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2" i="1"/>
  <c r="AB62" i="1" s="1"/>
  <c r="Z62" i="1"/>
  <c r="Y62" i="1"/>
  <c r="X62" i="1"/>
  <c r="W62" i="1"/>
  <c r="V62" i="1"/>
  <c r="B54" i="1"/>
  <c r="A61" i="1" s="1"/>
  <c r="D50" i="1"/>
  <c r="D51" i="1"/>
  <c r="D49" i="1"/>
  <c r="AB37" i="1"/>
  <c r="Z37" i="1"/>
  <c r="Y37" i="1"/>
  <c r="X37" i="1"/>
  <c r="W37" i="1"/>
  <c r="V37" i="1"/>
  <c r="AA62" i="1" l="1"/>
  <c r="B61" i="1"/>
  <c r="AA37" i="1"/>
  <c r="AB50" i="1"/>
  <c r="Z50" i="1"/>
  <c r="Y50" i="1"/>
  <c r="X50" i="1"/>
  <c r="W50" i="1"/>
  <c r="V50" i="1"/>
  <c r="AB49" i="1"/>
  <c r="Z49" i="1"/>
  <c r="Y49" i="1"/>
  <c r="X49" i="1"/>
  <c r="W49" i="1"/>
  <c r="V49" i="1"/>
  <c r="AB13" i="1"/>
  <c r="Z13" i="1"/>
  <c r="Y13" i="1"/>
  <c r="X13" i="1"/>
  <c r="W13" i="1"/>
  <c r="V13" i="1"/>
  <c r="AB25" i="1"/>
  <c r="Z25" i="1"/>
  <c r="Y25" i="1"/>
  <c r="X25" i="1"/>
  <c r="W25" i="1"/>
  <c r="V25" i="1"/>
  <c r="V38" i="1"/>
  <c r="W38" i="1"/>
  <c r="X38" i="1"/>
  <c r="Y38" i="1"/>
  <c r="Z38" i="1"/>
  <c r="AB38" i="1"/>
  <c r="AB36" i="1"/>
  <c r="W36" i="1"/>
  <c r="X36" i="1"/>
  <c r="Y36" i="1"/>
  <c r="Z36" i="1"/>
  <c r="V36" i="1"/>
  <c r="AA49" i="1" l="1"/>
  <c r="AA50" i="1"/>
  <c r="AA13" i="1"/>
  <c r="AA25" i="1"/>
  <c r="AA38" i="1"/>
  <c r="AA36" i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<sst xmlns="http://schemas.openxmlformats.org/spreadsheetml/2006/main" count="308" uniqueCount="74">
  <si>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</si>
  <si>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</si>
  <si>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</si>
  <si>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</si>
  <si>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</si>
  <si>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</si>
  <si>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</si>
  <si>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</si>
  <si>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</si>
  <si>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</si>
  <si>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</si>
  <si>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</si>
  <si>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</si>
  <si>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</si>
  <si>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</si>
  <si>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</si>
  <si>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</si>
  <si>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</si>
  <si>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</si>
  <si>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</si>
  <si>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AR</t>
  </si>
  <si>
    <t>GLO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</si>
  <si>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</si>
  <si>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</si>
  <si>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</si>
  <si>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</si>
  <si>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</si>
  <si>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</si>
  <si>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</si>
  <si>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</si>
  <si>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</si>
  <si>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</si>
  <si>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</si>
  <si>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</si>
  <si>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</si>
  <si>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</si>
  <si>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</si>
  <si>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</si>
  <si>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</si>
  <si>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</si>
  <si>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</si>
  <si>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</si>
  <si>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</si>
  <si>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</si>
  <si>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wood chipping, chipper, mobile, diesel, at forest road'</t>
  </si>
  <si>
    <t>RER</t>
  </si>
  <si>
    <t>hour</t>
  </si>
  <si>
    <t>Woodchip transport</t>
  </si>
  <si>
    <t>market for transport, freight, lorry, unspecified</t>
  </si>
  <si>
    <t>transport, freight, lorry, unspecified</t>
  </si>
  <si>
    <t>ton.km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</si>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</sst>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topLeftCell="B49" zoomScale="109" zoomScaleNormal="70" workbookViewId="0">
      <selection activeCell="H70" sqref="H70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29" x14ac:dyDescent="0.3">
      <c r="A1" t="s">
        <v>0</v>
      </c>
      <c r="B1">
        <v>5</v>
      </c>
    </row>
    <row r="2" spans="1:29" x14ac:dyDescent="0.3">
      <c r="A2" t="s">
        <v>1</v>
      </c>
      <c r="B2" t="s">
        <v>37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31</v>
      </c>
      <c r="U2" s="2" t="s">
        <v>32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38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Woodchip production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>
        <v>1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39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40</v>
      </c>
    </row>
    <row r="10" spans="1:29" x14ac:dyDescent="0.3">
      <c r="A10" t="s">
        <v>8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P11" s="4" t="s">
        <v>28</v>
      </c>
      <c r="Q11" s="4" t="s">
        <v>29</v>
      </c>
      <c r="R11" s="4" t="s">
        <v>30</v>
      </c>
      <c r="S11" s="4" t="s">
        <v>31</v>
      </c>
      <c r="T11" s="4" t="s">
        <v>32</v>
      </c>
      <c r="U11" s="4"/>
      <c r="V11" s="4" t="s">
        <v>28</v>
      </c>
      <c r="W11" s="4" t="s">
        <v>29</v>
      </c>
      <c r="X11" s="4" t="s">
        <v>30</v>
      </c>
      <c r="Y11" s="4" t="s">
        <v>31</v>
      </c>
      <c r="Z11" s="4" t="s">
        <v>32</v>
      </c>
      <c r="AA11" s="4" t="s">
        <v>33</v>
      </c>
      <c r="AB11" s="5" t="s">
        <v>34</v>
      </c>
      <c r="AC11" s="4" t="s">
        <v>35</v>
      </c>
    </row>
    <row r="12" spans="1:29" x14ac:dyDescent="0.3">
      <c r="A12" t="str">
        <f>B5</f>
        <v>Woodchip production</v>
      </c>
      <c r="B12" t="str">
        <f>B5</f>
        <v>Woodchip production</v>
      </c>
      <c r="C12" t="s">
        <v>39</v>
      </c>
      <c r="D12">
        <v>1</v>
      </c>
      <c r="E12" t="s">
        <v>40</v>
      </c>
      <c r="F12" t="s">
        <v>37</v>
      </c>
      <c r="G12" t="s">
        <v>12</v>
      </c>
    </row>
    <row r="13" spans="1:29" x14ac:dyDescent="0.3">
      <c r="A13" t="s">
        <v>41</v>
      </c>
      <c r="B13" t="s">
        <v>41</v>
      </c>
      <c r="C13" t="s">
        <v>45</v>
      </c>
      <c r="D13">
        <v>0.15739</v>
      </c>
      <c r="E13" t="s">
        <v>46</v>
      </c>
      <c r="F13" t="s">
        <v>42</v>
      </c>
      <c r="G13" t="s">
        <v>13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3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-1.8490284774186274</v>
      </c>
    </row>
    <row r="14" spans="1:29" x14ac:dyDescent="0.3">
      <c r="A14" t="s">
        <v>43</v>
      </c>
      <c r="B14" t="s">
        <v>44</v>
      </c>
      <c r="C14" t="s">
        <v>45</v>
      </c>
      <c r="D14">
        <v>4.7135999999999997E-2</v>
      </c>
      <c r="E14" t="s">
        <v>46</v>
      </c>
      <c r="F14" t="s">
        <v>42</v>
      </c>
      <c r="G14" t="s">
        <v>13</v>
      </c>
    </row>
    <row r="16" spans="1:29" x14ac:dyDescent="0.3">
      <c r="A16" t="s">
        <v>2</v>
      </c>
      <c r="B16" t="s">
        <v>47</v>
      </c>
    </row>
    <row r="17" spans="1:29" x14ac:dyDescent="0.3">
      <c r="A17" t="s">
        <v>3</v>
      </c>
      <c r="B17" t="str">
        <f>B16</f>
        <v>Woodchip transport</v>
      </c>
    </row>
    <row r="18" spans="1:29" x14ac:dyDescent="0.3">
      <c r="A18" t="s">
        <v>4</v>
      </c>
      <c r="B18">
        <v>2</v>
      </c>
    </row>
    <row r="19" spans="1:29" x14ac:dyDescent="0.3">
      <c r="A19" t="s">
        <v>5</v>
      </c>
      <c r="B19" t="s">
        <v>39</v>
      </c>
    </row>
    <row r="20" spans="1:29" x14ac:dyDescent="0.3">
      <c r="A20" t="s">
        <v>6</v>
      </c>
      <c r="B20">
        <v>1</v>
      </c>
    </row>
    <row r="21" spans="1:29" ht="13.95" customHeight="1" x14ac:dyDescent="0.3">
      <c r="A21" t="s">
        <v>7</v>
      </c>
      <c r="B21" t="s">
        <v>40</v>
      </c>
    </row>
    <row r="22" spans="1:29" x14ac:dyDescent="0.3">
      <c r="A22" t="s">
        <v>8</v>
      </c>
      <c r="W22">
        <v>0</v>
      </c>
      <c r="X22">
        <v>1</v>
      </c>
      <c r="Y22">
        <v>2</v>
      </c>
      <c r="Z22">
        <v>3</v>
      </c>
      <c r="AA22">
        <v>4</v>
      </c>
    </row>
    <row r="23" spans="1:29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P23" s="4" t="s">
        <v>28</v>
      </c>
      <c r="Q23" s="4" t="s">
        <v>29</v>
      </c>
      <c r="R23" s="4" t="s">
        <v>30</v>
      </c>
      <c r="S23" s="4" t="s">
        <v>31</v>
      </c>
      <c r="T23" s="4" t="s">
        <v>32</v>
      </c>
      <c r="U23" s="4"/>
      <c r="V23" s="4" t="s">
        <v>28</v>
      </c>
      <c r="W23" s="4" t="s">
        <v>29</v>
      </c>
      <c r="X23" s="4" t="s">
        <v>30</v>
      </c>
      <c r="Y23" s="4" t="s">
        <v>31</v>
      </c>
      <c r="Z23" s="4" t="s">
        <v>32</v>
      </c>
      <c r="AA23" s="4" t="s">
        <v>33</v>
      </c>
      <c r="AB23" s="5" t="s">
        <v>34</v>
      </c>
      <c r="AC23" s="4" t="s">
        <v>35</v>
      </c>
    </row>
    <row r="24" spans="1:29" x14ac:dyDescent="0.3">
      <c r="A24" t="str">
        <f>B17</f>
        <v>Woodchip transport</v>
      </c>
      <c r="B24" t="str">
        <f>B17</f>
        <v>Woodchip transport</v>
      </c>
      <c r="C24" t="s">
        <v>39</v>
      </c>
      <c r="D24">
        <v>1</v>
      </c>
      <c r="E24" t="s">
        <v>40</v>
      </c>
      <c r="F24" t="s">
        <v>37</v>
      </c>
      <c r="G24" t="s">
        <v>12</v>
      </c>
    </row>
    <row r="25" spans="1:29" x14ac:dyDescent="0.3">
      <c r="A25" t="s">
        <v>48</v>
      </c>
      <c r="B25" t="s">
        <v>49</v>
      </c>
      <c r="C25" t="s">
        <v>45</v>
      </c>
      <c r="D25">
        <v>200</v>
      </c>
      <c r="E25" t="s">
        <v>50</v>
      </c>
      <c r="F25" t="s">
        <v>42</v>
      </c>
      <c r="G25" t="s">
        <v>13</v>
      </c>
      <c r="P25">
        <v>4</v>
      </c>
      <c r="Q25">
        <v>5</v>
      </c>
      <c r="R25">
        <v>5</v>
      </c>
      <c r="S25">
        <v>5</v>
      </c>
      <c r="T25">
        <v>3</v>
      </c>
      <c r="V25">
        <f t="shared" ref="V25:Z25" si="1">+VLOOKUP(P25, $P$2:$U$6, 2+W$10,0)</f>
        <v>1.2</v>
      </c>
      <c r="W25">
        <f t="shared" si="1"/>
        <v>1.2</v>
      </c>
      <c r="X25">
        <f t="shared" si="1"/>
        <v>1.5</v>
      </c>
      <c r="Y25">
        <f t="shared" si="1"/>
        <v>1.1000000000000001</v>
      </c>
      <c r="Z25">
        <f t="shared" si="1"/>
        <v>1.2</v>
      </c>
      <c r="AA25">
        <f>SQRT((LN(V25))^2+LN(W25)^2+LN(X25)^2+LN(Y25)^2+LN(Z25)^2)</f>
        <v>0.52269439874826651</v>
      </c>
      <c r="AB25">
        <f>LN(D25)</f>
        <v>5.2983173665480363</v>
      </c>
    </row>
    <row r="26" spans="1:29" x14ac:dyDescent="0.3">
      <c r="L26" s="1"/>
    </row>
    <row r="27" spans="1:29" x14ac:dyDescent="0.3">
      <c r="A27" t="s">
        <v>2</v>
      </c>
      <c r="B27" t="s">
        <v>51</v>
      </c>
    </row>
    <row r="28" spans="1:29" x14ac:dyDescent="0.3">
      <c r="A28" t="s">
        <v>3</v>
      </c>
      <c r="B28" t="str">
        <f>B27</f>
        <v>Pyrolysis</v>
      </c>
    </row>
    <row r="29" spans="1:29" x14ac:dyDescent="0.3">
      <c r="A29" t="s">
        <v>4</v>
      </c>
      <c r="B29">
        <v>3</v>
      </c>
    </row>
    <row r="30" spans="1:29" x14ac:dyDescent="0.3">
      <c r="A30" t="s">
        <v>5</v>
      </c>
      <c r="B30" t="s">
        <v>39</v>
      </c>
    </row>
    <row r="31" spans="1:29" x14ac:dyDescent="0.3">
      <c r="A31" t="s">
        <v>6</v>
      </c>
      <c r="B31">
        <v>1</v>
      </c>
    </row>
    <row r="32" spans="1:29" ht="13.95" customHeight="1" x14ac:dyDescent="0.3">
      <c r="A32" t="s">
        <v>7</v>
      </c>
      <c r="B32" t="s">
        <v>40</v>
      </c>
    </row>
    <row r="33" spans="1:29" x14ac:dyDescent="0.3">
      <c r="A33" t="s">
        <v>8</v>
      </c>
      <c r="W33">
        <v>0</v>
      </c>
      <c r="X33">
        <v>1</v>
      </c>
      <c r="Y33">
        <v>2</v>
      </c>
      <c r="Z33">
        <v>3</v>
      </c>
      <c r="AA33">
        <v>4</v>
      </c>
    </row>
    <row r="34" spans="1:29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22</v>
      </c>
      <c r="J34" t="s">
        <v>23</v>
      </c>
      <c r="K34" t="s">
        <v>24</v>
      </c>
      <c r="L34" t="s">
        <v>25</v>
      </c>
      <c r="M34" t="s">
        <v>26</v>
      </c>
      <c r="P34" s="4" t="s">
        <v>28</v>
      </c>
      <c r="Q34" s="4" t="s">
        <v>29</v>
      </c>
      <c r="R34" s="4" t="s">
        <v>30</v>
      </c>
      <c r="S34" s="4" t="s">
        <v>31</v>
      </c>
      <c r="T34" s="4" t="s">
        <v>32</v>
      </c>
      <c r="U34" s="4"/>
      <c r="V34" s="4" t="s">
        <v>28</v>
      </c>
      <c r="W34" s="4" t="s">
        <v>29</v>
      </c>
      <c r="X34" s="4" t="s">
        <v>30</v>
      </c>
      <c r="Y34" s="4" t="s">
        <v>31</v>
      </c>
      <c r="Z34" s="4" t="s">
        <v>32</v>
      </c>
      <c r="AA34" s="4" t="s">
        <v>33</v>
      </c>
      <c r="AB34" s="5" t="s">
        <v>34</v>
      </c>
      <c r="AC34" s="4" t="s">
        <v>35</v>
      </c>
    </row>
    <row r="35" spans="1:29" x14ac:dyDescent="0.3">
      <c r="A35" t="str">
        <f>B28</f>
        <v>Pyrolysis</v>
      </c>
      <c r="B35" t="str">
        <f>B28</f>
        <v>Pyrolysis</v>
      </c>
      <c r="C35" t="s">
        <v>20</v>
      </c>
      <c r="D35">
        <v>1</v>
      </c>
      <c r="E35" t="s">
        <v>40</v>
      </c>
      <c r="F35" t="s">
        <v>37</v>
      </c>
      <c r="G35" t="s">
        <v>12</v>
      </c>
    </row>
    <row r="36" spans="1:29" x14ac:dyDescent="0.3">
      <c r="A36" t="s">
        <v>14</v>
      </c>
      <c r="B36" t="s">
        <v>15</v>
      </c>
      <c r="C36" t="s">
        <v>39</v>
      </c>
      <c r="D36">
        <v>0.01</v>
      </c>
      <c r="E36" t="s">
        <v>17</v>
      </c>
      <c r="F36" t="s">
        <v>42</v>
      </c>
      <c r="G36" t="s">
        <v>13</v>
      </c>
      <c r="P36">
        <v>4</v>
      </c>
      <c r="Q36">
        <v>5</v>
      </c>
      <c r="R36">
        <v>5</v>
      </c>
      <c r="S36">
        <v>5</v>
      </c>
      <c r="T36">
        <v>3</v>
      </c>
      <c r="V36">
        <f t="shared" ref="V36:Z38" si="2">+VLOOKUP(P36, $P$2:$U$6, 2+W$10,0)</f>
        <v>1.2</v>
      </c>
      <c r="W36">
        <f t="shared" si="2"/>
        <v>1.2</v>
      </c>
      <c r="X36">
        <f t="shared" si="2"/>
        <v>1.5</v>
      </c>
      <c r="Y36">
        <f t="shared" si="2"/>
        <v>1.1000000000000001</v>
      </c>
      <c r="Z36">
        <f t="shared" si="2"/>
        <v>1.2</v>
      </c>
      <c r="AA36">
        <f>SQRT((LN(V36))^2+LN(W36)^2+LN(X36)^2+LN(Y36)^2+LN(Z36)^2)</f>
        <v>0.52269439874826651</v>
      </c>
      <c r="AB36">
        <f>LN(D36)</f>
        <v>-4.6051701859880909</v>
      </c>
    </row>
    <row r="37" spans="1:29" x14ac:dyDescent="0.3">
      <c r="A37" t="s">
        <v>52</v>
      </c>
      <c r="D37">
        <v>0.108</v>
      </c>
      <c r="E37" t="s">
        <v>16</v>
      </c>
      <c r="F37" t="s">
        <v>36</v>
      </c>
      <c r="G37" t="s">
        <v>18</v>
      </c>
      <c r="H37" t="s">
        <v>54</v>
      </c>
      <c r="P37">
        <v>4</v>
      </c>
      <c r="Q37">
        <v>5</v>
      </c>
      <c r="R37">
        <v>5</v>
      </c>
      <c r="S37">
        <v>5</v>
      </c>
      <c r="T37">
        <v>3</v>
      </c>
      <c r="V37">
        <f t="shared" ref="V37" si="3">+VLOOKUP(P37, $P$2:$U$6, 2+W$10,0)</f>
        <v>1.2</v>
      </c>
      <c r="W37">
        <f t="shared" ref="W37" si="4">+VLOOKUP(Q37, $P$2:$U$6, 2+X$10,0)</f>
        <v>1.2</v>
      </c>
      <c r="X37">
        <f t="shared" ref="X37" si="5">+VLOOKUP(R37, $P$2:$U$6, 2+Y$10,0)</f>
        <v>1.5</v>
      </c>
      <c r="Y37">
        <f t="shared" ref="Y37" si="6">+VLOOKUP(S37, $P$2:$U$6, 2+Z$10,0)</f>
        <v>1.1000000000000001</v>
      </c>
      <c r="Z37">
        <f t="shared" ref="Z37" si="7">+VLOOKUP(T37, $P$2:$U$6, 2+AA$10,0)</f>
        <v>1.2</v>
      </c>
      <c r="AA37">
        <f>SQRT((LN(V37))^2+LN(W37)^2+LN(X37)^2+LN(Y37)^2+LN(Z37)^2)</f>
        <v>0.52269439874826651</v>
      </c>
      <c r="AB37">
        <f>LN(D37)</f>
        <v>-2.2256240518579173</v>
      </c>
    </row>
    <row r="38" spans="1:29" x14ac:dyDescent="0.3">
      <c r="A38" t="s">
        <v>53</v>
      </c>
      <c r="D38">
        <v>0.19800000000000001</v>
      </c>
      <c r="E38" t="s">
        <v>16</v>
      </c>
      <c r="F38" t="s">
        <v>36</v>
      </c>
      <c r="G38" t="s">
        <v>18</v>
      </c>
      <c r="H38" t="s">
        <v>54</v>
      </c>
      <c r="P38">
        <v>4</v>
      </c>
      <c r="Q38">
        <v>5</v>
      </c>
      <c r="R38">
        <v>5</v>
      </c>
      <c r="S38">
        <v>5</v>
      </c>
      <c r="T38">
        <v>3</v>
      </c>
      <c r="V38">
        <f t="shared" si="2"/>
        <v>1.2</v>
      </c>
      <c r="W38">
        <f t="shared" si="2"/>
        <v>1.2</v>
      </c>
      <c r="X38">
        <f t="shared" si="2"/>
        <v>1.5</v>
      </c>
      <c r="Y38">
        <f t="shared" si="2"/>
        <v>1.1000000000000001</v>
      </c>
      <c r="Z38">
        <f t="shared" si="2"/>
        <v>1.2</v>
      </c>
      <c r="AA38">
        <f>SQRT((LN(V38))^2+LN(W38)^2+LN(X38)^2+LN(Y38)^2+LN(Z38)^2)</f>
        <v>0.52269439874826651</v>
      </c>
      <c r="AB38">
        <f>LN(D38)</f>
        <v>-1.6194882482876019</v>
      </c>
    </row>
    <row r="40" spans="1:29" x14ac:dyDescent="0.3">
      <c r="A40" t="s">
        <v>2</v>
      </c>
      <c r="B40" t="s">
        <v>55</v>
      </c>
    </row>
    <row r="41" spans="1:29" x14ac:dyDescent="0.3">
      <c r="A41" t="s">
        <v>3</v>
      </c>
      <c r="B41" t="str">
        <f>B40</f>
        <v>Biochar production</v>
      </c>
    </row>
    <row r="42" spans="1:29" x14ac:dyDescent="0.3">
      <c r="A42" t="s">
        <v>4</v>
      </c>
      <c r="B42">
        <v>4</v>
      </c>
    </row>
    <row r="43" spans="1:29" x14ac:dyDescent="0.3">
      <c r="A43" t="s">
        <v>5</v>
      </c>
      <c r="B43" t="s">
        <v>39</v>
      </c>
    </row>
    <row r="44" spans="1:29" x14ac:dyDescent="0.3">
      <c r="A44" t="s">
        <v>6</v>
      </c>
      <c r="B44">
        <v>1</v>
      </c>
    </row>
    <row r="45" spans="1:29" ht="13.95" customHeight="1" x14ac:dyDescent="0.3">
      <c r="A45" t="s">
        <v>7</v>
      </c>
      <c r="B45" t="s">
        <v>40</v>
      </c>
    </row>
    <row r="46" spans="1:29" x14ac:dyDescent="0.3">
      <c r="A46" t="s">
        <v>8</v>
      </c>
      <c r="W46">
        <v>0</v>
      </c>
      <c r="X46">
        <v>1</v>
      </c>
      <c r="Y46">
        <v>2</v>
      </c>
      <c r="Z46">
        <v>3</v>
      </c>
      <c r="AA46">
        <v>4</v>
      </c>
    </row>
    <row r="47" spans="1:29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P47" s="4" t="s">
        <v>28</v>
      </c>
      <c r="Q47" s="4" t="s">
        <v>29</v>
      </c>
      <c r="R47" s="4" t="s">
        <v>30</v>
      </c>
      <c r="S47" s="4" t="s">
        <v>31</v>
      </c>
      <c r="T47" s="4" t="s">
        <v>32</v>
      </c>
      <c r="U47" s="4"/>
      <c r="V47" s="4" t="s">
        <v>28</v>
      </c>
      <c r="W47" s="4" t="s">
        <v>29</v>
      </c>
      <c r="X47" s="4" t="s">
        <v>30</v>
      </c>
      <c r="Y47" s="4" t="s">
        <v>31</v>
      </c>
      <c r="Z47" s="4" t="s">
        <v>32</v>
      </c>
      <c r="AA47" s="4" t="s">
        <v>33</v>
      </c>
      <c r="AB47" s="5" t="s">
        <v>34</v>
      </c>
      <c r="AC47" s="4" t="s">
        <v>35</v>
      </c>
    </row>
    <row r="48" spans="1:29" x14ac:dyDescent="0.3">
      <c r="A48" t="str">
        <f>B41</f>
        <v>Biochar production</v>
      </c>
      <c r="B48" t="str">
        <f>B41</f>
        <v>Biochar production</v>
      </c>
      <c r="C48" t="s">
        <v>39</v>
      </c>
      <c r="D48">
        <v>1</v>
      </c>
      <c r="E48" t="s">
        <v>16</v>
      </c>
      <c r="F48" t="s">
        <v>37</v>
      </c>
      <c r="G48" t="s">
        <v>12</v>
      </c>
    </row>
    <row r="49" spans="1:29" x14ac:dyDescent="0.3">
      <c r="A49" t="s">
        <v>38</v>
      </c>
      <c r="B49" t="s">
        <v>38</v>
      </c>
      <c r="C49" t="s">
        <v>39</v>
      </c>
      <c r="D49">
        <f>1/0.37</f>
        <v>2.7027027027027026</v>
      </c>
      <c r="E49" t="s">
        <v>40</v>
      </c>
      <c r="F49" t="s">
        <v>37</v>
      </c>
      <c r="G49" t="s">
        <v>13</v>
      </c>
      <c r="P49">
        <v>4</v>
      </c>
      <c r="Q49">
        <v>5</v>
      </c>
      <c r="R49">
        <v>5</v>
      </c>
      <c r="S49">
        <v>5</v>
      </c>
      <c r="T49">
        <v>3</v>
      </c>
      <c r="V49">
        <f t="shared" ref="V49:Z50" si="8">+VLOOKUP(P49, $P$2:$U$6, 2+W$10,0)</f>
        <v>1.2</v>
      </c>
      <c r="W49">
        <f t="shared" si="8"/>
        <v>1.2</v>
      </c>
      <c r="X49">
        <f t="shared" si="8"/>
        <v>1.5</v>
      </c>
      <c r="Y49">
        <f t="shared" si="8"/>
        <v>1.1000000000000001</v>
      </c>
      <c r="Z49">
        <f t="shared" si="8"/>
        <v>1.2</v>
      </c>
      <c r="AA49">
        <f>SQRT((LN(V49))^2+LN(W49)^2+LN(X49)^2+LN(Y49)^2+LN(Z49)^2)</f>
        <v>0.52269439874826651</v>
      </c>
      <c r="AB49">
        <f>LN(D49)</f>
        <v>0.9942522733438669</v>
      </c>
    </row>
    <row r="50" spans="1:29" x14ac:dyDescent="0.3">
      <c r="A50" t="s">
        <v>47</v>
      </c>
      <c r="B50" t="s">
        <v>47</v>
      </c>
      <c r="C50" t="s">
        <v>39</v>
      </c>
      <c r="D50">
        <f t="shared" ref="D50:D51" si="9">1/0.37</f>
        <v>2.7027027027027026</v>
      </c>
      <c r="E50" t="s">
        <v>40</v>
      </c>
      <c r="F50" t="s">
        <v>37</v>
      </c>
      <c r="G50" t="s">
        <v>13</v>
      </c>
      <c r="P50">
        <v>4</v>
      </c>
      <c r="Q50">
        <v>5</v>
      </c>
      <c r="R50">
        <v>5</v>
      </c>
      <c r="S50">
        <v>5</v>
      </c>
      <c r="T50">
        <v>3</v>
      </c>
      <c r="V50">
        <f t="shared" si="8"/>
        <v>1.2</v>
      </c>
      <c r="W50">
        <f t="shared" si="8"/>
        <v>1.2</v>
      </c>
      <c r="X50">
        <f t="shared" si="8"/>
        <v>1.5</v>
      </c>
      <c r="Y50">
        <f t="shared" si="8"/>
        <v>1.1000000000000001</v>
      </c>
      <c r="Z50">
        <f t="shared" si="8"/>
        <v>1.2</v>
      </c>
      <c r="AA50">
        <f>SQRT((LN(V50))^2+LN(W50)^2+LN(X50)^2+LN(Y50)^2+LN(Z50)^2)</f>
        <v>0.52269439874826651</v>
      </c>
      <c r="AB50">
        <f>LN(D50)</f>
        <v>0.9942522733438669</v>
      </c>
    </row>
    <row r="51" spans="1:29" x14ac:dyDescent="0.3">
      <c r="A51" t="s">
        <v>51</v>
      </c>
      <c r="B51" t="s">
        <v>51</v>
      </c>
      <c r="C51" t="s">
        <v>39</v>
      </c>
      <c r="D51">
        <f t="shared" si="9"/>
        <v>2.7027027027027026</v>
      </c>
      <c r="E51" t="s">
        <v>40</v>
      </c>
      <c r="F51" t="s">
        <v>37</v>
      </c>
      <c r="G51" t="s">
        <v>13</v>
      </c>
    </row>
    <row r="53" spans="1:29" x14ac:dyDescent="0.3">
      <c r="A53" t="s">
        <v>2</v>
      </c>
      <c r="B53" t="s">
        <v>56</v>
      </c>
    </row>
    <row r="54" spans="1:29" x14ac:dyDescent="0.3">
      <c r="A54" t="s">
        <v>3</v>
      </c>
      <c r="B54" t="str">
        <f>B53</f>
        <v>Charcrete production</v>
      </c>
    </row>
    <row r="55" spans="1:29" x14ac:dyDescent="0.3">
      <c r="A55" t="s">
        <v>4</v>
      </c>
      <c r="B55">
        <v>5</v>
      </c>
    </row>
    <row r="56" spans="1:29" x14ac:dyDescent="0.3">
      <c r="A56" t="s">
        <v>5</v>
      </c>
      <c r="B56" t="s">
        <v>39</v>
      </c>
    </row>
    <row r="57" spans="1:29" x14ac:dyDescent="0.3">
      <c r="A57" t="s">
        <v>6</v>
      </c>
      <c r="B57">
        <v>1</v>
      </c>
    </row>
    <row r="58" spans="1:29" ht="13.95" customHeight="1" x14ac:dyDescent="0.3">
      <c r="A58" t="s">
        <v>7</v>
      </c>
      <c r="B58" t="s">
        <v>19</v>
      </c>
    </row>
    <row r="59" spans="1:29" x14ac:dyDescent="0.3">
      <c r="A59" t="s">
        <v>8</v>
      </c>
      <c r="W59">
        <v>0</v>
      </c>
      <c r="X59">
        <v>1</v>
      </c>
      <c r="Y59">
        <v>2</v>
      </c>
      <c r="Z59">
        <v>3</v>
      </c>
      <c r="AA59">
        <v>4</v>
      </c>
    </row>
    <row r="60" spans="1:29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22</v>
      </c>
      <c r="J60" t="s">
        <v>23</v>
      </c>
      <c r="K60" t="s">
        <v>24</v>
      </c>
      <c r="L60" t="s">
        <v>25</v>
      </c>
      <c r="M60" t="s">
        <v>26</v>
      </c>
      <c r="P60" s="4" t="s">
        <v>28</v>
      </c>
      <c r="Q60" s="4" t="s">
        <v>29</v>
      </c>
      <c r="R60" s="4" t="s">
        <v>30</v>
      </c>
      <c r="S60" s="4" t="s">
        <v>31</v>
      </c>
      <c r="T60" s="4" t="s">
        <v>32</v>
      </c>
      <c r="U60" s="4"/>
      <c r="V60" s="4" t="s">
        <v>28</v>
      </c>
      <c r="W60" s="4" t="s">
        <v>29</v>
      </c>
      <c r="X60" s="4" t="s">
        <v>30</v>
      </c>
      <c r="Y60" s="4" t="s">
        <v>31</v>
      </c>
      <c r="Z60" s="4" t="s">
        <v>32</v>
      </c>
      <c r="AA60" s="4" t="s">
        <v>33</v>
      </c>
      <c r="AB60" s="5" t="s">
        <v>34</v>
      </c>
      <c r="AC60" s="4" t="s">
        <v>35</v>
      </c>
    </row>
    <row r="61" spans="1:29" x14ac:dyDescent="0.3">
      <c r="A61" t="str">
        <f>B54</f>
        <v>Charcrete production</v>
      </c>
      <c r="B61" t="str">
        <f>B54</f>
        <v>Charcrete production</v>
      </c>
      <c r="C61" t="s">
        <v>39</v>
      </c>
      <c r="D61">
        <v>1</v>
      </c>
      <c r="E61" t="s">
        <v>19</v>
      </c>
      <c r="F61" t="s">
        <v>37</v>
      </c>
      <c r="G61" t="s">
        <v>12</v>
      </c>
    </row>
    <row r="62" spans="1:29" x14ac:dyDescent="0.3">
      <c r="A62" t="s">
        <v>55</v>
      </c>
      <c r="B62" t="s">
        <v>55</v>
      </c>
      <c r="C62" t="s">
        <v>39</v>
      </c>
      <c r="D62">
        <f>111/1000</f>
        <v>0.111</v>
      </c>
      <c r="E62" t="s">
        <v>40</v>
      </c>
      <c r="F62" t="s">
        <v>37</v>
      </c>
      <c r="G62" t="s">
        <v>13</v>
      </c>
      <c r="P62">
        <v>4</v>
      </c>
      <c r="Q62">
        <v>5</v>
      </c>
      <c r="R62">
        <v>5</v>
      </c>
      <c r="S62">
        <v>5</v>
      </c>
      <c r="T62">
        <v>3</v>
      </c>
      <c r="V62">
        <f t="shared" ref="V62" si="10">+VLOOKUP(P62, $P$2:$U$6, 2+W$10,0)</f>
        <v>1.2</v>
      </c>
      <c r="W62">
        <f t="shared" ref="W62" si="11">+VLOOKUP(Q62, $P$2:$U$6, 2+X$10,0)</f>
        <v>1.2</v>
      </c>
      <c r="X62">
        <f t="shared" ref="X62" si="12">+VLOOKUP(R62, $P$2:$U$6, 2+Y$10,0)</f>
        <v>1.5</v>
      </c>
      <c r="Y62">
        <f t="shared" ref="Y62" si="13">+VLOOKUP(S62, $P$2:$U$6, 2+Z$10,0)</f>
        <v>1.1000000000000001</v>
      </c>
      <c r="Z62">
        <f t="shared" ref="Z62" si="14">+VLOOKUP(T62, $P$2:$U$6, 2+AA$10,0)</f>
        <v>1.2</v>
      </c>
      <c r="AA62">
        <f>SQRT((LN(V62))^2+LN(W62)^2+LN(X62)^2+LN(Y62)^2+LN(Z62)^2)</f>
        <v>0.52269439874826651</v>
      </c>
      <c r="AB62">
        <f>LN(D62)</f>
        <v>-2.1982250776698029</v>
      </c>
    </row>
    <row r="63" spans="1:29" x14ac:dyDescent="0.3">
      <c r="A63" t="s">
        <v>62</v>
      </c>
      <c r="B63" t="s">
        <v>57</v>
      </c>
      <c r="C63" t="s">
        <v>63</v>
      </c>
      <c r="D63">
        <v>857</v>
      </c>
      <c r="E63" t="s">
        <v>16</v>
      </c>
      <c r="F63" t="s">
        <v>42</v>
      </c>
      <c r="G63" t="s">
        <v>13</v>
      </c>
    </row>
    <row r="64" spans="1:29" x14ac:dyDescent="0.3">
      <c r="A64" t="s">
        <v>58</v>
      </c>
      <c r="B64" t="s">
        <v>59</v>
      </c>
      <c r="C64" t="s">
        <v>39</v>
      </c>
      <c r="D64">
        <v>5.4</v>
      </c>
      <c r="E64" t="s">
        <v>17</v>
      </c>
      <c r="F64" t="s">
        <v>42</v>
      </c>
      <c r="G64" t="s">
        <v>13</v>
      </c>
    </row>
    <row r="65" spans="1:8" x14ac:dyDescent="0.3">
      <c r="A65" t="s">
        <v>64</v>
      </c>
      <c r="B65" t="s">
        <v>60</v>
      </c>
      <c r="C65" t="s">
        <v>65</v>
      </c>
      <c r="D65">
        <f>185/1000</f>
        <v>0.185</v>
      </c>
      <c r="E65" t="s">
        <v>19</v>
      </c>
      <c r="F65" t="s">
        <v>42</v>
      </c>
      <c r="G65" t="s">
        <v>13</v>
      </c>
    </row>
    <row r="66" spans="1:8" x14ac:dyDescent="0.3">
      <c r="A66" t="s">
        <v>66</v>
      </c>
      <c r="B66" t="s">
        <v>61</v>
      </c>
      <c r="C66" t="s">
        <v>63</v>
      </c>
      <c r="D66">
        <v>857</v>
      </c>
      <c r="E66" t="s">
        <v>16</v>
      </c>
      <c r="F66" t="s">
        <v>42</v>
      </c>
      <c r="G66" t="s">
        <v>13</v>
      </c>
    </row>
    <row r="67" spans="1:8" x14ac:dyDescent="0.3">
      <c r="A67" t="s">
        <v>67</v>
      </c>
      <c r="B67" t="s">
        <v>68</v>
      </c>
      <c r="C67" t="s">
        <v>21</v>
      </c>
      <c r="D67">
        <v>4.37</v>
      </c>
      <c r="E67" t="s">
        <v>16</v>
      </c>
      <c r="F67" t="s">
        <v>42</v>
      </c>
      <c r="G67" t="s">
        <v>13</v>
      </c>
    </row>
    <row r="68" spans="1:8" x14ac:dyDescent="0.3">
      <c r="A68" t="s">
        <v>69</v>
      </c>
      <c r="B68" t="s">
        <v>70</v>
      </c>
      <c r="C68" t="s">
        <v>21</v>
      </c>
      <c r="D68">
        <v>0.2</v>
      </c>
      <c r="E68" t="s">
        <v>71</v>
      </c>
      <c r="F68" t="s">
        <v>42</v>
      </c>
      <c r="G68" t="s">
        <v>13</v>
      </c>
    </row>
    <row r="69" spans="1:8" x14ac:dyDescent="0.3">
      <c r="A69" t="s">
        <v>72</v>
      </c>
      <c r="D69">
        <v>325.60000000000002</v>
      </c>
      <c r="E69" t="s">
        <v>16</v>
      </c>
      <c r="F69" t="s">
        <v>36</v>
      </c>
      <c r="G69" t="s">
        <v>18</v>
      </c>
      <c r="H69" t="s">
        <v>73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2022-10-26T16:09:52Z</dcterms:modified>
</cp:coreProperties>
</file>