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sociationRules\"/>
    </mc:Choice>
  </mc:AlternateContent>
  <bookViews>
    <workbookView xWindow="0" yWindow="0" windowWidth="18996" windowHeight="8616" activeTab="3"/>
  </bookViews>
  <sheets>
    <sheet name="Параметры" sheetId="6" r:id="rId1"/>
    <sheet name="Нормализованная таблица" sheetId="1" r:id="rId2"/>
    <sheet name="Список покупок" sheetId="2" r:id="rId3"/>
    <sheet name="Ассоциативные правила" sheetId="15" r:id="rId4"/>
    <sheet name="Однопредметные наборы" sheetId="3" r:id="rId5"/>
    <sheet name="Двухпредметные наборы" sheetId="4" r:id="rId6"/>
    <sheet name="Трёхпредметные наборы" sheetId="5" r:id="rId7"/>
    <sheet name="Четырёхпредметные наборы" sheetId="8" r:id="rId8"/>
    <sheet name="Пятипредметные наборы" sheetId="9" r:id="rId9"/>
    <sheet name="Шестипредметные наборы" sheetId="10" r:id="rId10"/>
    <sheet name="Семипредметные наборы" sheetId="11" r:id="rId11"/>
    <sheet name="Восьмипредметные наборы" sheetId="12" r:id="rId12"/>
    <sheet name="Девятипредметные наборы" sheetId="13" r:id="rId13"/>
    <sheet name="Десятипредметные наборы" sheetId="14" r:id="rId14"/>
    <sheet name="Таблицы" sheetId="7" r:id="rId15"/>
  </sheets>
  <definedNames>
    <definedName name="_xlnm._FilterDatabase" localSheetId="3" hidden="1">'Ассоциативные правила'!$A$1:$E$4901</definedName>
    <definedName name="_xlnm._FilterDatabase" localSheetId="11" hidden="1">'Восьмипредметные наборы'!$A$1:$I$47</definedName>
    <definedName name="_xlnm._FilterDatabase" localSheetId="5" hidden="1">'Двухпредметные наборы'!$A$1:$C$46</definedName>
    <definedName name="_xlnm._FilterDatabase" localSheetId="12" hidden="1">'Девятипредметные наборы'!$A$1:$J$12</definedName>
    <definedName name="_xlnm._FilterDatabase" localSheetId="13" hidden="1">'Десятипредметные наборы'!$A$1:$K$3</definedName>
    <definedName name="_xlnm._FilterDatabase" localSheetId="4" hidden="1">'Однопредметные наборы'!$A$1:$B$11</definedName>
    <definedName name="_xlnm._FilterDatabase" localSheetId="8" hidden="1">'Пятипредметные наборы'!$A$1:$F$254</definedName>
    <definedName name="_xlnm._FilterDatabase" localSheetId="10" hidden="1">'Семипредметные наборы'!$A$1:$H$122</definedName>
    <definedName name="_xlnm._FilterDatabase" localSheetId="6" hidden="1">'Трёхпредметные наборы'!$D$1:$D$121</definedName>
    <definedName name="_xlnm._FilterDatabase" localSheetId="7" hidden="1">'Четырёхпредметные наборы'!$A$1:$E$211</definedName>
    <definedName name="_xlnm._FilterDatabase" localSheetId="9" hidden="1">'Шестипредметные наборы'!$A$1:$G$212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10" i="7"/>
  <c r="B11" i="7"/>
  <c r="B12" i="7"/>
  <c r="B3" i="7"/>
  <c r="K3" i="14" l="1"/>
  <c r="J12" i="13"/>
  <c r="I47" i="12"/>
  <c r="H122" i="11"/>
  <c r="G212" i="10"/>
  <c r="B1" i="1" l="1"/>
  <c r="A3" i="7" s="1"/>
  <c r="C1" i="1"/>
  <c r="A4" i="7" s="1"/>
  <c r="D1" i="1"/>
  <c r="A5" i="7" s="1"/>
  <c r="E1" i="1"/>
  <c r="A6" i="7" s="1"/>
  <c r="F1" i="1"/>
  <c r="A7" i="7" s="1"/>
  <c r="G1" i="1"/>
  <c r="A8" i="7" s="1"/>
  <c r="B8" i="7" s="1"/>
  <c r="H1" i="1"/>
  <c r="A9" i="7" s="1"/>
  <c r="B9" i="7" s="1"/>
  <c r="I1" i="1"/>
  <c r="A10" i="7" s="1"/>
  <c r="J1" i="1"/>
  <c r="A11" i="7" s="1"/>
  <c r="K1" i="1"/>
  <c r="A12" i="7" s="1"/>
  <c r="A11" i="3" s="1"/>
  <c r="B2" i="3"/>
  <c r="B11" i="3"/>
  <c r="B3" i="3"/>
  <c r="B4" i="3"/>
  <c r="C32" i="1"/>
  <c r="D32" i="1"/>
  <c r="E32" i="1"/>
  <c r="B5" i="3" s="1"/>
  <c r="F32" i="1"/>
  <c r="B6" i="3" s="1"/>
  <c r="G32" i="1"/>
  <c r="B7" i="3" s="1"/>
  <c r="H32" i="1"/>
  <c r="B8" i="3" s="1"/>
  <c r="I32" i="1"/>
  <c r="B9" i="3" s="1"/>
  <c r="J32" i="1"/>
  <c r="B10" i="3" s="1"/>
  <c r="K32" i="1"/>
  <c r="B32" i="1"/>
  <c r="Q3" i="7"/>
  <c r="BO3" i="7"/>
  <c r="Y3" i="7"/>
  <c r="J3" i="7"/>
  <c r="AR3" i="7"/>
  <c r="BC3" i="7"/>
  <c r="C3" i="7"/>
  <c r="D3" i="7"/>
  <c r="AH3" i="7"/>
  <c r="G3" i="7" l="1"/>
  <c r="AI4" i="7"/>
  <c r="AJ4" i="7"/>
  <c r="E4" i="7"/>
  <c r="F4" i="7"/>
  <c r="AT4" i="7"/>
  <c r="AS4" i="7"/>
  <c r="Z4" i="7"/>
  <c r="K4" i="7"/>
  <c r="L4" i="7"/>
  <c r="BD4" i="7"/>
  <c r="BE4" i="7"/>
  <c r="S4" i="7"/>
  <c r="R4" i="7"/>
  <c r="A7" i="3"/>
  <c r="A3" i="3"/>
  <c r="A8" i="3"/>
  <c r="A10" i="3"/>
  <c r="A6" i="3"/>
  <c r="A2" i="3"/>
  <c r="A4" i="3"/>
  <c r="A9" i="3"/>
  <c r="A5" i="3"/>
  <c r="B11" i="2"/>
  <c r="B23" i="2"/>
  <c r="B28" i="2"/>
  <c r="B16" i="2"/>
  <c r="B7" i="2"/>
  <c r="B24" i="2"/>
  <c r="B8" i="2"/>
  <c r="B2" i="2"/>
  <c r="B31" i="2"/>
  <c r="B20" i="2"/>
  <c r="B10" i="2"/>
  <c r="B30" i="2"/>
  <c r="B26" i="2"/>
  <c r="B22" i="2"/>
  <c r="B18" i="2"/>
  <c r="B14" i="2"/>
  <c r="B9" i="2"/>
  <c r="B5" i="2"/>
  <c r="B27" i="2"/>
  <c r="B19" i="2"/>
  <c r="B15" i="2"/>
  <c r="B6" i="2"/>
  <c r="B29" i="2"/>
  <c r="B25" i="2"/>
  <c r="B21" i="2"/>
  <c r="B17" i="2"/>
  <c r="B13" i="2"/>
  <c r="B3" i="2"/>
  <c r="B4" i="2"/>
  <c r="B12" i="2"/>
  <c r="D47" i="3"/>
  <c r="D46" i="3"/>
  <c r="D48" i="3"/>
  <c r="I2" i="13"/>
  <c r="H4" i="7"/>
  <c r="D2" i="8"/>
  <c r="BB3" i="7"/>
  <c r="AR4" i="7"/>
  <c r="G2" i="11"/>
  <c r="F2" i="10"/>
  <c r="C2" i="5"/>
  <c r="P4" i="7"/>
  <c r="Q4" i="7"/>
  <c r="H2" i="12"/>
  <c r="P3" i="7"/>
  <c r="D4" i="7"/>
  <c r="A2" i="4"/>
  <c r="B2" i="4"/>
  <c r="I3" i="7"/>
  <c r="E2" i="9"/>
  <c r="J4" i="7"/>
  <c r="I4" i="7"/>
  <c r="AH4" i="7"/>
  <c r="AQ4" i="7"/>
  <c r="O3" i="7"/>
  <c r="C4" i="7"/>
  <c r="BB4" i="7"/>
  <c r="BC4" i="7"/>
  <c r="M4" i="7" l="1"/>
  <c r="G4" i="7"/>
  <c r="S5" i="7"/>
  <c r="R5" i="7"/>
  <c r="AI5" i="7"/>
  <c r="AJ5" i="7"/>
  <c r="F5" i="7"/>
  <c r="E5" i="7"/>
  <c r="AT5" i="7"/>
  <c r="AS5" i="7"/>
  <c r="K5" i="7"/>
  <c r="L5" i="7"/>
  <c r="V3" i="7"/>
  <c r="B3" i="4"/>
  <c r="W3" i="7"/>
  <c r="AQ5" i="7"/>
  <c r="AR5" i="7"/>
  <c r="BM3" i="7"/>
  <c r="G3" i="11"/>
  <c r="X3" i="7"/>
  <c r="H3" i="12"/>
  <c r="BN3" i="7"/>
  <c r="F3" i="10"/>
  <c r="J5" i="7"/>
  <c r="H3" i="7"/>
  <c r="N4" i="7" s="1"/>
  <c r="AQ3" i="7"/>
  <c r="AH5" i="7"/>
  <c r="A3" i="4"/>
  <c r="C3" i="5"/>
  <c r="N3" i="7"/>
  <c r="D3" i="8"/>
  <c r="O4" i="7"/>
  <c r="C2" i="4"/>
  <c r="Q5" i="7"/>
  <c r="D5" i="7"/>
  <c r="P5" i="7"/>
  <c r="C5" i="7"/>
  <c r="BA3" i="7"/>
  <c r="BA4" i="7"/>
  <c r="B3" i="5"/>
  <c r="B2" i="5"/>
  <c r="A3" i="5"/>
  <c r="A2" i="5"/>
  <c r="A47" i="15" l="1"/>
  <c r="B47" i="15"/>
  <c r="C47" i="15"/>
  <c r="A48" i="15"/>
  <c r="B48" i="15"/>
  <c r="C2" i="15"/>
  <c r="B2" i="15"/>
  <c r="A2" i="15"/>
  <c r="B3" i="15"/>
  <c r="A3" i="15"/>
  <c r="T4" i="7"/>
  <c r="T3" i="7"/>
  <c r="M3" i="7"/>
  <c r="G5" i="7"/>
  <c r="E6" i="7"/>
  <c r="F6" i="7"/>
  <c r="S6" i="7"/>
  <c r="R6" i="7"/>
  <c r="AI6" i="7"/>
  <c r="AJ6" i="7"/>
  <c r="AS6" i="7"/>
  <c r="K6" i="7"/>
  <c r="L6" i="7"/>
  <c r="D4" i="8"/>
  <c r="N5" i="7"/>
  <c r="F4" i="10"/>
  <c r="J6" i="7"/>
  <c r="Q6" i="7"/>
  <c r="I6" i="7"/>
  <c r="BL3" i="7"/>
  <c r="D47" i="15"/>
  <c r="D2" i="15"/>
  <c r="U3" i="7"/>
  <c r="A4" i="4"/>
  <c r="C4" i="5"/>
  <c r="O5" i="7"/>
  <c r="B4" i="4"/>
  <c r="D2" i="5"/>
  <c r="C3" i="8"/>
  <c r="C4" i="8"/>
  <c r="C3" i="4"/>
  <c r="H6" i="7"/>
  <c r="O6" i="7"/>
  <c r="B5" i="8" s="1"/>
  <c r="D3" i="5"/>
  <c r="AQ6" i="7"/>
  <c r="C2" i="8"/>
  <c r="B3" i="8"/>
  <c r="B2" i="8"/>
  <c r="P6" i="7"/>
  <c r="G4" i="11"/>
  <c r="AH6" i="7"/>
  <c r="B4" i="8"/>
  <c r="C6" i="7"/>
  <c r="D6" i="7"/>
  <c r="A2" i="8"/>
  <c r="A4" i="8"/>
  <c r="A3" i="8"/>
  <c r="C5" i="8"/>
  <c r="T5" i="7" l="1"/>
  <c r="A332" i="15"/>
  <c r="B332" i="15"/>
  <c r="C332" i="15"/>
  <c r="A333" i="15"/>
  <c r="B333" i="15"/>
  <c r="C333" i="15"/>
  <c r="A212" i="15"/>
  <c r="B212" i="15"/>
  <c r="C212" i="15"/>
  <c r="A213" i="15"/>
  <c r="B213" i="15"/>
  <c r="C213" i="15"/>
  <c r="A92" i="15"/>
  <c r="B92" i="15"/>
  <c r="C92" i="15"/>
  <c r="A93" i="15"/>
  <c r="B93" i="15"/>
  <c r="C93" i="15"/>
  <c r="E47" i="15"/>
  <c r="C48" i="15"/>
  <c r="B49" i="15"/>
  <c r="A49" i="15"/>
  <c r="E2" i="15"/>
  <c r="C3" i="15"/>
  <c r="A4" i="15"/>
  <c r="B4" i="15"/>
  <c r="AB3" i="7"/>
  <c r="M6" i="7"/>
  <c r="G6" i="7"/>
  <c r="S7" i="7"/>
  <c r="R7" i="7"/>
  <c r="F7" i="7"/>
  <c r="E7" i="7"/>
  <c r="AA4" i="7"/>
  <c r="K7" i="7"/>
  <c r="L7" i="7"/>
  <c r="AT6" i="7"/>
  <c r="D48" i="15"/>
  <c r="F4" i="11"/>
  <c r="B5" i="5"/>
  <c r="A2" i="9"/>
  <c r="C5" i="5"/>
  <c r="D5" i="8"/>
  <c r="D2" i="9"/>
  <c r="B5" i="4"/>
  <c r="A5" i="5"/>
  <c r="C4" i="4"/>
  <c r="E3" i="8"/>
  <c r="D7" i="7"/>
  <c r="Q7" i="7"/>
  <c r="F5" i="10"/>
  <c r="A5" i="4"/>
  <c r="F2" i="11"/>
  <c r="AR6" i="7"/>
  <c r="D3" i="15"/>
  <c r="F3" i="11"/>
  <c r="C2" i="9"/>
  <c r="F5" i="11"/>
  <c r="C7" i="7"/>
  <c r="E4" i="8"/>
  <c r="N6" i="7"/>
  <c r="B2" i="9"/>
  <c r="E2" i="8"/>
  <c r="T6" i="7" l="1"/>
  <c r="A1083" i="15"/>
  <c r="B1083" i="15"/>
  <c r="C1083" i="15"/>
  <c r="A1082" i="15"/>
  <c r="B1082" i="15"/>
  <c r="C1082" i="15"/>
  <c r="A1084" i="15"/>
  <c r="B1084" i="15"/>
  <c r="C1084" i="15"/>
  <c r="A873" i="15"/>
  <c r="B873" i="15"/>
  <c r="C873" i="15"/>
  <c r="A872" i="15"/>
  <c r="B872" i="15"/>
  <c r="C872" i="15"/>
  <c r="A874" i="15"/>
  <c r="B874" i="15"/>
  <c r="C874" i="15"/>
  <c r="A663" i="15"/>
  <c r="B663" i="15"/>
  <c r="C663" i="15"/>
  <c r="A662" i="15"/>
  <c r="B662" i="15"/>
  <c r="C662" i="15"/>
  <c r="A664" i="15"/>
  <c r="B664" i="15"/>
  <c r="C664" i="15"/>
  <c r="A453" i="15"/>
  <c r="B453" i="15"/>
  <c r="C453" i="15"/>
  <c r="A452" i="15"/>
  <c r="B452" i="15"/>
  <c r="C452" i="15"/>
  <c r="A454" i="15"/>
  <c r="B454" i="15"/>
  <c r="C454" i="15"/>
  <c r="E48" i="15"/>
  <c r="A50" i="15"/>
  <c r="C49" i="15"/>
  <c r="B50" i="15"/>
  <c r="E3" i="15"/>
  <c r="B5" i="15"/>
  <c r="C4" i="15"/>
  <c r="A5" i="15"/>
  <c r="G7" i="7"/>
  <c r="E8" i="7"/>
  <c r="F8" i="7"/>
  <c r="R8" i="7"/>
  <c r="S8" i="7"/>
  <c r="AS7" i="7"/>
  <c r="A5" i="8"/>
  <c r="I7" i="7"/>
  <c r="B6" i="5"/>
  <c r="O7" i="7"/>
  <c r="D49" i="15"/>
  <c r="D8" i="7"/>
  <c r="P7" i="7"/>
  <c r="D6" i="8"/>
  <c r="C5" i="4"/>
  <c r="J7" i="7"/>
  <c r="G5" i="11"/>
  <c r="A6" i="4"/>
  <c r="B6" i="4"/>
  <c r="AG4" i="7"/>
  <c r="Q8" i="7"/>
  <c r="N7" i="7"/>
  <c r="AG3" i="7"/>
  <c r="H7" i="7"/>
  <c r="D4" i="15"/>
  <c r="AP6" i="7"/>
  <c r="Y4" i="7"/>
  <c r="AG6" i="7"/>
  <c r="AG5" i="7"/>
  <c r="F2" i="9"/>
  <c r="AP7" i="7"/>
  <c r="C8" i="7"/>
  <c r="AP5" i="7"/>
  <c r="AP3" i="7"/>
  <c r="AZ4" i="7"/>
  <c r="AZ3" i="7"/>
  <c r="C2300" i="15" l="1"/>
  <c r="A1796" i="15"/>
  <c r="B1544" i="15"/>
  <c r="C1292" i="15"/>
  <c r="A2048" i="15"/>
  <c r="B1796" i="15"/>
  <c r="C1544" i="15"/>
  <c r="A2300" i="15"/>
  <c r="B2048" i="15"/>
  <c r="C1796" i="15"/>
  <c r="A1292" i="15"/>
  <c r="B2300" i="15"/>
  <c r="C2048" i="15"/>
  <c r="A1544" i="15"/>
  <c r="B1292" i="15"/>
  <c r="E49" i="15"/>
  <c r="B51" i="15"/>
  <c r="A51" i="15"/>
  <c r="C50" i="15"/>
  <c r="E4" i="15"/>
  <c r="A6" i="15"/>
  <c r="B6" i="15"/>
  <c r="C5" i="15"/>
  <c r="T7" i="7"/>
  <c r="M7" i="7"/>
  <c r="G8" i="7"/>
  <c r="AI7" i="7"/>
  <c r="Z5" i="7"/>
  <c r="AA5" i="7"/>
  <c r="K8" i="7"/>
  <c r="L8" i="7"/>
  <c r="F9" i="7"/>
  <c r="E9" i="7"/>
  <c r="E5" i="8"/>
  <c r="AD4" i="7"/>
  <c r="C6" i="5"/>
  <c r="E4" i="11"/>
  <c r="AM7" i="7"/>
  <c r="U4" i="7"/>
  <c r="E5" i="11"/>
  <c r="AC5" i="7"/>
  <c r="D7" i="8"/>
  <c r="E3" i="9"/>
  <c r="AD5" i="7"/>
  <c r="AC3" i="7"/>
  <c r="AL6" i="7" s="1"/>
  <c r="B7" i="4"/>
  <c r="AL4" i="7"/>
  <c r="AF6" i="7"/>
  <c r="C6" i="4"/>
  <c r="E6" i="11"/>
  <c r="Y5" i="7"/>
  <c r="AC4" i="7"/>
  <c r="D50" i="15"/>
  <c r="AD6" i="7"/>
  <c r="C6" i="8"/>
  <c r="W4" i="7"/>
  <c r="D5" i="5"/>
  <c r="AF3" i="7"/>
  <c r="AO5" i="7" s="1"/>
  <c r="AD3" i="7"/>
  <c r="A6" i="5"/>
  <c r="D5" i="15"/>
  <c r="AC6" i="7"/>
  <c r="C9" i="7"/>
  <c r="AE3" i="7"/>
  <c r="BK3" i="7"/>
  <c r="H5" i="7"/>
  <c r="I5" i="7"/>
  <c r="AE4" i="7"/>
  <c r="AN5" i="7"/>
  <c r="E3" i="10"/>
  <c r="E2" i="10"/>
  <c r="AL3" i="7"/>
  <c r="AE6" i="7"/>
  <c r="AP4" i="7"/>
  <c r="E2" i="11"/>
  <c r="AQ7" i="7"/>
  <c r="AL5" i="7"/>
  <c r="A7" i="4"/>
  <c r="V4" i="7"/>
  <c r="AO4" i="7"/>
  <c r="AF5" i="7"/>
  <c r="E3" i="11"/>
  <c r="P8" i="7"/>
  <c r="E5" i="10"/>
  <c r="I8" i="7"/>
  <c r="O8" i="7"/>
  <c r="J8" i="7"/>
  <c r="E4" i="10"/>
  <c r="N8" i="7"/>
  <c r="X4" i="7"/>
  <c r="A4" i="5"/>
  <c r="D9" i="7"/>
  <c r="B6" i="8"/>
  <c r="AN6" i="7"/>
  <c r="AE5" i="7"/>
  <c r="AF4" i="7"/>
  <c r="A6" i="8"/>
  <c r="AM4" i="7"/>
  <c r="AM3" i="7"/>
  <c r="AW4" i="7" s="1"/>
  <c r="AM5" i="7"/>
  <c r="AN3" i="7"/>
  <c r="AN4" i="7"/>
  <c r="AV3" i="7"/>
  <c r="AV4" i="7"/>
  <c r="AX3" i="7"/>
  <c r="AX4" i="7"/>
  <c r="A1085" i="15" l="1"/>
  <c r="B875" i="15"/>
  <c r="C665" i="15"/>
  <c r="B1085" i="15"/>
  <c r="C875" i="15"/>
  <c r="A455" i="15"/>
  <c r="C1085" i="15"/>
  <c r="A665" i="15"/>
  <c r="B455" i="15"/>
  <c r="A875" i="15"/>
  <c r="B665" i="15"/>
  <c r="C455" i="15"/>
  <c r="A335" i="15"/>
  <c r="B335" i="15"/>
  <c r="C335" i="15"/>
  <c r="A215" i="15"/>
  <c r="B215" i="15"/>
  <c r="C215" i="15"/>
  <c r="A95" i="15"/>
  <c r="B95" i="15"/>
  <c r="C95" i="15"/>
  <c r="E50" i="15"/>
  <c r="C51" i="15"/>
  <c r="A52" i="15"/>
  <c r="B52" i="15"/>
  <c r="E5" i="15"/>
  <c r="C6" i="15"/>
  <c r="B7" i="15"/>
  <c r="A7" i="15"/>
  <c r="AU5" i="7"/>
  <c r="AU4" i="7"/>
  <c r="AK4" i="7"/>
  <c r="AK5" i="7"/>
  <c r="AK6" i="7"/>
  <c r="AK3" i="7"/>
  <c r="AB4" i="7"/>
  <c r="T8" i="7"/>
  <c r="M5" i="7"/>
  <c r="G9" i="7"/>
  <c r="BD5" i="7"/>
  <c r="R9" i="7"/>
  <c r="Z6" i="7"/>
  <c r="AA6" i="7"/>
  <c r="K9" i="7"/>
  <c r="L9" i="7"/>
  <c r="E10" i="7"/>
  <c r="F10" i="7"/>
  <c r="AJ7" i="7"/>
  <c r="AN7" i="7"/>
  <c r="C2" i="11"/>
  <c r="A3" i="11"/>
  <c r="B3" i="9"/>
  <c r="H8" i="7"/>
  <c r="D6" i="11"/>
  <c r="C3" i="10"/>
  <c r="AO6" i="7"/>
  <c r="V5" i="7"/>
  <c r="D5" i="10"/>
  <c r="C5" i="11"/>
  <c r="C6" i="11"/>
  <c r="D2" i="11"/>
  <c r="C5" i="10"/>
  <c r="C2" i="10"/>
  <c r="AF7" i="7"/>
  <c r="D6" i="15"/>
  <c r="C7" i="5"/>
  <c r="B3" i="10"/>
  <c r="B5" i="10"/>
  <c r="C10" i="7"/>
  <c r="P9" i="7"/>
  <c r="J9" i="7"/>
  <c r="AL7" i="7"/>
  <c r="C7" i="8"/>
  <c r="A3" i="9"/>
  <c r="C3" i="11"/>
  <c r="C7" i="4"/>
  <c r="E4" i="9"/>
  <c r="W5" i="7"/>
  <c r="D3" i="10"/>
  <c r="H9" i="7"/>
  <c r="A5" i="10"/>
  <c r="AO7" i="7"/>
  <c r="Y6" i="7"/>
  <c r="A6" i="11"/>
  <c r="AE7" i="7"/>
  <c r="B4" i="11"/>
  <c r="AW3" i="7"/>
  <c r="BH3" i="7" s="1"/>
  <c r="D4" i="11"/>
  <c r="AO3" i="7"/>
  <c r="A5" i="11"/>
  <c r="U5" i="7"/>
  <c r="AY3" i="7"/>
  <c r="AH7" i="7"/>
  <c r="BG3" i="7"/>
  <c r="AG7" i="7"/>
  <c r="D3" i="9"/>
  <c r="A2" i="11"/>
  <c r="B8" i="4"/>
  <c r="B2" i="11"/>
  <c r="E6" i="10"/>
  <c r="D2" i="10"/>
  <c r="B7" i="8"/>
  <c r="A7" i="8"/>
  <c r="D51" i="15"/>
  <c r="AM6" i="7"/>
  <c r="D4" i="10"/>
  <c r="C3" i="9"/>
  <c r="B6" i="11"/>
  <c r="C4" i="11"/>
  <c r="B3" i="11"/>
  <c r="BI3" i="7"/>
  <c r="O9" i="7"/>
  <c r="A8" i="4"/>
  <c r="B4" i="5"/>
  <c r="A4" i="11"/>
  <c r="B7" i="5"/>
  <c r="D3" i="11"/>
  <c r="B5" i="11"/>
  <c r="B4" i="10"/>
  <c r="AC7" i="7"/>
  <c r="E6" i="8"/>
  <c r="B2" i="10"/>
  <c r="AT7" i="7"/>
  <c r="D10" i="7"/>
  <c r="C4" i="10"/>
  <c r="F6" i="11"/>
  <c r="D5" i="11"/>
  <c r="A2" i="10"/>
  <c r="A4" i="10"/>
  <c r="I9" i="7"/>
  <c r="A3" i="10"/>
  <c r="X5" i="7"/>
  <c r="AD7" i="7"/>
  <c r="AU3" i="7" l="1"/>
  <c r="BF3" i="7"/>
  <c r="AU6" i="7"/>
  <c r="A1086" i="15"/>
  <c r="B1086" i="15"/>
  <c r="C1086" i="15"/>
  <c r="A876" i="15"/>
  <c r="B876" i="15"/>
  <c r="C876" i="15"/>
  <c r="A666" i="15"/>
  <c r="B666" i="15"/>
  <c r="C666" i="15"/>
  <c r="A456" i="15"/>
  <c r="B456" i="15"/>
  <c r="C456" i="15"/>
  <c r="E51" i="15"/>
  <c r="A53" i="15"/>
  <c r="C52" i="15"/>
  <c r="B53" i="15"/>
  <c r="E6" i="15"/>
  <c r="B8" i="15"/>
  <c r="C7" i="15"/>
  <c r="A8" i="15"/>
  <c r="AK7" i="7"/>
  <c r="AB5" i="7"/>
  <c r="M9" i="7"/>
  <c r="M8" i="7"/>
  <c r="G10" i="7"/>
  <c r="AI8" i="7"/>
  <c r="Z7" i="7"/>
  <c r="AA7" i="7"/>
  <c r="K10" i="7"/>
  <c r="E11" i="7"/>
  <c r="S9" i="7"/>
  <c r="BJ3" i="7"/>
  <c r="AY4" i="7"/>
  <c r="C6" i="10"/>
  <c r="C8" i="4"/>
  <c r="G3" i="10"/>
  <c r="D4" i="5"/>
  <c r="A8" i="5"/>
  <c r="D7" i="15"/>
  <c r="Q9" i="7"/>
  <c r="H4" i="11"/>
  <c r="N9" i="7"/>
  <c r="H5" i="11"/>
  <c r="A8" i="8"/>
  <c r="A9" i="4"/>
  <c r="E5" i="9"/>
  <c r="C8" i="5"/>
  <c r="F6" i="10"/>
  <c r="G4" i="10"/>
  <c r="D4" i="9"/>
  <c r="D52" i="15"/>
  <c r="G5" i="10"/>
  <c r="G2" i="10"/>
  <c r="AR7" i="7"/>
  <c r="B9" i="4"/>
  <c r="C4" i="9"/>
  <c r="A4" i="9"/>
  <c r="H2" i="11"/>
  <c r="B4" i="9"/>
  <c r="H3" i="11"/>
  <c r="B8" i="8"/>
  <c r="D6" i="10"/>
  <c r="A6" i="10"/>
  <c r="E7" i="8"/>
  <c r="B8" i="5"/>
  <c r="C8" i="8"/>
  <c r="A7" i="5"/>
  <c r="B6" i="10"/>
  <c r="AG8" i="7"/>
  <c r="F3" i="9"/>
  <c r="BR3" i="7" l="1"/>
  <c r="BF4" i="7"/>
  <c r="B334" i="15"/>
  <c r="C214" i="15"/>
  <c r="C334" i="15"/>
  <c r="A94" i="15"/>
  <c r="A214" i="15"/>
  <c r="B94" i="15"/>
  <c r="A334" i="15"/>
  <c r="B214" i="15"/>
  <c r="C94" i="15"/>
  <c r="A4323" i="15"/>
  <c r="B4323" i="15"/>
  <c r="C4323" i="15"/>
  <c r="A4325" i="15"/>
  <c r="B4325" i="15"/>
  <c r="C4325" i="15"/>
  <c r="A4322" i="15"/>
  <c r="B4322" i="15"/>
  <c r="C4322" i="15"/>
  <c r="A4324" i="15"/>
  <c r="B4324" i="15"/>
  <c r="C4324" i="15"/>
  <c r="A4203" i="15"/>
  <c r="B4203" i="15"/>
  <c r="C4203" i="15"/>
  <c r="A4205" i="15"/>
  <c r="B4205" i="15"/>
  <c r="C4205" i="15"/>
  <c r="A4202" i="15"/>
  <c r="B4202" i="15"/>
  <c r="C4202" i="15"/>
  <c r="A4204" i="15"/>
  <c r="B4204" i="15"/>
  <c r="C4204" i="15"/>
  <c r="A4083" i="15"/>
  <c r="B4083" i="15"/>
  <c r="C4083" i="15"/>
  <c r="A4085" i="15"/>
  <c r="B4085" i="15"/>
  <c r="C4085" i="15"/>
  <c r="A4082" i="15"/>
  <c r="B4082" i="15"/>
  <c r="C4082" i="15"/>
  <c r="A4084" i="15"/>
  <c r="B4084" i="15"/>
  <c r="C4084" i="15"/>
  <c r="A3963" i="15"/>
  <c r="B3963" i="15"/>
  <c r="C3963" i="15"/>
  <c r="A3965" i="15"/>
  <c r="B3965" i="15"/>
  <c r="C3965" i="15"/>
  <c r="A3962" i="15"/>
  <c r="B3962" i="15"/>
  <c r="C3962" i="15"/>
  <c r="A3964" i="15"/>
  <c r="B3964" i="15"/>
  <c r="C3964" i="15"/>
  <c r="A3843" i="15"/>
  <c r="B3843" i="15"/>
  <c r="C3843" i="15"/>
  <c r="A3845" i="15"/>
  <c r="B3845" i="15"/>
  <c r="C3845" i="15"/>
  <c r="A3842" i="15"/>
  <c r="B3842" i="15"/>
  <c r="C3842" i="15"/>
  <c r="A3844" i="15"/>
  <c r="B3844" i="15"/>
  <c r="C3844" i="15"/>
  <c r="A3723" i="15"/>
  <c r="B3723" i="15"/>
  <c r="C3723" i="15"/>
  <c r="A3725" i="15"/>
  <c r="B3725" i="15"/>
  <c r="C3725" i="15"/>
  <c r="A3722" i="15"/>
  <c r="B3722" i="15"/>
  <c r="C3722" i="15"/>
  <c r="A3724" i="15"/>
  <c r="B3724" i="15"/>
  <c r="C3724" i="15"/>
  <c r="A3603" i="15"/>
  <c r="B3603" i="15"/>
  <c r="C3603" i="15"/>
  <c r="A3605" i="15"/>
  <c r="B3605" i="15"/>
  <c r="C3605" i="15"/>
  <c r="A3602" i="15"/>
  <c r="B3602" i="15"/>
  <c r="C3602" i="15"/>
  <c r="A3604" i="15"/>
  <c r="B3604" i="15"/>
  <c r="C3604" i="15"/>
  <c r="A3395" i="15"/>
  <c r="B3395" i="15"/>
  <c r="C3395" i="15"/>
  <c r="A3394" i="15"/>
  <c r="B3394" i="15"/>
  <c r="C3394" i="15"/>
  <c r="A3392" i="15"/>
  <c r="B3392" i="15"/>
  <c r="C3392" i="15"/>
  <c r="A3393" i="15"/>
  <c r="B3393" i="15"/>
  <c r="C3393" i="15"/>
  <c r="A3185" i="15"/>
  <c r="B3185" i="15"/>
  <c r="C3185" i="15"/>
  <c r="A3184" i="15"/>
  <c r="B3184" i="15"/>
  <c r="C3184" i="15"/>
  <c r="A3182" i="15"/>
  <c r="B3182" i="15"/>
  <c r="C3182" i="15"/>
  <c r="A3183" i="15"/>
  <c r="B3183" i="15"/>
  <c r="C3183" i="15"/>
  <c r="A2975" i="15"/>
  <c r="B2975" i="15"/>
  <c r="C2975" i="15"/>
  <c r="A2974" i="15"/>
  <c r="B2974" i="15"/>
  <c r="C2974" i="15"/>
  <c r="A2972" i="15"/>
  <c r="B2972" i="15"/>
  <c r="C2972" i="15"/>
  <c r="A2973" i="15"/>
  <c r="B2973" i="15"/>
  <c r="C2973" i="15"/>
  <c r="A2765" i="15"/>
  <c r="B2765" i="15"/>
  <c r="C2765" i="15"/>
  <c r="A2764" i="15"/>
  <c r="B2764" i="15"/>
  <c r="C2764" i="15"/>
  <c r="A2762" i="15"/>
  <c r="B2762" i="15"/>
  <c r="C2762" i="15"/>
  <c r="A2763" i="15"/>
  <c r="B2763" i="15"/>
  <c r="C2763" i="15"/>
  <c r="A2555" i="15"/>
  <c r="B2555" i="15"/>
  <c r="C2555" i="15"/>
  <c r="A2554" i="15"/>
  <c r="B2554" i="15"/>
  <c r="C2554" i="15"/>
  <c r="A2552" i="15"/>
  <c r="B2552" i="15"/>
  <c r="C2552" i="15"/>
  <c r="A2553" i="15"/>
  <c r="B2553" i="15"/>
  <c r="C2553" i="15"/>
  <c r="A2301" i="15"/>
  <c r="B2301" i="15"/>
  <c r="C2301" i="15"/>
  <c r="A2049" i="15"/>
  <c r="B2049" i="15"/>
  <c r="C2049" i="15"/>
  <c r="A1797" i="15"/>
  <c r="B1797" i="15"/>
  <c r="C1797" i="15"/>
  <c r="A1545" i="15"/>
  <c r="B1545" i="15"/>
  <c r="C1545" i="15"/>
  <c r="C1293" i="15"/>
  <c r="A1293" i="15"/>
  <c r="B1293" i="15"/>
  <c r="A1087" i="15"/>
  <c r="B1087" i="15"/>
  <c r="C1087" i="15"/>
  <c r="A877" i="15"/>
  <c r="B877" i="15"/>
  <c r="C877" i="15"/>
  <c r="A667" i="15"/>
  <c r="B667" i="15"/>
  <c r="C667" i="15"/>
  <c r="A457" i="15"/>
  <c r="B457" i="15"/>
  <c r="C457" i="15"/>
  <c r="E52" i="15"/>
  <c r="C53" i="15"/>
  <c r="B54" i="15"/>
  <c r="A54" i="15"/>
  <c r="E7" i="15"/>
  <c r="C8" i="15"/>
  <c r="A9" i="15"/>
  <c r="B9" i="15"/>
  <c r="AU7" i="7"/>
  <c r="T9" i="7"/>
  <c r="AS8" i="7"/>
  <c r="R10" i="7"/>
  <c r="AT8" i="7"/>
  <c r="L10" i="7"/>
  <c r="F11" i="7"/>
  <c r="X6" i="7"/>
  <c r="I10" i="7"/>
  <c r="P10" i="7"/>
  <c r="D8" i="15"/>
  <c r="E7" i="11"/>
  <c r="F4" i="9"/>
  <c r="W7" i="7"/>
  <c r="C11" i="7"/>
  <c r="AE8" i="7"/>
  <c r="Y7" i="7"/>
  <c r="AP8" i="7"/>
  <c r="V6" i="7"/>
  <c r="D11" i="7"/>
  <c r="D8" i="8"/>
  <c r="C7" i="10"/>
  <c r="D5" i="9"/>
  <c r="X7" i="7"/>
  <c r="G6" i="11"/>
  <c r="B5" i="9"/>
  <c r="D6" i="5"/>
  <c r="V7" i="7"/>
  <c r="J10" i="7"/>
  <c r="N10" i="7"/>
  <c r="U6" i="7"/>
  <c r="D7" i="10"/>
  <c r="B9" i="5"/>
  <c r="C5" i="9"/>
  <c r="B7" i="10"/>
  <c r="AL8" i="7"/>
  <c r="W6" i="7"/>
  <c r="D53" i="15"/>
  <c r="U7" i="7"/>
  <c r="B7" i="11"/>
  <c r="F7" i="11"/>
  <c r="AR8" i="7"/>
  <c r="E7" i="10"/>
  <c r="AJ8" i="7"/>
  <c r="H10" i="7"/>
  <c r="AD8" i="7"/>
  <c r="O10" i="7"/>
  <c r="G6" i="10"/>
  <c r="C9" i="4"/>
  <c r="AF8" i="7"/>
  <c r="AC8" i="7"/>
  <c r="A5" i="9"/>
  <c r="A3396" i="15" l="1"/>
  <c r="B3396" i="15"/>
  <c r="C3396" i="15"/>
  <c r="A3186" i="15"/>
  <c r="B3186" i="15"/>
  <c r="C3186" i="15"/>
  <c r="A2976" i="15"/>
  <c r="B2976" i="15"/>
  <c r="C2976" i="15"/>
  <c r="A2766" i="15"/>
  <c r="B2766" i="15"/>
  <c r="C2766" i="15"/>
  <c r="A2556" i="15"/>
  <c r="B2556" i="15"/>
  <c r="C2556" i="15"/>
  <c r="A2302" i="15"/>
  <c r="B2302" i="15"/>
  <c r="C2302" i="15"/>
  <c r="A2050" i="15"/>
  <c r="B2050" i="15"/>
  <c r="C2050" i="15"/>
  <c r="A1798" i="15"/>
  <c r="B1798" i="15"/>
  <c r="C1798" i="15"/>
  <c r="A1546" i="15"/>
  <c r="B1546" i="15"/>
  <c r="C1546" i="15"/>
  <c r="C1294" i="15"/>
  <c r="A1294" i="15"/>
  <c r="B1294" i="15"/>
  <c r="A336" i="15"/>
  <c r="B336" i="15"/>
  <c r="C336" i="15"/>
  <c r="A216" i="15"/>
  <c r="B216" i="15"/>
  <c r="C216" i="15"/>
  <c r="A96" i="15"/>
  <c r="B96" i="15"/>
  <c r="C96" i="15"/>
  <c r="E53" i="15"/>
  <c r="C54" i="15"/>
  <c r="E8" i="15"/>
  <c r="C9" i="15"/>
  <c r="AB7" i="7"/>
  <c r="AB6" i="7"/>
  <c r="M10" i="7"/>
  <c r="G11" i="7"/>
  <c r="E12" i="7"/>
  <c r="K11" i="7"/>
  <c r="Z8" i="7"/>
  <c r="AS9" i="7"/>
  <c r="C7" i="11"/>
  <c r="B10" i="4"/>
  <c r="H6" i="11"/>
  <c r="C6" i="9"/>
  <c r="G7" i="11"/>
  <c r="V8" i="7"/>
  <c r="A9" i="8"/>
  <c r="D7" i="5"/>
  <c r="D7" i="11"/>
  <c r="D9" i="15"/>
  <c r="H11" i="7"/>
  <c r="AN8" i="7"/>
  <c r="D6" i="9"/>
  <c r="A7" i="10"/>
  <c r="A10" i="4"/>
  <c r="E6" i="9"/>
  <c r="C9" i="8"/>
  <c r="A6" i="9"/>
  <c r="I11" i="7"/>
  <c r="B10" i="5" s="1"/>
  <c r="S10" i="7"/>
  <c r="A7" i="11"/>
  <c r="D54" i="15"/>
  <c r="AO8" i="7"/>
  <c r="E8" i="8"/>
  <c r="AM8" i="7"/>
  <c r="AH8" i="7"/>
  <c r="AQ8" i="7"/>
  <c r="W8" i="7"/>
  <c r="B9" i="8"/>
  <c r="F5" i="9"/>
  <c r="A9" i="5"/>
  <c r="C9" i="5"/>
  <c r="B6" i="9"/>
  <c r="C12" i="7"/>
  <c r="AU8" i="7" l="1"/>
  <c r="C4326" i="15"/>
  <c r="A4086" i="15"/>
  <c r="B3966" i="15"/>
  <c r="C3846" i="15"/>
  <c r="A3606" i="15"/>
  <c r="A4206" i="15"/>
  <c r="B4086" i="15"/>
  <c r="C3966" i="15"/>
  <c r="A3726" i="15"/>
  <c r="B3606" i="15"/>
  <c r="A4326" i="15"/>
  <c r="B4206" i="15"/>
  <c r="C4086" i="15"/>
  <c r="A3846" i="15"/>
  <c r="B3726" i="15"/>
  <c r="C3606" i="15"/>
  <c r="B4326" i="15"/>
  <c r="C4206" i="15"/>
  <c r="A3966" i="15"/>
  <c r="B3846" i="15"/>
  <c r="C3726" i="15"/>
  <c r="AI9" i="7"/>
  <c r="AK8" i="7"/>
  <c r="AJ9" i="7"/>
  <c r="A878" i="15"/>
  <c r="B668" i="15"/>
  <c r="C458" i="15"/>
  <c r="A1088" i="15"/>
  <c r="B878" i="15"/>
  <c r="C668" i="15"/>
  <c r="B1088" i="15"/>
  <c r="C878" i="15"/>
  <c r="A458" i="15"/>
  <c r="C1088" i="15"/>
  <c r="A668" i="15"/>
  <c r="B458" i="15"/>
  <c r="B55" i="15"/>
  <c r="A10" i="15"/>
  <c r="A55" i="15"/>
  <c r="B10" i="15"/>
  <c r="A2303" i="15"/>
  <c r="B2303" i="15"/>
  <c r="C2303" i="15"/>
  <c r="A2051" i="15"/>
  <c r="B2051" i="15"/>
  <c r="C2051" i="15"/>
  <c r="A1799" i="15"/>
  <c r="B1799" i="15"/>
  <c r="C1799" i="15"/>
  <c r="A1547" i="15"/>
  <c r="B1547" i="15"/>
  <c r="C1547" i="15"/>
  <c r="C1295" i="15"/>
  <c r="A1295" i="15"/>
  <c r="B1295" i="15"/>
  <c r="A337" i="15"/>
  <c r="B337" i="15"/>
  <c r="C337" i="15"/>
  <c r="A217" i="15"/>
  <c r="B217" i="15"/>
  <c r="C217" i="15"/>
  <c r="A97" i="15"/>
  <c r="B97" i="15"/>
  <c r="C97" i="15"/>
  <c r="E54" i="15"/>
  <c r="E9" i="15"/>
  <c r="AO9" i="7"/>
  <c r="F6" i="9"/>
  <c r="B7" i="9"/>
  <c r="X8" i="7"/>
  <c r="F7" i="10"/>
  <c r="Q10" i="7"/>
  <c r="C10" i="4"/>
  <c r="C7" i="9"/>
  <c r="D7" i="9"/>
  <c r="U8" i="7"/>
  <c r="AH9" i="7"/>
  <c r="AD9" i="7"/>
  <c r="F12" i="7"/>
  <c r="AP9" i="7"/>
  <c r="AM9" i="7"/>
  <c r="AN9" i="7"/>
  <c r="L11" i="7"/>
  <c r="A10" i="5"/>
  <c r="D8" i="5"/>
  <c r="A11" i="4"/>
  <c r="AL9" i="7"/>
  <c r="AQ9" i="7"/>
  <c r="AC9" i="7"/>
  <c r="H7" i="11"/>
  <c r="B56" i="15" l="1"/>
  <c r="A11" i="15"/>
  <c r="C4327" i="15"/>
  <c r="A4087" i="15"/>
  <c r="B3967" i="15"/>
  <c r="C3847" i="15"/>
  <c r="A3607" i="15"/>
  <c r="A4207" i="15"/>
  <c r="B4087" i="15"/>
  <c r="C3967" i="15"/>
  <c r="A3727" i="15"/>
  <c r="B3607" i="15"/>
  <c r="A4327" i="15"/>
  <c r="B4207" i="15"/>
  <c r="C4087" i="15"/>
  <c r="A3847" i="15"/>
  <c r="B3727" i="15"/>
  <c r="C3607" i="15"/>
  <c r="B4327" i="15"/>
  <c r="C4207" i="15"/>
  <c r="A3967" i="15"/>
  <c r="B3847" i="15"/>
  <c r="C3727" i="15"/>
  <c r="C10" i="15"/>
  <c r="C55" i="15"/>
  <c r="AI10" i="7"/>
  <c r="A2304" i="15"/>
  <c r="B2304" i="15"/>
  <c r="C2304" i="15"/>
  <c r="A2052" i="15"/>
  <c r="B2052" i="15"/>
  <c r="C2052" i="15"/>
  <c r="A1800" i="15"/>
  <c r="B1800" i="15"/>
  <c r="C1800" i="15"/>
  <c r="A1548" i="15"/>
  <c r="B1548" i="15"/>
  <c r="C1548" i="15"/>
  <c r="C1296" i="15"/>
  <c r="A1296" i="15"/>
  <c r="B1296" i="15"/>
  <c r="A338" i="15"/>
  <c r="B338" i="15"/>
  <c r="C338" i="15"/>
  <c r="A218" i="15"/>
  <c r="B218" i="15"/>
  <c r="C218" i="15"/>
  <c r="A98" i="15"/>
  <c r="B98" i="15"/>
  <c r="C98" i="15"/>
  <c r="T10" i="7"/>
  <c r="R11" i="7"/>
  <c r="S11" i="7"/>
  <c r="AT9" i="7"/>
  <c r="AA8" i="7"/>
  <c r="D55" i="15"/>
  <c r="F8" i="10"/>
  <c r="E8" i="10"/>
  <c r="AG9" i="7"/>
  <c r="C8" i="11"/>
  <c r="E8" i="11"/>
  <c r="B8" i="10"/>
  <c r="A7" i="9"/>
  <c r="AD10" i="7"/>
  <c r="D9" i="5"/>
  <c r="Q11" i="7"/>
  <c r="D12" i="7"/>
  <c r="B8" i="11"/>
  <c r="F8" i="11"/>
  <c r="G7" i="10"/>
  <c r="D10" i="15"/>
  <c r="AR9" i="7"/>
  <c r="A8" i="11"/>
  <c r="A8" i="10"/>
  <c r="D9" i="8"/>
  <c r="D8" i="10"/>
  <c r="C8" i="10"/>
  <c r="AF9" i="7"/>
  <c r="D8" i="11"/>
  <c r="Y8" i="7"/>
  <c r="AE9" i="7"/>
  <c r="J11" i="7"/>
  <c r="AE10" i="7"/>
  <c r="AK9" i="7" l="1"/>
  <c r="G12" i="7"/>
  <c r="E13" i="7"/>
  <c r="F13" i="7"/>
  <c r="E10" i="15"/>
  <c r="A3397" i="15"/>
  <c r="B3187" i="15"/>
  <c r="C2977" i="15"/>
  <c r="A2557" i="15"/>
  <c r="B3397" i="15"/>
  <c r="C3187" i="15"/>
  <c r="A2767" i="15"/>
  <c r="B2557" i="15"/>
  <c r="C3397" i="15"/>
  <c r="A2977" i="15"/>
  <c r="B2767" i="15"/>
  <c r="C2557" i="15"/>
  <c r="A3187" i="15"/>
  <c r="B2977" i="15"/>
  <c r="C2767" i="15"/>
  <c r="E55" i="15"/>
  <c r="L12" i="7"/>
  <c r="K12" i="7"/>
  <c r="M11" i="7"/>
  <c r="A339" i="15"/>
  <c r="B339" i="15"/>
  <c r="C339" i="15"/>
  <c r="A219" i="15"/>
  <c r="B219" i="15"/>
  <c r="C219" i="15"/>
  <c r="A99" i="15"/>
  <c r="B99" i="15"/>
  <c r="C99" i="15"/>
  <c r="AU9" i="7"/>
  <c r="AB8" i="7"/>
  <c r="Z9" i="7"/>
  <c r="AS10" i="7"/>
  <c r="AJ10" i="7"/>
  <c r="A9" i="10"/>
  <c r="AM10" i="7"/>
  <c r="J12" i="7"/>
  <c r="B11" i="4"/>
  <c r="E7" i="9"/>
  <c r="E9" i="10"/>
  <c r="C10" i="5"/>
  <c r="B9" i="10"/>
  <c r="C9" i="10"/>
  <c r="G8" i="10"/>
  <c r="AG10" i="7"/>
  <c r="AL10" i="7"/>
  <c r="AF10" i="7"/>
  <c r="G8" i="11"/>
  <c r="D9" i="10"/>
  <c r="AC10" i="7"/>
  <c r="D13" i="7"/>
  <c r="AQ10" i="7"/>
  <c r="E9" i="8"/>
  <c r="AH10" i="7"/>
  <c r="C13" i="7"/>
  <c r="D10" i="8"/>
  <c r="C8" i="9"/>
  <c r="A56" i="15" l="1"/>
  <c r="B11" i="15"/>
  <c r="K13" i="7"/>
  <c r="L13" i="7"/>
  <c r="E14" i="7"/>
  <c r="F14" i="7"/>
  <c r="G13" i="7"/>
  <c r="A3398" i="15"/>
  <c r="B3398" i="15"/>
  <c r="C3398" i="15"/>
  <c r="A3188" i="15"/>
  <c r="B3188" i="15"/>
  <c r="C3188" i="15"/>
  <c r="A2978" i="15"/>
  <c r="B2978" i="15"/>
  <c r="C2978" i="15"/>
  <c r="A2768" i="15"/>
  <c r="B2768" i="15"/>
  <c r="C2768" i="15"/>
  <c r="A2558" i="15"/>
  <c r="B2558" i="15"/>
  <c r="C2558" i="15"/>
  <c r="A1089" i="15"/>
  <c r="B1089" i="15"/>
  <c r="C1089" i="15"/>
  <c r="A879" i="15"/>
  <c r="B879" i="15"/>
  <c r="C879" i="15"/>
  <c r="A669" i="15"/>
  <c r="B669" i="15"/>
  <c r="C669" i="15"/>
  <c r="A459" i="15"/>
  <c r="B459" i="15"/>
  <c r="C459" i="15"/>
  <c r="AK10" i="7"/>
  <c r="AI11" i="7"/>
  <c r="D8" i="9"/>
  <c r="A8" i="9"/>
  <c r="F7" i="9"/>
  <c r="N11" i="7"/>
  <c r="H12" i="7"/>
  <c r="AP10" i="7"/>
  <c r="D14" i="7"/>
  <c r="I13" i="7"/>
  <c r="O11" i="7"/>
  <c r="C14" i="7"/>
  <c r="AT10" i="7"/>
  <c r="W9" i="7"/>
  <c r="V9" i="7"/>
  <c r="E9" i="11"/>
  <c r="D9" i="11"/>
  <c r="A9" i="11"/>
  <c r="U9" i="7"/>
  <c r="C11" i="4"/>
  <c r="F9" i="11"/>
  <c r="F9" i="10"/>
  <c r="C9" i="11"/>
  <c r="X9" i="7"/>
  <c r="C11" i="5"/>
  <c r="B12" i="4"/>
  <c r="B9" i="11"/>
  <c r="B8" i="9"/>
  <c r="H8" i="11"/>
  <c r="I12" i="7"/>
  <c r="A11" i="5"/>
  <c r="H13" i="7"/>
  <c r="AO10" i="7"/>
  <c r="AN10" i="7"/>
  <c r="P11" i="7"/>
  <c r="A12" i="4"/>
  <c r="J13" i="7"/>
  <c r="AC11" i="7"/>
  <c r="A2053" i="15" l="1"/>
  <c r="B1801" i="15"/>
  <c r="C1549" i="15"/>
  <c r="A2305" i="15"/>
  <c r="B2053" i="15"/>
  <c r="C1801" i="15"/>
  <c r="C1297" i="15"/>
  <c r="B1549" i="15"/>
  <c r="B2305" i="15"/>
  <c r="C2053" i="15"/>
  <c r="A1549" i="15"/>
  <c r="A1297" i="15"/>
  <c r="C2305" i="15"/>
  <c r="A1801" i="15"/>
  <c r="B1297" i="15"/>
  <c r="A12" i="15"/>
  <c r="B57" i="15"/>
  <c r="C11" i="15"/>
  <c r="C56" i="15"/>
  <c r="M12" i="7"/>
  <c r="A57" i="15"/>
  <c r="B12" i="15"/>
  <c r="A4328" i="15"/>
  <c r="B4328" i="15"/>
  <c r="C4328" i="15"/>
  <c r="A4208" i="15"/>
  <c r="B4208" i="15"/>
  <c r="C4208" i="15"/>
  <c r="A4088" i="15"/>
  <c r="B4088" i="15"/>
  <c r="C4088" i="15"/>
  <c r="A3968" i="15"/>
  <c r="B3968" i="15"/>
  <c r="C3968" i="15"/>
  <c r="A3848" i="15"/>
  <c r="B3848" i="15"/>
  <c r="C3848" i="15"/>
  <c r="A3728" i="15"/>
  <c r="B3728" i="15"/>
  <c r="C3728" i="15"/>
  <c r="A3608" i="15"/>
  <c r="B3608" i="15"/>
  <c r="C3608" i="15"/>
  <c r="T11" i="7"/>
  <c r="M13" i="7"/>
  <c r="G14" i="7"/>
  <c r="R12" i="7"/>
  <c r="K14" i="7"/>
  <c r="F15" i="7"/>
  <c r="E15" i="7"/>
  <c r="AE11" i="7"/>
  <c r="B10" i="10"/>
  <c r="AA9" i="7"/>
  <c r="A10" i="8"/>
  <c r="C10" i="10"/>
  <c r="A13" i="4"/>
  <c r="C12" i="5"/>
  <c r="G9" i="10"/>
  <c r="AF11" i="7"/>
  <c r="B10" i="8"/>
  <c r="C12" i="4"/>
  <c r="B12" i="5"/>
  <c r="C10" i="8"/>
  <c r="AD11" i="7"/>
  <c r="D11" i="15"/>
  <c r="B11" i="5"/>
  <c r="AG11" i="7"/>
  <c r="AR10" i="7"/>
  <c r="D56" i="15"/>
  <c r="A10" i="10"/>
  <c r="D10" i="10"/>
  <c r="E10" i="10"/>
  <c r="B13" i="4"/>
  <c r="A12" i="5"/>
  <c r="E11" i="15" l="1"/>
  <c r="E56" i="15"/>
  <c r="C12" i="15"/>
  <c r="C57" i="15"/>
  <c r="A3399" i="15"/>
  <c r="B3399" i="15"/>
  <c r="C3399" i="15"/>
  <c r="A3189" i="15"/>
  <c r="B3189" i="15"/>
  <c r="C3189" i="15"/>
  <c r="A2979" i="15"/>
  <c r="B2979" i="15"/>
  <c r="C2979" i="15"/>
  <c r="A2769" i="15"/>
  <c r="B2769" i="15"/>
  <c r="C2769" i="15"/>
  <c r="A2559" i="15"/>
  <c r="B2559" i="15"/>
  <c r="C2559" i="15"/>
  <c r="B58" i="15"/>
  <c r="A58" i="15"/>
  <c r="A13" i="15"/>
  <c r="B13" i="15"/>
  <c r="AU10" i="7"/>
  <c r="AS11" i="7"/>
  <c r="AT11" i="7"/>
  <c r="AJ11" i="7"/>
  <c r="D15" i="7"/>
  <c r="P12" i="7"/>
  <c r="Y9" i="7"/>
  <c r="N12" i="7"/>
  <c r="E10" i="8"/>
  <c r="AH11" i="7"/>
  <c r="O12" i="7"/>
  <c r="AR11" i="7"/>
  <c r="G9" i="11"/>
  <c r="C13" i="4"/>
  <c r="D12" i="15"/>
  <c r="I14" i="7"/>
  <c r="BB5" i="7"/>
  <c r="C15" i="7"/>
  <c r="D10" i="5"/>
  <c r="H14" i="7"/>
  <c r="D57" i="15"/>
  <c r="AK11" i="7" l="1"/>
  <c r="AI12" i="7"/>
  <c r="E57" i="15"/>
  <c r="E12" i="15"/>
  <c r="A1090" i="15"/>
  <c r="B1090" i="15"/>
  <c r="C1090" i="15"/>
  <c r="A880" i="15"/>
  <c r="B880" i="15"/>
  <c r="C880" i="15"/>
  <c r="A670" i="15"/>
  <c r="B670" i="15"/>
  <c r="C670" i="15"/>
  <c r="A460" i="15"/>
  <c r="B460" i="15"/>
  <c r="C460" i="15"/>
  <c r="A340" i="15"/>
  <c r="B340" i="15"/>
  <c r="C340" i="15"/>
  <c r="A220" i="15"/>
  <c r="B220" i="15"/>
  <c r="C220" i="15"/>
  <c r="A100" i="15"/>
  <c r="B100" i="15"/>
  <c r="C100" i="15"/>
  <c r="C58" i="15"/>
  <c r="C13" i="15"/>
  <c r="AB9" i="7"/>
  <c r="G15" i="7"/>
  <c r="Z10" i="7"/>
  <c r="E16" i="7"/>
  <c r="F16" i="7"/>
  <c r="BE5" i="7"/>
  <c r="L14" i="7"/>
  <c r="S12" i="7"/>
  <c r="F10" i="10"/>
  <c r="AC12" i="7"/>
  <c r="B11" i="10"/>
  <c r="H9" i="11"/>
  <c r="A11" i="10"/>
  <c r="AM11" i="7"/>
  <c r="A11" i="8"/>
  <c r="AG12" i="7"/>
  <c r="J14" i="7"/>
  <c r="E11" i="10"/>
  <c r="AL11" i="7"/>
  <c r="AP11" i="7"/>
  <c r="D16" i="7"/>
  <c r="AD12" i="7"/>
  <c r="G10" i="11"/>
  <c r="BC5" i="7"/>
  <c r="D58" i="15"/>
  <c r="AN11" i="7"/>
  <c r="E8" i="9"/>
  <c r="B14" i="4"/>
  <c r="AQ11" i="7"/>
  <c r="D11" i="10"/>
  <c r="A13" i="5"/>
  <c r="AE12" i="7"/>
  <c r="A14" i="4"/>
  <c r="B11" i="8"/>
  <c r="B13" i="5"/>
  <c r="C11" i="8"/>
  <c r="AO11" i="7"/>
  <c r="AF12" i="7"/>
  <c r="D13" i="15"/>
  <c r="C16" i="7"/>
  <c r="Q12" i="7"/>
  <c r="A4329" i="15" l="1"/>
  <c r="B4329" i="15"/>
  <c r="C4329" i="15"/>
  <c r="A4209" i="15"/>
  <c r="B4209" i="15"/>
  <c r="C4209" i="15"/>
  <c r="A4089" i="15"/>
  <c r="B4089" i="15"/>
  <c r="C4089" i="15"/>
  <c r="A3969" i="15"/>
  <c r="B3969" i="15"/>
  <c r="C3969" i="15"/>
  <c r="A3849" i="15"/>
  <c r="B3849" i="15"/>
  <c r="C3849" i="15"/>
  <c r="A3729" i="15"/>
  <c r="B3729" i="15"/>
  <c r="C3729" i="15"/>
  <c r="A3609" i="15"/>
  <c r="B3609" i="15"/>
  <c r="C3609" i="15"/>
  <c r="E58" i="15"/>
  <c r="A59" i="15"/>
  <c r="B59" i="15"/>
  <c r="E13" i="15"/>
  <c r="B14" i="15"/>
  <c r="A14" i="15"/>
  <c r="AU11" i="7"/>
  <c r="T12" i="7"/>
  <c r="M14" i="7"/>
  <c r="G16" i="7"/>
  <c r="BD6" i="7"/>
  <c r="AS12" i="7"/>
  <c r="R13" i="7"/>
  <c r="K15" i="7"/>
  <c r="E17" i="7"/>
  <c r="G10" i="10"/>
  <c r="AJ12" i="7"/>
  <c r="B10" i="11"/>
  <c r="N13" i="7"/>
  <c r="F8" i="9"/>
  <c r="AZ5" i="7"/>
  <c r="C11" i="10"/>
  <c r="O13" i="7"/>
  <c r="AV5" i="7"/>
  <c r="B15" i="4"/>
  <c r="C14" i="4"/>
  <c r="P13" i="7"/>
  <c r="H4" i="12"/>
  <c r="AW5" i="7"/>
  <c r="F10" i="11"/>
  <c r="A15" i="4"/>
  <c r="H15" i="7"/>
  <c r="AX5" i="7"/>
  <c r="D10" i="11"/>
  <c r="I15" i="7"/>
  <c r="BA6" i="7"/>
  <c r="BB6" i="7"/>
  <c r="E10" i="11"/>
  <c r="C10" i="11"/>
  <c r="C13" i="5"/>
  <c r="D11" i="8"/>
  <c r="A10" i="11"/>
  <c r="BA5" i="7"/>
  <c r="AY5" i="7"/>
  <c r="C3400" i="15" l="1"/>
  <c r="A2980" i="15"/>
  <c r="B2770" i="15"/>
  <c r="C2560" i="15"/>
  <c r="A3190" i="15"/>
  <c r="B2980" i="15"/>
  <c r="C2770" i="15"/>
  <c r="A3400" i="15"/>
  <c r="B3190" i="15"/>
  <c r="C2980" i="15"/>
  <c r="A2560" i="15"/>
  <c r="B3400" i="15"/>
  <c r="C3190" i="15"/>
  <c r="A2770" i="15"/>
  <c r="B2560" i="15"/>
  <c r="A2306" i="15"/>
  <c r="B2306" i="15"/>
  <c r="C2306" i="15"/>
  <c r="A2054" i="15"/>
  <c r="B2054" i="15"/>
  <c r="C2054" i="15"/>
  <c r="A1802" i="15"/>
  <c r="B1802" i="15"/>
  <c r="C1802" i="15"/>
  <c r="A1550" i="15"/>
  <c r="B1550" i="15"/>
  <c r="C1550" i="15"/>
  <c r="C1298" i="15"/>
  <c r="A1298" i="15"/>
  <c r="B1298" i="15"/>
  <c r="C59" i="15"/>
  <c r="A60" i="15"/>
  <c r="B60" i="15"/>
  <c r="C14" i="15"/>
  <c r="B15" i="15"/>
  <c r="A15" i="15"/>
  <c r="BF5" i="7"/>
  <c r="S13" i="7"/>
  <c r="L15" i="7"/>
  <c r="AQ12" i="7"/>
  <c r="AH12" i="7"/>
  <c r="E11" i="8"/>
  <c r="U10" i="7"/>
  <c r="C12" i="8"/>
  <c r="D14" i="15"/>
  <c r="BE6" i="7"/>
  <c r="A14" i="5"/>
  <c r="AY6" i="7"/>
  <c r="A12" i="8"/>
  <c r="B12" i="8"/>
  <c r="D11" i="5"/>
  <c r="AW6" i="7"/>
  <c r="C15" i="4"/>
  <c r="Q13" i="7"/>
  <c r="AN12" i="7"/>
  <c r="AZ6" i="7"/>
  <c r="V10" i="7"/>
  <c r="AP12" i="7"/>
  <c r="AM12" i="7"/>
  <c r="D11" i="11"/>
  <c r="B14" i="5"/>
  <c r="AX6" i="7"/>
  <c r="C17" i="7"/>
  <c r="AV6" i="7"/>
  <c r="D59" i="15"/>
  <c r="AO12" i="7"/>
  <c r="W10" i="7"/>
  <c r="J15" i="7"/>
  <c r="H10" i="11"/>
  <c r="X10" i="7"/>
  <c r="AL12" i="7"/>
  <c r="AI13" i="7" l="1"/>
  <c r="AK12" i="7"/>
  <c r="A4330" i="15"/>
  <c r="B4210" i="15"/>
  <c r="C4090" i="15"/>
  <c r="A3850" i="15"/>
  <c r="B3730" i="15"/>
  <c r="C3610" i="15"/>
  <c r="B4330" i="15"/>
  <c r="C4210" i="15"/>
  <c r="A3970" i="15"/>
  <c r="B3850" i="15"/>
  <c r="C3730" i="15"/>
  <c r="C3970" i="15"/>
  <c r="B3610" i="15"/>
  <c r="C4330" i="15"/>
  <c r="A4090" i="15"/>
  <c r="B3970" i="15"/>
  <c r="C3850" i="15"/>
  <c r="A3610" i="15"/>
  <c r="A4210" i="15"/>
  <c r="B4090" i="15"/>
  <c r="A3730" i="15"/>
  <c r="A1091" i="15"/>
  <c r="B1091" i="15"/>
  <c r="C1091" i="15"/>
  <c r="A881" i="15"/>
  <c r="B881" i="15"/>
  <c r="C881" i="15"/>
  <c r="A671" i="15"/>
  <c r="B671" i="15"/>
  <c r="C671" i="15"/>
  <c r="A461" i="15"/>
  <c r="B461" i="15"/>
  <c r="C461" i="15"/>
  <c r="A341" i="15"/>
  <c r="B341" i="15"/>
  <c r="C341" i="15"/>
  <c r="A221" i="15"/>
  <c r="B221" i="15"/>
  <c r="C221" i="15"/>
  <c r="A101" i="15"/>
  <c r="B101" i="15"/>
  <c r="C101" i="15"/>
  <c r="E59" i="15"/>
  <c r="C60" i="15"/>
  <c r="E14" i="15"/>
  <c r="C15" i="15"/>
  <c r="T13" i="7"/>
  <c r="M15" i="7"/>
  <c r="R14" i="7"/>
  <c r="K16" i="7"/>
  <c r="AJ13" i="7"/>
  <c r="AA10" i="7"/>
  <c r="F17" i="7"/>
  <c r="S14" i="7"/>
  <c r="A11" i="11"/>
  <c r="C14" i="5"/>
  <c r="D15" i="15"/>
  <c r="I16" i="7"/>
  <c r="B15" i="5"/>
  <c r="E11" i="11"/>
  <c r="E12" i="10"/>
  <c r="F11" i="11"/>
  <c r="A16" i="4"/>
  <c r="D9" i="9"/>
  <c r="N14" i="7"/>
  <c r="A13" i="8" s="1"/>
  <c r="B12" i="10"/>
  <c r="C11" i="11"/>
  <c r="P14" i="7"/>
  <c r="AT12" i="7"/>
  <c r="B11" i="11"/>
  <c r="F11" i="10"/>
  <c r="D12" i="8"/>
  <c r="BC6" i="7"/>
  <c r="Y10" i="7"/>
  <c r="B9" i="9"/>
  <c r="A12" i="10"/>
  <c r="D60" i="15"/>
  <c r="O14" i="7"/>
  <c r="C9" i="9"/>
  <c r="D17" i="7"/>
  <c r="H16" i="7"/>
  <c r="A9" i="9"/>
  <c r="Q14" i="7"/>
  <c r="C12" i="10"/>
  <c r="BF6" i="7" l="1"/>
  <c r="BD7" i="7"/>
  <c r="BE7" i="7"/>
  <c r="E60" i="15"/>
  <c r="B61" i="15"/>
  <c r="E15" i="15"/>
  <c r="A16" i="15"/>
  <c r="AB10" i="7"/>
  <c r="T14" i="7"/>
  <c r="G17" i="7"/>
  <c r="R15" i="7"/>
  <c r="E18" i="7"/>
  <c r="Z11" i="7"/>
  <c r="L16" i="7"/>
  <c r="D13" i="8"/>
  <c r="D12" i="5"/>
  <c r="V11" i="7"/>
  <c r="BA7" i="7"/>
  <c r="A10" i="9"/>
  <c r="D10" i="9"/>
  <c r="E12" i="8"/>
  <c r="X11" i="7"/>
  <c r="AD13" i="7"/>
  <c r="D12" i="10"/>
  <c r="AH13" i="7"/>
  <c r="B13" i="8"/>
  <c r="AF13" i="7"/>
  <c r="BC7" i="7"/>
  <c r="C13" i="8"/>
  <c r="AC13" i="7"/>
  <c r="AE13" i="7"/>
  <c r="H5" i="12"/>
  <c r="U11" i="7"/>
  <c r="BB7" i="7"/>
  <c r="AV7" i="7"/>
  <c r="J16" i="7"/>
  <c r="C18" i="7"/>
  <c r="AG13" i="7"/>
  <c r="AX7" i="7"/>
  <c r="AW7" i="7"/>
  <c r="A15" i="5"/>
  <c r="B16" i="4"/>
  <c r="G11" i="10"/>
  <c r="W11" i="7"/>
  <c r="N15" i="7"/>
  <c r="E9" i="9"/>
  <c r="AR12" i="7"/>
  <c r="B10" i="9"/>
  <c r="AY7" i="7"/>
  <c r="AZ7" i="7"/>
  <c r="C1092" i="15" l="1"/>
  <c r="A672" i="15"/>
  <c r="B462" i="15"/>
  <c r="A882" i="15"/>
  <c r="B672" i="15"/>
  <c r="C462" i="15"/>
  <c r="A1092" i="15"/>
  <c r="B882" i="15"/>
  <c r="C672" i="15"/>
  <c r="B1092" i="15"/>
  <c r="C882" i="15"/>
  <c r="A462" i="15"/>
  <c r="A61" i="15"/>
  <c r="B16" i="15"/>
  <c r="B3401" i="15"/>
  <c r="C3191" i="15"/>
  <c r="A2771" i="15"/>
  <c r="B2561" i="15"/>
  <c r="C3401" i="15"/>
  <c r="A2981" i="15"/>
  <c r="B2771" i="15"/>
  <c r="C2561" i="15"/>
  <c r="A3191" i="15"/>
  <c r="B2981" i="15"/>
  <c r="C2771" i="15"/>
  <c r="A3401" i="15"/>
  <c r="B3191" i="15"/>
  <c r="C2981" i="15"/>
  <c r="A2561" i="15"/>
  <c r="A342" i="15"/>
  <c r="B342" i="15"/>
  <c r="C342" i="15"/>
  <c r="A222" i="15"/>
  <c r="B222" i="15"/>
  <c r="C222" i="15"/>
  <c r="A102" i="15"/>
  <c r="B102" i="15"/>
  <c r="C102" i="15"/>
  <c r="BF7" i="7"/>
  <c r="AU12" i="7"/>
  <c r="AK13" i="7"/>
  <c r="M16" i="7"/>
  <c r="K17" i="7"/>
  <c r="AS13" i="7"/>
  <c r="BD8" i="7"/>
  <c r="AI14" i="7"/>
  <c r="F18" i="7"/>
  <c r="S15" i="7"/>
  <c r="AA11" i="7"/>
  <c r="L17" i="7"/>
  <c r="F12" i="10"/>
  <c r="AN13" i="7"/>
  <c r="O15" i="7"/>
  <c r="J17" i="7"/>
  <c r="H17" i="7"/>
  <c r="G11" i="11"/>
  <c r="C15" i="5"/>
  <c r="A14" i="8"/>
  <c r="C10" i="9"/>
  <c r="P15" i="7"/>
  <c r="AP13" i="7"/>
  <c r="H6" i="12"/>
  <c r="E13" i="8"/>
  <c r="F9" i="9"/>
  <c r="D18" i="7"/>
  <c r="AL13" i="7"/>
  <c r="AM13" i="7"/>
  <c r="AO13" i="7"/>
  <c r="Q15" i="7"/>
  <c r="A17" i="4"/>
  <c r="C16" i="4"/>
  <c r="Y11" i="7"/>
  <c r="C1093" i="15" l="1"/>
  <c r="A673" i="15"/>
  <c r="B463" i="15"/>
  <c r="A883" i="15"/>
  <c r="B673" i="15"/>
  <c r="C463" i="15"/>
  <c r="B1093" i="15"/>
  <c r="A463" i="15"/>
  <c r="A1093" i="15"/>
  <c r="B883" i="15"/>
  <c r="C673" i="15"/>
  <c r="C883" i="15"/>
  <c r="C61" i="15"/>
  <c r="C16" i="15"/>
  <c r="A17" i="15"/>
  <c r="B62" i="15"/>
  <c r="B2307" i="15"/>
  <c r="C2055" i="15"/>
  <c r="A1551" i="15"/>
  <c r="A1299" i="15"/>
  <c r="C2307" i="15"/>
  <c r="A1803" i="15"/>
  <c r="B1551" i="15"/>
  <c r="B1299" i="15"/>
  <c r="A2307" i="15"/>
  <c r="B2055" i="15"/>
  <c r="C1299" i="15"/>
  <c r="A2055" i="15"/>
  <c r="B1803" i="15"/>
  <c r="C1551" i="15"/>
  <c r="C1803" i="15"/>
  <c r="AB11" i="7"/>
  <c r="T15" i="7"/>
  <c r="G18" i="7"/>
  <c r="E19" i="7"/>
  <c r="Z12" i="7"/>
  <c r="AA12" i="7"/>
  <c r="R16" i="7"/>
  <c r="BP4" i="7"/>
  <c r="C19" i="7"/>
  <c r="G12" i="10"/>
  <c r="B15" i="8"/>
  <c r="C16" i="5"/>
  <c r="B12" i="11"/>
  <c r="W12" i="7"/>
  <c r="C14" i="8"/>
  <c r="E12" i="11"/>
  <c r="AZ8" i="7"/>
  <c r="B11" i="9"/>
  <c r="C15" i="8"/>
  <c r="X12" i="7"/>
  <c r="D16" i="15"/>
  <c r="D12" i="11"/>
  <c r="AQ13" i="7"/>
  <c r="C11" i="9"/>
  <c r="B17" i="4"/>
  <c r="D61" i="15"/>
  <c r="D11" i="9"/>
  <c r="AW8" i="7"/>
  <c r="A16" i="5"/>
  <c r="AY8" i="7"/>
  <c r="F12" i="11"/>
  <c r="BB8" i="7"/>
  <c r="D14" i="8"/>
  <c r="C12" i="11"/>
  <c r="BA8" i="7"/>
  <c r="Y12" i="7"/>
  <c r="U12" i="7"/>
  <c r="N16" i="7"/>
  <c r="A15" i="8"/>
  <c r="B14" i="8"/>
  <c r="O16" i="7"/>
  <c r="AV8" i="7"/>
  <c r="V12" i="7"/>
  <c r="E10" i="9"/>
  <c r="H11" i="11"/>
  <c r="A11" i="9"/>
  <c r="A12" i="11"/>
  <c r="I17" i="7"/>
  <c r="AX8" i="7"/>
  <c r="K18" i="7" l="1"/>
  <c r="M17" i="7"/>
  <c r="E16" i="15"/>
  <c r="A62" i="15"/>
  <c r="B17" i="15"/>
  <c r="E61" i="15"/>
  <c r="A4331" i="15"/>
  <c r="B4331" i="15"/>
  <c r="C4331" i="15"/>
  <c r="A4211" i="15"/>
  <c r="B4211" i="15"/>
  <c r="C4211" i="15"/>
  <c r="A4091" i="15"/>
  <c r="B4091" i="15"/>
  <c r="C4091" i="15"/>
  <c r="A3971" i="15"/>
  <c r="B3971" i="15"/>
  <c r="C3971" i="15"/>
  <c r="A3851" i="15"/>
  <c r="B3851" i="15"/>
  <c r="C3851" i="15"/>
  <c r="A3731" i="15"/>
  <c r="B3731" i="15"/>
  <c r="C3731" i="15"/>
  <c r="A3611" i="15"/>
  <c r="B3611" i="15"/>
  <c r="C3611" i="15"/>
  <c r="A3402" i="15"/>
  <c r="B3402" i="15"/>
  <c r="C3402" i="15"/>
  <c r="A3192" i="15"/>
  <c r="B3192" i="15"/>
  <c r="C3192" i="15"/>
  <c r="A2982" i="15"/>
  <c r="B2982" i="15"/>
  <c r="C2982" i="15"/>
  <c r="A2772" i="15"/>
  <c r="B2772" i="15"/>
  <c r="C2772" i="15"/>
  <c r="A2562" i="15"/>
  <c r="B2562" i="15"/>
  <c r="C2562" i="15"/>
  <c r="AB12" i="7"/>
  <c r="Z13" i="7"/>
  <c r="AA13" i="7"/>
  <c r="F19" i="7"/>
  <c r="B16" i="5"/>
  <c r="A18" i="4"/>
  <c r="U13" i="7"/>
  <c r="BE8" i="7"/>
  <c r="X13" i="7"/>
  <c r="Y13" i="7"/>
  <c r="AC14" i="7"/>
  <c r="AD14" i="7"/>
  <c r="C17" i="4"/>
  <c r="E14" i="8"/>
  <c r="A12" i="9"/>
  <c r="F10" i="9"/>
  <c r="V13" i="7"/>
  <c r="AG14" i="7"/>
  <c r="AE14" i="7"/>
  <c r="E11" i="9"/>
  <c r="D19" i="7"/>
  <c r="AF14" i="7"/>
  <c r="P16" i="7"/>
  <c r="W13" i="7"/>
  <c r="D13" i="5"/>
  <c r="AT13" i="7"/>
  <c r="A2308" i="15" l="1"/>
  <c r="B2056" i="15"/>
  <c r="C1804" i="15"/>
  <c r="C1300" i="15"/>
  <c r="C1552" i="15"/>
  <c r="B2308" i="15"/>
  <c r="C2056" i="15"/>
  <c r="A1552" i="15"/>
  <c r="A1300" i="15"/>
  <c r="C2308" i="15"/>
  <c r="A1804" i="15"/>
  <c r="B1552" i="15"/>
  <c r="B1300" i="15"/>
  <c r="A2056" i="15"/>
  <c r="B1804" i="15"/>
  <c r="C62" i="15"/>
  <c r="C17" i="15"/>
  <c r="B63" i="15"/>
  <c r="A18" i="15"/>
  <c r="B1094" i="15"/>
  <c r="C884" i="15"/>
  <c r="A464" i="15"/>
  <c r="C1094" i="15"/>
  <c r="A674" i="15"/>
  <c r="B464" i="15"/>
  <c r="B884" i="15"/>
  <c r="A884" i="15"/>
  <c r="B674" i="15"/>
  <c r="C464" i="15"/>
  <c r="A1094" i="15"/>
  <c r="C674" i="15"/>
  <c r="A343" i="15"/>
  <c r="B343" i="15"/>
  <c r="C343" i="15"/>
  <c r="A223" i="15"/>
  <c r="B223" i="15"/>
  <c r="C223" i="15"/>
  <c r="A103" i="15"/>
  <c r="B103" i="15"/>
  <c r="C103" i="15"/>
  <c r="AB13" i="7"/>
  <c r="G19" i="7"/>
  <c r="E20" i="7"/>
  <c r="Z14" i="7"/>
  <c r="AJ14" i="7"/>
  <c r="BG4" i="7"/>
  <c r="AH14" i="7"/>
  <c r="BM4" i="7"/>
  <c r="BH4" i="7"/>
  <c r="BI4" i="7"/>
  <c r="D13" i="10"/>
  <c r="S16" i="7"/>
  <c r="D14" i="5"/>
  <c r="C13" i="10"/>
  <c r="D62" i="15"/>
  <c r="D12" i="9"/>
  <c r="C12" i="9"/>
  <c r="B18" i="4"/>
  <c r="E13" i="10"/>
  <c r="AR13" i="7"/>
  <c r="B12" i="9"/>
  <c r="B13" i="10"/>
  <c r="BC8" i="7"/>
  <c r="BN4" i="7"/>
  <c r="BJ4" i="7"/>
  <c r="E12" i="9"/>
  <c r="BL4" i="7"/>
  <c r="H18" i="7"/>
  <c r="A17" i="5" s="1"/>
  <c r="F11" i="9"/>
  <c r="BK4" i="7"/>
  <c r="I18" i="7"/>
  <c r="A13" i="10"/>
  <c r="D17" i="15"/>
  <c r="W14" i="7"/>
  <c r="C20" i="7"/>
  <c r="E17" i="15" l="1"/>
  <c r="B2309" i="15"/>
  <c r="C2057" i="15"/>
  <c r="A1553" i="15"/>
  <c r="A1301" i="15"/>
  <c r="C2309" i="15"/>
  <c r="A1805" i="15"/>
  <c r="B1553" i="15"/>
  <c r="B1301" i="15"/>
  <c r="A2057" i="15"/>
  <c r="B1805" i="15"/>
  <c r="C1553" i="15"/>
  <c r="A2309" i="15"/>
  <c r="B2057" i="15"/>
  <c r="C1805" i="15"/>
  <c r="C1301" i="15"/>
  <c r="B18" i="15"/>
  <c r="A63" i="15"/>
  <c r="E62" i="15"/>
  <c r="A344" i="15"/>
  <c r="B344" i="15"/>
  <c r="C344" i="15"/>
  <c r="A224" i="15"/>
  <c r="B224" i="15"/>
  <c r="C224" i="15"/>
  <c r="A104" i="15"/>
  <c r="B104" i="15"/>
  <c r="C104" i="15"/>
  <c r="BF8" i="7"/>
  <c r="AU13" i="7"/>
  <c r="AK14" i="7"/>
  <c r="BD9" i="7"/>
  <c r="AS14" i="7"/>
  <c r="AI15" i="7"/>
  <c r="BQ4" i="7"/>
  <c r="B17" i="5"/>
  <c r="B13" i="9"/>
  <c r="A13" i="9"/>
  <c r="H7" i="12"/>
  <c r="G12" i="11"/>
  <c r="U14" i="7"/>
  <c r="Q16" i="7"/>
  <c r="C18" i="4"/>
  <c r="F13" i="10"/>
  <c r="V14" i="7"/>
  <c r="L18" i="7"/>
  <c r="AG15" i="7"/>
  <c r="F20" i="7"/>
  <c r="X14" i="7"/>
  <c r="F12" i="9"/>
  <c r="C13" i="9"/>
  <c r="BO4" i="7"/>
  <c r="D13" i="9"/>
  <c r="A19" i="4"/>
  <c r="AE15" i="7"/>
  <c r="C63" i="15" l="1"/>
  <c r="C18" i="15"/>
  <c r="T16" i="7"/>
  <c r="R17" i="7"/>
  <c r="S17" i="7"/>
  <c r="A19" i="15"/>
  <c r="B64" i="15"/>
  <c r="C2310" i="15"/>
  <c r="A1806" i="15"/>
  <c r="B1554" i="15"/>
  <c r="B1302" i="15"/>
  <c r="B2058" i="15"/>
  <c r="C1806" i="15"/>
  <c r="A2058" i="15"/>
  <c r="B1806" i="15"/>
  <c r="C1554" i="15"/>
  <c r="B2310" i="15"/>
  <c r="C2058" i="15"/>
  <c r="A1554" i="15"/>
  <c r="A1302" i="15"/>
  <c r="A2310" i="15"/>
  <c r="C1302" i="15"/>
  <c r="BR4" i="7"/>
  <c r="BP5" i="7"/>
  <c r="AF15" i="7"/>
  <c r="AP14" i="7"/>
  <c r="AQ14" i="7"/>
  <c r="AX9" i="7"/>
  <c r="B14" i="10"/>
  <c r="AJ15" i="7"/>
  <c r="J18" i="7"/>
  <c r="C14" i="10"/>
  <c r="D20" i="7"/>
  <c r="E14" i="10"/>
  <c r="D15" i="8"/>
  <c r="AO14" i="7"/>
  <c r="AL14" i="7"/>
  <c r="F13" i="11"/>
  <c r="H12" i="11"/>
  <c r="AZ9" i="7"/>
  <c r="AV9" i="7"/>
  <c r="Q17" i="7"/>
  <c r="D63" i="15"/>
  <c r="D14" i="10"/>
  <c r="BB9" i="7"/>
  <c r="AM14" i="7"/>
  <c r="AC15" i="7"/>
  <c r="AY9" i="7"/>
  <c r="AD15" i="7"/>
  <c r="D15" i="5"/>
  <c r="A14" i="10"/>
  <c r="BA9" i="7"/>
  <c r="AN14" i="7"/>
  <c r="D18" i="15"/>
  <c r="I3" i="13"/>
  <c r="AW9" i="7"/>
  <c r="AA14" i="7"/>
  <c r="G13" i="10"/>
  <c r="E21" i="7" l="1"/>
  <c r="F21" i="7"/>
  <c r="G20" i="7"/>
  <c r="K19" i="7"/>
  <c r="M18" i="7"/>
  <c r="L19" i="7"/>
  <c r="E18" i="15"/>
  <c r="E63" i="15"/>
  <c r="A4332" i="15"/>
  <c r="B4332" i="15"/>
  <c r="C4332" i="15"/>
  <c r="A4212" i="15"/>
  <c r="B4212" i="15"/>
  <c r="C4212" i="15"/>
  <c r="A4092" i="15"/>
  <c r="B4092" i="15"/>
  <c r="C4092" i="15"/>
  <c r="A3972" i="15"/>
  <c r="B3972" i="15"/>
  <c r="C3972" i="15"/>
  <c r="A3852" i="15"/>
  <c r="B3852" i="15"/>
  <c r="C3852" i="15"/>
  <c r="A3732" i="15"/>
  <c r="B3732" i="15"/>
  <c r="C3732" i="15"/>
  <c r="A3612" i="15"/>
  <c r="B3612" i="15"/>
  <c r="C3612" i="15"/>
  <c r="A3403" i="15"/>
  <c r="B3403" i="15"/>
  <c r="C3403" i="15"/>
  <c r="A3193" i="15"/>
  <c r="B3193" i="15"/>
  <c r="C3193" i="15"/>
  <c r="A2983" i="15"/>
  <c r="B2983" i="15"/>
  <c r="C2983" i="15"/>
  <c r="A2773" i="15"/>
  <c r="B2773" i="15"/>
  <c r="C2773" i="15"/>
  <c r="A2563" i="15"/>
  <c r="B2563" i="15"/>
  <c r="C2563" i="15"/>
  <c r="A345" i="15"/>
  <c r="B345" i="15"/>
  <c r="C345" i="15"/>
  <c r="A225" i="15"/>
  <c r="B225" i="15"/>
  <c r="C225" i="15"/>
  <c r="A105" i="15"/>
  <c r="B105" i="15"/>
  <c r="C105" i="15"/>
  <c r="AT14" i="7"/>
  <c r="BI5" i="7"/>
  <c r="D16" i="8"/>
  <c r="BH5" i="7"/>
  <c r="BJ5" i="7"/>
  <c r="BM5" i="7"/>
  <c r="B13" i="11"/>
  <c r="AR14" i="7"/>
  <c r="C17" i="5"/>
  <c r="AH15" i="7"/>
  <c r="BE9" i="7"/>
  <c r="E13" i="11"/>
  <c r="D21" i="7"/>
  <c r="BN5" i="7"/>
  <c r="C13" i="11"/>
  <c r="B19" i="4"/>
  <c r="C21" i="7"/>
  <c r="E15" i="8"/>
  <c r="BL5" i="7"/>
  <c r="J19" i="7"/>
  <c r="BK5" i="7"/>
  <c r="D13" i="11"/>
  <c r="BG5" i="7"/>
  <c r="A13" i="11"/>
  <c r="AU14" i="7" l="1"/>
  <c r="AS15" i="7"/>
  <c r="E22" i="7"/>
  <c r="G21" i="7"/>
  <c r="K20" i="7"/>
  <c r="A1095" i="15"/>
  <c r="B885" i="15"/>
  <c r="C675" i="15"/>
  <c r="B1095" i="15"/>
  <c r="C885" i="15"/>
  <c r="A465" i="15"/>
  <c r="A885" i="15"/>
  <c r="C465" i="15"/>
  <c r="C1095" i="15"/>
  <c r="A675" i="15"/>
  <c r="B465" i="15"/>
  <c r="B675" i="15"/>
  <c r="B19" i="15"/>
  <c r="A64" i="15"/>
  <c r="AK15" i="7"/>
  <c r="AI16" i="7"/>
  <c r="L20" i="7"/>
  <c r="G13" i="11"/>
  <c r="AO15" i="7"/>
  <c r="AP15" i="7"/>
  <c r="B20" i="4"/>
  <c r="I19" i="7"/>
  <c r="AD16" i="7"/>
  <c r="AQ15" i="7"/>
  <c r="B18" i="5"/>
  <c r="AG16" i="7"/>
  <c r="C19" i="4"/>
  <c r="C18" i="5"/>
  <c r="N17" i="7"/>
  <c r="B14" i="11"/>
  <c r="D14" i="11"/>
  <c r="C22" i="7"/>
  <c r="J20" i="7"/>
  <c r="P17" i="7"/>
  <c r="C14" i="11"/>
  <c r="AN15" i="7"/>
  <c r="BQ5" i="7"/>
  <c r="AF16" i="7"/>
  <c r="F14" i="10"/>
  <c r="AL15" i="7"/>
  <c r="Y14" i="7"/>
  <c r="D16" i="5"/>
  <c r="H19" i="7"/>
  <c r="A18" i="5" s="1"/>
  <c r="F14" i="11"/>
  <c r="AM15" i="7"/>
  <c r="E14" i="11"/>
  <c r="BC9" i="7"/>
  <c r="AC16" i="7"/>
  <c r="O17" i="7"/>
  <c r="A20" i="4"/>
  <c r="A14" i="11"/>
  <c r="AE16" i="7"/>
  <c r="C64" i="15" l="1"/>
  <c r="C19" i="15"/>
  <c r="A20" i="15"/>
  <c r="B65" i="15"/>
  <c r="A65" i="15"/>
  <c r="B20" i="15"/>
  <c r="M19" i="7"/>
  <c r="A346" i="15"/>
  <c r="B346" i="15"/>
  <c r="C346" i="15"/>
  <c r="A226" i="15"/>
  <c r="B226" i="15"/>
  <c r="C226" i="15"/>
  <c r="A106" i="15"/>
  <c r="B106" i="15"/>
  <c r="C106" i="15"/>
  <c r="BF9" i="7"/>
  <c r="AB14" i="7"/>
  <c r="T17" i="7"/>
  <c r="K21" i="7"/>
  <c r="BE10" i="7"/>
  <c r="BD10" i="7"/>
  <c r="R18" i="7"/>
  <c r="Z15" i="7"/>
  <c r="F22" i="7"/>
  <c r="AT15" i="7"/>
  <c r="H13" i="11"/>
  <c r="B15" i="10"/>
  <c r="BO5" i="7"/>
  <c r="I21" i="7"/>
  <c r="BC10" i="7"/>
  <c r="A15" i="10"/>
  <c r="D64" i="15"/>
  <c r="I20" i="7"/>
  <c r="D19" i="15"/>
  <c r="A21" i="4"/>
  <c r="D22" i="7"/>
  <c r="H8" i="12"/>
  <c r="A16" i="8"/>
  <c r="C15" i="10"/>
  <c r="E15" i="10"/>
  <c r="C16" i="8"/>
  <c r="B16" i="8"/>
  <c r="C19" i="5"/>
  <c r="H20" i="7"/>
  <c r="A19" i="5" s="1"/>
  <c r="AR15" i="7"/>
  <c r="E13" i="9"/>
  <c r="D15" i="10"/>
  <c r="G14" i="10"/>
  <c r="C20" i="4"/>
  <c r="A4333" i="15" l="1"/>
  <c r="B4213" i="15"/>
  <c r="C4093" i="15"/>
  <c r="A3853" i="15"/>
  <c r="B3733" i="15"/>
  <c r="C3613" i="15"/>
  <c r="B4333" i="15"/>
  <c r="C4213" i="15"/>
  <c r="A3973" i="15"/>
  <c r="B3853" i="15"/>
  <c r="C3733" i="15"/>
  <c r="C4333" i="15"/>
  <c r="A4093" i="15"/>
  <c r="B3973" i="15"/>
  <c r="C3853" i="15"/>
  <c r="A3613" i="15"/>
  <c r="A4213" i="15"/>
  <c r="B4093" i="15"/>
  <c r="C3973" i="15"/>
  <c r="A3733" i="15"/>
  <c r="B3613" i="15"/>
  <c r="M20" i="7"/>
  <c r="C65" i="15"/>
  <c r="C20" i="15"/>
  <c r="E19" i="15"/>
  <c r="E64" i="15"/>
  <c r="A3404" i="15"/>
  <c r="B3404" i="15"/>
  <c r="C3404" i="15"/>
  <c r="A3194" i="15"/>
  <c r="B3194" i="15"/>
  <c r="C3194" i="15"/>
  <c r="A2984" i="15"/>
  <c r="B2984" i="15"/>
  <c r="C2984" i="15"/>
  <c r="A2774" i="15"/>
  <c r="B2774" i="15"/>
  <c r="C2774" i="15"/>
  <c r="A2564" i="15"/>
  <c r="B2564" i="15"/>
  <c r="C2564" i="15"/>
  <c r="B66" i="15"/>
  <c r="A21" i="15"/>
  <c r="BR5" i="7"/>
  <c r="AU15" i="7"/>
  <c r="G22" i="7"/>
  <c r="F23" i="7"/>
  <c r="E23" i="7"/>
  <c r="L21" i="7"/>
  <c r="AJ16" i="7"/>
  <c r="B20" i="5"/>
  <c r="B21" i="4"/>
  <c r="F13" i="9"/>
  <c r="E16" i="8"/>
  <c r="AW10" i="7"/>
  <c r="AV10" i="7"/>
  <c r="AZ10" i="7"/>
  <c r="BB10" i="7"/>
  <c r="N18" i="7"/>
  <c r="AY10" i="7"/>
  <c r="P18" i="7"/>
  <c r="H21" i="7"/>
  <c r="C23" i="7"/>
  <c r="J21" i="7"/>
  <c r="D20" i="15"/>
  <c r="O18" i="7"/>
  <c r="BA10" i="7"/>
  <c r="D65" i="15"/>
  <c r="G14" i="11"/>
  <c r="B19" i="5"/>
  <c r="D23" i="7"/>
  <c r="H9" i="12"/>
  <c r="AX10" i="7"/>
  <c r="I4" i="13"/>
  <c r="A20" i="5"/>
  <c r="E20" i="15" l="1"/>
  <c r="E65" i="15"/>
  <c r="A2311" i="15"/>
  <c r="B2311" i="15"/>
  <c r="C2311" i="15"/>
  <c r="A2059" i="15"/>
  <c r="B2059" i="15"/>
  <c r="C2059" i="15"/>
  <c r="A1807" i="15"/>
  <c r="B1807" i="15"/>
  <c r="C1807" i="15"/>
  <c r="A1555" i="15"/>
  <c r="B1555" i="15"/>
  <c r="C1555" i="15"/>
  <c r="C1303" i="15"/>
  <c r="A1303" i="15"/>
  <c r="B1303" i="15"/>
  <c r="A1096" i="15"/>
  <c r="B1096" i="15"/>
  <c r="C1096" i="15"/>
  <c r="A886" i="15"/>
  <c r="B886" i="15"/>
  <c r="C886" i="15"/>
  <c r="A676" i="15"/>
  <c r="B676" i="15"/>
  <c r="C676" i="15"/>
  <c r="A466" i="15"/>
  <c r="B466" i="15"/>
  <c r="C466" i="15"/>
  <c r="A66" i="15"/>
  <c r="B21" i="15"/>
  <c r="BF10" i="7"/>
  <c r="M21" i="7"/>
  <c r="G23" i="7"/>
  <c r="K22" i="7"/>
  <c r="BD11" i="7"/>
  <c r="BP6" i="7"/>
  <c r="AS16" i="7"/>
  <c r="E24" i="7"/>
  <c r="S18" i="7"/>
  <c r="L22" i="7"/>
  <c r="A22" i="4"/>
  <c r="J22" i="7"/>
  <c r="B17" i="8"/>
  <c r="AH16" i="7"/>
  <c r="H14" i="11"/>
  <c r="C17" i="8"/>
  <c r="C21" i="4"/>
  <c r="B22" i="4"/>
  <c r="V15" i="7"/>
  <c r="D17" i="5"/>
  <c r="W15" i="7"/>
  <c r="Q18" i="7"/>
  <c r="X15" i="7"/>
  <c r="U15" i="7"/>
  <c r="C20" i="5"/>
  <c r="I22" i="7"/>
  <c r="B21" i="5"/>
  <c r="A17" i="8"/>
  <c r="H22" i="7"/>
  <c r="C24" i="7"/>
  <c r="A4334" i="15" l="1"/>
  <c r="B4334" i="15"/>
  <c r="C4334" i="15"/>
  <c r="A4214" i="15"/>
  <c r="B4214" i="15"/>
  <c r="C4214" i="15"/>
  <c r="A4094" i="15"/>
  <c r="B4094" i="15"/>
  <c r="C4094" i="15"/>
  <c r="A3974" i="15"/>
  <c r="B3974" i="15"/>
  <c r="C3974" i="15"/>
  <c r="A3854" i="15"/>
  <c r="B3854" i="15"/>
  <c r="C3854" i="15"/>
  <c r="A3734" i="15"/>
  <c r="B3734" i="15"/>
  <c r="C3734" i="15"/>
  <c r="A3614" i="15"/>
  <c r="B3614" i="15"/>
  <c r="C3614" i="15"/>
  <c r="A347" i="15"/>
  <c r="B347" i="15"/>
  <c r="C347" i="15"/>
  <c r="A227" i="15"/>
  <c r="B227" i="15"/>
  <c r="C227" i="15"/>
  <c r="A107" i="15"/>
  <c r="B107" i="15"/>
  <c r="C107" i="15"/>
  <c r="B67" i="15"/>
  <c r="C66" i="15"/>
  <c r="A67" i="15"/>
  <c r="A22" i="15"/>
  <c r="C21" i="15"/>
  <c r="B22" i="15"/>
  <c r="AK16" i="7"/>
  <c r="T18" i="7"/>
  <c r="M22" i="7"/>
  <c r="L23" i="7"/>
  <c r="K23" i="7"/>
  <c r="R19" i="7"/>
  <c r="AI17" i="7"/>
  <c r="AA15" i="7"/>
  <c r="F24" i="7"/>
  <c r="A21" i="5"/>
  <c r="AV11" i="7"/>
  <c r="AX11" i="7"/>
  <c r="BI6" i="7"/>
  <c r="P19" i="7"/>
  <c r="BN6" i="7"/>
  <c r="A10" i="12"/>
  <c r="H23" i="7"/>
  <c r="AP16" i="7"/>
  <c r="A14" i="9"/>
  <c r="D17" i="8"/>
  <c r="AM16" i="7"/>
  <c r="F15" i="10"/>
  <c r="J23" i="7"/>
  <c r="AQ16" i="7"/>
  <c r="BL6" i="7"/>
  <c r="BH6" i="7"/>
  <c r="D24" i="7"/>
  <c r="B14" i="9"/>
  <c r="I23" i="7"/>
  <c r="BK6" i="7"/>
  <c r="N19" i="7"/>
  <c r="BG6" i="7"/>
  <c r="AN16" i="7"/>
  <c r="A23" i="4"/>
  <c r="AY11" i="7"/>
  <c r="D21" i="15"/>
  <c r="D66" i="15"/>
  <c r="C14" i="9"/>
  <c r="AZ11" i="7"/>
  <c r="BJ6" i="7"/>
  <c r="AL16" i="7"/>
  <c r="C22" i="4"/>
  <c r="BM6" i="7"/>
  <c r="AW11" i="7"/>
  <c r="AO16" i="7"/>
  <c r="Y15" i="7"/>
  <c r="C21" i="5"/>
  <c r="BA11" i="7"/>
  <c r="BB11" i="7"/>
  <c r="D14" i="9"/>
  <c r="O19" i="7"/>
  <c r="E66" i="15" l="1"/>
  <c r="B68" i="15"/>
  <c r="C67" i="15"/>
  <c r="E21" i="15"/>
  <c r="A23" i="15"/>
  <c r="C22" i="15"/>
  <c r="AB15" i="7"/>
  <c r="M23" i="7"/>
  <c r="G24" i="7"/>
  <c r="Z16" i="7"/>
  <c r="E25" i="7"/>
  <c r="K24" i="7"/>
  <c r="S19" i="7"/>
  <c r="E10" i="12"/>
  <c r="B22" i="5"/>
  <c r="Q19" i="7"/>
  <c r="BQ6" i="7"/>
  <c r="D10" i="12"/>
  <c r="C18" i="8"/>
  <c r="C15" i="11"/>
  <c r="E14" i="9"/>
  <c r="BE11" i="7"/>
  <c r="W16" i="7"/>
  <c r="C10" i="12"/>
  <c r="B18" i="8"/>
  <c r="D15" i="11"/>
  <c r="F15" i="11"/>
  <c r="B23" i="4"/>
  <c r="X16" i="7"/>
  <c r="F10" i="12"/>
  <c r="C22" i="5"/>
  <c r="B15" i="11"/>
  <c r="V16" i="7"/>
  <c r="A18" i="8"/>
  <c r="G15" i="10"/>
  <c r="E15" i="11"/>
  <c r="E17" i="8"/>
  <c r="U16" i="7"/>
  <c r="D22" i="15"/>
  <c r="A15" i="11"/>
  <c r="C25" i="7"/>
  <c r="G10" i="12"/>
  <c r="A22" i="5"/>
  <c r="B10" i="12"/>
  <c r="D67" i="15"/>
  <c r="H24" i="7"/>
  <c r="A3405" i="15" l="1"/>
  <c r="B3405" i="15"/>
  <c r="C3405" i="15"/>
  <c r="A3195" i="15"/>
  <c r="B3195" i="15"/>
  <c r="C3195" i="15"/>
  <c r="A2985" i="15"/>
  <c r="B2985" i="15"/>
  <c r="C2985" i="15"/>
  <c r="A2775" i="15"/>
  <c r="B2775" i="15"/>
  <c r="C2775" i="15"/>
  <c r="A2565" i="15"/>
  <c r="B2565" i="15"/>
  <c r="C2565" i="15"/>
  <c r="A1097" i="15"/>
  <c r="B1097" i="15"/>
  <c r="C1097" i="15"/>
  <c r="A887" i="15"/>
  <c r="B887" i="15"/>
  <c r="C887" i="15"/>
  <c r="A677" i="15"/>
  <c r="B677" i="15"/>
  <c r="C677" i="15"/>
  <c r="A467" i="15"/>
  <c r="B467" i="15"/>
  <c r="C467" i="15"/>
  <c r="E67" i="15"/>
  <c r="A68" i="15"/>
  <c r="E22" i="15"/>
  <c r="B23" i="15"/>
  <c r="T19" i="7"/>
  <c r="R20" i="7"/>
  <c r="S20" i="7"/>
  <c r="AA16" i="7"/>
  <c r="F25" i="7"/>
  <c r="I24" i="7"/>
  <c r="BC11" i="7"/>
  <c r="C23" i="4"/>
  <c r="B23" i="5"/>
  <c r="AF17" i="7"/>
  <c r="D15" i="9"/>
  <c r="A15" i="9"/>
  <c r="D18" i="8"/>
  <c r="O20" i="7"/>
  <c r="C15" i="9"/>
  <c r="A23" i="5"/>
  <c r="D25" i="7"/>
  <c r="B15" i="9"/>
  <c r="Y16" i="7"/>
  <c r="BO6" i="7"/>
  <c r="AC17" i="7"/>
  <c r="AG17" i="7"/>
  <c r="P20" i="7"/>
  <c r="A24" i="4"/>
  <c r="AE17" i="7"/>
  <c r="AD17" i="7"/>
  <c r="Q20" i="7"/>
  <c r="AT16" i="7"/>
  <c r="N20" i="7"/>
  <c r="F14" i="9"/>
  <c r="A2312" i="15" l="1"/>
  <c r="B2312" i="15"/>
  <c r="C2312" i="15"/>
  <c r="A2060" i="15"/>
  <c r="B2060" i="15"/>
  <c r="C2060" i="15"/>
  <c r="A1808" i="15"/>
  <c r="B1808" i="15"/>
  <c r="C1808" i="15"/>
  <c r="A1556" i="15"/>
  <c r="B1556" i="15"/>
  <c r="C1556" i="15"/>
  <c r="C1304" i="15"/>
  <c r="A1304" i="15"/>
  <c r="B1304" i="15"/>
  <c r="B69" i="15"/>
  <c r="C68" i="15"/>
  <c r="A24" i="15"/>
  <c r="C23" i="15"/>
  <c r="BR6" i="7"/>
  <c r="BF11" i="7"/>
  <c r="AB16" i="7"/>
  <c r="T20" i="7"/>
  <c r="G25" i="7"/>
  <c r="BD12" i="7"/>
  <c r="Z17" i="7"/>
  <c r="E26" i="7"/>
  <c r="R21" i="7"/>
  <c r="B16" i="10"/>
  <c r="B4" i="12"/>
  <c r="D3" i="12"/>
  <c r="D224" i="15"/>
  <c r="C16" i="10"/>
  <c r="C4" i="12"/>
  <c r="E18" i="8"/>
  <c r="C19" i="8"/>
  <c r="A4" i="12"/>
  <c r="D16" i="10"/>
  <c r="E4" i="12"/>
  <c r="H10" i="12"/>
  <c r="E2" i="12"/>
  <c r="U17" i="7"/>
  <c r="C2" i="12"/>
  <c r="F4" i="12"/>
  <c r="D19" i="8"/>
  <c r="D225" i="15"/>
  <c r="E3" i="12"/>
  <c r="V17" i="7"/>
  <c r="A3" i="12"/>
  <c r="F2" i="12"/>
  <c r="D338" i="15"/>
  <c r="X17" i="7"/>
  <c r="D2" i="12"/>
  <c r="G2" i="12"/>
  <c r="G4" i="12"/>
  <c r="D344" i="15"/>
  <c r="E15" i="9"/>
  <c r="C3" i="12"/>
  <c r="G3" i="12"/>
  <c r="D97" i="15"/>
  <c r="A16" i="10"/>
  <c r="D337" i="15"/>
  <c r="D18" i="5"/>
  <c r="D98" i="15"/>
  <c r="F3" i="12"/>
  <c r="B19" i="8"/>
  <c r="B2" i="12"/>
  <c r="D104" i="15"/>
  <c r="A2" i="12"/>
  <c r="B3" i="12"/>
  <c r="I5" i="13"/>
  <c r="B24" i="4"/>
  <c r="W17" i="7"/>
  <c r="AR16" i="7"/>
  <c r="L24" i="7"/>
  <c r="D23" i="15"/>
  <c r="E16" i="10"/>
  <c r="C26" i="7"/>
  <c r="D105" i="15"/>
  <c r="D217" i="15"/>
  <c r="A19" i="8"/>
  <c r="D218" i="15"/>
  <c r="D68" i="15"/>
  <c r="D4" i="12"/>
  <c r="A1098" i="15" l="1"/>
  <c r="B1098" i="15"/>
  <c r="C1098" i="15"/>
  <c r="A888" i="15"/>
  <c r="B888" i="15"/>
  <c r="C888" i="15"/>
  <c r="A678" i="15"/>
  <c r="B678" i="15"/>
  <c r="C678" i="15"/>
  <c r="A468" i="15"/>
  <c r="B468" i="15"/>
  <c r="C468" i="15"/>
  <c r="E337" i="15"/>
  <c r="E217" i="15"/>
  <c r="E97" i="15"/>
  <c r="E338" i="15"/>
  <c r="E218" i="15"/>
  <c r="E98" i="15"/>
  <c r="E344" i="15"/>
  <c r="E224" i="15"/>
  <c r="E104" i="15"/>
  <c r="E225" i="15"/>
  <c r="E105" i="15"/>
  <c r="A348" i="15"/>
  <c r="B348" i="15"/>
  <c r="C348" i="15"/>
  <c r="A228" i="15"/>
  <c r="B228" i="15"/>
  <c r="C228" i="15"/>
  <c r="A108" i="15"/>
  <c r="B108" i="15"/>
  <c r="C108" i="15"/>
  <c r="E68" i="15"/>
  <c r="A69" i="15"/>
  <c r="E23" i="15"/>
  <c r="B24" i="15"/>
  <c r="AU16" i="7"/>
  <c r="BP7" i="7"/>
  <c r="AS17" i="7"/>
  <c r="F26" i="7"/>
  <c r="AA17" i="7"/>
  <c r="Y17" i="7"/>
  <c r="AZ12" i="7"/>
  <c r="I4" i="12"/>
  <c r="G6" i="12"/>
  <c r="BA12" i="7"/>
  <c r="D101" i="15"/>
  <c r="G7" i="12"/>
  <c r="B7" i="12"/>
  <c r="B16" i="9"/>
  <c r="G8" i="12"/>
  <c r="AV12" i="7"/>
  <c r="D102" i="15"/>
  <c r="D227" i="15"/>
  <c r="D219" i="15"/>
  <c r="D8" i="12"/>
  <c r="D222" i="15"/>
  <c r="D335" i="15"/>
  <c r="E5" i="12"/>
  <c r="D333" i="15"/>
  <c r="D5" i="12"/>
  <c r="D341" i="15"/>
  <c r="B8" i="12"/>
  <c r="AX12" i="7"/>
  <c r="F15" i="9"/>
  <c r="D339" i="15"/>
  <c r="B5" i="12"/>
  <c r="D223" i="15"/>
  <c r="I3" i="12"/>
  <c r="C6" i="12"/>
  <c r="J24" i="7"/>
  <c r="C16" i="9"/>
  <c r="I10" i="12"/>
  <c r="F6" i="12"/>
  <c r="D336" i="15"/>
  <c r="A9" i="12"/>
  <c r="F11" i="12"/>
  <c r="D108" i="15"/>
  <c r="D106" i="15"/>
  <c r="E6" i="12"/>
  <c r="G15" i="11"/>
  <c r="D228" i="15"/>
  <c r="D340" i="15"/>
  <c r="D220" i="15"/>
  <c r="F8" i="12"/>
  <c r="D212" i="15"/>
  <c r="D216" i="15"/>
  <c r="E7" i="12"/>
  <c r="D95" i="15"/>
  <c r="D226" i="15"/>
  <c r="F9" i="12"/>
  <c r="D6" i="12"/>
  <c r="F5" i="12"/>
  <c r="D334" i="15"/>
  <c r="D9" i="12"/>
  <c r="D214" i="15"/>
  <c r="D342" i="15"/>
  <c r="G5" i="12"/>
  <c r="A16" i="9"/>
  <c r="G11" i="12"/>
  <c r="D7" i="12"/>
  <c r="D16" i="9"/>
  <c r="BB12" i="7"/>
  <c r="D96" i="15"/>
  <c r="D107" i="15"/>
  <c r="C5" i="12"/>
  <c r="D103" i="15"/>
  <c r="D213" i="15"/>
  <c r="B9" i="12"/>
  <c r="E8" i="12"/>
  <c r="A25" i="4"/>
  <c r="A7" i="12"/>
  <c r="C7" i="12"/>
  <c r="D99" i="15"/>
  <c r="A6" i="12"/>
  <c r="E19" i="8"/>
  <c r="C9" i="12"/>
  <c r="D26" i="7"/>
  <c r="D94" i="15"/>
  <c r="D215" i="15"/>
  <c r="E9" i="12"/>
  <c r="C8" i="12"/>
  <c r="D92" i="15"/>
  <c r="F7" i="12"/>
  <c r="D93" i="15"/>
  <c r="D221" i="15"/>
  <c r="D332" i="15"/>
  <c r="I2" i="12"/>
  <c r="B6" i="12"/>
  <c r="D343" i="15"/>
  <c r="A8" i="12"/>
  <c r="AY12" i="7"/>
  <c r="A5" i="12"/>
  <c r="C24" i="4"/>
  <c r="AW12" i="7"/>
  <c r="D100" i="15"/>
  <c r="G9" i="12"/>
  <c r="Z18" i="7" l="1"/>
  <c r="AB17" i="7"/>
  <c r="B4758" i="15"/>
  <c r="A4713" i="15"/>
  <c r="C4623" i="15"/>
  <c r="B4578" i="15"/>
  <c r="A4533" i="15"/>
  <c r="C4443" i="15"/>
  <c r="C4758" i="15"/>
  <c r="B4713" i="15"/>
  <c r="A4668" i="15"/>
  <c r="C4578" i="15"/>
  <c r="B4533" i="15"/>
  <c r="A4488" i="15"/>
  <c r="C4713" i="15"/>
  <c r="C4668" i="15"/>
  <c r="A4623" i="15"/>
  <c r="C4533" i="15"/>
  <c r="B4488" i="15"/>
  <c r="A4443" i="15"/>
  <c r="A4758" i="15"/>
  <c r="B4668" i="15"/>
  <c r="B4623" i="15"/>
  <c r="A4578" i="15"/>
  <c r="C4488" i="15"/>
  <c r="B4443" i="15"/>
  <c r="C4714" i="15"/>
  <c r="B4669" i="15"/>
  <c r="A4624" i="15"/>
  <c r="C4534" i="15"/>
  <c r="B4489" i="15"/>
  <c r="A4444" i="15"/>
  <c r="A4759" i="15"/>
  <c r="C4669" i="15"/>
  <c r="B4624" i="15"/>
  <c r="A4579" i="15"/>
  <c r="C4489" i="15"/>
  <c r="B4444" i="15"/>
  <c r="B4759" i="15"/>
  <c r="A4714" i="15"/>
  <c r="C4624" i="15"/>
  <c r="B4579" i="15"/>
  <c r="A4534" i="15"/>
  <c r="C4444" i="15"/>
  <c r="C4759" i="15"/>
  <c r="B4714" i="15"/>
  <c r="A4669" i="15"/>
  <c r="C4579" i="15"/>
  <c r="B4534" i="15"/>
  <c r="A4489" i="15"/>
  <c r="C4757" i="15"/>
  <c r="B4712" i="15"/>
  <c r="A4667" i="15"/>
  <c r="C4577" i="15"/>
  <c r="B4532" i="15"/>
  <c r="A4487" i="15"/>
  <c r="C4712" i="15"/>
  <c r="B4667" i="15"/>
  <c r="A4622" i="15"/>
  <c r="C4532" i="15"/>
  <c r="B4487" i="15"/>
  <c r="A4442" i="15"/>
  <c r="A4757" i="15"/>
  <c r="C4667" i="15"/>
  <c r="B4622" i="15"/>
  <c r="A4577" i="15"/>
  <c r="C4487" i="15"/>
  <c r="B4442" i="15"/>
  <c r="B4757" i="15"/>
  <c r="A4712" i="15"/>
  <c r="C4622" i="15"/>
  <c r="B4577" i="15"/>
  <c r="A4532" i="15"/>
  <c r="C4442" i="15"/>
  <c r="A4765" i="15"/>
  <c r="B4765" i="15"/>
  <c r="C4765" i="15"/>
  <c r="A4720" i="15"/>
  <c r="B4720" i="15"/>
  <c r="C4720" i="15"/>
  <c r="A4675" i="15"/>
  <c r="C4675" i="15"/>
  <c r="B4675" i="15"/>
  <c r="A4630" i="15"/>
  <c r="B4630" i="15"/>
  <c r="C4630" i="15"/>
  <c r="A4585" i="15"/>
  <c r="B4585" i="15"/>
  <c r="C4585" i="15"/>
  <c r="A4540" i="15"/>
  <c r="B4540" i="15"/>
  <c r="C4540" i="15"/>
  <c r="A4495" i="15"/>
  <c r="B4495" i="15"/>
  <c r="C4495" i="15"/>
  <c r="A4450" i="15"/>
  <c r="B4450" i="15"/>
  <c r="C4450" i="15"/>
  <c r="A2313" i="15"/>
  <c r="B2313" i="15"/>
  <c r="C2313" i="15"/>
  <c r="A2061" i="15"/>
  <c r="B2061" i="15"/>
  <c r="C2061" i="15"/>
  <c r="A1809" i="15"/>
  <c r="B1809" i="15"/>
  <c r="C1809" i="15"/>
  <c r="A1557" i="15"/>
  <c r="B1557" i="15"/>
  <c r="C1557" i="15"/>
  <c r="C1305" i="15"/>
  <c r="A1305" i="15"/>
  <c r="B1305" i="15"/>
  <c r="A1099" i="15"/>
  <c r="B1099" i="15"/>
  <c r="C1099" i="15"/>
  <c r="A889" i="15"/>
  <c r="B889" i="15"/>
  <c r="C889" i="15"/>
  <c r="A679" i="15"/>
  <c r="B679" i="15"/>
  <c r="C679" i="15"/>
  <c r="A469" i="15"/>
  <c r="B469" i="15"/>
  <c r="C469" i="15"/>
  <c r="E341" i="15"/>
  <c r="E334" i="15"/>
  <c r="E340" i="15"/>
  <c r="E335" i="15"/>
  <c r="E343" i="15"/>
  <c r="E339" i="15"/>
  <c r="E332" i="15"/>
  <c r="E342" i="15"/>
  <c r="E336" i="15"/>
  <c r="E333" i="15"/>
  <c r="E222" i="15"/>
  <c r="E216" i="15"/>
  <c r="E227" i="15"/>
  <c r="E221" i="15"/>
  <c r="E214" i="15"/>
  <c r="E220" i="15"/>
  <c r="E215" i="15"/>
  <c r="E226" i="15"/>
  <c r="E223" i="15"/>
  <c r="E219" i="15"/>
  <c r="E213" i="15"/>
  <c r="E212" i="15"/>
  <c r="E228" i="15"/>
  <c r="E102" i="15"/>
  <c r="E93" i="15"/>
  <c r="E107" i="15"/>
  <c r="E101" i="15"/>
  <c r="E94" i="15"/>
  <c r="E95" i="15"/>
  <c r="E106" i="15"/>
  <c r="E100" i="15"/>
  <c r="E103" i="15"/>
  <c r="E99" i="15"/>
  <c r="E92" i="15"/>
  <c r="E96" i="15"/>
  <c r="E108" i="15"/>
  <c r="B70" i="15"/>
  <c r="C69" i="15"/>
  <c r="A25" i="15"/>
  <c r="C24" i="15"/>
  <c r="M24" i="7"/>
  <c r="G26" i="7"/>
  <c r="K25" i="7"/>
  <c r="E27" i="7"/>
  <c r="L25" i="7"/>
  <c r="E16" i="9"/>
  <c r="C2" i="13"/>
  <c r="I6" i="12"/>
  <c r="E16" i="11"/>
  <c r="A4" i="13"/>
  <c r="F4" i="13"/>
  <c r="H3" i="13"/>
  <c r="E11" i="12"/>
  <c r="BH7" i="7"/>
  <c r="E5" i="13"/>
  <c r="F5" i="13"/>
  <c r="A3" i="13"/>
  <c r="I25" i="7"/>
  <c r="AN17" i="7"/>
  <c r="H5" i="13"/>
  <c r="A11" i="12"/>
  <c r="I8" i="12"/>
  <c r="B4" i="13"/>
  <c r="E2" i="13"/>
  <c r="A16" i="11"/>
  <c r="D69" i="15"/>
  <c r="D24" i="15"/>
  <c r="H4" i="13"/>
  <c r="A2" i="13"/>
  <c r="F16" i="11"/>
  <c r="N21" i="7"/>
  <c r="BE12" i="7"/>
  <c r="G5" i="13"/>
  <c r="E3" i="13"/>
  <c r="A24" i="5"/>
  <c r="AO17" i="7"/>
  <c r="O21" i="7"/>
  <c r="B5" i="13"/>
  <c r="I5" i="12"/>
  <c r="BM7" i="7"/>
  <c r="AL17" i="7"/>
  <c r="G3" i="13"/>
  <c r="AQ17" i="7"/>
  <c r="D4" i="13"/>
  <c r="BN7" i="7"/>
  <c r="C16" i="11"/>
  <c r="AP17" i="7"/>
  <c r="G4" i="13"/>
  <c r="AM17" i="7"/>
  <c r="C4" i="13"/>
  <c r="J25" i="7"/>
  <c r="BJ7" i="7"/>
  <c r="B16" i="11"/>
  <c r="H15" i="11"/>
  <c r="D5" i="13"/>
  <c r="C11" i="12"/>
  <c r="D11" i="12"/>
  <c r="BG7" i="7"/>
  <c r="D16" i="11"/>
  <c r="D3" i="13"/>
  <c r="D345" i="15"/>
  <c r="BI7" i="7"/>
  <c r="C5" i="13"/>
  <c r="A20" i="8"/>
  <c r="C27" i="7"/>
  <c r="B25" i="4"/>
  <c r="G2" i="13"/>
  <c r="F2" i="13"/>
  <c r="E4" i="13"/>
  <c r="I7" i="12"/>
  <c r="BK7" i="7"/>
  <c r="C23" i="5"/>
  <c r="B2" i="13"/>
  <c r="D2" i="13"/>
  <c r="B11" i="12"/>
  <c r="B24" i="5"/>
  <c r="H25" i="7"/>
  <c r="C3" i="13"/>
  <c r="B3" i="13"/>
  <c r="BL7" i="7"/>
  <c r="B20" i="8"/>
  <c r="A5" i="13"/>
  <c r="F3" i="13"/>
  <c r="P21" i="7"/>
  <c r="AJ17" i="7"/>
  <c r="H2" i="13"/>
  <c r="I9" i="12"/>
  <c r="B4718" i="15" l="1"/>
  <c r="B4628" i="15"/>
  <c r="B4538" i="15"/>
  <c r="B4448" i="15"/>
  <c r="A4763" i="15"/>
  <c r="C4718" i="15"/>
  <c r="A4673" i="15"/>
  <c r="C4628" i="15"/>
  <c r="A4583" i="15"/>
  <c r="C4538" i="15"/>
  <c r="A4493" i="15"/>
  <c r="C4448" i="15"/>
  <c r="B4763" i="15"/>
  <c r="C4673" i="15"/>
  <c r="B4583" i="15"/>
  <c r="B4493" i="15"/>
  <c r="C4763" i="15"/>
  <c r="A4718" i="15"/>
  <c r="B4673" i="15"/>
  <c r="A4628" i="15"/>
  <c r="C4583" i="15"/>
  <c r="A4538" i="15"/>
  <c r="C4493" i="15"/>
  <c r="A4448" i="15"/>
  <c r="C4761" i="15"/>
  <c r="A4716" i="15"/>
  <c r="B4671" i="15"/>
  <c r="A4626" i="15"/>
  <c r="C4581" i="15"/>
  <c r="A4536" i="15"/>
  <c r="C4491" i="15"/>
  <c r="A4446" i="15"/>
  <c r="B4716" i="15"/>
  <c r="B4626" i="15"/>
  <c r="B4536" i="15"/>
  <c r="B4446" i="15"/>
  <c r="A4761" i="15"/>
  <c r="C4716" i="15"/>
  <c r="A4671" i="15"/>
  <c r="C4626" i="15"/>
  <c r="A4581" i="15"/>
  <c r="C4536" i="15"/>
  <c r="A4491" i="15"/>
  <c r="C4446" i="15"/>
  <c r="B4761" i="15"/>
  <c r="C4671" i="15"/>
  <c r="B4581" i="15"/>
  <c r="B4491" i="15"/>
  <c r="A4764" i="15"/>
  <c r="C4719" i="15"/>
  <c r="A4674" i="15"/>
  <c r="C4629" i="15"/>
  <c r="A4584" i="15"/>
  <c r="C4539" i="15"/>
  <c r="A4494" i="15"/>
  <c r="C4449" i="15"/>
  <c r="B4764" i="15"/>
  <c r="B4674" i="15"/>
  <c r="B4584" i="15"/>
  <c r="B4494" i="15"/>
  <c r="C4764" i="15"/>
  <c r="A4719" i="15"/>
  <c r="C4674" i="15"/>
  <c r="A4629" i="15"/>
  <c r="C4584" i="15"/>
  <c r="A4539" i="15"/>
  <c r="C4494" i="15"/>
  <c r="A4449" i="15"/>
  <c r="B4719" i="15"/>
  <c r="B4629" i="15"/>
  <c r="B4539" i="15"/>
  <c r="B4449" i="15"/>
  <c r="B4760" i="15"/>
  <c r="C4670" i="15"/>
  <c r="B4580" i="15"/>
  <c r="B4490" i="15"/>
  <c r="C4760" i="15"/>
  <c r="A4715" i="15"/>
  <c r="B4670" i="15"/>
  <c r="A4625" i="15"/>
  <c r="C4580" i="15"/>
  <c r="A4535" i="15"/>
  <c r="C4490" i="15"/>
  <c r="A4445" i="15"/>
  <c r="B4715" i="15"/>
  <c r="B4625" i="15"/>
  <c r="B4535" i="15"/>
  <c r="B4445" i="15"/>
  <c r="A4760" i="15"/>
  <c r="C4715" i="15"/>
  <c r="A4670" i="15"/>
  <c r="C4625" i="15"/>
  <c r="A4580" i="15"/>
  <c r="C4535" i="15"/>
  <c r="A4490" i="15"/>
  <c r="C4445" i="15"/>
  <c r="C4762" i="15"/>
  <c r="A4717" i="15"/>
  <c r="C4672" i="15"/>
  <c r="A4627" i="15"/>
  <c r="C4582" i="15"/>
  <c r="A4537" i="15"/>
  <c r="C4492" i="15"/>
  <c r="A4447" i="15"/>
  <c r="B4717" i="15"/>
  <c r="B4627" i="15"/>
  <c r="B4537" i="15"/>
  <c r="B4447" i="15"/>
  <c r="A4762" i="15"/>
  <c r="C4717" i="15"/>
  <c r="A4672" i="15"/>
  <c r="C4627" i="15"/>
  <c r="A4582" i="15"/>
  <c r="C4537" i="15"/>
  <c r="A4492" i="15"/>
  <c r="C4447" i="15"/>
  <c r="B4762" i="15"/>
  <c r="B4672" i="15"/>
  <c r="B4582" i="15"/>
  <c r="B4492" i="15"/>
  <c r="A4335" i="15"/>
  <c r="B4335" i="15"/>
  <c r="C4335" i="15"/>
  <c r="A4215" i="15"/>
  <c r="B4215" i="15"/>
  <c r="C4215" i="15"/>
  <c r="A4095" i="15"/>
  <c r="B4095" i="15"/>
  <c r="C4095" i="15"/>
  <c r="A3975" i="15"/>
  <c r="B3975" i="15"/>
  <c r="C3975" i="15"/>
  <c r="A3855" i="15"/>
  <c r="B3855" i="15"/>
  <c r="C3855" i="15"/>
  <c r="A3735" i="15"/>
  <c r="B3735" i="15"/>
  <c r="C3735" i="15"/>
  <c r="A3615" i="15"/>
  <c r="B3615" i="15"/>
  <c r="C3615" i="15"/>
  <c r="E345" i="15"/>
  <c r="E69" i="15"/>
  <c r="A70" i="15"/>
  <c r="E24" i="15"/>
  <c r="B25" i="15"/>
  <c r="M25" i="7"/>
  <c r="K26" i="7"/>
  <c r="AT17" i="7"/>
  <c r="C20" i="8"/>
  <c r="B6" i="13"/>
  <c r="J4" i="13"/>
  <c r="C25" i="4"/>
  <c r="G6" i="13"/>
  <c r="E6" i="13"/>
  <c r="J5" i="13"/>
  <c r="H6" i="13"/>
  <c r="F16" i="9"/>
  <c r="S21" i="7"/>
  <c r="AH17" i="7"/>
  <c r="AR17" i="7"/>
  <c r="J2" i="13"/>
  <c r="C6" i="13"/>
  <c r="I26" i="7"/>
  <c r="D6" i="13"/>
  <c r="U18" i="7"/>
  <c r="A6" i="13"/>
  <c r="BC12" i="7"/>
  <c r="A26" i="4"/>
  <c r="C24" i="5"/>
  <c r="J3" i="13"/>
  <c r="BQ7" i="7"/>
  <c r="W18" i="7"/>
  <c r="V18" i="7"/>
  <c r="F6" i="13"/>
  <c r="D20" i="5"/>
  <c r="X18" i="7"/>
  <c r="D19" i="5"/>
  <c r="F27" i="7"/>
  <c r="B2314" i="15" l="1"/>
  <c r="C2062" i="15"/>
  <c r="A1558" i="15"/>
  <c r="A1306" i="15"/>
  <c r="C2314" i="15"/>
  <c r="A1810" i="15"/>
  <c r="B1558" i="15"/>
  <c r="B1306" i="15"/>
  <c r="A2062" i="15"/>
  <c r="B1810" i="15"/>
  <c r="C1558" i="15"/>
  <c r="A2314" i="15"/>
  <c r="B2062" i="15"/>
  <c r="C1810" i="15"/>
  <c r="C1306" i="15"/>
  <c r="B71" i="15"/>
  <c r="A26" i="15"/>
  <c r="A4885" i="15"/>
  <c r="A4875" i="15"/>
  <c r="A4865" i="15"/>
  <c r="B4855" i="15"/>
  <c r="A4845" i="15"/>
  <c r="A4835" i="15"/>
  <c r="A4825" i="15"/>
  <c r="C4815" i="15"/>
  <c r="B4805" i="15"/>
  <c r="B4885" i="15"/>
  <c r="C4875" i="15"/>
  <c r="B4865" i="15"/>
  <c r="C4855" i="15"/>
  <c r="B4845" i="15"/>
  <c r="B4835" i="15"/>
  <c r="B4825" i="15"/>
  <c r="A4815" i="15"/>
  <c r="C4805" i="15"/>
  <c r="C4885" i="15"/>
  <c r="B4875" i="15"/>
  <c r="C4865" i="15"/>
  <c r="A4855" i="15"/>
  <c r="C4845" i="15"/>
  <c r="C4835" i="15"/>
  <c r="C4825" i="15"/>
  <c r="B4815" i="15"/>
  <c r="A4805" i="15"/>
  <c r="B2" i="14"/>
  <c r="G2" i="14"/>
  <c r="A4882" i="15"/>
  <c r="A4872" i="15"/>
  <c r="A4862" i="15"/>
  <c r="B4852" i="15"/>
  <c r="A4842" i="15"/>
  <c r="A4832" i="15"/>
  <c r="A4822" i="15"/>
  <c r="C4812" i="15"/>
  <c r="A4802" i="15"/>
  <c r="A2" i="14"/>
  <c r="D2" i="14"/>
  <c r="I2" i="14"/>
  <c r="B4882" i="15"/>
  <c r="C4872" i="15"/>
  <c r="B4862" i="15"/>
  <c r="C4852" i="15"/>
  <c r="B4842" i="15"/>
  <c r="B4832" i="15"/>
  <c r="B4822" i="15"/>
  <c r="B4812" i="15"/>
  <c r="B4802" i="15"/>
  <c r="F2" i="14"/>
  <c r="E2" i="14"/>
  <c r="C2" i="14"/>
  <c r="C4882" i="15"/>
  <c r="B4872" i="15"/>
  <c r="C4862" i="15"/>
  <c r="A4852" i="15"/>
  <c r="C4842" i="15"/>
  <c r="C4832" i="15"/>
  <c r="C4822" i="15"/>
  <c r="A4812" i="15"/>
  <c r="C4802" i="15"/>
  <c r="J2" i="14"/>
  <c r="H2" i="14"/>
  <c r="C70" i="15"/>
  <c r="C25" i="15"/>
  <c r="C4883" i="15"/>
  <c r="B4873" i="15"/>
  <c r="C4863" i="15"/>
  <c r="A4853" i="15"/>
  <c r="C4843" i="15"/>
  <c r="C4833" i="15"/>
  <c r="C4823" i="15"/>
  <c r="B4813" i="15"/>
  <c r="A4803" i="15"/>
  <c r="A4883" i="15"/>
  <c r="A4873" i="15"/>
  <c r="A4863" i="15"/>
  <c r="B4853" i="15"/>
  <c r="A4843" i="15"/>
  <c r="A4833" i="15"/>
  <c r="A4823" i="15"/>
  <c r="C4813" i="15"/>
  <c r="B4803" i="15"/>
  <c r="B4883" i="15"/>
  <c r="C4873" i="15"/>
  <c r="B4863" i="15"/>
  <c r="C4853" i="15"/>
  <c r="B4843" i="15"/>
  <c r="B4833" i="15"/>
  <c r="B4823" i="15"/>
  <c r="A4813" i="15"/>
  <c r="C4803" i="15"/>
  <c r="AK17" i="7"/>
  <c r="AI18" i="7"/>
  <c r="B4884" i="15"/>
  <c r="C4874" i="15"/>
  <c r="B4864" i="15"/>
  <c r="C4854" i="15"/>
  <c r="B4844" i="15"/>
  <c r="B4834" i="15"/>
  <c r="B4824" i="15"/>
  <c r="B4814" i="15"/>
  <c r="B4804" i="15"/>
  <c r="C4884" i="15"/>
  <c r="B4874" i="15"/>
  <c r="C4864" i="15"/>
  <c r="B4854" i="15"/>
  <c r="C4844" i="15"/>
  <c r="C4834" i="15"/>
  <c r="C4824" i="15"/>
  <c r="A4814" i="15"/>
  <c r="C4804" i="15"/>
  <c r="A4884" i="15"/>
  <c r="A4874" i="15"/>
  <c r="A4864" i="15"/>
  <c r="A4854" i="15"/>
  <c r="A4844" i="15"/>
  <c r="A4834" i="15"/>
  <c r="A4824" i="15"/>
  <c r="C4814" i="15"/>
  <c r="A4804" i="15"/>
  <c r="BD13" i="7"/>
  <c r="BF12" i="7"/>
  <c r="A350" i="15"/>
  <c r="B350" i="15"/>
  <c r="C350" i="15"/>
  <c r="A349" i="15"/>
  <c r="B349" i="15"/>
  <c r="C349" i="15"/>
  <c r="A230" i="15"/>
  <c r="B230" i="15"/>
  <c r="C230" i="15"/>
  <c r="A229" i="15"/>
  <c r="B229" i="15"/>
  <c r="C229" i="15"/>
  <c r="A110" i="15"/>
  <c r="B110" i="15"/>
  <c r="C110" i="15"/>
  <c r="A109" i="15"/>
  <c r="B109" i="15"/>
  <c r="C109" i="15"/>
  <c r="AU17" i="7"/>
  <c r="AS18" i="7"/>
  <c r="L26" i="7"/>
  <c r="D70" i="15"/>
  <c r="D27" i="7"/>
  <c r="A17" i="9"/>
  <c r="D17" i="9"/>
  <c r="D109" i="15"/>
  <c r="J26" i="7"/>
  <c r="C17" i="9"/>
  <c r="F16" i="10"/>
  <c r="H26" i="7"/>
  <c r="A25" i="5"/>
  <c r="D110" i="15"/>
  <c r="B25" i="5"/>
  <c r="B17" i="10"/>
  <c r="D25" i="15"/>
  <c r="D230" i="15"/>
  <c r="A17" i="10"/>
  <c r="H11" i="12"/>
  <c r="BO7" i="7"/>
  <c r="Q21" i="7"/>
  <c r="G16" i="11"/>
  <c r="AX13" i="7"/>
  <c r="AY13" i="7"/>
  <c r="B17" i="9"/>
  <c r="AA18" i="7"/>
  <c r="D229" i="15"/>
  <c r="AV13" i="7"/>
  <c r="AF18" i="7"/>
  <c r="E25" i="15" l="1"/>
  <c r="E70" i="15"/>
  <c r="E229" i="15"/>
  <c r="E230" i="15"/>
  <c r="E110" i="15"/>
  <c r="E109" i="15"/>
  <c r="BR7" i="7"/>
  <c r="T21" i="7"/>
  <c r="M26" i="7"/>
  <c r="G27" i="7"/>
  <c r="K27" i="7"/>
  <c r="L27" i="7"/>
  <c r="E28" i="7"/>
  <c r="F28" i="7"/>
  <c r="R22" i="7"/>
  <c r="BP8" i="7"/>
  <c r="AW13" i="7"/>
  <c r="D12" i="12"/>
  <c r="F12" i="12"/>
  <c r="I11" i="12"/>
  <c r="H16" i="11"/>
  <c r="C12" i="12"/>
  <c r="I6" i="13"/>
  <c r="BB13" i="7"/>
  <c r="C17" i="10"/>
  <c r="B26" i="4"/>
  <c r="G16" i="10"/>
  <c r="E17" i="10"/>
  <c r="AD18" i="7"/>
  <c r="AZ13" i="7"/>
  <c r="AC18" i="7"/>
  <c r="G12" i="12"/>
  <c r="E12" i="12"/>
  <c r="AE18" i="7"/>
  <c r="BA13" i="7"/>
  <c r="D28" i="7"/>
  <c r="D17" i="10"/>
  <c r="D20" i="8"/>
  <c r="C25" i="5"/>
  <c r="B12" i="12"/>
  <c r="C28" i="7"/>
  <c r="I27" i="7"/>
  <c r="Y18" i="7"/>
  <c r="AG18" i="7"/>
  <c r="D21" i="5"/>
  <c r="A12" i="12"/>
  <c r="J27" i="7"/>
  <c r="K2" i="14"/>
  <c r="H27" i="7"/>
  <c r="C4766" i="15" l="1"/>
  <c r="A4676" i="15"/>
  <c r="B4631" i="15"/>
  <c r="C4586" i="15"/>
  <c r="A4496" i="15"/>
  <c r="B4451" i="15"/>
  <c r="A4721" i="15"/>
  <c r="B4676" i="15"/>
  <c r="C4631" i="15"/>
  <c r="A4541" i="15"/>
  <c r="B4496" i="15"/>
  <c r="C4451" i="15"/>
  <c r="A4766" i="15"/>
  <c r="B4721" i="15"/>
  <c r="C4676" i="15"/>
  <c r="A4586" i="15"/>
  <c r="B4541" i="15"/>
  <c r="C4496" i="15"/>
  <c r="B4766" i="15"/>
  <c r="C4721" i="15"/>
  <c r="A4631" i="15"/>
  <c r="B4586" i="15"/>
  <c r="C4541" i="15"/>
  <c r="A4451" i="15"/>
  <c r="A4901" i="15"/>
  <c r="B4900" i="15"/>
  <c r="A4898" i="15"/>
  <c r="A4897" i="15"/>
  <c r="B4896" i="15"/>
  <c r="A4894" i="15"/>
  <c r="B4893" i="15"/>
  <c r="C4892" i="15"/>
  <c r="B4901" i="15"/>
  <c r="A4899" i="15"/>
  <c r="B4898" i="15"/>
  <c r="B4897" i="15"/>
  <c r="C4895" i="15"/>
  <c r="B4894" i="15"/>
  <c r="C4893" i="15"/>
  <c r="C4900" i="15"/>
  <c r="B4899" i="15"/>
  <c r="C4898" i="15"/>
  <c r="C4896" i="15"/>
  <c r="A4895" i="15"/>
  <c r="C4894" i="15"/>
  <c r="B4892" i="15"/>
  <c r="C4901" i="15"/>
  <c r="A4900" i="15"/>
  <c r="C4899" i="15"/>
  <c r="C4897" i="15"/>
  <c r="A4896" i="15"/>
  <c r="B4895" i="15"/>
  <c r="A4893" i="15"/>
  <c r="A4892" i="15"/>
  <c r="C3406" i="15"/>
  <c r="A2986" i="15"/>
  <c r="B2776" i="15"/>
  <c r="C2566" i="15"/>
  <c r="A3196" i="15"/>
  <c r="B2986" i="15"/>
  <c r="C2776" i="15"/>
  <c r="A3406" i="15"/>
  <c r="B3196" i="15"/>
  <c r="C2986" i="15"/>
  <c r="A2566" i="15"/>
  <c r="B3406" i="15"/>
  <c r="C3196" i="15"/>
  <c r="A2776" i="15"/>
  <c r="B2566" i="15"/>
  <c r="A4336" i="15"/>
  <c r="B4336" i="15"/>
  <c r="C4336" i="15"/>
  <c r="A4216" i="15"/>
  <c r="B4216" i="15"/>
  <c r="C4216" i="15"/>
  <c r="A4096" i="15"/>
  <c r="B4096" i="15"/>
  <c r="C4096" i="15"/>
  <c r="A3976" i="15"/>
  <c r="B3976" i="15"/>
  <c r="C3976" i="15"/>
  <c r="A3856" i="15"/>
  <c r="B3856" i="15"/>
  <c r="C3856" i="15"/>
  <c r="A3736" i="15"/>
  <c r="B3736" i="15"/>
  <c r="C3736" i="15"/>
  <c r="A3616" i="15"/>
  <c r="B3616" i="15"/>
  <c r="C3616" i="15"/>
  <c r="A351" i="15"/>
  <c r="B351" i="15"/>
  <c r="C351" i="15"/>
  <c r="A231" i="15"/>
  <c r="B231" i="15"/>
  <c r="C231" i="15"/>
  <c r="A111" i="15"/>
  <c r="B111" i="15"/>
  <c r="C111" i="15"/>
  <c r="A71" i="15"/>
  <c r="B26" i="15"/>
  <c r="AB18" i="7"/>
  <c r="M27" i="7"/>
  <c r="G28" i="7"/>
  <c r="Z19" i="7"/>
  <c r="K28" i="7"/>
  <c r="E29" i="7"/>
  <c r="BE13" i="7"/>
  <c r="D4893" i="15"/>
  <c r="B26" i="5"/>
  <c r="A27" i="4"/>
  <c r="D22" i="5"/>
  <c r="C26" i="5"/>
  <c r="AN18" i="7"/>
  <c r="AJ18" i="7"/>
  <c r="B27" i="4"/>
  <c r="BI8" i="7"/>
  <c r="BM8" i="7"/>
  <c r="BH8" i="7"/>
  <c r="BJ8" i="7"/>
  <c r="O22" i="7"/>
  <c r="AQ18" i="7"/>
  <c r="AL18" i="7"/>
  <c r="AO18" i="7"/>
  <c r="C26" i="4"/>
  <c r="D4892" i="15"/>
  <c r="D4894" i="15"/>
  <c r="AP18" i="7"/>
  <c r="A26" i="5"/>
  <c r="BG8" i="7"/>
  <c r="AM18" i="7"/>
  <c r="P22" i="7"/>
  <c r="E20" i="8"/>
  <c r="BL8" i="7"/>
  <c r="H28" i="7"/>
  <c r="E17" i="9"/>
  <c r="N22" i="7"/>
  <c r="BK8" i="7"/>
  <c r="D4895" i="15"/>
  <c r="D111" i="15"/>
  <c r="D231" i="15"/>
  <c r="J6" i="13"/>
  <c r="C29" i="7"/>
  <c r="E4895" i="15" l="1"/>
  <c r="E4894" i="15"/>
  <c r="E4892" i="15"/>
  <c r="E4893" i="15"/>
  <c r="A4886" i="15"/>
  <c r="B4886" i="15"/>
  <c r="C4886" i="15"/>
  <c r="A4876" i="15"/>
  <c r="C4876" i="15"/>
  <c r="B4876" i="15"/>
  <c r="A4866" i="15"/>
  <c r="B4866" i="15"/>
  <c r="C4866" i="15"/>
  <c r="C4856" i="15"/>
  <c r="A4856" i="15"/>
  <c r="B4856" i="15"/>
  <c r="A4846" i="15"/>
  <c r="B4846" i="15"/>
  <c r="C4846" i="15"/>
  <c r="A4836" i="15"/>
  <c r="B4836" i="15"/>
  <c r="C4836" i="15"/>
  <c r="A4826" i="15"/>
  <c r="B4826" i="15"/>
  <c r="C4826" i="15"/>
  <c r="C4816" i="15"/>
  <c r="B4816" i="15"/>
  <c r="A4816" i="15"/>
  <c r="A4806" i="15"/>
  <c r="B4806" i="15"/>
  <c r="C4806" i="15"/>
  <c r="A1100" i="15"/>
  <c r="B1100" i="15"/>
  <c r="C1100" i="15"/>
  <c r="A890" i="15"/>
  <c r="B890" i="15"/>
  <c r="C890" i="15"/>
  <c r="A680" i="15"/>
  <c r="B680" i="15"/>
  <c r="C680" i="15"/>
  <c r="A470" i="15"/>
  <c r="B470" i="15"/>
  <c r="C470" i="15"/>
  <c r="A352" i="15"/>
  <c r="B352" i="15"/>
  <c r="C352" i="15"/>
  <c r="A232" i="15"/>
  <c r="B232" i="15"/>
  <c r="C232" i="15"/>
  <c r="E231" i="15"/>
  <c r="E111" i="15"/>
  <c r="A112" i="15"/>
  <c r="B112" i="15"/>
  <c r="C112" i="15"/>
  <c r="B72" i="15"/>
  <c r="A72" i="15"/>
  <c r="C71" i="15"/>
  <c r="A27" i="15"/>
  <c r="B27" i="15"/>
  <c r="C26" i="15"/>
  <c r="S22" i="7"/>
  <c r="L28" i="7"/>
  <c r="F29" i="7"/>
  <c r="C27" i="4"/>
  <c r="B7" i="13"/>
  <c r="D7" i="13"/>
  <c r="D26" i="15"/>
  <c r="D71" i="15"/>
  <c r="B17" i="11"/>
  <c r="C21" i="8"/>
  <c r="E7" i="13"/>
  <c r="A7" i="13"/>
  <c r="E17" i="11"/>
  <c r="H7" i="13"/>
  <c r="A28" i="4"/>
  <c r="I28" i="7"/>
  <c r="F17" i="9"/>
  <c r="C17" i="11"/>
  <c r="A21" i="8"/>
  <c r="AH18" i="7"/>
  <c r="D232" i="15"/>
  <c r="C7" i="13"/>
  <c r="A17" i="11"/>
  <c r="B21" i="8"/>
  <c r="F17" i="11"/>
  <c r="F7" i="13"/>
  <c r="D17" i="11"/>
  <c r="G7" i="13"/>
  <c r="B27" i="5"/>
  <c r="D29" i="7"/>
  <c r="A27" i="5"/>
  <c r="BC13" i="7"/>
  <c r="Q22" i="7"/>
  <c r="D112" i="15"/>
  <c r="J28" i="7"/>
  <c r="BN8" i="7"/>
  <c r="BF13" i="7" l="1"/>
  <c r="BD14" i="7"/>
  <c r="AK18" i="7"/>
  <c r="AI19" i="7"/>
  <c r="A2315" i="15"/>
  <c r="B2315" i="15"/>
  <c r="C2315" i="15"/>
  <c r="A2063" i="15"/>
  <c r="B2063" i="15"/>
  <c r="C2063" i="15"/>
  <c r="A1811" i="15"/>
  <c r="B1811" i="15"/>
  <c r="C1811" i="15"/>
  <c r="A1559" i="15"/>
  <c r="B1559" i="15"/>
  <c r="C1559" i="15"/>
  <c r="C1307" i="15"/>
  <c r="A1307" i="15"/>
  <c r="B1307" i="15"/>
  <c r="E232" i="15"/>
  <c r="E112" i="15"/>
  <c r="E71" i="15"/>
  <c r="C72" i="15"/>
  <c r="B73" i="15"/>
  <c r="E26" i="15"/>
  <c r="C27" i="15"/>
  <c r="A28" i="15"/>
  <c r="T22" i="7"/>
  <c r="M28" i="7"/>
  <c r="G29" i="7"/>
  <c r="R23" i="7"/>
  <c r="K29" i="7"/>
  <c r="E30" i="7"/>
  <c r="BQ8" i="7"/>
  <c r="V19" i="7"/>
  <c r="C27" i="5"/>
  <c r="H29" i="7"/>
  <c r="X19" i="7"/>
  <c r="D23" i="5"/>
  <c r="C30" i="7"/>
  <c r="AT18" i="7"/>
  <c r="AX14" i="7"/>
  <c r="D72" i="15"/>
  <c r="W19" i="7"/>
  <c r="AF19" i="7"/>
  <c r="AV14" i="7"/>
  <c r="AY14" i="7"/>
  <c r="AD19" i="7"/>
  <c r="B28" i="4"/>
  <c r="AG19" i="7"/>
  <c r="H12" i="12"/>
  <c r="AE19" i="7"/>
  <c r="P23" i="7"/>
  <c r="F17" i="10"/>
  <c r="I29" i="7"/>
  <c r="BB14" i="7"/>
  <c r="O23" i="7"/>
  <c r="N23" i="7"/>
  <c r="AC19" i="7"/>
  <c r="AW14" i="7"/>
  <c r="D27" i="15"/>
  <c r="BA14" i="7"/>
  <c r="D21" i="8"/>
  <c r="U19" i="7"/>
  <c r="AZ14" i="7"/>
  <c r="A353" i="15" l="1"/>
  <c r="B353" i="15"/>
  <c r="C353" i="15"/>
  <c r="A233" i="15"/>
  <c r="B233" i="15"/>
  <c r="C233" i="15"/>
  <c r="A113" i="15"/>
  <c r="B113" i="15"/>
  <c r="C113" i="15"/>
  <c r="E72" i="15"/>
  <c r="A73" i="15"/>
  <c r="E27" i="15"/>
  <c r="B28" i="15"/>
  <c r="AA19" i="7"/>
  <c r="S23" i="7"/>
  <c r="F30" i="7"/>
  <c r="BE14" i="7"/>
  <c r="I12" i="12"/>
  <c r="BC14" i="7"/>
  <c r="C18" i="9"/>
  <c r="B13" i="12"/>
  <c r="D113" i="15"/>
  <c r="B28" i="5"/>
  <c r="D18" i="9"/>
  <c r="B22" i="8"/>
  <c r="D13" i="12"/>
  <c r="E21" i="8"/>
  <c r="D18" i="10"/>
  <c r="Q23" i="7"/>
  <c r="A13" i="12"/>
  <c r="BO8" i="7"/>
  <c r="G17" i="10"/>
  <c r="A28" i="5"/>
  <c r="G13" i="12"/>
  <c r="B18" i="10"/>
  <c r="E13" i="12"/>
  <c r="C22" i="8"/>
  <c r="A29" i="4"/>
  <c r="Y19" i="7"/>
  <c r="AR18" i="7"/>
  <c r="B18" i="9"/>
  <c r="E18" i="10"/>
  <c r="D233" i="15"/>
  <c r="A18" i="9"/>
  <c r="A22" i="8"/>
  <c r="C18" i="10"/>
  <c r="C28" i="4"/>
  <c r="C13" i="12"/>
  <c r="A18" i="10"/>
  <c r="F13" i="12"/>
  <c r="D30" i="7"/>
  <c r="BP9" i="7" l="1"/>
  <c r="BR8" i="7"/>
  <c r="C4767" i="15"/>
  <c r="A4677" i="15"/>
  <c r="B4632" i="15"/>
  <c r="C4587" i="15"/>
  <c r="A4497" i="15"/>
  <c r="B4452" i="15"/>
  <c r="B4767" i="15"/>
  <c r="A4632" i="15"/>
  <c r="B4587" i="15"/>
  <c r="C4542" i="15"/>
  <c r="A4452" i="15"/>
  <c r="A4722" i="15"/>
  <c r="C4677" i="15"/>
  <c r="C4632" i="15"/>
  <c r="A4542" i="15"/>
  <c r="B4497" i="15"/>
  <c r="C4452" i="15"/>
  <c r="C4722" i="15"/>
  <c r="A4767" i="15"/>
  <c r="B4722" i="15"/>
  <c r="B4677" i="15"/>
  <c r="A4587" i="15"/>
  <c r="B4542" i="15"/>
  <c r="C4497" i="15"/>
  <c r="BF14" i="7"/>
  <c r="BD15" i="7"/>
  <c r="B3407" i="15"/>
  <c r="C3197" i="15"/>
  <c r="A2777" i="15"/>
  <c r="B2567" i="15"/>
  <c r="C3407" i="15"/>
  <c r="A2987" i="15"/>
  <c r="B2777" i="15"/>
  <c r="C2567" i="15"/>
  <c r="A3197" i="15"/>
  <c r="B2987" i="15"/>
  <c r="C2777" i="15"/>
  <c r="A3407" i="15"/>
  <c r="B3197" i="15"/>
  <c r="C2987" i="15"/>
  <c r="A2567" i="15"/>
  <c r="A1101" i="15"/>
  <c r="B1101" i="15"/>
  <c r="C1101" i="15"/>
  <c r="A891" i="15"/>
  <c r="B891" i="15"/>
  <c r="C891" i="15"/>
  <c r="A681" i="15"/>
  <c r="B681" i="15"/>
  <c r="C681" i="15"/>
  <c r="A471" i="15"/>
  <c r="B471" i="15"/>
  <c r="C471" i="15"/>
  <c r="E233" i="15"/>
  <c r="E113" i="15"/>
  <c r="B74" i="15"/>
  <c r="C73" i="15"/>
  <c r="A29" i="15"/>
  <c r="C28" i="15"/>
  <c r="AU18" i="7"/>
  <c r="AB19" i="7"/>
  <c r="T23" i="7"/>
  <c r="G30" i="7"/>
  <c r="Z20" i="7"/>
  <c r="R24" i="7"/>
  <c r="E31" i="7"/>
  <c r="AJ19" i="7"/>
  <c r="AX15" i="7"/>
  <c r="D14" i="12"/>
  <c r="D28" i="15"/>
  <c r="W20" i="7"/>
  <c r="A14" i="12"/>
  <c r="I7" i="13"/>
  <c r="E18" i="9"/>
  <c r="AZ15" i="7"/>
  <c r="AW15" i="7"/>
  <c r="D73" i="15"/>
  <c r="X20" i="7"/>
  <c r="P24" i="7"/>
  <c r="BB15" i="7"/>
  <c r="AV15" i="7"/>
  <c r="B29" i="4"/>
  <c r="D22" i="8"/>
  <c r="B14" i="12"/>
  <c r="C31" i="7"/>
  <c r="F14" i="12"/>
  <c r="N24" i="7"/>
  <c r="V20" i="7"/>
  <c r="H13" i="12"/>
  <c r="AY15" i="7"/>
  <c r="G14" i="12"/>
  <c r="U20" i="7"/>
  <c r="G17" i="11"/>
  <c r="L29" i="7"/>
  <c r="BA15" i="7"/>
  <c r="E14" i="12"/>
  <c r="O24" i="7"/>
  <c r="C14" i="12"/>
  <c r="E73" i="15" l="1"/>
  <c r="A74" i="15"/>
  <c r="E28" i="15"/>
  <c r="B29" i="15"/>
  <c r="AS19" i="7"/>
  <c r="F31" i="7"/>
  <c r="AA20" i="7"/>
  <c r="S24" i="7"/>
  <c r="I13" i="12"/>
  <c r="B23" i="8"/>
  <c r="A23" i="8"/>
  <c r="D31" i="7"/>
  <c r="D19" i="9"/>
  <c r="E22" i="8"/>
  <c r="C29" i="4"/>
  <c r="Y20" i="7"/>
  <c r="B19" i="9"/>
  <c r="Q24" i="7"/>
  <c r="J7" i="13"/>
  <c r="C19" i="9"/>
  <c r="H17" i="11"/>
  <c r="A30" i="4"/>
  <c r="C23" i="8"/>
  <c r="F18" i="9"/>
  <c r="J29" i="7"/>
  <c r="A19" i="9"/>
  <c r="C4887" i="15" l="1"/>
  <c r="A4867" i="15"/>
  <c r="A4857" i="15"/>
  <c r="C4847" i="15"/>
  <c r="A4827" i="15"/>
  <c r="A4817" i="15"/>
  <c r="A4807" i="15"/>
  <c r="A4877" i="15"/>
  <c r="B4867" i="15"/>
  <c r="B4857" i="15"/>
  <c r="A4837" i="15"/>
  <c r="B4827" i="15"/>
  <c r="B4817" i="15"/>
  <c r="B4887" i="15"/>
  <c r="B4877" i="15"/>
  <c r="C4857" i="15"/>
  <c r="B4847" i="15"/>
  <c r="C4837" i="15"/>
  <c r="C4817" i="15"/>
  <c r="C4807" i="15"/>
  <c r="A4887" i="15"/>
  <c r="C4877" i="15"/>
  <c r="C4867" i="15"/>
  <c r="A4847" i="15"/>
  <c r="B4837" i="15"/>
  <c r="C4827" i="15"/>
  <c r="B4807" i="15"/>
  <c r="A4723" i="15"/>
  <c r="B4678" i="15"/>
  <c r="C4633" i="15"/>
  <c r="A4543" i="15"/>
  <c r="B4498" i="15"/>
  <c r="C4453" i="15"/>
  <c r="C4768" i="15"/>
  <c r="C4588" i="15"/>
  <c r="B4453" i="15"/>
  <c r="A4768" i="15"/>
  <c r="B4723" i="15"/>
  <c r="C4678" i="15"/>
  <c r="A4588" i="15"/>
  <c r="B4543" i="15"/>
  <c r="C4498" i="15"/>
  <c r="A4678" i="15"/>
  <c r="B4633" i="15"/>
  <c r="A4498" i="15"/>
  <c r="B4768" i="15"/>
  <c r="C4723" i="15"/>
  <c r="A4633" i="15"/>
  <c r="B4588" i="15"/>
  <c r="C4543" i="15"/>
  <c r="A4453" i="15"/>
  <c r="AB20" i="7"/>
  <c r="Z21" i="7"/>
  <c r="A4337" i="15"/>
  <c r="B4337" i="15"/>
  <c r="C4337" i="15"/>
  <c r="A4217" i="15"/>
  <c r="B4217" i="15"/>
  <c r="C4217" i="15"/>
  <c r="A4097" i="15"/>
  <c r="B4097" i="15"/>
  <c r="C4097" i="15"/>
  <c r="A3977" i="15"/>
  <c r="B3977" i="15"/>
  <c r="C3977" i="15"/>
  <c r="A3857" i="15"/>
  <c r="B3857" i="15"/>
  <c r="C3857" i="15"/>
  <c r="A3737" i="15"/>
  <c r="B3737" i="15"/>
  <c r="C3737" i="15"/>
  <c r="A3617" i="15"/>
  <c r="B3617" i="15"/>
  <c r="C3617" i="15"/>
  <c r="A2316" i="15"/>
  <c r="B2316" i="15"/>
  <c r="C2316" i="15"/>
  <c r="A2064" i="15"/>
  <c r="B2064" i="15"/>
  <c r="C2064" i="15"/>
  <c r="A1812" i="15"/>
  <c r="B1812" i="15"/>
  <c r="C1812" i="15"/>
  <c r="A1560" i="15"/>
  <c r="B1560" i="15"/>
  <c r="C1560" i="15"/>
  <c r="C1308" i="15"/>
  <c r="A1308" i="15"/>
  <c r="B1308" i="15"/>
  <c r="A1102" i="15"/>
  <c r="B1102" i="15"/>
  <c r="C1102" i="15"/>
  <c r="A892" i="15"/>
  <c r="B892" i="15"/>
  <c r="C892" i="15"/>
  <c r="A682" i="15"/>
  <c r="B682" i="15"/>
  <c r="C682" i="15"/>
  <c r="A472" i="15"/>
  <c r="B472" i="15"/>
  <c r="C472" i="15"/>
  <c r="C74" i="15"/>
  <c r="B75" i="15"/>
  <c r="C29" i="15"/>
  <c r="A30" i="15"/>
  <c r="T24" i="7"/>
  <c r="M29" i="7"/>
  <c r="G31" i="7"/>
  <c r="K30" i="7"/>
  <c r="R25" i="7"/>
  <c r="E32" i="7"/>
  <c r="AH19" i="7"/>
  <c r="D24" i="5"/>
  <c r="C32" i="7"/>
  <c r="BE15" i="7"/>
  <c r="D29" i="15"/>
  <c r="C28" i="5"/>
  <c r="E19" i="9"/>
  <c r="B30" i="4"/>
  <c r="D23" i="8"/>
  <c r="I30" i="7"/>
  <c r="D74" i="15"/>
  <c r="A354" i="15" l="1"/>
  <c r="B354" i="15"/>
  <c r="C354" i="15"/>
  <c r="A234" i="15"/>
  <c r="B234" i="15"/>
  <c r="C234" i="15"/>
  <c r="A114" i="15"/>
  <c r="B114" i="15"/>
  <c r="C114" i="15"/>
  <c r="E74" i="15"/>
  <c r="A75" i="15"/>
  <c r="E29" i="15"/>
  <c r="B30" i="15"/>
  <c r="AK19" i="7"/>
  <c r="AI20" i="7"/>
  <c r="L30" i="7"/>
  <c r="F32" i="7"/>
  <c r="F19" i="9"/>
  <c r="E23" i="8"/>
  <c r="AP19" i="7"/>
  <c r="P25" i="7"/>
  <c r="B29" i="5"/>
  <c r="D234" i="15"/>
  <c r="O25" i="7"/>
  <c r="H30" i="7"/>
  <c r="C30" i="4"/>
  <c r="AL19" i="7"/>
  <c r="X21" i="7"/>
  <c r="AM19" i="7"/>
  <c r="AO19" i="7"/>
  <c r="U21" i="7"/>
  <c r="N25" i="7"/>
  <c r="W21" i="7"/>
  <c r="A31" i="4"/>
  <c r="AN19" i="7"/>
  <c r="AQ19" i="7"/>
  <c r="F18" i="10"/>
  <c r="J30" i="7"/>
  <c r="BC15" i="7"/>
  <c r="D32" i="7"/>
  <c r="V21" i="7"/>
  <c r="D114" i="15"/>
  <c r="A2065" i="15" l="1"/>
  <c r="B1813" i="15"/>
  <c r="C1561" i="15"/>
  <c r="A2317" i="15"/>
  <c r="B2065" i="15"/>
  <c r="C1813" i="15"/>
  <c r="C1309" i="15"/>
  <c r="B2317" i="15"/>
  <c r="C2065" i="15"/>
  <c r="A1561" i="15"/>
  <c r="A1309" i="15"/>
  <c r="C2317" i="15"/>
  <c r="A1813" i="15"/>
  <c r="B1561" i="15"/>
  <c r="B1309" i="15"/>
  <c r="A1103" i="15"/>
  <c r="B1103" i="15"/>
  <c r="C1103" i="15"/>
  <c r="A893" i="15"/>
  <c r="B893" i="15"/>
  <c r="C893" i="15"/>
  <c r="A683" i="15"/>
  <c r="B683" i="15"/>
  <c r="C683" i="15"/>
  <c r="A473" i="15"/>
  <c r="B473" i="15"/>
  <c r="C473" i="15"/>
  <c r="E234" i="15"/>
  <c r="E114" i="15"/>
  <c r="C75" i="15"/>
  <c r="B76" i="15"/>
  <c r="C30" i="15"/>
  <c r="A31" i="15"/>
  <c r="BF15" i="7"/>
  <c r="M30" i="7"/>
  <c r="G32" i="7"/>
  <c r="BD16" i="7"/>
  <c r="K31" i="7"/>
  <c r="E33" i="7"/>
  <c r="L31" i="7"/>
  <c r="A29" i="5"/>
  <c r="C29" i="5"/>
  <c r="A24" i="8"/>
  <c r="F18" i="11"/>
  <c r="E18" i="11"/>
  <c r="D26" i="5"/>
  <c r="D18" i="11"/>
  <c r="A20" i="9"/>
  <c r="D25" i="5"/>
  <c r="C18" i="11"/>
  <c r="C24" i="8"/>
  <c r="J31" i="7"/>
  <c r="D19" i="10"/>
  <c r="BA16" i="7"/>
  <c r="E19" i="10"/>
  <c r="H31" i="7"/>
  <c r="A30" i="5" s="1"/>
  <c r="AW16" i="7"/>
  <c r="D75" i="15"/>
  <c r="B19" i="10"/>
  <c r="H14" i="12"/>
  <c r="C19" i="10"/>
  <c r="I31" i="7"/>
  <c r="AX16" i="7"/>
  <c r="C33" i="7"/>
  <c r="A19" i="10"/>
  <c r="AV16" i="7"/>
  <c r="D30" i="15"/>
  <c r="AC20" i="7"/>
  <c r="AD20" i="7"/>
  <c r="AE20" i="7"/>
  <c r="C20" i="9"/>
  <c r="B24" i="8"/>
  <c r="AY16" i="7"/>
  <c r="AT19" i="7"/>
  <c r="A18" i="11"/>
  <c r="B31" i="4"/>
  <c r="AG20" i="7"/>
  <c r="G18" i="10"/>
  <c r="BB16" i="7"/>
  <c r="AF20" i="7"/>
  <c r="D20" i="9"/>
  <c r="AA21" i="7"/>
  <c r="S25" i="7"/>
  <c r="AZ16" i="7"/>
  <c r="B18" i="11"/>
  <c r="B20" i="9"/>
  <c r="A3408" i="15" l="1"/>
  <c r="B3408" i="15"/>
  <c r="C3408" i="15"/>
  <c r="A3198" i="15"/>
  <c r="B3198" i="15"/>
  <c r="C3198" i="15"/>
  <c r="A2988" i="15"/>
  <c r="B2988" i="15"/>
  <c r="C2988" i="15"/>
  <c r="A2778" i="15"/>
  <c r="B2778" i="15"/>
  <c r="C2778" i="15"/>
  <c r="A2568" i="15"/>
  <c r="B2568" i="15"/>
  <c r="C2568" i="15"/>
  <c r="A356" i="15"/>
  <c r="B356" i="15"/>
  <c r="C356" i="15"/>
  <c r="A355" i="15"/>
  <c r="B355" i="15"/>
  <c r="C355" i="15"/>
  <c r="A236" i="15"/>
  <c r="B236" i="15"/>
  <c r="C236" i="15"/>
  <c r="A235" i="15"/>
  <c r="B235" i="15"/>
  <c r="C235" i="15"/>
  <c r="A116" i="15"/>
  <c r="B116" i="15"/>
  <c r="C116" i="15"/>
  <c r="A115" i="15"/>
  <c r="B115" i="15"/>
  <c r="C115" i="15"/>
  <c r="E75" i="15"/>
  <c r="A76" i="15"/>
  <c r="E30" i="15"/>
  <c r="B31" i="15"/>
  <c r="M31" i="7"/>
  <c r="K32" i="7"/>
  <c r="AJ20" i="7"/>
  <c r="B30" i="5"/>
  <c r="BE16" i="7"/>
  <c r="G15" i="12"/>
  <c r="H32" i="7"/>
  <c r="C15" i="12"/>
  <c r="F33" i="7"/>
  <c r="Y21" i="7"/>
  <c r="D236" i="15"/>
  <c r="AR19" i="7"/>
  <c r="D15" i="12"/>
  <c r="I14" i="12"/>
  <c r="I32" i="7"/>
  <c r="Q25" i="7"/>
  <c r="C31" i="4"/>
  <c r="E15" i="12"/>
  <c r="C30" i="5"/>
  <c r="AH20" i="7"/>
  <c r="A15" i="12"/>
  <c r="F15" i="12"/>
  <c r="D235" i="15"/>
  <c r="B15" i="12"/>
  <c r="D116" i="15"/>
  <c r="D115" i="15"/>
  <c r="A32" i="4"/>
  <c r="AI21" i="7" l="1"/>
  <c r="AJ21" i="7"/>
  <c r="AK20" i="7"/>
  <c r="C76" i="15"/>
  <c r="C31" i="15"/>
  <c r="A4769" i="15"/>
  <c r="B4724" i="15"/>
  <c r="B4679" i="15"/>
  <c r="A4589" i="15"/>
  <c r="B4544" i="15"/>
  <c r="C4499" i="15"/>
  <c r="B4769" i="15"/>
  <c r="C4724" i="15"/>
  <c r="A4634" i="15"/>
  <c r="B4589" i="15"/>
  <c r="C4544" i="15"/>
  <c r="A4454" i="15"/>
  <c r="C4769" i="15"/>
  <c r="A4679" i="15"/>
  <c r="B4634" i="15"/>
  <c r="C4589" i="15"/>
  <c r="A4499" i="15"/>
  <c r="B4454" i="15"/>
  <c r="A4724" i="15"/>
  <c r="C4679" i="15"/>
  <c r="C4634" i="15"/>
  <c r="A4544" i="15"/>
  <c r="B4499" i="15"/>
  <c r="C4454" i="15"/>
  <c r="AS20" i="7"/>
  <c r="AU19" i="7"/>
  <c r="R26" i="7"/>
  <c r="T25" i="7"/>
  <c r="S26" i="7"/>
  <c r="AB21" i="7"/>
  <c r="Z22" i="7"/>
  <c r="B77" i="15"/>
  <c r="A32" i="15"/>
  <c r="E235" i="15"/>
  <c r="E236" i="15"/>
  <c r="E116" i="15"/>
  <c r="E115" i="15"/>
  <c r="L32" i="7"/>
  <c r="F19" i="10"/>
  <c r="B31" i="5"/>
  <c r="A20" i="10"/>
  <c r="AG21" i="7"/>
  <c r="AD21" i="7"/>
  <c r="AN20" i="7"/>
  <c r="AP20" i="7"/>
  <c r="BC16" i="7"/>
  <c r="A31" i="5"/>
  <c r="D31" i="15"/>
  <c r="G18" i="11"/>
  <c r="C20" i="10"/>
  <c r="AE21" i="7"/>
  <c r="AH21" i="7"/>
  <c r="Q26" i="7"/>
  <c r="D76" i="15"/>
  <c r="AQ20" i="7"/>
  <c r="D33" i="7"/>
  <c r="B20" i="10"/>
  <c r="D24" i="8"/>
  <c r="D20" i="10"/>
  <c r="AF21" i="7"/>
  <c r="D27" i="5"/>
  <c r="AM20" i="7"/>
  <c r="AO20" i="7"/>
  <c r="E20" i="9"/>
  <c r="E20" i="10"/>
  <c r="AC21" i="7"/>
  <c r="AL20" i="7"/>
  <c r="J32" i="7"/>
  <c r="AI22" i="7" l="1"/>
  <c r="AK21" i="7"/>
  <c r="E34" i="7"/>
  <c r="G33" i="7"/>
  <c r="E31" i="15"/>
  <c r="E76" i="15"/>
  <c r="A357" i="15"/>
  <c r="B357" i="15"/>
  <c r="C357" i="15"/>
  <c r="A237" i="15"/>
  <c r="B237" i="15"/>
  <c r="C237" i="15"/>
  <c r="A117" i="15"/>
  <c r="B117" i="15"/>
  <c r="C117" i="15"/>
  <c r="BF16" i="7"/>
  <c r="M32" i="7"/>
  <c r="K33" i="7"/>
  <c r="BD17" i="7"/>
  <c r="F34" i="7"/>
  <c r="AT20" i="7"/>
  <c r="F20" i="10"/>
  <c r="AD22" i="7"/>
  <c r="B21" i="10"/>
  <c r="U22" i="7"/>
  <c r="A19" i="11"/>
  <c r="V22" i="7"/>
  <c r="D25" i="8"/>
  <c r="C31" i="5"/>
  <c r="AZ17" i="7"/>
  <c r="B32" i="5"/>
  <c r="D117" i="15"/>
  <c r="N26" i="7"/>
  <c r="G19" i="10"/>
  <c r="AR20" i="7"/>
  <c r="AE22" i="7"/>
  <c r="E19" i="11"/>
  <c r="BA17" i="7"/>
  <c r="A32" i="5"/>
  <c r="C19" i="11"/>
  <c r="C21" i="10"/>
  <c r="C34" i="7"/>
  <c r="D21" i="10"/>
  <c r="AV17" i="7"/>
  <c r="AY17" i="7"/>
  <c r="F20" i="9"/>
  <c r="AC22" i="7"/>
  <c r="AF22" i="7"/>
  <c r="D237" i="15"/>
  <c r="H18" i="11"/>
  <c r="B32" i="4"/>
  <c r="AW17" i="7"/>
  <c r="A21" i="10"/>
  <c r="E21" i="10"/>
  <c r="H15" i="12"/>
  <c r="P26" i="7"/>
  <c r="D34" i="7"/>
  <c r="AG22" i="7"/>
  <c r="H33" i="7"/>
  <c r="BB17" i="7"/>
  <c r="AX17" i="7"/>
  <c r="B19" i="11"/>
  <c r="I33" i="7"/>
  <c r="D28" i="5"/>
  <c r="E24" i="8"/>
  <c r="D19" i="11"/>
  <c r="X22" i="7"/>
  <c r="F19" i="11"/>
  <c r="O26" i="7"/>
  <c r="W22" i="7"/>
  <c r="A3409" i="15" l="1"/>
  <c r="B3199" i="15"/>
  <c r="C2989" i="15"/>
  <c r="A2569" i="15"/>
  <c r="B3409" i="15"/>
  <c r="C3199" i="15"/>
  <c r="A2779" i="15"/>
  <c r="B2569" i="15"/>
  <c r="C3409" i="15"/>
  <c r="A2989" i="15"/>
  <c r="B2779" i="15"/>
  <c r="C2569" i="15"/>
  <c r="A3199" i="15"/>
  <c r="B2989" i="15"/>
  <c r="C2779" i="15"/>
  <c r="R27" i="7"/>
  <c r="AS21" i="7"/>
  <c r="AU20" i="7"/>
  <c r="B4338" i="15"/>
  <c r="C4218" i="15"/>
  <c r="A3978" i="15"/>
  <c r="B3858" i="15"/>
  <c r="C3738" i="15"/>
  <c r="C4338" i="15"/>
  <c r="A4098" i="15"/>
  <c r="B3978" i="15"/>
  <c r="C3858" i="15"/>
  <c r="A3618" i="15"/>
  <c r="A4218" i="15"/>
  <c r="B4098" i="15"/>
  <c r="C3978" i="15"/>
  <c r="A3738" i="15"/>
  <c r="B3618" i="15"/>
  <c r="A4338" i="15"/>
  <c r="B4218" i="15"/>
  <c r="C4098" i="15"/>
  <c r="A3858" i="15"/>
  <c r="B3738" i="15"/>
  <c r="C3618" i="15"/>
  <c r="C1104" i="15"/>
  <c r="A684" i="15"/>
  <c r="B474" i="15"/>
  <c r="A894" i="15"/>
  <c r="B684" i="15"/>
  <c r="C474" i="15"/>
  <c r="A1104" i="15"/>
  <c r="B894" i="15"/>
  <c r="C684" i="15"/>
  <c r="B1104" i="15"/>
  <c r="C894" i="15"/>
  <c r="A474" i="15"/>
  <c r="B2318" i="15"/>
  <c r="C2066" i="15"/>
  <c r="A1562" i="15"/>
  <c r="A1310" i="15"/>
  <c r="C2318" i="15"/>
  <c r="A1814" i="15"/>
  <c r="B1562" i="15"/>
  <c r="B1310" i="15"/>
  <c r="A2066" i="15"/>
  <c r="B1814" i="15"/>
  <c r="C1562" i="15"/>
  <c r="A2318" i="15"/>
  <c r="B2066" i="15"/>
  <c r="C1814" i="15"/>
  <c r="C1310" i="15"/>
  <c r="B32" i="15"/>
  <c r="A77" i="15"/>
  <c r="A358" i="15"/>
  <c r="B358" i="15"/>
  <c r="C358" i="15"/>
  <c r="A238" i="15"/>
  <c r="B238" i="15"/>
  <c r="C238" i="15"/>
  <c r="E237" i="15"/>
  <c r="E117" i="15"/>
  <c r="A118" i="15"/>
  <c r="B118" i="15"/>
  <c r="C118" i="15"/>
  <c r="T26" i="7"/>
  <c r="G34" i="7"/>
  <c r="F35" i="7"/>
  <c r="E35" i="7"/>
  <c r="AA22" i="7"/>
  <c r="AJ22" i="7"/>
  <c r="AQ21" i="7"/>
  <c r="AM21" i="7"/>
  <c r="A33" i="4"/>
  <c r="A20" i="11"/>
  <c r="B21" i="9"/>
  <c r="A21" i="9"/>
  <c r="B16" i="12"/>
  <c r="I15" i="12"/>
  <c r="D20" i="11"/>
  <c r="C21" i="9"/>
  <c r="D118" i="15"/>
  <c r="G19" i="11"/>
  <c r="G20" i="10"/>
  <c r="AN21" i="7"/>
  <c r="C32" i="4"/>
  <c r="P27" i="7"/>
  <c r="D238" i="15"/>
  <c r="B33" i="4"/>
  <c r="O27" i="7"/>
  <c r="G16" i="12"/>
  <c r="B20" i="11"/>
  <c r="A16" i="12"/>
  <c r="Y22" i="7"/>
  <c r="AL21" i="7"/>
  <c r="C20" i="11"/>
  <c r="E20" i="11"/>
  <c r="D35" i="7"/>
  <c r="F16" i="12"/>
  <c r="B25" i="8"/>
  <c r="D16" i="12"/>
  <c r="D21" i="9"/>
  <c r="L33" i="7"/>
  <c r="AO21" i="7"/>
  <c r="AP21" i="7"/>
  <c r="E16" i="12"/>
  <c r="C16" i="12"/>
  <c r="A25" i="8"/>
  <c r="N27" i="7"/>
  <c r="C25" i="8"/>
  <c r="C35" i="7"/>
  <c r="F20" i="11"/>
  <c r="BE17" i="7"/>
  <c r="A3410" i="15" l="1"/>
  <c r="B3200" i="15"/>
  <c r="C2990" i="15"/>
  <c r="A2570" i="15"/>
  <c r="B3410" i="15"/>
  <c r="C3200" i="15"/>
  <c r="A2780" i="15"/>
  <c r="B2570" i="15"/>
  <c r="C3410" i="15"/>
  <c r="A2990" i="15"/>
  <c r="B2780" i="15"/>
  <c r="C2570" i="15"/>
  <c r="A3200" i="15"/>
  <c r="B2990" i="15"/>
  <c r="C2780" i="15"/>
  <c r="AB22" i="7"/>
  <c r="Z23" i="7"/>
  <c r="A33" i="15"/>
  <c r="B78" i="15"/>
  <c r="C77" i="15"/>
  <c r="C32" i="15"/>
  <c r="A4770" i="15"/>
  <c r="B4770" i="15"/>
  <c r="C4770" i="15"/>
  <c r="A4725" i="15"/>
  <c r="B4725" i="15"/>
  <c r="C4725" i="15"/>
  <c r="A4680" i="15"/>
  <c r="B4680" i="15"/>
  <c r="C4680" i="15"/>
  <c r="A4635" i="15"/>
  <c r="B4635" i="15"/>
  <c r="C4635" i="15"/>
  <c r="A4590" i="15"/>
  <c r="B4590" i="15"/>
  <c r="C4590" i="15"/>
  <c r="A4545" i="15"/>
  <c r="B4545" i="15"/>
  <c r="C4545" i="15"/>
  <c r="A4500" i="15"/>
  <c r="B4500" i="15"/>
  <c r="C4500" i="15"/>
  <c r="A4455" i="15"/>
  <c r="B4455" i="15"/>
  <c r="C4455" i="15"/>
  <c r="E238" i="15"/>
  <c r="E118" i="15"/>
  <c r="A78" i="15"/>
  <c r="B33" i="15"/>
  <c r="G35" i="7"/>
  <c r="E36" i="7"/>
  <c r="S27" i="7"/>
  <c r="E21" i="9"/>
  <c r="H19" i="11"/>
  <c r="B26" i="8"/>
  <c r="A34" i="4"/>
  <c r="C26" i="8"/>
  <c r="C36" i="7"/>
  <c r="AT21" i="7"/>
  <c r="D77" i="15"/>
  <c r="D32" i="15"/>
  <c r="AH22" i="7"/>
  <c r="Q27" i="7"/>
  <c r="J33" i="7"/>
  <c r="BC17" i="7"/>
  <c r="C33" i="4"/>
  <c r="E25" i="8"/>
  <c r="A26" i="8"/>
  <c r="B34" i="4"/>
  <c r="AI23" i="7" l="1"/>
  <c r="AK22" i="7"/>
  <c r="A4219" i="15"/>
  <c r="B4099" i="15"/>
  <c r="C3979" i="15"/>
  <c r="A3739" i="15"/>
  <c r="B3619" i="15"/>
  <c r="A4339" i="15"/>
  <c r="B4219" i="15"/>
  <c r="C4099" i="15"/>
  <c r="A3859" i="15"/>
  <c r="B3739" i="15"/>
  <c r="C3619" i="15"/>
  <c r="B4339" i="15"/>
  <c r="C4219" i="15"/>
  <c r="A3979" i="15"/>
  <c r="B3859" i="15"/>
  <c r="C3739" i="15"/>
  <c r="C4339" i="15"/>
  <c r="A4099" i="15"/>
  <c r="B3979" i="15"/>
  <c r="C3859" i="15"/>
  <c r="A3619" i="15"/>
  <c r="T27" i="7"/>
  <c r="R28" i="7"/>
  <c r="E77" i="15"/>
  <c r="M33" i="7"/>
  <c r="K34" i="7"/>
  <c r="L34" i="7"/>
  <c r="E32" i="15"/>
  <c r="A1105" i="15"/>
  <c r="B1105" i="15"/>
  <c r="C1105" i="15"/>
  <c r="A895" i="15"/>
  <c r="B895" i="15"/>
  <c r="C895" i="15"/>
  <c r="A685" i="15"/>
  <c r="B685" i="15"/>
  <c r="C685" i="15"/>
  <c r="A475" i="15"/>
  <c r="B475" i="15"/>
  <c r="C475" i="15"/>
  <c r="B79" i="15"/>
  <c r="C78" i="15"/>
  <c r="A79" i="15"/>
  <c r="A34" i="15"/>
  <c r="C33" i="15"/>
  <c r="B34" i="15"/>
  <c r="BF17" i="7"/>
  <c r="F36" i="7"/>
  <c r="D26" i="8"/>
  <c r="AR21" i="7"/>
  <c r="W23" i="7"/>
  <c r="D78" i="15"/>
  <c r="AE23" i="7"/>
  <c r="V23" i="7"/>
  <c r="X23" i="7"/>
  <c r="D33" i="15"/>
  <c r="C34" i="4"/>
  <c r="AD23" i="7"/>
  <c r="AF23" i="7"/>
  <c r="A35" i="4"/>
  <c r="F21" i="10"/>
  <c r="F21" i="9"/>
  <c r="H16" i="12"/>
  <c r="U23" i="7"/>
  <c r="D29" i="5"/>
  <c r="C32" i="5"/>
  <c r="AG23" i="7"/>
  <c r="AC23" i="7"/>
  <c r="J34" i="7"/>
  <c r="I34" i="7"/>
  <c r="D36" i="7"/>
  <c r="A2067" i="15" l="1"/>
  <c r="B1815" i="15"/>
  <c r="C1563" i="15"/>
  <c r="B2319" i="15"/>
  <c r="C2067" i="15"/>
  <c r="A1563" i="15"/>
  <c r="A1311" i="15"/>
  <c r="C2319" i="15"/>
  <c r="A1815" i="15"/>
  <c r="B1311" i="15"/>
  <c r="A2319" i="15"/>
  <c r="B2067" i="15"/>
  <c r="C1815" i="15"/>
  <c r="C1311" i="15"/>
  <c r="B1563" i="15"/>
  <c r="AS22" i="7"/>
  <c r="AU21" i="7"/>
  <c r="K35" i="7"/>
  <c r="A359" i="15"/>
  <c r="B359" i="15"/>
  <c r="C359" i="15"/>
  <c r="A239" i="15"/>
  <c r="B239" i="15"/>
  <c r="C239" i="15"/>
  <c r="A119" i="15"/>
  <c r="B119" i="15"/>
  <c r="C119" i="15"/>
  <c r="E78" i="15"/>
  <c r="B80" i="15"/>
  <c r="C79" i="15"/>
  <c r="E33" i="15"/>
  <c r="A35" i="15"/>
  <c r="C34" i="15"/>
  <c r="G36" i="7"/>
  <c r="E37" i="7"/>
  <c r="BD18" i="7"/>
  <c r="AJ23" i="7"/>
  <c r="H34" i="7"/>
  <c r="D350" i="15"/>
  <c r="D22" i="9"/>
  <c r="B22" i="9"/>
  <c r="AA23" i="7"/>
  <c r="D239" i="15"/>
  <c r="E22" i="10"/>
  <c r="A22" i="10"/>
  <c r="A22" i="9"/>
  <c r="AP22" i="7"/>
  <c r="P28" i="7"/>
  <c r="B35" i="4"/>
  <c r="G20" i="11"/>
  <c r="D22" i="10"/>
  <c r="A33" i="5"/>
  <c r="I16" i="12"/>
  <c r="D354" i="15"/>
  <c r="C22" i="10"/>
  <c r="AO22" i="7"/>
  <c r="D347" i="15"/>
  <c r="C37" i="7"/>
  <c r="A34" i="5"/>
  <c r="B33" i="5"/>
  <c r="D355" i="15"/>
  <c r="AL22" i="7"/>
  <c r="C33" i="5"/>
  <c r="AN22" i="7"/>
  <c r="AH23" i="7"/>
  <c r="AM22" i="7"/>
  <c r="D349" i="15"/>
  <c r="O28" i="7"/>
  <c r="D351" i="15"/>
  <c r="D353" i="15"/>
  <c r="D348" i="15"/>
  <c r="AQ22" i="7"/>
  <c r="D79" i="15"/>
  <c r="B34" i="5"/>
  <c r="D119" i="15"/>
  <c r="G21" i="10"/>
  <c r="E26" i="8"/>
  <c r="D346" i="15"/>
  <c r="N28" i="7"/>
  <c r="D352" i="15"/>
  <c r="B22" i="10"/>
  <c r="C22" i="9"/>
  <c r="D34" i="15"/>
  <c r="A896" i="15" l="1"/>
  <c r="B686" i="15"/>
  <c r="C476" i="15"/>
  <c r="A1106" i="15"/>
  <c r="B896" i="15"/>
  <c r="C686" i="15"/>
  <c r="B1106" i="15"/>
  <c r="C896" i="15"/>
  <c r="A476" i="15"/>
  <c r="C1106" i="15"/>
  <c r="A686" i="15"/>
  <c r="B476" i="15"/>
  <c r="C3411" i="15"/>
  <c r="A2991" i="15"/>
  <c r="B2781" i="15"/>
  <c r="C2571" i="15"/>
  <c r="A3201" i="15"/>
  <c r="B2991" i="15"/>
  <c r="C2781" i="15"/>
  <c r="A3411" i="15"/>
  <c r="B3201" i="15"/>
  <c r="C2991" i="15"/>
  <c r="A2571" i="15"/>
  <c r="B3411" i="15"/>
  <c r="C3201" i="15"/>
  <c r="A2781" i="15"/>
  <c r="B2571" i="15"/>
  <c r="M34" i="7"/>
  <c r="A80" i="15"/>
  <c r="B35" i="15"/>
  <c r="A4771" i="15"/>
  <c r="B4771" i="15"/>
  <c r="C4771" i="15"/>
  <c r="A4726" i="15"/>
  <c r="B4726" i="15"/>
  <c r="C4726" i="15"/>
  <c r="A4681" i="15"/>
  <c r="C4681" i="15"/>
  <c r="B4681" i="15"/>
  <c r="A4636" i="15"/>
  <c r="B4636" i="15"/>
  <c r="C4636" i="15"/>
  <c r="A4591" i="15"/>
  <c r="B4591" i="15"/>
  <c r="C4591" i="15"/>
  <c r="A4546" i="15"/>
  <c r="B4546" i="15"/>
  <c r="C4546" i="15"/>
  <c r="A4501" i="15"/>
  <c r="B4501" i="15"/>
  <c r="C4501" i="15"/>
  <c r="A4456" i="15"/>
  <c r="B4456" i="15"/>
  <c r="C4456" i="15"/>
  <c r="E347" i="15"/>
  <c r="E346" i="15"/>
  <c r="E350" i="15"/>
  <c r="E349" i="15"/>
  <c r="E351" i="15"/>
  <c r="E352" i="15"/>
  <c r="E353" i="15"/>
  <c r="E354" i="15"/>
  <c r="E355" i="15"/>
  <c r="E348" i="15"/>
  <c r="E239" i="15"/>
  <c r="E119" i="15"/>
  <c r="E79" i="15"/>
  <c r="E34" i="15"/>
  <c r="AK23" i="7"/>
  <c r="AI24" i="7"/>
  <c r="F37" i="7"/>
  <c r="D30" i="5"/>
  <c r="AT22" i="7"/>
  <c r="Y23" i="7"/>
  <c r="D21" i="11"/>
  <c r="D37" i="7"/>
  <c r="A21" i="11"/>
  <c r="F22" i="10"/>
  <c r="I35" i="7"/>
  <c r="B21" i="11"/>
  <c r="C27" i="8"/>
  <c r="A36" i="4"/>
  <c r="C21" i="11"/>
  <c r="B27" i="8"/>
  <c r="S28" i="7"/>
  <c r="H20" i="11"/>
  <c r="H35" i="7"/>
  <c r="A27" i="8"/>
  <c r="C35" i="4"/>
  <c r="E21" i="11"/>
  <c r="F21" i="11"/>
  <c r="B4340" i="15" l="1"/>
  <c r="C4220" i="15"/>
  <c r="A3980" i="15"/>
  <c r="B3860" i="15"/>
  <c r="C3740" i="15"/>
  <c r="C4340" i="15"/>
  <c r="A4100" i="15"/>
  <c r="B3980" i="15"/>
  <c r="C3860" i="15"/>
  <c r="A3620" i="15"/>
  <c r="A4220" i="15"/>
  <c r="B4100" i="15"/>
  <c r="C3980" i="15"/>
  <c r="A3740" i="15"/>
  <c r="B3620" i="15"/>
  <c r="A4340" i="15"/>
  <c r="B4220" i="15"/>
  <c r="C4100" i="15"/>
  <c r="A3860" i="15"/>
  <c r="B3740" i="15"/>
  <c r="C3620" i="15"/>
  <c r="C35" i="15"/>
  <c r="C80" i="15"/>
  <c r="A36" i="15"/>
  <c r="B81" i="15"/>
  <c r="A360" i="15"/>
  <c r="B360" i="15"/>
  <c r="C360" i="15"/>
  <c r="A240" i="15"/>
  <c r="B240" i="15"/>
  <c r="C240" i="15"/>
  <c r="A120" i="15"/>
  <c r="B120" i="15"/>
  <c r="C120" i="15"/>
  <c r="AB23" i="7"/>
  <c r="G37" i="7"/>
  <c r="E38" i="7"/>
  <c r="Z24" i="7"/>
  <c r="L35" i="7"/>
  <c r="AF24" i="7"/>
  <c r="C38" i="7"/>
  <c r="AC24" i="7"/>
  <c r="D240" i="15"/>
  <c r="D35" i="15"/>
  <c r="G22" i="10"/>
  <c r="D356" i="15"/>
  <c r="Q28" i="7"/>
  <c r="AR22" i="7"/>
  <c r="J35" i="7"/>
  <c r="E22" i="9"/>
  <c r="B36" i="4"/>
  <c r="D80" i="15"/>
  <c r="D120" i="15"/>
  <c r="AD24" i="7"/>
  <c r="AE24" i="7"/>
  <c r="D31" i="5"/>
  <c r="AG24" i="7"/>
  <c r="M35" i="7" l="1"/>
  <c r="K36" i="7"/>
  <c r="E80" i="15"/>
  <c r="E35" i="15"/>
  <c r="B36" i="15"/>
  <c r="A81" i="15"/>
  <c r="A3412" i="15"/>
  <c r="B3412" i="15"/>
  <c r="C3412" i="15"/>
  <c r="A3202" i="15"/>
  <c r="B3202" i="15"/>
  <c r="C3202" i="15"/>
  <c r="A2992" i="15"/>
  <c r="B2992" i="15"/>
  <c r="C2992" i="15"/>
  <c r="A2782" i="15"/>
  <c r="B2782" i="15"/>
  <c r="C2782" i="15"/>
  <c r="A2572" i="15"/>
  <c r="B2572" i="15"/>
  <c r="C2572" i="15"/>
  <c r="E356" i="15"/>
  <c r="A361" i="15"/>
  <c r="B361" i="15"/>
  <c r="C361" i="15"/>
  <c r="A241" i="15"/>
  <c r="B241" i="15"/>
  <c r="C241" i="15"/>
  <c r="E240" i="15"/>
  <c r="E120" i="15"/>
  <c r="A121" i="15"/>
  <c r="B121" i="15"/>
  <c r="C121" i="15"/>
  <c r="AU22" i="7"/>
  <c r="T28" i="7"/>
  <c r="AS23" i="7"/>
  <c r="AJ24" i="7"/>
  <c r="C34" i="5"/>
  <c r="F38" i="7"/>
  <c r="F22" i="9"/>
  <c r="B35" i="5"/>
  <c r="C23" i="10"/>
  <c r="D27" i="8"/>
  <c r="D121" i="15"/>
  <c r="E23" i="10"/>
  <c r="D241" i="15"/>
  <c r="AH24" i="7"/>
  <c r="D23" i="10"/>
  <c r="I36" i="7"/>
  <c r="A37" i="4"/>
  <c r="A35" i="5"/>
  <c r="B23" i="10"/>
  <c r="G21" i="11"/>
  <c r="A23" i="10"/>
  <c r="H36" i="7"/>
  <c r="C36" i="4"/>
  <c r="AK24" i="7" l="1"/>
  <c r="A37" i="15"/>
  <c r="B82" i="15"/>
  <c r="C81" i="15"/>
  <c r="C36" i="15"/>
  <c r="A2320" i="15"/>
  <c r="B2320" i="15"/>
  <c r="C2320" i="15"/>
  <c r="A2068" i="15"/>
  <c r="B2068" i="15"/>
  <c r="C2068" i="15"/>
  <c r="A1816" i="15"/>
  <c r="B1816" i="15"/>
  <c r="C1816" i="15"/>
  <c r="A1564" i="15"/>
  <c r="B1564" i="15"/>
  <c r="C1564" i="15"/>
  <c r="C1312" i="15"/>
  <c r="A1312" i="15"/>
  <c r="B1312" i="15"/>
  <c r="E241" i="15"/>
  <c r="E121" i="15"/>
  <c r="AI25" i="7"/>
  <c r="R29" i="7"/>
  <c r="F23" i="10"/>
  <c r="X24" i="7"/>
  <c r="E27" i="8"/>
  <c r="AP23" i="7"/>
  <c r="AC25" i="7"/>
  <c r="W24" i="7"/>
  <c r="AD25" i="7"/>
  <c r="P29" i="7"/>
  <c r="AF25" i="7"/>
  <c r="D36" i="15"/>
  <c r="AL23" i="7"/>
  <c r="F22" i="11"/>
  <c r="D38" i="7"/>
  <c r="AM23" i="7"/>
  <c r="D32" i="5"/>
  <c r="E22" i="11"/>
  <c r="D81" i="15"/>
  <c r="D33" i="5"/>
  <c r="AO23" i="7"/>
  <c r="U24" i="7"/>
  <c r="O29" i="7"/>
  <c r="AN23" i="7"/>
  <c r="D22" i="11"/>
  <c r="H21" i="11"/>
  <c r="AQ23" i="7"/>
  <c r="V24" i="7"/>
  <c r="BA18" i="7"/>
  <c r="L36" i="7"/>
  <c r="E81" i="15" l="1"/>
  <c r="G38" i="7"/>
  <c r="E39" i="7"/>
  <c r="E36" i="15"/>
  <c r="A4341" i="15"/>
  <c r="B4341" i="15"/>
  <c r="C4341" i="15"/>
  <c r="A4221" i="15"/>
  <c r="B4221" i="15"/>
  <c r="C4221" i="15"/>
  <c r="A4101" i="15"/>
  <c r="B4101" i="15"/>
  <c r="C4101" i="15"/>
  <c r="A3981" i="15"/>
  <c r="B3981" i="15"/>
  <c r="C3981" i="15"/>
  <c r="A3861" i="15"/>
  <c r="B3861" i="15"/>
  <c r="C3861" i="15"/>
  <c r="A3741" i="15"/>
  <c r="B3741" i="15"/>
  <c r="C3741" i="15"/>
  <c r="A3621" i="15"/>
  <c r="B3621" i="15"/>
  <c r="C3621" i="15"/>
  <c r="A1107" i="15"/>
  <c r="B1107" i="15"/>
  <c r="C1107" i="15"/>
  <c r="A897" i="15"/>
  <c r="B897" i="15"/>
  <c r="C897" i="15"/>
  <c r="A687" i="15"/>
  <c r="B687" i="15"/>
  <c r="C687" i="15"/>
  <c r="A477" i="15"/>
  <c r="B477" i="15"/>
  <c r="C477" i="15"/>
  <c r="A362" i="15"/>
  <c r="B362" i="15"/>
  <c r="C362" i="15"/>
  <c r="A363" i="15"/>
  <c r="B363" i="15"/>
  <c r="C363" i="15"/>
  <c r="A242" i="15"/>
  <c r="B242" i="15"/>
  <c r="C242" i="15"/>
  <c r="A243" i="15"/>
  <c r="B243" i="15"/>
  <c r="C243" i="15"/>
  <c r="A122" i="15"/>
  <c r="B122" i="15"/>
  <c r="C122" i="15"/>
  <c r="A123" i="15"/>
  <c r="B123" i="15"/>
  <c r="C123" i="15"/>
  <c r="F39" i="7"/>
  <c r="S29" i="7"/>
  <c r="G23" i="10"/>
  <c r="Q29" i="7"/>
  <c r="F8" i="13"/>
  <c r="D122" i="15"/>
  <c r="AG25" i="7"/>
  <c r="B28" i="8"/>
  <c r="C17" i="12"/>
  <c r="D243" i="15"/>
  <c r="E17" i="12"/>
  <c r="D242" i="15"/>
  <c r="N29" i="7"/>
  <c r="J36" i="7"/>
  <c r="AE25" i="7"/>
  <c r="D39" i="7"/>
  <c r="D123" i="15"/>
  <c r="AZ18" i="7"/>
  <c r="D17" i="12"/>
  <c r="AW18" i="7"/>
  <c r="B22" i="11"/>
  <c r="C22" i="11"/>
  <c r="BL9" i="7"/>
  <c r="AA24" i="7"/>
  <c r="B17" i="12"/>
  <c r="AV18" i="7"/>
  <c r="BG9" i="7" s="1"/>
  <c r="C23" i="9"/>
  <c r="A22" i="11"/>
  <c r="C28" i="8"/>
  <c r="AT23" i="7"/>
  <c r="D8" i="13"/>
  <c r="AX18" i="7"/>
  <c r="BH9" i="7"/>
  <c r="A28" i="8"/>
  <c r="F17" i="12"/>
  <c r="E24" i="10"/>
  <c r="A23" i="9"/>
  <c r="D23" i="9"/>
  <c r="D24" i="10"/>
  <c r="A24" i="10"/>
  <c r="AY18" i="7"/>
  <c r="B24" i="10"/>
  <c r="C8" i="13"/>
  <c r="C39" i="7"/>
  <c r="B23" i="9"/>
  <c r="B37" i="4"/>
  <c r="C3413" i="15" l="1"/>
  <c r="A2993" i="15"/>
  <c r="B2783" i="15"/>
  <c r="C2573" i="15"/>
  <c r="A3203" i="15"/>
  <c r="B2993" i="15"/>
  <c r="C2783" i="15"/>
  <c r="A3413" i="15"/>
  <c r="B3203" i="15"/>
  <c r="C2993" i="15"/>
  <c r="A2573" i="15"/>
  <c r="B3413" i="15"/>
  <c r="C3203" i="15"/>
  <c r="A2783" i="15"/>
  <c r="B2573" i="15"/>
  <c r="R30" i="7"/>
  <c r="T29" i="7"/>
  <c r="K37" i="7"/>
  <c r="M36" i="7"/>
  <c r="A82" i="15"/>
  <c r="B37" i="15"/>
  <c r="E243" i="15"/>
  <c r="E242" i="15"/>
  <c r="E122" i="15"/>
  <c r="E123" i="15"/>
  <c r="G39" i="7"/>
  <c r="E40" i="7"/>
  <c r="D28" i="8"/>
  <c r="B8" i="13"/>
  <c r="Y24" i="7"/>
  <c r="B38" i="4"/>
  <c r="BK9" i="7"/>
  <c r="C37" i="4"/>
  <c r="B36" i="5"/>
  <c r="A38" i="4"/>
  <c r="BI9" i="7"/>
  <c r="A17" i="12"/>
  <c r="AR23" i="7"/>
  <c r="BB18" i="7" s="1"/>
  <c r="AJ25" i="7"/>
  <c r="BJ9" i="7"/>
  <c r="C40" i="7"/>
  <c r="C35" i="5"/>
  <c r="A36" i="5"/>
  <c r="A8" i="13"/>
  <c r="C24" i="10"/>
  <c r="B38" i="15" l="1"/>
  <c r="A83" i="15"/>
  <c r="C82" i="15"/>
  <c r="C37" i="15"/>
  <c r="A38" i="15"/>
  <c r="B83" i="15"/>
  <c r="AU23" i="7"/>
  <c r="AB24" i="7"/>
  <c r="Z25" i="7"/>
  <c r="AS24" i="7"/>
  <c r="F40" i="7"/>
  <c r="BM9" i="7"/>
  <c r="AM24" i="7"/>
  <c r="H37" i="7"/>
  <c r="E23" i="9"/>
  <c r="AP24" i="7"/>
  <c r="E8" i="13"/>
  <c r="G17" i="12"/>
  <c r="E28" i="8"/>
  <c r="D37" i="15"/>
  <c r="AH25" i="7"/>
  <c r="G22" i="11"/>
  <c r="G8" i="13"/>
  <c r="BE18" i="7"/>
  <c r="D40" i="7"/>
  <c r="D82" i="15"/>
  <c r="A39" i="4"/>
  <c r="I37" i="7"/>
  <c r="C38" i="4"/>
  <c r="A1108" i="15" l="1"/>
  <c r="B898" i="15"/>
  <c r="C688" i="15"/>
  <c r="B1108" i="15"/>
  <c r="C898" i="15"/>
  <c r="A478" i="15"/>
  <c r="C1108" i="15"/>
  <c r="A688" i="15"/>
  <c r="B478" i="15"/>
  <c r="A898" i="15"/>
  <c r="B688" i="15"/>
  <c r="C478" i="15"/>
  <c r="B84" i="15"/>
  <c r="A39" i="15"/>
  <c r="E82" i="15"/>
  <c r="C38" i="15"/>
  <c r="C83" i="15"/>
  <c r="E37" i="15"/>
  <c r="AK25" i="7"/>
  <c r="G40" i="7"/>
  <c r="E41" i="7"/>
  <c r="AI26" i="7"/>
  <c r="L37" i="7"/>
  <c r="D38" i="15"/>
  <c r="AQ24" i="7"/>
  <c r="AN24" i="7"/>
  <c r="P30" i="7"/>
  <c r="AO24" i="7"/>
  <c r="F23" i="9"/>
  <c r="H22" i="11"/>
  <c r="F23" i="11"/>
  <c r="D34" i="5"/>
  <c r="N30" i="7"/>
  <c r="J37" i="7"/>
  <c r="C23" i="11"/>
  <c r="C41" i="7"/>
  <c r="D83" i="15"/>
  <c r="E23" i="11"/>
  <c r="B23" i="11"/>
  <c r="O30" i="7"/>
  <c r="D23" i="11"/>
  <c r="BC18" i="7"/>
  <c r="AL24" i="7"/>
  <c r="BN9" i="7"/>
  <c r="B39" i="4"/>
  <c r="F24" i="10"/>
  <c r="M37" i="7" l="1"/>
  <c r="K38" i="7"/>
  <c r="E38" i="15"/>
  <c r="A84" i="15"/>
  <c r="B39" i="15"/>
  <c r="E83" i="15"/>
  <c r="A4342" i="15"/>
  <c r="B4342" i="15"/>
  <c r="C4342" i="15"/>
  <c r="A4222" i="15"/>
  <c r="B4222" i="15"/>
  <c r="C4222" i="15"/>
  <c r="A4102" i="15"/>
  <c r="B4102" i="15"/>
  <c r="C4102" i="15"/>
  <c r="A3982" i="15"/>
  <c r="B3982" i="15"/>
  <c r="C3982" i="15"/>
  <c r="A3862" i="15"/>
  <c r="B3862" i="15"/>
  <c r="C3862" i="15"/>
  <c r="A3742" i="15"/>
  <c r="B3742" i="15"/>
  <c r="C3742" i="15"/>
  <c r="A3622" i="15"/>
  <c r="B3622" i="15"/>
  <c r="C3622" i="15"/>
  <c r="A2321" i="15"/>
  <c r="B2321" i="15"/>
  <c r="C2321" i="15"/>
  <c r="A2069" i="15"/>
  <c r="B2069" i="15"/>
  <c r="C2069" i="15"/>
  <c r="A1817" i="15"/>
  <c r="B1817" i="15"/>
  <c r="C1817" i="15"/>
  <c r="A1565" i="15"/>
  <c r="B1565" i="15"/>
  <c r="C1565" i="15"/>
  <c r="C1313" i="15"/>
  <c r="A1313" i="15"/>
  <c r="B1313" i="15"/>
  <c r="A364" i="15"/>
  <c r="B364" i="15"/>
  <c r="C364" i="15"/>
  <c r="A244" i="15"/>
  <c r="B244" i="15"/>
  <c r="C244" i="15"/>
  <c r="A124" i="15"/>
  <c r="B124" i="15"/>
  <c r="C124" i="15"/>
  <c r="BF18" i="7"/>
  <c r="BD19" i="7"/>
  <c r="BE19" i="7"/>
  <c r="F41" i="7"/>
  <c r="C36" i="5"/>
  <c r="A40" i="4"/>
  <c r="BQ9" i="7"/>
  <c r="AE26" i="7"/>
  <c r="G24" i="10"/>
  <c r="H8" i="13"/>
  <c r="AD26" i="7"/>
  <c r="D25" i="10"/>
  <c r="BC19" i="7"/>
  <c r="A23" i="11"/>
  <c r="I38" i="7"/>
  <c r="C39" i="4"/>
  <c r="H38" i="7"/>
  <c r="B29" i="8"/>
  <c r="D244" i="15"/>
  <c r="D41" i="7"/>
  <c r="AF26" i="7"/>
  <c r="AC26" i="7"/>
  <c r="A29" i="8"/>
  <c r="C29" i="8"/>
  <c r="D124" i="15"/>
  <c r="AG26" i="7"/>
  <c r="H17" i="12"/>
  <c r="G41" i="7" l="1"/>
  <c r="E42" i="7"/>
  <c r="C39" i="15"/>
  <c r="C84" i="15"/>
  <c r="B85" i="15"/>
  <c r="A40" i="15"/>
  <c r="A3414" i="15"/>
  <c r="B3414" i="15"/>
  <c r="C3414" i="15"/>
  <c r="A3204" i="15"/>
  <c r="B3204" i="15"/>
  <c r="C3204" i="15"/>
  <c r="A2994" i="15"/>
  <c r="B2994" i="15"/>
  <c r="C2994" i="15"/>
  <c r="A2784" i="15"/>
  <c r="B2784" i="15"/>
  <c r="C2784" i="15"/>
  <c r="A2574" i="15"/>
  <c r="B2574" i="15"/>
  <c r="C2574" i="15"/>
  <c r="E244" i="15"/>
  <c r="E124" i="15"/>
  <c r="AT24" i="7"/>
  <c r="AJ26" i="7"/>
  <c r="B40" i="4"/>
  <c r="H18" i="12"/>
  <c r="I17" i="12"/>
  <c r="D39" i="15"/>
  <c r="A37" i="5"/>
  <c r="AV19" i="7"/>
  <c r="B37" i="5"/>
  <c r="E25" i="10"/>
  <c r="BO9" i="7"/>
  <c r="V25" i="7"/>
  <c r="BA19" i="7"/>
  <c r="AZ19" i="7"/>
  <c r="D35" i="5"/>
  <c r="AX19" i="7"/>
  <c r="L38" i="7"/>
  <c r="AY19" i="7"/>
  <c r="D18" i="12"/>
  <c r="U25" i="7"/>
  <c r="AW19" i="7"/>
  <c r="A25" i="10"/>
  <c r="S30" i="7"/>
  <c r="B25" i="10"/>
  <c r="C42" i="7"/>
  <c r="D84" i="15"/>
  <c r="C25" i="10"/>
  <c r="AH26" i="7"/>
  <c r="E18" i="12"/>
  <c r="BB19" i="7"/>
  <c r="W25" i="7"/>
  <c r="A18" i="12"/>
  <c r="X25" i="7"/>
  <c r="A85" i="15" l="1"/>
  <c r="B40" i="15"/>
  <c r="E39" i="15"/>
  <c r="E84" i="15"/>
  <c r="A4772" i="15"/>
  <c r="B4772" i="15"/>
  <c r="C4772" i="15"/>
  <c r="A4727" i="15"/>
  <c r="B4727" i="15"/>
  <c r="C4727" i="15"/>
  <c r="A4682" i="15"/>
  <c r="B4682" i="15"/>
  <c r="C4682" i="15"/>
  <c r="A4637" i="15"/>
  <c r="B4637" i="15"/>
  <c r="C4637" i="15"/>
  <c r="A4592" i="15"/>
  <c r="B4592" i="15"/>
  <c r="C4592" i="15"/>
  <c r="A4547" i="15"/>
  <c r="B4547" i="15"/>
  <c r="C4547" i="15"/>
  <c r="A4502" i="15"/>
  <c r="B4502" i="15"/>
  <c r="C4502" i="15"/>
  <c r="A4457" i="15"/>
  <c r="B4457" i="15"/>
  <c r="C4457" i="15"/>
  <c r="A365" i="15"/>
  <c r="B365" i="15"/>
  <c r="C365" i="15"/>
  <c r="A245" i="15"/>
  <c r="B245" i="15"/>
  <c r="C245" i="15"/>
  <c r="A125" i="15"/>
  <c r="B125" i="15"/>
  <c r="C125" i="15"/>
  <c r="BR9" i="7"/>
  <c r="BF19" i="7"/>
  <c r="AK26" i="7"/>
  <c r="BP10" i="7"/>
  <c r="BD20" i="7"/>
  <c r="AI27" i="7"/>
  <c r="AA25" i="7"/>
  <c r="A41" i="4"/>
  <c r="D245" i="15"/>
  <c r="B24" i="9"/>
  <c r="A24" i="9"/>
  <c r="C18" i="12"/>
  <c r="G18" i="12"/>
  <c r="C24" i="9"/>
  <c r="F42" i="7"/>
  <c r="D125" i="15"/>
  <c r="B18" i="12"/>
  <c r="Y25" i="7"/>
  <c r="D24" i="9"/>
  <c r="D36" i="5"/>
  <c r="J38" i="7"/>
  <c r="F25" i="10"/>
  <c r="C40" i="4"/>
  <c r="F18" i="12"/>
  <c r="I8" i="13"/>
  <c r="AR24" i="7"/>
  <c r="Q30" i="7"/>
  <c r="C40" i="15" l="1"/>
  <c r="C85" i="15"/>
  <c r="A41" i="15"/>
  <c r="B86" i="15"/>
  <c r="Z26" i="7"/>
  <c r="AB25" i="7"/>
  <c r="M38" i="7"/>
  <c r="K39" i="7"/>
  <c r="A366" i="15"/>
  <c r="B366" i="15"/>
  <c r="C366" i="15"/>
  <c r="A246" i="15"/>
  <c r="B246" i="15"/>
  <c r="C246" i="15"/>
  <c r="E245" i="15"/>
  <c r="E125" i="15"/>
  <c r="A126" i="15"/>
  <c r="B126" i="15"/>
  <c r="C126" i="15"/>
  <c r="AU24" i="7"/>
  <c r="T30" i="7"/>
  <c r="AS25" i="7"/>
  <c r="R31" i="7"/>
  <c r="D40" i="15"/>
  <c r="E24" i="9"/>
  <c r="U26" i="7"/>
  <c r="AX20" i="7"/>
  <c r="BB20" i="7"/>
  <c r="AE27" i="7"/>
  <c r="AC27" i="7"/>
  <c r="AG27" i="7"/>
  <c r="D25" i="9"/>
  <c r="AZ20" i="7"/>
  <c r="D29" i="8"/>
  <c r="D361" i="15"/>
  <c r="D85" i="15"/>
  <c r="D42" i="7"/>
  <c r="X26" i="7"/>
  <c r="J8" i="13"/>
  <c r="W26" i="7"/>
  <c r="C37" i="5"/>
  <c r="A25" i="9"/>
  <c r="AV20" i="7"/>
  <c r="D359" i="15"/>
  <c r="AY20" i="7"/>
  <c r="D357" i="15"/>
  <c r="D358" i="15"/>
  <c r="BA20" i="7"/>
  <c r="D360" i="15"/>
  <c r="AF27" i="7"/>
  <c r="D126" i="15"/>
  <c r="V26" i="7"/>
  <c r="I18" i="12"/>
  <c r="AW20" i="7"/>
  <c r="C25" i="9"/>
  <c r="G25" i="10"/>
  <c r="AD27" i="7"/>
  <c r="G23" i="11"/>
  <c r="B25" i="9"/>
  <c r="D246" i="15"/>
  <c r="E43" i="7" l="1"/>
  <c r="G42" i="7"/>
  <c r="F43" i="7"/>
  <c r="E40" i="15"/>
  <c r="E85" i="15"/>
  <c r="C4773" i="15"/>
  <c r="A4683" i="15"/>
  <c r="B4638" i="15"/>
  <c r="C4593" i="15"/>
  <c r="A4503" i="15"/>
  <c r="B4458" i="15"/>
  <c r="A4728" i="15"/>
  <c r="C4683" i="15"/>
  <c r="C4638" i="15"/>
  <c r="A4548" i="15"/>
  <c r="B4503" i="15"/>
  <c r="C4458" i="15"/>
  <c r="A4773" i="15"/>
  <c r="B4728" i="15"/>
  <c r="B4683" i="15"/>
  <c r="A4593" i="15"/>
  <c r="B4548" i="15"/>
  <c r="C4503" i="15"/>
  <c r="B4773" i="15"/>
  <c r="C4728" i="15"/>
  <c r="A4638" i="15"/>
  <c r="B4593" i="15"/>
  <c r="C4548" i="15"/>
  <c r="A4458" i="15"/>
  <c r="A4888" i="15"/>
  <c r="B4888" i="15"/>
  <c r="C4888" i="15"/>
  <c r="A4878" i="15"/>
  <c r="B4878" i="15"/>
  <c r="C4878" i="15"/>
  <c r="A4868" i="15"/>
  <c r="B4868" i="15"/>
  <c r="C4868" i="15"/>
  <c r="B4858" i="15"/>
  <c r="C4858" i="15"/>
  <c r="A4858" i="15"/>
  <c r="A4848" i="15"/>
  <c r="B4848" i="15"/>
  <c r="C4848" i="15"/>
  <c r="A4838" i="15"/>
  <c r="B4838" i="15"/>
  <c r="C4838" i="15"/>
  <c r="A4828" i="15"/>
  <c r="B4828" i="15"/>
  <c r="C4828" i="15"/>
  <c r="C4818" i="15"/>
  <c r="B4818" i="15"/>
  <c r="A4818" i="15"/>
  <c r="B4808" i="15"/>
  <c r="C4808" i="15"/>
  <c r="A4808" i="15"/>
  <c r="A3415" i="15"/>
  <c r="B3415" i="15"/>
  <c r="C3415" i="15"/>
  <c r="A3205" i="15"/>
  <c r="B3205" i="15"/>
  <c r="C3205" i="15"/>
  <c r="A2995" i="15"/>
  <c r="B2995" i="15"/>
  <c r="C2995" i="15"/>
  <c r="A2785" i="15"/>
  <c r="B2785" i="15"/>
  <c r="C2785" i="15"/>
  <c r="A2575" i="15"/>
  <c r="B2575" i="15"/>
  <c r="C2575" i="15"/>
  <c r="E358" i="15"/>
  <c r="E357" i="15"/>
  <c r="E359" i="15"/>
  <c r="E360" i="15"/>
  <c r="E361" i="15"/>
  <c r="E246" i="15"/>
  <c r="E126" i="15"/>
  <c r="AA26" i="7"/>
  <c r="B41" i="4"/>
  <c r="F24" i="9"/>
  <c r="E29" i="8"/>
  <c r="D26" i="10"/>
  <c r="H39" i="7"/>
  <c r="D37" i="5"/>
  <c r="AM25" i="7"/>
  <c r="AP25" i="7"/>
  <c r="E26" i="10"/>
  <c r="AL25" i="7"/>
  <c r="Y26" i="7"/>
  <c r="AN25" i="7"/>
  <c r="A26" i="10"/>
  <c r="C43" i="7"/>
  <c r="F19" i="12"/>
  <c r="B26" i="10"/>
  <c r="B19" i="12"/>
  <c r="D19" i="12"/>
  <c r="P31" i="7"/>
  <c r="AQ25" i="7"/>
  <c r="D43" i="7"/>
  <c r="AJ27" i="7"/>
  <c r="E19" i="12"/>
  <c r="G19" i="12"/>
  <c r="AO25" i="7"/>
  <c r="N31" i="7"/>
  <c r="H23" i="11"/>
  <c r="C26" i="10"/>
  <c r="C19" i="12"/>
  <c r="A19" i="12"/>
  <c r="O31" i="7"/>
  <c r="I39" i="7"/>
  <c r="B38" i="5" s="1"/>
  <c r="BE20" i="7"/>
  <c r="E44" i="7" l="1"/>
  <c r="G43" i="7"/>
  <c r="A2070" i="15"/>
  <c r="B1818" i="15"/>
  <c r="C1566" i="15"/>
  <c r="B1566" i="15"/>
  <c r="A2322" i="15"/>
  <c r="B2070" i="15"/>
  <c r="C1818" i="15"/>
  <c r="C1314" i="15"/>
  <c r="B1314" i="15"/>
  <c r="B2322" i="15"/>
  <c r="C2070" i="15"/>
  <c r="A1566" i="15"/>
  <c r="A1314" i="15"/>
  <c r="C2322" i="15"/>
  <c r="A1818" i="15"/>
  <c r="B41" i="15"/>
  <c r="A86" i="15"/>
  <c r="AA27" i="7"/>
  <c r="Z27" i="7"/>
  <c r="AB26" i="7"/>
  <c r="A247" i="15"/>
  <c r="A367" i="15"/>
  <c r="B247" i="15"/>
  <c r="A127" i="15"/>
  <c r="B367" i="15"/>
  <c r="C247" i="15"/>
  <c r="B127" i="15"/>
  <c r="C367" i="15"/>
  <c r="C127" i="15"/>
  <c r="A4343" i="15"/>
  <c r="B4343" i="15"/>
  <c r="C4343" i="15"/>
  <c r="A4223" i="15"/>
  <c r="B4223" i="15"/>
  <c r="C4223" i="15"/>
  <c r="A4103" i="15"/>
  <c r="B4103" i="15"/>
  <c r="C4103" i="15"/>
  <c r="A3983" i="15"/>
  <c r="B3983" i="15"/>
  <c r="C3983" i="15"/>
  <c r="A3863" i="15"/>
  <c r="B3863" i="15"/>
  <c r="C3863" i="15"/>
  <c r="A3743" i="15"/>
  <c r="B3743" i="15"/>
  <c r="C3743" i="15"/>
  <c r="A3623" i="15"/>
  <c r="B3623" i="15"/>
  <c r="C3623" i="15"/>
  <c r="A1109" i="15"/>
  <c r="B1109" i="15"/>
  <c r="C1109" i="15"/>
  <c r="A899" i="15"/>
  <c r="B899" i="15"/>
  <c r="C899" i="15"/>
  <c r="A689" i="15"/>
  <c r="B689" i="15"/>
  <c r="C689" i="15"/>
  <c r="A479" i="15"/>
  <c r="B479" i="15"/>
  <c r="C479" i="15"/>
  <c r="AT25" i="7"/>
  <c r="F44" i="7"/>
  <c r="B42" i="4"/>
  <c r="E25" i="9"/>
  <c r="A26" i="9"/>
  <c r="V27" i="7"/>
  <c r="A38" i="5"/>
  <c r="S31" i="7"/>
  <c r="AH27" i="7"/>
  <c r="B24" i="11"/>
  <c r="C44" i="7"/>
  <c r="C41" i="4"/>
  <c r="AR25" i="7"/>
  <c r="B26" i="9"/>
  <c r="U27" i="7"/>
  <c r="B30" i="8"/>
  <c r="D24" i="11"/>
  <c r="A24" i="11"/>
  <c r="A30" i="8"/>
  <c r="D127" i="15"/>
  <c r="A42" i="4"/>
  <c r="D44" i="7"/>
  <c r="C26" i="9"/>
  <c r="W27" i="7"/>
  <c r="C30" i="8"/>
  <c r="BC20" i="7"/>
  <c r="D362" i="15"/>
  <c r="Y27" i="7"/>
  <c r="D26" i="9"/>
  <c r="X27" i="7"/>
  <c r="L39" i="7"/>
  <c r="E24" i="11"/>
  <c r="C24" i="11"/>
  <c r="F24" i="11"/>
  <c r="D247" i="15"/>
  <c r="B87" i="15" l="1"/>
  <c r="A42" i="15"/>
  <c r="C41" i="15"/>
  <c r="C86" i="15"/>
  <c r="B42" i="15"/>
  <c r="A87" i="15"/>
  <c r="G44" i="7"/>
  <c r="E45" i="7"/>
  <c r="AU25" i="7"/>
  <c r="AS26" i="7"/>
  <c r="AB27" i="7"/>
  <c r="Z28" i="7"/>
  <c r="E127" i="15"/>
  <c r="E247" i="15"/>
  <c r="E362" i="15"/>
  <c r="BF20" i="7"/>
  <c r="AK27" i="7"/>
  <c r="BD21" i="7"/>
  <c r="AI28" i="7"/>
  <c r="E26" i="9"/>
  <c r="C42" i="4"/>
  <c r="AM26" i="7"/>
  <c r="W28" i="7"/>
  <c r="AP26" i="7"/>
  <c r="H19" i="12"/>
  <c r="AQ26" i="7"/>
  <c r="B43" i="4"/>
  <c r="G24" i="11"/>
  <c r="D41" i="15"/>
  <c r="V28" i="7"/>
  <c r="AL26" i="7"/>
  <c r="C25" i="11"/>
  <c r="C20" i="12"/>
  <c r="AO26" i="7"/>
  <c r="B25" i="11"/>
  <c r="X28" i="7"/>
  <c r="Q31" i="7"/>
  <c r="A43" i="4"/>
  <c r="C45" i="7"/>
  <c r="D86" i="15"/>
  <c r="F25" i="9"/>
  <c r="AN26" i="7"/>
  <c r="AX21" i="7" s="1"/>
  <c r="U28" i="7"/>
  <c r="J39" i="7"/>
  <c r="D25" i="11"/>
  <c r="D27" i="9"/>
  <c r="F26" i="10"/>
  <c r="A2323" i="15" l="1"/>
  <c r="B2071" i="15"/>
  <c r="C1819" i="15"/>
  <c r="C1315" i="15"/>
  <c r="B2323" i="15"/>
  <c r="C2071" i="15"/>
  <c r="A1567" i="15"/>
  <c r="A1315" i="15"/>
  <c r="C2323" i="15"/>
  <c r="A1819" i="15"/>
  <c r="B1567" i="15"/>
  <c r="B1315" i="15"/>
  <c r="A2071" i="15"/>
  <c r="B1819" i="15"/>
  <c r="C1567" i="15"/>
  <c r="E86" i="15"/>
  <c r="B88" i="15"/>
  <c r="A43" i="15"/>
  <c r="E41" i="15"/>
  <c r="A88" i="15"/>
  <c r="B43" i="15"/>
  <c r="C87" i="15"/>
  <c r="C42" i="15"/>
  <c r="M39" i="7"/>
  <c r="K40" i="7"/>
  <c r="T31" i="7"/>
  <c r="R32" i="7"/>
  <c r="AA28" i="7"/>
  <c r="A27" i="9"/>
  <c r="C43" i="4"/>
  <c r="F25" i="11"/>
  <c r="AT26" i="7"/>
  <c r="AG28" i="7"/>
  <c r="D30" i="8"/>
  <c r="F45" i="7"/>
  <c r="B27" i="9"/>
  <c r="D87" i="15"/>
  <c r="Y28" i="7"/>
  <c r="BA21" i="7"/>
  <c r="AV21" i="7"/>
  <c r="AW21" i="7"/>
  <c r="AF28" i="7"/>
  <c r="A44" i="4"/>
  <c r="C27" i="9"/>
  <c r="D42" i="15"/>
  <c r="G26" i="10"/>
  <c r="AZ21" i="7"/>
  <c r="AC28" i="7"/>
  <c r="I19" i="12"/>
  <c r="A25" i="11"/>
  <c r="H24" i="11"/>
  <c r="F26" i="9"/>
  <c r="E25" i="11"/>
  <c r="AY21" i="7"/>
  <c r="AD28" i="7"/>
  <c r="AE28" i="7"/>
  <c r="C38" i="5"/>
  <c r="B2324" i="15" l="1"/>
  <c r="C2072" i="15"/>
  <c r="A1568" i="15"/>
  <c r="A1316" i="15"/>
  <c r="C2324" i="15"/>
  <c r="A1820" i="15"/>
  <c r="B1568" i="15"/>
  <c r="B1316" i="15"/>
  <c r="A2072" i="15"/>
  <c r="B1820" i="15"/>
  <c r="C1568" i="15"/>
  <c r="A2324" i="15"/>
  <c r="B2072" i="15"/>
  <c r="C1820" i="15"/>
  <c r="C1316" i="15"/>
  <c r="C4344" i="15"/>
  <c r="A4104" i="15"/>
  <c r="B3984" i="15"/>
  <c r="C3864" i="15"/>
  <c r="A3624" i="15"/>
  <c r="A4224" i="15"/>
  <c r="B4104" i="15"/>
  <c r="C3984" i="15"/>
  <c r="A3744" i="15"/>
  <c r="B3624" i="15"/>
  <c r="A4344" i="15"/>
  <c r="B4224" i="15"/>
  <c r="C4104" i="15"/>
  <c r="A3864" i="15"/>
  <c r="B3744" i="15"/>
  <c r="C3624" i="15"/>
  <c r="B4344" i="15"/>
  <c r="C4224" i="15"/>
  <c r="A3984" i="15"/>
  <c r="B3864" i="15"/>
  <c r="C3744" i="15"/>
  <c r="E42" i="15"/>
  <c r="E87" i="15"/>
  <c r="C88" i="15"/>
  <c r="C43" i="15"/>
  <c r="AB28" i="7"/>
  <c r="Z29" i="7"/>
  <c r="A4774" i="15"/>
  <c r="B4774" i="15"/>
  <c r="C4774" i="15"/>
  <c r="A4729" i="15"/>
  <c r="B4729" i="15"/>
  <c r="C4729" i="15"/>
  <c r="A4684" i="15"/>
  <c r="B4684" i="15"/>
  <c r="C4684" i="15"/>
  <c r="A4639" i="15"/>
  <c r="B4639" i="15"/>
  <c r="C4639" i="15"/>
  <c r="A4594" i="15"/>
  <c r="B4594" i="15"/>
  <c r="C4594" i="15"/>
  <c r="A4549" i="15"/>
  <c r="B4549" i="15"/>
  <c r="C4549" i="15"/>
  <c r="A4504" i="15"/>
  <c r="B4504" i="15"/>
  <c r="C4504" i="15"/>
  <c r="A4459" i="15"/>
  <c r="B4459" i="15"/>
  <c r="C4459" i="15"/>
  <c r="A3416" i="15"/>
  <c r="B3416" i="15"/>
  <c r="C3416" i="15"/>
  <c r="A3206" i="15"/>
  <c r="B3206" i="15"/>
  <c r="C3206" i="15"/>
  <c r="A2996" i="15"/>
  <c r="B2996" i="15"/>
  <c r="C2996" i="15"/>
  <c r="A2786" i="15"/>
  <c r="B2786" i="15"/>
  <c r="C2786" i="15"/>
  <c r="A2576" i="15"/>
  <c r="B2576" i="15"/>
  <c r="C2576" i="15"/>
  <c r="B89" i="15"/>
  <c r="A44" i="15"/>
  <c r="V29" i="7"/>
  <c r="C28" i="9"/>
  <c r="F20" i="12"/>
  <c r="O32" i="7"/>
  <c r="B20" i="12"/>
  <c r="E30" i="8"/>
  <c r="C27" i="10"/>
  <c r="N32" i="7"/>
  <c r="D38" i="5"/>
  <c r="E20" i="12"/>
  <c r="E27" i="9"/>
  <c r="D43" i="15"/>
  <c r="W29" i="7"/>
  <c r="D27" i="10"/>
  <c r="D363" i="15"/>
  <c r="A27" i="10"/>
  <c r="U29" i="7"/>
  <c r="B28" i="9"/>
  <c r="E27" i="10"/>
  <c r="AJ28" i="7"/>
  <c r="P32" i="7"/>
  <c r="D45" i="7"/>
  <c r="D88" i="15"/>
  <c r="X29" i="7"/>
  <c r="A28" i="9"/>
  <c r="B27" i="10"/>
  <c r="A20" i="12"/>
  <c r="AR26" i="7"/>
  <c r="H40" i="7"/>
  <c r="D28" i="9"/>
  <c r="D364" i="15"/>
  <c r="I40" i="7"/>
  <c r="D20" i="12"/>
  <c r="E88" i="15" l="1"/>
  <c r="G45" i="7"/>
  <c r="E46" i="7"/>
  <c r="E43" i="15"/>
  <c r="A368" i="15"/>
  <c r="B248" i="15"/>
  <c r="C128" i="15"/>
  <c r="A248" i="15"/>
  <c r="B368" i="15"/>
  <c r="C248" i="15"/>
  <c r="C368" i="15"/>
  <c r="A128" i="15"/>
  <c r="B128" i="15"/>
  <c r="A1110" i="15"/>
  <c r="B1110" i="15"/>
  <c r="C1110" i="15"/>
  <c r="A900" i="15"/>
  <c r="B900" i="15"/>
  <c r="C900" i="15"/>
  <c r="A690" i="15"/>
  <c r="B690" i="15"/>
  <c r="C690" i="15"/>
  <c r="A480" i="15"/>
  <c r="B480" i="15"/>
  <c r="C480" i="15"/>
  <c r="E364" i="15"/>
  <c r="E363" i="15"/>
  <c r="AU26" i="7"/>
  <c r="AS27" i="7"/>
  <c r="F46" i="7"/>
  <c r="L40" i="7"/>
  <c r="A39" i="5"/>
  <c r="C46" i="7"/>
  <c r="B39" i="5"/>
  <c r="G20" i="12"/>
  <c r="D368" i="15"/>
  <c r="AA29" i="7"/>
  <c r="B44" i="4"/>
  <c r="C31" i="8"/>
  <c r="G25" i="11"/>
  <c r="D46" i="7"/>
  <c r="BB21" i="7"/>
  <c r="D248" i="15"/>
  <c r="B31" i="8"/>
  <c r="AH28" i="7"/>
  <c r="F27" i="9"/>
  <c r="J40" i="7"/>
  <c r="A31" i="8"/>
  <c r="D128" i="15"/>
  <c r="A2073" i="15" l="1"/>
  <c r="C1317" i="15"/>
  <c r="B2325" i="15"/>
  <c r="C2325" i="15"/>
  <c r="A2325" i="15"/>
  <c r="A1821" i="15"/>
  <c r="C2073" i="15"/>
  <c r="B1569" i="15"/>
  <c r="B2073" i="15"/>
  <c r="B1317" i="15"/>
  <c r="A1569" i="15"/>
  <c r="C1569" i="15"/>
  <c r="C1821" i="15"/>
  <c r="B1821" i="15"/>
  <c r="A1317" i="15"/>
  <c r="B44" i="15"/>
  <c r="A89" i="15"/>
  <c r="G46" i="7"/>
  <c r="E47" i="7"/>
  <c r="K41" i="7"/>
  <c r="M40" i="7"/>
  <c r="E368" i="15"/>
  <c r="E248" i="15"/>
  <c r="E128" i="15"/>
  <c r="AK28" i="7"/>
  <c r="AI29" i="7"/>
  <c r="S32" i="7"/>
  <c r="C39" i="5"/>
  <c r="B45" i="4"/>
  <c r="Y29" i="7"/>
  <c r="BE21" i="7"/>
  <c r="A45" i="4"/>
  <c r="I41" i="7"/>
  <c r="B40" i="5" s="1"/>
  <c r="D365" i="15"/>
  <c r="C44" i="4"/>
  <c r="H25" i="11"/>
  <c r="C47" i="7"/>
  <c r="Q32" i="7"/>
  <c r="F27" i="10"/>
  <c r="H41" i="7"/>
  <c r="A40" i="5" s="1"/>
  <c r="C44" i="15" l="1"/>
  <c r="C89" i="15"/>
  <c r="A45" i="15"/>
  <c r="B90" i="15"/>
  <c r="Z30" i="7"/>
  <c r="AA30" i="7"/>
  <c r="AB29" i="7"/>
  <c r="B45" i="15"/>
  <c r="A90" i="15"/>
  <c r="E365" i="15"/>
  <c r="A4345" i="15"/>
  <c r="B4345" i="15"/>
  <c r="C4345" i="15"/>
  <c r="A4225" i="15"/>
  <c r="B4225" i="15"/>
  <c r="C4225" i="15"/>
  <c r="A4105" i="15"/>
  <c r="B4105" i="15"/>
  <c r="C4105" i="15"/>
  <c r="A3985" i="15"/>
  <c r="B3985" i="15"/>
  <c r="C3985" i="15"/>
  <c r="A3865" i="15"/>
  <c r="B3865" i="15"/>
  <c r="C3865" i="15"/>
  <c r="A3745" i="15"/>
  <c r="B3745" i="15"/>
  <c r="C3745" i="15"/>
  <c r="A3625" i="15"/>
  <c r="B3625" i="15"/>
  <c r="C3625" i="15"/>
  <c r="T32" i="7"/>
  <c r="R33" i="7"/>
  <c r="L41" i="7"/>
  <c r="Y30" i="7"/>
  <c r="BC21" i="7"/>
  <c r="AN27" i="7"/>
  <c r="AC29" i="7"/>
  <c r="AQ27" i="7"/>
  <c r="G27" i="10"/>
  <c r="C45" i="4"/>
  <c r="D39" i="5"/>
  <c r="AO27" i="7"/>
  <c r="AF29" i="7"/>
  <c r="AL27" i="7"/>
  <c r="D89" i="15"/>
  <c r="E28" i="9"/>
  <c r="J41" i="7"/>
  <c r="D31" i="8"/>
  <c r="D44" i="15"/>
  <c r="AD29" i="7"/>
  <c r="AG29" i="7"/>
  <c r="AP27" i="7"/>
  <c r="AM27" i="7"/>
  <c r="AE29" i="7"/>
  <c r="A46" i="4"/>
  <c r="E44" i="15" l="1"/>
  <c r="E89" i="15"/>
  <c r="B249" i="15"/>
  <c r="C249" i="15"/>
  <c r="B369" i="15"/>
  <c r="B129" i="15"/>
  <c r="A369" i="15"/>
  <c r="A249" i="15"/>
  <c r="C369" i="15"/>
  <c r="A129" i="15"/>
  <c r="C129" i="15"/>
  <c r="C90" i="15"/>
  <c r="C45" i="15"/>
  <c r="L42" i="7"/>
  <c r="K42" i="7"/>
  <c r="M41" i="7"/>
  <c r="BD22" i="7"/>
  <c r="BF21" i="7"/>
  <c r="A3417" i="15"/>
  <c r="B3417" i="15"/>
  <c r="C3417" i="15"/>
  <c r="A3207" i="15"/>
  <c r="B3207" i="15"/>
  <c r="C3207" i="15"/>
  <c r="A2997" i="15"/>
  <c r="B2997" i="15"/>
  <c r="C2997" i="15"/>
  <c r="A2787" i="15"/>
  <c r="B2787" i="15"/>
  <c r="C2787" i="15"/>
  <c r="A2577" i="15"/>
  <c r="B2577" i="15"/>
  <c r="C2577" i="15"/>
  <c r="B91" i="15"/>
  <c r="A46" i="15"/>
  <c r="AJ29" i="7"/>
  <c r="D45" i="15"/>
  <c r="E29" i="9"/>
  <c r="E31" i="8"/>
  <c r="V30" i="7"/>
  <c r="A28" i="10"/>
  <c r="D26" i="11"/>
  <c r="P33" i="7"/>
  <c r="C40" i="5"/>
  <c r="J42" i="7"/>
  <c r="B26" i="11"/>
  <c r="F26" i="11"/>
  <c r="E28" i="10"/>
  <c r="F47" i="7"/>
  <c r="C26" i="11"/>
  <c r="B28" i="10"/>
  <c r="C28" i="10"/>
  <c r="N33" i="7"/>
  <c r="A26" i="11"/>
  <c r="F28" i="9"/>
  <c r="D129" i="15"/>
  <c r="D90" i="15"/>
  <c r="H42" i="7"/>
  <c r="H20" i="12"/>
  <c r="U30" i="7"/>
  <c r="O33" i="7"/>
  <c r="W30" i="7"/>
  <c r="A41" i="5"/>
  <c r="D28" i="10"/>
  <c r="D369" i="15"/>
  <c r="D249" i="15"/>
  <c r="I42" i="7"/>
  <c r="E26" i="11"/>
  <c r="X30" i="7"/>
  <c r="E249" i="15" l="1"/>
  <c r="E369" i="15"/>
  <c r="E90" i="15"/>
  <c r="E129" i="15"/>
  <c r="A2074" i="15"/>
  <c r="B1822" i="15"/>
  <c r="C1570" i="15"/>
  <c r="A2326" i="15"/>
  <c r="B2074" i="15"/>
  <c r="C1822" i="15"/>
  <c r="C1318" i="15"/>
  <c r="B2326" i="15"/>
  <c r="C2074" i="15"/>
  <c r="A1570" i="15"/>
  <c r="A1318" i="15"/>
  <c r="C2326" i="15"/>
  <c r="A1822" i="15"/>
  <c r="B1570" i="15"/>
  <c r="B1318" i="15"/>
  <c r="E45" i="15"/>
  <c r="Z31" i="7"/>
  <c r="M42" i="7"/>
  <c r="K43" i="7"/>
  <c r="L43" i="7"/>
  <c r="A1111" i="15"/>
  <c r="B1111" i="15"/>
  <c r="C1111" i="15"/>
  <c r="A901" i="15"/>
  <c r="B901" i="15"/>
  <c r="C901" i="15"/>
  <c r="A691" i="15"/>
  <c r="B691" i="15"/>
  <c r="C691" i="15"/>
  <c r="A481" i="15"/>
  <c r="B481" i="15"/>
  <c r="C481" i="15"/>
  <c r="AB30" i="7"/>
  <c r="AT27" i="7"/>
  <c r="B41" i="5"/>
  <c r="U31" i="7"/>
  <c r="V31" i="7"/>
  <c r="A29" i="9"/>
  <c r="C41" i="5"/>
  <c r="H43" i="7"/>
  <c r="C32" i="8"/>
  <c r="B32" i="8"/>
  <c r="AH29" i="7"/>
  <c r="D40" i="5"/>
  <c r="I43" i="7"/>
  <c r="A32" i="8"/>
  <c r="X31" i="7"/>
  <c r="W31" i="7"/>
  <c r="A42" i="5"/>
  <c r="J43" i="7"/>
  <c r="B29" i="9"/>
  <c r="D29" i="9"/>
  <c r="C29" i="9"/>
  <c r="I20" i="12"/>
  <c r="C370" i="15" l="1"/>
  <c r="A370" i="15"/>
  <c r="A250" i="15"/>
  <c r="B370" i="15"/>
  <c r="B130" i="15"/>
  <c r="C250" i="15"/>
  <c r="B250" i="15"/>
  <c r="A130" i="15"/>
  <c r="C130" i="15"/>
  <c r="L44" i="7"/>
  <c r="K44" i="7"/>
  <c r="M43" i="7"/>
  <c r="C4775" i="15"/>
  <c r="A4685" i="15"/>
  <c r="B4640" i="15"/>
  <c r="C4595" i="15"/>
  <c r="A4505" i="15"/>
  <c r="B4460" i="15"/>
  <c r="A4640" i="15"/>
  <c r="A4460" i="15"/>
  <c r="A4730" i="15"/>
  <c r="C4685" i="15"/>
  <c r="C4640" i="15"/>
  <c r="A4550" i="15"/>
  <c r="B4505" i="15"/>
  <c r="C4460" i="15"/>
  <c r="B4775" i="15"/>
  <c r="C4730" i="15"/>
  <c r="B4595" i="15"/>
  <c r="C4550" i="15"/>
  <c r="A4775" i="15"/>
  <c r="B4730" i="15"/>
  <c r="B4685" i="15"/>
  <c r="A4595" i="15"/>
  <c r="B4550" i="15"/>
  <c r="C4505" i="15"/>
  <c r="AK29" i="7"/>
  <c r="AA31" i="7"/>
  <c r="S33" i="7"/>
  <c r="C42" i="5"/>
  <c r="B30" i="9"/>
  <c r="D47" i="7"/>
  <c r="C30" i="9"/>
  <c r="B42" i="5"/>
  <c r="D370" i="15"/>
  <c r="J44" i="7"/>
  <c r="Q33" i="7"/>
  <c r="D41" i="5"/>
  <c r="H44" i="7"/>
  <c r="A43" i="5" s="1"/>
  <c r="A30" i="9"/>
  <c r="D30" i="9"/>
  <c r="Y31" i="7"/>
  <c r="I44" i="7"/>
  <c r="F28" i="10"/>
  <c r="F29" i="9"/>
  <c r="D130" i="15"/>
  <c r="D250" i="15"/>
  <c r="C251" i="15" l="1"/>
  <c r="B251" i="15"/>
  <c r="C371" i="15"/>
  <c r="A371" i="15"/>
  <c r="B371" i="15"/>
  <c r="B131" i="15"/>
  <c r="C131" i="15"/>
  <c r="A131" i="15"/>
  <c r="A251" i="15"/>
  <c r="E370" i="15"/>
  <c r="E130" i="15"/>
  <c r="E250" i="15"/>
  <c r="M44" i="7"/>
  <c r="K45" i="7"/>
  <c r="Z32" i="7"/>
  <c r="AA32" i="7"/>
  <c r="AB31" i="7"/>
  <c r="A2327" i="15"/>
  <c r="B2327" i="15"/>
  <c r="C2327" i="15"/>
  <c r="A2075" i="15"/>
  <c r="B2075" i="15"/>
  <c r="C2075" i="15"/>
  <c r="A1823" i="15"/>
  <c r="B1823" i="15"/>
  <c r="C1823" i="15"/>
  <c r="A1571" i="15"/>
  <c r="B1571" i="15"/>
  <c r="C1571" i="15"/>
  <c r="C1319" i="15"/>
  <c r="A1319" i="15"/>
  <c r="B1319" i="15"/>
  <c r="T33" i="7"/>
  <c r="G47" i="7"/>
  <c r="AI30" i="7"/>
  <c r="AJ30" i="7"/>
  <c r="R34" i="7"/>
  <c r="B43" i="5"/>
  <c r="D42" i="5"/>
  <c r="E30" i="9"/>
  <c r="H45" i="7"/>
  <c r="AR27" i="7"/>
  <c r="A44" i="5"/>
  <c r="C43" i="5"/>
  <c r="AH30" i="7"/>
  <c r="V32" i="7"/>
  <c r="D32" i="8"/>
  <c r="I45" i="7"/>
  <c r="B44" i="5" s="1"/>
  <c r="B46" i="4"/>
  <c r="Y32" i="7"/>
  <c r="U32" i="7"/>
  <c r="W32" i="7"/>
  <c r="X32" i="7"/>
  <c r="D366" i="15"/>
  <c r="G28" i="10"/>
  <c r="D251" i="15"/>
  <c r="D371" i="15"/>
  <c r="O34" i="7"/>
  <c r="D131" i="15"/>
  <c r="C372" i="15" l="1"/>
  <c r="C252" i="15"/>
  <c r="B372" i="15"/>
  <c r="A132" i="15"/>
  <c r="A372" i="15"/>
  <c r="B132" i="15"/>
  <c r="B252" i="15"/>
  <c r="A252" i="15"/>
  <c r="C132" i="15"/>
  <c r="E131" i="15"/>
  <c r="E251" i="15"/>
  <c r="E371" i="15"/>
  <c r="A3418" i="15"/>
  <c r="B3418" i="15"/>
  <c r="C3418" i="15"/>
  <c r="A3208" i="15"/>
  <c r="B3208" i="15"/>
  <c r="C3208" i="15"/>
  <c r="A2998" i="15"/>
  <c r="B2998" i="15"/>
  <c r="C2998" i="15"/>
  <c r="A2788" i="15"/>
  <c r="B2788" i="15"/>
  <c r="C2788" i="15"/>
  <c r="A2578" i="15"/>
  <c r="B2578" i="15"/>
  <c r="C2578" i="15"/>
  <c r="E366" i="15"/>
  <c r="A91" i="15"/>
  <c r="B46" i="15"/>
  <c r="AU27" i="7"/>
  <c r="AB32" i="7"/>
  <c r="L45" i="7"/>
  <c r="E31" i="9"/>
  <c r="D132" i="15"/>
  <c r="C46" i="4"/>
  <c r="C31" i="9"/>
  <c r="F29" i="10"/>
  <c r="D372" i="15"/>
  <c r="E32" i="8"/>
  <c r="F30" i="9"/>
  <c r="N34" i="7"/>
  <c r="A33" i="8"/>
  <c r="B31" i="9"/>
  <c r="G26" i="11"/>
  <c r="D43" i="5"/>
  <c r="P34" i="7"/>
  <c r="C33" i="8" s="1"/>
  <c r="J45" i="7"/>
  <c r="B33" i="8"/>
  <c r="A31" i="9"/>
  <c r="D252" i="15"/>
  <c r="D31" i="9"/>
  <c r="C373" i="15" l="1"/>
  <c r="A133" i="15"/>
  <c r="A373" i="15"/>
  <c r="B253" i="15"/>
  <c r="C133" i="15"/>
  <c r="B373" i="15"/>
  <c r="A253" i="15"/>
  <c r="B133" i="15"/>
  <c r="C253" i="15"/>
  <c r="B2328" i="15"/>
  <c r="C2076" i="15"/>
  <c r="A1572" i="15"/>
  <c r="A1320" i="15"/>
  <c r="A2328" i="15"/>
  <c r="C1824" i="15"/>
  <c r="C2328" i="15"/>
  <c r="A1824" i="15"/>
  <c r="B1572" i="15"/>
  <c r="B1320" i="15"/>
  <c r="C1320" i="15"/>
  <c r="A2076" i="15"/>
  <c r="B1824" i="15"/>
  <c r="C1572" i="15"/>
  <c r="B2076" i="15"/>
  <c r="E372" i="15"/>
  <c r="E252" i="15"/>
  <c r="E132" i="15"/>
  <c r="M45" i="7"/>
  <c r="K46" i="7"/>
  <c r="A1112" i="15"/>
  <c r="B1112" i="15"/>
  <c r="C1112" i="15"/>
  <c r="A902" i="15"/>
  <c r="B902" i="15"/>
  <c r="C902" i="15"/>
  <c r="A692" i="15"/>
  <c r="B692" i="15"/>
  <c r="C692" i="15"/>
  <c r="A482" i="15"/>
  <c r="B482" i="15"/>
  <c r="C482" i="15"/>
  <c r="C91" i="15"/>
  <c r="C46" i="15"/>
  <c r="AS28" i="7"/>
  <c r="Z33" i="7"/>
  <c r="C44" i="5"/>
  <c r="D373" i="15"/>
  <c r="D91" i="15"/>
  <c r="H26" i="11"/>
  <c r="F31" i="9"/>
  <c r="D367" i="15"/>
  <c r="D46" i="15"/>
  <c r="AD30" i="7"/>
  <c r="AC30" i="7"/>
  <c r="I46" i="7"/>
  <c r="AF30" i="7"/>
  <c r="AE30" i="7"/>
  <c r="B45" i="5"/>
  <c r="D253" i="15"/>
  <c r="AG30" i="7"/>
  <c r="H46" i="7"/>
  <c r="D133" i="15"/>
  <c r="E373" i="15" l="1"/>
  <c r="E253" i="15"/>
  <c r="E133" i="15"/>
  <c r="E367" i="15"/>
  <c r="A4346" i="15"/>
  <c r="B4346" i="15"/>
  <c r="C4346" i="15"/>
  <c r="A4226" i="15"/>
  <c r="B4226" i="15"/>
  <c r="C4226" i="15"/>
  <c r="A4106" i="15"/>
  <c r="B4106" i="15"/>
  <c r="C4106" i="15"/>
  <c r="A3986" i="15"/>
  <c r="B3986" i="15"/>
  <c r="C3986" i="15"/>
  <c r="A3866" i="15"/>
  <c r="B3866" i="15"/>
  <c r="C3866" i="15"/>
  <c r="A3746" i="15"/>
  <c r="B3746" i="15"/>
  <c r="C3746" i="15"/>
  <c r="A3626" i="15"/>
  <c r="B3626" i="15"/>
  <c r="C3626" i="15"/>
  <c r="A2329" i="15"/>
  <c r="B2329" i="15"/>
  <c r="C2329" i="15"/>
  <c r="A2077" i="15"/>
  <c r="B2077" i="15"/>
  <c r="C2077" i="15"/>
  <c r="A1825" i="15"/>
  <c r="B1825" i="15"/>
  <c r="C1825" i="15"/>
  <c r="A1573" i="15"/>
  <c r="B1573" i="15"/>
  <c r="C1573" i="15"/>
  <c r="C1321" i="15"/>
  <c r="A1321" i="15"/>
  <c r="B1321" i="15"/>
  <c r="E91" i="15"/>
  <c r="E46" i="15"/>
  <c r="AK30" i="7"/>
  <c r="S34" i="7"/>
  <c r="A45" i="5"/>
  <c r="B29" i="10"/>
  <c r="A29" i="10"/>
  <c r="L46" i="7"/>
  <c r="D29" i="10"/>
  <c r="C29" i="10"/>
  <c r="D44" i="5"/>
  <c r="E29" i="10"/>
  <c r="Q34" i="7"/>
  <c r="A374" i="15" l="1"/>
  <c r="B374" i="15"/>
  <c r="C374" i="15"/>
  <c r="A254" i="15"/>
  <c r="B254" i="15"/>
  <c r="C254" i="15"/>
  <c r="A134" i="15"/>
  <c r="B134" i="15"/>
  <c r="C134" i="15"/>
  <c r="T34" i="7"/>
  <c r="AI31" i="7"/>
  <c r="R35" i="7"/>
  <c r="J46" i="7"/>
  <c r="N35" i="7"/>
  <c r="P35" i="7"/>
  <c r="W33" i="7"/>
  <c r="D254" i="15"/>
  <c r="AP28" i="7"/>
  <c r="D134" i="15"/>
  <c r="AD31" i="7"/>
  <c r="D33" i="8"/>
  <c r="G29" i="10"/>
  <c r="AO28" i="7"/>
  <c r="U33" i="7"/>
  <c r="AM28" i="7"/>
  <c r="D374" i="15"/>
  <c r="X33" i="7"/>
  <c r="V33" i="7"/>
  <c r="AN28" i="7"/>
  <c r="AQ28" i="7"/>
  <c r="O35" i="7"/>
  <c r="AL28" i="7"/>
  <c r="AF31" i="7"/>
  <c r="K47" i="7" l="1"/>
  <c r="M46" i="7"/>
  <c r="L47" i="7"/>
  <c r="A3419" i="15"/>
  <c r="B3419" i="15"/>
  <c r="C3419" i="15"/>
  <c r="A3209" i="15"/>
  <c r="B3209" i="15"/>
  <c r="C3209" i="15"/>
  <c r="A2999" i="15"/>
  <c r="B2999" i="15"/>
  <c r="C2999" i="15"/>
  <c r="A2789" i="15"/>
  <c r="B2789" i="15"/>
  <c r="C2789" i="15"/>
  <c r="A2579" i="15"/>
  <c r="B2579" i="15"/>
  <c r="C2579" i="15"/>
  <c r="E374" i="15"/>
  <c r="E254" i="15"/>
  <c r="E134" i="15"/>
  <c r="S35" i="7"/>
  <c r="AG31" i="7"/>
  <c r="AC31" i="7"/>
  <c r="A30" i="10"/>
  <c r="C32" i="9"/>
  <c r="A27" i="11"/>
  <c r="D32" i="9"/>
  <c r="B30" i="10"/>
  <c r="D27" i="11"/>
  <c r="AT28" i="7"/>
  <c r="D30" i="10"/>
  <c r="A34" i="8"/>
  <c r="B27" i="11"/>
  <c r="AA33" i="7"/>
  <c r="J47" i="7"/>
  <c r="AE31" i="7"/>
  <c r="F27" i="11"/>
  <c r="A32" i="9"/>
  <c r="C34" i="8"/>
  <c r="C27" i="11"/>
  <c r="C30" i="10"/>
  <c r="C45" i="5"/>
  <c r="B34" i="8"/>
  <c r="E30" i="10"/>
  <c r="B32" i="9"/>
  <c r="E33" i="8"/>
  <c r="E27" i="11"/>
  <c r="Q35" i="7"/>
  <c r="K48" i="7" l="1"/>
  <c r="A1113" i="15"/>
  <c r="B1113" i="15"/>
  <c r="C1113" i="15"/>
  <c r="A903" i="15"/>
  <c r="B903" i="15"/>
  <c r="C903" i="15"/>
  <c r="A693" i="15"/>
  <c r="B693" i="15"/>
  <c r="C693" i="15"/>
  <c r="A483" i="15"/>
  <c r="B483" i="15"/>
  <c r="C483" i="15"/>
  <c r="T35" i="7"/>
  <c r="R36" i="7"/>
  <c r="L48" i="7"/>
  <c r="D45" i="5"/>
  <c r="I47" i="7"/>
  <c r="B46" i="5" s="1"/>
  <c r="D34" i="8"/>
  <c r="Y33" i="7"/>
  <c r="AR28" i="7"/>
  <c r="C46" i="5"/>
  <c r="O36" i="7"/>
  <c r="H47" i="7"/>
  <c r="J48" i="7"/>
  <c r="AJ31" i="7"/>
  <c r="P36" i="7"/>
  <c r="A46" i="5"/>
  <c r="M47" i="7" l="1"/>
  <c r="B375" i="15"/>
  <c r="C255" i="15"/>
  <c r="C375" i="15"/>
  <c r="A135" i="15"/>
  <c r="B255" i="15"/>
  <c r="A255" i="15"/>
  <c r="B135" i="15"/>
  <c r="A375" i="15"/>
  <c r="C135" i="15"/>
  <c r="K49" i="7"/>
  <c r="L49" i="7"/>
  <c r="AU28" i="7"/>
  <c r="AB33" i="7"/>
  <c r="AS29" i="7"/>
  <c r="Z34" i="7"/>
  <c r="D46" i="5"/>
  <c r="N36" i="7"/>
  <c r="H48" i="7"/>
  <c r="I49" i="7"/>
  <c r="E34" i="8"/>
  <c r="J49" i="7"/>
  <c r="A35" i="8"/>
  <c r="C35" i="8"/>
  <c r="G27" i="11"/>
  <c r="AH31" i="7"/>
  <c r="I48" i="7"/>
  <c r="B35" i="8"/>
  <c r="C47" i="5"/>
  <c r="B47" i="5"/>
  <c r="A47" i="5"/>
  <c r="H49" i="7"/>
  <c r="A48" i="5" s="1"/>
  <c r="E32" i="9"/>
  <c r="D135" i="15"/>
  <c r="D375" i="15"/>
  <c r="D255" i="15"/>
  <c r="E255" i="15" l="1"/>
  <c r="AI32" i="7"/>
  <c r="AK31" i="7"/>
  <c r="M48" i="7"/>
  <c r="A256" i="15"/>
  <c r="C376" i="15"/>
  <c r="A376" i="15"/>
  <c r="B256" i="15"/>
  <c r="A136" i="15"/>
  <c r="B376" i="15"/>
  <c r="C256" i="15"/>
  <c r="B136" i="15"/>
  <c r="C136" i="15"/>
  <c r="E375" i="15"/>
  <c r="E135" i="15"/>
  <c r="M49" i="7"/>
  <c r="K50" i="7"/>
  <c r="L50" i="7"/>
  <c r="A1114" i="15"/>
  <c r="B1114" i="15"/>
  <c r="C1114" i="15"/>
  <c r="A904" i="15"/>
  <c r="B904" i="15"/>
  <c r="C904" i="15"/>
  <c r="A694" i="15"/>
  <c r="B694" i="15"/>
  <c r="C694" i="15"/>
  <c r="A484" i="15"/>
  <c r="B484" i="15"/>
  <c r="C484" i="15"/>
  <c r="S36" i="7"/>
  <c r="C48" i="5"/>
  <c r="I50" i="7"/>
  <c r="F32" i="9"/>
  <c r="B48" i="5"/>
  <c r="H50" i="7"/>
  <c r="AE32" i="7"/>
  <c r="AC32" i="7"/>
  <c r="A49" i="5"/>
  <c r="AD32" i="7"/>
  <c r="J50" i="7"/>
  <c r="D47" i="5"/>
  <c r="F30" i="10"/>
  <c r="AF32" i="7"/>
  <c r="AG32" i="7"/>
  <c r="Q36" i="7"/>
  <c r="H27" i="11"/>
  <c r="D256" i="15"/>
  <c r="D376" i="15"/>
  <c r="D136" i="15"/>
  <c r="E136" i="15" l="1"/>
  <c r="E376" i="15"/>
  <c r="E256" i="15"/>
  <c r="K51" i="7"/>
  <c r="M50" i="7"/>
  <c r="A4347" i="15"/>
  <c r="B4347" i="15"/>
  <c r="C4347" i="15"/>
  <c r="A4227" i="15"/>
  <c r="B4227" i="15"/>
  <c r="C4227" i="15"/>
  <c r="A4107" i="15"/>
  <c r="B4107" i="15"/>
  <c r="C4107" i="15"/>
  <c r="A3987" i="15"/>
  <c r="B3987" i="15"/>
  <c r="C3987" i="15"/>
  <c r="A3867" i="15"/>
  <c r="B3867" i="15"/>
  <c r="C3867" i="15"/>
  <c r="A3747" i="15"/>
  <c r="B3747" i="15"/>
  <c r="C3747" i="15"/>
  <c r="A3627" i="15"/>
  <c r="B3627" i="15"/>
  <c r="C3627" i="15"/>
  <c r="A2330" i="15"/>
  <c r="B2330" i="15"/>
  <c r="C2330" i="15"/>
  <c r="A2078" i="15"/>
  <c r="B2078" i="15"/>
  <c r="C2078" i="15"/>
  <c r="A1826" i="15"/>
  <c r="B1826" i="15"/>
  <c r="C1826" i="15"/>
  <c r="A1574" i="15"/>
  <c r="B1574" i="15"/>
  <c r="C1574" i="15"/>
  <c r="C1322" i="15"/>
  <c r="A1322" i="15"/>
  <c r="B1322" i="15"/>
  <c r="A377" i="15"/>
  <c r="B377" i="15"/>
  <c r="C377" i="15"/>
  <c r="A257" i="15"/>
  <c r="B257" i="15"/>
  <c r="C257" i="15"/>
  <c r="A137" i="15"/>
  <c r="B137" i="15"/>
  <c r="C137" i="15"/>
  <c r="T36" i="7"/>
  <c r="R37" i="7"/>
  <c r="AJ32" i="7"/>
  <c r="C49" i="5"/>
  <c r="AM29" i="7"/>
  <c r="AH32" i="7"/>
  <c r="D31" i="10"/>
  <c r="D257" i="15"/>
  <c r="N37" i="7"/>
  <c r="X34" i="7"/>
  <c r="O37" i="7"/>
  <c r="B49" i="5"/>
  <c r="B31" i="10"/>
  <c r="AL29" i="7"/>
  <c r="I51" i="7"/>
  <c r="V34" i="7"/>
  <c r="P37" i="7"/>
  <c r="AN29" i="7"/>
  <c r="AO29" i="7"/>
  <c r="D48" i="5"/>
  <c r="AW22" i="7"/>
  <c r="AQ29" i="7"/>
  <c r="D377" i="15"/>
  <c r="U34" i="7"/>
  <c r="A31" i="10"/>
  <c r="D137" i="15"/>
  <c r="G30" i="10"/>
  <c r="C31" i="10"/>
  <c r="E31" i="10"/>
  <c r="D35" i="8"/>
  <c r="W34" i="7"/>
  <c r="H51" i="7"/>
  <c r="AP29" i="7"/>
  <c r="AX22" i="7"/>
  <c r="A3210" i="15" l="1"/>
  <c r="B3000" i="15"/>
  <c r="C2790" i="15"/>
  <c r="A3420" i="15"/>
  <c r="B3210" i="15"/>
  <c r="C3000" i="15"/>
  <c r="A2580" i="15"/>
  <c r="B3420" i="15"/>
  <c r="C3210" i="15"/>
  <c r="A2790" i="15"/>
  <c r="B2580" i="15"/>
  <c r="C3420" i="15"/>
  <c r="A3000" i="15"/>
  <c r="B2790" i="15"/>
  <c r="C2580" i="15"/>
  <c r="E377" i="15"/>
  <c r="A378" i="15"/>
  <c r="B378" i="15"/>
  <c r="C378" i="15"/>
  <c r="A258" i="15"/>
  <c r="B258" i="15"/>
  <c r="C258" i="15"/>
  <c r="E257" i="15"/>
  <c r="E137" i="15"/>
  <c r="A138" i="15"/>
  <c r="B138" i="15"/>
  <c r="C138" i="15"/>
  <c r="AK32" i="7"/>
  <c r="AI33" i="7"/>
  <c r="L51" i="7"/>
  <c r="AA34" i="7"/>
  <c r="B33" i="9"/>
  <c r="B36" i="8"/>
  <c r="F21" i="12"/>
  <c r="B50" i="5"/>
  <c r="C36" i="8"/>
  <c r="C21" i="12"/>
  <c r="E28" i="11"/>
  <c r="D138" i="15"/>
  <c r="A21" i="12"/>
  <c r="D258" i="15"/>
  <c r="F31" i="10"/>
  <c r="J51" i="7"/>
  <c r="AT29" i="7"/>
  <c r="C28" i="11"/>
  <c r="E21" i="12"/>
  <c r="Y34" i="7"/>
  <c r="S37" i="7"/>
  <c r="AZ22" i="7"/>
  <c r="D28" i="11"/>
  <c r="BA22" i="7"/>
  <c r="A36" i="8"/>
  <c r="E35" i="8"/>
  <c r="AV22" i="7"/>
  <c r="D33" i="9"/>
  <c r="A28" i="11"/>
  <c r="B28" i="11"/>
  <c r="A33" i="9"/>
  <c r="AY22" i="7"/>
  <c r="D378" i="15"/>
  <c r="B21" i="12"/>
  <c r="C33" i="9"/>
  <c r="A50" i="5"/>
  <c r="D21" i="12"/>
  <c r="F28" i="11"/>
  <c r="Z35" i="7" l="1"/>
  <c r="AB34" i="7"/>
  <c r="M51" i="7"/>
  <c r="K52" i="7"/>
  <c r="A1115" i="15"/>
  <c r="B1115" i="15"/>
  <c r="C1115" i="15"/>
  <c r="A905" i="15"/>
  <c r="B905" i="15"/>
  <c r="C905" i="15"/>
  <c r="A695" i="15"/>
  <c r="B695" i="15"/>
  <c r="C695" i="15"/>
  <c r="A485" i="15"/>
  <c r="B485" i="15"/>
  <c r="C485" i="15"/>
  <c r="E378" i="15"/>
  <c r="E258" i="15"/>
  <c r="E138" i="15"/>
  <c r="AA35" i="7"/>
  <c r="E33" i="9"/>
  <c r="U35" i="7"/>
  <c r="Q37" i="7"/>
  <c r="D34" i="9"/>
  <c r="C34" i="9"/>
  <c r="B34" i="9"/>
  <c r="AE33" i="7"/>
  <c r="AC33" i="7"/>
  <c r="C50" i="5"/>
  <c r="X35" i="7"/>
  <c r="Y35" i="7"/>
  <c r="W35" i="7"/>
  <c r="A34" i="9"/>
  <c r="AF33" i="7"/>
  <c r="G31" i="10"/>
  <c r="V35" i="7"/>
  <c r="AD33" i="7"/>
  <c r="AR29" i="7"/>
  <c r="AG33" i="7"/>
  <c r="Z36" i="7" l="1"/>
  <c r="AB35" i="7"/>
  <c r="A3421" i="15"/>
  <c r="B3421" i="15"/>
  <c r="C3421" i="15"/>
  <c r="A3211" i="15"/>
  <c r="B3211" i="15"/>
  <c r="C3211" i="15"/>
  <c r="A3001" i="15"/>
  <c r="B3001" i="15"/>
  <c r="C3001" i="15"/>
  <c r="A2791" i="15"/>
  <c r="B2791" i="15"/>
  <c r="C2791" i="15"/>
  <c r="A2581" i="15"/>
  <c r="B2581" i="15"/>
  <c r="C2581" i="15"/>
  <c r="AU29" i="7"/>
  <c r="T37" i="7"/>
  <c r="AS30" i="7"/>
  <c r="R38" i="7"/>
  <c r="S38" i="7"/>
  <c r="E34" i="9"/>
  <c r="I52" i="7"/>
  <c r="G21" i="12"/>
  <c r="F33" i="9"/>
  <c r="D49" i="5"/>
  <c r="B32" i="10"/>
  <c r="C32" i="10"/>
  <c r="D32" i="10"/>
  <c r="Q38" i="7"/>
  <c r="H52" i="7"/>
  <c r="G28" i="11"/>
  <c r="BB22" i="7"/>
  <c r="E32" i="10"/>
  <c r="A32" i="10"/>
  <c r="D36" i="8"/>
  <c r="B2331" i="15" l="1"/>
  <c r="C2079" i="15"/>
  <c r="A1575" i="15"/>
  <c r="A1323" i="15"/>
  <c r="C2331" i="15"/>
  <c r="A1827" i="15"/>
  <c r="B1575" i="15"/>
  <c r="B1323" i="15"/>
  <c r="A2079" i="15"/>
  <c r="B1827" i="15"/>
  <c r="C1575" i="15"/>
  <c r="A2331" i="15"/>
  <c r="B2079" i="15"/>
  <c r="C1827" i="15"/>
  <c r="C1323" i="15"/>
  <c r="A379" i="15"/>
  <c r="B379" i="15"/>
  <c r="C379" i="15"/>
  <c r="A259" i="15"/>
  <c r="B259" i="15"/>
  <c r="C259" i="15"/>
  <c r="A139" i="15"/>
  <c r="B139" i="15"/>
  <c r="C139" i="15"/>
  <c r="AT30" i="7"/>
  <c r="AP30" i="7"/>
  <c r="AL30" i="7"/>
  <c r="V36" i="7"/>
  <c r="D139" i="15"/>
  <c r="O38" i="7"/>
  <c r="AN30" i="7"/>
  <c r="AJ33" i="7"/>
  <c r="BE22" i="7"/>
  <c r="A51" i="5"/>
  <c r="AO30" i="7"/>
  <c r="P38" i="7"/>
  <c r="AM30" i="7"/>
  <c r="D37" i="8"/>
  <c r="U36" i="7"/>
  <c r="H28" i="11"/>
  <c r="F34" i="9"/>
  <c r="AR30" i="7"/>
  <c r="X36" i="7"/>
  <c r="D259" i="15"/>
  <c r="N38" i="7"/>
  <c r="B51" i="5"/>
  <c r="W36" i="7"/>
  <c r="AQ30" i="7"/>
  <c r="E36" i="8"/>
  <c r="D379" i="15"/>
  <c r="A2332" i="15" l="1"/>
  <c r="B2080" i="15"/>
  <c r="C1828" i="15"/>
  <c r="C1324" i="15"/>
  <c r="B2332" i="15"/>
  <c r="C2080" i="15"/>
  <c r="A1576" i="15"/>
  <c r="A1324" i="15"/>
  <c r="C2332" i="15"/>
  <c r="A1828" i="15"/>
  <c r="B1576" i="15"/>
  <c r="B1324" i="15"/>
  <c r="A2080" i="15"/>
  <c r="B1828" i="15"/>
  <c r="C1576" i="15"/>
  <c r="R39" i="7"/>
  <c r="A4348" i="15"/>
  <c r="B4348" i="15"/>
  <c r="C4348" i="15"/>
  <c r="A4228" i="15"/>
  <c r="B4228" i="15"/>
  <c r="C4228" i="15"/>
  <c r="A4108" i="15"/>
  <c r="B4108" i="15"/>
  <c r="C4108" i="15"/>
  <c r="A3988" i="15"/>
  <c r="B3988" i="15"/>
  <c r="C3988" i="15"/>
  <c r="A3868" i="15"/>
  <c r="B3868" i="15"/>
  <c r="C3868" i="15"/>
  <c r="A3748" i="15"/>
  <c r="B3748" i="15"/>
  <c r="C3748" i="15"/>
  <c r="A3628" i="15"/>
  <c r="B3628" i="15"/>
  <c r="C3628" i="15"/>
  <c r="A1116" i="15"/>
  <c r="B1116" i="15"/>
  <c r="C1116" i="15"/>
  <c r="A906" i="15"/>
  <c r="B906" i="15"/>
  <c r="C906" i="15"/>
  <c r="A696" i="15"/>
  <c r="B696" i="15"/>
  <c r="C696" i="15"/>
  <c r="A486" i="15"/>
  <c r="B486" i="15"/>
  <c r="C486" i="15"/>
  <c r="E379" i="15"/>
  <c r="E259" i="15"/>
  <c r="E139" i="15"/>
  <c r="AU30" i="7"/>
  <c r="T38" i="7"/>
  <c r="AS31" i="7"/>
  <c r="N39" i="7"/>
  <c r="L52" i="7"/>
  <c r="AO31" i="7"/>
  <c r="D29" i="11"/>
  <c r="G29" i="11"/>
  <c r="P39" i="7"/>
  <c r="F29" i="11"/>
  <c r="A35" i="9"/>
  <c r="AH33" i="7"/>
  <c r="D35" i="9"/>
  <c r="C35" i="9"/>
  <c r="AN31" i="7"/>
  <c r="O39" i="7"/>
  <c r="C38" i="8"/>
  <c r="AQ31" i="7"/>
  <c r="A37" i="8"/>
  <c r="E29" i="11"/>
  <c r="A38" i="8"/>
  <c r="B37" i="8"/>
  <c r="BC22" i="7"/>
  <c r="B38" i="8"/>
  <c r="B35" i="9"/>
  <c r="A29" i="11"/>
  <c r="C29" i="11"/>
  <c r="AM31" i="7"/>
  <c r="C37" i="8"/>
  <c r="B29" i="11"/>
  <c r="BD23" i="7" l="1"/>
  <c r="BF22" i="7"/>
  <c r="AK33" i="7"/>
  <c r="AI34" i="7"/>
  <c r="S39" i="7"/>
  <c r="D50" i="5"/>
  <c r="Q39" i="7"/>
  <c r="H29" i="11"/>
  <c r="J52" i="7"/>
  <c r="H21" i="12"/>
  <c r="C30" i="11"/>
  <c r="E37" i="8"/>
  <c r="AA36" i="7"/>
  <c r="F32" i="10"/>
  <c r="A30" i="11"/>
  <c r="E30" i="11"/>
  <c r="F30" i="11"/>
  <c r="AL31" i="7"/>
  <c r="AP31" i="7"/>
  <c r="B30" i="11"/>
  <c r="D30" i="11"/>
  <c r="AT31" i="7"/>
  <c r="B1117" i="15" l="1"/>
  <c r="C907" i="15"/>
  <c r="A487" i="15"/>
  <c r="C1117" i="15"/>
  <c r="A697" i="15"/>
  <c r="B487" i="15"/>
  <c r="A907" i="15"/>
  <c r="B697" i="15"/>
  <c r="C487" i="15"/>
  <c r="A1117" i="15"/>
  <c r="B907" i="15"/>
  <c r="C697" i="15"/>
  <c r="A4349" i="15"/>
  <c r="B4349" i="15"/>
  <c r="C4349" i="15"/>
  <c r="A4229" i="15"/>
  <c r="B4229" i="15"/>
  <c r="C4229" i="15"/>
  <c r="A4109" i="15"/>
  <c r="B4109" i="15"/>
  <c r="C4109" i="15"/>
  <c r="A3989" i="15"/>
  <c r="B3989" i="15"/>
  <c r="C3989" i="15"/>
  <c r="A3869" i="15"/>
  <c r="B3869" i="15"/>
  <c r="C3869" i="15"/>
  <c r="A3749" i="15"/>
  <c r="B3749" i="15"/>
  <c r="C3749" i="15"/>
  <c r="A3629" i="15"/>
  <c r="B3629" i="15"/>
  <c r="C3629" i="15"/>
  <c r="A380" i="15"/>
  <c r="B380" i="15"/>
  <c r="C380" i="15"/>
  <c r="A260" i="15"/>
  <c r="B260" i="15"/>
  <c r="C260" i="15"/>
  <c r="A140" i="15"/>
  <c r="B140" i="15"/>
  <c r="C140" i="15"/>
  <c r="T39" i="7"/>
  <c r="M52" i="7"/>
  <c r="R40" i="7"/>
  <c r="K53" i="7"/>
  <c r="L53" i="7"/>
  <c r="D260" i="15"/>
  <c r="AD34" i="7"/>
  <c r="AE34" i="7"/>
  <c r="O40" i="7"/>
  <c r="J53" i="7"/>
  <c r="AF34" i="7"/>
  <c r="Y36" i="7"/>
  <c r="D140" i="15"/>
  <c r="P40" i="7"/>
  <c r="AG34" i="7"/>
  <c r="AR31" i="7"/>
  <c r="G32" i="10"/>
  <c r="C51" i="5"/>
  <c r="I21" i="12"/>
  <c r="D380" i="15"/>
  <c r="AC34" i="7"/>
  <c r="N40" i="7"/>
  <c r="D38" i="8"/>
  <c r="A4731" i="15" l="1"/>
  <c r="B4686" i="15"/>
  <c r="C4641" i="15"/>
  <c r="A4551" i="15"/>
  <c r="B4506" i="15"/>
  <c r="C4461" i="15"/>
  <c r="A4776" i="15"/>
  <c r="B4731" i="15"/>
  <c r="C4686" i="15"/>
  <c r="A4596" i="15"/>
  <c r="B4551" i="15"/>
  <c r="C4506" i="15"/>
  <c r="A4686" i="15"/>
  <c r="A4506" i="15"/>
  <c r="B4776" i="15"/>
  <c r="C4731" i="15"/>
  <c r="A4641" i="15"/>
  <c r="B4596" i="15"/>
  <c r="C4551" i="15"/>
  <c r="A4461" i="15"/>
  <c r="C4776" i="15"/>
  <c r="B4641" i="15"/>
  <c r="C4596" i="15"/>
  <c r="B4461" i="15"/>
  <c r="A3422" i="15"/>
  <c r="B3422" i="15"/>
  <c r="C3422" i="15"/>
  <c r="A3212" i="15"/>
  <c r="B3212" i="15"/>
  <c r="C3212" i="15"/>
  <c r="A3002" i="15"/>
  <c r="B3002" i="15"/>
  <c r="C3002" i="15"/>
  <c r="A2792" i="15"/>
  <c r="B2792" i="15"/>
  <c r="C2792" i="15"/>
  <c r="A2582" i="15"/>
  <c r="B2582" i="15"/>
  <c r="C2582" i="15"/>
  <c r="E380" i="15"/>
  <c r="E260" i="15"/>
  <c r="E140" i="15"/>
  <c r="AU31" i="7"/>
  <c r="AB36" i="7"/>
  <c r="AS32" i="7"/>
  <c r="Z37" i="7"/>
  <c r="C33" i="10"/>
  <c r="D33" i="10"/>
  <c r="A33" i="10"/>
  <c r="B39" i="8"/>
  <c r="AJ34" i="7"/>
  <c r="E35" i="9"/>
  <c r="G30" i="11"/>
  <c r="C39" i="8"/>
  <c r="A39" i="8"/>
  <c r="C52" i="5"/>
  <c r="E33" i="10"/>
  <c r="B33" i="10"/>
  <c r="E38" i="8"/>
  <c r="A1118" i="15" l="1"/>
  <c r="B1118" i="15"/>
  <c r="C1118" i="15"/>
  <c r="A908" i="15"/>
  <c r="B908" i="15"/>
  <c r="C908" i="15"/>
  <c r="A698" i="15"/>
  <c r="B698" i="15"/>
  <c r="C698" i="15"/>
  <c r="A488" i="15"/>
  <c r="B488" i="15"/>
  <c r="C488" i="15"/>
  <c r="S40" i="7"/>
  <c r="I53" i="7"/>
  <c r="F35" i="9"/>
  <c r="D51" i="5"/>
  <c r="AH34" i="7"/>
  <c r="H53" i="7"/>
  <c r="Q40" i="7"/>
  <c r="H30" i="11"/>
  <c r="K54" i="7" l="1"/>
  <c r="A4350" i="15"/>
  <c r="B4350" i="15"/>
  <c r="C4350" i="15"/>
  <c r="A4230" i="15"/>
  <c r="B4230" i="15"/>
  <c r="C4230" i="15"/>
  <c r="A4110" i="15"/>
  <c r="B4110" i="15"/>
  <c r="C4110" i="15"/>
  <c r="A3990" i="15"/>
  <c r="B3990" i="15"/>
  <c r="C3990" i="15"/>
  <c r="A3870" i="15"/>
  <c r="B3870" i="15"/>
  <c r="C3870" i="15"/>
  <c r="A3750" i="15"/>
  <c r="B3750" i="15"/>
  <c r="C3750" i="15"/>
  <c r="A3630" i="15"/>
  <c r="B3630" i="15"/>
  <c r="C3630" i="15"/>
  <c r="A2333" i="15"/>
  <c r="B2333" i="15"/>
  <c r="C2333" i="15"/>
  <c r="A2081" i="15"/>
  <c r="B2081" i="15"/>
  <c r="C2081" i="15"/>
  <c r="A1829" i="15"/>
  <c r="B1829" i="15"/>
  <c r="C1829" i="15"/>
  <c r="A1577" i="15"/>
  <c r="B1577" i="15"/>
  <c r="C1577" i="15"/>
  <c r="C1325" i="15"/>
  <c r="A1325" i="15"/>
  <c r="B1325" i="15"/>
  <c r="A381" i="15"/>
  <c r="B381" i="15"/>
  <c r="C381" i="15"/>
  <c r="A261" i="15"/>
  <c r="B261" i="15"/>
  <c r="C261" i="15"/>
  <c r="A141" i="15"/>
  <c r="B141" i="15"/>
  <c r="C141" i="15"/>
  <c r="AK34" i="7"/>
  <c r="T40" i="7"/>
  <c r="M53" i="7"/>
  <c r="AI35" i="7"/>
  <c r="R41" i="7"/>
  <c r="X37" i="7"/>
  <c r="AQ32" i="7"/>
  <c r="AO32" i="7"/>
  <c r="AP32" i="7"/>
  <c r="V37" i="7"/>
  <c r="P41" i="7"/>
  <c r="D261" i="15"/>
  <c r="D141" i="15"/>
  <c r="AN32" i="7"/>
  <c r="U37" i="7"/>
  <c r="A52" i="5"/>
  <c r="F33" i="10"/>
  <c r="B52" i="5"/>
  <c r="N41" i="7"/>
  <c r="W37" i="7"/>
  <c r="D39" i="8"/>
  <c r="AL32" i="7"/>
  <c r="D381" i="15"/>
  <c r="I54" i="7"/>
  <c r="AM32" i="7"/>
  <c r="H54" i="7"/>
  <c r="O41" i="7"/>
  <c r="E381" i="15" l="1"/>
  <c r="E261" i="15"/>
  <c r="E141" i="15"/>
  <c r="AA37" i="7"/>
  <c r="L54" i="7"/>
  <c r="J54" i="7"/>
  <c r="AD35" i="7"/>
  <c r="B40" i="8"/>
  <c r="AF35" i="7"/>
  <c r="C36" i="9"/>
  <c r="B31" i="11"/>
  <c r="E39" i="8"/>
  <c r="G33" i="10"/>
  <c r="F31" i="11"/>
  <c r="C31" i="11"/>
  <c r="D52" i="5"/>
  <c r="B53" i="5"/>
  <c r="A40" i="8"/>
  <c r="D36" i="9"/>
  <c r="A53" i="5"/>
  <c r="AE35" i="7"/>
  <c r="AG35" i="7"/>
  <c r="AT32" i="7"/>
  <c r="Y37" i="7"/>
  <c r="D31" i="11"/>
  <c r="AC35" i="7"/>
  <c r="B36" i="9"/>
  <c r="A31" i="11"/>
  <c r="C40" i="8"/>
  <c r="E31" i="11"/>
  <c r="A36" i="9"/>
  <c r="Z38" i="7" l="1"/>
  <c r="AB37" i="7"/>
  <c r="L55" i="7"/>
  <c r="K55" i="7"/>
  <c r="M54" i="7"/>
  <c r="A3423" i="15"/>
  <c r="B3423" i="15"/>
  <c r="C3423" i="15"/>
  <c r="A3213" i="15"/>
  <c r="B3213" i="15"/>
  <c r="C3213" i="15"/>
  <c r="A3003" i="15"/>
  <c r="B3003" i="15"/>
  <c r="C3003" i="15"/>
  <c r="A2793" i="15"/>
  <c r="B2793" i="15"/>
  <c r="C2793" i="15"/>
  <c r="A2583" i="15"/>
  <c r="B2583" i="15"/>
  <c r="C2583" i="15"/>
  <c r="A1119" i="15"/>
  <c r="B1119" i="15"/>
  <c r="C1119" i="15"/>
  <c r="A909" i="15"/>
  <c r="B909" i="15"/>
  <c r="C909" i="15"/>
  <c r="A699" i="15"/>
  <c r="B699" i="15"/>
  <c r="C699" i="15"/>
  <c r="A489" i="15"/>
  <c r="B489" i="15"/>
  <c r="C489" i="15"/>
  <c r="A382" i="15"/>
  <c r="B382" i="15"/>
  <c r="C382" i="15"/>
  <c r="A262" i="15"/>
  <c r="B262" i="15"/>
  <c r="C262" i="15"/>
  <c r="A142" i="15"/>
  <c r="B142" i="15"/>
  <c r="C142" i="15"/>
  <c r="S41" i="7"/>
  <c r="E36" i="9"/>
  <c r="J55" i="7"/>
  <c r="AR32" i="7"/>
  <c r="D262" i="15"/>
  <c r="Q41" i="7"/>
  <c r="C53" i="5"/>
  <c r="D34" i="10"/>
  <c r="C34" i="10"/>
  <c r="B34" i="10"/>
  <c r="H55" i="7"/>
  <c r="D142" i="15"/>
  <c r="A34" i="10"/>
  <c r="E34" i="10"/>
  <c r="I55" i="7"/>
  <c r="D382" i="15"/>
  <c r="K56" i="7" l="1"/>
  <c r="E382" i="15"/>
  <c r="E262" i="15"/>
  <c r="E142" i="15"/>
  <c r="AU32" i="7"/>
  <c r="T41" i="7"/>
  <c r="M55" i="7"/>
  <c r="AS33" i="7"/>
  <c r="R42" i="7"/>
  <c r="D53" i="5"/>
  <c r="G31" i="11"/>
  <c r="A54" i="5"/>
  <c r="C54" i="5"/>
  <c r="D40" i="8"/>
  <c r="AO33" i="7"/>
  <c r="F36" i="9"/>
  <c r="B54" i="5"/>
  <c r="A2334" i="15" l="1"/>
  <c r="B2082" i="15"/>
  <c r="C1830" i="15"/>
  <c r="C1326" i="15"/>
  <c r="B2334" i="15"/>
  <c r="C2082" i="15"/>
  <c r="A1578" i="15"/>
  <c r="A1326" i="15"/>
  <c r="C2334" i="15"/>
  <c r="A1830" i="15"/>
  <c r="B1578" i="15"/>
  <c r="B1326" i="15"/>
  <c r="A2082" i="15"/>
  <c r="B1830" i="15"/>
  <c r="C1578" i="15"/>
  <c r="A383" i="15"/>
  <c r="B263" i="15"/>
  <c r="A143" i="15"/>
  <c r="B383" i="15"/>
  <c r="C263" i="15"/>
  <c r="B143" i="15"/>
  <c r="C383" i="15"/>
  <c r="C143" i="15"/>
  <c r="A263" i="15"/>
  <c r="AJ35" i="7"/>
  <c r="W38" i="7"/>
  <c r="V38" i="7"/>
  <c r="AQ33" i="7"/>
  <c r="X38" i="7"/>
  <c r="H31" i="11"/>
  <c r="AM33" i="7"/>
  <c r="AW23" i="7" s="1"/>
  <c r="N42" i="7"/>
  <c r="P42" i="7"/>
  <c r="AP33" i="7"/>
  <c r="U38" i="7"/>
  <c r="H56" i="7"/>
  <c r="A32" i="11"/>
  <c r="AN33" i="7"/>
  <c r="E40" i="8"/>
  <c r="D32" i="11"/>
  <c r="I56" i="7"/>
  <c r="AY23" i="7"/>
  <c r="E32" i="11"/>
  <c r="O42" i="7"/>
  <c r="AL33" i="7"/>
  <c r="B32" i="11"/>
  <c r="D143" i="15"/>
  <c r="D263" i="15"/>
  <c r="D383" i="15"/>
  <c r="E383" i="15" l="1"/>
  <c r="E263" i="15"/>
  <c r="E143" i="15"/>
  <c r="A4351" i="15"/>
  <c r="B4351" i="15"/>
  <c r="C4351" i="15"/>
  <c r="A4231" i="15"/>
  <c r="B4231" i="15"/>
  <c r="C4231" i="15"/>
  <c r="A4111" i="15"/>
  <c r="B4111" i="15"/>
  <c r="C4111" i="15"/>
  <c r="A3991" i="15"/>
  <c r="B3991" i="15"/>
  <c r="C3991" i="15"/>
  <c r="A3871" i="15"/>
  <c r="B3871" i="15"/>
  <c r="C3871" i="15"/>
  <c r="A3751" i="15"/>
  <c r="B3751" i="15"/>
  <c r="C3751" i="15"/>
  <c r="A3631" i="15"/>
  <c r="B3631" i="15"/>
  <c r="C3631" i="15"/>
  <c r="A1120" i="15"/>
  <c r="B1120" i="15"/>
  <c r="C1120" i="15"/>
  <c r="A910" i="15"/>
  <c r="B910" i="15"/>
  <c r="C910" i="15"/>
  <c r="A700" i="15"/>
  <c r="B700" i="15"/>
  <c r="C700" i="15"/>
  <c r="A490" i="15"/>
  <c r="B490" i="15"/>
  <c r="C490" i="15"/>
  <c r="L56" i="7"/>
  <c r="C41" i="8"/>
  <c r="S42" i="7"/>
  <c r="A37" i="9"/>
  <c r="E22" i="12"/>
  <c r="J56" i="7"/>
  <c r="A55" i="5"/>
  <c r="C37" i="9"/>
  <c r="B55" i="5"/>
  <c r="B37" i="9"/>
  <c r="BA23" i="7"/>
  <c r="C22" i="12"/>
  <c r="B22" i="12"/>
  <c r="A22" i="12"/>
  <c r="D37" i="9"/>
  <c r="D22" i="12"/>
  <c r="B41" i="8"/>
  <c r="A41" i="8"/>
  <c r="C32" i="11"/>
  <c r="AZ23" i="7"/>
  <c r="AX23" i="7"/>
  <c r="F32" i="11"/>
  <c r="AT33" i="7"/>
  <c r="AV23" i="7"/>
  <c r="F22" i="12"/>
  <c r="AH35" i="7"/>
  <c r="K57" i="7" l="1"/>
  <c r="M56" i="7"/>
  <c r="AK35" i="7"/>
  <c r="AI36" i="7"/>
  <c r="C55" i="5"/>
  <c r="F34" i="10"/>
  <c r="AR33" i="7"/>
  <c r="AA38" i="7"/>
  <c r="D54" i="5"/>
  <c r="Q42" i="7"/>
  <c r="A384" i="15" l="1"/>
  <c r="B384" i="15"/>
  <c r="C384" i="15"/>
  <c r="A264" i="15"/>
  <c r="B264" i="15"/>
  <c r="C264" i="15"/>
  <c r="A144" i="15"/>
  <c r="B144" i="15"/>
  <c r="C144" i="15"/>
  <c r="AU33" i="7"/>
  <c r="T42" i="7"/>
  <c r="R43" i="7"/>
  <c r="S43" i="7"/>
  <c r="I57" i="7"/>
  <c r="D144" i="15"/>
  <c r="D384" i="15"/>
  <c r="Y38" i="7"/>
  <c r="H57" i="7"/>
  <c r="D264" i="15"/>
  <c r="Q43" i="7"/>
  <c r="G32" i="11"/>
  <c r="G34" i="10"/>
  <c r="BB23" i="7"/>
  <c r="D41" i="8"/>
  <c r="A3424" i="15" l="1"/>
  <c r="B3424" i="15"/>
  <c r="C3424" i="15"/>
  <c r="A3214" i="15"/>
  <c r="B3214" i="15"/>
  <c r="C3214" i="15"/>
  <c r="A3004" i="15"/>
  <c r="B3004" i="15"/>
  <c r="C3004" i="15"/>
  <c r="A2794" i="15"/>
  <c r="B2794" i="15"/>
  <c r="C2794" i="15"/>
  <c r="A2584" i="15"/>
  <c r="B2584" i="15"/>
  <c r="C2584" i="15"/>
  <c r="E384" i="15"/>
  <c r="E264" i="15"/>
  <c r="E144" i="15"/>
  <c r="AB38" i="7"/>
  <c r="AS34" i="7"/>
  <c r="Z39" i="7"/>
  <c r="E41" i="8"/>
  <c r="P43" i="7"/>
  <c r="O43" i="7"/>
  <c r="N43" i="7"/>
  <c r="AF36" i="7"/>
  <c r="D42" i="8"/>
  <c r="H32" i="11"/>
  <c r="B56" i="5"/>
  <c r="AC36" i="7"/>
  <c r="AD36" i="7"/>
  <c r="BE23" i="7"/>
  <c r="G22" i="12"/>
  <c r="AG36" i="7"/>
  <c r="AE36" i="7"/>
  <c r="E37" i="9"/>
  <c r="A56" i="5"/>
  <c r="R44" i="7" l="1"/>
  <c r="A4352" i="15"/>
  <c r="B4352" i="15"/>
  <c r="C4352" i="15"/>
  <c r="A4232" i="15"/>
  <c r="B4232" i="15"/>
  <c r="C4232" i="15"/>
  <c r="A4112" i="15"/>
  <c r="B4112" i="15"/>
  <c r="C4112" i="15"/>
  <c r="A3992" i="15"/>
  <c r="B3992" i="15"/>
  <c r="C3992" i="15"/>
  <c r="A3872" i="15"/>
  <c r="B3872" i="15"/>
  <c r="C3872" i="15"/>
  <c r="A3752" i="15"/>
  <c r="B3752" i="15"/>
  <c r="C3752" i="15"/>
  <c r="A3632" i="15"/>
  <c r="B3632" i="15"/>
  <c r="C3632" i="15"/>
  <c r="A1121" i="15"/>
  <c r="B1121" i="15"/>
  <c r="C1121" i="15"/>
  <c r="A911" i="15"/>
  <c r="B911" i="15"/>
  <c r="C911" i="15"/>
  <c r="A701" i="15"/>
  <c r="B701" i="15"/>
  <c r="C701" i="15"/>
  <c r="A491" i="15"/>
  <c r="B491" i="15"/>
  <c r="C491" i="15"/>
  <c r="T43" i="7"/>
  <c r="P44" i="7"/>
  <c r="AM34" i="7"/>
  <c r="V39" i="7"/>
  <c r="L57" i="7"/>
  <c r="A35" i="10"/>
  <c r="O44" i="7"/>
  <c r="B43" i="8" s="1"/>
  <c r="D35" i="10"/>
  <c r="B35" i="10"/>
  <c r="C43" i="8"/>
  <c r="W39" i="7"/>
  <c r="E35" i="10"/>
  <c r="AP34" i="7"/>
  <c r="AO34" i="7"/>
  <c r="AJ36" i="7"/>
  <c r="F37" i="9"/>
  <c r="AN34" i="7"/>
  <c r="X39" i="7"/>
  <c r="U39" i="7"/>
  <c r="D55" i="5"/>
  <c r="N44" i="7"/>
  <c r="C42" i="8"/>
  <c r="A43" i="8"/>
  <c r="A42" i="8"/>
  <c r="AQ34" i="7"/>
  <c r="BC23" i="7"/>
  <c r="B42" i="8"/>
  <c r="C35" i="10"/>
  <c r="AL34" i="7"/>
  <c r="A2335" i="15" l="1"/>
  <c r="B2335" i="15"/>
  <c r="C2335" i="15"/>
  <c r="A2083" i="15"/>
  <c r="B2083" i="15"/>
  <c r="C2083" i="15"/>
  <c r="A1831" i="15"/>
  <c r="B1831" i="15"/>
  <c r="C1831" i="15"/>
  <c r="A1579" i="15"/>
  <c r="B1579" i="15"/>
  <c r="C1579" i="15"/>
  <c r="C1327" i="15"/>
  <c r="A1327" i="15"/>
  <c r="B1327" i="15"/>
  <c r="A385" i="15"/>
  <c r="B385" i="15"/>
  <c r="C385" i="15"/>
  <c r="A265" i="15"/>
  <c r="B265" i="15"/>
  <c r="C265" i="15"/>
  <c r="A145" i="15"/>
  <c r="B145" i="15"/>
  <c r="C145" i="15"/>
  <c r="BF23" i="7"/>
  <c r="BD24" i="7"/>
  <c r="AT34" i="7"/>
  <c r="S44" i="7"/>
  <c r="B38" i="9"/>
  <c r="C38" i="9"/>
  <c r="F33" i="11"/>
  <c r="A38" i="9"/>
  <c r="D33" i="11"/>
  <c r="A33" i="11"/>
  <c r="AH36" i="7"/>
  <c r="E33" i="11"/>
  <c r="C33" i="11"/>
  <c r="E42" i="8"/>
  <c r="D145" i="15"/>
  <c r="D385" i="15"/>
  <c r="H22" i="12"/>
  <c r="B33" i="11"/>
  <c r="Q44" i="7"/>
  <c r="D38" i="9"/>
  <c r="D265" i="15"/>
  <c r="J57" i="7"/>
  <c r="AA39" i="7"/>
  <c r="T44" i="7" l="1"/>
  <c r="R45" i="7"/>
  <c r="A1122" i="15"/>
  <c r="B1122" i="15"/>
  <c r="C1122" i="15"/>
  <c r="A912" i="15"/>
  <c r="B912" i="15"/>
  <c r="C912" i="15"/>
  <c r="A702" i="15"/>
  <c r="B702" i="15"/>
  <c r="C702" i="15"/>
  <c r="A492" i="15"/>
  <c r="B492" i="15"/>
  <c r="C492" i="15"/>
  <c r="E385" i="15"/>
  <c r="E265" i="15"/>
  <c r="E145" i="15"/>
  <c r="AK36" i="7"/>
  <c r="M57" i="7"/>
  <c r="K58" i="7"/>
  <c r="L58" i="7"/>
  <c r="AI37" i="7"/>
  <c r="D43" i="8"/>
  <c r="O45" i="7"/>
  <c r="F35" i="10"/>
  <c r="P45" i="7"/>
  <c r="AR34" i="7"/>
  <c r="C44" i="8"/>
  <c r="I22" i="12"/>
  <c r="Y39" i="7"/>
  <c r="N45" i="7"/>
  <c r="A44" i="8" s="1"/>
  <c r="B44" i="8"/>
  <c r="J58" i="7"/>
  <c r="C56" i="5"/>
  <c r="A4777" i="15" l="1"/>
  <c r="B4777" i="15"/>
  <c r="C4777" i="15"/>
  <c r="A4732" i="15"/>
  <c r="B4732" i="15"/>
  <c r="C4732" i="15"/>
  <c r="A4687" i="15"/>
  <c r="C4687" i="15"/>
  <c r="B4687" i="15"/>
  <c r="A4642" i="15"/>
  <c r="B4642" i="15"/>
  <c r="C4642" i="15"/>
  <c r="A4597" i="15"/>
  <c r="B4597" i="15"/>
  <c r="C4597" i="15"/>
  <c r="A4552" i="15"/>
  <c r="B4552" i="15"/>
  <c r="C4552" i="15"/>
  <c r="A4507" i="15"/>
  <c r="B4507" i="15"/>
  <c r="C4507" i="15"/>
  <c r="A4462" i="15"/>
  <c r="B4462" i="15"/>
  <c r="C4462" i="15"/>
  <c r="AU34" i="7"/>
  <c r="AB39" i="7"/>
  <c r="S45" i="7"/>
  <c r="E43" i="8"/>
  <c r="I58" i="7"/>
  <c r="AF37" i="7"/>
  <c r="E38" i="9"/>
  <c r="AE37" i="7"/>
  <c r="G35" i="10"/>
  <c r="AG37" i="7"/>
  <c r="AD37" i="7"/>
  <c r="H58" i="7"/>
  <c r="D56" i="5"/>
  <c r="G33" i="11"/>
  <c r="C57" i="5"/>
  <c r="Q45" i="7"/>
  <c r="AC37" i="7"/>
  <c r="A913" i="15" l="1"/>
  <c r="B703" i="15"/>
  <c r="C493" i="15"/>
  <c r="A1123" i="15"/>
  <c r="B913" i="15"/>
  <c r="C703" i="15"/>
  <c r="B1123" i="15"/>
  <c r="C913" i="15"/>
  <c r="A493" i="15"/>
  <c r="C1123" i="15"/>
  <c r="A703" i="15"/>
  <c r="B493" i="15"/>
  <c r="K59" i="7"/>
  <c r="A3425" i="15"/>
  <c r="B3425" i="15"/>
  <c r="C3425" i="15"/>
  <c r="A3215" i="15"/>
  <c r="B3215" i="15"/>
  <c r="C3215" i="15"/>
  <c r="A3005" i="15"/>
  <c r="B3005" i="15"/>
  <c r="C3005" i="15"/>
  <c r="A2795" i="15"/>
  <c r="B2795" i="15"/>
  <c r="C2795" i="15"/>
  <c r="A2585" i="15"/>
  <c r="B2585" i="15"/>
  <c r="C2585" i="15"/>
  <c r="A386" i="15"/>
  <c r="B386" i="15"/>
  <c r="C386" i="15"/>
  <c r="A266" i="15"/>
  <c r="B266" i="15"/>
  <c r="C266" i="15"/>
  <c r="A146" i="15"/>
  <c r="B146" i="15"/>
  <c r="C146" i="15"/>
  <c r="T45" i="7"/>
  <c r="M58" i="7"/>
  <c r="AS35" i="7"/>
  <c r="Z40" i="7"/>
  <c r="R46" i="7"/>
  <c r="D36" i="10"/>
  <c r="AJ37" i="7"/>
  <c r="D146" i="15"/>
  <c r="D266" i="15"/>
  <c r="A57" i="5"/>
  <c r="F38" i="9"/>
  <c r="C36" i="10"/>
  <c r="E36" i="10"/>
  <c r="H59" i="7"/>
  <c r="B57" i="5"/>
  <c r="H33" i="11"/>
  <c r="A58" i="5"/>
  <c r="I59" i="7"/>
  <c r="D44" i="8"/>
  <c r="A36" i="10"/>
  <c r="D386" i="15"/>
  <c r="O46" i="7"/>
  <c r="B36" i="10"/>
  <c r="A4353" i="15" l="1"/>
  <c r="B4353" i="15"/>
  <c r="C4353" i="15"/>
  <c r="A4233" i="15"/>
  <c r="B4233" i="15"/>
  <c r="C4233" i="15"/>
  <c r="A4113" i="15"/>
  <c r="B4113" i="15"/>
  <c r="C4113" i="15"/>
  <c r="A3993" i="15"/>
  <c r="B3993" i="15"/>
  <c r="C3993" i="15"/>
  <c r="A3873" i="15"/>
  <c r="B3873" i="15"/>
  <c r="C3873" i="15"/>
  <c r="A3753" i="15"/>
  <c r="B3753" i="15"/>
  <c r="C3753" i="15"/>
  <c r="A3633" i="15"/>
  <c r="B3633" i="15"/>
  <c r="C3633" i="15"/>
  <c r="A2336" i="15"/>
  <c r="B2336" i="15"/>
  <c r="C2336" i="15"/>
  <c r="A2084" i="15"/>
  <c r="B2084" i="15"/>
  <c r="C2084" i="15"/>
  <c r="A1832" i="15"/>
  <c r="B1832" i="15"/>
  <c r="C1832" i="15"/>
  <c r="A1580" i="15"/>
  <c r="B1580" i="15"/>
  <c r="C1580" i="15"/>
  <c r="C1328" i="15"/>
  <c r="A1328" i="15"/>
  <c r="B1328" i="15"/>
  <c r="E386" i="15"/>
  <c r="E266" i="15"/>
  <c r="E146" i="15"/>
  <c r="L59" i="7"/>
  <c r="P46" i="7"/>
  <c r="X40" i="7"/>
  <c r="N46" i="7"/>
  <c r="E44" i="8"/>
  <c r="V40" i="7"/>
  <c r="D57" i="5"/>
  <c r="AH37" i="7"/>
  <c r="AL35" i="7"/>
  <c r="AQ35" i="7"/>
  <c r="A45" i="8"/>
  <c r="AM35" i="7"/>
  <c r="U40" i="7"/>
  <c r="W40" i="7"/>
  <c r="AP35" i="7"/>
  <c r="J59" i="7"/>
  <c r="B58" i="5"/>
  <c r="B45" i="8"/>
  <c r="AO35" i="7"/>
  <c r="AN35" i="7"/>
  <c r="C45" i="8"/>
  <c r="L60" i="7" l="1"/>
  <c r="K60" i="7"/>
  <c r="M59" i="7"/>
  <c r="A1124" i="15"/>
  <c r="B1124" i="15"/>
  <c r="C1124" i="15"/>
  <c r="A914" i="15"/>
  <c r="B914" i="15"/>
  <c r="C914" i="15"/>
  <c r="A704" i="15"/>
  <c r="B704" i="15"/>
  <c r="C704" i="15"/>
  <c r="A494" i="15"/>
  <c r="B494" i="15"/>
  <c r="C494" i="15"/>
  <c r="A387" i="15"/>
  <c r="B387" i="15"/>
  <c r="C387" i="15"/>
  <c r="C267" i="15"/>
  <c r="B267" i="15"/>
  <c r="A267" i="15"/>
  <c r="A147" i="15"/>
  <c r="B147" i="15"/>
  <c r="C147" i="15"/>
  <c r="AK37" i="7"/>
  <c r="AI38" i="7"/>
  <c r="AA40" i="7"/>
  <c r="C58" i="5"/>
  <c r="H60" i="7"/>
  <c r="C34" i="11"/>
  <c r="AG38" i="7"/>
  <c r="C39" i="9"/>
  <c r="A39" i="9"/>
  <c r="AE38" i="7"/>
  <c r="F34" i="11"/>
  <c r="D34" i="11"/>
  <c r="D39" i="9"/>
  <c r="AC38" i="7"/>
  <c r="I60" i="7"/>
  <c r="AD38" i="7"/>
  <c r="D147" i="15"/>
  <c r="AT35" i="7"/>
  <c r="Y40" i="7"/>
  <c r="D267" i="15"/>
  <c r="D387" i="15"/>
  <c r="F36" i="10"/>
  <c r="A34" i="11"/>
  <c r="J60" i="7"/>
  <c r="S46" i="7"/>
  <c r="B59" i="5"/>
  <c r="A59" i="5"/>
  <c r="B39" i="9"/>
  <c r="AF38" i="7"/>
  <c r="E34" i="11"/>
  <c r="B34" i="11"/>
  <c r="AA41" i="7" l="1"/>
  <c r="Z41" i="7"/>
  <c r="AB40" i="7"/>
  <c r="M60" i="7"/>
  <c r="K61" i="7"/>
  <c r="E387" i="15"/>
  <c r="E267" i="15"/>
  <c r="E147" i="15"/>
  <c r="C59" i="5"/>
  <c r="X41" i="7"/>
  <c r="Y41" i="7"/>
  <c r="A37" i="10"/>
  <c r="B37" i="10"/>
  <c r="AR35" i="7"/>
  <c r="B40" i="9"/>
  <c r="E39" i="9"/>
  <c r="V41" i="7"/>
  <c r="Q46" i="7"/>
  <c r="C40" i="9"/>
  <c r="A40" i="9"/>
  <c r="D58" i="5"/>
  <c r="W41" i="7"/>
  <c r="E37" i="10"/>
  <c r="D37" i="10"/>
  <c r="C37" i="10"/>
  <c r="G36" i="10"/>
  <c r="U41" i="7"/>
  <c r="D40" i="9"/>
  <c r="B268" i="15" l="1"/>
  <c r="A388" i="15"/>
  <c r="A268" i="15"/>
  <c r="A148" i="15"/>
  <c r="B388" i="15"/>
  <c r="C268" i="15"/>
  <c r="B148" i="15"/>
  <c r="C388" i="15"/>
  <c r="C148" i="15"/>
  <c r="Z42" i="7"/>
  <c r="AB41" i="7"/>
  <c r="T46" i="7"/>
  <c r="R47" i="7"/>
  <c r="A3426" i="15"/>
  <c r="B3426" i="15"/>
  <c r="C3426" i="15"/>
  <c r="A3216" i="15"/>
  <c r="B3216" i="15"/>
  <c r="C3216" i="15"/>
  <c r="A3006" i="15"/>
  <c r="B3006" i="15"/>
  <c r="C3006" i="15"/>
  <c r="A2796" i="15"/>
  <c r="B2796" i="15"/>
  <c r="C2796" i="15"/>
  <c r="A2586" i="15"/>
  <c r="B2586" i="15"/>
  <c r="C2586" i="15"/>
  <c r="AU35" i="7"/>
  <c r="AS36" i="7"/>
  <c r="D268" i="15"/>
  <c r="F39" i="9"/>
  <c r="AJ38" i="7"/>
  <c r="V42" i="7"/>
  <c r="D45" i="8"/>
  <c r="D148" i="15"/>
  <c r="E40" i="9"/>
  <c r="AL36" i="7"/>
  <c r="D59" i="5"/>
  <c r="P47" i="7"/>
  <c r="W42" i="7"/>
  <c r="I61" i="7"/>
  <c r="AM36" i="7"/>
  <c r="O47" i="7"/>
  <c r="X42" i="7"/>
  <c r="D388" i="15"/>
  <c r="G34" i="11"/>
  <c r="N47" i="7"/>
  <c r="H61" i="7"/>
  <c r="U42" i="7"/>
  <c r="AP36" i="7"/>
  <c r="AQ36" i="7"/>
  <c r="E388" i="15" l="1"/>
  <c r="C389" i="15"/>
  <c r="C149" i="15"/>
  <c r="C269" i="15"/>
  <c r="A389" i="15"/>
  <c r="A269" i="15"/>
  <c r="A149" i="15"/>
  <c r="B389" i="15"/>
  <c r="B269" i="15"/>
  <c r="B149" i="15"/>
  <c r="E148" i="15"/>
  <c r="C2337" i="15"/>
  <c r="A1833" i="15"/>
  <c r="B1581" i="15"/>
  <c r="B1329" i="15"/>
  <c r="A2085" i="15"/>
  <c r="B1833" i="15"/>
  <c r="C1581" i="15"/>
  <c r="A2337" i="15"/>
  <c r="B2085" i="15"/>
  <c r="C1833" i="15"/>
  <c r="C1329" i="15"/>
  <c r="B2337" i="15"/>
  <c r="C2085" i="15"/>
  <c r="A1581" i="15"/>
  <c r="A1329" i="15"/>
  <c r="E268" i="15"/>
  <c r="S47" i="7"/>
  <c r="AA42" i="7"/>
  <c r="D389" i="15"/>
  <c r="D269" i="15"/>
  <c r="A46" i="8"/>
  <c r="B60" i="5"/>
  <c r="B46" i="8"/>
  <c r="C41" i="9"/>
  <c r="AO36" i="7"/>
  <c r="B41" i="9"/>
  <c r="F40" i="9"/>
  <c r="Q47" i="7"/>
  <c r="AN36" i="7"/>
  <c r="A60" i="5"/>
  <c r="E35" i="11"/>
  <c r="D41" i="9"/>
  <c r="Y42" i="7"/>
  <c r="A41" i="9"/>
  <c r="A35" i="11"/>
  <c r="AH38" i="7"/>
  <c r="C46" i="8"/>
  <c r="AT36" i="7"/>
  <c r="E45" i="8"/>
  <c r="H34" i="11"/>
  <c r="B35" i="11"/>
  <c r="F35" i="11"/>
  <c r="D149" i="15"/>
  <c r="E149" i="15" l="1"/>
  <c r="B2338" i="15"/>
  <c r="C2086" i="15"/>
  <c r="A1582" i="15"/>
  <c r="A1330" i="15"/>
  <c r="C2338" i="15"/>
  <c r="A1834" i="15"/>
  <c r="B1582" i="15"/>
  <c r="B1330" i="15"/>
  <c r="A2086" i="15"/>
  <c r="B1834" i="15"/>
  <c r="C1582" i="15"/>
  <c r="A2338" i="15"/>
  <c r="B2086" i="15"/>
  <c r="C1834" i="15"/>
  <c r="C1330" i="15"/>
  <c r="E269" i="15"/>
  <c r="E389" i="15"/>
  <c r="R48" i="7"/>
  <c r="T47" i="7"/>
  <c r="Z43" i="7"/>
  <c r="AB42" i="7"/>
  <c r="C1125" i="15"/>
  <c r="A705" i="15"/>
  <c r="B495" i="15"/>
  <c r="A915" i="15"/>
  <c r="B705" i="15"/>
  <c r="C495" i="15"/>
  <c r="A1125" i="15"/>
  <c r="B915" i="15"/>
  <c r="C705" i="15"/>
  <c r="B1125" i="15"/>
  <c r="C915" i="15"/>
  <c r="A495" i="15"/>
  <c r="A4354" i="15"/>
  <c r="B4354" i="15"/>
  <c r="C4354" i="15"/>
  <c r="A4234" i="15"/>
  <c r="B4234" i="15"/>
  <c r="C4234" i="15"/>
  <c r="A4114" i="15"/>
  <c r="B4114" i="15"/>
  <c r="C4114" i="15"/>
  <c r="A3994" i="15"/>
  <c r="B3994" i="15"/>
  <c r="C3994" i="15"/>
  <c r="A3874" i="15"/>
  <c r="B3874" i="15"/>
  <c r="C3874" i="15"/>
  <c r="A3754" i="15"/>
  <c r="B3754" i="15"/>
  <c r="C3754" i="15"/>
  <c r="A3634" i="15"/>
  <c r="B3634" i="15"/>
  <c r="C3634" i="15"/>
  <c r="AK38" i="7"/>
  <c r="A47" i="8"/>
  <c r="D35" i="11"/>
  <c r="E41" i="9"/>
  <c r="N48" i="7"/>
  <c r="D46" i="8"/>
  <c r="B47" i="8"/>
  <c r="C35" i="11"/>
  <c r="P48" i="7"/>
  <c r="C47" i="8"/>
  <c r="O48" i="7"/>
  <c r="L61" i="7"/>
  <c r="F37" i="10"/>
  <c r="AI39" i="7" l="1"/>
  <c r="S48" i="7"/>
  <c r="E46" i="8"/>
  <c r="J61" i="7"/>
  <c r="U43" i="7"/>
  <c r="AR36" i="7"/>
  <c r="F41" i="9"/>
  <c r="Q48" i="7"/>
  <c r="V43" i="7"/>
  <c r="X43" i="7"/>
  <c r="W43" i="7"/>
  <c r="G37" i="10"/>
  <c r="C2339" i="15" l="1"/>
  <c r="A1835" i="15"/>
  <c r="B1583" i="15"/>
  <c r="B1331" i="15"/>
  <c r="A2087" i="15"/>
  <c r="B1835" i="15"/>
  <c r="C1583" i="15"/>
  <c r="A2339" i="15"/>
  <c r="B2087" i="15"/>
  <c r="C1835" i="15"/>
  <c r="C1331" i="15"/>
  <c r="B2339" i="15"/>
  <c r="C2087" i="15"/>
  <c r="A1583" i="15"/>
  <c r="A1331" i="15"/>
  <c r="C706" i="15"/>
  <c r="C1126" i="15"/>
  <c r="A916" i="15"/>
  <c r="B1126" i="15"/>
  <c r="A706" i="15"/>
  <c r="B706" i="15"/>
  <c r="A1126" i="15"/>
  <c r="C916" i="15"/>
  <c r="B496" i="15"/>
  <c r="B916" i="15"/>
  <c r="A496" i="15"/>
  <c r="C496" i="15"/>
  <c r="R49" i="7"/>
  <c r="T48" i="7"/>
  <c r="A3427" i="15"/>
  <c r="B3427" i="15"/>
  <c r="C3427" i="15"/>
  <c r="A3217" i="15"/>
  <c r="B3217" i="15"/>
  <c r="C3217" i="15"/>
  <c r="A3007" i="15"/>
  <c r="B3007" i="15"/>
  <c r="C3007" i="15"/>
  <c r="A2797" i="15"/>
  <c r="B2797" i="15"/>
  <c r="C2797" i="15"/>
  <c r="A2587" i="15"/>
  <c r="B2587" i="15"/>
  <c r="C2587" i="15"/>
  <c r="AU36" i="7"/>
  <c r="M61" i="7"/>
  <c r="AS37" i="7"/>
  <c r="K62" i="7"/>
  <c r="D47" i="8"/>
  <c r="A48" i="8"/>
  <c r="AA43" i="7"/>
  <c r="A42" i="9"/>
  <c r="N49" i="7"/>
  <c r="AG39" i="7"/>
  <c r="AE39" i="7"/>
  <c r="B48" i="8"/>
  <c r="G35" i="11"/>
  <c r="O49" i="7"/>
  <c r="C48" i="8"/>
  <c r="C42" i="9"/>
  <c r="AF39" i="7"/>
  <c r="AD39" i="7"/>
  <c r="AC39" i="7"/>
  <c r="B42" i="9"/>
  <c r="P49" i="7"/>
  <c r="D42" i="9"/>
  <c r="C60" i="5"/>
  <c r="AJ39" i="7" l="1"/>
  <c r="E47" i="8"/>
  <c r="H35" i="11"/>
  <c r="AL37" i="7"/>
  <c r="C38" i="10"/>
  <c r="D38" i="10"/>
  <c r="AN37" i="7"/>
  <c r="AM37" i="7"/>
  <c r="AP37" i="7"/>
  <c r="B38" i="10"/>
  <c r="S49" i="7"/>
  <c r="E38" i="10"/>
  <c r="D60" i="5"/>
  <c r="AO37" i="7"/>
  <c r="AQ37" i="7"/>
  <c r="A38" i="10"/>
  <c r="F36" i="11"/>
  <c r="I62" i="7"/>
  <c r="C36" i="11"/>
  <c r="E36" i="11"/>
  <c r="D36" i="11"/>
  <c r="Y43" i="7"/>
  <c r="A36" i="11"/>
  <c r="H62" i="7"/>
  <c r="B36" i="11"/>
  <c r="A270" i="15" l="1"/>
  <c r="B150" i="15"/>
  <c r="A390" i="15"/>
  <c r="B270" i="15"/>
  <c r="C150" i="15"/>
  <c r="B390" i="15"/>
  <c r="C270" i="15"/>
  <c r="C390" i="15"/>
  <c r="A150" i="15"/>
  <c r="A4355" i="15"/>
  <c r="B4235" i="15"/>
  <c r="C4115" i="15"/>
  <c r="A3875" i="15"/>
  <c r="B3755" i="15"/>
  <c r="C3635" i="15"/>
  <c r="B4355" i="15"/>
  <c r="C4235" i="15"/>
  <c r="A3995" i="15"/>
  <c r="B3875" i="15"/>
  <c r="C3755" i="15"/>
  <c r="C4355" i="15"/>
  <c r="A4115" i="15"/>
  <c r="B3995" i="15"/>
  <c r="C3875" i="15"/>
  <c r="A3635" i="15"/>
  <c r="A4235" i="15"/>
  <c r="B4115" i="15"/>
  <c r="C3995" i="15"/>
  <c r="A3755" i="15"/>
  <c r="B3635" i="15"/>
  <c r="A917" i="15"/>
  <c r="B707" i="15"/>
  <c r="C497" i="15"/>
  <c r="A1127" i="15"/>
  <c r="B917" i="15"/>
  <c r="C707" i="15"/>
  <c r="B1127" i="15"/>
  <c r="C917" i="15"/>
  <c r="A497" i="15"/>
  <c r="C1127" i="15"/>
  <c r="A707" i="15"/>
  <c r="B497" i="15"/>
  <c r="AB43" i="7"/>
  <c r="Z44" i="7"/>
  <c r="AA44" i="7"/>
  <c r="L62" i="7"/>
  <c r="Q49" i="7"/>
  <c r="AH39" i="7"/>
  <c r="A61" i="5"/>
  <c r="E42" i="9"/>
  <c r="D270" i="15"/>
  <c r="J62" i="7"/>
  <c r="B61" i="5"/>
  <c r="AT37" i="7"/>
  <c r="D150" i="15"/>
  <c r="Y44" i="7"/>
  <c r="D390" i="15"/>
  <c r="E390" i="15" l="1"/>
  <c r="E150" i="15"/>
  <c r="E270" i="15"/>
  <c r="T49" i="7"/>
  <c r="R50" i="7"/>
  <c r="K63" i="7"/>
  <c r="M62" i="7"/>
  <c r="AK39" i="7"/>
  <c r="AI40" i="7"/>
  <c r="L63" i="7"/>
  <c r="I63" i="7"/>
  <c r="D906" i="15"/>
  <c r="D1089" i="15"/>
  <c r="D671" i="15"/>
  <c r="D486" i="15"/>
  <c r="D695" i="15"/>
  <c r="D880" i="15"/>
  <c r="D699" i="15"/>
  <c r="D893" i="15"/>
  <c r="D704" i="15"/>
  <c r="A49" i="8"/>
  <c r="D475" i="15"/>
  <c r="D914" i="15"/>
  <c r="D484" i="15"/>
  <c r="D892" i="15"/>
  <c r="D700" i="15"/>
  <c r="D487" i="15"/>
  <c r="D674" i="15"/>
  <c r="D705" i="15"/>
  <c r="D891" i="15"/>
  <c r="D1103" i="15"/>
  <c r="D682" i="15"/>
  <c r="D453" i="15"/>
  <c r="D488" i="15"/>
  <c r="D888" i="15"/>
  <c r="D707" i="15"/>
  <c r="D1100" i="15"/>
  <c r="D664" i="15"/>
  <c r="D478" i="15"/>
  <c r="D1085" i="15"/>
  <c r="D667" i="15"/>
  <c r="D900" i="15"/>
  <c r="D668" i="15"/>
  <c r="D495" i="15"/>
  <c r="D494" i="15"/>
  <c r="D882" i="15"/>
  <c r="D697" i="15"/>
  <c r="D1097" i="15"/>
  <c r="D679" i="15"/>
  <c r="D455" i="15"/>
  <c r="D490" i="15"/>
  <c r="D881" i="15"/>
  <c r="D688" i="15"/>
  <c r="D1095" i="15"/>
  <c r="D876" i="15"/>
  <c r="J63" i="7"/>
  <c r="D663" i="15"/>
  <c r="D877" i="15"/>
  <c r="D684" i="15"/>
  <c r="D497" i="15"/>
  <c r="D905" i="15"/>
  <c r="D689" i="15"/>
  <c r="D910" i="15"/>
  <c r="D464" i="15"/>
  <c r="D461" i="15"/>
  <c r="D1091" i="15"/>
  <c r="D670" i="15"/>
  <c r="AR37" i="7"/>
  <c r="D917" i="15"/>
  <c r="D685" i="15"/>
  <c r="V44" i="7"/>
  <c r="D669" i="15"/>
  <c r="D1088" i="15"/>
  <c r="D694" i="15"/>
  <c r="D884" i="15"/>
  <c r="D703" i="15"/>
  <c r="D479" i="15"/>
  <c r="D469" i="15"/>
  <c r="D913" i="15"/>
  <c r="D681" i="15"/>
  <c r="D908" i="15"/>
  <c r="D676" i="15"/>
  <c r="D496" i="15"/>
  <c r="D872" i="15"/>
  <c r="D680" i="15"/>
  <c r="D878" i="15"/>
  <c r="D693" i="15"/>
  <c r="X44" i="7"/>
  <c r="E43" i="9"/>
  <c r="D899" i="15"/>
  <c r="D458" i="15"/>
  <c r="D885" i="15"/>
  <c r="D692" i="15"/>
  <c r="B49" i="8"/>
  <c r="D482" i="15"/>
  <c r="D898" i="15"/>
  <c r="D452" i="15"/>
  <c r="C61" i="5"/>
  <c r="D48" i="8"/>
  <c r="D1101" i="15"/>
  <c r="D683" i="15"/>
  <c r="D894" i="15"/>
  <c r="D702" i="15"/>
  <c r="D468" i="15"/>
  <c r="B62" i="5"/>
  <c r="D875" i="15"/>
  <c r="D1087" i="15"/>
  <c r="D666" i="15"/>
  <c r="D489" i="15"/>
  <c r="D467" i="15"/>
  <c r="D873" i="15"/>
  <c r="D691" i="15"/>
  <c r="F42" i="9"/>
  <c r="D887" i="15"/>
  <c r="D492" i="15"/>
  <c r="D476" i="15"/>
  <c r="D472" i="15"/>
  <c r="D896" i="15"/>
  <c r="D662" i="15"/>
  <c r="D909" i="15"/>
  <c r="D677" i="15"/>
  <c r="F38" i="10"/>
  <c r="D491" i="15"/>
  <c r="D883" i="15"/>
  <c r="D477" i="15"/>
  <c r="D886" i="15"/>
  <c r="D701" i="15"/>
  <c r="D454" i="15"/>
  <c r="D890" i="15"/>
  <c r="D895" i="15"/>
  <c r="D457" i="15"/>
  <c r="D474" i="15"/>
  <c r="D1096" i="15"/>
  <c r="D706" i="15"/>
  <c r="D466" i="15"/>
  <c r="D902" i="15"/>
  <c r="D456" i="15"/>
  <c r="D673" i="15"/>
  <c r="D1094" i="15"/>
  <c r="D915" i="15"/>
  <c r="D483" i="15"/>
  <c r="D901" i="15"/>
  <c r="H63" i="7"/>
  <c r="D889" i="15"/>
  <c r="D696" i="15"/>
  <c r="D911" i="15"/>
  <c r="D473" i="15"/>
  <c r="D916" i="15"/>
  <c r="D1099" i="15"/>
  <c r="D678" i="15"/>
  <c r="D1102" i="15"/>
  <c r="D687" i="15"/>
  <c r="D463" i="15"/>
  <c r="U44" i="7"/>
  <c r="D897" i="15"/>
  <c r="D665" i="15"/>
  <c r="D1083" i="15"/>
  <c r="D690" i="15"/>
  <c r="D462" i="15"/>
  <c r="W44" i="7"/>
  <c r="D471" i="15"/>
  <c r="D874" i="15"/>
  <c r="D460" i="15"/>
  <c r="D879" i="15"/>
  <c r="D480" i="15"/>
  <c r="D493" i="15"/>
  <c r="D1104" i="15"/>
  <c r="D686" i="15"/>
  <c r="D485" i="15"/>
  <c r="D903" i="15"/>
  <c r="D465" i="15"/>
  <c r="D1086" i="15"/>
  <c r="D907" i="15"/>
  <c r="D1092" i="15"/>
  <c r="D698" i="15"/>
  <c r="D470" i="15"/>
  <c r="C49" i="8"/>
  <c r="D904" i="15"/>
  <c r="D672" i="15"/>
  <c r="D1098" i="15"/>
  <c r="D912" i="15"/>
  <c r="D481" i="15"/>
  <c r="A62" i="5"/>
  <c r="D1093" i="15"/>
  <c r="D675" i="15"/>
  <c r="D459" i="15"/>
  <c r="Z45" i="7" l="1"/>
  <c r="M63" i="7"/>
  <c r="K64" i="7"/>
  <c r="A2340" i="15"/>
  <c r="B2340" i="15"/>
  <c r="C2340" i="15"/>
  <c r="A2088" i="15"/>
  <c r="B2088" i="15"/>
  <c r="C2088" i="15"/>
  <c r="A1836" i="15"/>
  <c r="B1836" i="15"/>
  <c r="C1836" i="15"/>
  <c r="A1584" i="15"/>
  <c r="B1584" i="15"/>
  <c r="C1584" i="15"/>
  <c r="C1332" i="15"/>
  <c r="A1332" i="15"/>
  <c r="B1332" i="15"/>
  <c r="E1102" i="15"/>
  <c r="E1101" i="15"/>
  <c r="E1097" i="15"/>
  <c r="E1093" i="15"/>
  <c r="E1089" i="15"/>
  <c r="E1085" i="15"/>
  <c r="E1100" i="15"/>
  <c r="E1096" i="15"/>
  <c r="E1092" i="15"/>
  <c r="E1088" i="15"/>
  <c r="E1083" i="15"/>
  <c r="E1104" i="15"/>
  <c r="E1103" i="15"/>
  <c r="E1099" i="15"/>
  <c r="E1095" i="15"/>
  <c r="E1091" i="15"/>
  <c r="E1087" i="15"/>
  <c r="E1098" i="15"/>
  <c r="E1094" i="15"/>
  <c r="E1086" i="15"/>
  <c r="E912" i="15"/>
  <c r="E915" i="15"/>
  <c r="E911" i="15"/>
  <c r="E907" i="15"/>
  <c r="E903" i="15"/>
  <c r="E899" i="15"/>
  <c r="E895" i="15"/>
  <c r="E891" i="15"/>
  <c r="E887" i="15"/>
  <c r="E883" i="15"/>
  <c r="E879" i="15"/>
  <c r="E875" i="15"/>
  <c r="E916" i="15"/>
  <c r="E914" i="15"/>
  <c r="E910" i="15"/>
  <c r="E906" i="15"/>
  <c r="E902" i="15"/>
  <c r="E898" i="15"/>
  <c r="E894" i="15"/>
  <c r="E890" i="15"/>
  <c r="E886" i="15"/>
  <c r="E882" i="15"/>
  <c r="E878" i="15"/>
  <c r="E874" i="15"/>
  <c r="E917" i="15"/>
  <c r="E913" i="15"/>
  <c r="E909" i="15"/>
  <c r="E905" i="15"/>
  <c r="E901" i="15"/>
  <c r="E897" i="15"/>
  <c r="E893" i="15"/>
  <c r="E889" i="15"/>
  <c r="E885" i="15"/>
  <c r="E881" i="15"/>
  <c r="E877" i="15"/>
  <c r="E872" i="15"/>
  <c r="E908" i="15"/>
  <c r="E904" i="15"/>
  <c r="E900" i="15"/>
  <c r="E896" i="15"/>
  <c r="E892" i="15"/>
  <c r="E888" i="15"/>
  <c r="E884" i="15"/>
  <c r="E880" i="15"/>
  <c r="E876" i="15"/>
  <c r="E873" i="15"/>
  <c r="E702" i="15"/>
  <c r="E705" i="15"/>
  <c r="E701" i="15"/>
  <c r="E697" i="15"/>
  <c r="E693" i="15"/>
  <c r="E689" i="15"/>
  <c r="E685" i="15"/>
  <c r="E681" i="15"/>
  <c r="E677" i="15"/>
  <c r="E673" i="15"/>
  <c r="E669" i="15"/>
  <c r="E665" i="15"/>
  <c r="E704" i="15"/>
  <c r="E696" i="15"/>
  <c r="E692" i="15"/>
  <c r="E688" i="15"/>
  <c r="E684" i="15"/>
  <c r="E680" i="15"/>
  <c r="E676" i="15"/>
  <c r="E672" i="15"/>
  <c r="E668" i="15"/>
  <c r="E662" i="15"/>
  <c r="E700" i="15"/>
  <c r="E707" i="15"/>
  <c r="E703" i="15"/>
  <c r="E699" i="15"/>
  <c r="E695" i="15"/>
  <c r="E691" i="15"/>
  <c r="E687" i="15"/>
  <c r="E683" i="15"/>
  <c r="E679" i="15"/>
  <c r="E675" i="15"/>
  <c r="E671" i="15"/>
  <c r="E667" i="15"/>
  <c r="E664" i="15"/>
  <c r="E706" i="15"/>
  <c r="E698" i="15"/>
  <c r="E694" i="15"/>
  <c r="E690" i="15"/>
  <c r="E686" i="15"/>
  <c r="E682" i="15"/>
  <c r="E678" i="15"/>
  <c r="E674" i="15"/>
  <c r="E670" i="15"/>
  <c r="E666" i="15"/>
  <c r="E663" i="15"/>
  <c r="E496" i="15"/>
  <c r="E488" i="15"/>
  <c r="E495" i="15"/>
  <c r="E491" i="15"/>
  <c r="E487" i="15"/>
  <c r="E483" i="15"/>
  <c r="E479" i="15"/>
  <c r="E475" i="15"/>
  <c r="E471" i="15"/>
  <c r="E467" i="15"/>
  <c r="E463" i="15"/>
  <c r="E459" i="15"/>
  <c r="E455" i="15"/>
  <c r="E490" i="15"/>
  <c r="E486" i="15"/>
  <c r="E482" i="15"/>
  <c r="E478" i="15"/>
  <c r="E474" i="15"/>
  <c r="E470" i="15"/>
  <c r="E466" i="15"/>
  <c r="E462" i="15"/>
  <c r="E458" i="15"/>
  <c r="E453" i="15"/>
  <c r="E494" i="15"/>
  <c r="E497" i="15"/>
  <c r="E493" i="15"/>
  <c r="E489" i="15"/>
  <c r="E485" i="15"/>
  <c r="E481" i="15"/>
  <c r="E477" i="15"/>
  <c r="E473" i="15"/>
  <c r="E469" i="15"/>
  <c r="E465" i="15"/>
  <c r="E461" i="15"/>
  <c r="E457" i="15"/>
  <c r="E454" i="15"/>
  <c r="E492" i="15"/>
  <c r="E484" i="15"/>
  <c r="E480" i="15"/>
  <c r="E476" i="15"/>
  <c r="E472" i="15"/>
  <c r="E468" i="15"/>
  <c r="E464" i="15"/>
  <c r="E460" i="15"/>
  <c r="E456" i="15"/>
  <c r="E452" i="15"/>
  <c r="AU37" i="7"/>
  <c r="AB44" i="7"/>
  <c r="S50" i="7"/>
  <c r="E48" i="8"/>
  <c r="N50" i="7"/>
  <c r="B43" i="9"/>
  <c r="D43" i="9"/>
  <c r="G36" i="11"/>
  <c r="D61" i="5"/>
  <c r="O50" i="7"/>
  <c r="A43" i="9"/>
  <c r="C62" i="5"/>
  <c r="D1105" i="15"/>
  <c r="C43" i="9"/>
  <c r="P50" i="7"/>
  <c r="G38" i="10"/>
  <c r="Q50" i="7"/>
  <c r="C391" i="15" l="1"/>
  <c r="A151" i="15"/>
  <c r="B151" i="15"/>
  <c r="A271" i="15"/>
  <c r="B271" i="15"/>
  <c r="A391" i="15"/>
  <c r="C271" i="15"/>
  <c r="C151" i="15"/>
  <c r="B391" i="15"/>
  <c r="A1128" i="15"/>
  <c r="C708" i="15"/>
  <c r="B498" i="15"/>
  <c r="A918" i="15"/>
  <c r="C498" i="15"/>
  <c r="A498" i="15"/>
  <c r="B1128" i="15"/>
  <c r="B708" i="15"/>
  <c r="C1128" i="15"/>
  <c r="B918" i="15"/>
  <c r="A708" i="15"/>
  <c r="C918" i="15"/>
  <c r="E1105" i="15"/>
  <c r="A3428" i="15"/>
  <c r="B3428" i="15"/>
  <c r="C3428" i="15"/>
  <c r="A3218" i="15"/>
  <c r="B3218" i="15"/>
  <c r="C3218" i="15"/>
  <c r="A3008" i="15"/>
  <c r="B3008" i="15"/>
  <c r="C3008" i="15"/>
  <c r="A2798" i="15"/>
  <c r="B2798" i="15"/>
  <c r="C2798" i="15"/>
  <c r="A2588" i="15"/>
  <c r="B2588" i="15"/>
  <c r="C2588" i="15"/>
  <c r="T50" i="7"/>
  <c r="AS38" i="7"/>
  <c r="R51" i="7"/>
  <c r="D62" i="5"/>
  <c r="H64" i="7"/>
  <c r="AG40" i="7"/>
  <c r="W45" i="7"/>
  <c r="V45" i="7"/>
  <c r="D918" i="15"/>
  <c r="D49" i="8"/>
  <c r="O51" i="7"/>
  <c r="H36" i="11"/>
  <c r="D151" i="15"/>
  <c r="AF40" i="7"/>
  <c r="X45" i="7"/>
  <c r="F43" i="9"/>
  <c r="D271" i="15"/>
  <c r="D498" i="15"/>
  <c r="AE40" i="7"/>
  <c r="I64" i="7"/>
  <c r="AD40" i="7"/>
  <c r="P51" i="7"/>
  <c r="U45" i="7"/>
  <c r="AC40" i="7"/>
  <c r="D391" i="15"/>
  <c r="D708" i="15"/>
  <c r="E708" i="15" l="1"/>
  <c r="E391" i="15"/>
  <c r="E498" i="15"/>
  <c r="E271" i="15"/>
  <c r="E151" i="15"/>
  <c r="E918" i="15"/>
  <c r="A392" i="15"/>
  <c r="B272" i="15"/>
  <c r="A152" i="15"/>
  <c r="B392" i="15"/>
  <c r="C272" i="15"/>
  <c r="B152" i="15"/>
  <c r="C392" i="15"/>
  <c r="C152" i="15"/>
  <c r="A272" i="15"/>
  <c r="A4356" i="15"/>
  <c r="B4356" i="15"/>
  <c r="C4356" i="15"/>
  <c r="A4236" i="15"/>
  <c r="B4236" i="15"/>
  <c r="C4236" i="15"/>
  <c r="A4116" i="15"/>
  <c r="B4116" i="15"/>
  <c r="C4116" i="15"/>
  <c r="A3996" i="15"/>
  <c r="B3996" i="15"/>
  <c r="C3996" i="15"/>
  <c r="A3876" i="15"/>
  <c r="B3876" i="15"/>
  <c r="C3876" i="15"/>
  <c r="A3756" i="15"/>
  <c r="B3756" i="15"/>
  <c r="C3756" i="15"/>
  <c r="A3636" i="15"/>
  <c r="B3636" i="15"/>
  <c r="C3636" i="15"/>
  <c r="A2341" i="15"/>
  <c r="B2341" i="15"/>
  <c r="C2341" i="15"/>
  <c r="A2089" i="15"/>
  <c r="B2089" i="15"/>
  <c r="C2089" i="15"/>
  <c r="A1837" i="15"/>
  <c r="B1837" i="15"/>
  <c r="C1837" i="15"/>
  <c r="A1585" i="15"/>
  <c r="B1585" i="15"/>
  <c r="C1585" i="15"/>
  <c r="C1333" i="15"/>
  <c r="A1333" i="15"/>
  <c r="B1333" i="15"/>
  <c r="AA45" i="7"/>
  <c r="AJ40" i="7"/>
  <c r="A39" i="10"/>
  <c r="A44" i="9"/>
  <c r="AM38" i="7"/>
  <c r="C44" i="9"/>
  <c r="AQ38" i="7"/>
  <c r="D39" i="10"/>
  <c r="A50" i="8"/>
  <c r="AN38" i="7"/>
  <c r="E49" i="8"/>
  <c r="B39" i="10"/>
  <c r="D152" i="15"/>
  <c r="D272" i="15"/>
  <c r="Y45" i="7"/>
  <c r="B44" i="9"/>
  <c r="B63" i="5"/>
  <c r="AL38" i="7"/>
  <c r="N51" i="7"/>
  <c r="C39" i="10"/>
  <c r="AH40" i="7"/>
  <c r="C50" i="8"/>
  <c r="S51" i="7"/>
  <c r="D392" i="15"/>
  <c r="B50" i="8"/>
  <c r="AO38" i="7"/>
  <c r="D44" i="9"/>
  <c r="E39" i="10"/>
  <c r="L64" i="7"/>
  <c r="A63" i="5"/>
  <c r="AP38" i="7"/>
  <c r="E392" i="15" l="1"/>
  <c r="E272" i="15"/>
  <c r="E152" i="15"/>
  <c r="AB45" i="7"/>
  <c r="Z46" i="7"/>
  <c r="AI41" i="7"/>
  <c r="AK40" i="7"/>
  <c r="A1129" i="15"/>
  <c r="B1129" i="15"/>
  <c r="C1129" i="15"/>
  <c r="A919" i="15"/>
  <c r="B919" i="15"/>
  <c r="C919" i="15"/>
  <c r="A709" i="15"/>
  <c r="B709" i="15"/>
  <c r="C709" i="15"/>
  <c r="A499" i="15"/>
  <c r="B499" i="15"/>
  <c r="C499" i="15"/>
  <c r="AC41" i="7"/>
  <c r="B9" i="13"/>
  <c r="E23" i="12"/>
  <c r="E40" i="10"/>
  <c r="D37" i="11"/>
  <c r="AT38" i="7"/>
  <c r="AZ24" i="7"/>
  <c r="D499" i="15"/>
  <c r="U46" i="7"/>
  <c r="F39" i="10"/>
  <c r="AD41" i="7"/>
  <c r="AE41" i="7"/>
  <c r="D9" i="13"/>
  <c r="A23" i="12"/>
  <c r="D709" i="15"/>
  <c r="B23" i="12"/>
  <c r="X46" i="7"/>
  <c r="E9" i="13"/>
  <c r="C37" i="11"/>
  <c r="W46" i="7"/>
  <c r="A40" i="10"/>
  <c r="E44" i="9"/>
  <c r="AF41" i="7"/>
  <c r="AV24" i="7"/>
  <c r="F9" i="13"/>
  <c r="D919" i="15"/>
  <c r="AX24" i="7"/>
  <c r="AW24" i="7"/>
  <c r="AY24" i="7"/>
  <c r="D40" i="10"/>
  <c r="C23" i="12"/>
  <c r="B37" i="11"/>
  <c r="AG41" i="7"/>
  <c r="A37" i="11"/>
  <c r="C40" i="10"/>
  <c r="Q51" i="7"/>
  <c r="BA24" i="7"/>
  <c r="A9" i="13"/>
  <c r="BH10" i="7"/>
  <c r="C9" i="13"/>
  <c r="V46" i="7"/>
  <c r="F37" i="11"/>
  <c r="B40" i="10"/>
  <c r="J64" i="7"/>
  <c r="D23" i="12"/>
  <c r="BI10" i="7"/>
  <c r="F23" i="12"/>
  <c r="E37" i="11"/>
  <c r="E919" i="15" l="1"/>
  <c r="E709" i="15"/>
  <c r="E499" i="15"/>
  <c r="T51" i="7"/>
  <c r="M64" i="7"/>
  <c r="R52" i="7"/>
  <c r="K65" i="7"/>
  <c r="AJ41" i="7"/>
  <c r="F44" i="9"/>
  <c r="BK10" i="7"/>
  <c r="BL10" i="7"/>
  <c r="D45" i="9"/>
  <c r="AR38" i="7"/>
  <c r="B45" i="9"/>
  <c r="G39" i="10"/>
  <c r="A45" i="9"/>
  <c r="D50" i="8"/>
  <c r="AA46" i="7"/>
  <c r="AH41" i="7"/>
  <c r="BG10" i="7"/>
  <c r="C63" i="5"/>
  <c r="BJ10" i="7"/>
  <c r="C45" i="9"/>
  <c r="C3429" i="15" l="1"/>
  <c r="A3009" i="15"/>
  <c r="B2799" i="15"/>
  <c r="C2589" i="15"/>
  <c r="B3429" i="15"/>
  <c r="C3219" i="15"/>
  <c r="A2799" i="15"/>
  <c r="B2589" i="15"/>
  <c r="A3219" i="15"/>
  <c r="B3009" i="15"/>
  <c r="C2799" i="15"/>
  <c r="A3429" i="15"/>
  <c r="B3219" i="15"/>
  <c r="C3009" i="15"/>
  <c r="A2589" i="15"/>
  <c r="A2090" i="15"/>
  <c r="B1838" i="15"/>
  <c r="C1586" i="15"/>
  <c r="C2342" i="15"/>
  <c r="B1586" i="15"/>
  <c r="A2342" i="15"/>
  <c r="B2090" i="15"/>
  <c r="C1838" i="15"/>
  <c r="C1334" i="15"/>
  <c r="A1838" i="15"/>
  <c r="B1334" i="15"/>
  <c r="B2342" i="15"/>
  <c r="C2090" i="15"/>
  <c r="A1586" i="15"/>
  <c r="A1334" i="15"/>
  <c r="AK41" i="7"/>
  <c r="AI42" i="7"/>
  <c r="AU38" i="7"/>
  <c r="AS39" i="7"/>
  <c r="F40" i="10"/>
  <c r="BB24" i="7"/>
  <c r="C41" i="10"/>
  <c r="AG42" i="7"/>
  <c r="D63" i="5"/>
  <c r="E50" i="8"/>
  <c r="AD42" i="7"/>
  <c r="AE42" i="7"/>
  <c r="B41" i="10"/>
  <c r="BM10" i="7"/>
  <c r="AF42" i="7"/>
  <c r="E41" i="10"/>
  <c r="G37" i="11"/>
  <c r="AC42" i="7"/>
  <c r="A41" i="10"/>
  <c r="G23" i="12"/>
  <c r="G9" i="13"/>
  <c r="D41" i="10"/>
  <c r="A1130" i="15" l="1"/>
  <c r="B1130" i="15"/>
  <c r="C1130" i="15"/>
  <c r="A920" i="15"/>
  <c r="B920" i="15"/>
  <c r="C920" i="15"/>
  <c r="A710" i="15"/>
  <c r="B710" i="15"/>
  <c r="C710" i="15"/>
  <c r="A500" i="15"/>
  <c r="B500" i="15"/>
  <c r="C500" i="15"/>
  <c r="A393" i="15"/>
  <c r="B393" i="15"/>
  <c r="C393" i="15"/>
  <c r="B273" i="15"/>
  <c r="C273" i="15"/>
  <c r="A273" i="15"/>
  <c r="A153" i="15"/>
  <c r="B153" i="15"/>
  <c r="C153" i="15"/>
  <c r="AT39" i="7"/>
  <c r="AJ42" i="7"/>
  <c r="AR39" i="7"/>
  <c r="AM39" i="7"/>
  <c r="H37" i="11"/>
  <c r="AO39" i="7"/>
  <c r="Y46" i="7"/>
  <c r="AL39" i="7"/>
  <c r="AP39" i="7"/>
  <c r="D273" i="15"/>
  <c r="D710" i="15"/>
  <c r="BE24" i="7"/>
  <c r="P52" i="7"/>
  <c r="O52" i="7"/>
  <c r="H65" i="7"/>
  <c r="D500" i="15"/>
  <c r="N52" i="7"/>
  <c r="G40" i="10"/>
  <c r="I65" i="7"/>
  <c r="AN39" i="7"/>
  <c r="D153" i="15"/>
  <c r="AQ39" i="7"/>
  <c r="D920" i="15"/>
  <c r="D393" i="15"/>
  <c r="C3430" i="15" l="1"/>
  <c r="A3010" i="15"/>
  <c r="B2800" i="15"/>
  <c r="C2590" i="15"/>
  <c r="A3220" i="15"/>
  <c r="B3010" i="15"/>
  <c r="C2800" i="15"/>
  <c r="C3220" i="15"/>
  <c r="B2590" i="15"/>
  <c r="A3430" i="15"/>
  <c r="B3220" i="15"/>
  <c r="C3010" i="15"/>
  <c r="A2590" i="15"/>
  <c r="B3430" i="15"/>
  <c r="A2800" i="15"/>
  <c r="A4357" i="15"/>
  <c r="B4357" i="15"/>
  <c r="C4357" i="15"/>
  <c r="A4237" i="15"/>
  <c r="B4237" i="15"/>
  <c r="C4237" i="15"/>
  <c r="A4117" i="15"/>
  <c r="B4117" i="15"/>
  <c r="C4117" i="15"/>
  <c r="A3997" i="15"/>
  <c r="B3997" i="15"/>
  <c r="C3997" i="15"/>
  <c r="A3877" i="15"/>
  <c r="B3877" i="15"/>
  <c r="C3877" i="15"/>
  <c r="A3757" i="15"/>
  <c r="B3757" i="15"/>
  <c r="C3757" i="15"/>
  <c r="A3637" i="15"/>
  <c r="B3637" i="15"/>
  <c r="C3637" i="15"/>
  <c r="E920" i="15"/>
  <c r="E710" i="15"/>
  <c r="E500" i="15"/>
  <c r="E393" i="15"/>
  <c r="E273" i="15"/>
  <c r="E153" i="15"/>
  <c r="AU39" i="7"/>
  <c r="AB46" i="7"/>
  <c r="Z47" i="7"/>
  <c r="AS40" i="7"/>
  <c r="L65" i="7"/>
  <c r="AH42" i="7"/>
  <c r="C51" i="8"/>
  <c r="D38" i="11"/>
  <c r="H9" i="13"/>
  <c r="B64" i="5"/>
  <c r="S52" i="7"/>
  <c r="E38" i="11"/>
  <c r="A51" i="8"/>
  <c r="B38" i="11"/>
  <c r="AP40" i="7"/>
  <c r="AQ40" i="7"/>
  <c r="J65" i="7"/>
  <c r="AO40" i="7"/>
  <c r="A38" i="11"/>
  <c r="E45" i="9"/>
  <c r="BC24" i="7"/>
  <c r="BN10" i="7"/>
  <c r="A64" i="5"/>
  <c r="F38" i="11"/>
  <c r="B51" i="8"/>
  <c r="G38" i="11"/>
  <c r="C38" i="11"/>
  <c r="AN40" i="7"/>
  <c r="BF24" i="7" l="1"/>
  <c r="BD25" i="7"/>
  <c r="BE25" i="7"/>
  <c r="AJ43" i="7"/>
  <c r="AK42" i="7"/>
  <c r="AI43" i="7"/>
  <c r="K66" i="7"/>
  <c r="M65" i="7"/>
  <c r="AT40" i="7"/>
  <c r="C64" i="5"/>
  <c r="BQ10" i="7"/>
  <c r="I66" i="7"/>
  <c r="H66" i="7"/>
  <c r="AX25" i="7"/>
  <c r="AG43" i="7"/>
  <c r="Q52" i="7"/>
  <c r="E24" i="12"/>
  <c r="V47" i="7"/>
  <c r="U47" i="7"/>
  <c r="AH43" i="7"/>
  <c r="AW25" i="7"/>
  <c r="A39" i="11"/>
  <c r="AC43" i="7"/>
  <c r="AY25" i="7"/>
  <c r="F45" i="9"/>
  <c r="C24" i="12"/>
  <c r="BB25" i="7"/>
  <c r="B39" i="11"/>
  <c r="C39" i="11"/>
  <c r="H23" i="12"/>
  <c r="F41" i="10"/>
  <c r="X47" i="7"/>
  <c r="G24" i="12"/>
  <c r="AL40" i="7"/>
  <c r="AV25" i="7"/>
  <c r="D24" i="12"/>
  <c r="AM40" i="7"/>
  <c r="AD43" i="7"/>
  <c r="B24" i="12"/>
  <c r="W47" i="7"/>
  <c r="F39" i="11"/>
  <c r="BC25" i="7"/>
  <c r="D39" i="11"/>
  <c r="AF43" i="7"/>
  <c r="H38" i="11"/>
  <c r="AE43" i="7"/>
  <c r="E39" i="11"/>
  <c r="F24" i="12"/>
  <c r="BA25" i="7"/>
  <c r="AZ25" i="7"/>
  <c r="AI44" i="7" l="1"/>
  <c r="A4358" i="15"/>
  <c r="B4358" i="15"/>
  <c r="C4358" i="15"/>
  <c r="A4238" i="15"/>
  <c r="B4238" i="15"/>
  <c r="C4238" i="15"/>
  <c r="A4118" i="15"/>
  <c r="B4118" i="15"/>
  <c r="C4118" i="15"/>
  <c r="A3998" i="15"/>
  <c r="B3998" i="15"/>
  <c r="C3998" i="15"/>
  <c r="A3878" i="15"/>
  <c r="B3878" i="15"/>
  <c r="C3878" i="15"/>
  <c r="A3758" i="15"/>
  <c r="B3758" i="15"/>
  <c r="C3758" i="15"/>
  <c r="A3638" i="15"/>
  <c r="B3638" i="15"/>
  <c r="C3638" i="15"/>
  <c r="A2343" i="15"/>
  <c r="B2343" i="15"/>
  <c r="C2343" i="15"/>
  <c r="A2091" i="15"/>
  <c r="B2091" i="15"/>
  <c r="C2091" i="15"/>
  <c r="A1839" i="15"/>
  <c r="B1839" i="15"/>
  <c r="C1839" i="15"/>
  <c r="A1587" i="15"/>
  <c r="B1587" i="15"/>
  <c r="C1587" i="15"/>
  <c r="C1335" i="15"/>
  <c r="A1335" i="15"/>
  <c r="B1335" i="15"/>
  <c r="BF25" i="7"/>
  <c r="AK43" i="7"/>
  <c r="T52" i="7"/>
  <c r="R53" i="7"/>
  <c r="BD26" i="7"/>
  <c r="AA47" i="7"/>
  <c r="H24" i="12"/>
  <c r="D64" i="5"/>
  <c r="AF44" i="7"/>
  <c r="Y47" i="7"/>
  <c r="L66" i="7"/>
  <c r="A43" i="10"/>
  <c r="G41" i="10"/>
  <c r="AD44" i="7"/>
  <c r="BO10" i="7"/>
  <c r="B43" i="10"/>
  <c r="D4897" i="15"/>
  <c r="D43" i="10"/>
  <c r="B65" i="5"/>
  <c r="E42" i="10"/>
  <c r="A65" i="5"/>
  <c r="D51" i="8"/>
  <c r="I23" i="12"/>
  <c r="AE44" i="7"/>
  <c r="A24" i="12"/>
  <c r="AR40" i="7"/>
  <c r="A46" i="9"/>
  <c r="B46" i="9"/>
  <c r="F42" i="10"/>
  <c r="AG44" i="7"/>
  <c r="AC44" i="7"/>
  <c r="C46" i="9"/>
  <c r="D42" i="10"/>
  <c r="C42" i="10"/>
  <c r="C43" i="10"/>
  <c r="A42" i="10"/>
  <c r="E43" i="10"/>
  <c r="B42" i="10"/>
  <c r="D46" i="9"/>
  <c r="C4778" i="15" l="1"/>
  <c r="A4688" i="15"/>
  <c r="B4643" i="15"/>
  <c r="C4598" i="15"/>
  <c r="A4508" i="15"/>
  <c r="B4463" i="15"/>
  <c r="A4733" i="15"/>
  <c r="C4688" i="15"/>
  <c r="C4643" i="15"/>
  <c r="A4553" i="15"/>
  <c r="B4508" i="15"/>
  <c r="C4463" i="15"/>
  <c r="A4778" i="15"/>
  <c r="B4733" i="15"/>
  <c r="B4688" i="15"/>
  <c r="A4598" i="15"/>
  <c r="B4553" i="15"/>
  <c r="C4508" i="15"/>
  <c r="B4778" i="15"/>
  <c r="C4733" i="15"/>
  <c r="A4643" i="15"/>
  <c r="B4598" i="15"/>
  <c r="C4553" i="15"/>
  <c r="A4463" i="15"/>
  <c r="B3431" i="15"/>
  <c r="C3221" i="15"/>
  <c r="A2801" i="15"/>
  <c r="B2591" i="15"/>
  <c r="C3431" i="15"/>
  <c r="A3011" i="15"/>
  <c r="B2801" i="15"/>
  <c r="C2591" i="15"/>
  <c r="A3221" i="15"/>
  <c r="B3011" i="15"/>
  <c r="C2801" i="15"/>
  <c r="A3431" i="15"/>
  <c r="B3221" i="15"/>
  <c r="C3011" i="15"/>
  <c r="A2591" i="15"/>
  <c r="A274" i="15"/>
  <c r="B154" i="15"/>
  <c r="A394" i="15"/>
  <c r="B274" i="15"/>
  <c r="C154" i="15"/>
  <c r="B394" i="15"/>
  <c r="C274" i="15"/>
  <c r="C394" i="15"/>
  <c r="A154" i="15"/>
  <c r="AB47" i="7"/>
  <c r="Z48" i="7"/>
  <c r="BR10" i="7"/>
  <c r="BP11" i="7"/>
  <c r="E4897" i="15"/>
  <c r="AU40" i="7"/>
  <c r="AJ44" i="7"/>
  <c r="D4808" i="15"/>
  <c r="D4802" i="15"/>
  <c r="D4814" i="15"/>
  <c r="BB26" i="7"/>
  <c r="D4812" i="15"/>
  <c r="D4825" i="15"/>
  <c r="D4807" i="15"/>
  <c r="D4855" i="15"/>
  <c r="U48" i="7"/>
  <c r="D4828" i="15"/>
  <c r="D4848" i="15"/>
  <c r="D4844" i="15"/>
  <c r="BA26" i="7"/>
  <c r="X48" i="7"/>
  <c r="D4838" i="15"/>
  <c r="AV26" i="7"/>
  <c r="D4818" i="15"/>
  <c r="AH44" i="7"/>
  <c r="N53" i="7"/>
  <c r="P53" i="7"/>
  <c r="G39" i="11"/>
  <c r="D4823" i="15"/>
  <c r="AY26" i="7"/>
  <c r="D4803" i="15"/>
  <c r="E51" i="8"/>
  <c r="D4833" i="15"/>
  <c r="D4846" i="15"/>
  <c r="AW26" i="7"/>
  <c r="D4822" i="15"/>
  <c r="D4857" i="15"/>
  <c r="D4856" i="15"/>
  <c r="D4834" i="15"/>
  <c r="D4862" i="15"/>
  <c r="D4817" i="15"/>
  <c r="D274" i="15"/>
  <c r="D4843" i="15"/>
  <c r="D4852" i="15"/>
  <c r="D4854" i="15"/>
  <c r="D4853" i="15"/>
  <c r="I24" i="12"/>
  <c r="W48" i="7"/>
  <c r="D4858" i="15"/>
  <c r="D4805" i="15"/>
  <c r="D4815" i="15"/>
  <c r="D4816" i="15"/>
  <c r="V48" i="7"/>
  <c r="AX26" i="7"/>
  <c r="D4835" i="15"/>
  <c r="D4837" i="15"/>
  <c r="D4813" i="15"/>
  <c r="D4836" i="15"/>
  <c r="G42" i="10"/>
  <c r="E46" i="9"/>
  <c r="D154" i="15"/>
  <c r="D4827" i="15"/>
  <c r="D4824" i="15"/>
  <c r="D4832" i="15"/>
  <c r="D4804" i="15"/>
  <c r="D4845" i="15"/>
  <c r="D4847" i="15"/>
  <c r="D4826" i="15"/>
  <c r="I9" i="13"/>
  <c r="J66" i="7"/>
  <c r="D4842" i="15"/>
  <c r="AZ26" i="7"/>
  <c r="D4806" i="15"/>
  <c r="O53" i="7"/>
  <c r="D394" i="15"/>
  <c r="E394" i="15" l="1"/>
  <c r="E154" i="15"/>
  <c r="E274" i="15"/>
  <c r="AI45" i="7"/>
  <c r="AK44" i="7"/>
  <c r="C4779" i="15"/>
  <c r="A4689" i="15"/>
  <c r="B4644" i="15"/>
  <c r="C4599" i="15"/>
  <c r="A4509" i="15"/>
  <c r="B4464" i="15"/>
  <c r="A4734" i="15"/>
  <c r="B4689" i="15"/>
  <c r="C4644" i="15"/>
  <c r="A4554" i="15"/>
  <c r="B4509" i="15"/>
  <c r="C4464" i="15"/>
  <c r="A4779" i="15"/>
  <c r="B4734" i="15"/>
  <c r="C4689" i="15"/>
  <c r="A4599" i="15"/>
  <c r="B4554" i="15"/>
  <c r="C4509" i="15"/>
  <c r="B4779" i="15"/>
  <c r="C4734" i="15"/>
  <c r="A4644" i="15"/>
  <c r="B4599" i="15"/>
  <c r="C4554" i="15"/>
  <c r="A4464" i="15"/>
  <c r="E4862" i="15"/>
  <c r="E4858" i="15"/>
  <c r="E4852" i="15"/>
  <c r="E4857" i="15"/>
  <c r="E4853" i="15"/>
  <c r="E4854" i="15"/>
  <c r="E4856" i="15"/>
  <c r="E4855" i="15"/>
  <c r="E4846" i="15"/>
  <c r="E4845" i="15"/>
  <c r="E4848" i="15"/>
  <c r="E4842" i="15"/>
  <c r="E4847" i="15"/>
  <c r="E4843" i="15"/>
  <c r="E4844" i="15"/>
  <c r="E4835" i="15"/>
  <c r="E4838" i="15"/>
  <c r="E4832" i="15"/>
  <c r="E4837" i="15"/>
  <c r="E4833" i="15"/>
  <c r="E4836" i="15"/>
  <c r="E4834" i="15"/>
  <c r="E4822" i="15"/>
  <c r="E4828" i="15"/>
  <c r="E4825" i="15"/>
  <c r="E4827" i="15"/>
  <c r="E4823" i="15"/>
  <c r="E4826" i="15"/>
  <c r="E4824" i="15"/>
  <c r="E4814" i="15"/>
  <c r="E4818" i="15"/>
  <c r="E4815" i="15"/>
  <c r="E4817" i="15"/>
  <c r="E4813" i="15"/>
  <c r="E4816" i="15"/>
  <c r="E4812" i="15"/>
  <c r="E4803" i="15"/>
  <c r="E4808" i="15"/>
  <c r="E4805" i="15"/>
  <c r="E4807" i="15"/>
  <c r="E4802" i="15"/>
  <c r="E4806" i="15"/>
  <c r="E4804" i="15"/>
  <c r="A3432" i="15"/>
  <c r="B3432" i="15"/>
  <c r="C3432" i="15"/>
  <c r="A3222" i="15"/>
  <c r="B3222" i="15"/>
  <c r="C3222" i="15"/>
  <c r="A3012" i="15"/>
  <c r="B3012" i="15"/>
  <c r="C3012" i="15"/>
  <c r="A2802" i="15"/>
  <c r="B2802" i="15"/>
  <c r="C2802" i="15"/>
  <c r="A2592" i="15"/>
  <c r="B2592" i="15"/>
  <c r="C2592" i="15"/>
  <c r="A1131" i="15"/>
  <c r="B1131" i="15"/>
  <c r="C1131" i="15"/>
  <c r="A921" i="15"/>
  <c r="B921" i="15"/>
  <c r="C921" i="15"/>
  <c r="A711" i="15"/>
  <c r="B711" i="15"/>
  <c r="C711" i="15"/>
  <c r="A501" i="15"/>
  <c r="B501" i="15"/>
  <c r="C501" i="15"/>
  <c r="M66" i="7"/>
  <c r="K67" i="7"/>
  <c r="AS41" i="7"/>
  <c r="S53" i="7"/>
  <c r="AF45" i="7"/>
  <c r="A44" i="10"/>
  <c r="E25" i="12"/>
  <c r="B25" i="12"/>
  <c r="D711" i="15"/>
  <c r="A25" i="12"/>
  <c r="C65" i="5"/>
  <c r="A52" i="8"/>
  <c r="AG45" i="7"/>
  <c r="D44" i="10"/>
  <c r="C44" i="10"/>
  <c r="B52" i="8"/>
  <c r="C47" i="9"/>
  <c r="I67" i="7"/>
  <c r="AA48" i="7"/>
  <c r="B44" i="10"/>
  <c r="D25" i="12"/>
  <c r="F46" i="9"/>
  <c r="Q53" i="7"/>
  <c r="AE45" i="7"/>
  <c r="AC45" i="7"/>
  <c r="C52" i="8"/>
  <c r="H39" i="11"/>
  <c r="B47" i="9"/>
  <c r="F25" i="12"/>
  <c r="G25" i="12"/>
  <c r="D501" i="15"/>
  <c r="A47" i="9"/>
  <c r="E44" i="10"/>
  <c r="J9" i="13"/>
  <c r="D47" i="9"/>
  <c r="F43" i="10"/>
  <c r="AD45" i="7"/>
  <c r="BE26" i="7"/>
  <c r="C25" i="12"/>
  <c r="H67" i="7"/>
  <c r="D921" i="15"/>
  <c r="A2344" i="15" l="1"/>
  <c r="B2092" i="15"/>
  <c r="C1840" i="15"/>
  <c r="C1336" i="15"/>
  <c r="B2344" i="15"/>
  <c r="C2092" i="15"/>
  <c r="A1588" i="15"/>
  <c r="A1336" i="15"/>
  <c r="C2344" i="15"/>
  <c r="A1840" i="15"/>
  <c r="B1588" i="15"/>
  <c r="B1336" i="15"/>
  <c r="A2092" i="15"/>
  <c r="B1840" i="15"/>
  <c r="C1588" i="15"/>
  <c r="T53" i="7"/>
  <c r="R54" i="7"/>
  <c r="A4879" i="15"/>
  <c r="A4869" i="15"/>
  <c r="B4859" i="15"/>
  <c r="A4849" i="15"/>
  <c r="C4839" i="15"/>
  <c r="A4829" i="15"/>
  <c r="B4819" i="15"/>
  <c r="A4809" i="15"/>
  <c r="A4889" i="15"/>
  <c r="C4879" i="15"/>
  <c r="C4869" i="15"/>
  <c r="B4849" i="15"/>
  <c r="B4829" i="15"/>
  <c r="B4809" i="15"/>
  <c r="B4889" i="15"/>
  <c r="B4879" i="15"/>
  <c r="B4869" i="15"/>
  <c r="C4859" i="15"/>
  <c r="C4849" i="15"/>
  <c r="A4839" i="15"/>
  <c r="C4829" i="15"/>
  <c r="C4819" i="15"/>
  <c r="C4809" i="15"/>
  <c r="C4889" i="15"/>
  <c r="A4859" i="15"/>
  <c r="B4839" i="15"/>
  <c r="A4819" i="15"/>
  <c r="A4359" i="15"/>
  <c r="B4359" i="15"/>
  <c r="C4359" i="15"/>
  <c r="A4239" i="15"/>
  <c r="B4239" i="15"/>
  <c r="C4239" i="15"/>
  <c r="A4119" i="15"/>
  <c r="B4119" i="15"/>
  <c r="C4119" i="15"/>
  <c r="A3999" i="15"/>
  <c r="B3999" i="15"/>
  <c r="C3999" i="15"/>
  <c r="A3879" i="15"/>
  <c r="B3879" i="15"/>
  <c r="C3879" i="15"/>
  <c r="A3759" i="15"/>
  <c r="B3759" i="15"/>
  <c r="C3759" i="15"/>
  <c r="A3639" i="15"/>
  <c r="B3639" i="15"/>
  <c r="C3639" i="15"/>
  <c r="E921" i="15"/>
  <c r="E711" i="15"/>
  <c r="E501" i="15"/>
  <c r="S54" i="7"/>
  <c r="G43" i="10"/>
  <c r="P54" i="7"/>
  <c r="AQ41" i="7"/>
  <c r="AN41" i="7"/>
  <c r="B66" i="5"/>
  <c r="AM41" i="7"/>
  <c r="D52" i="8"/>
  <c r="AJ45" i="7"/>
  <c r="N54" i="7"/>
  <c r="D65" i="5"/>
  <c r="O54" i="7"/>
  <c r="B53" i="8"/>
  <c r="L67" i="7"/>
  <c r="C53" i="8"/>
  <c r="Y48" i="7"/>
  <c r="AO41" i="7"/>
  <c r="D4809" i="15"/>
  <c r="AL41" i="7"/>
  <c r="A53" i="8"/>
  <c r="Q54" i="7"/>
  <c r="A66" i="5"/>
  <c r="AP41" i="7"/>
  <c r="BC26" i="7"/>
  <c r="B3223" i="15" l="1"/>
  <c r="B2803" i="15"/>
  <c r="A3433" i="15"/>
  <c r="C3223" i="15"/>
  <c r="C3013" i="15"/>
  <c r="C2803" i="15"/>
  <c r="A2593" i="15"/>
  <c r="B3433" i="15"/>
  <c r="A3013" i="15"/>
  <c r="B2593" i="15"/>
  <c r="C3433" i="15"/>
  <c r="A3223" i="15"/>
  <c r="B3013" i="15"/>
  <c r="A2803" i="15"/>
  <c r="C2593" i="15"/>
  <c r="E4809" i="15"/>
  <c r="A395" i="15"/>
  <c r="B395" i="15"/>
  <c r="C395" i="15"/>
  <c r="B275" i="15"/>
  <c r="A275" i="15"/>
  <c r="C275" i="15"/>
  <c r="A155" i="15"/>
  <c r="B155" i="15"/>
  <c r="C155" i="15"/>
  <c r="BF26" i="7"/>
  <c r="AB48" i="7"/>
  <c r="T54" i="7"/>
  <c r="Z49" i="7"/>
  <c r="BD27" i="7"/>
  <c r="R55" i="7"/>
  <c r="AH45" i="7"/>
  <c r="D275" i="15"/>
  <c r="B40" i="11"/>
  <c r="E47" i="9"/>
  <c r="H25" i="12"/>
  <c r="D53" i="8"/>
  <c r="E52" i="8"/>
  <c r="U49" i="7"/>
  <c r="D395" i="15"/>
  <c r="P55" i="7"/>
  <c r="A40" i="11"/>
  <c r="E40" i="11"/>
  <c r="W49" i="7"/>
  <c r="D155" i="15"/>
  <c r="J67" i="7"/>
  <c r="D40" i="11"/>
  <c r="C40" i="11"/>
  <c r="V49" i="7"/>
  <c r="N55" i="7"/>
  <c r="D4863" i="15"/>
  <c r="D4819" i="15"/>
  <c r="O55" i="7"/>
  <c r="F40" i="11"/>
  <c r="AT41" i="7"/>
  <c r="C1132" i="15" l="1"/>
  <c r="A712" i="15"/>
  <c r="B502" i="15"/>
  <c r="A922" i="15"/>
  <c r="B712" i="15"/>
  <c r="C502" i="15"/>
  <c r="A1132" i="15"/>
  <c r="B922" i="15"/>
  <c r="C712" i="15"/>
  <c r="B1132" i="15"/>
  <c r="C922" i="15"/>
  <c r="A502" i="15"/>
  <c r="AK45" i="7"/>
  <c r="AI46" i="7"/>
  <c r="AJ46" i="7"/>
  <c r="E4863" i="15"/>
  <c r="E4819" i="15"/>
  <c r="E395" i="15"/>
  <c r="E275" i="15"/>
  <c r="E155" i="15"/>
  <c r="M67" i="7"/>
  <c r="K68" i="7"/>
  <c r="F44" i="10"/>
  <c r="AV27" i="7"/>
  <c r="C66" i="5"/>
  <c r="C48" i="9"/>
  <c r="F47" i="9"/>
  <c r="D712" i="15"/>
  <c r="X49" i="7"/>
  <c r="A45" i="10"/>
  <c r="I25" i="12"/>
  <c r="B45" i="10"/>
  <c r="AZ27" i="7"/>
  <c r="AW27" i="7"/>
  <c r="B54" i="8"/>
  <c r="E53" i="8"/>
  <c r="C54" i="8"/>
  <c r="AG46" i="7"/>
  <c r="AX27" i="7"/>
  <c r="AH46" i="7"/>
  <c r="D45" i="10"/>
  <c r="AR41" i="7"/>
  <c r="A54" i="8"/>
  <c r="A48" i="9"/>
  <c r="B48" i="9"/>
  <c r="D922" i="15"/>
  <c r="AY27" i="7"/>
  <c r="BA27" i="7"/>
  <c r="AC46" i="7"/>
  <c r="AF46" i="7"/>
  <c r="D48" i="9"/>
  <c r="AE46" i="7"/>
  <c r="AD46" i="7"/>
  <c r="D502" i="15"/>
  <c r="E502" i="15" l="1"/>
  <c r="E922" i="15"/>
  <c r="E712" i="15"/>
  <c r="A4780" i="15"/>
  <c r="B4780" i="15"/>
  <c r="C4780" i="15"/>
  <c r="A4735" i="15"/>
  <c r="B4735" i="15"/>
  <c r="C4735" i="15"/>
  <c r="A4690" i="15"/>
  <c r="B4690" i="15"/>
  <c r="C4690" i="15"/>
  <c r="A4645" i="15"/>
  <c r="B4645" i="15"/>
  <c r="C4645" i="15"/>
  <c r="A4600" i="15"/>
  <c r="B4600" i="15"/>
  <c r="C4600" i="15"/>
  <c r="A4555" i="15"/>
  <c r="B4555" i="15"/>
  <c r="C4555" i="15"/>
  <c r="A4510" i="15"/>
  <c r="B4510" i="15"/>
  <c r="C4510" i="15"/>
  <c r="A4465" i="15"/>
  <c r="B4465" i="15"/>
  <c r="C4465" i="15"/>
  <c r="A2345" i="15"/>
  <c r="B2345" i="15"/>
  <c r="C2345" i="15"/>
  <c r="A2093" i="15"/>
  <c r="B2093" i="15"/>
  <c r="C2093" i="15"/>
  <c r="A1841" i="15"/>
  <c r="B1841" i="15"/>
  <c r="C1841" i="15"/>
  <c r="A1589" i="15"/>
  <c r="B1589" i="15"/>
  <c r="C1589" i="15"/>
  <c r="C1337" i="15"/>
  <c r="A1337" i="15"/>
  <c r="B1337" i="15"/>
  <c r="A1133" i="15"/>
  <c r="B1133" i="15"/>
  <c r="C1133" i="15"/>
  <c r="A923" i="15"/>
  <c r="B923" i="15"/>
  <c r="C923" i="15"/>
  <c r="A713" i="15"/>
  <c r="B713" i="15"/>
  <c r="C713" i="15"/>
  <c r="A503" i="15"/>
  <c r="B503" i="15"/>
  <c r="C503" i="15"/>
  <c r="AU41" i="7"/>
  <c r="AK46" i="7"/>
  <c r="S55" i="7"/>
  <c r="BB27" i="7"/>
  <c r="D66" i="5"/>
  <c r="D26" i="12"/>
  <c r="D923" i="15"/>
  <c r="C45" i="10"/>
  <c r="G44" i="10"/>
  <c r="C26" i="12"/>
  <c r="A26" i="12"/>
  <c r="AA49" i="7"/>
  <c r="F45" i="10"/>
  <c r="D713" i="15"/>
  <c r="E26" i="12"/>
  <c r="Q55" i="7"/>
  <c r="G40" i="11"/>
  <c r="E45" i="10"/>
  <c r="B26" i="12"/>
  <c r="F26" i="12"/>
  <c r="D503" i="15"/>
  <c r="A3434" i="15" l="1"/>
  <c r="B3224" i="15"/>
  <c r="B3014" i="15"/>
  <c r="A2594" i="15"/>
  <c r="A3224" i="15"/>
  <c r="C2804" i="15"/>
  <c r="B3434" i="15"/>
  <c r="C3224" i="15"/>
  <c r="A2804" i="15"/>
  <c r="B2594" i="15"/>
  <c r="C3434" i="15"/>
  <c r="C3014" i="15"/>
  <c r="B2804" i="15"/>
  <c r="C2594" i="15"/>
  <c r="A3014" i="15"/>
  <c r="E923" i="15"/>
  <c r="E713" i="15"/>
  <c r="E503" i="15"/>
  <c r="A396" i="15"/>
  <c r="B396" i="15"/>
  <c r="C396" i="15"/>
  <c r="C276" i="15"/>
  <c r="A276" i="15"/>
  <c r="B276" i="15"/>
  <c r="A156" i="15"/>
  <c r="B156" i="15"/>
  <c r="C156" i="15"/>
  <c r="T55" i="7"/>
  <c r="AS42" i="7"/>
  <c r="AI47" i="7"/>
  <c r="R56" i="7"/>
  <c r="D276" i="15"/>
  <c r="I68" i="7"/>
  <c r="Y49" i="7"/>
  <c r="H68" i="7"/>
  <c r="D156" i="15"/>
  <c r="H40" i="11"/>
  <c r="D396" i="15"/>
  <c r="G26" i="12"/>
  <c r="BE27" i="7"/>
  <c r="G45" i="10"/>
  <c r="D54" i="8"/>
  <c r="N56" i="7"/>
  <c r="A4360" i="15" l="1"/>
  <c r="B4360" i="15"/>
  <c r="C4360" i="15"/>
  <c r="A4240" i="15"/>
  <c r="B4240" i="15"/>
  <c r="C4240" i="15"/>
  <c r="A4120" i="15"/>
  <c r="B4120" i="15"/>
  <c r="C4120" i="15"/>
  <c r="A4000" i="15"/>
  <c r="B4000" i="15"/>
  <c r="C4000" i="15"/>
  <c r="A3880" i="15"/>
  <c r="B3880" i="15"/>
  <c r="C3880" i="15"/>
  <c r="A3760" i="15"/>
  <c r="B3760" i="15"/>
  <c r="C3760" i="15"/>
  <c r="A3640" i="15"/>
  <c r="B3640" i="15"/>
  <c r="C3640" i="15"/>
  <c r="A3435" i="15"/>
  <c r="B3435" i="15"/>
  <c r="C3435" i="15"/>
  <c r="A3225" i="15"/>
  <c r="B3225" i="15"/>
  <c r="C3225" i="15"/>
  <c r="C3015" i="15"/>
  <c r="B3015" i="15"/>
  <c r="A3015" i="15"/>
  <c r="A2805" i="15"/>
  <c r="B2805" i="15"/>
  <c r="C2805" i="15"/>
  <c r="A2595" i="15"/>
  <c r="B2595" i="15"/>
  <c r="C2595" i="15"/>
  <c r="E396" i="15"/>
  <c r="E276" i="15"/>
  <c r="E156" i="15"/>
  <c r="AB49" i="7"/>
  <c r="Z50" i="7"/>
  <c r="AA50" i="7"/>
  <c r="L68" i="7"/>
  <c r="O56" i="7"/>
  <c r="AE47" i="7"/>
  <c r="Y50" i="7"/>
  <c r="A55" i="8"/>
  <c r="BC27" i="7"/>
  <c r="AC47" i="7"/>
  <c r="E54" i="8"/>
  <c r="AN42" i="7"/>
  <c r="AD47" i="7"/>
  <c r="AO42" i="7"/>
  <c r="AF47" i="7"/>
  <c r="P56" i="7"/>
  <c r="AM42" i="7"/>
  <c r="A67" i="5"/>
  <c r="AG47" i="7"/>
  <c r="AP42" i="7"/>
  <c r="B55" i="8"/>
  <c r="AL42" i="7"/>
  <c r="J68" i="7"/>
  <c r="AQ42" i="7"/>
  <c r="E48" i="9"/>
  <c r="B67" i="5"/>
  <c r="C55" i="8"/>
  <c r="K69" i="7" l="1"/>
  <c r="L69" i="7"/>
  <c r="M68" i="7"/>
  <c r="A1134" i="15"/>
  <c r="B1134" i="15"/>
  <c r="C1134" i="15"/>
  <c r="A924" i="15"/>
  <c r="B924" i="15"/>
  <c r="C924" i="15"/>
  <c r="A714" i="15"/>
  <c r="B714" i="15"/>
  <c r="C714" i="15"/>
  <c r="A504" i="15"/>
  <c r="B504" i="15"/>
  <c r="C504" i="15"/>
  <c r="BF27" i="7"/>
  <c r="BD28" i="7"/>
  <c r="S56" i="7"/>
  <c r="C67" i="5"/>
  <c r="H26" i="12"/>
  <c r="A46" i="10"/>
  <c r="H69" i="7"/>
  <c r="D504" i="15"/>
  <c r="B46" i="10"/>
  <c r="C41" i="11"/>
  <c r="B41" i="11"/>
  <c r="J69" i="7"/>
  <c r="E46" i="10"/>
  <c r="E49" i="9"/>
  <c r="F41" i="11"/>
  <c r="D714" i="15"/>
  <c r="E41" i="11"/>
  <c r="D41" i="11"/>
  <c r="I69" i="7"/>
  <c r="C46" i="10"/>
  <c r="Q56" i="7"/>
  <c r="A41" i="11"/>
  <c r="D46" i="10"/>
  <c r="D924" i="15"/>
  <c r="F48" i="9"/>
  <c r="K70" i="7" l="1"/>
  <c r="A2346" i="15"/>
  <c r="B2346" i="15"/>
  <c r="C2346" i="15"/>
  <c r="A2094" i="15"/>
  <c r="B2094" i="15"/>
  <c r="C2094" i="15"/>
  <c r="A1842" i="15"/>
  <c r="B1842" i="15"/>
  <c r="C1842" i="15"/>
  <c r="A1590" i="15"/>
  <c r="B1590" i="15"/>
  <c r="C1590" i="15"/>
  <c r="C1338" i="15"/>
  <c r="A1338" i="15"/>
  <c r="B1338" i="15"/>
  <c r="E924" i="15"/>
  <c r="E714" i="15"/>
  <c r="E504" i="15"/>
  <c r="T56" i="7"/>
  <c r="M69" i="7"/>
  <c r="R57" i="7"/>
  <c r="AT42" i="7"/>
  <c r="C68" i="5"/>
  <c r="P57" i="7"/>
  <c r="U50" i="7"/>
  <c r="O57" i="7"/>
  <c r="H70" i="7"/>
  <c r="X50" i="7"/>
  <c r="D67" i="5"/>
  <c r="AJ47" i="7"/>
  <c r="D55" i="8"/>
  <c r="A68" i="5"/>
  <c r="W50" i="7"/>
  <c r="I70" i="7"/>
  <c r="V50" i="7"/>
  <c r="I26" i="12"/>
  <c r="B68" i="5"/>
  <c r="B277" i="15" l="1"/>
  <c r="B157" i="15"/>
  <c r="A397" i="15"/>
  <c r="A277" i="15"/>
  <c r="C157" i="15"/>
  <c r="B397" i="15"/>
  <c r="C277" i="15"/>
  <c r="C397" i="15"/>
  <c r="A157" i="15"/>
  <c r="Z51" i="7"/>
  <c r="A4781" i="15"/>
  <c r="B4781" i="15"/>
  <c r="C4781" i="15"/>
  <c r="A4736" i="15"/>
  <c r="B4736" i="15"/>
  <c r="C4736" i="15"/>
  <c r="A4691" i="15"/>
  <c r="B4691" i="15"/>
  <c r="C4691" i="15"/>
  <c r="A4646" i="15"/>
  <c r="B4646" i="15"/>
  <c r="C4646" i="15"/>
  <c r="A4601" i="15"/>
  <c r="B4601" i="15"/>
  <c r="C4601" i="15"/>
  <c r="A4556" i="15"/>
  <c r="B4556" i="15"/>
  <c r="C4556" i="15"/>
  <c r="A4511" i="15"/>
  <c r="B4511" i="15"/>
  <c r="C4511" i="15"/>
  <c r="A4466" i="15"/>
  <c r="B4466" i="15"/>
  <c r="C4466" i="15"/>
  <c r="AB50" i="7"/>
  <c r="L70" i="7"/>
  <c r="D49" i="9"/>
  <c r="W51" i="7"/>
  <c r="AH47" i="7"/>
  <c r="X51" i="7"/>
  <c r="J70" i="7"/>
  <c r="A49" i="9"/>
  <c r="B56" i="8"/>
  <c r="A69" i="5"/>
  <c r="N57" i="7"/>
  <c r="B49" i="9"/>
  <c r="V51" i="7"/>
  <c r="C49" i="9"/>
  <c r="B69" i="5"/>
  <c r="AR42" i="7"/>
  <c r="C56" i="8"/>
  <c r="E55" i="8"/>
  <c r="S57" i="7"/>
  <c r="U51" i="7"/>
  <c r="D68" i="5"/>
  <c r="D157" i="15"/>
  <c r="D397" i="15"/>
  <c r="D277" i="15"/>
  <c r="E277" i="15" l="1"/>
  <c r="E397" i="15"/>
  <c r="E157" i="15"/>
  <c r="K71" i="7"/>
  <c r="M70" i="7"/>
  <c r="A1135" i="15"/>
  <c r="B1135" i="15"/>
  <c r="C1135" i="15"/>
  <c r="A925" i="15"/>
  <c r="B925" i="15"/>
  <c r="C925" i="15"/>
  <c r="A715" i="15"/>
  <c r="B715" i="15"/>
  <c r="C715" i="15"/>
  <c r="A505" i="15"/>
  <c r="B505" i="15"/>
  <c r="C505" i="15"/>
  <c r="A398" i="15"/>
  <c r="B398" i="15"/>
  <c r="C398" i="15"/>
  <c r="B278" i="15"/>
  <c r="C278" i="15"/>
  <c r="A278" i="15"/>
  <c r="A158" i="15"/>
  <c r="B158" i="15"/>
  <c r="C158" i="15"/>
  <c r="AU42" i="7"/>
  <c r="AK47" i="7"/>
  <c r="AI48" i="7"/>
  <c r="AS43" i="7"/>
  <c r="AA51" i="7"/>
  <c r="C69" i="5"/>
  <c r="Y51" i="7"/>
  <c r="D505" i="15"/>
  <c r="B50" i="9"/>
  <c r="Q57" i="7"/>
  <c r="D50" i="9"/>
  <c r="C50" i="9"/>
  <c r="D925" i="15"/>
  <c r="H71" i="7"/>
  <c r="A70" i="5" s="1"/>
  <c r="D398" i="15"/>
  <c r="G41" i="11"/>
  <c r="I71" i="7"/>
  <c r="A50" i="9"/>
  <c r="D278" i="15"/>
  <c r="B70" i="5"/>
  <c r="A56" i="8"/>
  <c r="D715" i="15"/>
  <c r="F46" i="10"/>
  <c r="D158" i="15"/>
  <c r="F49" i="9"/>
  <c r="Z52" i="7" l="1"/>
  <c r="AB51" i="7"/>
  <c r="A2347" i="15"/>
  <c r="B2347" i="15"/>
  <c r="C2347" i="15"/>
  <c r="A2095" i="15"/>
  <c r="B2095" i="15"/>
  <c r="C2095" i="15"/>
  <c r="A1843" i="15"/>
  <c r="B1843" i="15"/>
  <c r="C1843" i="15"/>
  <c r="A1591" i="15"/>
  <c r="B1591" i="15"/>
  <c r="C1591" i="15"/>
  <c r="C1339" i="15"/>
  <c r="A1339" i="15"/>
  <c r="B1339" i="15"/>
  <c r="E925" i="15"/>
  <c r="E715" i="15"/>
  <c r="E505" i="15"/>
  <c r="E398" i="15"/>
  <c r="E278" i="15"/>
  <c r="E158" i="15"/>
  <c r="T57" i="7"/>
  <c r="R58" i="7"/>
  <c r="L71" i="7"/>
  <c r="E50" i="9"/>
  <c r="J71" i="7"/>
  <c r="AF48" i="7"/>
  <c r="AC48" i="7"/>
  <c r="AD48" i="7"/>
  <c r="D69" i="5"/>
  <c r="G46" i="10"/>
  <c r="AE48" i="7"/>
  <c r="D56" i="8"/>
  <c r="H41" i="11"/>
  <c r="AG48" i="7"/>
  <c r="B399" i="15" l="1"/>
  <c r="A279" i="15"/>
  <c r="B159" i="15"/>
  <c r="C399" i="15"/>
  <c r="C159" i="15"/>
  <c r="C279" i="15"/>
  <c r="A399" i="15"/>
  <c r="B279" i="15"/>
  <c r="A159" i="15"/>
  <c r="K72" i="7"/>
  <c r="L72" i="7"/>
  <c r="M71" i="7"/>
  <c r="A4361" i="15"/>
  <c r="B4361" i="15"/>
  <c r="C4361" i="15"/>
  <c r="A4241" i="15"/>
  <c r="B4241" i="15"/>
  <c r="C4241" i="15"/>
  <c r="A4121" i="15"/>
  <c r="B4121" i="15"/>
  <c r="C4121" i="15"/>
  <c r="A4001" i="15"/>
  <c r="B4001" i="15"/>
  <c r="C4001" i="15"/>
  <c r="A3881" i="15"/>
  <c r="B3881" i="15"/>
  <c r="C3881" i="15"/>
  <c r="A3761" i="15"/>
  <c r="B3761" i="15"/>
  <c r="C3761" i="15"/>
  <c r="A3641" i="15"/>
  <c r="B3641" i="15"/>
  <c r="C3641" i="15"/>
  <c r="A3436" i="15"/>
  <c r="B3436" i="15"/>
  <c r="C3436" i="15"/>
  <c r="A3226" i="15"/>
  <c r="B3226" i="15"/>
  <c r="C3226" i="15"/>
  <c r="C3016" i="15"/>
  <c r="A3016" i="15"/>
  <c r="B3016" i="15"/>
  <c r="A2806" i="15"/>
  <c r="B2806" i="15"/>
  <c r="C2806" i="15"/>
  <c r="A2596" i="15"/>
  <c r="B2596" i="15"/>
  <c r="C2596" i="15"/>
  <c r="C70" i="5"/>
  <c r="H72" i="7"/>
  <c r="AO43" i="7"/>
  <c r="E56" i="8"/>
  <c r="F50" i="9"/>
  <c r="I72" i="7"/>
  <c r="D47" i="10"/>
  <c r="C47" i="10"/>
  <c r="P58" i="7"/>
  <c r="W52" i="7"/>
  <c r="AL43" i="7"/>
  <c r="AN43" i="7"/>
  <c r="V52" i="7"/>
  <c r="O58" i="7"/>
  <c r="X52" i="7"/>
  <c r="J72" i="7"/>
  <c r="U52" i="7"/>
  <c r="B47" i="10"/>
  <c r="A71" i="5"/>
  <c r="AM43" i="7"/>
  <c r="A47" i="10"/>
  <c r="E47" i="10"/>
  <c r="AP43" i="7"/>
  <c r="D279" i="15"/>
  <c r="D159" i="15"/>
  <c r="B71" i="5"/>
  <c r="AJ48" i="7"/>
  <c r="N58" i="7"/>
  <c r="AQ43" i="7"/>
  <c r="D399" i="15"/>
  <c r="E399" i="15" l="1"/>
  <c r="E159" i="15"/>
  <c r="E279" i="15"/>
  <c r="A2096" i="15"/>
  <c r="B1844" i="15"/>
  <c r="C1592" i="15"/>
  <c r="A2348" i="15"/>
  <c r="B2096" i="15"/>
  <c r="C1844" i="15"/>
  <c r="C1340" i="15"/>
  <c r="B2348" i="15"/>
  <c r="C2096" i="15"/>
  <c r="A1592" i="15"/>
  <c r="A1340" i="15"/>
  <c r="C2348" i="15"/>
  <c r="A1844" i="15"/>
  <c r="B1592" i="15"/>
  <c r="B1340" i="15"/>
  <c r="K73" i="7"/>
  <c r="M72" i="7"/>
  <c r="A1136" i="15"/>
  <c r="B1136" i="15"/>
  <c r="C1136" i="15"/>
  <c r="A926" i="15"/>
  <c r="B926" i="15"/>
  <c r="C926" i="15"/>
  <c r="A716" i="15"/>
  <c r="B716" i="15"/>
  <c r="C716" i="15"/>
  <c r="A506" i="15"/>
  <c r="B506" i="15"/>
  <c r="C506" i="15"/>
  <c r="S58" i="7"/>
  <c r="E42" i="11"/>
  <c r="D51" i="9"/>
  <c r="I73" i="7"/>
  <c r="H73" i="7"/>
  <c r="A42" i="11"/>
  <c r="AH48" i="7"/>
  <c r="F42" i="11"/>
  <c r="B42" i="11"/>
  <c r="C42" i="11"/>
  <c r="Q58" i="7"/>
  <c r="B51" i="9"/>
  <c r="AT43" i="7"/>
  <c r="C51" i="9"/>
  <c r="AA52" i="7"/>
  <c r="C57" i="8"/>
  <c r="A57" i="8"/>
  <c r="D926" i="15"/>
  <c r="D716" i="15"/>
  <c r="C71" i="5"/>
  <c r="D70" i="5"/>
  <c r="B57" i="8"/>
  <c r="A51" i="9"/>
  <c r="D506" i="15"/>
  <c r="D42" i="11"/>
  <c r="A280" i="15" l="1"/>
  <c r="A400" i="15"/>
  <c r="B280" i="15"/>
  <c r="A160" i="15"/>
  <c r="B400" i="15"/>
  <c r="C280" i="15"/>
  <c r="B160" i="15"/>
  <c r="C400" i="15"/>
  <c r="C160" i="15"/>
  <c r="R59" i="7"/>
  <c r="T58" i="7"/>
  <c r="S59" i="7"/>
  <c r="E926" i="15"/>
  <c r="E716" i="15"/>
  <c r="E506" i="15"/>
  <c r="AK48" i="7"/>
  <c r="AI49" i="7"/>
  <c r="D71" i="5"/>
  <c r="N59" i="7"/>
  <c r="B72" i="5"/>
  <c r="AC49" i="7"/>
  <c r="AF49" i="7"/>
  <c r="D57" i="8"/>
  <c r="O59" i="7"/>
  <c r="AR43" i="7"/>
  <c r="Y52" i="7"/>
  <c r="AE49" i="7"/>
  <c r="A72" i="5"/>
  <c r="AG49" i="7"/>
  <c r="AD49" i="7"/>
  <c r="D400" i="15"/>
  <c r="D280" i="15"/>
  <c r="P59" i="7"/>
  <c r="F47" i="10"/>
  <c r="D160" i="15"/>
  <c r="Q59" i="7"/>
  <c r="A401" i="15" l="1"/>
  <c r="A281" i="15"/>
  <c r="C161" i="15"/>
  <c r="B401" i="15"/>
  <c r="B281" i="15"/>
  <c r="C401" i="15"/>
  <c r="A161" i="15"/>
  <c r="C281" i="15"/>
  <c r="B161" i="15"/>
  <c r="E160" i="15"/>
  <c r="E280" i="15"/>
  <c r="E400" i="15"/>
  <c r="R60" i="7"/>
  <c r="T59" i="7"/>
  <c r="AU43" i="7"/>
  <c r="AB52" i="7"/>
  <c r="AS44" i="7"/>
  <c r="Z53" i="7"/>
  <c r="AJ49" i="7"/>
  <c r="D58" i="8"/>
  <c r="A58" i="8"/>
  <c r="D401" i="15"/>
  <c r="G47" i="10"/>
  <c r="A48" i="10"/>
  <c r="D48" i="10"/>
  <c r="C58" i="8"/>
  <c r="D281" i="15"/>
  <c r="N60" i="7"/>
  <c r="E51" i="9"/>
  <c r="B58" i="8"/>
  <c r="P60" i="7"/>
  <c r="C59" i="8" s="1"/>
  <c r="L73" i="7"/>
  <c r="B48" i="10"/>
  <c r="E57" i="8"/>
  <c r="O60" i="7"/>
  <c r="B59" i="8" s="1"/>
  <c r="G42" i="11"/>
  <c r="C48" i="10"/>
  <c r="E48" i="10"/>
  <c r="A59" i="8"/>
  <c r="D161" i="15"/>
  <c r="E161" i="15" l="1"/>
  <c r="C1137" i="15"/>
  <c r="A717" i="15"/>
  <c r="B507" i="15"/>
  <c r="A927" i="15"/>
  <c r="B717" i="15"/>
  <c r="C507" i="15"/>
  <c r="A1137" i="15"/>
  <c r="B927" i="15"/>
  <c r="C717" i="15"/>
  <c r="B1137" i="15"/>
  <c r="C927" i="15"/>
  <c r="A507" i="15"/>
  <c r="E281" i="15"/>
  <c r="E401" i="15"/>
  <c r="A3437" i="15"/>
  <c r="B3437" i="15"/>
  <c r="C3437" i="15"/>
  <c r="A3227" i="15"/>
  <c r="B3227" i="15"/>
  <c r="C3227" i="15"/>
  <c r="C3017" i="15"/>
  <c r="A3017" i="15"/>
  <c r="B3017" i="15"/>
  <c r="A2807" i="15"/>
  <c r="B2807" i="15"/>
  <c r="C2807" i="15"/>
  <c r="A2597" i="15"/>
  <c r="B2597" i="15"/>
  <c r="C2597" i="15"/>
  <c r="S60" i="7"/>
  <c r="D717" i="15"/>
  <c r="H42" i="11"/>
  <c r="J73" i="7"/>
  <c r="E58" i="8"/>
  <c r="F51" i="9"/>
  <c r="D927" i="15"/>
  <c r="Q60" i="7"/>
  <c r="D507" i="15"/>
  <c r="E507" i="15" l="1"/>
  <c r="E927" i="15"/>
  <c r="C1138" i="15"/>
  <c r="C928" i="15"/>
  <c r="C718" i="15"/>
  <c r="C508" i="15"/>
  <c r="A718" i="15"/>
  <c r="A1138" i="15"/>
  <c r="A928" i="15"/>
  <c r="A508" i="15"/>
  <c r="B1138" i="15"/>
  <c r="B928" i="15"/>
  <c r="B718" i="15"/>
  <c r="B508" i="15"/>
  <c r="E717" i="15"/>
  <c r="A4362" i="15"/>
  <c r="B4362" i="15"/>
  <c r="C4362" i="15"/>
  <c r="A4242" i="15"/>
  <c r="B4242" i="15"/>
  <c r="C4242" i="15"/>
  <c r="A4122" i="15"/>
  <c r="B4122" i="15"/>
  <c r="C4122" i="15"/>
  <c r="A4002" i="15"/>
  <c r="B4002" i="15"/>
  <c r="C4002" i="15"/>
  <c r="A3882" i="15"/>
  <c r="B3882" i="15"/>
  <c r="C3882" i="15"/>
  <c r="A3762" i="15"/>
  <c r="B3762" i="15"/>
  <c r="C3762" i="15"/>
  <c r="A3642" i="15"/>
  <c r="B3642" i="15"/>
  <c r="C3642" i="15"/>
  <c r="A2349" i="15"/>
  <c r="B2349" i="15"/>
  <c r="C2349" i="15"/>
  <c r="A2097" i="15"/>
  <c r="B2097" i="15"/>
  <c r="C2097" i="15"/>
  <c r="A1845" i="15"/>
  <c r="B1845" i="15"/>
  <c r="C1845" i="15"/>
  <c r="A1593" i="15"/>
  <c r="B1593" i="15"/>
  <c r="C1593" i="15"/>
  <c r="C1341" i="15"/>
  <c r="A1341" i="15"/>
  <c r="B1341" i="15"/>
  <c r="T60" i="7"/>
  <c r="M73" i="7"/>
  <c r="R61" i="7"/>
  <c r="K74" i="7"/>
  <c r="L74" i="7"/>
  <c r="D718" i="15"/>
  <c r="AO44" i="7"/>
  <c r="N61" i="7"/>
  <c r="AH49" i="7"/>
  <c r="V53" i="7"/>
  <c r="O61" i="7"/>
  <c r="U53" i="7"/>
  <c r="AP44" i="7"/>
  <c r="W53" i="7"/>
  <c r="C72" i="5"/>
  <c r="D59" i="8"/>
  <c r="D928" i="15"/>
  <c r="X53" i="7"/>
  <c r="AL44" i="7"/>
  <c r="AV28" i="7" s="1"/>
  <c r="AN44" i="7"/>
  <c r="AQ44" i="7"/>
  <c r="P61" i="7"/>
  <c r="J74" i="7"/>
  <c r="AM44" i="7"/>
  <c r="AW28" i="7" s="1"/>
  <c r="D508" i="15"/>
  <c r="E508" i="15" l="1"/>
  <c r="E928" i="15"/>
  <c r="E718" i="15"/>
  <c r="AK49" i="7"/>
  <c r="AI50" i="7"/>
  <c r="AJ50" i="7"/>
  <c r="L75" i="7"/>
  <c r="K75" i="7"/>
  <c r="AA53" i="7"/>
  <c r="F27" i="12"/>
  <c r="B27" i="12"/>
  <c r="D52" i="9"/>
  <c r="E27" i="12"/>
  <c r="A43" i="11"/>
  <c r="I75" i="7"/>
  <c r="C27" i="12"/>
  <c r="B60" i="8"/>
  <c r="D72" i="5"/>
  <c r="BA28" i="7"/>
  <c r="Y53" i="7"/>
  <c r="AH50" i="7"/>
  <c r="H74" i="7"/>
  <c r="D27" i="12"/>
  <c r="F43" i="11"/>
  <c r="AF50" i="7"/>
  <c r="A60" i="8"/>
  <c r="AE50" i="7"/>
  <c r="A27" i="12"/>
  <c r="AG50" i="7"/>
  <c r="S61" i="7"/>
  <c r="AZ28" i="7"/>
  <c r="C52" i="9"/>
  <c r="AT44" i="7"/>
  <c r="AX28" i="7"/>
  <c r="E43" i="11"/>
  <c r="B43" i="11"/>
  <c r="AD50" i="7"/>
  <c r="AC50" i="7"/>
  <c r="F48" i="10"/>
  <c r="D43" i="11"/>
  <c r="A52" i="9"/>
  <c r="I74" i="7"/>
  <c r="AY28" i="7"/>
  <c r="C60" i="8"/>
  <c r="J75" i="7"/>
  <c r="E59" i="8"/>
  <c r="B52" i="9"/>
  <c r="C43" i="11"/>
  <c r="H75" i="7"/>
  <c r="C73" i="5"/>
  <c r="AB53" i="7" l="1"/>
  <c r="Z54" i="7"/>
  <c r="A1139" i="15"/>
  <c r="B1139" i="15"/>
  <c r="C1139" i="15"/>
  <c r="A929" i="15"/>
  <c r="B929" i="15"/>
  <c r="C929" i="15"/>
  <c r="A719" i="15"/>
  <c r="B719" i="15"/>
  <c r="C719" i="15"/>
  <c r="A509" i="15"/>
  <c r="B509" i="15"/>
  <c r="C509" i="15"/>
  <c r="A402" i="15"/>
  <c r="B402" i="15"/>
  <c r="C402" i="15"/>
  <c r="B282" i="15"/>
  <c r="A282" i="15"/>
  <c r="C282" i="15"/>
  <c r="A162" i="15"/>
  <c r="B162" i="15"/>
  <c r="C162" i="15"/>
  <c r="AK50" i="7"/>
  <c r="M75" i="7"/>
  <c r="M74" i="7"/>
  <c r="AI51" i="7"/>
  <c r="K76" i="7"/>
  <c r="E52" i="9"/>
  <c r="X54" i="7"/>
  <c r="D402" i="15"/>
  <c r="E49" i="10"/>
  <c r="G48" i="10"/>
  <c r="U54" i="7"/>
  <c r="D719" i="15"/>
  <c r="C74" i="5"/>
  <c r="D162" i="15"/>
  <c r="V54" i="7"/>
  <c r="A49" i="10"/>
  <c r="C53" i="9"/>
  <c r="D509" i="15"/>
  <c r="B53" i="9"/>
  <c r="B49" i="10"/>
  <c r="Q61" i="7"/>
  <c r="C49" i="10"/>
  <c r="AR44" i="7"/>
  <c r="D929" i="15"/>
  <c r="W54" i="7"/>
  <c r="D49" i="10"/>
  <c r="B73" i="5"/>
  <c r="B74" i="5"/>
  <c r="A74" i="5"/>
  <c r="F49" i="10"/>
  <c r="A73" i="5"/>
  <c r="A53" i="9"/>
  <c r="D53" i="9"/>
  <c r="D282" i="15"/>
  <c r="A3438" i="15" l="1"/>
  <c r="B3438" i="15"/>
  <c r="C3438" i="15"/>
  <c r="A3228" i="15"/>
  <c r="B3228" i="15"/>
  <c r="C3228" i="15"/>
  <c r="C3018" i="15"/>
  <c r="A3018" i="15"/>
  <c r="B3018" i="15"/>
  <c r="A2808" i="15"/>
  <c r="B2808" i="15"/>
  <c r="C2808" i="15"/>
  <c r="A2598" i="15"/>
  <c r="B2598" i="15"/>
  <c r="C2598" i="15"/>
  <c r="E929" i="15"/>
  <c r="E719" i="15"/>
  <c r="E509" i="15"/>
  <c r="E402" i="15"/>
  <c r="E282" i="15"/>
  <c r="E162" i="15"/>
  <c r="AU44" i="7"/>
  <c r="T61" i="7"/>
  <c r="R62" i="7"/>
  <c r="S62" i="7"/>
  <c r="AS45" i="7"/>
  <c r="AT45" i="7"/>
  <c r="F52" i="9"/>
  <c r="G49" i="10"/>
  <c r="D73" i="5"/>
  <c r="P62" i="7"/>
  <c r="G43" i="11"/>
  <c r="N62" i="7"/>
  <c r="AA54" i="7"/>
  <c r="AC51" i="7"/>
  <c r="C50" i="10"/>
  <c r="O62" i="7"/>
  <c r="AR45" i="7"/>
  <c r="Q62" i="7"/>
  <c r="AE51" i="7"/>
  <c r="G27" i="12"/>
  <c r="I76" i="7"/>
  <c r="D60" i="8"/>
  <c r="BB28" i="7"/>
  <c r="H76" i="7"/>
  <c r="AD51" i="7"/>
  <c r="B50" i="10"/>
  <c r="AF51" i="7"/>
  <c r="AG51" i="7"/>
  <c r="D74" i="5"/>
  <c r="A2350" i="15" l="1"/>
  <c r="B2098" i="15"/>
  <c r="C1846" i="15"/>
  <c r="C1342" i="15"/>
  <c r="B2350" i="15"/>
  <c r="C2098" i="15"/>
  <c r="A1594" i="15"/>
  <c r="A1342" i="15"/>
  <c r="C2350" i="15"/>
  <c r="A1846" i="15"/>
  <c r="B1594" i="15"/>
  <c r="B1342" i="15"/>
  <c r="A2098" i="15"/>
  <c r="B1846" i="15"/>
  <c r="C1594" i="15"/>
  <c r="A3439" i="15"/>
  <c r="B3439" i="15"/>
  <c r="C3439" i="15"/>
  <c r="A3229" i="15"/>
  <c r="B3229" i="15"/>
  <c r="C3229" i="15"/>
  <c r="C3019" i="15"/>
  <c r="B3019" i="15"/>
  <c r="A3019" i="15"/>
  <c r="A2809" i="15"/>
  <c r="B2809" i="15"/>
  <c r="C2809" i="15"/>
  <c r="A2599" i="15"/>
  <c r="B2599" i="15"/>
  <c r="C2599" i="15"/>
  <c r="A403" i="15"/>
  <c r="B403" i="15"/>
  <c r="C403" i="15"/>
  <c r="A404" i="15"/>
  <c r="B404" i="15"/>
  <c r="C404" i="15"/>
  <c r="C283" i="15"/>
  <c r="A283" i="15"/>
  <c r="B283" i="15"/>
  <c r="B284" i="15"/>
  <c r="A284" i="15"/>
  <c r="C284" i="15"/>
  <c r="A163" i="15"/>
  <c r="B163" i="15"/>
  <c r="C163" i="15"/>
  <c r="A164" i="15"/>
  <c r="B164" i="15"/>
  <c r="C164" i="15"/>
  <c r="T62" i="7"/>
  <c r="R63" i="7"/>
  <c r="L76" i="7"/>
  <c r="B75" i="5"/>
  <c r="E60" i="8"/>
  <c r="E50" i="10"/>
  <c r="A61" i="8"/>
  <c r="AQ45" i="7"/>
  <c r="AJ51" i="7"/>
  <c r="H43" i="11"/>
  <c r="AP45" i="7"/>
  <c r="D163" i="15"/>
  <c r="AM45" i="7"/>
  <c r="D283" i="15"/>
  <c r="O63" i="7"/>
  <c r="N63" i="7"/>
  <c r="AO45" i="7"/>
  <c r="AN45" i="7"/>
  <c r="C62" i="8"/>
  <c r="F44" i="11"/>
  <c r="J76" i="7"/>
  <c r="E44" i="11"/>
  <c r="D61" i="8"/>
  <c r="AL45" i="7"/>
  <c r="D44" i="11"/>
  <c r="D164" i="15"/>
  <c r="D284" i="15"/>
  <c r="C61" i="8"/>
  <c r="P63" i="7"/>
  <c r="Y54" i="7"/>
  <c r="D50" i="10"/>
  <c r="BE28" i="7"/>
  <c r="D403" i="15"/>
  <c r="A50" i="10"/>
  <c r="G44" i="11"/>
  <c r="A75" i="5"/>
  <c r="D404" i="15"/>
  <c r="B61" i="8"/>
  <c r="K77" i="7" l="1"/>
  <c r="M76" i="7"/>
  <c r="Z55" i="7"/>
  <c r="AB54" i="7"/>
  <c r="A4363" i="15"/>
  <c r="B4363" i="15"/>
  <c r="C4363" i="15"/>
  <c r="A4243" i="15"/>
  <c r="B4243" i="15"/>
  <c r="C4243" i="15"/>
  <c r="A4123" i="15"/>
  <c r="B4123" i="15"/>
  <c r="C4123" i="15"/>
  <c r="A4003" i="15"/>
  <c r="B4003" i="15"/>
  <c r="C4003" i="15"/>
  <c r="A3883" i="15"/>
  <c r="B3883" i="15"/>
  <c r="C3883" i="15"/>
  <c r="A3763" i="15"/>
  <c r="B3763" i="15"/>
  <c r="C3763" i="15"/>
  <c r="A3643" i="15"/>
  <c r="B3643" i="15"/>
  <c r="C3643" i="15"/>
  <c r="A1140" i="15"/>
  <c r="B1140" i="15"/>
  <c r="C1140" i="15"/>
  <c r="A930" i="15"/>
  <c r="B930" i="15"/>
  <c r="C930" i="15"/>
  <c r="A720" i="15"/>
  <c r="B720" i="15"/>
  <c r="C720" i="15"/>
  <c r="A510" i="15"/>
  <c r="B510" i="15"/>
  <c r="C510" i="15"/>
  <c r="E403" i="15"/>
  <c r="E404" i="15"/>
  <c r="E284" i="15"/>
  <c r="E283" i="15"/>
  <c r="E163" i="15"/>
  <c r="E164" i="15"/>
  <c r="AU45" i="7"/>
  <c r="AS46" i="7"/>
  <c r="S63" i="7"/>
  <c r="L77" i="7"/>
  <c r="C75" i="5"/>
  <c r="I77" i="7"/>
  <c r="D720" i="15"/>
  <c r="D510" i="15"/>
  <c r="E53" i="9"/>
  <c r="E61" i="8"/>
  <c r="A62" i="8"/>
  <c r="Q63" i="7"/>
  <c r="B62" i="8"/>
  <c r="A44" i="11"/>
  <c r="D930" i="15"/>
  <c r="J77" i="7"/>
  <c r="W55" i="7"/>
  <c r="X55" i="7"/>
  <c r="V55" i="7"/>
  <c r="C44" i="11"/>
  <c r="H77" i="7"/>
  <c r="A76" i="5" s="1"/>
  <c r="BC28" i="7"/>
  <c r="B76" i="5"/>
  <c r="AH51" i="7"/>
  <c r="B44" i="11"/>
  <c r="U55" i="7"/>
  <c r="T63" i="7" l="1"/>
  <c r="R64" i="7"/>
  <c r="M77" i="7"/>
  <c r="K78" i="7"/>
  <c r="BD29" i="7"/>
  <c r="BF28" i="7"/>
  <c r="A1141" i="15"/>
  <c r="B1141" i="15"/>
  <c r="C1141" i="15"/>
  <c r="E930" i="15"/>
  <c r="A931" i="15"/>
  <c r="B931" i="15"/>
  <c r="C931" i="15"/>
  <c r="E720" i="15"/>
  <c r="A721" i="15"/>
  <c r="B721" i="15"/>
  <c r="C721" i="15"/>
  <c r="E510" i="15"/>
  <c r="A511" i="15"/>
  <c r="B511" i="15"/>
  <c r="C511" i="15"/>
  <c r="AK51" i="7"/>
  <c r="AI52" i="7"/>
  <c r="C76" i="5"/>
  <c r="AG52" i="7"/>
  <c r="B45" i="11"/>
  <c r="AO46" i="7"/>
  <c r="AN46" i="7"/>
  <c r="H44" i="11"/>
  <c r="AP46" i="7"/>
  <c r="AL46" i="7"/>
  <c r="D931" i="15"/>
  <c r="D62" i="8"/>
  <c r="F45" i="11"/>
  <c r="AM46" i="7"/>
  <c r="I78" i="7"/>
  <c r="H78" i="7"/>
  <c r="A77" i="5" s="1"/>
  <c r="AC52" i="7"/>
  <c r="C54" i="9"/>
  <c r="A54" i="9"/>
  <c r="AE52" i="7"/>
  <c r="AQ46" i="7"/>
  <c r="B54" i="9"/>
  <c r="P64" i="7"/>
  <c r="D721" i="15"/>
  <c r="D75" i="5"/>
  <c r="A45" i="11"/>
  <c r="N64" i="7"/>
  <c r="AF52" i="7"/>
  <c r="AD52" i="7"/>
  <c r="F50" i="10"/>
  <c r="E51" i="10"/>
  <c r="D511" i="15"/>
  <c r="AA55" i="7"/>
  <c r="F53" i="9"/>
  <c r="O64" i="7"/>
  <c r="H27" i="12"/>
  <c r="D54" i="9"/>
  <c r="B51" i="10"/>
  <c r="D45" i="11"/>
  <c r="A51" i="10"/>
  <c r="E45" i="11"/>
  <c r="B63" i="8"/>
  <c r="A405" i="15" l="1"/>
  <c r="A285" i="15"/>
  <c r="C165" i="15"/>
  <c r="B405" i="15"/>
  <c r="B285" i="15"/>
  <c r="C405" i="15"/>
  <c r="A165" i="15"/>
  <c r="C285" i="15"/>
  <c r="B165" i="15"/>
  <c r="A2351" i="15"/>
  <c r="B2099" i="15"/>
  <c r="C1847" i="15"/>
  <c r="C1343" i="15"/>
  <c r="B2351" i="15"/>
  <c r="C2099" i="15"/>
  <c r="A1595" i="15"/>
  <c r="A1343" i="15"/>
  <c r="C2351" i="15"/>
  <c r="A1847" i="15"/>
  <c r="B1595" i="15"/>
  <c r="B1343" i="15"/>
  <c r="A2099" i="15"/>
  <c r="B1847" i="15"/>
  <c r="C1595" i="15"/>
  <c r="A4244" i="15"/>
  <c r="B4124" i="15"/>
  <c r="C4004" i="15"/>
  <c r="A3764" i="15"/>
  <c r="B3644" i="15"/>
  <c r="A4364" i="15"/>
  <c r="B4244" i="15"/>
  <c r="C4124" i="15"/>
  <c r="A3884" i="15"/>
  <c r="B3764" i="15"/>
  <c r="C3644" i="15"/>
  <c r="B4364" i="15"/>
  <c r="C4244" i="15"/>
  <c r="A4004" i="15"/>
  <c r="B3884" i="15"/>
  <c r="C3764" i="15"/>
  <c r="C4364" i="15"/>
  <c r="A4124" i="15"/>
  <c r="B4004" i="15"/>
  <c r="C3884" i="15"/>
  <c r="A3644" i="15"/>
  <c r="E931" i="15"/>
  <c r="E721" i="15"/>
  <c r="E511" i="15"/>
  <c r="AJ52" i="7"/>
  <c r="C63" i="8"/>
  <c r="I27" i="12"/>
  <c r="A63" i="8"/>
  <c r="G50" i="10"/>
  <c r="L78" i="7"/>
  <c r="B77" i="5"/>
  <c r="C51" i="10"/>
  <c r="Y55" i="7"/>
  <c r="C45" i="11"/>
  <c r="D51" i="10"/>
  <c r="S64" i="7"/>
  <c r="D405" i="15"/>
  <c r="E62" i="8"/>
  <c r="AT46" i="7"/>
  <c r="D285" i="15"/>
  <c r="D165" i="15"/>
  <c r="D76" i="5"/>
  <c r="AH52" i="7"/>
  <c r="A406" i="15" l="1"/>
  <c r="C286" i="15"/>
  <c r="A166" i="15"/>
  <c r="B406" i="15"/>
  <c r="A286" i="15"/>
  <c r="B166" i="15"/>
  <c r="C406" i="15"/>
  <c r="C166" i="15"/>
  <c r="B286" i="15"/>
  <c r="E165" i="15"/>
  <c r="E285" i="15"/>
  <c r="A1142" i="15"/>
  <c r="A932" i="15"/>
  <c r="A722" i="15"/>
  <c r="A512" i="15"/>
  <c r="B1142" i="15"/>
  <c r="B932" i="15"/>
  <c r="B722" i="15"/>
  <c r="B512" i="15"/>
  <c r="C512" i="15"/>
  <c r="C1142" i="15"/>
  <c r="C932" i="15"/>
  <c r="C722" i="15"/>
  <c r="E405" i="15"/>
  <c r="AK52" i="7"/>
  <c r="AI53" i="7"/>
  <c r="A4737" i="15"/>
  <c r="B4692" i="15"/>
  <c r="C4647" i="15"/>
  <c r="A4557" i="15"/>
  <c r="B4512" i="15"/>
  <c r="C4467" i="15"/>
  <c r="A4782" i="15"/>
  <c r="B4737" i="15"/>
  <c r="C4692" i="15"/>
  <c r="A4602" i="15"/>
  <c r="B4557" i="15"/>
  <c r="C4512" i="15"/>
  <c r="B4782" i="15"/>
  <c r="C4737" i="15"/>
  <c r="A4647" i="15"/>
  <c r="B4602" i="15"/>
  <c r="C4557" i="15"/>
  <c r="A4467" i="15"/>
  <c r="C4782" i="15"/>
  <c r="A4692" i="15"/>
  <c r="B4647" i="15"/>
  <c r="C4602" i="15"/>
  <c r="A4512" i="15"/>
  <c r="B4467" i="15"/>
  <c r="A3440" i="15"/>
  <c r="B3440" i="15"/>
  <c r="C3440" i="15"/>
  <c r="A3230" i="15"/>
  <c r="B3230" i="15"/>
  <c r="C3230" i="15"/>
  <c r="C3020" i="15"/>
  <c r="A3020" i="15"/>
  <c r="B3020" i="15"/>
  <c r="A2810" i="15"/>
  <c r="B2810" i="15"/>
  <c r="C2810" i="15"/>
  <c r="A2600" i="15"/>
  <c r="B2600" i="15"/>
  <c r="C2600" i="15"/>
  <c r="AB55" i="7"/>
  <c r="Z56" i="7"/>
  <c r="AA56" i="7"/>
  <c r="F51" i="10"/>
  <c r="D166" i="15"/>
  <c r="D406" i="15"/>
  <c r="D512" i="15"/>
  <c r="Y56" i="7"/>
  <c r="AR46" i="7"/>
  <c r="Q64" i="7"/>
  <c r="J78" i="7"/>
  <c r="E54" i="9"/>
  <c r="X56" i="7"/>
  <c r="D286" i="15"/>
  <c r="AF53" i="7"/>
  <c r="AE53" i="7"/>
  <c r="AD53" i="7"/>
  <c r="V56" i="7"/>
  <c r="D722" i="15"/>
  <c r="AC53" i="7"/>
  <c r="AG53" i="7"/>
  <c r="D932" i="15"/>
  <c r="W56" i="7"/>
  <c r="E932" i="15" l="1"/>
  <c r="E722" i="15"/>
  <c r="E286" i="15"/>
  <c r="E512" i="15"/>
  <c r="E406" i="15"/>
  <c r="E166" i="15"/>
  <c r="AU46" i="7"/>
  <c r="T64" i="7"/>
  <c r="M78" i="7"/>
  <c r="AS47" i="7"/>
  <c r="K79" i="7"/>
  <c r="R65" i="7"/>
  <c r="Z57" i="7"/>
  <c r="B52" i="10"/>
  <c r="C55" i="9"/>
  <c r="AJ53" i="7"/>
  <c r="C77" i="5"/>
  <c r="C46" i="11"/>
  <c r="I79" i="7"/>
  <c r="E52" i="10"/>
  <c r="A52" i="10"/>
  <c r="C52" i="10"/>
  <c r="A55" i="9"/>
  <c r="F46" i="11"/>
  <c r="D55" i="9"/>
  <c r="D63" i="8"/>
  <c r="A46" i="11"/>
  <c r="D46" i="11"/>
  <c r="G51" i="10"/>
  <c r="D52" i="10"/>
  <c r="AM47" i="7"/>
  <c r="F54" i="9"/>
  <c r="B55" i="9"/>
  <c r="P65" i="7"/>
  <c r="AO47" i="7"/>
  <c r="N65" i="7"/>
  <c r="U56" i="7"/>
  <c r="E55" i="9"/>
  <c r="AN47" i="7"/>
  <c r="AP47" i="7"/>
  <c r="AL47" i="7"/>
  <c r="G45" i="11"/>
  <c r="H79" i="7"/>
  <c r="AQ47" i="7"/>
  <c r="O65" i="7"/>
  <c r="AB56" i="7" l="1"/>
  <c r="A3441" i="15"/>
  <c r="B3231" i="15"/>
  <c r="B3021" i="15"/>
  <c r="A2601" i="15"/>
  <c r="B3441" i="15"/>
  <c r="C3231" i="15"/>
  <c r="A2811" i="15"/>
  <c r="B2601" i="15"/>
  <c r="C3441" i="15"/>
  <c r="C3021" i="15"/>
  <c r="B2811" i="15"/>
  <c r="C2601" i="15"/>
  <c r="A3231" i="15"/>
  <c r="A3021" i="15"/>
  <c r="C2811" i="15"/>
  <c r="A2352" i="15"/>
  <c r="B2352" i="15"/>
  <c r="C2352" i="15"/>
  <c r="A2100" i="15"/>
  <c r="B2100" i="15"/>
  <c r="C2100" i="15"/>
  <c r="A1848" i="15"/>
  <c r="B1848" i="15"/>
  <c r="C1848" i="15"/>
  <c r="A1596" i="15"/>
  <c r="B1596" i="15"/>
  <c r="C1596" i="15"/>
  <c r="C1344" i="15"/>
  <c r="A1344" i="15"/>
  <c r="B1344" i="15"/>
  <c r="L79" i="7"/>
  <c r="S65" i="7"/>
  <c r="Q65" i="7"/>
  <c r="W57" i="7"/>
  <c r="D77" i="5"/>
  <c r="B46" i="11"/>
  <c r="A64" i="8"/>
  <c r="E63" i="8"/>
  <c r="X57" i="7"/>
  <c r="V57" i="7"/>
  <c r="A78" i="5"/>
  <c r="F55" i="9"/>
  <c r="AT47" i="7"/>
  <c r="C64" i="8"/>
  <c r="U57" i="7"/>
  <c r="B78" i="5"/>
  <c r="J79" i="7"/>
  <c r="B64" i="8"/>
  <c r="H45" i="11"/>
  <c r="AH53" i="7"/>
  <c r="E46" i="11"/>
  <c r="L80" i="7" l="1"/>
  <c r="K80" i="7"/>
  <c r="M79" i="7"/>
  <c r="T65" i="7"/>
  <c r="R66" i="7"/>
  <c r="A4365" i="15"/>
  <c r="B4365" i="15"/>
  <c r="C4365" i="15"/>
  <c r="A4245" i="15"/>
  <c r="B4245" i="15"/>
  <c r="C4245" i="15"/>
  <c r="A4125" i="15"/>
  <c r="B4125" i="15"/>
  <c r="C4125" i="15"/>
  <c r="A4005" i="15"/>
  <c r="B4005" i="15"/>
  <c r="C4005" i="15"/>
  <c r="A3885" i="15"/>
  <c r="B3885" i="15"/>
  <c r="C3885" i="15"/>
  <c r="A3765" i="15"/>
  <c r="B3765" i="15"/>
  <c r="C3765" i="15"/>
  <c r="A3645" i="15"/>
  <c r="B3645" i="15"/>
  <c r="C3645" i="15"/>
  <c r="A2353" i="15"/>
  <c r="B2353" i="15"/>
  <c r="C2353" i="15"/>
  <c r="A2101" i="15"/>
  <c r="B2101" i="15"/>
  <c r="C2101" i="15"/>
  <c r="A1849" i="15"/>
  <c r="B1849" i="15"/>
  <c r="C1849" i="15"/>
  <c r="A1597" i="15"/>
  <c r="B1597" i="15"/>
  <c r="C1597" i="15"/>
  <c r="C1345" i="15"/>
  <c r="A1345" i="15"/>
  <c r="B1345" i="15"/>
  <c r="A1143" i="15"/>
  <c r="B1143" i="15"/>
  <c r="C1143" i="15"/>
  <c r="A933" i="15"/>
  <c r="B933" i="15"/>
  <c r="C933" i="15"/>
  <c r="A723" i="15"/>
  <c r="B723" i="15"/>
  <c r="C723" i="15"/>
  <c r="A513" i="15"/>
  <c r="B513" i="15"/>
  <c r="C513" i="15"/>
  <c r="A407" i="15"/>
  <c r="B407" i="15"/>
  <c r="C407" i="15"/>
  <c r="A287" i="15"/>
  <c r="B287" i="15"/>
  <c r="C287" i="15"/>
  <c r="A167" i="15"/>
  <c r="B167" i="15"/>
  <c r="C167" i="15"/>
  <c r="AK53" i="7"/>
  <c r="AI54" i="7"/>
  <c r="C78" i="5"/>
  <c r="I80" i="7"/>
  <c r="P66" i="7"/>
  <c r="F52" i="10"/>
  <c r="D64" i="8"/>
  <c r="AR47" i="7"/>
  <c r="B79" i="5"/>
  <c r="D513" i="15"/>
  <c r="D56" i="9"/>
  <c r="O66" i="7"/>
  <c r="J80" i="7"/>
  <c r="C56" i="9"/>
  <c r="A56" i="9"/>
  <c r="N66" i="7"/>
  <c r="D933" i="15"/>
  <c r="D723" i="15"/>
  <c r="D407" i="15"/>
  <c r="A65" i="8"/>
  <c r="H80" i="7"/>
  <c r="D287" i="15"/>
  <c r="A79" i="5"/>
  <c r="AA57" i="7"/>
  <c r="B56" i="9"/>
  <c r="D167" i="15"/>
  <c r="M80" i="7" l="1"/>
  <c r="K81" i="7"/>
  <c r="L81" i="7"/>
  <c r="E933" i="15"/>
  <c r="E723" i="15"/>
  <c r="E513" i="15"/>
  <c r="E407" i="15"/>
  <c r="E287" i="15"/>
  <c r="E167" i="15"/>
  <c r="AU47" i="7"/>
  <c r="AS48" i="7"/>
  <c r="C79" i="5"/>
  <c r="I81" i="7"/>
  <c r="AF54" i="7"/>
  <c r="Y57" i="7"/>
  <c r="AC54" i="7"/>
  <c r="AD54" i="7"/>
  <c r="J81" i="7"/>
  <c r="AG54" i="7"/>
  <c r="G46" i="11"/>
  <c r="E64" i="8"/>
  <c r="B80" i="5"/>
  <c r="D78" i="5"/>
  <c r="B65" i="8"/>
  <c r="S66" i="7"/>
  <c r="H81" i="7"/>
  <c r="A80" i="5" s="1"/>
  <c r="C65" i="8"/>
  <c r="AE54" i="7"/>
  <c r="G52" i="10"/>
  <c r="E53" i="10"/>
  <c r="C408" i="15" l="1"/>
  <c r="C168" i="15"/>
  <c r="B288" i="15"/>
  <c r="A408" i="15"/>
  <c r="C288" i="15"/>
  <c r="A168" i="15"/>
  <c r="B408" i="15"/>
  <c r="A288" i="15"/>
  <c r="B168" i="15"/>
  <c r="C1144" i="15"/>
  <c r="C934" i="15"/>
  <c r="C724" i="15"/>
  <c r="C514" i="15"/>
  <c r="A1144" i="15"/>
  <c r="A934" i="15"/>
  <c r="A724" i="15"/>
  <c r="A514" i="15"/>
  <c r="B1144" i="15"/>
  <c r="B934" i="15"/>
  <c r="B724" i="15"/>
  <c r="B514" i="15"/>
  <c r="K82" i="7"/>
  <c r="M81" i="7"/>
  <c r="A3442" i="15"/>
  <c r="B3442" i="15"/>
  <c r="C3442" i="15"/>
  <c r="A3232" i="15"/>
  <c r="B3232" i="15"/>
  <c r="C3232" i="15"/>
  <c r="C3022" i="15"/>
  <c r="A3022" i="15"/>
  <c r="B3022" i="15"/>
  <c r="A2812" i="15"/>
  <c r="B2812" i="15"/>
  <c r="C2812" i="15"/>
  <c r="A2602" i="15"/>
  <c r="B2602" i="15"/>
  <c r="C2602" i="15"/>
  <c r="AB57" i="7"/>
  <c r="Z58" i="7"/>
  <c r="D79" i="5"/>
  <c r="AL48" i="7"/>
  <c r="E56" i="9"/>
  <c r="AJ54" i="7"/>
  <c r="D514" i="15"/>
  <c r="F47" i="11"/>
  <c r="AO48" i="7"/>
  <c r="D53" i="10"/>
  <c r="Q66" i="7"/>
  <c r="D934" i="15"/>
  <c r="AQ48" i="7"/>
  <c r="BA29" i="7" s="1"/>
  <c r="AN48" i="7"/>
  <c r="E47" i="11"/>
  <c r="B53" i="10"/>
  <c r="H46" i="11"/>
  <c r="D408" i="15"/>
  <c r="C80" i="5"/>
  <c r="C53" i="10"/>
  <c r="A53" i="10"/>
  <c r="H82" i="7"/>
  <c r="AM48" i="7"/>
  <c r="D47" i="11"/>
  <c r="AP48" i="7"/>
  <c r="I82" i="7"/>
  <c r="D168" i="15"/>
  <c r="D724" i="15"/>
  <c r="D288" i="15"/>
  <c r="E288" i="15" l="1"/>
  <c r="E724" i="15"/>
  <c r="E168" i="15"/>
  <c r="E408" i="15"/>
  <c r="E934" i="15"/>
  <c r="E514" i="15"/>
  <c r="C409" i="15"/>
  <c r="C169" i="15"/>
  <c r="A289" i="15"/>
  <c r="A409" i="15"/>
  <c r="B289" i="15"/>
  <c r="A169" i="15"/>
  <c r="B409" i="15"/>
  <c r="C289" i="15"/>
  <c r="B169" i="15"/>
  <c r="A4366" i="15"/>
  <c r="B4366" i="15"/>
  <c r="C4366" i="15"/>
  <c r="A4246" i="15"/>
  <c r="B4246" i="15"/>
  <c r="C4246" i="15"/>
  <c r="A4126" i="15"/>
  <c r="B4126" i="15"/>
  <c r="C4126" i="15"/>
  <c r="A4006" i="15"/>
  <c r="B4006" i="15"/>
  <c r="C4006" i="15"/>
  <c r="A3886" i="15"/>
  <c r="B3886" i="15"/>
  <c r="C3886" i="15"/>
  <c r="A3766" i="15"/>
  <c r="B3766" i="15"/>
  <c r="C3766" i="15"/>
  <c r="A3646" i="15"/>
  <c r="B3646" i="15"/>
  <c r="C3646" i="15"/>
  <c r="T66" i="7"/>
  <c r="R67" i="7"/>
  <c r="L82" i="7"/>
  <c r="X58" i="7"/>
  <c r="A28" i="12"/>
  <c r="D28" i="12"/>
  <c r="D409" i="15"/>
  <c r="AT48" i="7"/>
  <c r="U58" i="7"/>
  <c r="F56" i="9"/>
  <c r="D169" i="15"/>
  <c r="A81" i="5"/>
  <c r="AY29" i="7"/>
  <c r="AV29" i="7"/>
  <c r="B47" i="11"/>
  <c r="AX29" i="7"/>
  <c r="AW29" i="7"/>
  <c r="E28" i="12"/>
  <c r="AH54" i="7"/>
  <c r="AZ29" i="7"/>
  <c r="F28" i="12"/>
  <c r="D80" i="5"/>
  <c r="C47" i="11"/>
  <c r="D65" i="8"/>
  <c r="A47" i="11"/>
  <c r="W58" i="7"/>
  <c r="B28" i="12"/>
  <c r="B81" i="5"/>
  <c r="V58" i="7"/>
  <c r="D289" i="15"/>
  <c r="E289" i="15" l="1"/>
  <c r="B290" i="15"/>
  <c r="A410" i="15"/>
  <c r="C290" i="15"/>
  <c r="A170" i="15"/>
  <c r="B410" i="15"/>
  <c r="A290" i="15"/>
  <c r="B170" i="15"/>
  <c r="C410" i="15"/>
  <c r="C170" i="15"/>
  <c r="E169" i="15"/>
  <c r="E409" i="15"/>
  <c r="A2354" i="15"/>
  <c r="B2354" i="15"/>
  <c r="C2354" i="15"/>
  <c r="A2102" i="15"/>
  <c r="B2102" i="15"/>
  <c r="C2102" i="15"/>
  <c r="A1850" i="15"/>
  <c r="B1850" i="15"/>
  <c r="C1850" i="15"/>
  <c r="A1598" i="15"/>
  <c r="B1598" i="15"/>
  <c r="C1598" i="15"/>
  <c r="C1346" i="15"/>
  <c r="A1346" i="15"/>
  <c r="B1346" i="15"/>
  <c r="AK54" i="7"/>
  <c r="AI55" i="7"/>
  <c r="D410" i="15"/>
  <c r="D57" i="9"/>
  <c r="N67" i="7"/>
  <c r="AA58" i="7"/>
  <c r="D170" i="15"/>
  <c r="O67" i="7"/>
  <c r="C28" i="12"/>
  <c r="C57" i="9"/>
  <c r="B57" i="9"/>
  <c r="J82" i="7"/>
  <c r="E65" i="8"/>
  <c r="P67" i="7"/>
  <c r="AR48" i="7"/>
  <c r="BB29" i="7" s="1"/>
  <c r="F53" i="10"/>
  <c r="A57" i="9"/>
  <c r="D290" i="15"/>
  <c r="E290" i="15" l="1"/>
  <c r="E170" i="15"/>
  <c r="E410" i="15"/>
  <c r="A1145" i="15"/>
  <c r="B1145" i="15"/>
  <c r="C1145" i="15"/>
  <c r="A935" i="15"/>
  <c r="B935" i="15"/>
  <c r="C935" i="15"/>
  <c r="A725" i="15"/>
  <c r="B725" i="15"/>
  <c r="C725" i="15"/>
  <c r="A515" i="15"/>
  <c r="B515" i="15"/>
  <c r="C515" i="15"/>
  <c r="AU48" i="7"/>
  <c r="M82" i="7"/>
  <c r="L83" i="7"/>
  <c r="K83" i="7"/>
  <c r="AS49" i="7"/>
  <c r="AT49" i="7"/>
  <c r="D725" i="15"/>
  <c r="AE55" i="7"/>
  <c r="G53" i="10"/>
  <c r="D935" i="15"/>
  <c r="C81" i="5"/>
  <c r="AR49" i="7"/>
  <c r="AD55" i="7"/>
  <c r="C66" i="8"/>
  <c r="G47" i="11"/>
  <c r="G28" i="12"/>
  <c r="J83" i="7"/>
  <c r="AC55" i="7"/>
  <c r="Y58" i="7"/>
  <c r="B66" i="8"/>
  <c r="S67" i="7"/>
  <c r="BE29" i="7"/>
  <c r="AG55" i="7"/>
  <c r="AF55" i="7"/>
  <c r="A66" i="8"/>
  <c r="D515" i="15"/>
  <c r="A3443" i="15" l="1"/>
  <c r="B3443" i="15"/>
  <c r="C3443" i="15"/>
  <c r="A3233" i="15"/>
  <c r="B3233" i="15"/>
  <c r="C3233" i="15"/>
  <c r="C3023" i="15"/>
  <c r="B3023" i="15"/>
  <c r="A3023" i="15"/>
  <c r="A2813" i="15"/>
  <c r="B2813" i="15"/>
  <c r="C2813" i="15"/>
  <c r="A2603" i="15"/>
  <c r="B2603" i="15"/>
  <c r="C2603" i="15"/>
  <c r="E935" i="15"/>
  <c r="E725" i="15"/>
  <c r="E515" i="15"/>
  <c r="AB58" i="7"/>
  <c r="Z59" i="7"/>
  <c r="AJ55" i="7"/>
  <c r="AH55" i="7"/>
  <c r="AP49" i="7"/>
  <c r="C82" i="5"/>
  <c r="H47" i="11"/>
  <c r="G48" i="11"/>
  <c r="B54" i="10"/>
  <c r="I83" i="7"/>
  <c r="BC29" i="7"/>
  <c r="AL49" i="7"/>
  <c r="B82" i="5"/>
  <c r="D81" i="5"/>
  <c r="D54" i="10"/>
  <c r="E54" i="10"/>
  <c r="C54" i="10"/>
  <c r="AO49" i="7"/>
  <c r="A54" i="10"/>
  <c r="AM49" i="7"/>
  <c r="AN49" i="7"/>
  <c r="Q67" i="7"/>
  <c r="E57" i="9"/>
  <c r="AQ49" i="7"/>
  <c r="H83" i="7"/>
  <c r="K84" i="7" l="1"/>
  <c r="AK55" i="7"/>
  <c r="AI56" i="7"/>
  <c r="A4367" i="15"/>
  <c r="B4367" i="15"/>
  <c r="C4367" i="15"/>
  <c r="A4247" i="15"/>
  <c r="B4247" i="15"/>
  <c r="C4247" i="15"/>
  <c r="A4127" i="15"/>
  <c r="B4127" i="15"/>
  <c r="C4127" i="15"/>
  <c r="A4007" i="15"/>
  <c r="B4007" i="15"/>
  <c r="C4007" i="15"/>
  <c r="A3887" i="15"/>
  <c r="B3887" i="15"/>
  <c r="C3887" i="15"/>
  <c r="A3767" i="15"/>
  <c r="B3767" i="15"/>
  <c r="C3767" i="15"/>
  <c r="A3647" i="15"/>
  <c r="B3647" i="15"/>
  <c r="C3647" i="15"/>
  <c r="A411" i="15"/>
  <c r="B411" i="15"/>
  <c r="C411" i="15"/>
  <c r="A291" i="15"/>
  <c r="B291" i="15"/>
  <c r="C291" i="15"/>
  <c r="A171" i="15"/>
  <c r="B171" i="15"/>
  <c r="C171" i="15"/>
  <c r="BF29" i="7"/>
  <c r="AU49" i="7"/>
  <c r="T67" i="7"/>
  <c r="M83" i="7"/>
  <c r="AS50" i="7"/>
  <c r="R68" i="7"/>
  <c r="S68" i="7"/>
  <c r="BD30" i="7"/>
  <c r="F54" i="10"/>
  <c r="F48" i="11"/>
  <c r="A82" i="5"/>
  <c r="AD56" i="7"/>
  <c r="AE56" i="7"/>
  <c r="I84" i="7"/>
  <c r="AG56" i="7"/>
  <c r="F57" i="9"/>
  <c r="D48" i="11"/>
  <c r="D411" i="15"/>
  <c r="H28" i="12"/>
  <c r="D66" i="8"/>
  <c r="AF56" i="7"/>
  <c r="V59" i="7"/>
  <c r="E48" i="11"/>
  <c r="C48" i="11"/>
  <c r="D291" i="15"/>
  <c r="B83" i="5"/>
  <c r="A48" i="11"/>
  <c r="B48" i="11"/>
  <c r="U59" i="7"/>
  <c r="W59" i="7"/>
  <c r="X59" i="7"/>
  <c r="AC56" i="7"/>
  <c r="H84" i="7"/>
  <c r="D171" i="15"/>
  <c r="Q68" i="7"/>
  <c r="A2355" i="15" l="1"/>
  <c r="B2355" i="15"/>
  <c r="C2355" i="15"/>
  <c r="A2103" i="15"/>
  <c r="B2103" i="15"/>
  <c r="C2103" i="15"/>
  <c r="A1851" i="15"/>
  <c r="B1851" i="15"/>
  <c r="C1851" i="15"/>
  <c r="A1599" i="15"/>
  <c r="B1599" i="15"/>
  <c r="C1599" i="15"/>
  <c r="C1347" i="15"/>
  <c r="A1347" i="15"/>
  <c r="B1347" i="15"/>
  <c r="E411" i="15"/>
  <c r="E291" i="15"/>
  <c r="E171" i="15"/>
  <c r="R69" i="7"/>
  <c r="S69" i="7"/>
  <c r="L84" i="7"/>
  <c r="G54" i="10"/>
  <c r="J84" i="7"/>
  <c r="B58" i="9"/>
  <c r="AQ50" i="7"/>
  <c r="A55" i="10"/>
  <c r="A83" i="5"/>
  <c r="O68" i="7"/>
  <c r="AN50" i="7"/>
  <c r="AP50" i="7"/>
  <c r="C58" i="9"/>
  <c r="D58" i="9"/>
  <c r="AJ56" i="7"/>
  <c r="A58" i="9"/>
  <c r="D82" i="5"/>
  <c r="E55" i="10"/>
  <c r="B55" i="10"/>
  <c r="H48" i="11"/>
  <c r="P68" i="7"/>
  <c r="D55" i="10"/>
  <c r="N68" i="7"/>
  <c r="AM50" i="7"/>
  <c r="I28" i="12"/>
  <c r="AA59" i="7"/>
  <c r="C55" i="10"/>
  <c r="AL50" i="7"/>
  <c r="D67" i="8"/>
  <c r="Q69" i="7"/>
  <c r="E66" i="8"/>
  <c r="AO50" i="7"/>
  <c r="A3234" i="15" l="1"/>
  <c r="A3024" i="15"/>
  <c r="C2814" i="15"/>
  <c r="A3444" i="15"/>
  <c r="B3234" i="15"/>
  <c r="B3024" i="15"/>
  <c r="A2604" i="15"/>
  <c r="B3444" i="15"/>
  <c r="C3234" i="15"/>
  <c r="A2814" i="15"/>
  <c r="B2604" i="15"/>
  <c r="C3444" i="15"/>
  <c r="C3024" i="15"/>
  <c r="B2814" i="15"/>
  <c r="C2604" i="15"/>
  <c r="M84" i="7"/>
  <c r="K85" i="7"/>
  <c r="A4783" i="15"/>
  <c r="B4783" i="15"/>
  <c r="C4783" i="15"/>
  <c r="A4738" i="15"/>
  <c r="B4738" i="15"/>
  <c r="C4738" i="15"/>
  <c r="A4693" i="15"/>
  <c r="B4693" i="15"/>
  <c r="C4693" i="15"/>
  <c r="A4648" i="15"/>
  <c r="B4648" i="15"/>
  <c r="C4648" i="15"/>
  <c r="A4603" i="15"/>
  <c r="B4603" i="15"/>
  <c r="C4603" i="15"/>
  <c r="A4558" i="15"/>
  <c r="B4558" i="15"/>
  <c r="C4558" i="15"/>
  <c r="A4513" i="15"/>
  <c r="B4513" i="15"/>
  <c r="C4513" i="15"/>
  <c r="A4468" i="15"/>
  <c r="B4468" i="15"/>
  <c r="C4468" i="15"/>
  <c r="A4368" i="15"/>
  <c r="B4368" i="15"/>
  <c r="C4368" i="15"/>
  <c r="A4248" i="15"/>
  <c r="B4248" i="15"/>
  <c r="C4248" i="15"/>
  <c r="A4128" i="15"/>
  <c r="B4128" i="15"/>
  <c r="C4128" i="15"/>
  <c r="A4008" i="15"/>
  <c r="B4008" i="15"/>
  <c r="C4008" i="15"/>
  <c r="A3888" i="15"/>
  <c r="B3888" i="15"/>
  <c r="C3888" i="15"/>
  <c r="A3768" i="15"/>
  <c r="B3768" i="15"/>
  <c r="C3768" i="15"/>
  <c r="A3648" i="15"/>
  <c r="B3648" i="15"/>
  <c r="C3648" i="15"/>
  <c r="A1146" i="15"/>
  <c r="B1146" i="15"/>
  <c r="C1146" i="15"/>
  <c r="A936" i="15"/>
  <c r="B936" i="15"/>
  <c r="C936" i="15"/>
  <c r="A726" i="15"/>
  <c r="B726" i="15"/>
  <c r="C726" i="15"/>
  <c r="A516" i="15"/>
  <c r="B516" i="15"/>
  <c r="C516" i="15"/>
  <c r="A412" i="15"/>
  <c r="B412" i="15"/>
  <c r="C412" i="15"/>
  <c r="B292" i="15"/>
  <c r="C292" i="15"/>
  <c r="A292" i="15"/>
  <c r="A172" i="15"/>
  <c r="B172" i="15"/>
  <c r="C172" i="15"/>
  <c r="T68" i="7"/>
  <c r="C83" i="5"/>
  <c r="B49" i="11"/>
  <c r="A67" i="8"/>
  <c r="Y59" i="7"/>
  <c r="B67" i="8"/>
  <c r="O69" i="7"/>
  <c r="A68" i="8"/>
  <c r="D726" i="15"/>
  <c r="B68" i="8"/>
  <c r="I85" i="7"/>
  <c r="C68" i="8"/>
  <c r="F49" i="11"/>
  <c r="D68" i="8"/>
  <c r="C49" i="11"/>
  <c r="AH56" i="7"/>
  <c r="A49" i="11"/>
  <c r="D516" i="15"/>
  <c r="D292" i="15"/>
  <c r="P69" i="7"/>
  <c r="D936" i="15"/>
  <c r="C67" i="8"/>
  <c r="D49" i="11"/>
  <c r="D172" i="15"/>
  <c r="E49" i="11"/>
  <c r="N69" i="7"/>
  <c r="AT50" i="7"/>
  <c r="H85" i="7"/>
  <c r="D412" i="15"/>
  <c r="R70" i="7" l="1"/>
  <c r="E936" i="15"/>
  <c r="E726" i="15"/>
  <c r="E516" i="15"/>
  <c r="E412" i="15"/>
  <c r="E292" i="15"/>
  <c r="E172" i="15"/>
  <c r="AK56" i="7"/>
  <c r="AB59" i="7"/>
  <c r="T69" i="7"/>
  <c r="Z60" i="7"/>
  <c r="AI57" i="7"/>
  <c r="D83" i="5"/>
  <c r="B69" i="8"/>
  <c r="E68" i="8"/>
  <c r="C69" i="8"/>
  <c r="E58" i="9"/>
  <c r="N70" i="7"/>
  <c r="L85" i="7"/>
  <c r="F55" i="10"/>
  <c r="P70" i="7"/>
  <c r="E67" i="8"/>
  <c r="O70" i="7"/>
  <c r="B84" i="5"/>
  <c r="AR50" i="7"/>
  <c r="A84" i="5"/>
  <c r="C413" i="15" l="1"/>
  <c r="C173" i="15"/>
  <c r="A413" i="15"/>
  <c r="B293" i="15"/>
  <c r="B413" i="15"/>
  <c r="B173" i="15"/>
  <c r="A293" i="15"/>
  <c r="A173" i="15"/>
  <c r="C293" i="15"/>
  <c r="A1148" i="15"/>
  <c r="B1148" i="15"/>
  <c r="C1148" i="15"/>
  <c r="A1147" i="15"/>
  <c r="B1147" i="15"/>
  <c r="C1147" i="15"/>
  <c r="A938" i="15"/>
  <c r="B938" i="15"/>
  <c r="C938" i="15"/>
  <c r="A937" i="15"/>
  <c r="B937" i="15"/>
  <c r="C937" i="15"/>
  <c r="A728" i="15"/>
  <c r="B728" i="15"/>
  <c r="C728" i="15"/>
  <c r="A727" i="15"/>
  <c r="B727" i="15"/>
  <c r="C727" i="15"/>
  <c r="A518" i="15"/>
  <c r="B518" i="15"/>
  <c r="C518" i="15"/>
  <c r="A517" i="15"/>
  <c r="B517" i="15"/>
  <c r="C517" i="15"/>
  <c r="AU50" i="7"/>
  <c r="AS51" i="7"/>
  <c r="S70" i="7"/>
  <c r="D937" i="15"/>
  <c r="AD57" i="7"/>
  <c r="D517" i="15"/>
  <c r="AC57" i="7"/>
  <c r="A69" i="8"/>
  <c r="AG57" i="7"/>
  <c r="F58" i="9"/>
  <c r="D293" i="15"/>
  <c r="D413" i="15"/>
  <c r="V60" i="7"/>
  <c r="W60" i="7"/>
  <c r="B56" i="10"/>
  <c r="Q70" i="7"/>
  <c r="G55" i="10"/>
  <c r="D728" i="15"/>
  <c r="AE57" i="7"/>
  <c r="AF57" i="7"/>
  <c r="D173" i="15"/>
  <c r="X60" i="7"/>
  <c r="J85" i="7"/>
  <c r="G49" i="11"/>
  <c r="U60" i="7"/>
  <c r="D727" i="15"/>
  <c r="D938" i="15"/>
  <c r="D518" i="15"/>
  <c r="E173" i="15" l="1"/>
  <c r="E413" i="15"/>
  <c r="E293" i="15"/>
  <c r="T70" i="7"/>
  <c r="R71" i="7"/>
  <c r="A3445" i="15"/>
  <c r="B3445" i="15"/>
  <c r="C3445" i="15"/>
  <c r="A3235" i="15"/>
  <c r="B3235" i="15"/>
  <c r="C3235" i="15"/>
  <c r="C3025" i="15"/>
  <c r="A3025" i="15"/>
  <c r="B3025" i="15"/>
  <c r="A2815" i="15"/>
  <c r="B2815" i="15"/>
  <c r="C2815" i="15"/>
  <c r="A2605" i="15"/>
  <c r="B2605" i="15"/>
  <c r="C2605" i="15"/>
  <c r="A2356" i="15"/>
  <c r="B2356" i="15"/>
  <c r="C2356" i="15"/>
  <c r="A2104" i="15"/>
  <c r="B2104" i="15"/>
  <c r="C2104" i="15"/>
  <c r="A1852" i="15"/>
  <c r="B1852" i="15"/>
  <c r="C1852" i="15"/>
  <c r="A1600" i="15"/>
  <c r="B1600" i="15"/>
  <c r="C1600" i="15"/>
  <c r="C1348" i="15"/>
  <c r="A1348" i="15"/>
  <c r="B1348" i="15"/>
  <c r="E937" i="15"/>
  <c r="E938" i="15"/>
  <c r="E728" i="15"/>
  <c r="E727" i="15"/>
  <c r="E518" i="15"/>
  <c r="E517" i="15"/>
  <c r="M85" i="7"/>
  <c r="K86" i="7"/>
  <c r="AA60" i="7"/>
  <c r="Y60" i="7"/>
  <c r="C50" i="11"/>
  <c r="P71" i="7"/>
  <c r="D56" i="10"/>
  <c r="AL51" i="7"/>
  <c r="E56" i="10"/>
  <c r="AQ51" i="7"/>
  <c r="C59" i="9"/>
  <c r="AP51" i="7"/>
  <c r="AN51" i="7"/>
  <c r="B70" i="8"/>
  <c r="B50" i="11"/>
  <c r="D69" i="8"/>
  <c r="B59" i="9"/>
  <c r="D59" i="9"/>
  <c r="AM51" i="7"/>
  <c r="N71" i="7"/>
  <c r="AO51" i="7"/>
  <c r="A59" i="9"/>
  <c r="A56" i="10"/>
  <c r="C56" i="10"/>
  <c r="C84" i="5"/>
  <c r="AJ57" i="7"/>
  <c r="O71" i="7"/>
  <c r="H49" i="11"/>
  <c r="Z61" i="7" l="1"/>
  <c r="AB60" i="7"/>
  <c r="A4369" i="15"/>
  <c r="B4369" i="15"/>
  <c r="C4369" i="15"/>
  <c r="A4249" i="15"/>
  <c r="B4249" i="15"/>
  <c r="C4249" i="15"/>
  <c r="A4129" i="15"/>
  <c r="B4129" i="15"/>
  <c r="C4129" i="15"/>
  <c r="A4009" i="15"/>
  <c r="B4009" i="15"/>
  <c r="C4009" i="15"/>
  <c r="A3889" i="15"/>
  <c r="B3889" i="15"/>
  <c r="C3889" i="15"/>
  <c r="A3769" i="15"/>
  <c r="B3769" i="15"/>
  <c r="C3769" i="15"/>
  <c r="A3649" i="15"/>
  <c r="B3649" i="15"/>
  <c r="C3649" i="15"/>
  <c r="E69" i="8"/>
  <c r="H86" i="7"/>
  <c r="D84" i="5"/>
  <c r="I86" i="7"/>
  <c r="S71" i="7"/>
  <c r="B60" i="9"/>
  <c r="AH57" i="7"/>
  <c r="E50" i="11"/>
  <c r="D50" i="11"/>
  <c r="A50" i="11"/>
  <c r="E59" i="9"/>
  <c r="A70" i="8"/>
  <c r="F50" i="11"/>
  <c r="V61" i="7"/>
  <c r="C70" i="8"/>
  <c r="AT51" i="7"/>
  <c r="U61" i="7"/>
  <c r="C60" i="9"/>
  <c r="X61" i="7"/>
  <c r="B1149" i="15" l="1"/>
  <c r="B939" i="15"/>
  <c r="A519" i="15"/>
  <c r="A939" i="15"/>
  <c r="A729" i="15"/>
  <c r="A1149" i="15"/>
  <c r="C519" i="15"/>
  <c r="C939" i="15"/>
  <c r="C729" i="15"/>
  <c r="C1149" i="15"/>
  <c r="B729" i="15"/>
  <c r="B519" i="15"/>
  <c r="A414" i="15"/>
  <c r="B414" i="15"/>
  <c r="C414" i="15"/>
  <c r="B294" i="15"/>
  <c r="C294" i="15"/>
  <c r="A294" i="15"/>
  <c r="A174" i="15"/>
  <c r="B174" i="15"/>
  <c r="C174" i="15"/>
  <c r="AK57" i="7"/>
  <c r="AI58" i="7"/>
  <c r="AA61" i="7"/>
  <c r="L86" i="7"/>
  <c r="F59" i="9"/>
  <c r="D939" i="15"/>
  <c r="D729" i="15"/>
  <c r="D60" i="9"/>
  <c r="Y61" i="7"/>
  <c r="A85" i="5"/>
  <c r="Q71" i="7"/>
  <c r="A60" i="9"/>
  <c r="J86" i="7"/>
  <c r="AR51" i="7"/>
  <c r="B85" i="5"/>
  <c r="F56" i="10"/>
  <c r="D174" i="15"/>
  <c r="W61" i="7"/>
  <c r="D414" i="15"/>
  <c r="D294" i="15"/>
  <c r="D519" i="15"/>
  <c r="E519" i="15" l="1"/>
  <c r="E729" i="15"/>
  <c r="E939" i="15"/>
  <c r="C2357" i="15"/>
  <c r="A1853" i="15"/>
  <c r="B1601" i="15"/>
  <c r="B1349" i="15"/>
  <c r="B2357" i="15"/>
  <c r="A1349" i="15"/>
  <c r="A2105" i="15"/>
  <c r="B1853" i="15"/>
  <c r="C1601" i="15"/>
  <c r="A2357" i="15"/>
  <c r="B2105" i="15"/>
  <c r="C1853" i="15"/>
  <c r="C1349" i="15"/>
  <c r="C2105" i="15"/>
  <c r="A1601" i="15"/>
  <c r="Z62" i="7"/>
  <c r="AB61" i="7"/>
  <c r="M86" i="7"/>
  <c r="K87" i="7"/>
  <c r="E414" i="15"/>
  <c r="E294" i="15"/>
  <c r="E174" i="15"/>
  <c r="AU51" i="7"/>
  <c r="T71" i="7"/>
  <c r="AS52" i="7"/>
  <c r="R72" i="7"/>
  <c r="AA62" i="7"/>
  <c r="D61" i="9"/>
  <c r="W62" i="7"/>
  <c r="AG58" i="7"/>
  <c r="G56" i="10"/>
  <c r="G50" i="11"/>
  <c r="C85" i="5"/>
  <c r="B61" i="9"/>
  <c r="X62" i="7"/>
  <c r="AC58" i="7"/>
  <c r="AD58" i="7"/>
  <c r="U62" i="7"/>
  <c r="AF58" i="7"/>
  <c r="E60" i="9"/>
  <c r="C61" i="9"/>
  <c r="V62" i="7"/>
  <c r="Y62" i="7"/>
  <c r="AE58" i="7"/>
  <c r="A61" i="9"/>
  <c r="D70" i="8"/>
  <c r="H87" i="7"/>
  <c r="Z63" i="7" l="1"/>
  <c r="AB62" i="7"/>
  <c r="A3446" i="15"/>
  <c r="B3446" i="15"/>
  <c r="C3446" i="15"/>
  <c r="A3236" i="15"/>
  <c r="B3236" i="15"/>
  <c r="C3236" i="15"/>
  <c r="C3026" i="15"/>
  <c r="A3026" i="15"/>
  <c r="B3026" i="15"/>
  <c r="A2816" i="15"/>
  <c r="B2816" i="15"/>
  <c r="C2816" i="15"/>
  <c r="A2606" i="15"/>
  <c r="B2606" i="15"/>
  <c r="C2606" i="15"/>
  <c r="E61" i="9"/>
  <c r="X63" i="7"/>
  <c r="A62" i="9"/>
  <c r="F51" i="11"/>
  <c r="H50" i="11"/>
  <c r="E70" i="8"/>
  <c r="AL52" i="7"/>
  <c r="F60" i="9"/>
  <c r="B62" i="9"/>
  <c r="U63" i="7"/>
  <c r="D57" i="10"/>
  <c r="A57" i="10"/>
  <c r="AQ52" i="7"/>
  <c r="AP52" i="7"/>
  <c r="A86" i="5"/>
  <c r="AN52" i="7"/>
  <c r="D51" i="11"/>
  <c r="P72" i="7"/>
  <c r="D85" i="5"/>
  <c r="C62" i="9"/>
  <c r="W63" i="7"/>
  <c r="O72" i="7"/>
  <c r="AM52" i="7"/>
  <c r="C57" i="10"/>
  <c r="N72" i="7"/>
  <c r="C51" i="11"/>
  <c r="I87" i="7"/>
  <c r="D62" i="9"/>
  <c r="V63" i="7"/>
  <c r="B51" i="11"/>
  <c r="B57" i="10"/>
  <c r="B86" i="5"/>
  <c r="E57" i="10"/>
  <c r="AO52" i="7"/>
  <c r="AJ58" i="7"/>
  <c r="A415" i="15" l="1"/>
  <c r="A295" i="15"/>
  <c r="C175" i="15"/>
  <c r="B415" i="15"/>
  <c r="B295" i="15"/>
  <c r="C415" i="15"/>
  <c r="A175" i="15"/>
  <c r="C295" i="15"/>
  <c r="B175" i="15"/>
  <c r="A2358" i="15"/>
  <c r="B2106" i="15"/>
  <c r="C1854" i="15"/>
  <c r="C1350" i="15"/>
  <c r="B1854" i="15"/>
  <c r="C1602" i="15"/>
  <c r="B2358" i="15"/>
  <c r="C2106" i="15"/>
  <c r="A1602" i="15"/>
  <c r="A1350" i="15"/>
  <c r="A2106" i="15"/>
  <c r="C2358" i="15"/>
  <c r="A1854" i="15"/>
  <c r="B1602" i="15"/>
  <c r="B1350" i="15"/>
  <c r="A4370" i="15"/>
  <c r="B4370" i="15"/>
  <c r="C4370" i="15"/>
  <c r="A4250" i="15"/>
  <c r="B4250" i="15"/>
  <c r="C4250" i="15"/>
  <c r="A4130" i="15"/>
  <c r="B4130" i="15"/>
  <c r="C4130" i="15"/>
  <c r="A4010" i="15"/>
  <c r="B4010" i="15"/>
  <c r="C4010" i="15"/>
  <c r="A3890" i="15"/>
  <c r="B3890" i="15"/>
  <c r="C3890" i="15"/>
  <c r="A3770" i="15"/>
  <c r="B3770" i="15"/>
  <c r="C3770" i="15"/>
  <c r="A3650" i="15"/>
  <c r="B3650" i="15"/>
  <c r="C3650" i="15"/>
  <c r="A1150" i="15"/>
  <c r="B1150" i="15"/>
  <c r="C1150" i="15"/>
  <c r="A940" i="15"/>
  <c r="B940" i="15"/>
  <c r="C940" i="15"/>
  <c r="A730" i="15"/>
  <c r="B730" i="15"/>
  <c r="C730" i="15"/>
  <c r="A520" i="15"/>
  <c r="B520" i="15"/>
  <c r="C520" i="15"/>
  <c r="S72" i="7"/>
  <c r="AA63" i="7"/>
  <c r="L87" i="7"/>
  <c r="D295" i="15"/>
  <c r="D415" i="15"/>
  <c r="F61" i="9"/>
  <c r="D520" i="15"/>
  <c r="Q72" i="7"/>
  <c r="AH58" i="7"/>
  <c r="D940" i="15"/>
  <c r="B71" i="8"/>
  <c r="Y63" i="7"/>
  <c r="E51" i="11"/>
  <c r="C71" i="8"/>
  <c r="A51" i="11"/>
  <c r="A71" i="8"/>
  <c r="AT52" i="7"/>
  <c r="D730" i="15"/>
  <c r="D175" i="15"/>
  <c r="E175" i="15" l="1"/>
  <c r="A2107" i="15"/>
  <c r="B1855" i="15"/>
  <c r="C1603" i="15"/>
  <c r="A2359" i="15"/>
  <c r="B2107" i="15"/>
  <c r="C1855" i="15"/>
  <c r="C1351" i="15"/>
  <c r="B2359" i="15"/>
  <c r="C2107" i="15"/>
  <c r="A1603" i="15"/>
  <c r="A1351" i="15"/>
  <c r="C2359" i="15"/>
  <c r="A1855" i="15"/>
  <c r="B1603" i="15"/>
  <c r="B1351" i="15"/>
  <c r="E415" i="15"/>
  <c r="E295" i="15"/>
  <c r="Z64" i="7"/>
  <c r="AB63" i="7"/>
  <c r="R73" i="7"/>
  <c r="T72" i="7"/>
  <c r="E940" i="15"/>
  <c r="E730" i="15"/>
  <c r="E520" i="15"/>
  <c r="AK58" i="7"/>
  <c r="AI59" i="7"/>
  <c r="AJ59" i="7"/>
  <c r="J87" i="7"/>
  <c r="A63" i="9"/>
  <c r="X64" i="7"/>
  <c r="AR52" i="7"/>
  <c r="AG59" i="7"/>
  <c r="N73" i="7"/>
  <c r="B63" i="9"/>
  <c r="F57" i="10"/>
  <c r="E62" i="9"/>
  <c r="C72" i="8"/>
  <c r="V64" i="7"/>
  <c r="AD59" i="7"/>
  <c r="AH59" i="7"/>
  <c r="D71" i="8"/>
  <c r="A72" i="8"/>
  <c r="C63" i="9"/>
  <c r="W64" i="7"/>
  <c r="AE59" i="7"/>
  <c r="AC59" i="7"/>
  <c r="AF59" i="7"/>
  <c r="B72" i="8"/>
  <c r="U64" i="7"/>
  <c r="D63" i="9"/>
  <c r="O73" i="7"/>
  <c r="M87" i="7" l="1"/>
  <c r="K88" i="7"/>
  <c r="AU52" i="7"/>
  <c r="AK59" i="7"/>
  <c r="AI60" i="7"/>
  <c r="AJ60" i="7"/>
  <c r="AS53" i="7"/>
  <c r="S73" i="7"/>
  <c r="E71" i="8"/>
  <c r="G51" i="11"/>
  <c r="AC60" i="7"/>
  <c r="B58" i="10"/>
  <c r="F62" i="9"/>
  <c r="C86" i="5"/>
  <c r="A58" i="10"/>
  <c r="AF60" i="7"/>
  <c r="C58" i="10"/>
  <c r="Q73" i="7"/>
  <c r="F58" i="10"/>
  <c r="AA64" i="7"/>
  <c r="P73" i="7"/>
  <c r="G57" i="10"/>
  <c r="AD60" i="7"/>
  <c r="D58" i="10"/>
  <c r="E58" i="10"/>
  <c r="AG60" i="7"/>
  <c r="AH60" i="7"/>
  <c r="A2360" i="15" l="1"/>
  <c r="B2360" i="15"/>
  <c r="B1856" i="15"/>
  <c r="A1352" i="15"/>
  <c r="C2108" i="15"/>
  <c r="C1604" i="15"/>
  <c r="C1352" i="15"/>
  <c r="C2360" i="15"/>
  <c r="A2108" i="15"/>
  <c r="C1856" i="15"/>
  <c r="A1604" i="15"/>
  <c r="B1352" i="15"/>
  <c r="A1856" i="15"/>
  <c r="B2108" i="15"/>
  <c r="B1604" i="15"/>
  <c r="C941" i="15"/>
  <c r="A941" i="15"/>
  <c r="B941" i="15"/>
  <c r="A1151" i="15"/>
  <c r="C731" i="15"/>
  <c r="A731" i="15"/>
  <c r="B731" i="15"/>
  <c r="C1151" i="15"/>
  <c r="B1151" i="15"/>
  <c r="C521" i="15"/>
  <c r="A521" i="15"/>
  <c r="B521" i="15"/>
  <c r="R74" i="7"/>
  <c r="T73" i="7"/>
  <c r="A3447" i="15"/>
  <c r="B3447" i="15"/>
  <c r="C3447" i="15"/>
  <c r="A3237" i="15"/>
  <c r="B3237" i="15"/>
  <c r="C3237" i="15"/>
  <c r="C3027" i="15"/>
  <c r="B3027" i="15"/>
  <c r="A3027" i="15"/>
  <c r="A2817" i="15"/>
  <c r="B2817" i="15"/>
  <c r="C2817" i="15"/>
  <c r="A2607" i="15"/>
  <c r="B2607" i="15"/>
  <c r="C2607" i="15"/>
  <c r="AI61" i="7"/>
  <c r="Y64" i="7"/>
  <c r="D941" i="15"/>
  <c r="P74" i="7"/>
  <c r="B52" i="11"/>
  <c r="A52" i="11"/>
  <c r="E59" i="10"/>
  <c r="C52" i="11"/>
  <c r="B59" i="10"/>
  <c r="G58" i="10"/>
  <c r="D72" i="8"/>
  <c r="D731" i="15"/>
  <c r="AE60" i="7"/>
  <c r="A73" i="8"/>
  <c r="N74" i="7"/>
  <c r="A59" i="10"/>
  <c r="D59" i="10"/>
  <c r="D86" i="5"/>
  <c r="I88" i="7"/>
  <c r="O74" i="7"/>
  <c r="C73" i="8"/>
  <c r="AP53" i="7"/>
  <c r="AL53" i="7"/>
  <c r="AN53" i="7"/>
  <c r="AM53" i="7"/>
  <c r="C59" i="10"/>
  <c r="AO53" i="7"/>
  <c r="H88" i="7"/>
  <c r="A87" i="5" s="1"/>
  <c r="B73" i="8"/>
  <c r="F59" i="10"/>
  <c r="AQ53" i="7"/>
  <c r="BA30" i="7" s="1"/>
  <c r="H51" i="11"/>
  <c r="D521" i="15"/>
  <c r="B87" i="5"/>
  <c r="E521" i="15" l="1"/>
  <c r="A416" i="15"/>
  <c r="A296" i="15"/>
  <c r="C176" i="15"/>
  <c r="B416" i="15"/>
  <c r="C296" i="15"/>
  <c r="C416" i="15"/>
  <c r="A176" i="15"/>
  <c r="B296" i="15"/>
  <c r="B176" i="15"/>
  <c r="AK60" i="7"/>
  <c r="E731" i="15"/>
  <c r="E941" i="15"/>
  <c r="Z65" i="7"/>
  <c r="AB64" i="7"/>
  <c r="AA65" i="7"/>
  <c r="A4371" i="15"/>
  <c r="B4371" i="15"/>
  <c r="C4371" i="15"/>
  <c r="A4251" i="15"/>
  <c r="B4251" i="15"/>
  <c r="C4251" i="15"/>
  <c r="A4131" i="15"/>
  <c r="B4131" i="15"/>
  <c r="C4131" i="15"/>
  <c r="A4011" i="15"/>
  <c r="B4011" i="15"/>
  <c r="C4011" i="15"/>
  <c r="A3891" i="15"/>
  <c r="B3891" i="15"/>
  <c r="C3891" i="15"/>
  <c r="A3771" i="15"/>
  <c r="B3771" i="15"/>
  <c r="C3771" i="15"/>
  <c r="A3651" i="15"/>
  <c r="B3651" i="15"/>
  <c r="C3651" i="15"/>
  <c r="A3448" i="15"/>
  <c r="B3448" i="15"/>
  <c r="C3448" i="15"/>
  <c r="A3238" i="15"/>
  <c r="B3238" i="15"/>
  <c r="C3238" i="15"/>
  <c r="C3028" i="15"/>
  <c r="A3028" i="15"/>
  <c r="B3028" i="15"/>
  <c r="A2818" i="15"/>
  <c r="B2818" i="15"/>
  <c r="C2818" i="15"/>
  <c r="A2608" i="15"/>
  <c r="B2608" i="15"/>
  <c r="C2608" i="15"/>
  <c r="E72" i="8"/>
  <c r="AW30" i="7"/>
  <c r="D52" i="11"/>
  <c r="AF61" i="7"/>
  <c r="F29" i="12"/>
  <c r="AG61" i="7"/>
  <c r="L88" i="7"/>
  <c r="D176" i="15"/>
  <c r="S74" i="7"/>
  <c r="Y65" i="7"/>
  <c r="F52" i="11"/>
  <c r="B60" i="10"/>
  <c r="AC61" i="7"/>
  <c r="AT53" i="7"/>
  <c r="D416" i="15"/>
  <c r="E63" i="9"/>
  <c r="AV30" i="7"/>
  <c r="AE61" i="7"/>
  <c r="AD61" i="7"/>
  <c r="G59" i="10"/>
  <c r="D296" i="15"/>
  <c r="AX30" i="7"/>
  <c r="D60" i="10"/>
  <c r="E52" i="11"/>
  <c r="AY30" i="7"/>
  <c r="C60" i="10"/>
  <c r="AZ30" i="7"/>
  <c r="E296" i="15" l="1"/>
  <c r="E416" i="15"/>
  <c r="Z66" i="7"/>
  <c r="AA66" i="7"/>
  <c r="E176" i="15"/>
  <c r="C1152" i="15"/>
  <c r="C522" i="15"/>
  <c r="C732" i="15"/>
  <c r="A732" i="15"/>
  <c r="B732" i="15"/>
  <c r="B1152" i="15"/>
  <c r="B522" i="15"/>
  <c r="A1152" i="15"/>
  <c r="C942" i="15"/>
  <c r="A942" i="15"/>
  <c r="B942" i="15"/>
  <c r="A522" i="15"/>
  <c r="A3449" i="15"/>
  <c r="B3449" i="15"/>
  <c r="C3449" i="15"/>
  <c r="A3239" i="15"/>
  <c r="B3239" i="15"/>
  <c r="C3239" i="15"/>
  <c r="C3029" i="15"/>
  <c r="A3029" i="15"/>
  <c r="B3029" i="15"/>
  <c r="A2819" i="15"/>
  <c r="B2819" i="15"/>
  <c r="C2819" i="15"/>
  <c r="A2609" i="15"/>
  <c r="B2609" i="15"/>
  <c r="C2609" i="15"/>
  <c r="J88" i="7"/>
  <c r="V65" i="7"/>
  <c r="C64" i="9"/>
  <c r="E29" i="12"/>
  <c r="AJ61" i="7"/>
  <c r="F63" i="9"/>
  <c r="Y66" i="7"/>
  <c r="U65" i="7"/>
  <c r="B64" i="9"/>
  <c r="A60" i="10"/>
  <c r="E60" i="10"/>
  <c r="Q74" i="7"/>
  <c r="X65" i="7"/>
  <c r="D64" i="9"/>
  <c r="A29" i="12"/>
  <c r="B29" i="12"/>
  <c r="AR53" i="7"/>
  <c r="D29" i="12"/>
  <c r="E64" i="9"/>
  <c r="D732" i="15"/>
  <c r="W65" i="7"/>
  <c r="A64" i="9"/>
  <c r="C29" i="12"/>
  <c r="D522" i="15"/>
  <c r="D942" i="15"/>
  <c r="T74" i="7" l="1"/>
  <c r="R75" i="7"/>
  <c r="AB65" i="7"/>
  <c r="Z67" i="7"/>
  <c r="C2361" i="15"/>
  <c r="A1857" i="15"/>
  <c r="B1605" i="15"/>
  <c r="B1353" i="15"/>
  <c r="A2109" i="15"/>
  <c r="B1857" i="15"/>
  <c r="C1605" i="15"/>
  <c r="A2361" i="15"/>
  <c r="B2109" i="15"/>
  <c r="C1857" i="15"/>
  <c r="C1353" i="15"/>
  <c r="B2361" i="15"/>
  <c r="C2109" i="15"/>
  <c r="A1605" i="15"/>
  <c r="A1353" i="15"/>
  <c r="K89" i="7"/>
  <c r="M88" i="7"/>
  <c r="L89" i="7"/>
  <c r="E942" i="15"/>
  <c r="E732" i="15"/>
  <c r="E522" i="15"/>
  <c r="AU53" i="7"/>
  <c r="AS54" i="7"/>
  <c r="AT54" i="7"/>
  <c r="S75" i="7"/>
  <c r="AA67" i="7"/>
  <c r="J89" i="7"/>
  <c r="D65" i="9"/>
  <c r="C65" i="9"/>
  <c r="BB30" i="7"/>
  <c r="G29" i="12"/>
  <c r="C74" i="8"/>
  <c r="AO54" i="7"/>
  <c r="AM54" i="7"/>
  <c r="AL54" i="7"/>
  <c r="E65" i="9"/>
  <c r="C87" i="5"/>
  <c r="X66" i="7"/>
  <c r="A65" i="9"/>
  <c r="AN54" i="7"/>
  <c r="AH61" i="7"/>
  <c r="AP54" i="7"/>
  <c r="AR54" i="7"/>
  <c r="D73" i="8"/>
  <c r="U66" i="7"/>
  <c r="B65" i="9"/>
  <c r="Q75" i="7"/>
  <c r="AQ54" i="7"/>
  <c r="A74" i="8"/>
  <c r="F64" i="9"/>
  <c r="V66" i="7"/>
  <c r="W66" i="7"/>
  <c r="Y67" i="7"/>
  <c r="B74" i="8"/>
  <c r="G52" i="11"/>
  <c r="A2362" i="15" l="1"/>
  <c r="B2110" i="15"/>
  <c r="C1858" i="15"/>
  <c r="C1354" i="15"/>
  <c r="B2362" i="15"/>
  <c r="C2110" i="15"/>
  <c r="A1606" i="15"/>
  <c r="A1354" i="15"/>
  <c r="C2362" i="15"/>
  <c r="A1858" i="15"/>
  <c r="B1606" i="15"/>
  <c r="B1354" i="15"/>
  <c r="A2110" i="15"/>
  <c r="C1606" i="15"/>
  <c r="B1858" i="15"/>
  <c r="AB66" i="7"/>
  <c r="K90" i="7"/>
  <c r="AU54" i="7"/>
  <c r="AK61" i="7"/>
  <c r="AS55" i="7"/>
  <c r="AI62" i="7"/>
  <c r="L90" i="7"/>
  <c r="E66" i="9"/>
  <c r="D74" i="8"/>
  <c r="D87" i="5"/>
  <c r="H89" i="7"/>
  <c r="B66" i="9"/>
  <c r="C66" i="9"/>
  <c r="E61" i="10"/>
  <c r="B53" i="11"/>
  <c r="G53" i="11"/>
  <c r="A54" i="11"/>
  <c r="F65" i="9"/>
  <c r="C88" i="5"/>
  <c r="U67" i="7"/>
  <c r="A66" i="9"/>
  <c r="O75" i="7"/>
  <c r="J90" i="7"/>
  <c r="AQ55" i="7"/>
  <c r="AM55" i="7"/>
  <c r="AL55" i="7"/>
  <c r="E53" i="11"/>
  <c r="AO55" i="7"/>
  <c r="F60" i="10"/>
  <c r="V67" i="7"/>
  <c r="W67" i="7"/>
  <c r="N75" i="7"/>
  <c r="BE30" i="7"/>
  <c r="AC62" i="7"/>
  <c r="B61" i="10"/>
  <c r="E73" i="8"/>
  <c r="I89" i="7"/>
  <c r="B88" i="5" s="1"/>
  <c r="X67" i="7"/>
  <c r="D66" i="9"/>
  <c r="P75" i="7"/>
  <c r="A53" i="11"/>
  <c r="F53" i="11"/>
  <c r="H52" i="11"/>
  <c r="D53" i="11"/>
  <c r="C61" i="10"/>
  <c r="E54" i="11"/>
  <c r="D54" i="11"/>
  <c r="C53" i="11"/>
  <c r="D61" i="10"/>
  <c r="AF62" i="7"/>
  <c r="AP55" i="7"/>
  <c r="AN55" i="7"/>
  <c r="AE62" i="7"/>
  <c r="A88" i="5"/>
  <c r="R76" i="7" l="1"/>
  <c r="Z68" i="7"/>
  <c r="A943" i="15"/>
  <c r="B733" i="15"/>
  <c r="C523" i="15"/>
  <c r="A1153" i="15"/>
  <c r="B943" i="15"/>
  <c r="C733" i="15"/>
  <c r="B1153" i="15"/>
  <c r="C943" i="15"/>
  <c r="A523" i="15"/>
  <c r="C1153" i="15"/>
  <c r="A733" i="15"/>
  <c r="B523" i="15"/>
  <c r="T75" i="7"/>
  <c r="AB67" i="7"/>
  <c r="C2363" i="15"/>
  <c r="A1859" i="15"/>
  <c r="B1607" i="15"/>
  <c r="B1355" i="15"/>
  <c r="A2111" i="15"/>
  <c r="B1859" i="15"/>
  <c r="C1607" i="15"/>
  <c r="A2363" i="15"/>
  <c r="B2111" i="15"/>
  <c r="C1859" i="15"/>
  <c r="C1355" i="15"/>
  <c r="B2363" i="15"/>
  <c r="C2111" i="15"/>
  <c r="A1607" i="15"/>
  <c r="A1355" i="15"/>
  <c r="M89" i="7"/>
  <c r="C297" i="15"/>
  <c r="B177" i="15"/>
  <c r="A417" i="15"/>
  <c r="A297" i="15"/>
  <c r="C177" i="15"/>
  <c r="B417" i="15"/>
  <c r="B297" i="15"/>
  <c r="C417" i="15"/>
  <c r="A177" i="15"/>
  <c r="K91" i="7"/>
  <c r="A4372" i="15"/>
  <c r="B4372" i="15"/>
  <c r="C4372" i="15"/>
  <c r="A4252" i="15"/>
  <c r="B4252" i="15"/>
  <c r="C4252" i="15"/>
  <c r="A4132" i="15"/>
  <c r="B4132" i="15"/>
  <c r="C4132" i="15"/>
  <c r="A4012" i="15"/>
  <c r="B4012" i="15"/>
  <c r="C4012" i="15"/>
  <c r="A3892" i="15"/>
  <c r="B3892" i="15"/>
  <c r="C3892" i="15"/>
  <c r="A3772" i="15"/>
  <c r="B3772" i="15"/>
  <c r="C3772" i="15"/>
  <c r="A3652" i="15"/>
  <c r="B3652" i="15"/>
  <c r="C3652" i="15"/>
  <c r="L91" i="7"/>
  <c r="D88" i="5"/>
  <c r="H90" i="7"/>
  <c r="BC30" i="7"/>
  <c r="B75" i="8"/>
  <c r="C54" i="11"/>
  <c r="A61" i="10"/>
  <c r="B54" i="11"/>
  <c r="D943" i="15"/>
  <c r="E74" i="8"/>
  <c r="H91" i="7"/>
  <c r="A75" i="8"/>
  <c r="AT55" i="7"/>
  <c r="F66" i="9"/>
  <c r="I91" i="7"/>
  <c r="G60" i="10"/>
  <c r="F54" i="11"/>
  <c r="C89" i="5"/>
  <c r="I90" i="7"/>
  <c r="B89" i="5" s="1"/>
  <c r="J91" i="7"/>
  <c r="AG62" i="7"/>
  <c r="H53" i="11"/>
  <c r="AD62" i="7"/>
  <c r="D733" i="15"/>
  <c r="D177" i="15"/>
  <c r="D417" i="15"/>
  <c r="D523" i="15"/>
  <c r="D297" i="15"/>
  <c r="A89" i="5"/>
  <c r="A2364" i="15" l="1"/>
  <c r="B2112" i="15"/>
  <c r="C1860" i="15"/>
  <c r="C1356" i="15"/>
  <c r="B2364" i="15"/>
  <c r="C2112" i="15"/>
  <c r="A1608" i="15"/>
  <c r="A1356" i="15"/>
  <c r="C2364" i="15"/>
  <c r="A1860" i="15"/>
  <c r="B1608" i="15"/>
  <c r="B1356" i="15"/>
  <c r="A2112" i="15"/>
  <c r="B1860" i="15"/>
  <c r="C1608" i="15"/>
  <c r="A1154" i="15"/>
  <c r="B944" i="15"/>
  <c r="C734" i="15"/>
  <c r="B1154" i="15"/>
  <c r="C944" i="15"/>
  <c r="A524" i="15"/>
  <c r="C1154" i="15"/>
  <c r="A734" i="15"/>
  <c r="B524" i="15"/>
  <c r="A944" i="15"/>
  <c r="B734" i="15"/>
  <c r="C524" i="15"/>
  <c r="M90" i="7"/>
  <c r="A418" i="15"/>
  <c r="A298" i="15"/>
  <c r="C178" i="15"/>
  <c r="B418" i="15"/>
  <c r="C298" i="15"/>
  <c r="C418" i="15"/>
  <c r="B178" i="15"/>
  <c r="B298" i="15"/>
  <c r="A178" i="15"/>
  <c r="E417" i="15"/>
  <c r="E177" i="15"/>
  <c r="E297" i="15"/>
  <c r="E523" i="15"/>
  <c r="E943" i="15"/>
  <c r="E733" i="15"/>
  <c r="L92" i="7"/>
  <c r="K92" i="7"/>
  <c r="M91" i="7"/>
  <c r="BF30" i="7"/>
  <c r="BD31" i="7"/>
  <c r="A4373" i="15"/>
  <c r="B4373" i="15"/>
  <c r="C4373" i="15"/>
  <c r="A4253" i="15"/>
  <c r="B4253" i="15"/>
  <c r="C4253" i="15"/>
  <c r="A4133" i="15"/>
  <c r="B4133" i="15"/>
  <c r="C4133" i="15"/>
  <c r="A4013" i="15"/>
  <c r="B4013" i="15"/>
  <c r="C4013" i="15"/>
  <c r="A3893" i="15"/>
  <c r="B3893" i="15"/>
  <c r="C3893" i="15"/>
  <c r="A3773" i="15"/>
  <c r="B3773" i="15"/>
  <c r="C3773" i="15"/>
  <c r="A3653" i="15"/>
  <c r="B3653" i="15"/>
  <c r="C3653" i="15"/>
  <c r="A3450" i="15"/>
  <c r="B3450" i="15"/>
  <c r="C3450" i="15"/>
  <c r="A3240" i="15"/>
  <c r="B3240" i="15"/>
  <c r="C3240" i="15"/>
  <c r="C3030" i="15"/>
  <c r="A3030" i="15"/>
  <c r="B3030" i="15"/>
  <c r="A2820" i="15"/>
  <c r="B2820" i="15"/>
  <c r="C2820" i="15"/>
  <c r="A2610" i="15"/>
  <c r="B2610" i="15"/>
  <c r="C2610" i="15"/>
  <c r="AJ62" i="7"/>
  <c r="D89" i="5"/>
  <c r="D944" i="15"/>
  <c r="D298" i="15"/>
  <c r="V68" i="7"/>
  <c r="D67" i="9"/>
  <c r="P76" i="7"/>
  <c r="D1121" i="15"/>
  <c r="D1107" i="15"/>
  <c r="D1126" i="15"/>
  <c r="D1110" i="15"/>
  <c r="C90" i="5"/>
  <c r="D524" i="15"/>
  <c r="D418" i="15"/>
  <c r="X68" i="7"/>
  <c r="C67" i="9"/>
  <c r="O76" i="7"/>
  <c r="J92" i="7"/>
  <c r="H29" i="12"/>
  <c r="D1134" i="15"/>
  <c r="D1116" i="15"/>
  <c r="B90" i="5"/>
  <c r="A90" i="5"/>
  <c r="D178" i="15"/>
  <c r="A67" i="9"/>
  <c r="W68" i="7"/>
  <c r="N76" i="7"/>
  <c r="H92" i="7"/>
  <c r="D1119" i="15"/>
  <c r="D1129" i="15"/>
  <c r="D1127" i="15"/>
  <c r="D1124" i="15"/>
  <c r="D1132" i="15"/>
  <c r="D1117" i="15"/>
  <c r="D1118" i="15"/>
  <c r="D1115" i="15"/>
  <c r="D1120" i="15"/>
  <c r="D1130" i="15"/>
  <c r="D1128" i="15"/>
  <c r="B67" i="9"/>
  <c r="U68" i="7"/>
  <c r="C75" i="8"/>
  <c r="I92" i="7"/>
  <c r="D1122" i="15"/>
  <c r="D1131" i="15"/>
  <c r="D1112" i="15"/>
  <c r="D1123" i="15"/>
  <c r="D1106" i="15"/>
  <c r="AR55" i="7"/>
  <c r="AH62" i="7"/>
  <c r="D1133" i="15"/>
  <c r="D1109" i="15"/>
  <c r="D1125" i="15"/>
  <c r="D1114" i="15"/>
  <c r="D1108" i="15"/>
  <c r="D734" i="15"/>
  <c r="E734" i="15" l="1"/>
  <c r="E178" i="15"/>
  <c r="E418" i="15"/>
  <c r="E524" i="15"/>
  <c r="E298" i="15"/>
  <c r="E944" i="15"/>
  <c r="A299" i="15"/>
  <c r="B179" i="15"/>
  <c r="A419" i="15"/>
  <c r="B299" i="15"/>
  <c r="C179" i="15"/>
  <c r="B419" i="15"/>
  <c r="C419" i="15"/>
  <c r="C299" i="15"/>
  <c r="A179" i="15"/>
  <c r="AI63" i="7"/>
  <c r="AK62" i="7"/>
  <c r="M92" i="7"/>
  <c r="K93" i="7"/>
  <c r="E1132" i="15"/>
  <c r="E1128" i="15"/>
  <c r="E1117" i="15"/>
  <c r="E1116" i="15"/>
  <c r="E1123" i="15"/>
  <c r="E1107" i="15"/>
  <c r="E1114" i="15"/>
  <c r="E1131" i="15"/>
  <c r="E1120" i="15"/>
  <c r="E1112" i="15"/>
  <c r="E1119" i="15"/>
  <c r="E1126" i="15"/>
  <c r="E1110" i="15"/>
  <c r="E1134" i="15"/>
  <c r="E1130" i="15"/>
  <c r="E1125" i="15"/>
  <c r="E1109" i="15"/>
  <c r="E1108" i="15"/>
  <c r="E1115" i="15"/>
  <c r="E1122" i="15"/>
  <c r="E1106" i="15"/>
  <c r="E1133" i="15"/>
  <c r="E1129" i="15"/>
  <c r="E1121" i="15"/>
  <c r="E1124" i="15"/>
  <c r="E1127" i="15"/>
  <c r="E1118" i="15"/>
  <c r="AU55" i="7"/>
  <c r="AS56" i="7"/>
  <c r="A91" i="5"/>
  <c r="D1111" i="15"/>
  <c r="AF63" i="7"/>
  <c r="I93" i="7"/>
  <c r="B92" i="5"/>
  <c r="AE63" i="7"/>
  <c r="B62" i="10"/>
  <c r="E62" i="10"/>
  <c r="D62" i="10"/>
  <c r="F61" i="10"/>
  <c r="D419" i="15"/>
  <c r="D1084" i="15"/>
  <c r="AD63" i="7"/>
  <c r="AC63" i="7"/>
  <c r="I29" i="12"/>
  <c r="H93" i="7"/>
  <c r="A92" i="5" s="1"/>
  <c r="C62" i="10"/>
  <c r="B91" i="5"/>
  <c r="C91" i="5"/>
  <c r="D90" i="5"/>
  <c r="D1090" i="15"/>
  <c r="AG63" i="7"/>
  <c r="D1113" i="15"/>
  <c r="A62" i="10"/>
  <c r="D1082" i="15"/>
  <c r="AA68" i="7"/>
  <c r="S76" i="7"/>
  <c r="G54" i="11"/>
  <c r="D179" i="15"/>
  <c r="D299" i="15"/>
  <c r="E299" i="15" l="1"/>
  <c r="E179" i="15"/>
  <c r="C420" i="15"/>
  <c r="C300" i="15"/>
  <c r="B180" i="15"/>
  <c r="B300" i="15"/>
  <c r="A180" i="15"/>
  <c r="A420" i="15"/>
  <c r="A300" i="15"/>
  <c r="C180" i="15"/>
  <c r="B420" i="15"/>
  <c r="E419" i="15"/>
  <c r="E1082" i="15"/>
  <c r="E1090" i="15"/>
  <c r="E1084" i="15"/>
  <c r="E1111" i="15"/>
  <c r="E1113" i="15"/>
  <c r="A4739" i="15"/>
  <c r="B4694" i="15"/>
  <c r="C4649" i="15"/>
  <c r="A4559" i="15"/>
  <c r="B4514" i="15"/>
  <c r="C4469" i="15"/>
  <c r="A4784" i="15"/>
  <c r="B4739" i="15"/>
  <c r="C4694" i="15"/>
  <c r="A4604" i="15"/>
  <c r="B4559" i="15"/>
  <c r="C4514" i="15"/>
  <c r="B4784" i="15"/>
  <c r="C4739" i="15"/>
  <c r="A4649" i="15"/>
  <c r="B4604" i="15"/>
  <c r="C4559" i="15"/>
  <c r="A4469" i="15"/>
  <c r="C4784" i="15"/>
  <c r="A4694" i="15"/>
  <c r="B4649" i="15"/>
  <c r="C4604" i="15"/>
  <c r="A4514" i="15"/>
  <c r="B4469" i="15"/>
  <c r="AJ63" i="7"/>
  <c r="L93" i="7"/>
  <c r="AL56" i="7"/>
  <c r="D91" i="5"/>
  <c r="AN56" i="7"/>
  <c r="Q76" i="7"/>
  <c r="D180" i="15"/>
  <c r="AQ56" i="7"/>
  <c r="AP56" i="7"/>
  <c r="Y68" i="7"/>
  <c r="D300" i="15"/>
  <c r="G61" i="10"/>
  <c r="AM56" i="7"/>
  <c r="AO56" i="7"/>
  <c r="H54" i="11"/>
  <c r="D420" i="15"/>
  <c r="C3451" i="15" l="1"/>
  <c r="C3031" i="15"/>
  <c r="B2821" i="15"/>
  <c r="C2611" i="15"/>
  <c r="A3241" i="15"/>
  <c r="B3031" i="15"/>
  <c r="C2821" i="15"/>
  <c r="A3451" i="15"/>
  <c r="B3241" i="15"/>
  <c r="A3031" i="15"/>
  <c r="A2611" i="15"/>
  <c r="B3451" i="15"/>
  <c r="C3241" i="15"/>
  <c r="A2821" i="15"/>
  <c r="B2611" i="15"/>
  <c r="AA69" i="7"/>
  <c r="Z69" i="7"/>
  <c r="AB68" i="7"/>
  <c r="T76" i="7"/>
  <c r="R77" i="7"/>
  <c r="C421" i="15"/>
  <c r="A181" i="15"/>
  <c r="B301" i="15"/>
  <c r="B181" i="15"/>
  <c r="A421" i="15"/>
  <c r="A301" i="15"/>
  <c r="C181" i="15"/>
  <c r="B421" i="15"/>
  <c r="C301" i="15"/>
  <c r="E300" i="15"/>
  <c r="E420" i="15"/>
  <c r="E180" i="15"/>
  <c r="A4374" i="15"/>
  <c r="B4374" i="15"/>
  <c r="C4374" i="15"/>
  <c r="A4254" i="15"/>
  <c r="B4254" i="15"/>
  <c r="C4254" i="15"/>
  <c r="A4134" i="15"/>
  <c r="B4134" i="15"/>
  <c r="C4134" i="15"/>
  <c r="A4014" i="15"/>
  <c r="B4014" i="15"/>
  <c r="C4014" i="15"/>
  <c r="A3894" i="15"/>
  <c r="B3894" i="15"/>
  <c r="C3894" i="15"/>
  <c r="A3774" i="15"/>
  <c r="B3774" i="15"/>
  <c r="C3774" i="15"/>
  <c r="A3654" i="15"/>
  <c r="B3654" i="15"/>
  <c r="C3654" i="15"/>
  <c r="E67" i="9"/>
  <c r="AH63" i="7"/>
  <c r="AT56" i="7"/>
  <c r="D1135" i="15"/>
  <c r="J93" i="7"/>
  <c r="C55" i="11"/>
  <c r="E55" i="11"/>
  <c r="A55" i="11"/>
  <c r="F55" i="11"/>
  <c r="D55" i="11"/>
  <c r="Y69" i="7"/>
  <c r="B55" i="11"/>
  <c r="D75" i="8"/>
  <c r="D421" i="15"/>
  <c r="D181" i="15"/>
  <c r="D301" i="15"/>
  <c r="Z70" i="7" l="1"/>
  <c r="AA70" i="7"/>
  <c r="K94" i="7"/>
  <c r="M93" i="7"/>
  <c r="AI64" i="7"/>
  <c r="AK63" i="7"/>
  <c r="E301" i="15"/>
  <c r="E181" i="15"/>
  <c r="E421" i="15"/>
  <c r="E1135" i="15"/>
  <c r="E75" i="8"/>
  <c r="F62" i="10"/>
  <c r="O77" i="7"/>
  <c r="U69" i="7"/>
  <c r="C68" i="9"/>
  <c r="A63" i="10"/>
  <c r="AG64" i="7"/>
  <c r="H94" i="7"/>
  <c r="B63" i="10"/>
  <c r="E68" i="9"/>
  <c r="A76" i="8"/>
  <c r="W69" i="7"/>
  <c r="B68" i="9"/>
  <c r="AE64" i="7"/>
  <c r="C92" i="5"/>
  <c r="F67" i="9"/>
  <c r="N77" i="7"/>
  <c r="C76" i="8"/>
  <c r="X69" i="7"/>
  <c r="A68" i="9"/>
  <c r="I94" i="7"/>
  <c r="D63" i="10"/>
  <c r="Y70" i="7"/>
  <c r="P77" i="7"/>
  <c r="B76" i="8"/>
  <c r="V69" i="7"/>
  <c r="D68" i="9"/>
  <c r="AR56" i="7"/>
  <c r="AD64" i="7"/>
  <c r="AF64" i="7"/>
  <c r="AC64" i="7"/>
  <c r="C63" i="10"/>
  <c r="C2365" i="15" l="1"/>
  <c r="A1861" i="15"/>
  <c r="B1609" i="15"/>
  <c r="B1357" i="15"/>
  <c r="A2113" i="15"/>
  <c r="B1861" i="15"/>
  <c r="C1609" i="15"/>
  <c r="A2365" i="15"/>
  <c r="B2113" i="15"/>
  <c r="C1861" i="15"/>
  <c r="C1357" i="15"/>
  <c r="B2365" i="15"/>
  <c r="C2113" i="15"/>
  <c r="A1609" i="15"/>
  <c r="A1357" i="15"/>
  <c r="AB69" i="7"/>
  <c r="B1155" i="15"/>
  <c r="A735" i="15"/>
  <c r="B525" i="15"/>
  <c r="C945" i="15"/>
  <c r="A945" i="15"/>
  <c r="B735" i="15"/>
  <c r="C525" i="15"/>
  <c r="A1155" i="15"/>
  <c r="B945" i="15"/>
  <c r="C1155" i="15"/>
  <c r="A525" i="15"/>
  <c r="C735" i="15"/>
  <c r="AU56" i="7"/>
  <c r="AS57" i="7"/>
  <c r="L94" i="7"/>
  <c r="S77" i="7"/>
  <c r="D92" i="5"/>
  <c r="D945" i="15"/>
  <c r="W70" i="7"/>
  <c r="D69" i="9"/>
  <c r="E69" i="9"/>
  <c r="F68" i="9"/>
  <c r="X70" i="7"/>
  <c r="B69" i="9"/>
  <c r="J94" i="7"/>
  <c r="E63" i="10"/>
  <c r="V70" i="7"/>
  <c r="C69" i="9"/>
  <c r="B93" i="5"/>
  <c r="G55" i="11"/>
  <c r="G62" i="10"/>
  <c r="U70" i="7"/>
  <c r="A69" i="9"/>
  <c r="A93" i="5"/>
  <c r="AJ64" i="7"/>
  <c r="D735" i="15"/>
  <c r="D525" i="15"/>
  <c r="AB70" i="7" l="1"/>
  <c r="B3452" i="15"/>
  <c r="C3242" i="15"/>
  <c r="A2822" i="15"/>
  <c r="B2612" i="15"/>
  <c r="C3452" i="15"/>
  <c r="C3032" i="15"/>
  <c r="B2822" i="15"/>
  <c r="C2612" i="15"/>
  <c r="A3242" i="15"/>
  <c r="A3032" i="15"/>
  <c r="C2822" i="15"/>
  <c r="A3452" i="15"/>
  <c r="B3242" i="15"/>
  <c r="B3032" i="15"/>
  <c r="A2612" i="15"/>
  <c r="Z71" i="7"/>
  <c r="B2366" i="15"/>
  <c r="C2114" i="15"/>
  <c r="A1610" i="15"/>
  <c r="A1358" i="15"/>
  <c r="A2366" i="15"/>
  <c r="B2114" i="15"/>
  <c r="C1358" i="15"/>
  <c r="C2366" i="15"/>
  <c r="A1862" i="15"/>
  <c r="B1610" i="15"/>
  <c r="B1358" i="15"/>
  <c r="B1862" i="15"/>
  <c r="C1610" i="15"/>
  <c r="A2114" i="15"/>
  <c r="C1862" i="15"/>
  <c r="C422" i="15"/>
  <c r="B182" i="15"/>
  <c r="C302" i="15"/>
  <c r="A182" i="15"/>
  <c r="A422" i="15"/>
  <c r="A302" i="15"/>
  <c r="C182" i="15"/>
  <c r="B422" i="15"/>
  <c r="B302" i="15"/>
  <c r="E735" i="15"/>
  <c r="E945" i="15"/>
  <c r="E525" i="15"/>
  <c r="L95" i="7"/>
  <c r="K95" i="7"/>
  <c r="M94" i="7"/>
  <c r="C93" i="5"/>
  <c r="H55" i="11"/>
  <c r="F69" i="9"/>
  <c r="AM57" i="7"/>
  <c r="AH64" i="7"/>
  <c r="AN57" i="7"/>
  <c r="H95" i="7"/>
  <c r="D422" i="15"/>
  <c r="Q77" i="7"/>
  <c r="AO57" i="7"/>
  <c r="AL57" i="7"/>
  <c r="D182" i="15"/>
  <c r="AP57" i="7"/>
  <c r="J95" i="7"/>
  <c r="D302" i="15"/>
  <c r="I95" i="7"/>
  <c r="B94" i="5" s="1"/>
  <c r="E302" i="15" l="1"/>
  <c r="E182" i="15"/>
  <c r="R78" i="7"/>
  <c r="T77" i="7"/>
  <c r="S78" i="7"/>
  <c r="E422" i="15"/>
  <c r="A2367" i="15"/>
  <c r="B2115" i="15"/>
  <c r="C1863" i="15"/>
  <c r="C1359" i="15"/>
  <c r="B2367" i="15"/>
  <c r="C2115" i="15"/>
  <c r="A1611" i="15"/>
  <c r="A1359" i="15"/>
  <c r="C2367" i="15"/>
  <c r="A1863" i="15"/>
  <c r="B1611" i="15"/>
  <c r="B1359" i="15"/>
  <c r="A2115" i="15"/>
  <c r="B1863" i="15"/>
  <c r="C1611" i="15"/>
  <c r="K96" i="7"/>
  <c r="M95" i="7"/>
  <c r="A4375" i="15"/>
  <c r="B4375" i="15"/>
  <c r="C4375" i="15"/>
  <c r="A4255" i="15"/>
  <c r="B4255" i="15"/>
  <c r="C4255" i="15"/>
  <c r="A4135" i="15"/>
  <c r="B4135" i="15"/>
  <c r="C4135" i="15"/>
  <c r="A4015" i="15"/>
  <c r="B4015" i="15"/>
  <c r="C4015" i="15"/>
  <c r="A3895" i="15"/>
  <c r="B3895" i="15"/>
  <c r="C3895" i="15"/>
  <c r="A3775" i="15"/>
  <c r="B3775" i="15"/>
  <c r="C3775" i="15"/>
  <c r="A3655" i="15"/>
  <c r="B3655" i="15"/>
  <c r="C3655" i="15"/>
  <c r="AK64" i="7"/>
  <c r="AI65" i="7"/>
  <c r="D76" i="8"/>
  <c r="X71" i="7"/>
  <c r="B70" i="9"/>
  <c r="A94" i="5"/>
  <c r="F63" i="10"/>
  <c r="C94" i="5"/>
  <c r="V71" i="7"/>
  <c r="A70" i="9"/>
  <c r="I96" i="7"/>
  <c r="A56" i="11"/>
  <c r="Q78" i="7"/>
  <c r="W71" i="7"/>
  <c r="D70" i="9"/>
  <c r="AQ57" i="7"/>
  <c r="E56" i="11"/>
  <c r="C56" i="11"/>
  <c r="D93" i="5"/>
  <c r="U71" i="7"/>
  <c r="C70" i="9"/>
  <c r="F56" i="11"/>
  <c r="B95" i="5"/>
  <c r="D56" i="11"/>
  <c r="H96" i="7"/>
  <c r="A95" i="5" s="1"/>
  <c r="B56" i="11"/>
  <c r="B303" i="15" l="1"/>
  <c r="B183" i="15"/>
  <c r="A423" i="15"/>
  <c r="C303" i="15"/>
  <c r="C183" i="15"/>
  <c r="B423" i="15"/>
  <c r="A303" i="15"/>
  <c r="C423" i="15"/>
  <c r="A183" i="15"/>
  <c r="R79" i="7"/>
  <c r="S79" i="7"/>
  <c r="L96" i="7"/>
  <c r="P78" i="7"/>
  <c r="A77" i="8"/>
  <c r="Q79" i="7"/>
  <c r="AE65" i="7"/>
  <c r="AD65" i="7"/>
  <c r="G63" i="10"/>
  <c r="AT57" i="7"/>
  <c r="D77" i="8"/>
  <c r="AA71" i="7"/>
  <c r="O78" i="7"/>
  <c r="J96" i="7"/>
  <c r="AG65" i="7"/>
  <c r="D94" i="5"/>
  <c r="E76" i="8"/>
  <c r="B77" i="8"/>
  <c r="AF65" i="7"/>
  <c r="D423" i="15"/>
  <c r="N78" i="7"/>
  <c r="C77" i="8"/>
  <c r="AC65" i="7"/>
  <c r="D183" i="15"/>
  <c r="D303" i="15"/>
  <c r="E303" i="15" l="1"/>
  <c r="E183" i="15"/>
  <c r="T78" i="7"/>
  <c r="E423" i="15"/>
  <c r="A946" i="15"/>
  <c r="B736" i="15"/>
  <c r="C526" i="15"/>
  <c r="A1156" i="15"/>
  <c r="B946" i="15"/>
  <c r="C736" i="15"/>
  <c r="C1156" i="15"/>
  <c r="C946" i="15"/>
  <c r="A526" i="15"/>
  <c r="B1156" i="15"/>
  <c r="A736" i="15"/>
  <c r="B526" i="15"/>
  <c r="A304" i="15"/>
  <c r="B184" i="15"/>
  <c r="A424" i="15"/>
  <c r="B304" i="15"/>
  <c r="B424" i="15"/>
  <c r="C304" i="15"/>
  <c r="A184" i="15"/>
  <c r="C424" i="15"/>
  <c r="C184" i="15"/>
  <c r="M96" i="7"/>
  <c r="K97" i="7"/>
  <c r="A3453" i="15"/>
  <c r="B3453" i="15"/>
  <c r="C3453" i="15"/>
  <c r="A3243" i="15"/>
  <c r="B3243" i="15"/>
  <c r="C3243" i="15"/>
  <c r="C3033" i="15"/>
  <c r="A3033" i="15"/>
  <c r="B3033" i="15"/>
  <c r="A2823" i="15"/>
  <c r="B2823" i="15"/>
  <c r="C2823" i="15"/>
  <c r="A2613" i="15"/>
  <c r="B2613" i="15"/>
  <c r="C2613" i="15"/>
  <c r="AJ65" i="7"/>
  <c r="Y71" i="7"/>
  <c r="N79" i="7"/>
  <c r="O79" i="7"/>
  <c r="AR57" i="7"/>
  <c r="D78" i="8"/>
  <c r="P79" i="7"/>
  <c r="I97" i="7"/>
  <c r="B96" i="5"/>
  <c r="D64" i="10"/>
  <c r="D304" i="15"/>
  <c r="E77" i="8"/>
  <c r="C78" i="8"/>
  <c r="H97" i="7"/>
  <c r="A64" i="10"/>
  <c r="A96" i="5"/>
  <c r="D946" i="15"/>
  <c r="C95" i="5"/>
  <c r="A78" i="8"/>
  <c r="B78" i="8"/>
  <c r="AH65" i="7"/>
  <c r="C64" i="10"/>
  <c r="E64" i="10"/>
  <c r="B64" i="10"/>
  <c r="D526" i="15"/>
  <c r="D424" i="15"/>
  <c r="D736" i="15"/>
  <c r="D184" i="15"/>
  <c r="E184" i="15" l="1"/>
  <c r="E424" i="15"/>
  <c r="A1157" i="15"/>
  <c r="B947" i="15"/>
  <c r="C737" i="15"/>
  <c r="A947" i="15"/>
  <c r="B527" i="15"/>
  <c r="C1157" i="15"/>
  <c r="C947" i="15"/>
  <c r="A527" i="15"/>
  <c r="B1157" i="15"/>
  <c r="A737" i="15"/>
  <c r="C527" i="15"/>
  <c r="B737" i="15"/>
  <c r="E304" i="15"/>
  <c r="R80" i="7"/>
  <c r="T79" i="7"/>
  <c r="Z72" i="7"/>
  <c r="AB71" i="7"/>
  <c r="AA72" i="7"/>
  <c r="E736" i="15"/>
  <c r="E526" i="15"/>
  <c r="E946" i="15"/>
  <c r="AK65" i="7"/>
  <c r="AI66" i="7"/>
  <c r="AS58" i="7"/>
  <c r="AU57" i="7"/>
  <c r="D947" i="15"/>
  <c r="L97" i="7"/>
  <c r="B65" i="10"/>
  <c r="C65" i="10"/>
  <c r="AF66" i="7"/>
  <c r="AE66" i="7"/>
  <c r="E70" i="9"/>
  <c r="AG66" i="7"/>
  <c r="D65" i="10"/>
  <c r="AC66" i="7"/>
  <c r="G56" i="11"/>
  <c r="A65" i="10"/>
  <c r="F64" i="10"/>
  <c r="D737" i="15"/>
  <c r="E78" i="8"/>
  <c r="D95" i="5"/>
  <c r="D527" i="15"/>
  <c r="Y72" i="7"/>
  <c r="AD66" i="7"/>
  <c r="E65" i="10"/>
  <c r="B425" i="15" l="1"/>
  <c r="C185" i="15"/>
  <c r="B305" i="15"/>
  <c r="C425" i="15"/>
  <c r="C305" i="15"/>
  <c r="A185" i="15"/>
  <c r="A425" i="15"/>
  <c r="A305" i="15"/>
  <c r="B185" i="15"/>
  <c r="B738" i="15"/>
  <c r="A528" i="15"/>
  <c r="C948" i="15"/>
  <c r="B1158" i="15"/>
  <c r="B948" i="15"/>
  <c r="A738" i="15"/>
  <c r="A948" i="15"/>
  <c r="C528" i="15"/>
  <c r="B528" i="15"/>
  <c r="C1158" i="15"/>
  <c r="C738" i="15"/>
  <c r="A1158" i="15"/>
  <c r="E527" i="15"/>
  <c r="E947" i="15"/>
  <c r="E737" i="15"/>
  <c r="E71" i="9"/>
  <c r="F70" i="9"/>
  <c r="O80" i="7"/>
  <c r="W72" i="7"/>
  <c r="D71" i="9"/>
  <c r="J97" i="7"/>
  <c r="B79" i="8"/>
  <c r="V72" i="7"/>
  <c r="C71" i="9"/>
  <c r="H56" i="11"/>
  <c r="D185" i="15"/>
  <c r="D528" i="15"/>
  <c r="G64" i="10"/>
  <c r="P80" i="7"/>
  <c r="U72" i="7"/>
  <c r="B71" i="9"/>
  <c r="AJ66" i="7"/>
  <c r="N80" i="7"/>
  <c r="X72" i="7"/>
  <c r="A71" i="9"/>
  <c r="D425" i="15"/>
  <c r="D738" i="15"/>
  <c r="D305" i="15"/>
  <c r="D948" i="15"/>
  <c r="Z73" i="7" l="1"/>
  <c r="AB72" i="7"/>
  <c r="A3454" i="15"/>
  <c r="C3454" i="15"/>
  <c r="A3244" i="15"/>
  <c r="B3244" i="15"/>
  <c r="C3244" i="15"/>
  <c r="C3034" i="15"/>
  <c r="A3034" i="15"/>
  <c r="B3034" i="15"/>
  <c r="A2824" i="15"/>
  <c r="B2824" i="15"/>
  <c r="C2824" i="15"/>
  <c r="A2614" i="15"/>
  <c r="B2614" i="15"/>
  <c r="C2614" i="15"/>
  <c r="B3454" i="15"/>
  <c r="K98" i="7"/>
  <c r="M97" i="7"/>
  <c r="A2116" i="15"/>
  <c r="B1864" i="15"/>
  <c r="C1612" i="15"/>
  <c r="C2368" i="15"/>
  <c r="A1864" i="15"/>
  <c r="B1612" i="15"/>
  <c r="A2368" i="15"/>
  <c r="B2116" i="15"/>
  <c r="C1864" i="15"/>
  <c r="C1360" i="15"/>
  <c r="B2368" i="15"/>
  <c r="C2116" i="15"/>
  <c r="A1612" i="15"/>
  <c r="A1360" i="15"/>
  <c r="B1360" i="15"/>
  <c r="E948" i="15"/>
  <c r="E305" i="15"/>
  <c r="E738" i="15"/>
  <c r="E528" i="15"/>
  <c r="E425" i="15"/>
  <c r="E185" i="15"/>
  <c r="C4136" i="15"/>
  <c r="B4376" i="15"/>
  <c r="C3776" i="15"/>
  <c r="C3896" i="15"/>
  <c r="C4016" i="15"/>
  <c r="A3896" i="15"/>
  <c r="C4256" i="15"/>
  <c r="C4376" i="15"/>
  <c r="A3656" i="15"/>
  <c r="A3776" i="15"/>
  <c r="A4376" i="15"/>
  <c r="B3776" i="15"/>
  <c r="A4016" i="15"/>
  <c r="A4136" i="15"/>
  <c r="A4256" i="15"/>
  <c r="B3656" i="15"/>
  <c r="B4256" i="15"/>
  <c r="C3656" i="15"/>
  <c r="B3896" i="15"/>
  <c r="B4016" i="15"/>
  <c r="B4136" i="15"/>
  <c r="L98" i="7"/>
  <c r="F71" i="9"/>
  <c r="A79" i="8"/>
  <c r="C96" i="5"/>
  <c r="C79" i="8"/>
  <c r="J98" i="7"/>
  <c r="AH66" i="7"/>
  <c r="S80" i="7"/>
  <c r="AK66" i="7" l="1"/>
  <c r="AI67" i="7"/>
  <c r="C2369" i="15"/>
  <c r="A1865" i="15"/>
  <c r="B1613" i="15"/>
  <c r="B1361" i="15"/>
  <c r="A2369" i="15"/>
  <c r="B2117" i="15"/>
  <c r="C1865" i="15"/>
  <c r="C1361" i="15"/>
  <c r="A2117" i="15"/>
  <c r="B1865" i="15"/>
  <c r="C1613" i="15"/>
  <c r="B2369" i="15"/>
  <c r="C2117" i="15"/>
  <c r="A1613" i="15"/>
  <c r="A1361" i="15"/>
  <c r="K99" i="7"/>
  <c r="L99" i="7"/>
  <c r="Q80" i="7"/>
  <c r="C97" i="5"/>
  <c r="H98" i="7"/>
  <c r="X73" i="7"/>
  <c r="H99" i="7"/>
  <c r="B66" i="10"/>
  <c r="D66" i="10"/>
  <c r="D96" i="5"/>
  <c r="W73" i="7"/>
  <c r="B72" i="9"/>
  <c r="F65" i="10"/>
  <c r="I98" i="7"/>
  <c r="B97" i="5" s="1"/>
  <c r="U73" i="7"/>
  <c r="C72" i="9"/>
  <c r="J99" i="7"/>
  <c r="A97" i="5"/>
  <c r="V73" i="7"/>
  <c r="D72" i="9"/>
  <c r="I99" i="7"/>
  <c r="B98" i="5" s="1"/>
  <c r="E66" i="10"/>
  <c r="A306" i="15" l="1"/>
  <c r="C186" i="15"/>
  <c r="A186" i="15"/>
  <c r="C426" i="15"/>
  <c r="A426" i="15"/>
  <c r="C306" i="15"/>
  <c r="B426" i="15"/>
  <c r="B186" i="15"/>
  <c r="B306" i="15"/>
  <c r="M98" i="7"/>
  <c r="S81" i="7"/>
  <c r="R81" i="7"/>
  <c r="T80" i="7"/>
  <c r="M99" i="7"/>
  <c r="K100" i="7"/>
  <c r="D97" i="5"/>
  <c r="G65" i="10"/>
  <c r="D426" i="15"/>
  <c r="AE67" i="7"/>
  <c r="C98" i="5"/>
  <c r="D306" i="15"/>
  <c r="D186" i="15"/>
  <c r="Q81" i="7"/>
  <c r="A66" i="10"/>
  <c r="AD67" i="7"/>
  <c r="H100" i="7"/>
  <c r="B99" i="5"/>
  <c r="A72" i="9"/>
  <c r="A98" i="5"/>
  <c r="AG67" i="7"/>
  <c r="AC67" i="7"/>
  <c r="AA73" i="7"/>
  <c r="D79" i="8"/>
  <c r="AF67" i="7"/>
  <c r="C66" i="10"/>
  <c r="I100" i="7"/>
  <c r="E186" i="15" l="1"/>
  <c r="E426" i="15"/>
  <c r="A2825" i="15"/>
  <c r="A2615" i="15"/>
  <c r="B2615" i="15"/>
  <c r="C2615" i="15"/>
  <c r="A3035" i="15"/>
  <c r="A3455" i="15"/>
  <c r="B3455" i="15"/>
  <c r="C3455" i="15"/>
  <c r="A3245" i="15"/>
  <c r="C3035" i="15"/>
  <c r="B2825" i="15"/>
  <c r="B3245" i="15"/>
  <c r="C3245" i="15"/>
  <c r="B3035" i="15"/>
  <c r="C2825" i="15"/>
  <c r="B307" i="15"/>
  <c r="C427" i="15"/>
  <c r="A427" i="15"/>
  <c r="A307" i="15"/>
  <c r="B427" i="15"/>
  <c r="C307" i="15"/>
  <c r="B187" i="15"/>
  <c r="C187" i="15"/>
  <c r="A187" i="15"/>
  <c r="E306" i="15"/>
  <c r="L100" i="7"/>
  <c r="D98" i="5"/>
  <c r="E79" i="8"/>
  <c r="A99" i="5"/>
  <c r="N81" i="7"/>
  <c r="D307" i="15"/>
  <c r="C80" i="8"/>
  <c r="A80" i="8"/>
  <c r="Y73" i="7"/>
  <c r="B80" i="8"/>
  <c r="P81" i="7"/>
  <c r="D187" i="15"/>
  <c r="AJ67" i="7"/>
  <c r="D80" i="8"/>
  <c r="O81" i="7"/>
  <c r="D427" i="15"/>
  <c r="E427" i="15" l="1"/>
  <c r="R82" i="7"/>
  <c r="Z74" i="7"/>
  <c r="AB73" i="7"/>
  <c r="E307" i="15"/>
  <c r="T81" i="7"/>
  <c r="A739" i="15"/>
  <c r="B529" i="15"/>
  <c r="C1159" i="15"/>
  <c r="C529" i="15"/>
  <c r="C949" i="15"/>
  <c r="A949" i="15"/>
  <c r="B949" i="15"/>
  <c r="A529" i="15"/>
  <c r="B1159" i="15"/>
  <c r="B739" i="15"/>
  <c r="C739" i="15"/>
  <c r="A1159" i="15"/>
  <c r="C308" i="15"/>
  <c r="A428" i="15"/>
  <c r="A188" i="15"/>
  <c r="B308" i="15"/>
  <c r="C188" i="15"/>
  <c r="B428" i="15"/>
  <c r="A308" i="15"/>
  <c r="C428" i="15"/>
  <c r="B188" i="15"/>
  <c r="E187" i="15"/>
  <c r="E72" i="9"/>
  <c r="E57" i="11"/>
  <c r="AH67" i="7"/>
  <c r="J100" i="7"/>
  <c r="A57" i="11"/>
  <c r="D739" i="15"/>
  <c r="D308" i="15"/>
  <c r="E80" i="8"/>
  <c r="D949" i="15"/>
  <c r="D188" i="15"/>
  <c r="D529" i="15"/>
  <c r="D428" i="15"/>
  <c r="E428" i="15" l="1"/>
  <c r="B740" i="15"/>
  <c r="B530" i="15"/>
  <c r="A530" i="15"/>
  <c r="C530" i="15"/>
  <c r="B1160" i="15"/>
  <c r="A1160" i="15"/>
  <c r="C1160" i="15"/>
  <c r="A950" i="15"/>
  <c r="B950" i="15"/>
  <c r="C740" i="15"/>
  <c r="C950" i="15"/>
  <c r="A740" i="15"/>
  <c r="E308" i="15"/>
  <c r="M100" i="7"/>
  <c r="K101" i="7"/>
  <c r="L101" i="7"/>
  <c r="AK67" i="7"/>
  <c r="AI68" i="7"/>
  <c r="E188" i="15"/>
  <c r="E739" i="15"/>
  <c r="E949" i="15"/>
  <c r="E529" i="15"/>
  <c r="C99" i="5"/>
  <c r="V74" i="7"/>
  <c r="P82" i="7"/>
  <c r="B100" i="5"/>
  <c r="F66" i="10"/>
  <c r="F72" i="9"/>
  <c r="W74" i="7"/>
  <c r="O82" i="7"/>
  <c r="A100" i="5"/>
  <c r="U74" i="7"/>
  <c r="N82" i="7"/>
  <c r="C81" i="8"/>
  <c r="B57" i="11"/>
  <c r="D57" i="11"/>
  <c r="J101" i="7"/>
  <c r="X74" i="7"/>
  <c r="B73" i="9"/>
  <c r="A81" i="8"/>
  <c r="B81" i="8"/>
  <c r="C57" i="11"/>
  <c r="D950" i="15"/>
  <c r="D530" i="15"/>
  <c r="D740" i="15"/>
  <c r="C2118" i="15" l="1"/>
  <c r="A1614" i="15"/>
  <c r="B1614" i="15"/>
  <c r="C1614" i="15"/>
  <c r="C1362" i="15"/>
  <c r="A1362" i="15"/>
  <c r="B1362" i="15"/>
  <c r="A2370" i="15"/>
  <c r="A1866" i="15"/>
  <c r="B2370" i="15"/>
  <c r="C2370" i="15"/>
  <c r="A2118" i="15"/>
  <c r="B2118" i="15"/>
  <c r="B1866" i="15"/>
  <c r="C1866" i="15"/>
  <c r="E950" i="15"/>
  <c r="E740" i="15"/>
  <c r="E530" i="15"/>
  <c r="AC68" i="7"/>
  <c r="AD68" i="7"/>
  <c r="AM58" i="7" s="1"/>
  <c r="AF68" i="7"/>
  <c r="AO58" i="7" s="1"/>
  <c r="C100" i="5"/>
  <c r="C73" i="9"/>
  <c r="G66" i="10"/>
  <c r="AG68" i="7"/>
  <c r="C67" i="10"/>
  <c r="A67" i="10"/>
  <c r="D73" i="9"/>
  <c r="S82" i="7"/>
  <c r="D67" i="10"/>
  <c r="B67" i="10"/>
  <c r="H101" i="7"/>
  <c r="AA74" i="7"/>
  <c r="A73" i="9"/>
  <c r="D99" i="5"/>
  <c r="E67" i="10"/>
  <c r="AE68" i="7"/>
  <c r="AN58" i="7" s="1"/>
  <c r="I101" i="7"/>
  <c r="F57" i="11"/>
  <c r="AL58" i="7"/>
  <c r="AP58" i="7"/>
  <c r="K102" i="7" l="1"/>
  <c r="B309" i="15"/>
  <c r="B429" i="15"/>
  <c r="C189" i="15"/>
  <c r="C309" i="15"/>
  <c r="A189" i="15"/>
  <c r="B189" i="15"/>
  <c r="A429" i="15"/>
  <c r="C429" i="15"/>
  <c r="A309" i="15"/>
  <c r="M101" i="7"/>
  <c r="C2826" i="15"/>
  <c r="A2616" i="15"/>
  <c r="B2616" i="15"/>
  <c r="C2616" i="15"/>
  <c r="A3456" i="15"/>
  <c r="B3456" i="15"/>
  <c r="C3456" i="15"/>
  <c r="A3246" i="15"/>
  <c r="B3246" i="15"/>
  <c r="C3246" i="15"/>
  <c r="C3036" i="15"/>
  <c r="A3036" i="15"/>
  <c r="B3036" i="15"/>
  <c r="A2826" i="15"/>
  <c r="B2826" i="15"/>
  <c r="AJ68" i="7"/>
  <c r="Y74" i="7"/>
  <c r="D100" i="5"/>
  <c r="D189" i="15"/>
  <c r="B101" i="5"/>
  <c r="Q82" i="7"/>
  <c r="A101" i="5"/>
  <c r="D309" i="15"/>
  <c r="D429" i="15"/>
  <c r="E429" i="15" l="1"/>
  <c r="E309" i="15"/>
  <c r="R83" i="7"/>
  <c r="T82" i="7"/>
  <c r="E189" i="15"/>
  <c r="A430" i="15"/>
  <c r="C190" i="15"/>
  <c r="A190" i="15"/>
  <c r="A310" i="15"/>
  <c r="B430" i="15"/>
  <c r="B190" i="15"/>
  <c r="C310" i="15"/>
  <c r="B310" i="15"/>
  <c r="C430" i="15"/>
  <c r="Z75" i="7"/>
  <c r="AA75" i="7"/>
  <c r="AB74" i="7"/>
  <c r="E73" i="9"/>
  <c r="H102" i="7"/>
  <c r="Y75" i="7"/>
  <c r="I102" i="7"/>
  <c r="D81" i="8"/>
  <c r="D430" i="15"/>
  <c r="AH68" i="7"/>
  <c r="D310" i="15"/>
  <c r="D190" i="15"/>
  <c r="AQ58" i="7"/>
  <c r="E190" i="15" l="1"/>
  <c r="E310" i="15"/>
  <c r="AJ69" i="7"/>
  <c r="AI69" i="7"/>
  <c r="AK68" i="7"/>
  <c r="E430" i="15"/>
  <c r="Z76" i="7"/>
  <c r="AA76" i="7"/>
  <c r="AT58" i="7"/>
  <c r="AH69" i="7"/>
  <c r="U75" i="7"/>
  <c r="V75" i="7"/>
  <c r="O83" i="7"/>
  <c r="E81" i="8"/>
  <c r="Y76" i="7"/>
  <c r="A74" i="9"/>
  <c r="P83" i="7"/>
  <c r="A82" i="8"/>
  <c r="F67" i="10"/>
  <c r="L102" i="7"/>
  <c r="F73" i="9"/>
  <c r="W75" i="7"/>
  <c r="B82" i="8"/>
  <c r="E74" i="9"/>
  <c r="X75" i="7"/>
  <c r="C74" i="9"/>
  <c r="N83" i="7"/>
  <c r="B2119" i="15" l="1"/>
  <c r="C2119" i="15"/>
  <c r="A1867" i="15"/>
  <c r="B1867" i="15"/>
  <c r="C1867" i="15"/>
  <c r="A1615" i="15"/>
  <c r="B1615" i="15"/>
  <c r="C1615" i="15"/>
  <c r="C1363" i="15"/>
  <c r="A1363" i="15"/>
  <c r="B1363" i="15"/>
  <c r="A2371" i="15"/>
  <c r="B2371" i="15"/>
  <c r="C2371" i="15"/>
  <c r="A2119" i="15"/>
  <c r="Z77" i="7"/>
  <c r="AA77" i="7"/>
  <c r="A1161" i="15"/>
  <c r="C951" i="15"/>
  <c r="C531" i="15"/>
  <c r="A531" i="15"/>
  <c r="A951" i="15"/>
  <c r="B951" i="15"/>
  <c r="B741" i="15"/>
  <c r="C741" i="15"/>
  <c r="B1161" i="15"/>
  <c r="B531" i="15"/>
  <c r="C1161" i="15"/>
  <c r="A741" i="15"/>
  <c r="AB75" i="7"/>
  <c r="C82" i="8"/>
  <c r="Y77" i="7"/>
  <c r="B74" i="9"/>
  <c r="AE69" i="7"/>
  <c r="AF69" i="7"/>
  <c r="D75" i="9"/>
  <c r="B75" i="9"/>
  <c r="V76" i="7"/>
  <c r="D74" i="9"/>
  <c r="J102" i="7"/>
  <c r="S83" i="7"/>
  <c r="D531" i="15"/>
  <c r="AR58" i="7"/>
  <c r="AD69" i="7"/>
  <c r="AC69" i="7"/>
  <c r="A75" i="9"/>
  <c r="G67" i="10"/>
  <c r="E75" i="9"/>
  <c r="E68" i="10"/>
  <c r="A68" i="10"/>
  <c r="C68" i="10"/>
  <c r="U76" i="7"/>
  <c r="X76" i="7"/>
  <c r="D951" i="15"/>
  <c r="F68" i="10"/>
  <c r="AG69" i="7"/>
  <c r="D68" i="10"/>
  <c r="B68" i="10"/>
  <c r="W76" i="7"/>
  <c r="C75" i="9"/>
  <c r="D741" i="15"/>
  <c r="AI70" i="7" l="1"/>
  <c r="AB76" i="7"/>
  <c r="C2617" i="15"/>
  <c r="A3457" i="15"/>
  <c r="B3457" i="15"/>
  <c r="C3457" i="15"/>
  <c r="A3037" i="15"/>
  <c r="B3247" i="15"/>
  <c r="C3247" i="15"/>
  <c r="C3037" i="15"/>
  <c r="A3247" i="15"/>
  <c r="B3037" i="15"/>
  <c r="A2827" i="15"/>
  <c r="B2827" i="15"/>
  <c r="C2827" i="15"/>
  <c r="A2617" i="15"/>
  <c r="B2617" i="15"/>
  <c r="AK69" i="7"/>
  <c r="AS59" i="7"/>
  <c r="AU58" i="7"/>
  <c r="K103" i="7"/>
  <c r="M102" i="7"/>
  <c r="E531" i="15"/>
  <c r="E741" i="15"/>
  <c r="E951" i="15"/>
  <c r="G57" i="11"/>
  <c r="E76" i="9"/>
  <c r="A76" i="9"/>
  <c r="D76" i="9"/>
  <c r="X77" i="7"/>
  <c r="C76" i="9"/>
  <c r="C101" i="5"/>
  <c r="B76" i="9"/>
  <c r="U77" i="7"/>
  <c r="G68" i="10"/>
  <c r="V77" i="7"/>
  <c r="W77" i="7"/>
  <c r="Q83" i="7"/>
  <c r="F74" i="9"/>
  <c r="F75" i="9"/>
  <c r="C2373" i="15" l="1"/>
  <c r="C2121" i="15"/>
  <c r="B2121" i="15"/>
  <c r="B2373" i="15"/>
  <c r="A2121" i="15"/>
  <c r="B1869" i="15"/>
  <c r="C1869" i="15"/>
  <c r="B1617" i="15"/>
  <c r="C1617" i="15"/>
  <c r="A1869" i="15"/>
  <c r="A1365" i="15"/>
  <c r="A1617" i="15"/>
  <c r="A2373" i="15"/>
  <c r="C1365" i="15"/>
  <c r="B1365" i="15"/>
  <c r="A2120" i="15"/>
  <c r="B2120" i="15"/>
  <c r="A1868" i="15"/>
  <c r="B1868" i="15"/>
  <c r="C1868" i="15"/>
  <c r="B1616" i="15"/>
  <c r="C1616" i="15"/>
  <c r="A1364" i="15"/>
  <c r="A1616" i="15"/>
  <c r="A2372" i="15"/>
  <c r="C1364" i="15"/>
  <c r="C2372" i="15"/>
  <c r="B1364" i="15"/>
  <c r="C2120" i="15"/>
  <c r="B2372" i="15"/>
  <c r="R84" i="7"/>
  <c r="S84" i="7"/>
  <c r="T83" i="7"/>
  <c r="A3458" i="15"/>
  <c r="B3458" i="15"/>
  <c r="C3458" i="15"/>
  <c r="A3248" i="15"/>
  <c r="B3248" i="15"/>
  <c r="C3248" i="15"/>
  <c r="C3038" i="15"/>
  <c r="A3038" i="15"/>
  <c r="B3038" i="15"/>
  <c r="A2828" i="15"/>
  <c r="B2828" i="15"/>
  <c r="C2828" i="15"/>
  <c r="A2618" i="15"/>
  <c r="B2618" i="15"/>
  <c r="C2618" i="15"/>
  <c r="AB77" i="7"/>
  <c r="Z78" i="7"/>
  <c r="Q84" i="7"/>
  <c r="F76" i="9"/>
  <c r="H103" i="7"/>
  <c r="AG70" i="7"/>
  <c r="D69" i="10"/>
  <c r="A69" i="10"/>
  <c r="H57" i="11"/>
  <c r="B69" i="10"/>
  <c r="D101" i="5"/>
  <c r="I103" i="7"/>
  <c r="AF70" i="7"/>
  <c r="AE70" i="7"/>
  <c r="C69" i="10"/>
  <c r="E69" i="10"/>
  <c r="D82" i="8"/>
  <c r="A102" i="5"/>
  <c r="AD70" i="7"/>
  <c r="AC70" i="7"/>
  <c r="B102" i="5"/>
  <c r="A431" i="15" l="1"/>
  <c r="B311" i="15"/>
  <c r="C191" i="15"/>
  <c r="B431" i="15"/>
  <c r="C311" i="15"/>
  <c r="C431" i="15"/>
  <c r="A191" i="15"/>
  <c r="B191" i="15"/>
  <c r="A311" i="15"/>
  <c r="B4257" i="15"/>
  <c r="C3657" i="15"/>
  <c r="B3897" i="15"/>
  <c r="B4017" i="15"/>
  <c r="B4137" i="15"/>
  <c r="B4377" i="15"/>
  <c r="C3777" i="15"/>
  <c r="C4017" i="15"/>
  <c r="C4137" i="15"/>
  <c r="C3897" i="15"/>
  <c r="A3897" i="15"/>
  <c r="C4257" i="15"/>
  <c r="C4377" i="15"/>
  <c r="A3657" i="15"/>
  <c r="A3777" i="15"/>
  <c r="A4377" i="15"/>
  <c r="B3777" i="15"/>
  <c r="A4017" i="15"/>
  <c r="A4137" i="15"/>
  <c r="A4257" i="15"/>
  <c r="B3657" i="15"/>
  <c r="A2122" i="15"/>
  <c r="C1366" i="15"/>
  <c r="A1366" i="15"/>
  <c r="B1366" i="15"/>
  <c r="B1870" i="15"/>
  <c r="B2374" i="15"/>
  <c r="C2374" i="15"/>
  <c r="A2374" i="15"/>
  <c r="C1618" i="15"/>
  <c r="C2122" i="15"/>
  <c r="A1870" i="15"/>
  <c r="C1870" i="15"/>
  <c r="B2122" i="15"/>
  <c r="A1618" i="15"/>
  <c r="B1618" i="15"/>
  <c r="V78" i="7"/>
  <c r="W78" i="7"/>
  <c r="N84" i="7"/>
  <c r="A83" i="8"/>
  <c r="D83" i="8"/>
  <c r="E82" i="8"/>
  <c r="AJ70" i="7"/>
  <c r="C77" i="9"/>
  <c r="U78" i="7"/>
  <c r="O84" i="7"/>
  <c r="D431" i="15"/>
  <c r="X78" i="7"/>
  <c r="B77" i="9"/>
  <c r="P84" i="7"/>
  <c r="A77" i="9"/>
  <c r="C83" i="8"/>
  <c r="L103" i="7"/>
  <c r="D191" i="15"/>
  <c r="D77" i="9"/>
  <c r="D311" i="15"/>
  <c r="R85" i="7" l="1"/>
  <c r="C952" i="15"/>
  <c r="C532" i="15"/>
  <c r="A1162" i="15"/>
  <c r="A532" i="15"/>
  <c r="A952" i="15"/>
  <c r="B952" i="15"/>
  <c r="B1162" i="15"/>
  <c r="B742" i="15"/>
  <c r="C742" i="15"/>
  <c r="C1162" i="15"/>
  <c r="A742" i="15"/>
  <c r="B532" i="15"/>
  <c r="T84" i="7"/>
  <c r="E431" i="15"/>
  <c r="E191" i="15"/>
  <c r="E311" i="15"/>
  <c r="J103" i="7"/>
  <c r="B83" i="8"/>
  <c r="D742" i="15"/>
  <c r="D532" i="15"/>
  <c r="AH70" i="7"/>
  <c r="AA78" i="7"/>
  <c r="D952" i="15"/>
  <c r="AI71" i="7" l="1"/>
  <c r="AK70" i="7"/>
  <c r="K104" i="7"/>
  <c r="L104" i="7"/>
  <c r="M103" i="7"/>
  <c r="E952" i="15"/>
  <c r="E742" i="15"/>
  <c r="E532" i="15"/>
  <c r="Y78" i="7"/>
  <c r="J104" i="7"/>
  <c r="B84" i="8"/>
  <c r="E83" i="8"/>
  <c r="P85" i="7"/>
  <c r="F69" i="10"/>
  <c r="O85" i="7"/>
  <c r="C102" i="5"/>
  <c r="N85" i="7"/>
  <c r="A84" i="8"/>
  <c r="A1163" i="15" l="1"/>
  <c r="C1163" i="15"/>
  <c r="B1163" i="15"/>
  <c r="B953" i="15"/>
  <c r="C953" i="15"/>
  <c r="A953" i="15"/>
  <c r="A743" i="15"/>
  <c r="B743" i="15"/>
  <c r="C743" i="15"/>
  <c r="A533" i="15"/>
  <c r="C533" i="15"/>
  <c r="B533" i="15"/>
  <c r="K105" i="7"/>
  <c r="Z79" i="7"/>
  <c r="AA79" i="7"/>
  <c r="AB78" i="7"/>
  <c r="L105" i="7"/>
  <c r="C84" i="8"/>
  <c r="E77" i="9"/>
  <c r="H104" i="7"/>
  <c r="AC71" i="7"/>
  <c r="AG71" i="7"/>
  <c r="J105" i="7"/>
  <c r="S85" i="7"/>
  <c r="C103" i="5"/>
  <c r="Y79" i="7"/>
  <c r="I104" i="7"/>
  <c r="B103" i="5" s="1"/>
  <c r="D70" i="10"/>
  <c r="E70" i="10"/>
  <c r="D102" i="5"/>
  <c r="AE71" i="7"/>
  <c r="A70" i="10"/>
  <c r="AD71" i="7"/>
  <c r="G69" i="10"/>
  <c r="A103" i="5"/>
  <c r="B70" i="10"/>
  <c r="AF71" i="7"/>
  <c r="C70" i="10"/>
  <c r="D953" i="15"/>
  <c r="D533" i="15"/>
  <c r="D743" i="15"/>
  <c r="A3459" i="15" l="1"/>
  <c r="B3249" i="15"/>
  <c r="A3039" i="15"/>
  <c r="A2619" i="15"/>
  <c r="C3249" i="15"/>
  <c r="C3459" i="15"/>
  <c r="C3039" i="15"/>
  <c r="B2829" i="15"/>
  <c r="C2619" i="15"/>
  <c r="B3039" i="15"/>
  <c r="C2829" i="15"/>
  <c r="B3459" i="15"/>
  <c r="A2829" i="15"/>
  <c r="A3249" i="15"/>
  <c r="B2619" i="15"/>
  <c r="A432" i="15"/>
  <c r="B312" i="15"/>
  <c r="B192" i="15"/>
  <c r="C312" i="15"/>
  <c r="A192" i="15"/>
  <c r="C432" i="15"/>
  <c r="A312" i="15"/>
  <c r="C192" i="15"/>
  <c r="B432" i="15"/>
  <c r="AA80" i="7"/>
  <c r="Z80" i="7"/>
  <c r="M104" i="7"/>
  <c r="E743" i="15"/>
  <c r="E533" i="15"/>
  <c r="E953" i="15"/>
  <c r="K106" i="7"/>
  <c r="L106" i="7"/>
  <c r="Q85" i="7"/>
  <c r="C78" i="9"/>
  <c r="B78" i="9"/>
  <c r="I105" i="7"/>
  <c r="B104" i="5" s="1"/>
  <c r="I106" i="7"/>
  <c r="V79" i="7"/>
  <c r="D103" i="5"/>
  <c r="E78" i="9"/>
  <c r="C104" i="5"/>
  <c r="F77" i="9"/>
  <c r="U79" i="7"/>
  <c r="Y80" i="7"/>
  <c r="AJ71" i="7"/>
  <c r="A78" i="9"/>
  <c r="D78" i="9"/>
  <c r="X79" i="7"/>
  <c r="W79" i="7"/>
  <c r="H105" i="7"/>
  <c r="H106" i="7"/>
  <c r="D312" i="15"/>
  <c r="D192" i="15"/>
  <c r="D432" i="15"/>
  <c r="J106" i="7"/>
  <c r="A104" i="5"/>
  <c r="M105" i="7" l="1"/>
  <c r="AB79" i="7"/>
  <c r="B1367" i="15"/>
  <c r="B2375" i="15"/>
  <c r="B1871" i="15"/>
  <c r="C2375" i="15"/>
  <c r="A2375" i="15"/>
  <c r="A1619" i="15"/>
  <c r="C1619" i="15"/>
  <c r="A1871" i="15"/>
  <c r="B2123" i="15"/>
  <c r="A1367" i="15"/>
  <c r="C1871" i="15"/>
  <c r="C1367" i="15"/>
  <c r="C2123" i="15"/>
  <c r="B1619" i="15"/>
  <c r="A2123" i="15"/>
  <c r="C193" i="15"/>
  <c r="A193" i="15"/>
  <c r="C433" i="15"/>
  <c r="A433" i="15"/>
  <c r="A313" i="15"/>
  <c r="B433" i="15"/>
  <c r="C313" i="15"/>
  <c r="B193" i="15"/>
  <c r="B313" i="15"/>
  <c r="R86" i="7"/>
  <c r="T85" i="7"/>
  <c r="E192" i="15"/>
  <c r="E432" i="15"/>
  <c r="E312" i="15"/>
  <c r="M106" i="7"/>
  <c r="K107" i="7"/>
  <c r="D104" i="5"/>
  <c r="AH71" i="7"/>
  <c r="D313" i="15"/>
  <c r="B105" i="5"/>
  <c r="D79" i="9"/>
  <c r="A79" i="9"/>
  <c r="C105" i="5"/>
  <c r="E79" i="9"/>
  <c r="F78" i="9"/>
  <c r="V80" i="7"/>
  <c r="B79" i="9"/>
  <c r="I107" i="7"/>
  <c r="W80" i="7"/>
  <c r="U80" i="7"/>
  <c r="B106" i="5"/>
  <c r="A105" i="5"/>
  <c r="C79" i="9"/>
  <c r="X80" i="7"/>
  <c r="H107" i="7"/>
  <c r="D84" i="8"/>
  <c r="D433" i="15"/>
  <c r="D193" i="15"/>
  <c r="E193" i="15" l="1"/>
  <c r="Z81" i="7"/>
  <c r="AB80" i="7"/>
  <c r="A2376" i="15"/>
  <c r="B2376" i="15"/>
  <c r="C2376" i="15"/>
  <c r="A2124" i="15"/>
  <c r="C2124" i="15"/>
  <c r="A1872" i="15"/>
  <c r="B2124" i="15"/>
  <c r="B1872" i="15"/>
  <c r="C1872" i="15"/>
  <c r="A1620" i="15"/>
  <c r="B1620" i="15"/>
  <c r="C1620" i="15"/>
  <c r="C1368" i="15"/>
  <c r="A1368" i="15"/>
  <c r="B1368" i="15"/>
  <c r="E313" i="15"/>
  <c r="AI72" i="7"/>
  <c r="AK71" i="7"/>
  <c r="C314" i="15"/>
  <c r="B434" i="15"/>
  <c r="C194" i="15"/>
  <c r="B194" i="15"/>
  <c r="A434" i="15"/>
  <c r="B314" i="15"/>
  <c r="C434" i="15"/>
  <c r="A314" i="15"/>
  <c r="A194" i="15"/>
  <c r="E433" i="15"/>
  <c r="F79" i="9"/>
  <c r="D105" i="5"/>
  <c r="N86" i="7"/>
  <c r="C85" i="8"/>
  <c r="A106" i="5"/>
  <c r="B85" i="8"/>
  <c r="E84" i="8"/>
  <c r="O86" i="7"/>
  <c r="F70" i="10"/>
  <c r="A85" i="8"/>
  <c r="L107" i="7"/>
  <c r="P86" i="7"/>
  <c r="D314" i="15"/>
  <c r="D434" i="15"/>
  <c r="D194" i="15"/>
  <c r="E194" i="15" l="1"/>
  <c r="E434" i="15"/>
  <c r="E314" i="15"/>
  <c r="B1164" i="15"/>
  <c r="A744" i="15"/>
  <c r="C534" i="15"/>
  <c r="A954" i="15"/>
  <c r="B744" i="15"/>
  <c r="B534" i="15"/>
  <c r="A1164" i="15"/>
  <c r="B954" i="15"/>
  <c r="C744" i="15"/>
  <c r="C954" i="15"/>
  <c r="C1164" i="15"/>
  <c r="A534" i="15"/>
  <c r="B315" i="15"/>
  <c r="B195" i="15"/>
  <c r="A195" i="15"/>
  <c r="A435" i="15"/>
  <c r="A315" i="15"/>
  <c r="C195" i="15"/>
  <c r="B435" i="15"/>
  <c r="C435" i="15"/>
  <c r="C315" i="15"/>
  <c r="B2377" i="15"/>
  <c r="B1369" i="15"/>
  <c r="A2125" i="15"/>
  <c r="B2125" i="15"/>
  <c r="C2125" i="15"/>
  <c r="B1873" i="15"/>
  <c r="A1621" i="15"/>
  <c r="A1873" i="15"/>
  <c r="C1621" i="15"/>
  <c r="C1369" i="15"/>
  <c r="A1369" i="15"/>
  <c r="B1621" i="15"/>
  <c r="A2377" i="15"/>
  <c r="C2377" i="15"/>
  <c r="C1873" i="15"/>
  <c r="C80" i="9"/>
  <c r="B80" i="9"/>
  <c r="D71" i="10"/>
  <c r="C71" i="10"/>
  <c r="E30" i="12"/>
  <c r="E58" i="11"/>
  <c r="J107" i="7"/>
  <c r="D58" i="11"/>
  <c r="B30" i="12"/>
  <c r="A80" i="9"/>
  <c r="C58" i="11"/>
  <c r="G70" i="10"/>
  <c r="W81" i="7"/>
  <c r="X81" i="7"/>
  <c r="AC72" i="7"/>
  <c r="AD72" i="7"/>
  <c r="E71" i="10"/>
  <c r="D30" i="12"/>
  <c r="B58" i="11"/>
  <c r="AE72" i="7"/>
  <c r="D315" i="15"/>
  <c r="V81" i="7"/>
  <c r="D80" i="9"/>
  <c r="B71" i="10"/>
  <c r="AF72" i="7"/>
  <c r="A71" i="10"/>
  <c r="S86" i="7"/>
  <c r="U81" i="7"/>
  <c r="AG72" i="7"/>
  <c r="C30" i="12"/>
  <c r="D744" i="15"/>
  <c r="D534" i="15"/>
  <c r="D435" i="15"/>
  <c r="D195" i="15"/>
  <c r="D954" i="15"/>
  <c r="A3460" i="15" l="1"/>
  <c r="B3250" i="15"/>
  <c r="B3040" i="15"/>
  <c r="B2620" i="15"/>
  <c r="C2620" i="15"/>
  <c r="A2830" i="15"/>
  <c r="C3460" i="15"/>
  <c r="C3040" i="15"/>
  <c r="B2830" i="15"/>
  <c r="A3250" i="15"/>
  <c r="A3040" i="15"/>
  <c r="C2830" i="15"/>
  <c r="A2620" i="15"/>
  <c r="B3460" i="15"/>
  <c r="C3250" i="15"/>
  <c r="E954" i="15"/>
  <c r="E195" i="15"/>
  <c r="E744" i="15"/>
  <c r="E435" i="15"/>
  <c r="E315" i="15"/>
  <c r="E534" i="15"/>
  <c r="M107" i="7"/>
  <c r="K108" i="7"/>
  <c r="AJ72" i="7"/>
  <c r="AA81" i="7"/>
  <c r="C10" i="13"/>
  <c r="C106" i="5"/>
  <c r="E10" i="13"/>
  <c r="A10" i="13"/>
  <c r="Q86" i="7"/>
  <c r="B10" i="13"/>
  <c r="A58" i="11"/>
  <c r="A30" i="12"/>
  <c r="R87" i="7" l="1"/>
  <c r="T86" i="7"/>
  <c r="D85" i="8"/>
  <c r="Y81" i="7"/>
  <c r="D1148" i="15"/>
  <c r="D1144" i="15"/>
  <c r="D1141" i="15"/>
  <c r="D1137" i="15"/>
  <c r="D1140" i="15"/>
  <c r="D10" i="13"/>
  <c r="D1146" i="15"/>
  <c r="D1147" i="15"/>
  <c r="D1149" i="15"/>
  <c r="D1136" i="15"/>
  <c r="D1138" i="15"/>
  <c r="D1145" i="15"/>
  <c r="D1143" i="15"/>
  <c r="D106" i="5"/>
  <c r="D1142" i="15"/>
  <c r="AH72" i="7"/>
  <c r="I108" i="7"/>
  <c r="H108" i="7"/>
  <c r="D1139" i="15"/>
  <c r="AI73" i="7" l="1"/>
  <c r="AK72" i="7"/>
  <c r="Z82" i="7"/>
  <c r="AA82" i="7"/>
  <c r="AB81" i="7"/>
  <c r="E1140" i="15"/>
  <c r="E1143" i="15"/>
  <c r="E1142" i="15"/>
  <c r="E1145" i="15"/>
  <c r="E1136" i="15"/>
  <c r="E1139" i="15"/>
  <c r="E1138" i="15"/>
  <c r="E1141" i="15"/>
  <c r="E1148" i="15"/>
  <c r="E1137" i="15"/>
  <c r="E1144" i="15"/>
  <c r="E1147" i="15"/>
  <c r="E1146" i="15"/>
  <c r="E1149" i="15"/>
  <c r="C436" i="15"/>
  <c r="A436" i="15"/>
  <c r="B436" i="15"/>
  <c r="C316" i="15"/>
  <c r="A316" i="15"/>
  <c r="B316" i="15"/>
  <c r="B196" i="15"/>
  <c r="A196" i="15"/>
  <c r="C196" i="15"/>
  <c r="L108" i="7"/>
  <c r="F71" i="10"/>
  <c r="E80" i="9"/>
  <c r="E85" i="8"/>
  <c r="O87" i="7"/>
  <c r="D436" i="15"/>
  <c r="N87" i="7"/>
  <c r="B86" i="8"/>
  <c r="D316" i="15"/>
  <c r="F30" i="12"/>
  <c r="D196" i="15"/>
  <c r="Y82" i="7"/>
  <c r="P87" i="7"/>
  <c r="J108" i="7"/>
  <c r="B107" i="5"/>
  <c r="C86" i="8"/>
  <c r="A107" i="5"/>
  <c r="F10" i="13"/>
  <c r="F58" i="11"/>
  <c r="A955" i="15" l="1"/>
  <c r="B745" i="15"/>
  <c r="B535" i="15"/>
  <c r="B1165" i="15"/>
  <c r="C535" i="15"/>
  <c r="A1165" i="15"/>
  <c r="B955" i="15"/>
  <c r="C745" i="15"/>
  <c r="A745" i="15"/>
  <c r="C1165" i="15"/>
  <c r="C955" i="15"/>
  <c r="A535" i="15"/>
  <c r="K109" i="7"/>
  <c r="L109" i="7"/>
  <c r="M108" i="7"/>
  <c r="E436" i="15"/>
  <c r="E316" i="15"/>
  <c r="E196" i="15"/>
  <c r="C107" i="5"/>
  <c r="U82" i="7"/>
  <c r="X82" i="7"/>
  <c r="AD73" i="7"/>
  <c r="AM59" i="7" s="1"/>
  <c r="AW31" i="7" s="1"/>
  <c r="D72" i="10"/>
  <c r="E72" i="10"/>
  <c r="H109" i="7"/>
  <c r="S87" i="7"/>
  <c r="A86" i="8"/>
  <c r="D955" i="15"/>
  <c r="D745" i="15"/>
  <c r="W82" i="7"/>
  <c r="AC73" i="7"/>
  <c r="B72" i="10"/>
  <c r="I109" i="7"/>
  <c r="E81" i="9"/>
  <c r="F80" i="9"/>
  <c r="V82" i="7"/>
  <c r="B81" i="9" s="1"/>
  <c r="C81" i="9"/>
  <c r="A72" i="10"/>
  <c r="C72" i="10"/>
  <c r="J109" i="7"/>
  <c r="G71" i="10"/>
  <c r="D81" i="9"/>
  <c r="AG73" i="7"/>
  <c r="AF73" i="7"/>
  <c r="AO59" i="7" s="1"/>
  <c r="AY31" i="7" s="1"/>
  <c r="BJ11" i="7" s="1"/>
  <c r="AE73" i="7"/>
  <c r="AN59" i="7" s="1"/>
  <c r="AX31" i="7" s="1"/>
  <c r="BI11" i="7" s="1"/>
  <c r="A108" i="5"/>
  <c r="D535" i="15"/>
  <c r="AP59" i="7"/>
  <c r="AZ31" i="7" s="1"/>
  <c r="BK11" i="7" s="1"/>
  <c r="C3461" i="15" l="1"/>
  <c r="C3041" i="15"/>
  <c r="B2831" i="15"/>
  <c r="C2621" i="15"/>
  <c r="A3251" i="15"/>
  <c r="A3041" i="15"/>
  <c r="C2831" i="15"/>
  <c r="B3461" i="15"/>
  <c r="A2831" i="15"/>
  <c r="A3461" i="15"/>
  <c r="B3251" i="15"/>
  <c r="B3041" i="15"/>
  <c r="A2621" i="15"/>
  <c r="C3251" i="15"/>
  <c r="B2621" i="15"/>
  <c r="C2126" i="15"/>
  <c r="A1874" i="15"/>
  <c r="B1874" i="15"/>
  <c r="C1874" i="15"/>
  <c r="B2378" i="15"/>
  <c r="A2126" i="15"/>
  <c r="A1622" i="15"/>
  <c r="B1622" i="15"/>
  <c r="C1622" i="15"/>
  <c r="C1370" i="15"/>
  <c r="A1370" i="15"/>
  <c r="B1370" i="15"/>
  <c r="A2378" i="15"/>
  <c r="C2378" i="15"/>
  <c r="B2126" i="15"/>
  <c r="Z83" i="7"/>
  <c r="AB82" i="7"/>
  <c r="E955" i="15"/>
  <c r="E745" i="15"/>
  <c r="E535" i="15"/>
  <c r="K110" i="7"/>
  <c r="M109" i="7"/>
  <c r="AJ73" i="7"/>
  <c r="C108" i="5"/>
  <c r="A81" i="9"/>
  <c r="G30" i="12"/>
  <c r="I110" i="7"/>
  <c r="G10" i="13"/>
  <c r="B108" i="5"/>
  <c r="Q87" i="7"/>
  <c r="H110" i="7"/>
  <c r="AL59" i="7"/>
  <c r="BH11" i="7"/>
  <c r="D107" i="5"/>
  <c r="B437" i="15" l="1"/>
  <c r="A197" i="15"/>
  <c r="C317" i="15"/>
  <c r="B197" i="15"/>
  <c r="A437" i="15"/>
  <c r="B317" i="15"/>
  <c r="C197" i="15"/>
  <c r="C437" i="15"/>
  <c r="A317" i="15"/>
  <c r="S88" i="7"/>
  <c r="R88" i="7"/>
  <c r="T87" i="7"/>
  <c r="AV31" i="7"/>
  <c r="U83" i="7"/>
  <c r="L110" i="7"/>
  <c r="Q88" i="7"/>
  <c r="D108" i="5"/>
  <c r="V83" i="7"/>
  <c r="A82" i="9"/>
  <c r="A109" i="5"/>
  <c r="D86" i="8"/>
  <c r="F81" i="9"/>
  <c r="W83" i="7"/>
  <c r="C82" i="9" s="1"/>
  <c r="B82" i="9"/>
  <c r="D317" i="15"/>
  <c r="D437" i="15"/>
  <c r="AH73" i="7"/>
  <c r="X83" i="7"/>
  <c r="B109" i="5"/>
  <c r="D197" i="15"/>
  <c r="AQ59" i="7"/>
  <c r="BA31" i="7"/>
  <c r="E197" i="15" l="1"/>
  <c r="AI74" i="7"/>
  <c r="AJ74" i="7"/>
  <c r="AK73" i="7"/>
  <c r="E437" i="15"/>
  <c r="E317" i="15"/>
  <c r="B2127" i="15"/>
  <c r="C1875" i="15"/>
  <c r="C1371" i="15"/>
  <c r="B2379" i="15"/>
  <c r="C2379" i="15"/>
  <c r="A1875" i="15"/>
  <c r="B1623" i="15"/>
  <c r="B1371" i="15"/>
  <c r="A2127" i="15"/>
  <c r="B1875" i="15"/>
  <c r="C1623" i="15"/>
  <c r="A2379" i="15"/>
  <c r="C2127" i="15"/>
  <c r="A1623" i="15"/>
  <c r="A1371" i="15"/>
  <c r="C318" i="15"/>
  <c r="A438" i="15"/>
  <c r="C198" i="15"/>
  <c r="B318" i="15"/>
  <c r="A318" i="15"/>
  <c r="B198" i="15"/>
  <c r="C438" i="15"/>
  <c r="A198" i="15"/>
  <c r="B438" i="15"/>
  <c r="R89" i="7"/>
  <c r="S89" i="7"/>
  <c r="BL11" i="7"/>
  <c r="D82" i="9"/>
  <c r="F72" i="10"/>
  <c r="E86" i="8"/>
  <c r="D318" i="15"/>
  <c r="N88" i="7"/>
  <c r="H10" i="13"/>
  <c r="AT59" i="7"/>
  <c r="AA83" i="7"/>
  <c r="D438" i="15"/>
  <c r="BG11" i="7"/>
  <c r="Q89" i="7"/>
  <c r="A87" i="8"/>
  <c r="O88" i="7"/>
  <c r="B87" i="8" s="1"/>
  <c r="AH74" i="7"/>
  <c r="D87" i="8"/>
  <c r="P88" i="7"/>
  <c r="C87" i="8"/>
  <c r="J110" i="7"/>
  <c r="D198" i="15"/>
  <c r="E198" i="15" l="1"/>
  <c r="AI75" i="7"/>
  <c r="AJ75" i="7"/>
  <c r="R90" i="7"/>
  <c r="S90" i="7"/>
  <c r="E438" i="15"/>
  <c r="T88" i="7"/>
  <c r="E318" i="15"/>
  <c r="A956" i="15"/>
  <c r="B746" i="15"/>
  <c r="B536" i="15"/>
  <c r="C1166" i="15"/>
  <c r="C956" i="15"/>
  <c r="A536" i="15"/>
  <c r="B1166" i="15"/>
  <c r="A746" i="15"/>
  <c r="C536" i="15"/>
  <c r="A1166" i="15"/>
  <c r="B956" i="15"/>
  <c r="C746" i="15"/>
  <c r="M110" i="7"/>
  <c r="K111" i="7"/>
  <c r="E87" i="8"/>
  <c r="AE74" i="7"/>
  <c r="AC74" i="7"/>
  <c r="C73" i="10"/>
  <c r="P89" i="7"/>
  <c r="F73" i="10"/>
  <c r="D88" i="8"/>
  <c r="Y83" i="7"/>
  <c r="D536" i="15"/>
  <c r="G72" i="10"/>
  <c r="AD74" i="7"/>
  <c r="AF74" i="7"/>
  <c r="O89" i="7"/>
  <c r="C88" i="8"/>
  <c r="AR59" i="7"/>
  <c r="A73" i="10"/>
  <c r="B73" i="10"/>
  <c r="N89" i="7"/>
  <c r="B88" i="8"/>
  <c r="AH75" i="7"/>
  <c r="Q90" i="7"/>
  <c r="D73" i="10"/>
  <c r="AG74" i="7"/>
  <c r="E73" i="10"/>
  <c r="A88" i="8"/>
  <c r="C109" i="5"/>
  <c r="D956" i="15"/>
  <c r="D1166" i="15"/>
  <c r="D746" i="15"/>
  <c r="BB31" i="7"/>
  <c r="BM11" i="7"/>
  <c r="R91" i="7" l="1"/>
  <c r="S91" i="7"/>
  <c r="AI76" i="7"/>
  <c r="AJ76" i="7"/>
  <c r="T89" i="7"/>
  <c r="AT60" i="7"/>
  <c r="AS60" i="7"/>
  <c r="AU59" i="7"/>
  <c r="B3462" i="15"/>
  <c r="C3252" i="15"/>
  <c r="A2832" i="15"/>
  <c r="B2622" i="15"/>
  <c r="C3462" i="15"/>
  <c r="C3042" i="15"/>
  <c r="B2832" i="15"/>
  <c r="C2622" i="15"/>
  <c r="A3252" i="15"/>
  <c r="A3042" i="15"/>
  <c r="C2832" i="15"/>
  <c r="A3462" i="15"/>
  <c r="B3252" i="15"/>
  <c r="B3042" i="15"/>
  <c r="A2622" i="15"/>
  <c r="Z84" i="7"/>
  <c r="AB83" i="7"/>
  <c r="AK74" i="7"/>
  <c r="A1167" i="15"/>
  <c r="C1167" i="15"/>
  <c r="A747" i="15"/>
  <c r="A957" i="15"/>
  <c r="B747" i="15"/>
  <c r="B537" i="15"/>
  <c r="C747" i="15"/>
  <c r="B1167" i="15"/>
  <c r="C957" i="15"/>
  <c r="A537" i="15"/>
  <c r="B957" i="15"/>
  <c r="C537" i="15"/>
  <c r="E536" i="15"/>
  <c r="E956" i="15"/>
  <c r="E1166" i="15"/>
  <c r="E746" i="15"/>
  <c r="BE31" i="7"/>
  <c r="F74" i="10"/>
  <c r="G58" i="11"/>
  <c r="N90" i="7"/>
  <c r="AC75" i="7"/>
  <c r="AE75" i="7"/>
  <c r="B74" i="10"/>
  <c r="I111" i="7"/>
  <c r="A74" i="10"/>
  <c r="Q91" i="7"/>
  <c r="E82" i="9"/>
  <c r="G73" i="10"/>
  <c r="AD75" i="7"/>
  <c r="C74" i="10"/>
  <c r="E88" i="8"/>
  <c r="AR60" i="7"/>
  <c r="D1167" i="15"/>
  <c r="D537" i="15"/>
  <c r="P90" i="7"/>
  <c r="C89" i="8" s="1"/>
  <c r="H111" i="7"/>
  <c r="D89" i="8"/>
  <c r="AH76" i="7"/>
  <c r="O90" i="7"/>
  <c r="B89" i="8" s="1"/>
  <c r="D74" i="10"/>
  <c r="AG75" i="7"/>
  <c r="E74" i="10"/>
  <c r="D109" i="5"/>
  <c r="AF75" i="7"/>
  <c r="B110" i="5"/>
  <c r="D747" i="15"/>
  <c r="D957" i="15"/>
  <c r="AS61" i="7" l="1"/>
  <c r="AT61" i="7"/>
  <c r="A958" i="15"/>
  <c r="B958" i="15"/>
  <c r="C958" i="15"/>
  <c r="C748" i="15"/>
  <c r="B748" i="15"/>
  <c r="A748" i="15"/>
  <c r="A538" i="15"/>
  <c r="B538" i="15"/>
  <c r="C538" i="15"/>
  <c r="A1168" i="15"/>
  <c r="B1168" i="15"/>
  <c r="C1168" i="15"/>
  <c r="C2833" i="15"/>
  <c r="A2623" i="15"/>
  <c r="B2623" i="15"/>
  <c r="C2623" i="15"/>
  <c r="A3463" i="15"/>
  <c r="B3463" i="15"/>
  <c r="C3463" i="15"/>
  <c r="A3253" i="15"/>
  <c r="B3253" i="15"/>
  <c r="C3253" i="15"/>
  <c r="C3043" i="15"/>
  <c r="B3043" i="15"/>
  <c r="A3043" i="15"/>
  <c r="A2833" i="15"/>
  <c r="B2833" i="15"/>
  <c r="R92" i="7"/>
  <c r="S92" i="7"/>
  <c r="AK75" i="7"/>
  <c r="T90" i="7"/>
  <c r="E747" i="15"/>
  <c r="E537" i="15"/>
  <c r="E957" i="15"/>
  <c r="E1167" i="15"/>
  <c r="C439" i="15"/>
  <c r="A439" i="15"/>
  <c r="B439" i="15"/>
  <c r="B319" i="15"/>
  <c r="A319" i="15"/>
  <c r="C319" i="15"/>
  <c r="A199" i="15"/>
  <c r="B199" i="15"/>
  <c r="C199" i="15"/>
  <c r="L111" i="7"/>
  <c r="F75" i="10"/>
  <c r="D958" i="15"/>
  <c r="D748" i="15"/>
  <c r="D90" i="8"/>
  <c r="A89" i="8"/>
  <c r="C59" i="11"/>
  <c r="AM60" i="7"/>
  <c r="B59" i="11"/>
  <c r="C83" i="9"/>
  <c r="D83" i="9"/>
  <c r="C75" i="10"/>
  <c r="AF76" i="7"/>
  <c r="P91" i="7"/>
  <c r="J111" i="7"/>
  <c r="D199" i="15"/>
  <c r="G59" i="11"/>
  <c r="D1168" i="15"/>
  <c r="AN60" i="7"/>
  <c r="AP60" i="7"/>
  <c r="AL60" i="7"/>
  <c r="W84" i="7"/>
  <c r="B83" i="9"/>
  <c r="D75" i="10"/>
  <c r="AD76" i="7"/>
  <c r="O91" i="7"/>
  <c r="D439" i="15"/>
  <c r="AR61" i="7"/>
  <c r="D538" i="15"/>
  <c r="Q92" i="7"/>
  <c r="H58" i="11"/>
  <c r="F59" i="11"/>
  <c r="D59" i="11"/>
  <c r="AO60" i="7"/>
  <c r="A83" i="9"/>
  <c r="U84" i="7"/>
  <c r="AG76" i="7"/>
  <c r="A75" i="10"/>
  <c r="B75" i="10"/>
  <c r="N91" i="7"/>
  <c r="C90" i="8"/>
  <c r="D319" i="15"/>
  <c r="A110" i="5"/>
  <c r="G74" i="10"/>
  <c r="F82" i="9"/>
  <c r="BC31" i="7"/>
  <c r="AQ60" i="7"/>
  <c r="E59" i="11"/>
  <c r="A59" i="11"/>
  <c r="V84" i="7"/>
  <c r="X84" i="7"/>
  <c r="AC76" i="7"/>
  <c r="AE76" i="7"/>
  <c r="E75" i="10"/>
  <c r="A90" i="8"/>
  <c r="BN11" i="7"/>
  <c r="AK76" i="7" l="1"/>
  <c r="BE32" i="7"/>
  <c r="BD32" i="7"/>
  <c r="BF31" i="7"/>
  <c r="A2380" i="15"/>
  <c r="B2380" i="15"/>
  <c r="B1876" i="15"/>
  <c r="B1624" i="15"/>
  <c r="B2128" i="15"/>
  <c r="C2128" i="15"/>
  <c r="C1624" i="15"/>
  <c r="B1372" i="15"/>
  <c r="C1876" i="15"/>
  <c r="A1624" i="15"/>
  <c r="C2380" i="15"/>
  <c r="A2128" i="15"/>
  <c r="C1372" i="15"/>
  <c r="A1372" i="15"/>
  <c r="A1876" i="15"/>
  <c r="C2624" i="15"/>
  <c r="A3464" i="15"/>
  <c r="B3464" i="15"/>
  <c r="A3254" i="15"/>
  <c r="C3464" i="15"/>
  <c r="B3254" i="15"/>
  <c r="C3254" i="15"/>
  <c r="C3044" i="15"/>
  <c r="A3044" i="15"/>
  <c r="B3044" i="15"/>
  <c r="A2834" i="15"/>
  <c r="B2834" i="15"/>
  <c r="C2834" i="15"/>
  <c r="A2624" i="15"/>
  <c r="B2624" i="15"/>
  <c r="T91" i="7"/>
  <c r="AI77" i="7"/>
  <c r="B4378" i="15"/>
  <c r="C3778" i="15"/>
  <c r="C3898" i="15"/>
  <c r="C4018" i="15"/>
  <c r="B4258" i="15"/>
  <c r="C3658" i="15"/>
  <c r="C4258" i="15"/>
  <c r="C4378" i="15"/>
  <c r="A3658" i="15"/>
  <c r="A3778" i="15"/>
  <c r="C4138" i="15"/>
  <c r="A4018" i="15"/>
  <c r="A4138" i="15"/>
  <c r="A4258" i="15"/>
  <c r="B3658" i="15"/>
  <c r="A3898" i="15"/>
  <c r="B3898" i="15"/>
  <c r="B4018" i="15"/>
  <c r="B4138" i="15"/>
  <c r="A4378" i="15"/>
  <c r="B3778" i="15"/>
  <c r="AU60" i="7"/>
  <c r="E1168" i="15"/>
  <c r="E538" i="15"/>
  <c r="E748" i="15"/>
  <c r="E958" i="15"/>
  <c r="K112" i="7"/>
  <c r="M111" i="7"/>
  <c r="E439" i="15"/>
  <c r="E319" i="15"/>
  <c r="E199" i="15"/>
  <c r="BQ11" i="7"/>
  <c r="BC32" i="7"/>
  <c r="C110" i="5"/>
  <c r="O92" i="7"/>
  <c r="AQ61" i="7"/>
  <c r="AP61" i="7"/>
  <c r="AM61" i="7"/>
  <c r="H112" i="7"/>
  <c r="H59" i="11"/>
  <c r="B90" i="8"/>
  <c r="G75" i="10"/>
  <c r="P92" i="7"/>
  <c r="D60" i="11"/>
  <c r="AN61" i="7"/>
  <c r="B60" i="11"/>
  <c r="I112" i="7"/>
  <c r="H30" i="12"/>
  <c r="G60" i="11"/>
  <c r="E89" i="8"/>
  <c r="C60" i="11"/>
  <c r="F60" i="11"/>
  <c r="A60" i="11"/>
  <c r="AA84" i="7"/>
  <c r="D91" i="8"/>
  <c r="N92" i="7"/>
  <c r="AO61" i="7"/>
  <c r="E60" i="11"/>
  <c r="AL61" i="7"/>
  <c r="AU61" i="7" l="1"/>
  <c r="T92" i="7"/>
  <c r="C1169" i="15"/>
  <c r="C749" i="15"/>
  <c r="B539" i="15"/>
  <c r="A959" i="15"/>
  <c r="A749" i="15"/>
  <c r="C539" i="15"/>
  <c r="A1169" i="15"/>
  <c r="B959" i="15"/>
  <c r="B749" i="15"/>
  <c r="B1169" i="15"/>
  <c r="C959" i="15"/>
  <c r="A539" i="15"/>
  <c r="R93" i="7"/>
  <c r="A2625" i="15"/>
  <c r="B2625" i="15"/>
  <c r="C2625" i="15"/>
  <c r="B3255" i="15"/>
  <c r="A3465" i="15"/>
  <c r="B3465" i="15"/>
  <c r="C3465" i="15"/>
  <c r="A3255" i="15"/>
  <c r="C3255" i="15"/>
  <c r="A3045" i="15"/>
  <c r="B3045" i="15"/>
  <c r="A2835" i="15"/>
  <c r="B2835" i="15"/>
  <c r="C2835" i="15"/>
  <c r="C3045" i="15"/>
  <c r="B4379" i="15"/>
  <c r="C3779" i="15"/>
  <c r="C3899" i="15"/>
  <c r="C4019" i="15"/>
  <c r="B4259" i="15"/>
  <c r="C3659" i="15"/>
  <c r="C4259" i="15"/>
  <c r="C4379" i="15"/>
  <c r="A3659" i="15"/>
  <c r="A3779" i="15"/>
  <c r="C4139" i="15"/>
  <c r="A4019" i="15"/>
  <c r="A4259" i="15"/>
  <c r="A4139" i="15"/>
  <c r="A3899" i="15"/>
  <c r="B3899" i="15"/>
  <c r="B4019" i="15"/>
  <c r="B4139" i="15"/>
  <c r="A4379" i="15"/>
  <c r="B3779" i="15"/>
  <c r="B3659" i="15"/>
  <c r="AS62" i="7"/>
  <c r="Y84" i="7"/>
  <c r="E90" i="8"/>
  <c r="D110" i="5"/>
  <c r="BO11" i="7"/>
  <c r="E76" i="10"/>
  <c r="AG77" i="7"/>
  <c r="AZ32" i="7"/>
  <c r="C31" i="12"/>
  <c r="BB32" i="7"/>
  <c r="F31" i="12"/>
  <c r="L112" i="7"/>
  <c r="B111" i="5"/>
  <c r="A91" i="8"/>
  <c r="D1169" i="15"/>
  <c r="I30" i="12"/>
  <c r="AF77" i="7"/>
  <c r="A76" i="10"/>
  <c r="D76" i="10"/>
  <c r="BA32" i="7"/>
  <c r="AX32" i="7"/>
  <c r="D31" i="12"/>
  <c r="H60" i="11"/>
  <c r="H31" i="12"/>
  <c r="B76" i="10"/>
  <c r="AD77" i="7"/>
  <c r="C76" i="10"/>
  <c r="AV32" i="7"/>
  <c r="AW32" i="7"/>
  <c r="G31" i="12"/>
  <c r="A111" i="5"/>
  <c r="AC77" i="7"/>
  <c r="AY32" i="7"/>
  <c r="A31" i="12"/>
  <c r="C91" i="8"/>
  <c r="B91" i="8"/>
  <c r="AE77" i="7"/>
  <c r="E31" i="12"/>
  <c r="B31" i="12"/>
  <c r="D539" i="15"/>
  <c r="D959" i="15"/>
  <c r="D749" i="15"/>
  <c r="BF32" i="7" l="1"/>
  <c r="C3900" i="15"/>
  <c r="C4020" i="15"/>
  <c r="B4260" i="15"/>
  <c r="C3660" i="15"/>
  <c r="B3900" i="15"/>
  <c r="C4380" i="15"/>
  <c r="A3660" i="15"/>
  <c r="A3780" i="15"/>
  <c r="C4140" i="15"/>
  <c r="B4380" i="15"/>
  <c r="C3780" i="15"/>
  <c r="A4140" i="15"/>
  <c r="A4260" i="15"/>
  <c r="B3660" i="15"/>
  <c r="A3900" i="15"/>
  <c r="C4260" i="15"/>
  <c r="B4020" i="15"/>
  <c r="B4140" i="15"/>
  <c r="A4380" i="15"/>
  <c r="B3780" i="15"/>
  <c r="A4020" i="15"/>
  <c r="A4605" i="15"/>
  <c r="C4740" i="15"/>
  <c r="A4470" i="15"/>
  <c r="A4695" i="15"/>
  <c r="B4470" i="15"/>
  <c r="C4470" i="15"/>
  <c r="A4785" i="15"/>
  <c r="B4560" i="15"/>
  <c r="A4650" i="15"/>
  <c r="C4650" i="15"/>
  <c r="B4650" i="15"/>
  <c r="A4740" i="15"/>
  <c r="B4740" i="15"/>
  <c r="C4515" i="15"/>
  <c r="B4605" i="15"/>
  <c r="B4515" i="15"/>
  <c r="C4605" i="15"/>
  <c r="B4695" i="15"/>
  <c r="C4695" i="15"/>
  <c r="B4785" i="15"/>
  <c r="C4560" i="15"/>
  <c r="C4785" i="15"/>
  <c r="A4515" i="15"/>
  <c r="A4560" i="15"/>
  <c r="BD33" i="7"/>
  <c r="BP12" i="7"/>
  <c r="BR11" i="7"/>
  <c r="A440" i="15"/>
  <c r="A320" i="15"/>
  <c r="B200" i="15"/>
  <c r="C440" i="15"/>
  <c r="B320" i="15"/>
  <c r="A200" i="15"/>
  <c r="B440" i="15"/>
  <c r="C200" i="15"/>
  <c r="C320" i="15"/>
  <c r="C1170" i="15"/>
  <c r="B960" i="15"/>
  <c r="C750" i="15"/>
  <c r="A960" i="15"/>
  <c r="B540" i="15"/>
  <c r="C540" i="15"/>
  <c r="B1170" i="15"/>
  <c r="B750" i="15"/>
  <c r="A1170" i="15"/>
  <c r="A750" i="15"/>
  <c r="A540" i="15"/>
  <c r="C960" i="15"/>
  <c r="Z85" i="7"/>
  <c r="AA85" i="7"/>
  <c r="AB84" i="7"/>
  <c r="E959" i="15"/>
  <c r="E749" i="15"/>
  <c r="E1169" i="15"/>
  <c r="E539" i="15"/>
  <c r="I31" i="12"/>
  <c r="D440" i="15"/>
  <c r="B61" i="11"/>
  <c r="AP62" i="7"/>
  <c r="C61" i="11"/>
  <c r="N93" i="7"/>
  <c r="D4631" i="15"/>
  <c r="D4546" i="15"/>
  <c r="D4445" i="15"/>
  <c r="D4685" i="15"/>
  <c r="D4600" i="15"/>
  <c r="D4458" i="15"/>
  <c r="D4684" i="15"/>
  <c r="D4599" i="15"/>
  <c r="D4510" i="15"/>
  <c r="D4669" i="15"/>
  <c r="D4581" i="15"/>
  <c r="D4492" i="15"/>
  <c r="D4647" i="15"/>
  <c r="D4533" i="15"/>
  <c r="D4465" i="15"/>
  <c r="D4691" i="15"/>
  <c r="D4578" i="15"/>
  <c r="D4491" i="15"/>
  <c r="D4714" i="15"/>
  <c r="D4579" i="15"/>
  <c r="D4488" i="15"/>
  <c r="D4637" i="15"/>
  <c r="D4503" i="15"/>
  <c r="D4632" i="15"/>
  <c r="D4551" i="15"/>
  <c r="D4690" i="15"/>
  <c r="D4556" i="15"/>
  <c r="D4463" i="15"/>
  <c r="D4689" i="15"/>
  <c r="D4604" i="15"/>
  <c r="D4462" i="15"/>
  <c r="D4668" i="15"/>
  <c r="D4587" i="15"/>
  <c r="D4498" i="15"/>
  <c r="D4670" i="15"/>
  <c r="D4586" i="15"/>
  <c r="D4497" i="15"/>
  <c r="D4636" i="15"/>
  <c r="D4555" i="15"/>
  <c r="D4639" i="15"/>
  <c r="D4554" i="15"/>
  <c r="D4457" i="15"/>
  <c r="D4622" i="15"/>
  <c r="D4539" i="15"/>
  <c r="D4489" i="15"/>
  <c r="D4508" i="15"/>
  <c r="E91" i="8"/>
  <c r="I10" i="13"/>
  <c r="D1170" i="15"/>
  <c r="D540" i="15"/>
  <c r="Y85" i="7"/>
  <c r="AL62" i="7"/>
  <c r="AN62" i="7"/>
  <c r="D61" i="11"/>
  <c r="P93" i="7"/>
  <c r="D4641" i="15"/>
  <c r="D4507" i="15"/>
  <c r="D4646" i="15"/>
  <c r="D4536" i="15"/>
  <c r="D4464" i="15"/>
  <c r="D4694" i="15"/>
  <c r="D4534" i="15"/>
  <c r="D4467" i="15"/>
  <c r="D4677" i="15"/>
  <c r="D4592" i="15"/>
  <c r="D4450" i="15"/>
  <c r="D4583" i="15"/>
  <c r="D4496" i="15"/>
  <c r="J112" i="7"/>
  <c r="D4671" i="15"/>
  <c r="D4537" i="15"/>
  <c r="D4449" i="15"/>
  <c r="D4673" i="15"/>
  <c r="D4588" i="15"/>
  <c r="D4446" i="15"/>
  <c r="D4683" i="15"/>
  <c r="D4598" i="15"/>
  <c r="D4509" i="15"/>
  <c r="D4712" i="15"/>
  <c r="D4597" i="15"/>
  <c r="D4512" i="15"/>
  <c r="D4648" i="15"/>
  <c r="D4540" i="15"/>
  <c r="D4469" i="15"/>
  <c r="D4624" i="15"/>
  <c r="D4535" i="15"/>
  <c r="D4468" i="15"/>
  <c r="D4682" i="15"/>
  <c r="D4548" i="15"/>
  <c r="D4455" i="15"/>
  <c r="D4681" i="15"/>
  <c r="D4596" i="15"/>
  <c r="D4454" i="15"/>
  <c r="D4713" i="15"/>
  <c r="D4601" i="15"/>
  <c r="D4649" i="15"/>
  <c r="D4547" i="15"/>
  <c r="D200" i="15"/>
  <c r="D960" i="15"/>
  <c r="E61" i="11"/>
  <c r="AO62" i="7"/>
  <c r="F61" i="11"/>
  <c r="C92" i="8"/>
  <c r="O93" i="7"/>
  <c r="D4687" i="15"/>
  <c r="D4602" i="15"/>
  <c r="D4513" i="15"/>
  <c r="D4629" i="15"/>
  <c r="D4494" i="15"/>
  <c r="D4626" i="15"/>
  <c r="D4543" i="15"/>
  <c r="D4470" i="15"/>
  <c r="D4638" i="15"/>
  <c r="D4553" i="15"/>
  <c r="D4456" i="15"/>
  <c r="D4676" i="15"/>
  <c r="D4591" i="15"/>
  <c r="D4502" i="15"/>
  <c r="D4635" i="15"/>
  <c r="D4550" i="15"/>
  <c r="D4453" i="15"/>
  <c r="D4634" i="15"/>
  <c r="D4549" i="15"/>
  <c r="D4452" i="15"/>
  <c r="D4693" i="15"/>
  <c r="D4532" i="15"/>
  <c r="D4466" i="15"/>
  <c r="D4692" i="15"/>
  <c r="D4580" i="15"/>
  <c r="D4515" i="15"/>
  <c r="D4585" i="15"/>
  <c r="D4500" i="15"/>
  <c r="D4633" i="15"/>
  <c r="D4499" i="15"/>
  <c r="D4643" i="15"/>
  <c r="D4558" i="15"/>
  <c r="D4461" i="15"/>
  <c r="D4642" i="15"/>
  <c r="D4557" i="15"/>
  <c r="D4460" i="15"/>
  <c r="D4672" i="15"/>
  <c r="D4582" i="15"/>
  <c r="D4444" i="15"/>
  <c r="D4667" i="15"/>
  <c r="D4584" i="15"/>
  <c r="D4493" i="15"/>
  <c r="D4593" i="15"/>
  <c r="AJ77" i="7"/>
  <c r="E83" i="9"/>
  <c r="AQ62" i="7"/>
  <c r="AM62" i="7"/>
  <c r="A61" i="11"/>
  <c r="B92" i="8"/>
  <c r="A92" i="8"/>
  <c r="D4674" i="15"/>
  <c r="D4538" i="15"/>
  <c r="D4443" i="15"/>
  <c r="D4675" i="15"/>
  <c r="D4590" i="15"/>
  <c r="D4501" i="15"/>
  <c r="D4589" i="15"/>
  <c r="D4504" i="15"/>
  <c r="D4644" i="15"/>
  <c r="D4487" i="15"/>
  <c r="D4686" i="15"/>
  <c r="D4552" i="15"/>
  <c r="D4459" i="15"/>
  <c r="D4645" i="15"/>
  <c r="D4511" i="15"/>
  <c r="D4640" i="15"/>
  <c r="D4559" i="15"/>
  <c r="D4627" i="15"/>
  <c r="D4542" i="15"/>
  <c r="D4448" i="15"/>
  <c r="D4628" i="15"/>
  <c r="D4541" i="15"/>
  <c r="D4442" i="15"/>
  <c r="D4680" i="15"/>
  <c r="D4595" i="15"/>
  <c r="D4506" i="15"/>
  <c r="D4679" i="15"/>
  <c r="D4594" i="15"/>
  <c r="D4505" i="15"/>
  <c r="D4577" i="15"/>
  <c r="D4495" i="15"/>
  <c r="D4623" i="15"/>
  <c r="D4490" i="15"/>
  <c r="D4625" i="15"/>
  <c r="D4545" i="15"/>
  <c r="D4447" i="15"/>
  <c r="D4678" i="15"/>
  <c r="D4544" i="15"/>
  <c r="D4451" i="15"/>
  <c r="D4688" i="15"/>
  <c r="D4603" i="15"/>
  <c r="D4514" i="15"/>
  <c r="D4630" i="15"/>
  <c r="D750" i="15"/>
  <c r="D320" i="15"/>
  <c r="Z86" i="7" l="1"/>
  <c r="AA86" i="7"/>
  <c r="C1171" i="15"/>
  <c r="C751" i="15"/>
  <c r="B541" i="15"/>
  <c r="C541" i="15"/>
  <c r="A751" i="15"/>
  <c r="A1171" i="15"/>
  <c r="B961" i="15"/>
  <c r="B751" i="15"/>
  <c r="A961" i="15"/>
  <c r="B1171" i="15"/>
  <c r="C961" i="15"/>
  <c r="A541" i="15"/>
  <c r="B4741" i="15"/>
  <c r="C4516" i="15"/>
  <c r="B4606" i="15"/>
  <c r="A4696" i="15"/>
  <c r="B4471" i="15"/>
  <c r="A4561" i="15"/>
  <c r="A4471" i="15"/>
  <c r="B4696" i="15"/>
  <c r="C4696" i="15"/>
  <c r="B4786" i="15"/>
  <c r="C4561" i="15"/>
  <c r="B4651" i="15"/>
  <c r="A4741" i="15"/>
  <c r="B4516" i="15"/>
  <c r="C4741" i="15"/>
  <c r="A4606" i="15"/>
  <c r="C4606" i="15"/>
  <c r="C4471" i="15"/>
  <c r="A4786" i="15"/>
  <c r="B4561" i="15"/>
  <c r="A4651" i="15"/>
  <c r="C4786" i="15"/>
  <c r="A4516" i="15"/>
  <c r="C4651" i="15"/>
  <c r="E1170" i="15"/>
  <c r="E320" i="15"/>
  <c r="E540" i="15"/>
  <c r="E750" i="15"/>
  <c r="E200" i="15"/>
  <c r="E440" i="15"/>
  <c r="E960" i="15"/>
  <c r="E4714" i="15"/>
  <c r="E4713" i="15"/>
  <c r="E4712" i="15"/>
  <c r="E4694" i="15"/>
  <c r="E4690" i="15"/>
  <c r="E4686" i="15"/>
  <c r="E4682" i="15"/>
  <c r="E4678" i="15"/>
  <c r="E4671" i="15"/>
  <c r="E4674" i="15"/>
  <c r="E4693" i="15"/>
  <c r="E4689" i="15"/>
  <c r="E4685" i="15"/>
  <c r="E4681" i="15"/>
  <c r="E4677" i="15"/>
  <c r="E4673" i="15"/>
  <c r="E4672" i="15"/>
  <c r="E4692" i="15"/>
  <c r="E4688" i="15"/>
  <c r="E4684" i="15"/>
  <c r="E4680" i="15"/>
  <c r="E4676" i="15"/>
  <c r="E4668" i="15"/>
  <c r="E4667" i="15"/>
  <c r="E4691" i="15"/>
  <c r="E4687" i="15"/>
  <c r="E4683" i="15"/>
  <c r="E4679" i="15"/>
  <c r="E4675" i="15"/>
  <c r="E4670" i="15"/>
  <c r="E4669" i="15"/>
  <c r="E4649" i="15"/>
  <c r="E4645" i="15"/>
  <c r="E4641" i="15"/>
  <c r="E4637" i="15"/>
  <c r="E4633" i="15"/>
  <c r="E4629" i="15"/>
  <c r="E4623" i="15"/>
  <c r="E4644" i="15"/>
  <c r="E4640" i="15"/>
  <c r="E4636" i="15"/>
  <c r="E4632" i="15"/>
  <c r="E4630" i="15"/>
  <c r="E4626" i="15"/>
  <c r="E4648" i="15"/>
  <c r="E4647" i="15"/>
  <c r="E4643" i="15"/>
  <c r="E4639" i="15"/>
  <c r="E4635" i="15"/>
  <c r="E4631" i="15"/>
  <c r="E4627" i="15"/>
  <c r="E4624" i="15"/>
  <c r="E4646" i="15"/>
  <c r="E4642" i="15"/>
  <c r="E4638" i="15"/>
  <c r="E4634" i="15"/>
  <c r="E4625" i="15"/>
  <c r="E4628" i="15"/>
  <c r="E4622" i="15"/>
  <c r="E4604" i="15"/>
  <c r="E4600" i="15"/>
  <c r="E4596" i="15"/>
  <c r="E4592" i="15"/>
  <c r="E4588" i="15"/>
  <c r="E4582" i="15"/>
  <c r="E4580" i="15"/>
  <c r="E4603" i="15"/>
  <c r="E4599" i="15"/>
  <c r="E4595" i="15"/>
  <c r="E4591" i="15"/>
  <c r="E4587" i="15"/>
  <c r="E4584" i="15"/>
  <c r="E4578" i="15"/>
  <c r="E4602" i="15"/>
  <c r="E4598" i="15"/>
  <c r="E4594" i="15"/>
  <c r="E4590" i="15"/>
  <c r="E4586" i="15"/>
  <c r="E4581" i="15"/>
  <c r="E4579" i="15"/>
  <c r="E4601" i="15"/>
  <c r="E4597" i="15"/>
  <c r="E4593" i="15"/>
  <c r="E4589" i="15"/>
  <c r="E4585" i="15"/>
  <c r="E4583" i="15"/>
  <c r="E4577" i="15"/>
  <c r="E4559" i="15"/>
  <c r="E4555" i="15"/>
  <c r="E4551" i="15"/>
  <c r="E4547" i="15"/>
  <c r="E4543" i="15"/>
  <c r="E4540" i="15"/>
  <c r="E4533" i="15"/>
  <c r="E4558" i="15"/>
  <c r="E4554" i="15"/>
  <c r="E4550" i="15"/>
  <c r="E4546" i="15"/>
  <c r="E4542" i="15"/>
  <c r="E4535" i="15"/>
  <c r="E4536" i="15"/>
  <c r="E4557" i="15"/>
  <c r="E4553" i="15"/>
  <c r="E4549" i="15"/>
  <c r="E4545" i="15"/>
  <c r="E4541" i="15"/>
  <c r="E4539" i="15"/>
  <c r="E4534" i="15"/>
  <c r="E4556" i="15"/>
  <c r="E4552" i="15"/>
  <c r="E4548" i="15"/>
  <c r="E4544" i="15"/>
  <c r="E4537" i="15"/>
  <c r="E4538" i="15"/>
  <c r="E4532" i="15"/>
  <c r="E4515" i="15"/>
  <c r="E4514" i="15"/>
  <c r="E4510" i="15"/>
  <c r="E4506" i="15"/>
  <c r="E4502" i="15"/>
  <c r="E4498" i="15"/>
  <c r="E4493" i="15"/>
  <c r="E4491" i="15"/>
  <c r="E4513" i="15"/>
  <c r="E4509" i="15"/>
  <c r="E4505" i="15"/>
  <c r="E4501" i="15"/>
  <c r="E4497" i="15"/>
  <c r="E4492" i="15"/>
  <c r="E4488" i="15"/>
  <c r="E4512" i="15"/>
  <c r="E4508" i="15"/>
  <c r="E4504" i="15"/>
  <c r="E4500" i="15"/>
  <c r="E4496" i="15"/>
  <c r="E4495" i="15"/>
  <c r="E4489" i="15"/>
  <c r="E4511" i="15"/>
  <c r="E4507" i="15"/>
  <c r="E4503" i="15"/>
  <c r="E4499" i="15"/>
  <c r="E4494" i="15"/>
  <c r="E4490" i="15"/>
  <c r="E4487" i="15"/>
  <c r="E4470" i="15"/>
  <c r="E4469" i="15"/>
  <c r="E4465" i="15"/>
  <c r="E4461" i="15"/>
  <c r="E4457" i="15"/>
  <c r="E4453" i="15"/>
  <c r="E4445" i="15"/>
  <c r="E4448" i="15"/>
  <c r="E4468" i="15"/>
  <c r="E4464" i="15"/>
  <c r="E4460" i="15"/>
  <c r="E4456" i="15"/>
  <c r="E4452" i="15"/>
  <c r="E4447" i="15"/>
  <c r="E4442" i="15"/>
  <c r="E4467" i="15"/>
  <c r="E4463" i="15"/>
  <c r="E4459" i="15"/>
  <c r="E4455" i="15"/>
  <c r="E4451" i="15"/>
  <c r="E4449" i="15"/>
  <c r="E4443" i="15"/>
  <c r="E4466" i="15"/>
  <c r="E4462" i="15"/>
  <c r="E4458" i="15"/>
  <c r="E4454" i="15"/>
  <c r="E4450" i="15"/>
  <c r="E4446" i="15"/>
  <c r="E4444" i="15"/>
  <c r="M112" i="7"/>
  <c r="K113" i="7"/>
  <c r="S93" i="7"/>
  <c r="D4471" i="15"/>
  <c r="D32" i="12"/>
  <c r="AX33" i="7"/>
  <c r="G32" i="12"/>
  <c r="F32" i="12"/>
  <c r="W85" i="7"/>
  <c r="B84" i="9"/>
  <c r="D4560" i="15"/>
  <c r="AT62" i="7"/>
  <c r="Y86" i="7"/>
  <c r="D1171" i="15"/>
  <c r="D751" i="15"/>
  <c r="D4516" i="15"/>
  <c r="C32" i="12"/>
  <c r="BB33" i="7"/>
  <c r="AY33" i="7"/>
  <c r="A32" i="12"/>
  <c r="A84" i="9"/>
  <c r="D84" i="9"/>
  <c r="C111" i="5"/>
  <c r="F83" i="9"/>
  <c r="J10" i="13"/>
  <c r="AW33" i="7"/>
  <c r="B32" i="12"/>
  <c r="AZ33" i="7"/>
  <c r="U85" i="7"/>
  <c r="V85" i="7"/>
  <c r="AH77" i="7"/>
  <c r="E84" i="9"/>
  <c r="AV33" i="7"/>
  <c r="E32" i="12"/>
  <c r="BA33" i="7"/>
  <c r="C84" i="9"/>
  <c r="X85" i="7"/>
  <c r="D4715" i="15"/>
  <c r="D541" i="15"/>
  <c r="D961" i="15"/>
  <c r="AI78" i="7" l="1"/>
  <c r="AJ78" i="7"/>
  <c r="AK77" i="7"/>
  <c r="AB85" i="7"/>
  <c r="B4850" i="15"/>
  <c r="C4890" i="15"/>
  <c r="A4830" i="15"/>
  <c r="B4870" i="15"/>
  <c r="B4820" i="15"/>
  <c r="A4850" i="15"/>
  <c r="B4890" i="15"/>
  <c r="C4840" i="15"/>
  <c r="A4870" i="15"/>
  <c r="A4820" i="15"/>
  <c r="A4860" i="15"/>
  <c r="A4890" i="15"/>
  <c r="B4840" i="15"/>
  <c r="B4880" i="15"/>
  <c r="C4820" i="15"/>
  <c r="C4860" i="15"/>
  <c r="B4810" i="15"/>
  <c r="A4840" i="15"/>
  <c r="C4880" i="15"/>
  <c r="C4830" i="15"/>
  <c r="A4880" i="15"/>
  <c r="C4870" i="15"/>
  <c r="B4860" i="15"/>
  <c r="A4810" i="15"/>
  <c r="C4850" i="15"/>
  <c r="B4830" i="15"/>
  <c r="C4810" i="15"/>
  <c r="A1625" i="15"/>
  <c r="B1625" i="15"/>
  <c r="C1625" i="15"/>
  <c r="C1373" i="15"/>
  <c r="A1373" i="15"/>
  <c r="B1373" i="15"/>
  <c r="A2381" i="15"/>
  <c r="B2381" i="15"/>
  <c r="C2381" i="15"/>
  <c r="A2129" i="15"/>
  <c r="B2129" i="15"/>
  <c r="C2129" i="15"/>
  <c r="A1877" i="15"/>
  <c r="B1877" i="15"/>
  <c r="C1877" i="15"/>
  <c r="E4516" i="15"/>
  <c r="E4471" i="15"/>
  <c r="E541" i="15"/>
  <c r="E1171" i="15"/>
  <c r="E961" i="15"/>
  <c r="E751" i="15"/>
  <c r="E4715" i="15"/>
  <c r="E4560" i="15"/>
  <c r="F76" i="10"/>
  <c r="W86" i="7"/>
  <c r="X86" i="7"/>
  <c r="H113" i="7"/>
  <c r="D111" i="5"/>
  <c r="BE33" i="7"/>
  <c r="Q93" i="7"/>
  <c r="C85" i="9"/>
  <c r="B85" i="9"/>
  <c r="I113" i="7"/>
  <c r="B112" i="5"/>
  <c r="AR62" i="7"/>
  <c r="U86" i="7"/>
  <c r="A85" i="9"/>
  <c r="V86" i="7"/>
  <c r="AH78" i="7"/>
  <c r="E85" i="9"/>
  <c r="F84" i="9"/>
  <c r="D85" i="9"/>
  <c r="B2382" i="15" l="1"/>
  <c r="C2382" i="15"/>
  <c r="A2130" i="15"/>
  <c r="B2130" i="15"/>
  <c r="B1878" i="15"/>
  <c r="C2130" i="15"/>
  <c r="A1878" i="15"/>
  <c r="C1878" i="15"/>
  <c r="A1626" i="15"/>
  <c r="B1626" i="15"/>
  <c r="C1626" i="15"/>
  <c r="C1374" i="15"/>
  <c r="A1374" i="15"/>
  <c r="A2382" i="15"/>
  <c r="B1374" i="15"/>
  <c r="AI79" i="7"/>
  <c r="AJ79" i="7"/>
  <c r="AB86" i="7"/>
  <c r="AS63" i="7"/>
  <c r="AT63" i="7"/>
  <c r="AU62" i="7"/>
  <c r="R94" i="7"/>
  <c r="S94" i="7"/>
  <c r="T93" i="7"/>
  <c r="Z87" i="7"/>
  <c r="A441" i="15"/>
  <c r="B441" i="15"/>
  <c r="C441" i="15"/>
  <c r="B321" i="15"/>
  <c r="A321" i="15"/>
  <c r="C321" i="15"/>
  <c r="A201" i="15"/>
  <c r="B201" i="15"/>
  <c r="C201" i="15"/>
  <c r="BC33" i="7"/>
  <c r="A77" i="10"/>
  <c r="B77" i="10"/>
  <c r="E77" i="10"/>
  <c r="L113" i="7"/>
  <c r="D441" i="15"/>
  <c r="F77" i="10"/>
  <c r="AR63" i="7"/>
  <c r="D92" i="8"/>
  <c r="AD78" i="7"/>
  <c r="AG78" i="7"/>
  <c r="A112" i="5"/>
  <c r="AH79" i="7"/>
  <c r="G61" i="11"/>
  <c r="Q94" i="7"/>
  <c r="G76" i="10"/>
  <c r="AF78" i="7"/>
  <c r="C77" i="10"/>
  <c r="F85" i="9"/>
  <c r="AC78" i="7"/>
  <c r="AE78" i="7"/>
  <c r="D77" i="10"/>
  <c r="D321" i="15"/>
  <c r="D201" i="15"/>
  <c r="AK78" i="7" l="1"/>
  <c r="C1879" i="15"/>
  <c r="A1627" i="15"/>
  <c r="B1627" i="15"/>
  <c r="C1627" i="15"/>
  <c r="C1375" i="15"/>
  <c r="A1375" i="15"/>
  <c r="B1375" i="15"/>
  <c r="A2383" i="15"/>
  <c r="B2383" i="15"/>
  <c r="C2383" i="15"/>
  <c r="A2131" i="15"/>
  <c r="B2131" i="15"/>
  <c r="C2131" i="15"/>
  <c r="A1879" i="15"/>
  <c r="B1879" i="15"/>
  <c r="A3256" i="15"/>
  <c r="A3046" i="15"/>
  <c r="C2836" i="15"/>
  <c r="A3466" i="15"/>
  <c r="B3256" i="15"/>
  <c r="B3046" i="15"/>
  <c r="A2626" i="15"/>
  <c r="B3466" i="15"/>
  <c r="C3256" i="15"/>
  <c r="A2836" i="15"/>
  <c r="B2626" i="15"/>
  <c r="C3466" i="15"/>
  <c r="C3046" i="15"/>
  <c r="B2836" i="15"/>
  <c r="C2626" i="15"/>
  <c r="R95" i="7"/>
  <c r="S95" i="7"/>
  <c r="BD34" i="7"/>
  <c r="BF33" i="7"/>
  <c r="E441" i="15"/>
  <c r="E321" i="15"/>
  <c r="E201" i="15"/>
  <c r="G77" i="10"/>
  <c r="D93" i="8"/>
  <c r="F78" i="10"/>
  <c r="G62" i="11"/>
  <c r="B86" i="9"/>
  <c r="C86" i="9"/>
  <c r="A62" i="11"/>
  <c r="D62" i="11"/>
  <c r="AP63" i="7"/>
  <c r="AC79" i="7"/>
  <c r="AE79" i="7"/>
  <c r="U87" i="7"/>
  <c r="W87" i="7"/>
  <c r="P94" i="7"/>
  <c r="AO63" i="7"/>
  <c r="AQ63" i="7"/>
  <c r="E62" i="11"/>
  <c r="AG79" i="7"/>
  <c r="B78" i="10"/>
  <c r="D78" i="10"/>
  <c r="J113" i="7"/>
  <c r="Q95" i="7"/>
  <c r="X87" i="7"/>
  <c r="D86" i="9"/>
  <c r="O94" i="7"/>
  <c r="AL63" i="7"/>
  <c r="AN63" i="7"/>
  <c r="F62" i="11"/>
  <c r="E78" i="10"/>
  <c r="AD79" i="7"/>
  <c r="A78" i="10"/>
  <c r="H61" i="11"/>
  <c r="E92" i="8"/>
  <c r="H32" i="12"/>
  <c r="A86" i="9"/>
  <c r="V87" i="7"/>
  <c r="N94" i="7"/>
  <c r="C93" i="8"/>
  <c r="AM63" i="7"/>
  <c r="C62" i="11"/>
  <c r="B62" i="11"/>
  <c r="C78" i="10"/>
  <c r="AF79" i="7"/>
  <c r="A93" i="8"/>
  <c r="T94" i="7" l="1"/>
  <c r="B1172" i="15"/>
  <c r="C962" i="15"/>
  <c r="A542" i="15"/>
  <c r="C752" i="15"/>
  <c r="C1172" i="15"/>
  <c r="B542" i="15"/>
  <c r="A962" i="15"/>
  <c r="A752" i="15"/>
  <c r="C542" i="15"/>
  <c r="A1172" i="15"/>
  <c r="B752" i="15"/>
  <c r="B962" i="15"/>
  <c r="A4261" i="15"/>
  <c r="B4141" i="15"/>
  <c r="C4021" i="15"/>
  <c r="A3781" i="15"/>
  <c r="B3661" i="15"/>
  <c r="A4381" i="15"/>
  <c r="B4261" i="15"/>
  <c r="C4141" i="15"/>
  <c r="A3901" i="15"/>
  <c r="B3781" i="15"/>
  <c r="C3661" i="15"/>
  <c r="B4381" i="15"/>
  <c r="C4261" i="15"/>
  <c r="A4021" i="15"/>
  <c r="B3901" i="15"/>
  <c r="C3781" i="15"/>
  <c r="C4381" i="15"/>
  <c r="A4141" i="15"/>
  <c r="B4021" i="15"/>
  <c r="C3901" i="15"/>
  <c r="A3661" i="15"/>
  <c r="AU63" i="7"/>
  <c r="S96" i="7"/>
  <c r="R96" i="7"/>
  <c r="AI80" i="7"/>
  <c r="AS64" i="7"/>
  <c r="AK79" i="7"/>
  <c r="A3467" i="15"/>
  <c r="B3467" i="15"/>
  <c r="C3467" i="15"/>
  <c r="A3257" i="15"/>
  <c r="C3047" i="15"/>
  <c r="B3257" i="15"/>
  <c r="C3257" i="15"/>
  <c r="B3047" i="15"/>
  <c r="A3047" i="15"/>
  <c r="A2837" i="15"/>
  <c r="B2837" i="15"/>
  <c r="C2837" i="15"/>
  <c r="A2627" i="15"/>
  <c r="B2627" i="15"/>
  <c r="C2627" i="15"/>
  <c r="M113" i="7"/>
  <c r="K114" i="7"/>
  <c r="D94" i="8"/>
  <c r="O95" i="7"/>
  <c r="AZ34" i="7"/>
  <c r="G33" i="12"/>
  <c r="E33" i="12"/>
  <c r="G78" i="10"/>
  <c r="Q96" i="7"/>
  <c r="F33" i="12"/>
  <c r="B93" i="8"/>
  <c r="BB34" i="7"/>
  <c r="AW34" i="7"/>
  <c r="AV34" i="7"/>
  <c r="A33" i="12"/>
  <c r="I32" i="12"/>
  <c r="D1172" i="15"/>
  <c r="D962" i="15"/>
  <c r="AA87" i="7"/>
  <c r="P95" i="7"/>
  <c r="C94" i="8" s="1"/>
  <c r="AY34" i="7"/>
  <c r="AX34" i="7"/>
  <c r="I114" i="7"/>
  <c r="N95" i="7"/>
  <c r="D33" i="12"/>
  <c r="D542" i="15"/>
  <c r="H62" i="11"/>
  <c r="B33" i="12"/>
  <c r="C33" i="12"/>
  <c r="B94" i="8"/>
  <c r="BA34" i="7"/>
  <c r="C112" i="5"/>
  <c r="D752" i="15"/>
  <c r="H114" i="7"/>
  <c r="A94" i="8"/>
  <c r="B4262" i="15" l="1"/>
  <c r="C3662" i="15"/>
  <c r="B3902" i="15"/>
  <c r="B4022" i="15"/>
  <c r="B4142" i="15"/>
  <c r="C4142" i="15"/>
  <c r="B4382" i="15"/>
  <c r="C3782" i="15"/>
  <c r="C3902" i="15"/>
  <c r="C4022" i="15"/>
  <c r="A3902" i="15"/>
  <c r="C4262" i="15"/>
  <c r="C4382" i="15"/>
  <c r="A3662" i="15"/>
  <c r="A3782" i="15"/>
  <c r="A4382" i="15"/>
  <c r="B3782" i="15"/>
  <c r="A4022" i="15"/>
  <c r="A4142" i="15"/>
  <c r="A4262" i="15"/>
  <c r="B3662" i="15"/>
  <c r="T95" i="7"/>
  <c r="C4787" i="15"/>
  <c r="C4742" i="15"/>
  <c r="A4652" i="15"/>
  <c r="B4607" i="15"/>
  <c r="B4562" i="15"/>
  <c r="C4517" i="15"/>
  <c r="B4652" i="15"/>
  <c r="C4562" i="15"/>
  <c r="A4697" i="15"/>
  <c r="C4607" i="15"/>
  <c r="A4472" i="15"/>
  <c r="A4787" i="15"/>
  <c r="A4742" i="15"/>
  <c r="B4697" i="15"/>
  <c r="C4652" i="15"/>
  <c r="A4517" i="15"/>
  <c r="B4472" i="15"/>
  <c r="B4787" i="15"/>
  <c r="B4742" i="15"/>
  <c r="C4697" i="15"/>
  <c r="A4607" i="15"/>
  <c r="A4562" i="15"/>
  <c r="B4517" i="15"/>
  <c r="C4472" i="15"/>
  <c r="R97" i="7"/>
  <c r="S97" i="7"/>
  <c r="A3258" i="15"/>
  <c r="B3258" i="15"/>
  <c r="C3258" i="15"/>
  <c r="C3048" i="15"/>
  <c r="A3048" i="15"/>
  <c r="B3048" i="15"/>
  <c r="A2838" i="15"/>
  <c r="B2838" i="15"/>
  <c r="C2838" i="15"/>
  <c r="A2628" i="15"/>
  <c r="B2628" i="15"/>
  <c r="C2628" i="15"/>
  <c r="A3468" i="15"/>
  <c r="B3468" i="15"/>
  <c r="C3468" i="15"/>
  <c r="E752" i="15"/>
  <c r="E542" i="15"/>
  <c r="E1172" i="15"/>
  <c r="E962" i="15"/>
  <c r="L114" i="7"/>
  <c r="E94" i="8"/>
  <c r="Y87" i="7"/>
  <c r="BE34" i="7"/>
  <c r="Q97" i="7"/>
  <c r="AG80" i="7"/>
  <c r="D79" i="10"/>
  <c r="N96" i="7"/>
  <c r="AQ64" i="7"/>
  <c r="AL64" i="7"/>
  <c r="F63" i="11"/>
  <c r="D112" i="5"/>
  <c r="A113" i="5"/>
  <c r="E93" i="8"/>
  <c r="AD80" i="7"/>
  <c r="AE80" i="7"/>
  <c r="C79" i="10"/>
  <c r="AO64" i="7"/>
  <c r="AM64" i="7"/>
  <c r="E63" i="11"/>
  <c r="D95" i="8"/>
  <c r="E79" i="10"/>
  <c r="AC80" i="7"/>
  <c r="B79" i="10"/>
  <c r="P96" i="7"/>
  <c r="C95" i="8" s="1"/>
  <c r="AN64" i="7"/>
  <c r="AP64" i="7"/>
  <c r="A63" i="11"/>
  <c r="D4517" i="15"/>
  <c r="A79" i="10"/>
  <c r="AF80" i="7"/>
  <c r="O96" i="7"/>
  <c r="B95" i="8" s="1"/>
  <c r="C63" i="11"/>
  <c r="D63" i="11"/>
  <c r="B63" i="11"/>
  <c r="J114" i="7"/>
  <c r="B113" i="5"/>
  <c r="D4472" i="15"/>
  <c r="C753" i="15" l="1"/>
  <c r="A753" i="15"/>
  <c r="B753" i="15"/>
  <c r="A543" i="15"/>
  <c r="B543" i="15"/>
  <c r="C543" i="15"/>
  <c r="A1173" i="15"/>
  <c r="B1173" i="15"/>
  <c r="C1173" i="15"/>
  <c r="A963" i="15"/>
  <c r="B963" i="15"/>
  <c r="C963" i="15"/>
  <c r="T96" i="7"/>
  <c r="AA88" i="7"/>
  <c r="Z88" i="7"/>
  <c r="AB87" i="7"/>
  <c r="A1174" i="15"/>
  <c r="B964" i="15"/>
  <c r="B754" i="15"/>
  <c r="B1174" i="15"/>
  <c r="C964" i="15"/>
  <c r="A544" i="15"/>
  <c r="C1174" i="15"/>
  <c r="C754" i="15"/>
  <c r="B544" i="15"/>
  <c r="A964" i="15"/>
  <c r="A754" i="15"/>
  <c r="C544" i="15"/>
  <c r="E4472" i="15"/>
  <c r="E4517" i="15"/>
  <c r="M114" i="7"/>
  <c r="K115" i="7"/>
  <c r="C322" i="15"/>
  <c r="A202" i="15"/>
  <c r="C442" i="15"/>
  <c r="A322" i="15"/>
  <c r="C202" i="15"/>
  <c r="A442" i="15"/>
  <c r="B322" i="15"/>
  <c r="B442" i="15"/>
  <c r="B202" i="15"/>
  <c r="L115" i="7"/>
  <c r="C113" i="5"/>
  <c r="D753" i="15"/>
  <c r="D543" i="15"/>
  <c r="AJ80" i="7"/>
  <c r="BC34" i="7"/>
  <c r="D754" i="15"/>
  <c r="D1174" i="15"/>
  <c r="J115" i="7"/>
  <c r="D202" i="15"/>
  <c r="AT64" i="7"/>
  <c r="D96" i="8"/>
  <c r="Y88" i="7"/>
  <c r="N97" i="7"/>
  <c r="P97" i="7"/>
  <c r="A95" i="8"/>
  <c r="E86" i="9"/>
  <c r="D544" i="15"/>
  <c r="C96" i="8"/>
  <c r="O97" i="7"/>
  <c r="H115" i="7"/>
  <c r="A114" i="5" s="1"/>
  <c r="D442" i="15"/>
  <c r="D322" i="15"/>
  <c r="D963" i="15"/>
  <c r="D964" i="15"/>
  <c r="D1173" i="15"/>
  <c r="I115" i="7"/>
  <c r="B114" i="5" s="1"/>
  <c r="A96" i="8"/>
  <c r="R98" i="7" l="1"/>
  <c r="T97" i="7"/>
  <c r="BD35" i="7"/>
  <c r="BF34" i="7"/>
  <c r="E544" i="15"/>
  <c r="E1173" i="15"/>
  <c r="E543" i="15"/>
  <c r="E963" i="15"/>
  <c r="E754" i="15"/>
  <c r="E964" i="15"/>
  <c r="E1174" i="15"/>
  <c r="E753" i="15"/>
  <c r="K116" i="7"/>
  <c r="M115" i="7"/>
  <c r="E442" i="15"/>
  <c r="E202" i="15"/>
  <c r="E322" i="15"/>
  <c r="H33" i="12"/>
  <c r="A87" i="9"/>
  <c r="C87" i="9"/>
  <c r="D1153" i="15"/>
  <c r="D1157" i="15"/>
  <c r="H116" i="7"/>
  <c r="B96" i="8"/>
  <c r="AR64" i="7"/>
  <c r="U88" i="7"/>
  <c r="B87" i="9"/>
  <c r="D1154" i="15"/>
  <c r="D1155" i="15"/>
  <c r="I116" i="7"/>
  <c r="F86" i="9"/>
  <c r="E87" i="9"/>
  <c r="C114" i="5"/>
  <c r="AH80" i="7"/>
  <c r="W88" i="7"/>
  <c r="V88" i="7"/>
  <c r="D1151" i="15"/>
  <c r="G34" i="12"/>
  <c r="E95" i="8"/>
  <c r="D113" i="5"/>
  <c r="D87" i="9"/>
  <c r="X88" i="7"/>
  <c r="A115" i="5"/>
  <c r="D1156" i="15"/>
  <c r="Z89" i="7" l="1"/>
  <c r="A323" i="15"/>
  <c r="B323" i="15"/>
  <c r="B203" i="15"/>
  <c r="A443" i="15"/>
  <c r="B443" i="15"/>
  <c r="C323" i="15"/>
  <c r="C443" i="15"/>
  <c r="C203" i="15"/>
  <c r="A203" i="15"/>
  <c r="B1175" i="15"/>
  <c r="B755" i="15"/>
  <c r="A1175" i="15"/>
  <c r="A755" i="15"/>
  <c r="A545" i="15"/>
  <c r="C965" i="15"/>
  <c r="C1175" i="15"/>
  <c r="B965" i="15"/>
  <c r="C755" i="15"/>
  <c r="A965" i="15"/>
  <c r="B545" i="15"/>
  <c r="C545" i="15"/>
  <c r="AI81" i="7"/>
  <c r="AJ81" i="7"/>
  <c r="AK80" i="7"/>
  <c r="C1880" i="15"/>
  <c r="C1376" i="15"/>
  <c r="A1376" i="15"/>
  <c r="B1376" i="15"/>
  <c r="A2132" i="15"/>
  <c r="A1628" i="15"/>
  <c r="A2384" i="15"/>
  <c r="B2384" i="15"/>
  <c r="C2384" i="15"/>
  <c r="B1628" i="15"/>
  <c r="B2132" i="15"/>
  <c r="C2132" i="15"/>
  <c r="A1880" i="15"/>
  <c r="B1880" i="15"/>
  <c r="C1628" i="15"/>
  <c r="AB88" i="7"/>
  <c r="AS65" i="7"/>
  <c r="AU64" i="7"/>
  <c r="E1151" i="15"/>
  <c r="E1153" i="15"/>
  <c r="E1155" i="15"/>
  <c r="E1156" i="15"/>
  <c r="E1157" i="15"/>
  <c r="E1154" i="15"/>
  <c r="I33" i="12"/>
  <c r="F34" i="12"/>
  <c r="A34" i="12"/>
  <c r="C34" i="12"/>
  <c r="D114" i="5"/>
  <c r="F87" i="9"/>
  <c r="D34" i="12"/>
  <c r="N98" i="7"/>
  <c r="L116" i="7"/>
  <c r="AH81" i="7"/>
  <c r="E34" i="12"/>
  <c r="P98" i="7"/>
  <c r="O98" i="7"/>
  <c r="B115" i="5"/>
  <c r="D323" i="15"/>
  <c r="F79" i="10"/>
  <c r="G63" i="11"/>
  <c r="E96" i="8"/>
  <c r="B34" i="12"/>
  <c r="B97" i="8"/>
  <c r="D443" i="15"/>
  <c r="D1175" i="15"/>
  <c r="D755" i="15"/>
  <c r="D203" i="15"/>
  <c r="D965" i="15"/>
  <c r="D545" i="15"/>
  <c r="C97" i="8"/>
  <c r="E203" i="15" l="1"/>
  <c r="E443" i="15"/>
  <c r="C756" i="15"/>
  <c r="C966" i="15"/>
  <c r="B546" i="15"/>
  <c r="A546" i="15"/>
  <c r="C1176" i="15"/>
  <c r="A756" i="15"/>
  <c r="B1176" i="15"/>
  <c r="C546" i="15"/>
  <c r="B966" i="15"/>
  <c r="A1176" i="15"/>
  <c r="A966" i="15"/>
  <c r="B756" i="15"/>
  <c r="E323" i="15"/>
  <c r="A2133" i="15"/>
  <c r="B2133" i="15"/>
  <c r="C2133" i="15"/>
  <c r="B1881" i="15"/>
  <c r="C1881" i="15"/>
  <c r="C1629" i="15"/>
  <c r="A1629" i="15"/>
  <c r="A1881" i="15"/>
  <c r="B1629" i="15"/>
  <c r="A1377" i="15"/>
  <c r="B1377" i="15"/>
  <c r="C1377" i="15"/>
  <c r="A2385" i="15"/>
  <c r="B2385" i="15"/>
  <c r="C2385" i="15"/>
  <c r="A204" i="15"/>
  <c r="A444" i="15"/>
  <c r="C444" i="15"/>
  <c r="A324" i="15"/>
  <c r="C324" i="15"/>
  <c r="B444" i="15"/>
  <c r="C204" i="15"/>
  <c r="B204" i="15"/>
  <c r="B324" i="15"/>
  <c r="C4788" i="15"/>
  <c r="A4518" i="15"/>
  <c r="A4653" i="15"/>
  <c r="B4698" i="15"/>
  <c r="C4473" i="15"/>
  <c r="C4698" i="15"/>
  <c r="A4698" i="15"/>
  <c r="B4473" i="15"/>
  <c r="B4608" i="15"/>
  <c r="C4653" i="15"/>
  <c r="A4473" i="15"/>
  <c r="A4608" i="15"/>
  <c r="B4653" i="15"/>
  <c r="B4788" i="15"/>
  <c r="C4563" i="15"/>
  <c r="A4563" i="15"/>
  <c r="A4788" i="15"/>
  <c r="B4563" i="15"/>
  <c r="C4608" i="15"/>
  <c r="C4743" i="15"/>
  <c r="A4743" i="15"/>
  <c r="B4518" i="15"/>
  <c r="B4743" i="15"/>
  <c r="C4518" i="15"/>
  <c r="E965" i="15"/>
  <c r="E1175" i="15"/>
  <c r="E545" i="15"/>
  <c r="E755" i="15"/>
  <c r="D80" i="10"/>
  <c r="A80" i="10"/>
  <c r="F64" i="11"/>
  <c r="AO65" i="7"/>
  <c r="AY35" i="7" s="1"/>
  <c r="A64" i="11"/>
  <c r="A88" i="9"/>
  <c r="C88" i="9"/>
  <c r="J116" i="7"/>
  <c r="S98" i="7"/>
  <c r="A97" i="8"/>
  <c r="AC81" i="7"/>
  <c r="AD81" i="7"/>
  <c r="AG81" i="7"/>
  <c r="AM65" i="7"/>
  <c r="AW35" i="7" s="1"/>
  <c r="AN65" i="7"/>
  <c r="AX35" i="7" s="1"/>
  <c r="AQ65" i="7"/>
  <c r="V89" i="7"/>
  <c r="W89" i="7"/>
  <c r="H63" i="11"/>
  <c r="F80" i="10"/>
  <c r="D4473" i="15"/>
  <c r="C80" i="10"/>
  <c r="E80" i="10"/>
  <c r="AE81" i="7"/>
  <c r="C64" i="11"/>
  <c r="AP65" i="7"/>
  <c r="AZ35" i="7" s="1"/>
  <c r="E64" i="11"/>
  <c r="X89" i="7"/>
  <c r="D88" i="9"/>
  <c r="D546" i="15"/>
  <c r="G79" i="10"/>
  <c r="D204" i="15"/>
  <c r="B80" i="10"/>
  <c r="AF81" i="7"/>
  <c r="B64" i="11"/>
  <c r="AL65" i="7"/>
  <c r="D64" i="11"/>
  <c r="U89" i="7"/>
  <c r="B88" i="9"/>
  <c r="D966" i="15"/>
  <c r="D444" i="15"/>
  <c r="D324" i="15"/>
  <c r="D756" i="15"/>
  <c r="D1176" i="15"/>
  <c r="BA35" i="7"/>
  <c r="AV35" i="7"/>
  <c r="E324" i="15" l="1"/>
  <c r="E444" i="15"/>
  <c r="E204" i="15"/>
  <c r="C3469" i="15"/>
  <c r="A3259" i="15"/>
  <c r="B3259" i="15"/>
  <c r="C3259" i="15"/>
  <c r="C3049" i="15"/>
  <c r="A3049" i="15"/>
  <c r="B3049" i="15"/>
  <c r="A2839" i="15"/>
  <c r="B2839" i="15"/>
  <c r="C2839" i="15"/>
  <c r="A2629" i="15"/>
  <c r="B2629" i="15"/>
  <c r="C2629" i="15"/>
  <c r="A3469" i="15"/>
  <c r="B3469" i="15"/>
  <c r="A4263" i="15"/>
  <c r="B3663" i="15"/>
  <c r="A3903" i="15"/>
  <c r="C4263" i="15"/>
  <c r="C4383" i="15"/>
  <c r="A3663" i="15"/>
  <c r="B4143" i="15"/>
  <c r="A4383" i="15"/>
  <c r="B3783" i="15"/>
  <c r="A4023" i="15"/>
  <c r="A4143" i="15"/>
  <c r="C4023" i="15"/>
  <c r="B4263" i="15"/>
  <c r="C3663" i="15"/>
  <c r="B3903" i="15"/>
  <c r="B4023" i="15"/>
  <c r="A3783" i="15"/>
  <c r="C4143" i="15"/>
  <c r="B4383" i="15"/>
  <c r="C3783" i="15"/>
  <c r="C3903" i="15"/>
  <c r="AI82" i="7"/>
  <c r="AK81" i="7"/>
  <c r="E966" i="15"/>
  <c r="E4473" i="15"/>
  <c r="E1176" i="15"/>
  <c r="E756" i="15"/>
  <c r="E546" i="15"/>
  <c r="M116" i="7"/>
  <c r="K117" i="7"/>
  <c r="L117" i="7"/>
  <c r="G80" i="10"/>
  <c r="J117" i="7"/>
  <c r="AT65" i="7"/>
  <c r="Q98" i="7"/>
  <c r="C115" i="5"/>
  <c r="AA89" i="7"/>
  <c r="I117" i="7"/>
  <c r="B116" i="5"/>
  <c r="H117" i="7"/>
  <c r="R99" i="7" l="1"/>
  <c r="S99" i="7"/>
  <c r="T98" i="7"/>
  <c r="B3050" i="15"/>
  <c r="A2840" i="15"/>
  <c r="B2840" i="15"/>
  <c r="C2840" i="15"/>
  <c r="A2630" i="15"/>
  <c r="B2630" i="15"/>
  <c r="C2630" i="15"/>
  <c r="A3470" i="15"/>
  <c r="B3470" i="15"/>
  <c r="C3470" i="15"/>
  <c r="A3260" i="15"/>
  <c r="B3260" i="15"/>
  <c r="C3260" i="15"/>
  <c r="C3050" i="15"/>
  <c r="A3050" i="15"/>
  <c r="M117" i="7"/>
  <c r="K118" i="7"/>
  <c r="Y89" i="7"/>
  <c r="D81" i="10"/>
  <c r="AD82" i="7"/>
  <c r="A116" i="5"/>
  <c r="C116" i="5"/>
  <c r="D97" i="8"/>
  <c r="AR65" i="7"/>
  <c r="AG82" i="7"/>
  <c r="AF82" i="7"/>
  <c r="AE82" i="7"/>
  <c r="C81" i="10"/>
  <c r="B81" i="10"/>
  <c r="A81" i="10"/>
  <c r="Q99" i="7"/>
  <c r="E81" i="10"/>
  <c r="AC82" i="7"/>
  <c r="D115" i="5"/>
  <c r="BB35" i="7"/>
  <c r="R100" i="7" l="1"/>
  <c r="S100" i="7"/>
  <c r="AS66" i="7"/>
  <c r="AT66" i="7"/>
  <c r="AU65" i="7"/>
  <c r="Z90" i="7"/>
  <c r="AB89" i="7"/>
  <c r="C445" i="15"/>
  <c r="A325" i="15"/>
  <c r="C205" i="15"/>
  <c r="C325" i="15"/>
  <c r="B325" i="15"/>
  <c r="A445" i="15"/>
  <c r="B205" i="15"/>
  <c r="B445" i="15"/>
  <c r="A205" i="15"/>
  <c r="BE35" i="7"/>
  <c r="G64" i="11"/>
  <c r="E97" i="8"/>
  <c r="D325" i="15"/>
  <c r="Q100" i="7"/>
  <c r="P99" i="7"/>
  <c r="C98" i="8" s="1"/>
  <c r="D116" i="5"/>
  <c r="H118" i="7"/>
  <c r="AR66" i="7"/>
  <c r="E88" i="9"/>
  <c r="O99" i="7"/>
  <c r="B98" i="8" s="1"/>
  <c r="A117" i="5"/>
  <c r="D205" i="15"/>
  <c r="D98" i="8"/>
  <c r="AJ82" i="7"/>
  <c r="N99" i="7"/>
  <c r="I118" i="7"/>
  <c r="D445" i="15"/>
  <c r="A98" i="8"/>
  <c r="T99" i="7" l="1"/>
  <c r="S101" i="7"/>
  <c r="R101" i="7"/>
  <c r="A967" i="15"/>
  <c r="A757" i="15"/>
  <c r="C547" i="15"/>
  <c r="A1177" i="15"/>
  <c r="B967" i="15"/>
  <c r="B757" i="15"/>
  <c r="C1177" i="15"/>
  <c r="C757" i="15"/>
  <c r="B1177" i="15"/>
  <c r="C967" i="15"/>
  <c r="A547" i="15"/>
  <c r="B547" i="15"/>
  <c r="E205" i="15"/>
  <c r="A446" i="15"/>
  <c r="A326" i="15"/>
  <c r="B206" i="15"/>
  <c r="C446" i="15"/>
  <c r="B326" i="15"/>
  <c r="A206" i="15"/>
  <c r="B446" i="15"/>
  <c r="C206" i="15"/>
  <c r="C326" i="15"/>
  <c r="E325" i="15"/>
  <c r="E445" i="15"/>
  <c r="E98" i="8"/>
  <c r="G65" i="11"/>
  <c r="Q101" i="7"/>
  <c r="D1177" i="15"/>
  <c r="D757" i="15"/>
  <c r="X90" i="7"/>
  <c r="V90" i="7"/>
  <c r="B65" i="11"/>
  <c r="AN66" i="7"/>
  <c r="AL66" i="7"/>
  <c r="N100" i="7"/>
  <c r="O100" i="7"/>
  <c r="L118" i="7"/>
  <c r="D967" i="15"/>
  <c r="U90" i="7"/>
  <c r="A89" i="9"/>
  <c r="F65" i="11"/>
  <c r="AM66" i="7"/>
  <c r="AP66" i="7"/>
  <c r="B99" i="8"/>
  <c r="P100" i="7"/>
  <c r="D326" i="15"/>
  <c r="D446" i="15"/>
  <c r="AH82" i="7"/>
  <c r="H64" i="11"/>
  <c r="C89" i="9"/>
  <c r="B89" i="9"/>
  <c r="AO66" i="7"/>
  <c r="C65" i="11"/>
  <c r="D65" i="11"/>
  <c r="A99" i="8"/>
  <c r="F88" i="9"/>
  <c r="D99" i="8"/>
  <c r="BC35" i="7"/>
  <c r="W90" i="7"/>
  <c r="D89" i="9"/>
  <c r="AQ66" i="7"/>
  <c r="E65" i="11"/>
  <c r="A65" i="11"/>
  <c r="C99" i="8"/>
  <c r="B117" i="5"/>
  <c r="D206" i="15"/>
  <c r="D547" i="15"/>
  <c r="AS67" i="7" l="1"/>
  <c r="BD36" i="7"/>
  <c r="BF35" i="7"/>
  <c r="C2134" i="15"/>
  <c r="A1882" i="15"/>
  <c r="B1882" i="15"/>
  <c r="C1882" i="15"/>
  <c r="B1630" i="15"/>
  <c r="C1630" i="15"/>
  <c r="A1630" i="15"/>
  <c r="A1378" i="15"/>
  <c r="B1378" i="15"/>
  <c r="C1378" i="15"/>
  <c r="A2386" i="15"/>
  <c r="B2386" i="15"/>
  <c r="C2386" i="15"/>
  <c r="A2134" i="15"/>
  <c r="B2134" i="15"/>
  <c r="C4384" i="15"/>
  <c r="A4144" i="15"/>
  <c r="B4024" i="15"/>
  <c r="C3904" i="15"/>
  <c r="A3664" i="15"/>
  <c r="B4144" i="15"/>
  <c r="A3784" i="15"/>
  <c r="A4264" i="15"/>
  <c r="C4024" i="15"/>
  <c r="B3664" i="15"/>
  <c r="A4384" i="15"/>
  <c r="B4264" i="15"/>
  <c r="C4144" i="15"/>
  <c r="A3904" i="15"/>
  <c r="B3784" i="15"/>
  <c r="C3664" i="15"/>
  <c r="B4384" i="15"/>
  <c r="C4264" i="15"/>
  <c r="A4024" i="15"/>
  <c r="B3904" i="15"/>
  <c r="C3784" i="15"/>
  <c r="AI83" i="7"/>
  <c r="AK82" i="7"/>
  <c r="T100" i="7"/>
  <c r="AU66" i="7"/>
  <c r="A968" i="15"/>
  <c r="B758" i="15"/>
  <c r="C548" i="15"/>
  <c r="B548" i="15"/>
  <c r="A1178" i="15"/>
  <c r="B968" i="15"/>
  <c r="A758" i="15"/>
  <c r="C758" i="15"/>
  <c r="B1178" i="15"/>
  <c r="C968" i="15"/>
  <c r="A548" i="15"/>
  <c r="C1178" i="15"/>
  <c r="E757" i="15"/>
  <c r="E967" i="15"/>
  <c r="E1177" i="15"/>
  <c r="E547" i="15"/>
  <c r="E326" i="15"/>
  <c r="E206" i="15"/>
  <c r="E446" i="15"/>
  <c r="E99" i="8"/>
  <c r="H65" i="11"/>
  <c r="F81" i="10"/>
  <c r="D968" i="15"/>
  <c r="P101" i="7"/>
  <c r="H34" i="12"/>
  <c r="N101" i="7"/>
  <c r="O101" i="7"/>
  <c r="D100" i="8"/>
  <c r="AA90" i="7"/>
  <c r="J118" i="7"/>
  <c r="D548" i="15"/>
  <c r="D1178" i="15"/>
  <c r="D758" i="15"/>
  <c r="A100" i="8"/>
  <c r="T101" i="7" l="1"/>
  <c r="R102" i="7"/>
  <c r="B4145" i="15"/>
  <c r="A4385" i="15"/>
  <c r="B3785" i="15"/>
  <c r="A4025" i="15"/>
  <c r="A4145" i="15"/>
  <c r="C4025" i="15"/>
  <c r="B4265" i="15"/>
  <c r="C3665" i="15"/>
  <c r="B3905" i="15"/>
  <c r="B4025" i="15"/>
  <c r="A3785" i="15"/>
  <c r="C4145" i="15"/>
  <c r="B4385" i="15"/>
  <c r="C3785" i="15"/>
  <c r="C3905" i="15"/>
  <c r="A4265" i="15"/>
  <c r="B3665" i="15"/>
  <c r="A3905" i="15"/>
  <c r="C4265" i="15"/>
  <c r="C4385" i="15"/>
  <c r="A3665" i="15"/>
  <c r="A1179" i="15"/>
  <c r="A969" i="15"/>
  <c r="C759" i="15"/>
  <c r="A549" i="15"/>
  <c r="B1179" i="15"/>
  <c r="B969" i="15"/>
  <c r="B549" i="15"/>
  <c r="A759" i="15"/>
  <c r="C1179" i="15"/>
  <c r="C969" i="15"/>
  <c r="B759" i="15"/>
  <c r="C549" i="15"/>
  <c r="E1178" i="15"/>
  <c r="E758" i="15"/>
  <c r="E968" i="15"/>
  <c r="E548" i="15"/>
  <c r="M118" i="7"/>
  <c r="K119" i="7"/>
  <c r="I34" i="12"/>
  <c r="D549" i="15"/>
  <c r="AC83" i="7"/>
  <c r="AD83" i="7"/>
  <c r="AO67" i="7"/>
  <c r="E66" i="11"/>
  <c r="AQ67" i="7"/>
  <c r="Y90" i="7"/>
  <c r="C100" i="8"/>
  <c r="D969" i="15"/>
  <c r="D1179" i="15"/>
  <c r="AG83" i="7"/>
  <c r="C82" i="10"/>
  <c r="AP67" i="7"/>
  <c r="C66" i="11"/>
  <c r="D66" i="11"/>
  <c r="B100" i="8"/>
  <c r="AF83" i="7"/>
  <c r="AE83" i="7"/>
  <c r="E82" i="10"/>
  <c r="AM67" i="7"/>
  <c r="AL67" i="7"/>
  <c r="A66" i="11"/>
  <c r="C117" i="5"/>
  <c r="G81" i="10"/>
  <c r="D759" i="15"/>
  <c r="A82" i="10"/>
  <c r="B82" i="10"/>
  <c r="D82" i="10"/>
  <c r="AN67" i="7"/>
  <c r="F66" i="11"/>
  <c r="B66" i="11"/>
  <c r="C3471" i="15" l="1"/>
  <c r="C3051" i="15"/>
  <c r="B2841" i="15"/>
  <c r="C2631" i="15"/>
  <c r="A3261" i="15"/>
  <c r="B3051" i="15"/>
  <c r="C2841" i="15"/>
  <c r="A3051" i="15"/>
  <c r="A3471" i="15"/>
  <c r="B3261" i="15"/>
  <c r="A2631" i="15"/>
  <c r="B3471" i="15"/>
  <c r="C3261" i="15"/>
  <c r="A2841" i="15"/>
  <c r="B2631" i="15"/>
  <c r="Z91" i="7"/>
  <c r="AA91" i="7"/>
  <c r="AB90" i="7"/>
  <c r="C4789" i="15"/>
  <c r="A4699" i="15"/>
  <c r="B4654" i="15"/>
  <c r="C4609" i="15"/>
  <c r="A4519" i="15"/>
  <c r="B4474" i="15"/>
  <c r="A4744" i="15"/>
  <c r="B4699" i="15"/>
  <c r="C4654" i="15"/>
  <c r="A4564" i="15"/>
  <c r="B4519" i="15"/>
  <c r="C4474" i="15"/>
  <c r="A4789" i="15"/>
  <c r="B4744" i="15"/>
  <c r="C4699" i="15"/>
  <c r="A4609" i="15"/>
  <c r="B4564" i="15"/>
  <c r="C4519" i="15"/>
  <c r="B4789" i="15"/>
  <c r="C4744" i="15"/>
  <c r="A4654" i="15"/>
  <c r="B4609" i="15"/>
  <c r="C4564" i="15"/>
  <c r="A4474" i="15"/>
  <c r="E549" i="15"/>
  <c r="E759" i="15"/>
  <c r="E969" i="15"/>
  <c r="E1179" i="15"/>
  <c r="E100" i="8"/>
  <c r="AT67" i="7"/>
  <c r="N102" i="7"/>
  <c r="B101" i="8"/>
  <c r="D117" i="5"/>
  <c r="E89" i="9"/>
  <c r="A101" i="8"/>
  <c r="O102" i="7"/>
  <c r="Y91" i="7"/>
  <c r="C101" i="8"/>
  <c r="H119" i="7"/>
  <c r="AJ83" i="7"/>
  <c r="P102" i="7"/>
  <c r="I119" i="7"/>
  <c r="A1180" i="15" l="1"/>
  <c r="B970" i="15"/>
  <c r="B1180" i="15"/>
  <c r="A760" i="15"/>
  <c r="B550" i="15"/>
  <c r="B760" i="15"/>
  <c r="C970" i="15"/>
  <c r="C550" i="15"/>
  <c r="C760" i="15"/>
  <c r="A550" i="15"/>
  <c r="C1180" i="15"/>
  <c r="A970" i="15"/>
  <c r="A447" i="15"/>
  <c r="C447" i="15"/>
  <c r="B447" i="15"/>
  <c r="B327" i="15"/>
  <c r="C327" i="15"/>
  <c r="A327" i="15"/>
  <c r="A207" i="15"/>
  <c r="B207" i="15"/>
  <c r="C207" i="15"/>
  <c r="S102" i="7"/>
  <c r="L119" i="7"/>
  <c r="D447" i="15"/>
  <c r="D550" i="15"/>
  <c r="W91" i="7"/>
  <c r="D207" i="15"/>
  <c r="AH83" i="7"/>
  <c r="AR67" i="7"/>
  <c r="X91" i="7"/>
  <c r="B118" i="5"/>
  <c r="E90" i="9"/>
  <c r="D760" i="15"/>
  <c r="C90" i="9"/>
  <c r="D327" i="15"/>
  <c r="A118" i="5"/>
  <c r="V91" i="7"/>
  <c r="B90" i="9" s="1"/>
  <c r="U91" i="7"/>
  <c r="F89" i="9"/>
  <c r="D1180" i="15"/>
  <c r="D970" i="15"/>
  <c r="D90" i="9"/>
  <c r="A1883" i="15" l="1"/>
  <c r="B1883" i="15"/>
  <c r="A1379" i="15"/>
  <c r="C1631" i="15"/>
  <c r="A1631" i="15"/>
  <c r="A2387" i="15"/>
  <c r="B1631" i="15"/>
  <c r="B1379" i="15"/>
  <c r="C1379" i="15"/>
  <c r="B2135" i="15"/>
  <c r="B2387" i="15"/>
  <c r="C2387" i="15"/>
  <c r="A2135" i="15"/>
  <c r="C1883" i="15"/>
  <c r="C2135" i="15"/>
  <c r="AB91" i="7"/>
  <c r="Z92" i="7"/>
  <c r="AS68" i="7"/>
  <c r="AU67" i="7"/>
  <c r="AI84" i="7"/>
  <c r="AJ84" i="7"/>
  <c r="AK83" i="7"/>
  <c r="E550" i="15"/>
  <c r="E1180" i="15"/>
  <c r="E970" i="15"/>
  <c r="E760" i="15"/>
  <c r="E447" i="15"/>
  <c r="E327" i="15"/>
  <c r="E207" i="15"/>
  <c r="G66" i="11"/>
  <c r="F82" i="10"/>
  <c r="J119" i="7"/>
  <c r="AH84" i="7"/>
  <c r="A90" i="9"/>
  <c r="Q102" i="7"/>
  <c r="F35" i="12"/>
  <c r="A35" i="12"/>
  <c r="E35" i="12"/>
  <c r="S103" i="7" l="1"/>
  <c r="R103" i="7"/>
  <c r="T102" i="7"/>
  <c r="AI85" i="7"/>
  <c r="AJ85" i="7"/>
  <c r="M119" i="7"/>
  <c r="K120" i="7"/>
  <c r="Q103" i="7"/>
  <c r="F90" i="9"/>
  <c r="G82" i="10"/>
  <c r="AE84" i="7"/>
  <c r="AF84" i="7"/>
  <c r="F67" i="11"/>
  <c r="B67" i="11"/>
  <c r="AN68" i="7"/>
  <c r="W92" i="7"/>
  <c r="U92" i="7"/>
  <c r="AD84" i="7"/>
  <c r="D83" i="10"/>
  <c r="AP68" i="7"/>
  <c r="C91" i="9"/>
  <c r="C35" i="12"/>
  <c r="B35" i="12"/>
  <c r="D101" i="8"/>
  <c r="F83" i="10"/>
  <c r="H66" i="11"/>
  <c r="C83" i="10"/>
  <c r="AC84" i="7"/>
  <c r="C67" i="11"/>
  <c r="AO68" i="7"/>
  <c r="AQ68" i="7"/>
  <c r="V92" i="7"/>
  <c r="X92" i="7"/>
  <c r="D35" i="12"/>
  <c r="C118" i="5"/>
  <c r="AG84" i="7"/>
  <c r="A83" i="10"/>
  <c r="E83" i="10"/>
  <c r="A67" i="11"/>
  <c r="AM68" i="7"/>
  <c r="E67" i="11"/>
  <c r="A91" i="9"/>
  <c r="B91" i="9"/>
  <c r="AH85" i="7"/>
  <c r="B83" i="10"/>
  <c r="D67" i="11"/>
  <c r="AL68" i="7"/>
  <c r="AK84" i="7" l="1"/>
  <c r="C4146" i="15"/>
  <c r="A4026" i="15"/>
  <c r="C4386" i="15"/>
  <c r="A3666" i="15"/>
  <c r="A3786" i="15"/>
  <c r="A3906" i="15"/>
  <c r="B4386" i="15"/>
  <c r="A4146" i="15"/>
  <c r="A4266" i="15"/>
  <c r="B3666" i="15"/>
  <c r="A4386" i="15"/>
  <c r="B3786" i="15"/>
  <c r="C4266" i="15"/>
  <c r="B4026" i="15"/>
  <c r="B4146" i="15"/>
  <c r="C3786" i="15"/>
  <c r="B4266" i="15"/>
  <c r="C3666" i="15"/>
  <c r="B3906" i="15"/>
  <c r="C3906" i="15"/>
  <c r="C4026" i="15"/>
  <c r="A3052" i="15"/>
  <c r="A3472" i="15"/>
  <c r="B2632" i="15"/>
  <c r="C2632" i="15"/>
  <c r="C2842" i="15"/>
  <c r="B3472" i="15"/>
  <c r="C3472" i="15"/>
  <c r="B3052" i="15"/>
  <c r="B3262" i="15"/>
  <c r="C3262" i="15"/>
  <c r="C3052" i="15"/>
  <c r="A3262" i="15"/>
  <c r="A2632" i="15"/>
  <c r="A2842" i="15"/>
  <c r="B2842" i="15"/>
  <c r="B2136" i="15"/>
  <c r="C1884" i="15"/>
  <c r="A1884" i="15"/>
  <c r="B2388" i="15"/>
  <c r="C2136" i="15"/>
  <c r="C1632" i="15"/>
  <c r="B1380" i="15"/>
  <c r="C1380" i="15"/>
  <c r="A2136" i="15"/>
  <c r="B1884" i="15"/>
  <c r="B1632" i="15"/>
  <c r="A1380" i="15"/>
  <c r="C2388" i="15"/>
  <c r="A1632" i="15"/>
  <c r="A2388" i="15"/>
  <c r="R104" i="7"/>
  <c r="S104" i="7"/>
  <c r="AT68" i="7"/>
  <c r="E101" i="8"/>
  <c r="D102" i="8"/>
  <c r="C84" i="10"/>
  <c r="AD85" i="7"/>
  <c r="AF85" i="7"/>
  <c r="A102" i="8"/>
  <c r="I120" i="7"/>
  <c r="A119" i="5"/>
  <c r="A84" i="10"/>
  <c r="AG85" i="7"/>
  <c r="P103" i="7"/>
  <c r="B102" i="8"/>
  <c r="D1160" i="15"/>
  <c r="D1161" i="15"/>
  <c r="F84" i="10"/>
  <c r="D91" i="9"/>
  <c r="G83" i="10"/>
  <c r="Q104" i="7"/>
  <c r="E84" i="10"/>
  <c r="B84" i="10"/>
  <c r="O103" i="7"/>
  <c r="C102" i="8"/>
  <c r="D1159" i="15"/>
  <c r="D118" i="5"/>
  <c r="AA92" i="7"/>
  <c r="AE85" i="7"/>
  <c r="D84" i="10"/>
  <c r="AC85" i="7"/>
  <c r="N103" i="7"/>
  <c r="H120" i="7"/>
  <c r="G35" i="12"/>
  <c r="T103" i="7" l="1"/>
  <c r="AK85" i="7"/>
  <c r="C3263" i="15"/>
  <c r="B2843" i="15"/>
  <c r="C3053" i="15"/>
  <c r="C2843" i="15"/>
  <c r="A2843" i="15"/>
  <c r="C2633" i="15"/>
  <c r="B3263" i="15"/>
  <c r="A2633" i="15"/>
  <c r="B2633" i="15"/>
  <c r="A3473" i="15"/>
  <c r="A3263" i="15"/>
  <c r="B3473" i="15"/>
  <c r="C3473" i="15"/>
  <c r="B3053" i="15"/>
  <c r="A3053" i="15"/>
  <c r="AI86" i="7"/>
  <c r="B1181" i="15"/>
  <c r="C761" i="15"/>
  <c r="C551" i="15"/>
  <c r="A971" i="15"/>
  <c r="C971" i="15"/>
  <c r="B551" i="15"/>
  <c r="A1181" i="15"/>
  <c r="A551" i="15"/>
  <c r="B971" i="15"/>
  <c r="A761" i="15"/>
  <c r="C1181" i="15"/>
  <c r="B761" i="15"/>
  <c r="E1159" i="15"/>
  <c r="E1160" i="15"/>
  <c r="E1161" i="15"/>
  <c r="A448" i="15"/>
  <c r="B448" i="15"/>
  <c r="C448" i="15"/>
  <c r="A328" i="15"/>
  <c r="B328" i="15"/>
  <c r="C328" i="15"/>
  <c r="B208" i="15"/>
  <c r="A208" i="15"/>
  <c r="C208" i="15"/>
  <c r="L120" i="7"/>
  <c r="E102" i="8"/>
  <c r="P104" i="7"/>
  <c r="B119" i="5"/>
  <c r="AR68" i="7"/>
  <c r="A103" i="8"/>
  <c r="J120" i="7"/>
  <c r="D448" i="15"/>
  <c r="Y92" i="7"/>
  <c r="G84" i="10"/>
  <c r="D551" i="15"/>
  <c r="O104" i="7"/>
  <c r="B103" i="8"/>
  <c r="D103" i="8"/>
  <c r="N104" i="7"/>
  <c r="C103" i="8"/>
  <c r="D208" i="15"/>
  <c r="D328" i="15"/>
  <c r="D1181" i="15"/>
  <c r="D971" i="15"/>
  <c r="D761" i="15"/>
  <c r="T104" i="7" l="1"/>
  <c r="C3264" i="15"/>
  <c r="C3054" i="15"/>
  <c r="A3054" i="15"/>
  <c r="B3054" i="15"/>
  <c r="A2844" i="15"/>
  <c r="C2634" i="15"/>
  <c r="C2844" i="15"/>
  <c r="A2634" i="15"/>
  <c r="B3264" i="15"/>
  <c r="B2634" i="15"/>
  <c r="B2844" i="15"/>
  <c r="A3474" i="15"/>
  <c r="B3474" i="15"/>
  <c r="C3474" i="15"/>
  <c r="A3264" i="15"/>
  <c r="Z93" i="7"/>
  <c r="AB92" i="7"/>
  <c r="AS69" i="7"/>
  <c r="AU68" i="7"/>
  <c r="R105" i="7"/>
  <c r="B1182" i="15"/>
  <c r="C1182" i="15"/>
  <c r="A972" i="15"/>
  <c r="B972" i="15"/>
  <c r="C972" i="15"/>
  <c r="A552" i="15"/>
  <c r="C762" i="15"/>
  <c r="A762" i="15"/>
  <c r="B762" i="15"/>
  <c r="A1182" i="15"/>
  <c r="B552" i="15"/>
  <c r="C552" i="15"/>
  <c r="E1181" i="15"/>
  <c r="E551" i="15"/>
  <c r="E761" i="15"/>
  <c r="E971" i="15"/>
  <c r="M120" i="7"/>
  <c r="K121" i="7"/>
  <c r="E448" i="15"/>
  <c r="E328" i="15"/>
  <c r="E208" i="15"/>
  <c r="E91" i="9"/>
  <c r="AC86" i="7"/>
  <c r="E103" i="8"/>
  <c r="AD86" i="7"/>
  <c r="AE86" i="7"/>
  <c r="E85" i="10"/>
  <c r="H121" i="7"/>
  <c r="AF86" i="7"/>
  <c r="B85" i="10"/>
  <c r="AG86" i="7"/>
  <c r="D4810" i="15"/>
  <c r="G67" i="11"/>
  <c r="D972" i="15"/>
  <c r="A85" i="10"/>
  <c r="D85" i="10"/>
  <c r="D4820" i="15"/>
  <c r="C119" i="5"/>
  <c r="D762" i="15"/>
  <c r="C85" i="10"/>
  <c r="I121" i="7"/>
  <c r="B120" i="5"/>
  <c r="D552" i="15"/>
  <c r="D1182" i="15"/>
  <c r="C973" i="15" l="1"/>
  <c r="B973" i="15"/>
  <c r="A553" i="15"/>
  <c r="B763" i="15"/>
  <c r="A1183" i="15"/>
  <c r="B1183" i="15"/>
  <c r="C553" i="15"/>
  <c r="A973" i="15"/>
  <c r="B553" i="15"/>
  <c r="C1183" i="15"/>
  <c r="A763" i="15"/>
  <c r="C763" i="15"/>
  <c r="E552" i="15"/>
  <c r="E972" i="15"/>
  <c r="E762" i="15"/>
  <c r="E1182" i="15"/>
  <c r="E4820" i="15"/>
  <c r="E4810" i="15"/>
  <c r="N105" i="7"/>
  <c r="O105" i="7"/>
  <c r="C68" i="11"/>
  <c r="AM69" i="7"/>
  <c r="AW36" i="7" s="1"/>
  <c r="D68" i="11"/>
  <c r="B92" i="9"/>
  <c r="V93" i="7"/>
  <c r="D4864" i="15"/>
  <c r="L121" i="7"/>
  <c r="D4865" i="15"/>
  <c r="D4829" i="15"/>
  <c r="D119" i="5"/>
  <c r="F91" i="9"/>
  <c r="P105" i="7"/>
  <c r="B104" i="8"/>
  <c r="AP69" i="7"/>
  <c r="AZ36" i="7" s="1"/>
  <c r="B68" i="11"/>
  <c r="F68" i="11"/>
  <c r="C92" i="9"/>
  <c r="W93" i="7"/>
  <c r="A120" i="5"/>
  <c r="D4868" i="15"/>
  <c r="D4873" i="15"/>
  <c r="D4839" i="15"/>
  <c r="D4876" i="15"/>
  <c r="H67" i="11"/>
  <c r="D973" i="15"/>
  <c r="A104" i="8"/>
  <c r="AO69" i="7"/>
  <c r="AY36" i="7" s="1"/>
  <c r="A68" i="11"/>
  <c r="AL69" i="7"/>
  <c r="X93" i="7"/>
  <c r="D92" i="9"/>
  <c r="D4867" i="15"/>
  <c r="D4840" i="15"/>
  <c r="D4850" i="15"/>
  <c r="D4875" i="15"/>
  <c r="D4830" i="15"/>
  <c r="AJ86" i="7"/>
  <c r="D1183" i="15"/>
  <c r="C104" i="8"/>
  <c r="AN69" i="7"/>
  <c r="AX36" i="7" s="1"/>
  <c r="E68" i="11"/>
  <c r="AQ69" i="7"/>
  <c r="A92" i="9"/>
  <c r="U93" i="7"/>
  <c r="D4866" i="15"/>
  <c r="D4849" i="15"/>
  <c r="D4872" i="15"/>
  <c r="D4869" i="15"/>
  <c r="D4874" i="15"/>
  <c r="D4859" i="15"/>
  <c r="D553" i="15"/>
  <c r="D763" i="15"/>
  <c r="AV36" i="7"/>
  <c r="A4387" i="15" l="1"/>
  <c r="B4267" i="15"/>
  <c r="C4147" i="15"/>
  <c r="A3907" i="15"/>
  <c r="B3787" i="15"/>
  <c r="C3667" i="15"/>
  <c r="B4387" i="15"/>
  <c r="C4267" i="15"/>
  <c r="A4027" i="15"/>
  <c r="B3907" i="15"/>
  <c r="C3787" i="15"/>
  <c r="C4387" i="15"/>
  <c r="A4147" i="15"/>
  <c r="B4027" i="15"/>
  <c r="C3907" i="15"/>
  <c r="A3667" i="15"/>
  <c r="A4267" i="15"/>
  <c r="B4147" i="15"/>
  <c r="C4027" i="15"/>
  <c r="A3787" i="15"/>
  <c r="B3667" i="15"/>
  <c r="A1885" i="15"/>
  <c r="B1633" i="15"/>
  <c r="A2389" i="15"/>
  <c r="B2389" i="15"/>
  <c r="A1381" i="15"/>
  <c r="A1633" i="15"/>
  <c r="C2137" i="15"/>
  <c r="B2137" i="15"/>
  <c r="C1633" i="15"/>
  <c r="C1381" i="15"/>
  <c r="C1885" i="15"/>
  <c r="B1381" i="15"/>
  <c r="C2389" i="15"/>
  <c r="B1885" i="15"/>
  <c r="A2137" i="15"/>
  <c r="A209" i="15"/>
  <c r="B449" i="15"/>
  <c r="C329" i="15"/>
  <c r="A449" i="15"/>
  <c r="C209" i="15"/>
  <c r="C449" i="15"/>
  <c r="A329" i="15"/>
  <c r="B329" i="15"/>
  <c r="B209" i="15"/>
  <c r="E763" i="15"/>
  <c r="E553" i="15"/>
  <c r="E1183" i="15"/>
  <c r="E973" i="15"/>
  <c r="E4876" i="15"/>
  <c r="E4873" i="15"/>
  <c r="E4875" i="15"/>
  <c r="E4874" i="15"/>
  <c r="E4872" i="15"/>
  <c r="E4865" i="15"/>
  <c r="E4868" i="15"/>
  <c r="E4867" i="15"/>
  <c r="E4869" i="15"/>
  <c r="E4866" i="15"/>
  <c r="E4864" i="15"/>
  <c r="E4859" i="15"/>
  <c r="E4850" i="15"/>
  <c r="E4849" i="15"/>
  <c r="E4840" i="15"/>
  <c r="E4839" i="15"/>
  <c r="E4830" i="15"/>
  <c r="E4829" i="15"/>
  <c r="AH86" i="7"/>
  <c r="AA93" i="7"/>
  <c r="S105" i="7"/>
  <c r="BA36" i="7"/>
  <c r="D209" i="15"/>
  <c r="AT69" i="7"/>
  <c r="J121" i="7"/>
  <c r="D329" i="15"/>
  <c r="D449" i="15"/>
  <c r="E449" i="15" l="1"/>
  <c r="E329" i="15"/>
  <c r="E209" i="15"/>
  <c r="AI87" i="7"/>
  <c r="AJ87" i="7"/>
  <c r="AK86" i="7"/>
  <c r="M121" i="7"/>
  <c r="K122" i="7"/>
  <c r="AH87" i="7"/>
  <c r="D2073" i="15"/>
  <c r="D1872" i="15"/>
  <c r="D1827" i="15"/>
  <c r="D1621" i="15"/>
  <c r="D1340" i="15"/>
  <c r="D2084" i="15"/>
  <c r="D2075" i="15"/>
  <c r="D1866" i="15"/>
  <c r="D1296" i="15"/>
  <c r="D1370" i="15"/>
  <c r="D2074" i="15"/>
  <c r="D1877" i="15"/>
  <c r="D1618" i="15"/>
  <c r="D2076" i="15"/>
  <c r="D2067" i="15"/>
  <c r="D1810" i="15"/>
  <c r="D1608" i="15"/>
  <c r="D1595" i="15"/>
  <c r="D1363" i="15"/>
  <c r="D2119" i="15"/>
  <c r="D1882" i="15"/>
  <c r="D1292" i="15"/>
  <c r="D2307" i="15"/>
  <c r="D2125" i="15"/>
  <c r="D1873" i="15"/>
  <c r="D1855" i="15"/>
  <c r="D1614" i="15"/>
  <c r="D1349" i="15"/>
  <c r="D1374" i="15"/>
  <c r="D1796" i="15"/>
  <c r="D1803" i="15"/>
  <c r="D1597" i="15"/>
  <c r="D1316" i="15"/>
  <c r="D1359" i="15"/>
  <c r="D2117" i="15"/>
  <c r="D1817" i="15"/>
  <c r="D1856" i="15"/>
  <c r="D1574" i="15"/>
  <c r="D1379" i="15"/>
  <c r="D1299" i="15"/>
  <c r="D2114" i="15"/>
  <c r="D2135" i="15"/>
  <c r="D1880" i="15"/>
  <c r="D1308" i="15"/>
  <c r="D2300" i="15"/>
  <c r="D2102" i="15"/>
  <c r="D1878" i="15"/>
  <c r="D1552" i="15"/>
  <c r="D1630" i="15"/>
  <c r="D1364" i="15"/>
  <c r="D1327" i="15"/>
  <c r="D2081" i="15"/>
  <c r="D1836" i="15"/>
  <c r="D1819" i="15"/>
  <c r="D1613" i="15"/>
  <c r="D1332" i="15"/>
  <c r="D2315" i="15"/>
  <c r="D2132" i="15"/>
  <c r="D1833" i="15"/>
  <c r="D1871" i="15"/>
  <c r="D1590" i="15"/>
  <c r="D1325" i="15"/>
  <c r="D1330" i="15"/>
  <c r="D2096" i="15"/>
  <c r="D2087" i="15"/>
  <c r="D1846" i="15"/>
  <c r="D1628" i="15"/>
  <c r="D1615" i="15"/>
  <c r="D1879" i="15"/>
  <c r="D1582" i="15"/>
  <c r="D1317" i="15"/>
  <c r="D1870" i="15"/>
  <c r="D1565" i="15"/>
  <c r="D1295" i="15"/>
  <c r="D2085" i="15"/>
  <c r="D1860" i="15"/>
  <c r="D1823" i="15"/>
  <c r="D1368" i="15"/>
  <c r="D1347" i="15"/>
  <c r="C120" i="5"/>
  <c r="Q105" i="7"/>
  <c r="F85" i="10"/>
  <c r="D2319" i="15"/>
  <c r="D1853" i="15"/>
  <c r="D1804" i="15"/>
  <c r="D1594" i="15"/>
  <c r="D1329" i="15"/>
  <c r="D2134" i="15"/>
  <c r="D1820" i="15"/>
  <c r="D1831" i="15"/>
  <c r="D1625" i="15"/>
  <c r="D1360" i="15"/>
  <c r="D1355" i="15"/>
  <c r="D2088" i="15"/>
  <c r="D2079" i="15"/>
  <c r="D1822" i="15"/>
  <c r="D1603" i="15"/>
  <c r="D1591" i="15"/>
  <c r="D1310" i="15"/>
  <c r="D2094" i="15"/>
  <c r="D2131" i="15"/>
  <c r="D1874" i="15"/>
  <c r="D1585" i="15"/>
  <c r="D1320" i="15"/>
  <c r="D1350" i="15"/>
  <c r="D2089" i="15"/>
  <c r="D1805" i="15"/>
  <c r="D1843" i="15"/>
  <c r="D1546" i="15"/>
  <c r="D1356" i="15"/>
  <c r="D2086" i="15"/>
  <c r="D1818" i="15"/>
  <c r="D1600" i="15"/>
  <c r="D1587" i="15"/>
  <c r="D1322" i="15"/>
  <c r="D2311" i="15"/>
  <c r="D2129" i="15"/>
  <c r="D1829" i="15"/>
  <c r="D1867" i="15"/>
  <c r="D1570" i="15"/>
  <c r="D2302" i="15"/>
  <c r="D2078" i="15"/>
  <c r="D1881" i="15"/>
  <c r="D1560" i="15"/>
  <c r="D1547" i="15"/>
  <c r="D1373" i="15"/>
  <c r="D1345" i="15"/>
  <c r="D1367" i="15"/>
  <c r="D2105" i="15"/>
  <c r="D1821" i="15"/>
  <c r="D1859" i="15"/>
  <c r="D1562" i="15"/>
  <c r="D2052" i="15"/>
  <c r="D2122" i="15"/>
  <c r="D1834" i="15"/>
  <c r="D1617" i="15"/>
  <c r="D1604" i="15"/>
  <c r="D1338" i="15"/>
  <c r="D2304" i="15"/>
  <c r="D2110" i="15"/>
  <c r="D1845" i="15"/>
  <c r="D1586" i="15"/>
  <c r="D1305" i="15"/>
  <c r="D2318" i="15"/>
  <c r="D2098" i="15"/>
  <c r="D1828" i="15"/>
  <c r="D1576" i="15"/>
  <c r="D1563" i="15"/>
  <c r="D1298" i="15"/>
  <c r="D1377" i="15"/>
  <c r="D1313" i="15"/>
  <c r="D2057" i="15"/>
  <c r="D1812" i="15"/>
  <c r="D1811" i="15"/>
  <c r="D1605" i="15"/>
  <c r="D1324" i="15"/>
  <c r="D2316" i="15"/>
  <c r="D2054" i="15"/>
  <c r="D1852" i="15"/>
  <c r="D1568" i="15"/>
  <c r="D1555" i="15"/>
  <c r="D1375" i="15"/>
  <c r="D2097" i="15"/>
  <c r="D1797" i="15"/>
  <c r="D1835" i="15"/>
  <c r="D1629" i="15"/>
  <c r="D1348" i="15"/>
  <c r="D2308" i="15"/>
  <c r="D2126" i="15"/>
  <c r="D1849" i="15"/>
  <c r="D1832" i="15"/>
  <c r="D1606" i="15"/>
  <c r="D1341" i="15"/>
  <c r="AR69" i="7"/>
  <c r="Y93" i="7"/>
  <c r="D2048" i="15"/>
  <c r="D2106" i="15"/>
  <c r="D1798" i="15"/>
  <c r="D1580" i="15"/>
  <c r="D1567" i="15"/>
  <c r="D2109" i="15"/>
  <c r="D1857" i="15"/>
  <c r="D1808" i="15"/>
  <c r="D1598" i="15"/>
  <c r="D1333" i="15"/>
  <c r="D2049" i="15"/>
  <c r="D2118" i="15"/>
  <c r="D1844" i="15"/>
  <c r="D1581" i="15"/>
  <c r="D1300" i="15"/>
  <c r="D1343" i="15"/>
  <c r="D2101" i="15"/>
  <c r="D1839" i="15"/>
  <c r="D1558" i="15"/>
  <c r="D1293" i="15"/>
  <c r="D2312" i="15"/>
  <c r="D2050" i="15"/>
  <c r="D1868" i="15"/>
  <c r="D1848" i="15"/>
  <c r="D1610" i="15"/>
  <c r="D1361" i="15"/>
  <c r="D2100" i="15"/>
  <c r="D2091" i="15"/>
  <c r="D1824" i="15"/>
  <c r="D1577" i="15"/>
  <c r="D1312" i="15"/>
  <c r="D1307" i="15"/>
  <c r="D2314" i="15"/>
  <c r="D2090" i="15"/>
  <c r="D1556" i="15"/>
  <c r="D1353" i="15"/>
  <c r="D2092" i="15"/>
  <c r="D2083" i="15"/>
  <c r="D1826" i="15"/>
  <c r="D1611" i="15"/>
  <c r="D1346" i="15"/>
  <c r="D1366" i="15"/>
  <c r="D2309" i="15"/>
  <c r="D2066" i="15"/>
  <c r="D1548" i="15"/>
  <c r="D1626" i="15"/>
  <c r="D2116" i="15"/>
  <c r="D2107" i="15"/>
  <c r="D1799" i="15"/>
  <c r="D1593" i="15"/>
  <c r="D1328" i="15"/>
  <c r="D1323" i="15"/>
  <c r="D2056" i="15"/>
  <c r="D2130" i="15"/>
  <c r="D1869" i="15"/>
  <c r="D1572" i="15"/>
  <c r="D1559" i="15"/>
  <c r="D1369" i="15"/>
  <c r="D2108" i="15"/>
  <c r="D2099" i="15"/>
  <c r="D1842" i="15"/>
  <c r="D1553" i="15"/>
  <c r="D1627" i="15"/>
  <c r="D1362" i="15"/>
  <c r="D1303" i="15"/>
  <c r="D2303" i="15"/>
  <c r="D2121" i="15"/>
  <c r="D1837" i="15"/>
  <c r="D2068" i="15"/>
  <c r="D2059" i="15"/>
  <c r="D1850" i="15"/>
  <c r="D1545" i="15"/>
  <c r="D1619" i="15"/>
  <c r="D1354" i="15"/>
  <c r="D2301" i="15"/>
  <c r="D1861" i="15"/>
  <c r="D1816" i="15"/>
  <c r="D1602" i="15"/>
  <c r="D2060" i="15"/>
  <c r="D2051" i="15"/>
  <c r="D1883" i="15"/>
  <c r="D1592" i="15"/>
  <c r="D1579" i="15"/>
  <c r="D1314" i="15"/>
  <c r="D1318" i="15"/>
  <c r="D1378" i="15"/>
  <c r="D2112" i="15"/>
  <c r="D2103" i="15"/>
  <c r="D1862" i="15"/>
  <c r="D1557" i="15"/>
  <c r="D1631" i="15"/>
  <c r="D2313" i="15"/>
  <c r="D2070" i="15"/>
  <c r="D1802" i="15"/>
  <c r="D1584" i="15"/>
  <c r="D1571" i="15"/>
  <c r="D1306" i="15"/>
  <c r="D2113" i="15"/>
  <c r="D1851" i="15"/>
  <c r="D1365" i="15"/>
  <c r="D2062" i="15"/>
  <c r="D1865" i="15"/>
  <c r="D1544" i="15"/>
  <c r="D1622" i="15"/>
  <c r="D1357" i="15"/>
  <c r="D2064" i="15"/>
  <c r="D2055" i="15"/>
  <c r="D1814" i="15"/>
  <c r="D1596" i="15"/>
  <c r="D1583" i="15"/>
  <c r="D1319" i="15"/>
  <c r="D2061" i="15"/>
  <c r="D1809" i="15"/>
  <c r="D1847" i="15"/>
  <c r="D1550" i="15"/>
  <c r="D1376" i="15"/>
  <c r="D2104" i="15"/>
  <c r="D2095" i="15"/>
  <c r="D1838" i="15"/>
  <c r="D1620" i="15"/>
  <c r="D1607" i="15"/>
  <c r="D1342" i="15"/>
  <c r="D1864" i="15"/>
  <c r="D1601" i="15"/>
  <c r="D1336" i="15"/>
  <c r="D1315" i="15"/>
  <c r="D2080" i="15"/>
  <c r="D2071" i="15"/>
  <c r="D1612" i="15"/>
  <c r="D1599" i="15"/>
  <c r="D1351" i="15"/>
  <c r="D1863" i="15"/>
  <c r="D1566" i="15"/>
  <c r="D1301" i="15"/>
  <c r="D2120" i="15"/>
  <c r="D2111" i="15"/>
  <c r="D1854" i="15"/>
  <c r="D1358" i="15"/>
  <c r="D2069" i="15"/>
  <c r="D1800" i="15"/>
  <c r="D1807" i="15"/>
  <c r="D1616" i="15"/>
  <c r="D1352" i="15"/>
  <c r="D1331" i="15"/>
  <c r="D1311" i="15"/>
  <c r="D2306" i="15"/>
  <c r="D1840" i="15"/>
  <c r="D1564" i="15"/>
  <c r="D1551" i="15"/>
  <c r="D1334" i="15"/>
  <c r="D2133" i="15"/>
  <c r="D2123" i="15"/>
  <c r="D1815" i="15"/>
  <c r="D1609" i="15"/>
  <c r="D1344" i="15"/>
  <c r="D1339" i="15"/>
  <c r="D2072" i="15"/>
  <c r="D2063" i="15"/>
  <c r="D1588" i="15"/>
  <c r="D1575" i="15"/>
  <c r="D1294" i="15"/>
  <c r="D2124" i="15"/>
  <c r="D2115" i="15"/>
  <c r="D1858" i="15"/>
  <c r="D1569" i="15"/>
  <c r="D1304" i="15"/>
  <c r="D1335" i="15"/>
  <c r="BB36" i="7"/>
  <c r="Z94" i="7" l="1"/>
  <c r="AB93" i="7"/>
  <c r="AS70" i="7"/>
  <c r="AT70" i="7"/>
  <c r="AU69" i="7"/>
  <c r="R106" i="7"/>
  <c r="S106" i="7"/>
  <c r="T105" i="7"/>
  <c r="E2318" i="15"/>
  <c r="E2314" i="15"/>
  <c r="E2306" i="15"/>
  <c r="E2302" i="15"/>
  <c r="E2313" i="15"/>
  <c r="E2309" i="15"/>
  <c r="E2301" i="15"/>
  <c r="E2316" i="15"/>
  <c r="E2312" i="15"/>
  <c r="E2308" i="15"/>
  <c r="E2304" i="15"/>
  <c r="E2300" i="15"/>
  <c r="E2319" i="15"/>
  <c r="E2315" i="15"/>
  <c r="E2311" i="15"/>
  <c r="E2307" i="15"/>
  <c r="E2303" i="15"/>
  <c r="E2118" i="15"/>
  <c r="E2135" i="15"/>
  <c r="E2131" i="15"/>
  <c r="E2123" i="15"/>
  <c r="E2119" i="15"/>
  <c r="E2115" i="15"/>
  <c r="E2111" i="15"/>
  <c r="E2107" i="15"/>
  <c r="E2103" i="15"/>
  <c r="E2099" i="15"/>
  <c r="E2095" i="15"/>
  <c r="E2091" i="15"/>
  <c r="E2087" i="15"/>
  <c r="E2083" i="15"/>
  <c r="E2079" i="15"/>
  <c r="E2075" i="15"/>
  <c r="E2071" i="15"/>
  <c r="E2067" i="15"/>
  <c r="E2063" i="15"/>
  <c r="E2059" i="15"/>
  <c r="E2055" i="15"/>
  <c r="E2051" i="15"/>
  <c r="E2130" i="15"/>
  <c r="E2122" i="15"/>
  <c r="E2106" i="15"/>
  <c r="E2098" i="15"/>
  <c r="E2090" i="15"/>
  <c r="E2086" i="15"/>
  <c r="E2078" i="15"/>
  <c r="E2074" i="15"/>
  <c r="E2070" i="15"/>
  <c r="E2066" i="15"/>
  <c r="E2062" i="15"/>
  <c r="E2054" i="15"/>
  <c r="E2050" i="15"/>
  <c r="E2126" i="15"/>
  <c r="E2110" i="15"/>
  <c r="E2102" i="15"/>
  <c r="E2132" i="15"/>
  <c r="E2129" i="15"/>
  <c r="E2125" i="15"/>
  <c r="E2121" i="15"/>
  <c r="E2117" i="15"/>
  <c r="E2113" i="15"/>
  <c r="E2109" i="15"/>
  <c r="E2105" i="15"/>
  <c r="E2101" i="15"/>
  <c r="E2097" i="15"/>
  <c r="E2089" i="15"/>
  <c r="E2085" i="15"/>
  <c r="E2081" i="15"/>
  <c r="E2073" i="15"/>
  <c r="E2069" i="15"/>
  <c r="E2061" i="15"/>
  <c r="E2057" i="15"/>
  <c r="E2049" i="15"/>
  <c r="E2134" i="15"/>
  <c r="E2114" i="15"/>
  <c r="E2094" i="15"/>
  <c r="E2133" i="15"/>
  <c r="E2124" i="15"/>
  <c r="E2120" i="15"/>
  <c r="E2116" i="15"/>
  <c r="E2112" i="15"/>
  <c r="E2108" i="15"/>
  <c r="E2104" i="15"/>
  <c r="E2100" i="15"/>
  <c r="E2096" i="15"/>
  <c r="E2092" i="15"/>
  <c r="E2088" i="15"/>
  <c r="E2084" i="15"/>
  <c r="E2080" i="15"/>
  <c r="E2076" i="15"/>
  <c r="E2072" i="15"/>
  <c r="E2068" i="15"/>
  <c r="E2064" i="15"/>
  <c r="E2060" i="15"/>
  <c r="E2056" i="15"/>
  <c r="E2052" i="15"/>
  <c r="E2048" i="15"/>
  <c r="E1855" i="15"/>
  <c r="E1848" i="15"/>
  <c r="E1832" i="15"/>
  <c r="E1816" i="15"/>
  <c r="E1808" i="15"/>
  <c r="E1804" i="15"/>
  <c r="E1879" i="15"/>
  <c r="E1871" i="15"/>
  <c r="E1867" i="15"/>
  <c r="E1863" i="15"/>
  <c r="E1859" i="15"/>
  <c r="E1856" i="15"/>
  <c r="E1851" i="15"/>
  <c r="E1847" i="15"/>
  <c r="E1843" i="15"/>
  <c r="E1839" i="15"/>
  <c r="E1835" i="15"/>
  <c r="E1831" i="15"/>
  <c r="E1827" i="15"/>
  <c r="E1823" i="15"/>
  <c r="E1819" i="15"/>
  <c r="E1815" i="15"/>
  <c r="E1811" i="15"/>
  <c r="E1807" i="15"/>
  <c r="E1803" i="15"/>
  <c r="E1799" i="15"/>
  <c r="E1880" i="15"/>
  <c r="E1864" i="15"/>
  <c r="E1844" i="15"/>
  <c r="E1824" i="15"/>
  <c r="E1882" i="15"/>
  <c r="E1874" i="15"/>
  <c r="E1870" i="15"/>
  <c r="E1866" i="15"/>
  <c r="E1862" i="15"/>
  <c r="E1858" i="15"/>
  <c r="E1854" i="15"/>
  <c r="E1850" i="15"/>
  <c r="E1846" i="15"/>
  <c r="E1842" i="15"/>
  <c r="E1838" i="15"/>
  <c r="E1834" i="15"/>
  <c r="E1826" i="15"/>
  <c r="E1822" i="15"/>
  <c r="E1818" i="15"/>
  <c r="E1814" i="15"/>
  <c r="E1810" i="15"/>
  <c r="E1802" i="15"/>
  <c r="E1798" i="15"/>
  <c r="E1883" i="15"/>
  <c r="E1869" i="15"/>
  <c r="E1852" i="15"/>
  <c r="E1840" i="15"/>
  <c r="E1828" i="15"/>
  <c r="E1878" i="15"/>
  <c r="E1881" i="15"/>
  <c r="E1877" i="15"/>
  <c r="E1873" i="15"/>
  <c r="E1868" i="15"/>
  <c r="E1865" i="15"/>
  <c r="E1861" i="15"/>
  <c r="E1857" i="15"/>
  <c r="E1853" i="15"/>
  <c r="E1849" i="15"/>
  <c r="E1845" i="15"/>
  <c r="E1837" i="15"/>
  <c r="E1833" i="15"/>
  <c r="E1829" i="15"/>
  <c r="E1821" i="15"/>
  <c r="E1817" i="15"/>
  <c r="E1809" i="15"/>
  <c r="E1805" i="15"/>
  <c r="E1797" i="15"/>
  <c r="E1872" i="15"/>
  <c r="E1860" i="15"/>
  <c r="E1836" i="15"/>
  <c r="E1820" i="15"/>
  <c r="E1812" i="15"/>
  <c r="E1800" i="15"/>
  <c r="E1796" i="15"/>
  <c r="E1631" i="15"/>
  <c r="E1627" i="15"/>
  <c r="E1619" i="15"/>
  <c r="E1615" i="15"/>
  <c r="E1611" i="15"/>
  <c r="E1607" i="15"/>
  <c r="E1604" i="15"/>
  <c r="E1599" i="15"/>
  <c r="E1595" i="15"/>
  <c r="E1591" i="15"/>
  <c r="E1587" i="15"/>
  <c r="E1583" i="15"/>
  <c r="E1579" i="15"/>
  <c r="E1575" i="15"/>
  <c r="E1571" i="15"/>
  <c r="E1567" i="15"/>
  <c r="E1563" i="15"/>
  <c r="E1559" i="15"/>
  <c r="E1555" i="15"/>
  <c r="E1551" i="15"/>
  <c r="E1547" i="15"/>
  <c r="E1630" i="15"/>
  <c r="E1626" i="15"/>
  <c r="E1622" i="15"/>
  <c r="E1618" i="15"/>
  <c r="E1614" i="15"/>
  <c r="E1610" i="15"/>
  <c r="E1606" i="15"/>
  <c r="E1602" i="15"/>
  <c r="E1598" i="15"/>
  <c r="E1594" i="15"/>
  <c r="E1590" i="15"/>
  <c r="E1586" i="15"/>
  <c r="E1582" i="15"/>
  <c r="E1574" i="15"/>
  <c r="E1570" i="15"/>
  <c r="E1566" i="15"/>
  <c r="E1562" i="15"/>
  <c r="E1558" i="15"/>
  <c r="E1550" i="15"/>
  <c r="E1546" i="15"/>
  <c r="E1629" i="15"/>
  <c r="E1625" i="15"/>
  <c r="E1621" i="15"/>
  <c r="E1616" i="15"/>
  <c r="E1613" i="15"/>
  <c r="E1609" i="15"/>
  <c r="E1605" i="15"/>
  <c r="E1601" i="15"/>
  <c r="E1597" i="15"/>
  <c r="E1593" i="15"/>
  <c r="E1585" i="15"/>
  <c r="E1581" i="15"/>
  <c r="E1577" i="15"/>
  <c r="E1569" i="15"/>
  <c r="E1565" i="15"/>
  <c r="E1557" i="15"/>
  <c r="E1553" i="15"/>
  <c r="E1545" i="15"/>
  <c r="E1628" i="15"/>
  <c r="E1620" i="15"/>
  <c r="E1617" i="15"/>
  <c r="E1612" i="15"/>
  <c r="E1608" i="15"/>
  <c r="E1603" i="15"/>
  <c r="E1600" i="15"/>
  <c r="E1596" i="15"/>
  <c r="E1592" i="15"/>
  <c r="E1588" i="15"/>
  <c r="E1584" i="15"/>
  <c r="E1580" i="15"/>
  <c r="E1576" i="15"/>
  <c r="E1572" i="15"/>
  <c r="E1568" i="15"/>
  <c r="E1564" i="15"/>
  <c r="E1560" i="15"/>
  <c r="E1556" i="15"/>
  <c r="E1552" i="15"/>
  <c r="E1548" i="15"/>
  <c r="E1544" i="15"/>
  <c r="E1379" i="15"/>
  <c r="E1375" i="15"/>
  <c r="E1367" i="15"/>
  <c r="E1363" i="15"/>
  <c r="E1359" i="15"/>
  <c r="E1355" i="15"/>
  <c r="E1351" i="15"/>
  <c r="E1347" i="15"/>
  <c r="E1343" i="15"/>
  <c r="E1339" i="15"/>
  <c r="E1335" i="15"/>
  <c r="E1331" i="15"/>
  <c r="E1327" i="15"/>
  <c r="E1323" i="15"/>
  <c r="E1319" i="15"/>
  <c r="E1315" i="15"/>
  <c r="E1311" i="15"/>
  <c r="E1307" i="15"/>
  <c r="E1303" i="15"/>
  <c r="E1299" i="15"/>
  <c r="E1295" i="15"/>
  <c r="E1378" i="15"/>
  <c r="E1374" i="15"/>
  <c r="E1370" i="15"/>
  <c r="E1366" i="15"/>
  <c r="E1362" i="15"/>
  <c r="E1358" i="15"/>
  <c r="E1354" i="15"/>
  <c r="E1350" i="15"/>
  <c r="E1346" i="15"/>
  <c r="E1342" i="15"/>
  <c r="E1338" i="15"/>
  <c r="E1334" i="15"/>
  <c r="E1330" i="15"/>
  <c r="E1322" i="15"/>
  <c r="E1318" i="15"/>
  <c r="E1314" i="15"/>
  <c r="E1310" i="15"/>
  <c r="E1306" i="15"/>
  <c r="E1298" i="15"/>
  <c r="E1294" i="15"/>
  <c r="E1377" i="15"/>
  <c r="E1373" i="15"/>
  <c r="E1369" i="15"/>
  <c r="E1364" i="15"/>
  <c r="E1361" i="15"/>
  <c r="E1357" i="15"/>
  <c r="E1353" i="15"/>
  <c r="E1349" i="15"/>
  <c r="E1345" i="15"/>
  <c r="E1341" i="15"/>
  <c r="E1333" i="15"/>
  <c r="E1329" i="15"/>
  <c r="E1325" i="15"/>
  <c r="E1317" i="15"/>
  <c r="E1313" i="15"/>
  <c r="E1305" i="15"/>
  <c r="E1301" i="15"/>
  <c r="E1293" i="15"/>
  <c r="E1376" i="15"/>
  <c r="E1368" i="15"/>
  <c r="E1365" i="15"/>
  <c r="E1360" i="15"/>
  <c r="E1356" i="15"/>
  <c r="E1352" i="15"/>
  <c r="E1348" i="15"/>
  <c r="E1344" i="15"/>
  <c r="E1340" i="15"/>
  <c r="E1336" i="15"/>
  <c r="E1332" i="15"/>
  <c r="E1328" i="15"/>
  <c r="E1324" i="15"/>
  <c r="E1320" i="15"/>
  <c r="E1316" i="15"/>
  <c r="E1312" i="15"/>
  <c r="E1308" i="15"/>
  <c r="E1304" i="15"/>
  <c r="E1300" i="15"/>
  <c r="E1296" i="15"/>
  <c r="E1292" i="15"/>
  <c r="BE36" i="7"/>
  <c r="AR70" i="7"/>
  <c r="D104" i="8"/>
  <c r="AC87" i="7"/>
  <c r="A86" i="10"/>
  <c r="B121" i="5"/>
  <c r="H122" i="7"/>
  <c r="Q106" i="7"/>
  <c r="AD87" i="7"/>
  <c r="AG87" i="7"/>
  <c r="D120" i="5"/>
  <c r="G85" i="10"/>
  <c r="B86" i="10"/>
  <c r="AE87" i="7"/>
  <c r="D86" i="10"/>
  <c r="E92" i="9"/>
  <c r="G68" i="11"/>
  <c r="F86" i="10"/>
  <c r="E86" i="10"/>
  <c r="AF87" i="7"/>
  <c r="C86" i="10"/>
  <c r="I122" i="7"/>
  <c r="A3475" i="15" l="1"/>
  <c r="B3265" i="15"/>
  <c r="A3055" i="15"/>
  <c r="A2635" i="15"/>
  <c r="B3475" i="15"/>
  <c r="C3265" i="15"/>
  <c r="A2845" i="15"/>
  <c r="B2635" i="15"/>
  <c r="C3475" i="15"/>
  <c r="C3055" i="15"/>
  <c r="B2845" i="15"/>
  <c r="C2635" i="15"/>
  <c r="A3265" i="15"/>
  <c r="B3055" i="15"/>
  <c r="C2845" i="15"/>
  <c r="AI88" i="7"/>
  <c r="AK87" i="7"/>
  <c r="A450" i="15"/>
  <c r="C450" i="15"/>
  <c r="B450" i="15"/>
  <c r="C330" i="15"/>
  <c r="A330" i="15"/>
  <c r="B330" i="15"/>
  <c r="B210" i="15"/>
  <c r="A210" i="15"/>
  <c r="C210" i="15"/>
  <c r="G86" i="10"/>
  <c r="G69" i="11"/>
  <c r="O106" i="7"/>
  <c r="N106" i="7"/>
  <c r="AP70" i="7"/>
  <c r="D69" i="11"/>
  <c r="A69" i="11"/>
  <c r="A93" i="9"/>
  <c r="B93" i="9"/>
  <c r="H68" i="11"/>
  <c r="P106" i="7"/>
  <c r="B105" i="8"/>
  <c r="AN70" i="7"/>
  <c r="AO70" i="7"/>
  <c r="B69" i="11"/>
  <c r="V94" i="7"/>
  <c r="C93" i="9"/>
  <c r="A121" i="5"/>
  <c r="F92" i="9"/>
  <c r="A105" i="8"/>
  <c r="C69" i="11"/>
  <c r="AM70" i="7"/>
  <c r="F69" i="11"/>
  <c r="X94" i="7"/>
  <c r="U94" i="7"/>
  <c r="L122" i="7"/>
  <c r="D105" i="8"/>
  <c r="E104" i="8"/>
  <c r="BC36" i="7"/>
  <c r="C105" i="8"/>
  <c r="AL70" i="7"/>
  <c r="AQ70" i="7"/>
  <c r="E69" i="11"/>
  <c r="D93" i="9"/>
  <c r="W94" i="7"/>
  <c r="D210" i="15"/>
  <c r="D2320" i="15"/>
  <c r="D450" i="15"/>
  <c r="D330" i="15"/>
  <c r="AS71" i="7" l="1"/>
  <c r="AU70" i="7"/>
  <c r="BD37" i="7"/>
  <c r="BF36" i="7"/>
  <c r="B1184" i="15"/>
  <c r="C974" i="15"/>
  <c r="A554" i="15"/>
  <c r="C1184" i="15"/>
  <c r="C764" i="15"/>
  <c r="B554" i="15"/>
  <c r="A974" i="15"/>
  <c r="A764" i="15"/>
  <c r="C554" i="15"/>
  <c r="A1184" i="15"/>
  <c r="B974" i="15"/>
  <c r="B764" i="15"/>
  <c r="A1634" i="15"/>
  <c r="B1634" i="15"/>
  <c r="A1382" i="15"/>
  <c r="B1382" i="15"/>
  <c r="C1382" i="15"/>
  <c r="A2390" i="15"/>
  <c r="B2390" i="15"/>
  <c r="C2390" i="15"/>
  <c r="A2138" i="15"/>
  <c r="B2138" i="15"/>
  <c r="C2138" i="15"/>
  <c r="A1886" i="15"/>
  <c r="B1886" i="15"/>
  <c r="C1886" i="15"/>
  <c r="C1634" i="15"/>
  <c r="R107" i="7"/>
  <c r="C4388" i="15"/>
  <c r="A4148" i="15"/>
  <c r="B4028" i="15"/>
  <c r="C3908" i="15"/>
  <c r="A3668" i="15"/>
  <c r="A4268" i="15"/>
  <c r="B4148" i="15"/>
  <c r="C4028" i="15"/>
  <c r="A3788" i="15"/>
  <c r="B3668" i="15"/>
  <c r="A4388" i="15"/>
  <c r="B4268" i="15"/>
  <c r="C4148" i="15"/>
  <c r="A3908" i="15"/>
  <c r="B3788" i="15"/>
  <c r="C3668" i="15"/>
  <c r="C4268" i="15"/>
  <c r="B3908" i="15"/>
  <c r="B4388" i="15"/>
  <c r="A4028" i="15"/>
  <c r="C3788" i="15"/>
  <c r="T106" i="7"/>
  <c r="A3266" i="15"/>
  <c r="B3266" i="15"/>
  <c r="C3266" i="15"/>
  <c r="C3056" i="15"/>
  <c r="A3056" i="15"/>
  <c r="B3056" i="15"/>
  <c r="A2846" i="15"/>
  <c r="B2846" i="15"/>
  <c r="C2846" i="15"/>
  <c r="A2636" i="15"/>
  <c r="B2636" i="15"/>
  <c r="C2636" i="15"/>
  <c r="A3476" i="15"/>
  <c r="B3476" i="15"/>
  <c r="C3476" i="15"/>
  <c r="E2320" i="15"/>
  <c r="E450" i="15"/>
  <c r="E330" i="15"/>
  <c r="E210" i="15"/>
  <c r="D974" i="15"/>
  <c r="E87" i="10"/>
  <c r="AD88" i="7"/>
  <c r="A87" i="10"/>
  <c r="J122" i="7"/>
  <c r="D1634" i="15"/>
  <c r="B87" i="10"/>
  <c r="AE88" i="7"/>
  <c r="D87" i="10"/>
  <c r="H35" i="12"/>
  <c r="AA94" i="7"/>
  <c r="D2138" i="15"/>
  <c r="H69" i="11"/>
  <c r="AF88" i="7"/>
  <c r="D554" i="15"/>
  <c r="E105" i="8"/>
  <c r="AC88" i="7"/>
  <c r="C87" i="10"/>
  <c r="AG88" i="7"/>
  <c r="D1382" i="15"/>
  <c r="D1184" i="15"/>
  <c r="D1886" i="15"/>
  <c r="D764" i="15"/>
  <c r="A765" i="15" l="1"/>
  <c r="B765" i="15"/>
  <c r="C765" i="15"/>
  <c r="B555" i="15"/>
  <c r="C555" i="15"/>
  <c r="A555" i="15"/>
  <c r="B1185" i="15"/>
  <c r="C1185" i="15"/>
  <c r="A1185" i="15"/>
  <c r="B975" i="15"/>
  <c r="A975" i="15"/>
  <c r="C975" i="15"/>
  <c r="C4389" i="15"/>
  <c r="A3669" i="15"/>
  <c r="A3789" i="15"/>
  <c r="C4149" i="15"/>
  <c r="B4389" i="15"/>
  <c r="C3789" i="15"/>
  <c r="B3669" i="15"/>
  <c r="C4269" i="15"/>
  <c r="A4149" i="15"/>
  <c r="A4269" i="15"/>
  <c r="A3909" i="15"/>
  <c r="B4029" i="15"/>
  <c r="B4149" i="15"/>
  <c r="A4389" i="15"/>
  <c r="B3789" i="15"/>
  <c r="A4029" i="15"/>
  <c r="C3909" i="15"/>
  <c r="C4029" i="15"/>
  <c r="B4269" i="15"/>
  <c r="C3669" i="15"/>
  <c r="B3909" i="15"/>
  <c r="E554" i="15"/>
  <c r="E1634" i="15"/>
  <c r="E2138" i="15"/>
  <c r="E764" i="15"/>
  <c r="E974" i="15"/>
  <c r="E1886" i="15"/>
  <c r="E1184" i="15"/>
  <c r="E1382" i="15"/>
  <c r="M122" i="7"/>
  <c r="AJ88" i="7"/>
  <c r="Y94" i="7"/>
  <c r="N107" i="7"/>
  <c r="AQ71" i="7"/>
  <c r="F70" i="11"/>
  <c r="A70" i="11"/>
  <c r="D1158" i="15"/>
  <c r="D1162" i="15"/>
  <c r="D1163" i="15"/>
  <c r="I35" i="12"/>
  <c r="A106" i="8"/>
  <c r="AP71" i="7"/>
  <c r="E70" i="11"/>
  <c r="AL71" i="7"/>
  <c r="C121" i="5"/>
  <c r="O107" i="7"/>
  <c r="B106" i="8"/>
  <c r="AO71" i="7"/>
  <c r="AN71" i="7"/>
  <c r="D70" i="11"/>
  <c r="D1152" i="15"/>
  <c r="D1164" i="15"/>
  <c r="D765" i="15"/>
  <c r="P107" i="7"/>
  <c r="C106" i="8"/>
  <c r="AM71" i="7"/>
  <c r="C70" i="11"/>
  <c r="B70" i="11"/>
  <c r="D1150" i="15"/>
  <c r="D1185" i="15"/>
  <c r="D555" i="15"/>
  <c r="D975" i="15"/>
  <c r="C4745" i="15" l="1"/>
  <c r="A4475" i="15"/>
  <c r="C4610" i="15"/>
  <c r="B4700" i="15"/>
  <c r="C4475" i="15"/>
  <c r="A4610" i="15"/>
  <c r="A4655" i="15"/>
  <c r="C4790" i="15"/>
  <c r="A4520" i="15"/>
  <c r="C4655" i="15"/>
  <c r="A4790" i="15"/>
  <c r="B4565" i="15"/>
  <c r="B4610" i="15"/>
  <c r="A4700" i="15"/>
  <c r="B4475" i="15"/>
  <c r="A4565" i="15"/>
  <c r="B4745" i="15"/>
  <c r="C4520" i="15"/>
  <c r="B4790" i="15"/>
  <c r="C4565" i="15"/>
  <c r="B4655" i="15"/>
  <c r="A4745" i="15"/>
  <c r="B4520" i="15"/>
  <c r="C4700" i="15"/>
  <c r="Z95" i="7"/>
  <c r="AA95" i="7"/>
  <c r="AB94" i="7"/>
  <c r="E555" i="15"/>
  <c r="E975" i="15"/>
  <c r="E1185" i="15"/>
  <c r="E765" i="15"/>
  <c r="E1150" i="15"/>
  <c r="E1164" i="15"/>
  <c r="E1162" i="15"/>
  <c r="E1163" i="15"/>
  <c r="E1158" i="15"/>
  <c r="E1152" i="15"/>
  <c r="S107" i="7"/>
  <c r="AT71" i="7"/>
  <c r="Y95" i="7"/>
  <c r="AH88" i="7"/>
  <c r="E93" i="9"/>
  <c r="D121" i="5"/>
  <c r="AI89" i="7" l="1"/>
  <c r="AK88" i="7"/>
  <c r="AA96" i="7"/>
  <c r="Z96" i="7"/>
  <c r="C331" i="15"/>
  <c r="B211" i="15"/>
  <c r="C451" i="15"/>
  <c r="B331" i="15"/>
  <c r="C211" i="15"/>
  <c r="A211" i="15"/>
  <c r="A451" i="15"/>
  <c r="A331" i="15"/>
  <c r="B451" i="15"/>
  <c r="F93" i="9"/>
  <c r="AR71" i="7"/>
  <c r="U95" i="7"/>
  <c r="B94" i="9"/>
  <c r="D211" i="15"/>
  <c r="F87" i="10"/>
  <c r="E94" i="9"/>
  <c r="Q107" i="7"/>
  <c r="W95" i="7"/>
  <c r="A94" i="9"/>
  <c r="D1165" i="15"/>
  <c r="D331" i="15"/>
  <c r="Y96" i="7"/>
  <c r="X95" i="7"/>
  <c r="D94" i="9"/>
  <c r="C94" i="9"/>
  <c r="V95" i="7"/>
  <c r="D451" i="15"/>
  <c r="Z97" i="7" l="1"/>
  <c r="AA97" i="7"/>
  <c r="R108" i="7"/>
  <c r="T107" i="7"/>
  <c r="AB95" i="7"/>
  <c r="AS72" i="7"/>
  <c r="AU71" i="7"/>
  <c r="C1635" i="15"/>
  <c r="A1635" i="15"/>
  <c r="B1635" i="15"/>
  <c r="A1383" i="15"/>
  <c r="B1383" i="15"/>
  <c r="C1383" i="15"/>
  <c r="A2391" i="15"/>
  <c r="B2391" i="15"/>
  <c r="C2391" i="15"/>
  <c r="A2139" i="15"/>
  <c r="B2139" i="15"/>
  <c r="C2139" i="15"/>
  <c r="A1887" i="15"/>
  <c r="B1887" i="15"/>
  <c r="C1887" i="15"/>
  <c r="E1165" i="15"/>
  <c r="E211" i="15"/>
  <c r="E331" i="15"/>
  <c r="E451" i="15"/>
  <c r="E95" i="9"/>
  <c r="F94" i="9"/>
  <c r="E88" i="10"/>
  <c r="V96" i="7"/>
  <c r="X96" i="7"/>
  <c r="AE89" i="7"/>
  <c r="AD89" i="7"/>
  <c r="B88" i="10"/>
  <c r="G87" i="10"/>
  <c r="D1383" i="15"/>
  <c r="D95" i="9"/>
  <c r="AF89" i="7"/>
  <c r="D1635" i="15"/>
  <c r="A95" i="9"/>
  <c r="Y97" i="7"/>
  <c r="W96" i="7"/>
  <c r="B95" i="9"/>
  <c r="AC89" i="7"/>
  <c r="AG89" i="7"/>
  <c r="C88" i="10"/>
  <c r="D106" i="8"/>
  <c r="G70" i="11"/>
  <c r="U96" i="7"/>
  <c r="A88" i="10"/>
  <c r="C95" i="9"/>
  <c r="D88" i="10"/>
  <c r="D2139" i="15"/>
  <c r="D1887" i="15"/>
  <c r="AB96" i="7" l="1"/>
  <c r="A3267" i="15"/>
  <c r="B3057" i="15"/>
  <c r="C2847" i="15"/>
  <c r="A3477" i="15"/>
  <c r="B3267" i="15"/>
  <c r="C3057" i="15"/>
  <c r="A2637" i="15"/>
  <c r="B3477" i="15"/>
  <c r="C3267" i="15"/>
  <c r="A2847" i="15"/>
  <c r="B2637" i="15"/>
  <c r="C3477" i="15"/>
  <c r="A3057" i="15"/>
  <c r="B2847" i="15"/>
  <c r="C2637" i="15"/>
  <c r="C2392" i="15"/>
  <c r="A2140" i="15"/>
  <c r="B2140" i="15"/>
  <c r="C2140" i="15"/>
  <c r="A1888" i="15"/>
  <c r="B1888" i="15"/>
  <c r="C1888" i="15"/>
  <c r="C1636" i="15"/>
  <c r="A1636" i="15"/>
  <c r="B1636" i="15"/>
  <c r="A1384" i="15"/>
  <c r="B1384" i="15"/>
  <c r="C1384" i="15"/>
  <c r="A2392" i="15"/>
  <c r="B2392" i="15"/>
  <c r="E2139" i="15"/>
  <c r="E1887" i="15"/>
  <c r="E1635" i="15"/>
  <c r="E1383" i="15"/>
  <c r="AJ89" i="7"/>
  <c r="D1384" i="15"/>
  <c r="AQ72" i="7"/>
  <c r="E71" i="11"/>
  <c r="B71" i="11"/>
  <c r="D2317" i="15"/>
  <c r="D1573" i="15"/>
  <c r="D2093" i="15"/>
  <c r="D1632" i="15"/>
  <c r="D1380" i="15"/>
  <c r="D1326" i="15"/>
  <c r="D1302" i="15"/>
  <c r="D2058" i="15"/>
  <c r="D2305" i="15"/>
  <c r="D2077" i="15"/>
  <c r="D2082" i="15"/>
  <c r="W97" i="7"/>
  <c r="H70" i="11"/>
  <c r="A71" i="11"/>
  <c r="AP72" i="7"/>
  <c r="AL72" i="7"/>
  <c r="D1876" i="15"/>
  <c r="D2065" i="15"/>
  <c r="D1841" i="15"/>
  <c r="D1633" i="15"/>
  <c r="D1372" i="15"/>
  <c r="D1801" i="15"/>
  <c r="D1875" i="15"/>
  <c r="D1321" i="15"/>
  <c r="D1371" i="15"/>
  <c r="D1825" i="15"/>
  <c r="D1806" i="15"/>
  <c r="X97" i="7"/>
  <c r="N108" i="7"/>
  <c r="A107" i="8"/>
  <c r="E106" i="8"/>
  <c r="F95" i="9"/>
  <c r="D1888" i="15"/>
  <c r="F71" i="11"/>
  <c r="D71" i="11"/>
  <c r="AO72" i="7"/>
  <c r="D1337" i="15"/>
  <c r="D1309" i="15"/>
  <c r="D2136" i="15"/>
  <c r="D2137" i="15"/>
  <c r="D1884" i="15"/>
  <c r="D1624" i="15"/>
  <c r="D1578" i="15"/>
  <c r="D1813" i="15"/>
  <c r="D2053" i="15"/>
  <c r="D1549" i="15"/>
  <c r="C96" i="9"/>
  <c r="O108" i="7"/>
  <c r="E96" i="9"/>
  <c r="D2140" i="15"/>
  <c r="AM72" i="7"/>
  <c r="AN72" i="7"/>
  <c r="C71" i="11"/>
  <c r="D1561" i="15"/>
  <c r="D2128" i="15"/>
  <c r="D1589" i="15"/>
  <c r="D2127" i="15"/>
  <c r="D2310" i="15"/>
  <c r="D1381" i="15"/>
  <c r="D1885" i="15"/>
  <c r="D1297" i="15"/>
  <c r="D1554" i="15"/>
  <c r="D1830" i="15"/>
  <c r="D1623" i="15"/>
  <c r="V97" i="7"/>
  <c r="B96" i="9"/>
  <c r="P108" i="7"/>
  <c r="U97" i="7"/>
  <c r="B107" i="8"/>
  <c r="D1636" i="15"/>
  <c r="C107" i="8"/>
  <c r="AB97" i="7" l="1"/>
  <c r="E1623" i="15"/>
  <c r="E1830" i="15"/>
  <c r="E1554" i="15"/>
  <c r="E1297" i="15"/>
  <c r="E1885" i="15"/>
  <c r="E1381" i="15"/>
  <c r="E2310" i="15"/>
  <c r="E2127" i="15"/>
  <c r="E1589" i="15"/>
  <c r="E2128" i="15"/>
  <c r="E1561" i="15"/>
  <c r="E1549" i="15"/>
  <c r="E2053" i="15"/>
  <c r="E1813" i="15"/>
  <c r="E1578" i="15"/>
  <c r="E1624" i="15"/>
  <c r="E1884" i="15"/>
  <c r="E2137" i="15"/>
  <c r="E2136" i="15"/>
  <c r="E1309" i="15"/>
  <c r="E1337" i="15"/>
  <c r="B1889" i="15"/>
  <c r="B2141" i="15"/>
  <c r="C2393" i="15"/>
  <c r="A1385" i="15"/>
  <c r="A1637" i="15"/>
  <c r="C1889" i="15"/>
  <c r="C2141" i="15"/>
  <c r="A2393" i="15"/>
  <c r="B1385" i="15"/>
  <c r="B1637" i="15"/>
  <c r="A1889" i="15"/>
  <c r="A2141" i="15"/>
  <c r="B2393" i="15"/>
  <c r="C1385" i="15"/>
  <c r="C1637" i="15"/>
  <c r="A1186" i="15"/>
  <c r="B976" i="15"/>
  <c r="A766" i="15"/>
  <c r="B1186" i="15"/>
  <c r="C976" i="15"/>
  <c r="A556" i="15"/>
  <c r="C1186" i="15"/>
  <c r="C766" i="15"/>
  <c r="B556" i="15"/>
  <c r="A976" i="15"/>
  <c r="B766" i="15"/>
  <c r="C556" i="15"/>
  <c r="Z98" i="7"/>
  <c r="E1806" i="15"/>
  <c r="E1825" i="15"/>
  <c r="E1371" i="15"/>
  <c r="E1321" i="15"/>
  <c r="E1875" i="15"/>
  <c r="E1801" i="15"/>
  <c r="E1372" i="15"/>
  <c r="E1633" i="15"/>
  <c r="E1841" i="15"/>
  <c r="E2065" i="15"/>
  <c r="E1876" i="15"/>
  <c r="C4390" i="15"/>
  <c r="A3670" i="15"/>
  <c r="A3790" i="15"/>
  <c r="C4150" i="15"/>
  <c r="B4390" i="15"/>
  <c r="C3790" i="15"/>
  <c r="B4150" i="15"/>
  <c r="A4030" i="15"/>
  <c r="A4150" i="15"/>
  <c r="A4270" i="15"/>
  <c r="B3670" i="15"/>
  <c r="A3910" i="15"/>
  <c r="C4270" i="15"/>
  <c r="B3790" i="15"/>
  <c r="B4030" i="15"/>
  <c r="A4390" i="15"/>
  <c r="C3910" i="15"/>
  <c r="C4030" i="15"/>
  <c r="B4270" i="15"/>
  <c r="C3670" i="15"/>
  <c r="B3910" i="15"/>
  <c r="E2082" i="15"/>
  <c r="E2077" i="15"/>
  <c r="E2305" i="15"/>
  <c r="E2058" i="15"/>
  <c r="E1302" i="15"/>
  <c r="E1326" i="15"/>
  <c r="E1380" i="15"/>
  <c r="E1632" i="15"/>
  <c r="E2093" i="15"/>
  <c r="E1573" i="15"/>
  <c r="E2317" i="15"/>
  <c r="E1384" i="15"/>
  <c r="E1636" i="15"/>
  <c r="E1888" i="15"/>
  <c r="E2140" i="15"/>
  <c r="A96" i="9"/>
  <c r="D2141" i="15"/>
  <c r="AT72" i="7"/>
  <c r="S108" i="7"/>
  <c r="D1385" i="15"/>
  <c r="AH89" i="7"/>
  <c r="D1637" i="15"/>
  <c r="D1186" i="15"/>
  <c r="D96" i="9"/>
  <c r="D1889" i="15"/>
  <c r="D976" i="15"/>
  <c r="D556" i="15"/>
  <c r="D766" i="15"/>
  <c r="AJ90" i="7" l="1"/>
  <c r="AI90" i="7"/>
  <c r="AK89" i="7"/>
  <c r="E556" i="15"/>
  <c r="E1637" i="15"/>
  <c r="E976" i="15"/>
  <c r="E1385" i="15"/>
  <c r="E2141" i="15"/>
  <c r="E766" i="15"/>
  <c r="E1889" i="15"/>
  <c r="E1186" i="15"/>
  <c r="F96" i="9"/>
  <c r="B97" i="9"/>
  <c r="F88" i="10"/>
  <c r="Q108" i="7"/>
  <c r="C97" i="9"/>
  <c r="D97" i="9"/>
  <c r="AH90" i="7"/>
  <c r="AR72" i="7"/>
  <c r="W98" i="7"/>
  <c r="A97" i="9"/>
  <c r="V98" i="7"/>
  <c r="X98" i="7"/>
  <c r="U98" i="7"/>
  <c r="AS73" i="7" l="1"/>
  <c r="AU72" i="7"/>
  <c r="R109" i="7"/>
  <c r="S109" i="7"/>
  <c r="T108" i="7"/>
  <c r="B2394" i="15"/>
  <c r="A1386" i="15"/>
  <c r="B1890" i="15"/>
  <c r="B1638" i="15"/>
  <c r="B2142" i="15"/>
  <c r="A2394" i="15"/>
  <c r="A1638" i="15"/>
  <c r="C1386" i="15"/>
  <c r="A1890" i="15"/>
  <c r="C2394" i="15"/>
  <c r="B1386" i="15"/>
  <c r="A2142" i="15"/>
  <c r="C1638" i="15"/>
  <c r="C2142" i="15"/>
  <c r="C1890" i="15"/>
  <c r="AE90" i="7"/>
  <c r="B89" i="10"/>
  <c r="D1386" i="15"/>
  <c r="AA98" i="7"/>
  <c r="G88" i="10"/>
  <c r="C89" i="10"/>
  <c r="D89" i="10"/>
  <c r="D107" i="8"/>
  <c r="AD90" i="7"/>
  <c r="A89" i="10"/>
  <c r="AF90" i="7"/>
  <c r="AC90" i="7"/>
  <c r="G71" i="11"/>
  <c r="F89" i="10"/>
  <c r="Q109" i="7"/>
  <c r="D1890" i="15"/>
  <c r="D1638" i="15"/>
  <c r="AG90" i="7"/>
  <c r="E89" i="10"/>
  <c r="D2142" i="15"/>
  <c r="AI91" i="7" l="1"/>
  <c r="S110" i="7"/>
  <c r="R110" i="7"/>
  <c r="AK90" i="7"/>
  <c r="C3058" i="15"/>
  <c r="A2848" i="15"/>
  <c r="B2848" i="15"/>
  <c r="C2848" i="15"/>
  <c r="A2638" i="15"/>
  <c r="B2638" i="15"/>
  <c r="C2638" i="15"/>
  <c r="A3478" i="15"/>
  <c r="B3478" i="15"/>
  <c r="C3478" i="15"/>
  <c r="A3268" i="15"/>
  <c r="B3268" i="15"/>
  <c r="C3268" i="15"/>
  <c r="A3058" i="15"/>
  <c r="B3058" i="15"/>
  <c r="E1386" i="15"/>
  <c r="E1890" i="15"/>
  <c r="E2142" i="15"/>
  <c r="E1638" i="15"/>
  <c r="H71" i="11"/>
  <c r="AP73" i="7"/>
  <c r="AM73" i="7"/>
  <c r="C72" i="11"/>
  <c r="O109" i="7"/>
  <c r="D108" i="8"/>
  <c r="AN73" i="7"/>
  <c r="F72" i="11"/>
  <c r="E72" i="11"/>
  <c r="P109" i="7"/>
  <c r="C108" i="8" s="1"/>
  <c r="Q110" i="7"/>
  <c r="E107" i="8"/>
  <c r="D72" i="11"/>
  <c r="AO73" i="7"/>
  <c r="AQ73" i="7"/>
  <c r="G89" i="10"/>
  <c r="Y98" i="7"/>
  <c r="AL73" i="7"/>
  <c r="B72" i="11"/>
  <c r="A72" i="11"/>
  <c r="N109" i="7"/>
  <c r="B108" i="8"/>
  <c r="A108" i="8"/>
  <c r="T109" i="7" l="1"/>
  <c r="Z99" i="7"/>
  <c r="AA99" i="7"/>
  <c r="AB98" i="7"/>
  <c r="A3479" i="15"/>
  <c r="B3479" i="15"/>
  <c r="C3479" i="15"/>
  <c r="A3269" i="15"/>
  <c r="C3059" i="15"/>
  <c r="B2849" i="15"/>
  <c r="B2639" i="15"/>
  <c r="B3269" i="15"/>
  <c r="C3269" i="15"/>
  <c r="A3059" i="15"/>
  <c r="B3059" i="15"/>
  <c r="A2849" i="15"/>
  <c r="C2849" i="15"/>
  <c r="A2639" i="15"/>
  <c r="C2639" i="15"/>
  <c r="C1187" i="15"/>
  <c r="A767" i="15"/>
  <c r="B767" i="15"/>
  <c r="B1187" i="15"/>
  <c r="C767" i="15"/>
  <c r="C557" i="15"/>
  <c r="C977" i="15"/>
  <c r="B557" i="15"/>
  <c r="A1187" i="15"/>
  <c r="A557" i="15"/>
  <c r="A977" i="15"/>
  <c r="B977" i="15"/>
  <c r="R111" i="7"/>
  <c r="S111" i="7"/>
  <c r="C4391" i="15"/>
  <c r="A4151" i="15"/>
  <c r="B4031" i="15"/>
  <c r="C3911" i="15"/>
  <c r="A3671" i="15"/>
  <c r="A4271" i="15"/>
  <c r="B4151" i="15"/>
  <c r="C4031" i="15"/>
  <c r="A3791" i="15"/>
  <c r="B3671" i="15"/>
  <c r="A4391" i="15"/>
  <c r="B4271" i="15"/>
  <c r="C4151" i="15"/>
  <c r="A3911" i="15"/>
  <c r="B3791" i="15"/>
  <c r="C3671" i="15"/>
  <c r="B4391" i="15"/>
  <c r="C4271" i="15"/>
  <c r="A4031" i="15"/>
  <c r="B3911" i="15"/>
  <c r="C3791" i="15"/>
  <c r="E108" i="8"/>
  <c r="D767" i="15"/>
  <c r="P110" i="7"/>
  <c r="AE91" i="7"/>
  <c r="C90" i="10"/>
  <c r="Y99" i="7"/>
  <c r="D109" i="8"/>
  <c r="N110" i="7"/>
  <c r="AD91" i="7"/>
  <c r="AF91" i="7"/>
  <c r="AT73" i="7"/>
  <c r="Q111" i="7"/>
  <c r="O110" i="7"/>
  <c r="B109" i="8" s="1"/>
  <c r="D90" i="10"/>
  <c r="A90" i="10"/>
  <c r="E90" i="10"/>
  <c r="E97" i="9"/>
  <c r="C109" i="8"/>
  <c r="AG91" i="7"/>
  <c r="AC91" i="7"/>
  <c r="B90" i="10"/>
  <c r="D557" i="15"/>
  <c r="D977" i="15"/>
  <c r="D1187" i="15"/>
  <c r="R112" i="7" l="1"/>
  <c r="S112" i="7"/>
  <c r="T110" i="7"/>
  <c r="Z100" i="7"/>
  <c r="AA100" i="7"/>
  <c r="B1188" i="15"/>
  <c r="C978" i="15"/>
  <c r="A558" i="15"/>
  <c r="C1188" i="15"/>
  <c r="C768" i="15"/>
  <c r="B558" i="15"/>
  <c r="A978" i="15"/>
  <c r="A768" i="15"/>
  <c r="C558" i="15"/>
  <c r="A1188" i="15"/>
  <c r="B978" i="15"/>
  <c r="B768" i="15"/>
  <c r="E557" i="15"/>
  <c r="E977" i="15"/>
  <c r="E767" i="15"/>
  <c r="E1187" i="15"/>
  <c r="P111" i="7"/>
  <c r="U99" i="7"/>
  <c r="C98" i="9"/>
  <c r="D98" i="9"/>
  <c r="B36" i="12"/>
  <c r="AJ91" i="7"/>
  <c r="Q112" i="7"/>
  <c r="E98" i="9"/>
  <c r="D1188" i="15"/>
  <c r="N111" i="7"/>
  <c r="A98" i="9"/>
  <c r="D36" i="12"/>
  <c r="F97" i="9"/>
  <c r="AR73" i="7"/>
  <c r="O111" i="7"/>
  <c r="B98" i="9"/>
  <c r="V99" i="7"/>
  <c r="E36" i="12"/>
  <c r="A36" i="12"/>
  <c r="D110" i="8"/>
  <c r="A109" i="8"/>
  <c r="Y100" i="7"/>
  <c r="D558" i="15"/>
  <c r="D978" i="15"/>
  <c r="C110" i="8"/>
  <c r="W99" i="7"/>
  <c r="X99" i="7"/>
  <c r="D768" i="15"/>
  <c r="AS74" i="7" l="1"/>
  <c r="AU73" i="7"/>
  <c r="C2143" i="15"/>
  <c r="A1891" i="15"/>
  <c r="A2143" i="15"/>
  <c r="B2143" i="15"/>
  <c r="C1639" i="15"/>
  <c r="A1639" i="15"/>
  <c r="B1891" i="15"/>
  <c r="C1891" i="15"/>
  <c r="B1387" i="15"/>
  <c r="C1387" i="15"/>
  <c r="B1639" i="15"/>
  <c r="B2395" i="15"/>
  <c r="C2395" i="15"/>
  <c r="A1387" i="15"/>
  <c r="A2395" i="15"/>
  <c r="T111" i="7"/>
  <c r="AB99" i="7"/>
  <c r="E558" i="15"/>
  <c r="E978" i="15"/>
  <c r="E768" i="15"/>
  <c r="E1188" i="15"/>
  <c r="E99" i="9"/>
  <c r="F98" i="9"/>
  <c r="A110" i="8"/>
  <c r="D99" i="9"/>
  <c r="V100" i="7"/>
  <c r="N112" i="7"/>
  <c r="B110" i="8"/>
  <c r="AH91" i="7"/>
  <c r="A99" i="9"/>
  <c r="W100" i="7"/>
  <c r="O112" i="7"/>
  <c r="C36" i="12"/>
  <c r="B99" i="9"/>
  <c r="U100" i="7"/>
  <c r="B111" i="8"/>
  <c r="D1387" i="15"/>
  <c r="D1639" i="15"/>
  <c r="D111" i="8"/>
  <c r="E109" i="8"/>
  <c r="G72" i="11"/>
  <c r="D1891" i="15"/>
  <c r="X100" i="7"/>
  <c r="C99" i="9"/>
  <c r="P112" i="7"/>
  <c r="C111" i="8"/>
  <c r="D2143" i="15"/>
  <c r="R113" i="7" l="1"/>
  <c r="Z101" i="7"/>
  <c r="B559" i="15"/>
  <c r="B1189" i="15"/>
  <c r="B769" i="15"/>
  <c r="C769" i="15"/>
  <c r="C979" i="15"/>
  <c r="B979" i="15"/>
  <c r="A979" i="15"/>
  <c r="A1189" i="15"/>
  <c r="A769" i="15"/>
  <c r="A559" i="15"/>
  <c r="C1189" i="15"/>
  <c r="C559" i="15"/>
  <c r="AB100" i="7"/>
  <c r="AI92" i="7"/>
  <c r="AK91" i="7"/>
  <c r="T112" i="7"/>
  <c r="B2396" i="15"/>
  <c r="B1388" i="15"/>
  <c r="A2396" i="15"/>
  <c r="A1388" i="15"/>
  <c r="C2144" i="15"/>
  <c r="B2144" i="15"/>
  <c r="C2396" i="15"/>
  <c r="A2144" i="15"/>
  <c r="B1892" i="15"/>
  <c r="C1892" i="15"/>
  <c r="A1892" i="15"/>
  <c r="C1388" i="15"/>
  <c r="A1640" i="15"/>
  <c r="B1640" i="15"/>
  <c r="C1640" i="15"/>
  <c r="E1639" i="15"/>
  <c r="E1891" i="15"/>
  <c r="E2143" i="15"/>
  <c r="E1387" i="15"/>
  <c r="F99" i="9"/>
  <c r="D73" i="11"/>
  <c r="F73" i="11"/>
  <c r="F36" i="12"/>
  <c r="D979" i="15"/>
  <c r="F90" i="10"/>
  <c r="B73" i="11"/>
  <c r="A111" i="8"/>
  <c r="D1388" i="15"/>
  <c r="E73" i="11"/>
  <c r="H72" i="11"/>
  <c r="E110" i="8"/>
  <c r="C73" i="11"/>
  <c r="A73" i="11"/>
  <c r="D1189" i="15"/>
  <c r="D769" i="15"/>
  <c r="D2144" i="15"/>
  <c r="D1892" i="15"/>
  <c r="D559" i="15"/>
  <c r="D1640" i="15"/>
  <c r="B770" i="15" l="1"/>
  <c r="C770" i="15"/>
  <c r="A560" i="15"/>
  <c r="A980" i="15"/>
  <c r="B1190" i="15"/>
  <c r="A1190" i="15"/>
  <c r="C560" i="15"/>
  <c r="C1190" i="15"/>
  <c r="C980" i="15"/>
  <c r="A770" i="15"/>
  <c r="B980" i="15"/>
  <c r="B560" i="15"/>
  <c r="C4392" i="15"/>
  <c r="A3672" i="15"/>
  <c r="A4272" i="15"/>
  <c r="B4152" i="15"/>
  <c r="C4032" i="15"/>
  <c r="A3792" i="15"/>
  <c r="A4392" i="15"/>
  <c r="B4272" i="15"/>
  <c r="C4152" i="15"/>
  <c r="A3912" i="15"/>
  <c r="B3792" i="15"/>
  <c r="C3672" i="15"/>
  <c r="B4392" i="15"/>
  <c r="C4272" i="15"/>
  <c r="A4032" i="15"/>
  <c r="B3912" i="15"/>
  <c r="C3792" i="15"/>
  <c r="A4152" i="15"/>
  <c r="B4032" i="15"/>
  <c r="C3912" i="15"/>
  <c r="B3672" i="15"/>
  <c r="B1641" i="15"/>
  <c r="C1641" i="15"/>
  <c r="B1893" i="15"/>
  <c r="C1893" i="15"/>
  <c r="A2397" i="15"/>
  <c r="A1641" i="15"/>
  <c r="A2145" i="15"/>
  <c r="B2397" i="15"/>
  <c r="B1389" i="15"/>
  <c r="C2397" i="15"/>
  <c r="A1893" i="15"/>
  <c r="B2145" i="15"/>
  <c r="C2145" i="15"/>
  <c r="A1389" i="15"/>
  <c r="C1389" i="15"/>
  <c r="E2144" i="15"/>
  <c r="E1892" i="15"/>
  <c r="E769" i="15"/>
  <c r="E1388" i="15"/>
  <c r="E559" i="15"/>
  <c r="E1640" i="15"/>
  <c r="E1189" i="15"/>
  <c r="E979" i="15"/>
  <c r="AF92" i="7"/>
  <c r="D91" i="10"/>
  <c r="U101" i="7"/>
  <c r="N113" i="7"/>
  <c r="C100" i="9"/>
  <c r="D560" i="15"/>
  <c r="E111" i="8"/>
  <c r="D1389" i="15"/>
  <c r="AC92" i="7"/>
  <c r="C91" i="10"/>
  <c r="B100" i="9"/>
  <c r="O113" i="7"/>
  <c r="G90" i="10"/>
  <c r="AG92" i="7"/>
  <c r="AE92" i="7"/>
  <c r="E91" i="10"/>
  <c r="V101" i="7"/>
  <c r="A100" i="9"/>
  <c r="B112" i="8"/>
  <c r="A91" i="10"/>
  <c r="AD92" i="7"/>
  <c r="B91" i="10"/>
  <c r="X101" i="7"/>
  <c r="W101" i="7"/>
  <c r="P113" i="7"/>
  <c r="A112" i="8"/>
  <c r="D770" i="15"/>
  <c r="D2145" i="15"/>
  <c r="D1190" i="15"/>
  <c r="D1893" i="15"/>
  <c r="D1641" i="15"/>
  <c r="D980" i="15"/>
  <c r="B3480" i="15" l="1"/>
  <c r="C3270" i="15"/>
  <c r="A2850" i="15"/>
  <c r="B2640" i="15"/>
  <c r="A3060" i="15"/>
  <c r="C2640" i="15"/>
  <c r="C3480" i="15"/>
  <c r="B2850" i="15"/>
  <c r="A3270" i="15"/>
  <c r="B3060" i="15"/>
  <c r="C2850" i="15"/>
  <c r="A3480" i="15"/>
  <c r="B3270" i="15"/>
  <c r="A2640" i="15"/>
  <c r="C3060" i="15"/>
  <c r="B1191" i="15"/>
  <c r="C981" i="15"/>
  <c r="A561" i="15"/>
  <c r="C771" i="15"/>
  <c r="A981" i="15"/>
  <c r="A771" i="15"/>
  <c r="C561" i="15"/>
  <c r="C1191" i="15"/>
  <c r="B561" i="15"/>
  <c r="A1191" i="15"/>
  <c r="B981" i="15"/>
  <c r="B771" i="15"/>
  <c r="E560" i="15"/>
  <c r="E1893" i="15"/>
  <c r="E980" i="15"/>
  <c r="E1389" i="15"/>
  <c r="E2145" i="15"/>
  <c r="E1190" i="15"/>
  <c r="E770" i="15"/>
  <c r="E1641" i="15"/>
  <c r="AA101" i="7"/>
  <c r="C112" i="8"/>
  <c r="AJ92" i="7"/>
  <c r="D771" i="15"/>
  <c r="S113" i="7"/>
  <c r="G36" i="12"/>
  <c r="D100" i="9"/>
  <c r="D1191" i="15"/>
  <c r="D561" i="15"/>
  <c r="D981" i="15"/>
  <c r="E1191" i="15" l="1"/>
  <c r="E981" i="15"/>
  <c r="E561" i="15"/>
  <c r="E771" i="15"/>
  <c r="Y101" i="7"/>
  <c r="Q113" i="7"/>
  <c r="AH92" i="7"/>
  <c r="AI93" i="7" l="1"/>
  <c r="AK92" i="7"/>
  <c r="R114" i="7"/>
  <c r="S114" i="7"/>
  <c r="T113" i="7"/>
  <c r="Z102" i="7"/>
  <c r="AA102" i="7"/>
  <c r="AB101" i="7"/>
  <c r="F91" i="10"/>
  <c r="D112" i="8"/>
  <c r="E100" i="9"/>
  <c r="D4860" i="15"/>
  <c r="Q114" i="7"/>
  <c r="Y102" i="7"/>
  <c r="D4877" i="15"/>
  <c r="R115" i="7" l="1"/>
  <c r="S115" i="7"/>
  <c r="E4877" i="15"/>
  <c r="E4860" i="15"/>
  <c r="E101" i="9"/>
  <c r="G91" i="10"/>
  <c r="W102" i="7"/>
  <c r="P114" i="7"/>
  <c r="AF93" i="7"/>
  <c r="AO74" i="7" s="1"/>
  <c r="AY37" i="7" s="1"/>
  <c r="AD93" i="7"/>
  <c r="AM74" i="7" s="1"/>
  <c r="AW37" i="7" s="1"/>
  <c r="Q115" i="7"/>
  <c r="X102" i="7"/>
  <c r="U102" i="7"/>
  <c r="N114" i="7"/>
  <c r="B92" i="10"/>
  <c r="E92" i="10"/>
  <c r="F100" i="9"/>
  <c r="C101" i="9"/>
  <c r="D101" i="9"/>
  <c r="O114" i="7"/>
  <c r="B113" i="8" s="1"/>
  <c r="AG93" i="7"/>
  <c r="C92" i="10"/>
  <c r="AE93" i="7"/>
  <c r="AN74" i="7" s="1"/>
  <c r="AX37" i="7" s="1"/>
  <c r="D113" i="8"/>
  <c r="E112" i="8"/>
  <c r="V102" i="7"/>
  <c r="B101" i="9"/>
  <c r="C113" i="8"/>
  <c r="AC93" i="7"/>
  <c r="A92" i="10"/>
  <c r="D92" i="10"/>
  <c r="A113" i="8"/>
  <c r="AP74" i="7"/>
  <c r="AZ37" i="7" s="1"/>
  <c r="AL74" i="7"/>
  <c r="AV37" i="7"/>
  <c r="C1192" i="15" l="1"/>
  <c r="C772" i="15"/>
  <c r="B562" i="15"/>
  <c r="A772" i="15"/>
  <c r="A1192" i="15"/>
  <c r="B982" i="15"/>
  <c r="B772" i="15"/>
  <c r="B1192" i="15"/>
  <c r="C982" i="15"/>
  <c r="A562" i="15"/>
  <c r="A982" i="15"/>
  <c r="C562" i="15"/>
  <c r="A2398" i="15"/>
  <c r="B2398" i="15"/>
  <c r="C2398" i="15"/>
  <c r="A2146" i="15"/>
  <c r="B2146" i="15"/>
  <c r="C2146" i="15"/>
  <c r="C1894" i="15"/>
  <c r="C1642" i="15"/>
  <c r="A1642" i="15"/>
  <c r="B1642" i="15"/>
  <c r="B1894" i="15"/>
  <c r="A1390" i="15"/>
  <c r="B1390" i="15"/>
  <c r="C1390" i="15"/>
  <c r="A1894" i="15"/>
  <c r="T114" i="7"/>
  <c r="AB102" i="7"/>
  <c r="Z103" i="7"/>
  <c r="S116" i="7"/>
  <c r="R116" i="7"/>
  <c r="A2641" i="15"/>
  <c r="B2641" i="15"/>
  <c r="C2641" i="15"/>
  <c r="A3061" i="15"/>
  <c r="A3481" i="15"/>
  <c r="B3481" i="15"/>
  <c r="C3481" i="15"/>
  <c r="A3271" i="15"/>
  <c r="C3271" i="15"/>
  <c r="B3061" i="15"/>
  <c r="B3271" i="15"/>
  <c r="C3061" i="15"/>
  <c r="A2851" i="15"/>
  <c r="B2851" i="15"/>
  <c r="C2851" i="15"/>
  <c r="P115" i="7"/>
  <c r="C114" i="8"/>
  <c r="N115" i="7"/>
  <c r="E113" i="8"/>
  <c r="D982" i="15"/>
  <c r="D772" i="15"/>
  <c r="D1192" i="15"/>
  <c r="AJ93" i="7"/>
  <c r="D114" i="8"/>
  <c r="A101" i="9"/>
  <c r="Q116" i="7"/>
  <c r="O115" i="7"/>
  <c r="B114" i="8" s="1"/>
  <c r="D1642" i="15"/>
  <c r="D1390" i="15"/>
  <c r="D562" i="15"/>
  <c r="D1894" i="15"/>
  <c r="D2146" i="15"/>
  <c r="A983" i="15" l="1"/>
  <c r="B983" i="15"/>
  <c r="C983" i="15"/>
  <c r="C773" i="15"/>
  <c r="A773" i="15"/>
  <c r="B773" i="15"/>
  <c r="B563" i="15"/>
  <c r="C563" i="15"/>
  <c r="A563" i="15"/>
  <c r="A1193" i="15"/>
  <c r="B1193" i="15"/>
  <c r="C1193" i="15"/>
  <c r="T115" i="7"/>
  <c r="E1894" i="15"/>
  <c r="E772" i="15"/>
  <c r="E2146" i="15"/>
  <c r="E1192" i="15"/>
  <c r="E1390" i="15"/>
  <c r="E1642" i="15"/>
  <c r="E562" i="15"/>
  <c r="E982" i="15"/>
  <c r="D115" i="8"/>
  <c r="AH93" i="7"/>
  <c r="D983" i="15"/>
  <c r="W103" i="7"/>
  <c r="N116" i="7"/>
  <c r="A114" i="8"/>
  <c r="V103" i="7"/>
  <c r="A102" i="9"/>
  <c r="D102" i="9"/>
  <c r="X103" i="7"/>
  <c r="O116" i="7"/>
  <c r="F101" i="9"/>
  <c r="U103" i="7"/>
  <c r="C102" i="9"/>
  <c r="P116" i="7"/>
  <c r="D773" i="15"/>
  <c r="D563" i="15"/>
  <c r="D1193" i="15"/>
  <c r="AQ74" i="7"/>
  <c r="BA37" i="7"/>
  <c r="R117" i="7" l="1"/>
  <c r="C2399" i="15"/>
  <c r="C1391" i="15"/>
  <c r="C1643" i="15"/>
  <c r="B1895" i="15"/>
  <c r="C2147" i="15"/>
  <c r="A2399" i="15"/>
  <c r="A1391" i="15"/>
  <c r="A1643" i="15"/>
  <c r="C1895" i="15"/>
  <c r="A2147" i="15"/>
  <c r="B2399" i="15"/>
  <c r="B1391" i="15"/>
  <c r="B1643" i="15"/>
  <c r="A1895" i="15"/>
  <c r="B2147" i="15"/>
  <c r="T116" i="7"/>
  <c r="AI94" i="7"/>
  <c r="AJ94" i="7"/>
  <c r="AK93" i="7"/>
  <c r="E1193" i="15"/>
  <c r="E983" i="15"/>
  <c r="E563" i="15"/>
  <c r="E773" i="15"/>
  <c r="E114" i="8"/>
  <c r="F92" i="10"/>
  <c r="AT74" i="7"/>
  <c r="D1895" i="15"/>
  <c r="B115" i="8"/>
  <c r="A115" i="8"/>
  <c r="AH94" i="7"/>
  <c r="AA103" i="7"/>
  <c r="C115" i="8"/>
  <c r="D2147" i="15"/>
  <c r="B102" i="9"/>
  <c r="D1643" i="15"/>
  <c r="D1391" i="15"/>
  <c r="AJ95" i="7" l="1"/>
  <c r="AI95" i="7"/>
  <c r="A984" i="15"/>
  <c r="B984" i="15"/>
  <c r="C984" i="15"/>
  <c r="C774" i="15"/>
  <c r="B774" i="15"/>
  <c r="A564" i="15"/>
  <c r="A1194" i="15"/>
  <c r="B1194" i="15"/>
  <c r="C1194" i="15"/>
  <c r="A774" i="15"/>
  <c r="C564" i="15"/>
  <c r="B564" i="15"/>
  <c r="E1391" i="15"/>
  <c r="E1895" i="15"/>
  <c r="E2147" i="15"/>
  <c r="E1643" i="15"/>
  <c r="AD94" i="7"/>
  <c r="AF94" i="7"/>
  <c r="A93" i="10"/>
  <c r="P117" i="7"/>
  <c r="Y103" i="7"/>
  <c r="E115" i="8"/>
  <c r="D984" i="15"/>
  <c r="B93" i="10"/>
  <c r="AE94" i="7"/>
  <c r="D93" i="10"/>
  <c r="A116" i="8"/>
  <c r="F93" i="10"/>
  <c r="AR74" i="7"/>
  <c r="E93" i="10"/>
  <c r="AG94" i="7"/>
  <c r="N117" i="7"/>
  <c r="C116" i="8"/>
  <c r="AH95" i="7"/>
  <c r="G92" i="10"/>
  <c r="C93" i="10"/>
  <c r="AC94" i="7"/>
  <c r="O117" i="7"/>
  <c r="D1194" i="15"/>
  <c r="D564" i="15"/>
  <c r="D774" i="15"/>
  <c r="BB37" i="7"/>
  <c r="AK94" i="7" l="1"/>
  <c r="A3482" i="15"/>
  <c r="C3062" i="15"/>
  <c r="B3482" i="15"/>
  <c r="A2852" i="15"/>
  <c r="C3482" i="15"/>
  <c r="A3062" i="15"/>
  <c r="B2852" i="15"/>
  <c r="C2642" i="15"/>
  <c r="A3272" i="15"/>
  <c r="B3062" i="15"/>
  <c r="C2852" i="15"/>
  <c r="B3272" i="15"/>
  <c r="A2642" i="15"/>
  <c r="C3272" i="15"/>
  <c r="B2642" i="15"/>
  <c r="AS75" i="7"/>
  <c r="AT75" i="7"/>
  <c r="AU74" i="7"/>
  <c r="B1195" i="15"/>
  <c r="C985" i="15"/>
  <c r="A565" i="15"/>
  <c r="C775" i="15"/>
  <c r="A775" i="15"/>
  <c r="A1195" i="15"/>
  <c r="B985" i="15"/>
  <c r="B775" i="15"/>
  <c r="C1195" i="15"/>
  <c r="B565" i="15"/>
  <c r="A985" i="15"/>
  <c r="C565" i="15"/>
  <c r="Z104" i="7"/>
  <c r="AB103" i="7"/>
  <c r="E774" i="15"/>
  <c r="E564" i="15"/>
  <c r="E984" i="15"/>
  <c r="E1194" i="15"/>
  <c r="BE37" i="7"/>
  <c r="G93" i="10"/>
  <c r="F94" i="10"/>
  <c r="D565" i="15"/>
  <c r="G73" i="11"/>
  <c r="S117" i="7"/>
  <c r="D94" i="10"/>
  <c r="E94" i="10"/>
  <c r="B116" i="8"/>
  <c r="AR75" i="7"/>
  <c r="D1195" i="15"/>
  <c r="E102" i="9"/>
  <c r="AE95" i="7"/>
  <c r="AD95" i="7"/>
  <c r="AC95" i="7"/>
  <c r="C94" i="10"/>
  <c r="B94" i="10"/>
  <c r="AG95" i="7"/>
  <c r="AF95" i="7"/>
  <c r="A94" i="10"/>
  <c r="D985" i="15"/>
  <c r="D775" i="15"/>
  <c r="AI96" i="7" l="1"/>
  <c r="AK95" i="7"/>
  <c r="A2853" i="15"/>
  <c r="A3063" i="15"/>
  <c r="B3063" i="15"/>
  <c r="C3063" i="15"/>
  <c r="C2853" i="15"/>
  <c r="B2643" i="15"/>
  <c r="B2853" i="15"/>
  <c r="B3483" i="15"/>
  <c r="A2643" i="15"/>
  <c r="C2643" i="15"/>
  <c r="A3483" i="15"/>
  <c r="C3273" i="15"/>
  <c r="C3483" i="15"/>
  <c r="A3273" i="15"/>
  <c r="B3273" i="15"/>
  <c r="E565" i="15"/>
  <c r="E985" i="15"/>
  <c r="E775" i="15"/>
  <c r="E1195" i="15"/>
  <c r="G74" i="11"/>
  <c r="Q117" i="7"/>
  <c r="W104" i="7"/>
  <c r="B103" i="9"/>
  <c r="A74" i="11"/>
  <c r="AM75" i="7"/>
  <c r="D74" i="11"/>
  <c r="G94" i="10"/>
  <c r="H73" i="11"/>
  <c r="BC37" i="7"/>
  <c r="U104" i="7"/>
  <c r="C74" i="11"/>
  <c r="AO75" i="7"/>
  <c r="F74" i="11"/>
  <c r="V104" i="7"/>
  <c r="AP75" i="7"/>
  <c r="AQ75" i="7"/>
  <c r="B74" i="11"/>
  <c r="F102" i="9"/>
  <c r="X104" i="7"/>
  <c r="AL75" i="7"/>
  <c r="AN75" i="7"/>
  <c r="E74" i="11"/>
  <c r="AU75" i="7" l="1"/>
  <c r="A1896" i="15"/>
  <c r="B1896" i="15"/>
  <c r="C1896" i="15"/>
  <c r="C1644" i="15"/>
  <c r="C1392" i="15"/>
  <c r="A2400" i="15"/>
  <c r="A2148" i="15"/>
  <c r="A1644" i="15"/>
  <c r="B1644" i="15"/>
  <c r="A1392" i="15"/>
  <c r="B1392" i="15"/>
  <c r="B2400" i="15"/>
  <c r="C2400" i="15"/>
  <c r="C2148" i="15"/>
  <c r="B2148" i="15"/>
  <c r="AS76" i="7"/>
  <c r="BD38" i="7"/>
  <c r="BF37" i="7"/>
  <c r="A4273" i="15"/>
  <c r="B4153" i="15"/>
  <c r="C4033" i="15"/>
  <c r="A3793" i="15"/>
  <c r="B3673" i="15"/>
  <c r="A4393" i="15"/>
  <c r="C4153" i="15"/>
  <c r="B3793" i="15"/>
  <c r="B4273" i="15"/>
  <c r="A3913" i="15"/>
  <c r="C3673" i="15"/>
  <c r="B4393" i="15"/>
  <c r="C4273" i="15"/>
  <c r="A4033" i="15"/>
  <c r="B3913" i="15"/>
  <c r="C3793" i="15"/>
  <c r="A4153" i="15"/>
  <c r="C3913" i="15"/>
  <c r="C4393" i="15"/>
  <c r="B4033" i="15"/>
  <c r="A3673" i="15"/>
  <c r="C3064" i="15"/>
  <c r="A2854" i="15"/>
  <c r="B2854" i="15"/>
  <c r="C2854" i="15"/>
  <c r="A2644" i="15"/>
  <c r="B2644" i="15"/>
  <c r="C2644" i="15"/>
  <c r="A3484" i="15"/>
  <c r="B3484" i="15"/>
  <c r="C3484" i="15"/>
  <c r="A3274" i="15"/>
  <c r="B3274" i="15"/>
  <c r="C3274" i="15"/>
  <c r="A3064" i="15"/>
  <c r="B3064" i="15"/>
  <c r="S118" i="7"/>
  <c r="R118" i="7"/>
  <c r="T117" i="7"/>
  <c r="H74" i="11"/>
  <c r="D95" i="10"/>
  <c r="AF96" i="7"/>
  <c r="B95" i="10"/>
  <c r="D103" i="9"/>
  <c r="H36" i="12"/>
  <c r="D116" i="8"/>
  <c r="AG96" i="7"/>
  <c r="AE96" i="7"/>
  <c r="AD96" i="7"/>
  <c r="AA104" i="7"/>
  <c r="D1896" i="15"/>
  <c r="D2148" i="15"/>
  <c r="C103" i="9"/>
  <c r="A103" i="9"/>
  <c r="Q118" i="7"/>
  <c r="A95" i="10"/>
  <c r="AC96" i="7"/>
  <c r="E95" i="10"/>
  <c r="C95" i="10"/>
  <c r="D1644" i="15"/>
  <c r="D1392" i="15"/>
  <c r="S119" i="7" l="1"/>
  <c r="R119" i="7"/>
  <c r="B3914" i="15"/>
  <c r="B4034" i="15"/>
  <c r="B4154" i="15"/>
  <c r="A4394" i="15"/>
  <c r="B3794" i="15"/>
  <c r="A3794" i="15"/>
  <c r="B4394" i="15"/>
  <c r="C3794" i="15"/>
  <c r="C3914" i="15"/>
  <c r="C4034" i="15"/>
  <c r="B4274" i="15"/>
  <c r="C3674" i="15"/>
  <c r="C4394" i="15"/>
  <c r="C4154" i="15"/>
  <c r="C4274" i="15"/>
  <c r="A4034" i="15"/>
  <c r="A4154" i="15"/>
  <c r="A4274" i="15"/>
  <c r="B3674" i="15"/>
  <c r="A3914" i="15"/>
  <c r="A3674" i="15"/>
  <c r="E1644" i="15"/>
  <c r="E1896" i="15"/>
  <c r="E2148" i="15"/>
  <c r="E1392" i="15"/>
  <c r="E116" i="8"/>
  <c r="C75" i="11"/>
  <c r="AO76" i="7"/>
  <c r="A75" i="11"/>
  <c r="N118" i="7"/>
  <c r="I36" i="12"/>
  <c r="AQ76" i="7"/>
  <c r="AM76" i="7"/>
  <c r="B75" i="11"/>
  <c r="C117" i="8"/>
  <c r="A117" i="8"/>
  <c r="Q119" i="7"/>
  <c r="Y104" i="7"/>
  <c r="E75" i="11"/>
  <c r="D75" i="11"/>
  <c r="F75" i="11"/>
  <c r="P118" i="7"/>
  <c r="B117" i="8"/>
  <c r="D117" i="8"/>
  <c r="AJ96" i="7"/>
  <c r="AP76" i="7"/>
  <c r="AL76" i="7"/>
  <c r="AN76" i="7"/>
  <c r="O118" i="7"/>
  <c r="Z105" i="7" l="1"/>
  <c r="AA105" i="7"/>
  <c r="AB104" i="7"/>
  <c r="C4611" i="15"/>
  <c r="B4701" i="15"/>
  <c r="C4476" i="15"/>
  <c r="A4611" i="15"/>
  <c r="C4746" i="15"/>
  <c r="A4476" i="15"/>
  <c r="B4476" i="15"/>
  <c r="A4566" i="15"/>
  <c r="B4611" i="15"/>
  <c r="B4521" i="15"/>
  <c r="C4791" i="15"/>
  <c r="A4521" i="15"/>
  <c r="C4656" i="15"/>
  <c r="A4791" i="15"/>
  <c r="B4566" i="15"/>
  <c r="A4656" i="15"/>
  <c r="A4701" i="15"/>
  <c r="C4521" i="15"/>
  <c r="A4746" i="15"/>
  <c r="C4701" i="15"/>
  <c r="B4746" i="15"/>
  <c r="C4566" i="15"/>
  <c r="B4656" i="15"/>
  <c r="B4791" i="15"/>
  <c r="T118" i="7"/>
  <c r="C1196" i="15"/>
  <c r="C776" i="15"/>
  <c r="B566" i="15"/>
  <c r="A986" i="15"/>
  <c r="C566" i="15"/>
  <c r="A776" i="15"/>
  <c r="A1196" i="15"/>
  <c r="B986" i="15"/>
  <c r="B776" i="15"/>
  <c r="B1196" i="15"/>
  <c r="A566" i="15"/>
  <c r="C986" i="15"/>
  <c r="D986" i="15"/>
  <c r="C118" i="8"/>
  <c r="AH96" i="7"/>
  <c r="Y105" i="7"/>
  <c r="N119" i="7"/>
  <c r="P119" i="7"/>
  <c r="E117" i="8"/>
  <c r="A118" i="8"/>
  <c r="B118" i="8"/>
  <c r="E103" i="9"/>
  <c r="D118" i="8"/>
  <c r="AT76" i="7"/>
  <c r="O119" i="7"/>
  <c r="D776" i="15"/>
  <c r="D1196" i="15"/>
  <c r="D566" i="15"/>
  <c r="A567" i="15" l="1"/>
  <c r="B567" i="15"/>
  <c r="C567" i="15"/>
  <c r="A1197" i="15"/>
  <c r="B1197" i="15"/>
  <c r="C1197" i="15"/>
  <c r="C987" i="15"/>
  <c r="C777" i="15"/>
  <c r="A777" i="15"/>
  <c r="B777" i="15"/>
  <c r="A987" i="15"/>
  <c r="B987" i="15"/>
  <c r="R120" i="7"/>
  <c r="T119" i="7"/>
  <c r="Z106" i="7"/>
  <c r="AA106" i="7"/>
  <c r="AI97" i="7"/>
  <c r="AJ97" i="7"/>
  <c r="AK96" i="7"/>
  <c r="E776" i="15"/>
  <c r="E566" i="15"/>
  <c r="E1196" i="15"/>
  <c r="E986" i="15"/>
  <c r="AR76" i="7"/>
  <c r="D1197" i="15"/>
  <c r="W105" i="7"/>
  <c r="U105" i="7"/>
  <c r="F103" i="9"/>
  <c r="E104" i="9"/>
  <c r="F95" i="10"/>
  <c r="C104" i="9"/>
  <c r="V105" i="7"/>
  <c r="E118" i="8"/>
  <c r="AH97" i="7"/>
  <c r="X105" i="7"/>
  <c r="D104" i="9"/>
  <c r="D567" i="15"/>
  <c r="Y106" i="7"/>
  <c r="B104" i="9"/>
  <c r="D777" i="15"/>
  <c r="D987" i="15"/>
  <c r="A988" i="15" l="1"/>
  <c r="B988" i="15"/>
  <c r="C988" i="15"/>
  <c r="A568" i="15"/>
  <c r="C568" i="15"/>
  <c r="A1198" i="15"/>
  <c r="C778" i="15"/>
  <c r="A778" i="15"/>
  <c r="B778" i="15"/>
  <c r="B568" i="15"/>
  <c r="C1198" i="15"/>
  <c r="B1198" i="15"/>
  <c r="C1897" i="15"/>
  <c r="C1645" i="15"/>
  <c r="B1645" i="15"/>
  <c r="A1645" i="15"/>
  <c r="A1393" i="15"/>
  <c r="C1393" i="15"/>
  <c r="A2401" i="15"/>
  <c r="B2401" i="15"/>
  <c r="C2401" i="15"/>
  <c r="A2149" i="15"/>
  <c r="B2149" i="15"/>
  <c r="C2149" i="15"/>
  <c r="A1897" i="15"/>
  <c r="B1897" i="15"/>
  <c r="B1393" i="15"/>
  <c r="AB105" i="7"/>
  <c r="AS77" i="7"/>
  <c r="AU76" i="7"/>
  <c r="E987" i="15"/>
  <c r="E1197" i="15"/>
  <c r="E567" i="15"/>
  <c r="E777" i="15"/>
  <c r="E105" i="9"/>
  <c r="D1393" i="15"/>
  <c r="B119" i="8"/>
  <c r="B105" i="9"/>
  <c r="E96" i="10"/>
  <c r="D988" i="15"/>
  <c r="N120" i="7"/>
  <c r="A119" i="8"/>
  <c r="A105" i="9"/>
  <c r="U106" i="7"/>
  <c r="B96" i="10"/>
  <c r="AF97" i="7"/>
  <c r="D96" i="10"/>
  <c r="G95" i="10"/>
  <c r="D2149" i="15"/>
  <c r="D1645" i="15"/>
  <c r="G75" i="11"/>
  <c r="O120" i="7"/>
  <c r="D105" i="9"/>
  <c r="AE97" i="7"/>
  <c r="AD97" i="7"/>
  <c r="F96" i="10"/>
  <c r="D568" i="15"/>
  <c r="A104" i="9"/>
  <c r="P120" i="7"/>
  <c r="X106" i="7"/>
  <c r="V106" i="7"/>
  <c r="AG97" i="7"/>
  <c r="C96" i="10"/>
  <c r="W106" i="7"/>
  <c r="A96" i="10"/>
  <c r="AC97" i="7"/>
  <c r="D1897" i="15"/>
  <c r="D778" i="15"/>
  <c r="D1198" i="15"/>
  <c r="AK97" i="7" l="1"/>
  <c r="AI98" i="7"/>
  <c r="Z107" i="7"/>
  <c r="A3275" i="15"/>
  <c r="B3065" i="15"/>
  <c r="C2855" i="15"/>
  <c r="A2855" i="15"/>
  <c r="A3485" i="15"/>
  <c r="B3275" i="15"/>
  <c r="C3065" i="15"/>
  <c r="A2645" i="15"/>
  <c r="B3485" i="15"/>
  <c r="C3275" i="15"/>
  <c r="B2645" i="15"/>
  <c r="C3485" i="15"/>
  <c r="A3065" i="15"/>
  <c r="B2855" i="15"/>
  <c r="C2645" i="15"/>
  <c r="AB106" i="7"/>
  <c r="E568" i="15"/>
  <c r="E1198" i="15"/>
  <c r="E2149" i="15"/>
  <c r="E1393" i="15"/>
  <c r="E1645" i="15"/>
  <c r="E778" i="15"/>
  <c r="E1897" i="15"/>
  <c r="E988" i="15"/>
  <c r="H75" i="11"/>
  <c r="AN77" i="7"/>
  <c r="F76" i="11"/>
  <c r="C105" i="9"/>
  <c r="C119" i="8"/>
  <c r="AM77" i="7"/>
  <c r="AQ77" i="7"/>
  <c r="B76" i="11"/>
  <c r="AP77" i="7"/>
  <c r="G96" i="10"/>
  <c r="S120" i="7"/>
  <c r="AO77" i="7"/>
  <c r="AL77" i="7"/>
  <c r="F104" i="9"/>
  <c r="D76" i="11"/>
  <c r="E76" i="11"/>
  <c r="C76" i="11"/>
  <c r="A76" i="11"/>
  <c r="C1646" i="15" l="1"/>
  <c r="B1898" i="15"/>
  <c r="C2150" i="15"/>
  <c r="B2402" i="15"/>
  <c r="A2402" i="15"/>
  <c r="A1394" i="15"/>
  <c r="A1646" i="15"/>
  <c r="C1898" i="15"/>
  <c r="A2150" i="15"/>
  <c r="B1394" i="15"/>
  <c r="A1898" i="15"/>
  <c r="B2150" i="15"/>
  <c r="C2402" i="15"/>
  <c r="C1394" i="15"/>
  <c r="B1646" i="15"/>
  <c r="B3066" i="15"/>
  <c r="C2646" i="15"/>
  <c r="A2646" i="15"/>
  <c r="C3486" i="15"/>
  <c r="C2856" i="15"/>
  <c r="A3486" i="15"/>
  <c r="B3486" i="15"/>
  <c r="B2856" i="15"/>
  <c r="A2856" i="15"/>
  <c r="B3276" i="15"/>
  <c r="B2646" i="15"/>
  <c r="A3276" i="15"/>
  <c r="A3066" i="15"/>
  <c r="C3066" i="15"/>
  <c r="C3276" i="15"/>
  <c r="B4275" i="15"/>
  <c r="B3795" i="15"/>
  <c r="B4395" i="15"/>
  <c r="C4275" i="15"/>
  <c r="A4035" i="15"/>
  <c r="B3915" i="15"/>
  <c r="C3795" i="15"/>
  <c r="C4395" i="15"/>
  <c r="A4155" i="15"/>
  <c r="B4035" i="15"/>
  <c r="C3915" i="15"/>
  <c r="A3675" i="15"/>
  <c r="C3675" i="15"/>
  <c r="A4275" i="15"/>
  <c r="B4155" i="15"/>
  <c r="C4035" i="15"/>
  <c r="A3795" i="15"/>
  <c r="B3675" i="15"/>
  <c r="A4395" i="15"/>
  <c r="C4155" i="15"/>
  <c r="A3915" i="15"/>
  <c r="AD98" i="7"/>
  <c r="E97" i="10"/>
  <c r="D106" i="9"/>
  <c r="B106" i="9"/>
  <c r="Q120" i="7"/>
  <c r="AT77" i="7"/>
  <c r="C97" i="10"/>
  <c r="AF98" i="7"/>
  <c r="B97" i="10"/>
  <c r="W107" i="7"/>
  <c r="V107" i="7"/>
  <c r="D1394" i="15"/>
  <c r="AG98" i="7"/>
  <c r="AC98" i="7"/>
  <c r="D97" i="10"/>
  <c r="U107" i="7"/>
  <c r="F105" i="9"/>
  <c r="AE98" i="7"/>
  <c r="A97" i="10"/>
  <c r="X107" i="7"/>
  <c r="C106" i="9"/>
  <c r="D2150" i="15"/>
  <c r="D1898" i="15"/>
  <c r="D1646" i="15"/>
  <c r="C1647" i="15" l="1"/>
  <c r="B1899" i="15"/>
  <c r="C2151" i="15"/>
  <c r="A2403" i="15"/>
  <c r="A1395" i="15"/>
  <c r="A1647" i="15"/>
  <c r="C1899" i="15"/>
  <c r="A2151" i="15"/>
  <c r="B2403" i="15"/>
  <c r="B1395" i="15"/>
  <c r="B1647" i="15"/>
  <c r="A1899" i="15"/>
  <c r="B2151" i="15"/>
  <c r="C2403" i="15"/>
  <c r="C1395" i="15"/>
  <c r="R121" i="7"/>
  <c r="S121" i="7"/>
  <c r="T120" i="7"/>
  <c r="E2150" i="15"/>
  <c r="E1394" i="15"/>
  <c r="E1646" i="15"/>
  <c r="E1898" i="15"/>
  <c r="AA107" i="7"/>
  <c r="A106" i="9"/>
  <c r="Q121" i="7"/>
  <c r="AR77" i="7"/>
  <c r="D119" i="8"/>
  <c r="AJ98" i="7"/>
  <c r="D1395" i="15"/>
  <c r="D1647" i="15"/>
  <c r="D2151" i="15"/>
  <c r="D1899" i="15"/>
  <c r="AS78" i="7" l="1"/>
  <c r="AU77" i="7"/>
  <c r="E1395" i="15"/>
  <c r="E2151" i="15"/>
  <c r="E1899" i="15"/>
  <c r="E1647" i="15"/>
  <c r="E119" i="8"/>
  <c r="Y107" i="7"/>
  <c r="C120" i="8"/>
  <c r="D120" i="8"/>
  <c r="O121" i="7"/>
  <c r="A120" i="8"/>
  <c r="P121" i="7"/>
  <c r="G76" i="11"/>
  <c r="N121" i="7"/>
  <c r="B120" i="8"/>
  <c r="AH98" i="7"/>
  <c r="AI99" i="7" l="1"/>
  <c r="AK98" i="7"/>
  <c r="T121" i="7"/>
  <c r="R122" i="7"/>
  <c r="AA108" i="7"/>
  <c r="Z108" i="7"/>
  <c r="AB107" i="7"/>
  <c r="B989" i="15"/>
  <c r="A779" i="15"/>
  <c r="C569" i="15"/>
  <c r="A1199" i="15"/>
  <c r="B779" i="15"/>
  <c r="B1199" i="15"/>
  <c r="C989" i="15"/>
  <c r="A569" i="15"/>
  <c r="C1199" i="15"/>
  <c r="C779" i="15"/>
  <c r="B569" i="15"/>
  <c r="A989" i="15"/>
  <c r="E106" i="9"/>
  <c r="C77" i="11"/>
  <c r="F77" i="11"/>
  <c r="D1199" i="15"/>
  <c r="D77" i="11"/>
  <c r="F97" i="10"/>
  <c r="H76" i="11"/>
  <c r="Y108" i="7"/>
  <c r="B77" i="11"/>
  <c r="E120" i="8"/>
  <c r="E77" i="11"/>
  <c r="A77" i="11"/>
  <c r="D779" i="15"/>
  <c r="D569" i="15"/>
  <c r="D989" i="15"/>
  <c r="B570" i="15" l="1"/>
  <c r="C570" i="15"/>
  <c r="A570" i="15"/>
  <c r="B1200" i="15"/>
  <c r="C1200" i="15"/>
  <c r="A1200" i="15"/>
  <c r="A990" i="15"/>
  <c r="C990" i="15"/>
  <c r="B990" i="15"/>
  <c r="A780" i="15"/>
  <c r="B780" i="15"/>
  <c r="C780" i="15"/>
  <c r="A4396" i="15"/>
  <c r="B4276" i="15"/>
  <c r="C4156" i="15"/>
  <c r="A3916" i="15"/>
  <c r="B3796" i="15"/>
  <c r="C3676" i="15"/>
  <c r="C3796" i="15"/>
  <c r="B4396" i="15"/>
  <c r="C4276" i="15"/>
  <c r="A4036" i="15"/>
  <c r="B3916" i="15"/>
  <c r="C4396" i="15"/>
  <c r="A4156" i="15"/>
  <c r="B4036" i="15"/>
  <c r="C3916" i="15"/>
  <c r="A3676" i="15"/>
  <c r="B4156" i="15"/>
  <c r="A3796" i="15"/>
  <c r="B3676" i="15"/>
  <c r="A4276" i="15"/>
  <c r="C4036" i="15"/>
  <c r="E569" i="15"/>
  <c r="E1199" i="15"/>
  <c r="E779" i="15"/>
  <c r="E989" i="15"/>
  <c r="E107" i="9"/>
  <c r="G97" i="10"/>
  <c r="X108" i="7"/>
  <c r="B107" i="9"/>
  <c r="N122" i="7"/>
  <c r="A121" i="8"/>
  <c r="D98" i="10"/>
  <c r="B98" i="10"/>
  <c r="U108" i="7"/>
  <c r="W108" i="7"/>
  <c r="B121" i="8"/>
  <c r="AC99" i="7"/>
  <c r="AG99" i="7"/>
  <c r="C121" i="8"/>
  <c r="AF99" i="7"/>
  <c r="AO78" i="7" s="1"/>
  <c r="O122" i="7"/>
  <c r="A98" i="10"/>
  <c r="V108" i="7"/>
  <c r="D570" i="15"/>
  <c r="F106" i="9"/>
  <c r="D107" i="9"/>
  <c r="A107" i="9"/>
  <c r="P122" i="7"/>
  <c r="AD99" i="7"/>
  <c r="AE99" i="7"/>
  <c r="C98" i="10"/>
  <c r="D1200" i="15"/>
  <c r="D990" i="15"/>
  <c r="C107" i="9"/>
  <c r="E98" i="10"/>
  <c r="D780" i="15"/>
  <c r="AL78" i="7"/>
  <c r="C1648" i="15" l="1"/>
  <c r="A1900" i="15"/>
  <c r="B1900" i="15"/>
  <c r="A1396" i="15"/>
  <c r="A2404" i="15"/>
  <c r="B1396" i="15"/>
  <c r="B2404" i="15"/>
  <c r="B1648" i="15"/>
  <c r="C1396" i="15"/>
  <c r="B2152" i="15"/>
  <c r="A1648" i="15"/>
  <c r="C2152" i="15"/>
  <c r="C2404" i="15"/>
  <c r="A2152" i="15"/>
  <c r="C1900" i="15"/>
  <c r="AB108" i="7"/>
  <c r="Z109" i="7"/>
  <c r="A3067" i="15"/>
  <c r="B3067" i="15"/>
  <c r="C3067" i="15"/>
  <c r="A2857" i="15"/>
  <c r="C2857" i="15"/>
  <c r="B2647" i="15"/>
  <c r="B2857" i="15"/>
  <c r="A2647" i="15"/>
  <c r="C2647" i="15"/>
  <c r="A3487" i="15"/>
  <c r="B3487" i="15"/>
  <c r="C3487" i="15"/>
  <c r="A3277" i="15"/>
  <c r="B3277" i="15"/>
  <c r="C3277" i="15"/>
  <c r="E780" i="15"/>
  <c r="E570" i="15"/>
  <c r="E990" i="15"/>
  <c r="E1200" i="15"/>
  <c r="S122" i="7"/>
  <c r="D1900" i="15"/>
  <c r="AP78" i="7"/>
  <c r="AM78" i="7"/>
  <c r="D2152" i="15"/>
  <c r="D1396" i="15"/>
  <c r="AJ99" i="7"/>
  <c r="AN78" i="7"/>
  <c r="D1648" i="15"/>
  <c r="F107" i="9"/>
  <c r="B2153" i="15" l="1"/>
  <c r="A1901" i="15"/>
  <c r="A1649" i="15"/>
  <c r="A1397" i="15"/>
  <c r="B1397" i="15"/>
  <c r="B1901" i="15"/>
  <c r="C2405" i="15"/>
  <c r="C1397" i="15"/>
  <c r="C1649" i="15"/>
  <c r="C1901" i="15"/>
  <c r="A2153" i="15"/>
  <c r="B1649" i="15"/>
  <c r="C2153" i="15"/>
  <c r="A2405" i="15"/>
  <c r="B2405" i="15"/>
  <c r="E2152" i="15"/>
  <c r="E1396" i="15"/>
  <c r="E1900" i="15"/>
  <c r="E1648" i="15"/>
  <c r="D1901" i="15"/>
  <c r="W109" i="7"/>
  <c r="B108" i="9"/>
  <c r="AH99" i="7"/>
  <c r="A108" i="9"/>
  <c r="Q122" i="7"/>
  <c r="C108" i="9"/>
  <c r="D108" i="9"/>
  <c r="D1649" i="15"/>
  <c r="U109" i="7"/>
  <c r="X109" i="7"/>
  <c r="V109" i="7"/>
  <c r="D2153" i="15"/>
  <c r="D1397" i="15"/>
  <c r="AQ78" i="7"/>
  <c r="R123" i="7" l="1"/>
  <c r="T122" i="7"/>
  <c r="AI100" i="7"/>
  <c r="AJ100" i="7"/>
  <c r="AK99" i="7"/>
  <c r="E1901" i="15"/>
  <c r="E2153" i="15"/>
  <c r="E1649" i="15"/>
  <c r="E1397" i="15"/>
  <c r="AT78" i="7"/>
  <c r="D121" i="8"/>
  <c r="AH100" i="7"/>
  <c r="AA109" i="7"/>
  <c r="F98" i="10"/>
  <c r="G98" i="10"/>
  <c r="AF100" i="7"/>
  <c r="AG100" i="7"/>
  <c r="A99" i="10"/>
  <c r="Y109" i="7"/>
  <c r="E121" i="8"/>
  <c r="AD100" i="7"/>
  <c r="B99" i="10"/>
  <c r="O123" i="7"/>
  <c r="F99" i="10"/>
  <c r="AR78" i="7"/>
  <c r="AC100" i="7"/>
  <c r="C99" i="10"/>
  <c r="B122" i="8"/>
  <c r="N123" i="7"/>
  <c r="D99" i="10"/>
  <c r="AE100" i="7"/>
  <c r="E99" i="10"/>
  <c r="P123" i="7"/>
  <c r="D4095" i="15"/>
  <c r="D4010" i="15"/>
  <c r="D3857" i="15"/>
  <c r="D4216" i="15"/>
  <c r="D4136" i="15"/>
  <c r="D3972" i="15"/>
  <c r="D3879" i="15"/>
  <c r="D3782" i="15"/>
  <c r="D4103" i="15"/>
  <c r="D4018" i="15"/>
  <c r="D3846" i="15"/>
  <c r="D3865" i="15"/>
  <c r="D3776" i="15"/>
  <c r="D3608" i="15"/>
  <c r="D4208" i="15"/>
  <c r="D4128" i="15"/>
  <c r="D3732" i="15"/>
  <c r="D3617" i="15"/>
  <c r="D4153" i="15"/>
  <c r="D3723" i="15"/>
  <c r="D3618" i="15"/>
  <c r="D3855" i="15"/>
  <c r="D4121" i="15"/>
  <c r="D3784" i="15"/>
  <c r="D4215" i="15"/>
  <c r="D4100" i="15"/>
  <c r="D4011" i="15"/>
  <c r="D3842" i="15"/>
  <c r="D3746" i="15"/>
  <c r="D4110" i="15"/>
  <c r="D4145" i="15"/>
  <c r="D3977" i="15"/>
  <c r="D3880" i="15"/>
  <c r="D3783" i="15"/>
  <c r="D4223" i="15"/>
  <c r="D4108" i="15"/>
  <c r="D4019" i="15"/>
  <c r="D3851" i="15"/>
  <c r="D3754" i="15"/>
  <c r="D3781" i="15"/>
  <c r="D3613" i="15"/>
  <c r="D4102" i="15"/>
  <c r="D3980" i="15"/>
  <c r="D3606" i="15"/>
  <c r="D3641" i="15"/>
  <c r="D3850" i="15"/>
  <c r="D3654" i="15"/>
  <c r="D3669" i="15"/>
  <c r="D3727" i="15"/>
  <c r="D4017" i="15"/>
  <c r="D3642" i="15"/>
  <c r="D4229" i="15"/>
  <c r="D4109" i="15"/>
  <c r="D4016" i="15"/>
  <c r="D3844" i="15"/>
  <c r="D4115" i="15"/>
  <c r="D4030" i="15"/>
  <c r="D3858" i="15"/>
  <c r="D3877" i="15"/>
  <c r="D3788" i="15"/>
  <c r="D4085" i="15"/>
  <c r="D4117" i="15"/>
  <c r="D4024" i="15"/>
  <c r="D3852" i="15"/>
  <c r="D3755" i="15"/>
  <c r="D3662" i="15"/>
  <c r="D4107" i="15"/>
  <c r="D3872" i="15"/>
  <c r="D3639" i="15"/>
  <c r="D3616" i="15"/>
  <c r="D3742" i="15"/>
  <c r="D3612" i="15"/>
  <c r="D3974" i="15"/>
  <c r="D3607" i="15"/>
  <c r="D3901" i="15"/>
  <c r="D4218" i="15"/>
  <c r="D4143" i="15"/>
  <c r="D3979" i="15"/>
  <c r="D3886" i="15"/>
  <c r="D3913" i="15"/>
  <c r="D4233" i="15"/>
  <c r="D4113" i="15"/>
  <c r="D4020" i="15"/>
  <c r="D3848" i="15"/>
  <c r="D3751" i="15"/>
  <c r="D4226" i="15"/>
  <c r="D4151" i="15"/>
  <c r="D3987" i="15"/>
  <c r="D3894" i="15"/>
  <c r="D3725" i="15"/>
  <c r="D3749" i="15"/>
  <c r="D3656" i="15"/>
  <c r="D4225" i="15"/>
  <c r="D4006" i="15"/>
  <c r="D3753" i="15"/>
  <c r="D3996" i="15"/>
  <c r="D3636" i="15"/>
  <c r="D3963" i="15"/>
  <c r="D4234" i="15"/>
  <c r="D4084" i="15"/>
  <c r="D3995" i="15"/>
  <c r="D3902" i="15"/>
  <c r="D3730" i="15"/>
  <c r="D4094" i="15"/>
  <c r="D4129" i="15"/>
  <c r="D4036" i="15"/>
  <c r="D3864" i="15"/>
  <c r="D3767" i="15"/>
  <c r="D4207" i="15"/>
  <c r="D4092" i="15"/>
  <c r="D4003" i="15"/>
  <c r="D3910" i="15"/>
  <c r="D3738" i="15"/>
  <c r="D3765" i="15"/>
  <c r="D3672" i="15"/>
  <c r="D4086" i="15"/>
  <c r="D3991" i="15"/>
  <c r="D3785" i="15"/>
  <c r="D3676" i="15"/>
  <c r="D3985" i="15"/>
  <c r="D3634" i="15"/>
  <c r="D3625" i="15"/>
  <c r="D3758" i="15"/>
  <c r="D4028" i="15"/>
  <c r="D3622" i="15"/>
  <c r="D4213" i="15"/>
  <c r="D4093" i="15"/>
  <c r="D4000" i="15"/>
  <c r="D3907" i="15"/>
  <c r="D4099" i="15"/>
  <c r="D4014" i="15"/>
  <c r="D3845" i="15"/>
  <c r="D3861" i="15"/>
  <c r="D3772" i="15"/>
  <c r="D4221" i="15"/>
  <c r="D4101" i="15"/>
  <c r="D4008" i="15"/>
  <c r="D3915" i="15"/>
  <c r="D3739" i="15"/>
  <c r="D3646" i="15"/>
  <c r="D4091" i="15"/>
  <c r="D3887" i="15"/>
  <c r="D3615" i="15"/>
  <c r="D3647" i="15"/>
  <c r="D3869" i="15"/>
  <c r="D3663" i="15"/>
  <c r="D4105" i="15"/>
  <c r="D3769" i="15"/>
  <c r="D3905" i="15"/>
  <c r="D3673" i="15"/>
  <c r="D4138" i="15"/>
  <c r="D3978" i="15"/>
  <c r="D4005" i="15"/>
  <c r="D3908" i="15"/>
  <c r="D4219" i="15"/>
  <c r="D4104" i="15"/>
  <c r="D4015" i="15"/>
  <c r="D3847" i="15"/>
  <c r="D3750" i="15"/>
  <c r="D3777" i="15"/>
  <c r="D4146" i="15"/>
  <c r="D3986" i="15"/>
  <c r="D4013" i="15"/>
  <c r="D3916" i="15"/>
  <c r="D3744" i="15"/>
  <c r="D3651" i="15"/>
  <c r="D4211" i="15"/>
  <c r="D4096" i="15"/>
  <c r="D3743" i="15"/>
  <c r="D3648" i="15"/>
  <c r="D3653" i="15"/>
  <c r="D3736" i="15"/>
  <c r="D3665" i="15"/>
  <c r="D4001" i="15"/>
  <c r="D3620" i="15"/>
  <c r="D3795" i="15"/>
  <c r="D4212" i="15"/>
  <c r="D4132" i="15"/>
  <c r="D3968" i="15"/>
  <c r="D3875" i="15"/>
  <c r="D3778" i="15"/>
  <c r="D4142" i="15"/>
  <c r="D3982" i="15"/>
  <c r="D4009" i="15"/>
  <c r="D3912" i="15"/>
  <c r="D3740" i="15"/>
  <c r="D4220" i="15"/>
  <c r="D4140" i="15"/>
  <c r="D3976" i="15"/>
  <c r="D3883" i="15"/>
  <c r="D3786" i="15"/>
  <c r="D3614" i="15"/>
  <c r="D3645" i="15"/>
  <c r="D4134" i="15"/>
  <c r="D4033" i="15"/>
  <c r="D3650" i="15"/>
  <c r="D3793" i="15"/>
  <c r="D3903" i="15"/>
  <c r="D3623" i="15"/>
  <c r="D3675" i="15"/>
  <c r="D3791" i="15"/>
  <c r="D3871" i="15"/>
  <c r="D3655" i="15"/>
  <c r="D3794" i="15"/>
  <c r="D3774" i="15"/>
  <c r="D4228" i="15"/>
  <c r="D4148" i="15"/>
  <c r="D3984" i="15"/>
  <c r="D3891" i="15"/>
  <c r="D4082" i="15"/>
  <c r="D3998" i="15"/>
  <c r="D4025" i="15"/>
  <c r="D3843" i="15"/>
  <c r="D3756" i="15"/>
  <c r="D4206" i="15"/>
  <c r="D4083" i="15"/>
  <c r="D3992" i="15"/>
  <c r="D3899" i="15"/>
  <c r="D3722" i="15"/>
  <c r="D3630" i="15"/>
  <c r="D3661" i="15"/>
  <c r="D4150" i="15"/>
  <c r="D3898" i="15"/>
  <c r="D3670" i="15"/>
  <c r="D3658" i="15"/>
  <c r="D3888" i="15"/>
  <c r="D3643" i="15"/>
  <c r="D3609" i="15"/>
  <c r="D3737" i="15"/>
  <c r="D3856" i="15"/>
  <c r="D3664" i="15"/>
  <c r="D4122" i="15"/>
  <c r="D3962" i="15"/>
  <c r="D3989" i="15"/>
  <c r="D3892" i="15"/>
  <c r="D4202" i="15"/>
  <c r="D4088" i="15"/>
  <c r="D3999" i="15"/>
  <c r="D3906" i="15"/>
  <c r="D3734" i="15"/>
  <c r="D3761" i="15"/>
  <c r="D4130" i="15"/>
  <c r="D3970" i="15"/>
  <c r="D3997" i="15"/>
  <c r="D3900" i="15"/>
  <c r="D3728" i="15"/>
  <c r="D3635" i="15"/>
  <c r="D4230" i="15"/>
  <c r="D4155" i="15"/>
  <c r="D3790" i="15"/>
  <c r="D3628" i="15"/>
  <c r="D3644" i="15"/>
  <c r="D3779" i="15"/>
  <c r="D3621" i="15"/>
  <c r="D4012" i="15"/>
  <c r="D3631" i="15"/>
  <c r="D3763" i="15"/>
  <c r="D4205" i="15"/>
  <c r="D4127" i="15"/>
  <c r="D3965" i="15"/>
  <c r="D3870" i="15"/>
  <c r="D3889" i="15"/>
  <c r="D4217" i="15"/>
  <c r="D4097" i="15"/>
  <c r="D4004" i="15"/>
  <c r="D3911" i="15"/>
  <c r="D3735" i="15"/>
  <c r="D4210" i="15"/>
  <c r="D4135" i="15"/>
  <c r="D3971" i="15"/>
  <c r="D3878" i="15"/>
  <c r="D3897" i="15"/>
  <c r="D3733" i="15"/>
  <c r="D3640" i="15"/>
  <c r="D4209" i="15"/>
  <c r="D4137" i="15"/>
  <c r="D3796" i="15"/>
  <c r="D3657" i="15"/>
  <c r="D4007" i="15"/>
  <c r="D3789" i="15"/>
  <c r="D3627" i="15"/>
  <c r="D3904" i="15"/>
  <c r="D3975" i="15"/>
  <c r="D3773" i="15"/>
  <c r="D4090" i="15"/>
  <c r="D4125" i="15"/>
  <c r="D4032" i="15"/>
  <c r="D3860" i="15"/>
  <c r="D4203" i="15"/>
  <c r="D4131" i="15"/>
  <c r="D3967" i="15"/>
  <c r="D3874" i="15"/>
  <c r="D3893" i="15"/>
  <c r="D3729" i="15"/>
  <c r="D4098" i="15"/>
  <c r="D4133" i="15"/>
  <c r="D3964" i="15"/>
  <c r="D3868" i="15"/>
  <c r="D3771" i="15"/>
  <c r="D3602" i="15"/>
  <c r="D4123" i="15"/>
  <c r="D3853" i="15"/>
  <c r="D3659" i="15"/>
  <c r="D3603" i="15"/>
  <c r="D3632" i="15"/>
  <c r="D3671" i="15"/>
  <c r="D4106" i="15"/>
  <c r="D4141" i="15"/>
  <c r="D3973" i="15"/>
  <c r="D3876" i="15"/>
  <c r="D4222" i="15"/>
  <c r="D4147" i="15"/>
  <c r="D3983" i="15"/>
  <c r="D3890" i="15"/>
  <c r="D3745" i="15"/>
  <c r="D4114" i="15"/>
  <c r="D4149" i="15"/>
  <c r="D3981" i="15"/>
  <c r="D3884" i="15"/>
  <c r="D3787" i="15"/>
  <c r="D3619" i="15"/>
  <c r="D4214" i="15"/>
  <c r="D4139" i="15"/>
  <c r="D3726" i="15"/>
  <c r="D3604" i="15"/>
  <c r="D3649" i="15"/>
  <c r="D3747" i="15"/>
  <c r="D3652" i="15"/>
  <c r="D4023" i="15"/>
  <c r="D3660" i="15"/>
  <c r="D3731" i="15"/>
  <c r="D4111" i="15"/>
  <c r="D4026" i="15"/>
  <c r="D3854" i="15"/>
  <c r="D3873" i="15"/>
  <c r="D4232" i="15"/>
  <c r="D4156" i="15"/>
  <c r="D3988" i="15"/>
  <c r="D3895" i="15"/>
  <c r="D4119" i="15"/>
  <c r="D4034" i="15"/>
  <c r="D3862" i="15"/>
  <c r="D3881" i="15"/>
  <c r="D3792" i="15"/>
  <c r="D3624" i="15"/>
  <c r="D4224" i="15"/>
  <c r="D4144" i="15"/>
  <c r="D3764" i="15"/>
  <c r="D3637" i="15"/>
  <c r="D4022" i="15"/>
  <c r="D3757" i="15"/>
  <c r="D3638" i="15"/>
  <c r="D3909" i="15"/>
  <c r="D3990" i="15"/>
  <c r="D3741" i="15"/>
  <c r="D4231" i="15"/>
  <c r="D4116" i="15"/>
  <c r="D4027" i="15"/>
  <c r="D3859" i="15"/>
  <c r="D3762" i="15"/>
  <c r="D4126" i="15"/>
  <c r="D3966" i="15"/>
  <c r="D3993" i="15"/>
  <c r="D3896" i="15"/>
  <c r="D3724" i="15"/>
  <c r="D4204" i="15"/>
  <c r="D4124" i="15"/>
  <c r="D4035" i="15"/>
  <c r="D3867" i="15"/>
  <c r="D3770" i="15"/>
  <c r="D3629" i="15"/>
  <c r="D4118" i="15"/>
  <c r="D3969" i="15"/>
  <c r="D3626" i="15"/>
  <c r="D3780" i="15"/>
  <c r="D3914" i="15"/>
  <c r="D3674" i="15"/>
  <c r="D3611" i="15"/>
  <c r="D3759" i="15"/>
  <c r="D3882" i="15"/>
  <c r="D3666" i="15"/>
  <c r="D4154" i="15"/>
  <c r="D3994" i="15"/>
  <c r="D4021" i="15"/>
  <c r="D4235" i="15"/>
  <c r="D4120" i="15"/>
  <c r="D4031" i="15"/>
  <c r="D3863" i="15"/>
  <c r="D3766" i="15"/>
  <c r="D4087" i="15"/>
  <c r="D4002" i="15"/>
  <c r="D4029" i="15"/>
  <c r="D3849" i="15"/>
  <c r="D3760" i="15"/>
  <c r="D3667" i="15"/>
  <c r="D4227" i="15"/>
  <c r="D4112" i="15"/>
  <c r="D3775" i="15"/>
  <c r="D3668" i="15"/>
  <c r="D4089" i="15"/>
  <c r="D3768" i="15"/>
  <c r="D3748" i="15"/>
  <c r="D3866" i="15"/>
  <c r="D3633" i="15"/>
  <c r="D3752" i="15"/>
  <c r="D3610" i="15"/>
  <c r="D3885" i="15"/>
  <c r="D3605" i="15"/>
  <c r="D4236" i="15"/>
  <c r="D4152" i="15"/>
  <c r="A37" i="12"/>
  <c r="C37" i="12"/>
  <c r="E37" i="12"/>
  <c r="D37" i="12"/>
  <c r="B37" i="12"/>
  <c r="F37" i="12"/>
  <c r="G37" i="12"/>
  <c r="D3032" i="15"/>
  <c r="D3058" i="15"/>
  <c r="D2765" i="15"/>
  <c r="D2809" i="15"/>
  <c r="D2633" i="15"/>
  <c r="D3184" i="15"/>
  <c r="D3004" i="15"/>
  <c r="D3046" i="15"/>
  <c r="D2781" i="15"/>
  <c r="D2605" i="15"/>
  <c r="D3198" i="15"/>
  <c r="D3236" i="15"/>
  <c r="D3056" i="15"/>
  <c r="D3003" i="15"/>
  <c r="D2835" i="15"/>
  <c r="D2574" i="15"/>
  <c r="D3209" i="15"/>
  <c r="D3029" i="15"/>
  <c r="D3055" i="15"/>
  <c r="D2776" i="15"/>
  <c r="D3229" i="15"/>
  <c r="D3065" i="15"/>
  <c r="D2762" i="15"/>
  <c r="D2796" i="15"/>
  <c r="D2636" i="15"/>
  <c r="D2579" i="15"/>
  <c r="D3191" i="15"/>
  <c r="D3217" i="15"/>
  <c r="D3038" i="15"/>
  <c r="D2784" i="15"/>
  <c r="D2608" i="15"/>
  <c r="D2634" i="15"/>
  <c r="D3243" i="15"/>
  <c r="D3269" i="15"/>
  <c r="D2986" i="15"/>
  <c r="D2834" i="15"/>
  <c r="D2577" i="15"/>
  <c r="D3208" i="15"/>
  <c r="D3028" i="15"/>
  <c r="D3054" i="15"/>
  <c r="D2775" i="15"/>
  <c r="D2821" i="15"/>
  <c r="D2646" i="15"/>
  <c r="D2575" i="15"/>
  <c r="D2599" i="15"/>
  <c r="D3251" i="15"/>
  <c r="D3000" i="15"/>
  <c r="D3026" i="15"/>
  <c r="D2842" i="15"/>
  <c r="D2777" i="15"/>
  <c r="D2601" i="15"/>
  <c r="D3271" i="15"/>
  <c r="D2974" i="15"/>
  <c r="D3014" i="15"/>
  <c r="D2830" i="15"/>
  <c r="D2573" i="15"/>
  <c r="D3204" i="15"/>
  <c r="D3024" i="15"/>
  <c r="D3066" i="15"/>
  <c r="D2802" i="15"/>
  <c r="D2833" i="15"/>
  <c r="D3250" i="15"/>
  <c r="D2997" i="15"/>
  <c r="D3023" i="15"/>
  <c r="D2855" i="15"/>
  <c r="D2568" i="15"/>
  <c r="D2610" i="15"/>
  <c r="D2631" i="15"/>
  <c r="D3254" i="15"/>
  <c r="D3197" i="15"/>
  <c r="D3033" i="15"/>
  <c r="D3059" i="15"/>
  <c r="D2764" i="15"/>
  <c r="D2604" i="15"/>
  <c r="D2645" i="15"/>
  <c r="D3273" i="15"/>
  <c r="D3183" i="15"/>
  <c r="D3005" i="15"/>
  <c r="D3047" i="15"/>
  <c r="D2576" i="15"/>
  <c r="D2602" i="15"/>
  <c r="D3211" i="15"/>
  <c r="D3237" i="15"/>
  <c r="D3057" i="15"/>
  <c r="D2803" i="15"/>
  <c r="D2836" i="15"/>
  <c r="D3206" i="15"/>
  <c r="D3244" i="15"/>
  <c r="D2985" i="15"/>
  <c r="D3011" i="15"/>
  <c r="D2827" i="15"/>
  <c r="D2556" i="15"/>
  <c r="D2598" i="15"/>
  <c r="D3226" i="15"/>
  <c r="D3248" i="15"/>
  <c r="D2999" i="15"/>
  <c r="D2815" i="15"/>
  <c r="D2845" i="15"/>
  <c r="D2555" i="15"/>
  <c r="D3262" i="15"/>
  <c r="D3189" i="15"/>
  <c r="D3009" i="15"/>
  <c r="D3067" i="15"/>
  <c r="D2788" i="15"/>
  <c r="D2612" i="15"/>
  <c r="D2638" i="15"/>
  <c r="D3231" i="15"/>
  <c r="D3274" i="15"/>
  <c r="D2973" i="15"/>
  <c r="D2806" i="15"/>
  <c r="D2805" i="15"/>
  <c r="D2635" i="15"/>
  <c r="D3235" i="15"/>
  <c r="D2984" i="15"/>
  <c r="D3010" i="15"/>
  <c r="D2826" i="15"/>
  <c r="D2585" i="15"/>
  <c r="D3255" i="15"/>
  <c r="D2998" i="15"/>
  <c r="D2814" i="15"/>
  <c r="D2848" i="15"/>
  <c r="D2557" i="15"/>
  <c r="D3188" i="15"/>
  <c r="D3008" i="15"/>
  <c r="D3050" i="15"/>
  <c r="D2787" i="15"/>
  <c r="D2817" i="15"/>
  <c r="D2641" i="15"/>
  <c r="D3234" i="15"/>
  <c r="D3272" i="15"/>
  <c r="D2981" i="15"/>
  <c r="D3007" i="15"/>
  <c r="D2839" i="15"/>
  <c r="D2553" i="15"/>
  <c r="D2594" i="15"/>
  <c r="D2643" i="15"/>
  <c r="D3212" i="15"/>
  <c r="D3064" i="15"/>
  <c r="D2979" i="15"/>
  <c r="D2795" i="15"/>
  <c r="D2841" i="15"/>
  <c r="D2566" i="15"/>
  <c r="D3194" i="15"/>
  <c r="D3216" i="15"/>
  <c r="D3036" i="15"/>
  <c r="D2783" i="15"/>
  <c r="D2813" i="15"/>
  <c r="D2637" i="15"/>
  <c r="D3230" i="15"/>
  <c r="D3268" i="15"/>
  <c r="D2977" i="15"/>
  <c r="D3035" i="15"/>
  <c r="D2580" i="15"/>
  <c r="D2606" i="15"/>
  <c r="D3199" i="15"/>
  <c r="D3241" i="15"/>
  <c r="D3061" i="15"/>
  <c r="D2774" i="15"/>
  <c r="D2808" i="15"/>
  <c r="D2632" i="15"/>
  <c r="D2591" i="15"/>
  <c r="D2642" i="15"/>
  <c r="D3203" i="15"/>
  <c r="D3261" i="15"/>
  <c r="D2978" i="15"/>
  <c r="D2794" i="15"/>
  <c r="D2828" i="15"/>
  <c r="D2554" i="15"/>
  <c r="D3222" i="15"/>
  <c r="D3249" i="15"/>
  <c r="D2782" i="15"/>
  <c r="D2816" i="15"/>
  <c r="D2640" i="15"/>
  <c r="D3275" i="15"/>
  <c r="D2976" i="15"/>
  <c r="D3018" i="15"/>
  <c r="D2785" i="15"/>
  <c r="D2609" i="15"/>
  <c r="D3202" i="15"/>
  <c r="D3240" i="15"/>
  <c r="D3270" i="15"/>
  <c r="D3213" i="15"/>
  <c r="D3049" i="15"/>
  <c r="D2780" i="15"/>
  <c r="D2620" i="15"/>
  <c r="D2563" i="15"/>
  <c r="D3201" i="15"/>
  <c r="D3021" i="15"/>
  <c r="D3063" i="15"/>
  <c r="D2768" i="15"/>
  <c r="D2592" i="15"/>
  <c r="D2618" i="15"/>
  <c r="D3227" i="15"/>
  <c r="D3253" i="15"/>
  <c r="D2818" i="15"/>
  <c r="D2852" i="15"/>
  <c r="D2561" i="15"/>
  <c r="D3192" i="15"/>
  <c r="D3013" i="15"/>
  <c r="D3037" i="15"/>
  <c r="D2600" i="15"/>
  <c r="D3196" i="15"/>
  <c r="D3048" i="15"/>
  <c r="D2779" i="15"/>
  <c r="D2825" i="15"/>
  <c r="D3200" i="15"/>
  <c r="D3020" i="15"/>
  <c r="D3062" i="15"/>
  <c r="D2767" i="15"/>
  <c r="D2797" i="15"/>
  <c r="D2621" i="15"/>
  <c r="D3214" i="15"/>
  <c r="D3252" i="15"/>
  <c r="D3019" i="15"/>
  <c r="D2851" i="15"/>
  <c r="D2564" i="15"/>
  <c r="D2590" i="15"/>
  <c r="D3185" i="15"/>
  <c r="D3225" i="15"/>
  <c r="D3045" i="15"/>
  <c r="D2792" i="15"/>
  <c r="D2616" i="15"/>
  <c r="D2567" i="15"/>
  <c r="D2615" i="15"/>
  <c r="D2603" i="15"/>
  <c r="D3238" i="15"/>
  <c r="D3276" i="15"/>
  <c r="D3017" i="15"/>
  <c r="D3043" i="15"/>
  <c r="D2588" i="15"/>
  <c r="D2630" i="15"/>
  <c r="D3258" i="15"/>
  <c r="D2989" i="15"/>
  <c r="D3031" i="15"/>
  <c r="D2847" i="15"/>
  <c r="D2560" i="15"/>
  <c r="D2586" i="15"/>
  <c r="D3195" i="15"/>
  <c r="D3221" i="15"/>
  <c r="D3041" i="15"/>
  <c r="D2786" i="15"/>
  <c r="D2820" i="15"/>
  <c r="D2644" i="15"/>
  <c r="D2552" i="15"/>
  <c r="D3263" i="15"/>
  <c r="D2980" i="15"/>
  <c r="D3006" i="15"/>
  <c r="D2838" i="15"/>
  <c r="D2773" i="15"/>
  <c r="D2597" i="15"/>
  <c r="D2627" i="15"/>
  <c r="D3267" i="15"/>
  <c r="D3016" i="15"/>
  <c r="D3042" i="15"/>
  <c r="D2793" i="15"/>
  <c r="D2617" i="15"/>
  <c r="D2988" i="15"/>
  <c r="D3030" i="15"/>
  <c r="D2846" i="15"/>
  <c r="D2763" i="15"/>
  <c r="D2589" i="15"/>
  <c r="D3182" i="15"/>
  <c r="D3220" i="15"/>
  <c r="D3040" i="15"/>
  <c r="D2987" i="15"/>
  <c r="D2819" i="15"/>
  <c r="D2849" i="15"/>
  <c r="D3219" i="15"/>
  <c r="D3277" i="15"/>
  <c r="D2994" i="15"/>
  <c r="D2810" i="15"/>
  <c r="D2844" i="15"/>
  <c r="D2569" i="15"/>
  <c r="D3239" i="15"/>
  <c r="D3265" i="15"/>
  <c r="D2982" i="15"/>
  <c r="D2798" i="15"/>
  <c r="D2832" i="15"/>
  <c r="D2992" i="15"/>
  <c r="D3034" i="15"/>
  <c r="D2771" i="15"/>
  <c r="D2801" i="15"/>
  <c r="D2625" i="15"/>
  <c r="D3218" i="15"/>
  <c r="D3256" i="15"/>
  <c r="D2991" i="15"/>
  <c r="D2823" i="15"/>
  <c r="D2629" i="15"/>
  <c r="D3223" i="15"/>
  <c r="D3260" i="15"/>
  <c r="D3001" i="15"/>
  <c r="D3027" i="15"/>
  <c r="D2843" i="15"/>
  <c r="D2572" i="15"/>
  <c r="D2614" i="15"/>
  <c r="D3242" i="15"/>
  <c r="D3264" i="15"/>
  <c r="D2972" i="15"/>
  <c r="D3015" i="15"/>
  <c r="D2831" i="15"/>
  <c r="D2570" i="15"/>
  <c r="D3205" i="15"/>
  <c r="D3025" i="15"/>
  <c r="D2770" i="15"/>
  <c r="D2804" i="15"/>
  <c r="D2628" i="15"/>
  <c r="D3247" i="15"/>
  <c r="D2990" i="15"/>
  <c r="D2822" i="15"/>
  <c r="D2856" i="15"/>
  <c r="D2581" i="15"/>
  <c r="D2639" i="15"/>
  <c r="D2587" i="15"/>
  <c r="D2578" i="15"/>
  <c r="D3187" i="15"/>
  <c r="D3245" i="15"/>
  <c r="D2778" i="15"/>
  <c r="D2812" i="15"/>
  <c r="D3207" i="15"/>
  <c r="D3233" i="15"/>
  <c r="D3053" i="15"/>
  <c r="D2766" i="15"/>
  <c r="D2800" i="15"/>
  <c r="D2624" i="15"/>
  <c r="D3259" i="15"/>
  <c r="D3002" i="15"/>
  <c r="D2850" i="15"/>
  <c r="D2769" i="15"/>
  <c r="D2593" i="15"/>
  <c r="D3186" i="15"/>
  <c r="D3224" i="15"/>
  <c r="D3044" i="15"/>
  <c r="D2791" i="15"/>
  <c r="D2837" i="15"/>
  <c r="D2595" i="15"/>
  <c r="D3190" i="15"/>
  <c r="D3228" i="15"/>
  <c r="D2995" i="15"/>
  <c r="D2811" i="15"/>
  <c r="D2857" i="15"/>
  <c r="D2582" i="15"/>
  <c r="D3210" i="15"/>
  <c r="D3232" i="15"/>
  <c r="D3052" i="15"/>
  <c r="D2983" i="15"/>
  <c r="D2799" i="15"/>
  <c r="D2829" i="15"/>
  <c r="D3246" i="15"/>
  <c r="D2993" i="15"/>
  <c r="D3051" i="15"/>
  <c r="D2772" i="15"/>
  <c r="D2596" i="15"/>
  <c r="D2622" i="15"/>
  <c r="D3215" i="15"/>
  <c r="D3060" i="15"/>
  <c r="D2975" i="15"/>
  <c r="D2807" i="15"/>
  <c r="D2853" i="15"/>
  <c r="D2562" i="15"/>
  <c r="D2611" i="15"/>
  <c r="D2840" i="15"/>
  <c r="D2559" i="15"/>
  <c r="D2558" i="15"/>
  <c r="D3193" i="15"/>
  <c r="D3012" i="15"/>
  <c r="D3039" i="15"/>
  <c r="D2584" i="15"/>
  <c r="D2626" i="15"/>
  <c r="D2583" i="15"/>
  <c r="D2623" i="15"/>
  <c r="D2571" i="15"/>
  <c r="D3257" i="15"/>
  <c r="D2790" i="15"/>
  <c r="D2824" i="15"/>
  <c r="D2607" i="15"/>
  <c r="D2647" i="15"/>
  <c r="D2565" i="15"/>
  <c r="D3266" i="15"/>
  <c r="D2996" i="15"/>
  <c r="D3022" i="15"/>
  <c r="D2854" i="15"/>
  <c r="D2789" i="15"/>
  <c r="D2613" i="15"/>
  <c r="D2619" i="15"/>
  <c r="D2325" i="15"/>
  <c r="D2341" i="15"/>
  <c r="D2356" i="15"/>
  <c r="D2372" i="15"/>
  <c r="D2369" i="15"/>
  <c r="D2367" i="15"/>
  <c r="D2337" i="15"/>
  <c r="D2353" i="15"/>
  <c r="D2370" i="15"/>
  <c r="D2323" i="15"/>
  <c r="D2338" i="15"/>
  <c r="D2354" i="15"/>
  <c r="D2331" i="15"/>
  <c r="D2350" i="15"/>
  <c r="D2346" i="15"/>
  <c r="D2362" i="15"/>
  <c r="D2361" i="15"/>
  <c r="D2330" i="15"/>
  <c r="D2342" i="15"/>
  <c r="D2358" i="15"/>
  <c r="D2357" i="15"/>
  <c r="D2326" i="15"/>
  <c r="D2371" i="15"/>
  <c r="D2328" i="15"/>
  <c r="D2327" i="15"/>
  <c r="D2343" i="15"/>
  <c r="D2335" i="15"/>
  <c r="D2321" i="15"/>
  <c r="D2366" i="15"/>
  <c r="D2348" i="15"/>
  <c r="D2364" i="15"/>
  <c r="D2351" i="15"/>
  <c r="D2324" i="15"/>
  <c r="D2340" i="15"/>
  <c r="D2339" i="15"/>
  <c r="D2363" i="15"/>
  <c r="D2360" i="15"/>
  <c r="D2333" i="15"/>
  <c r="D2345" i="15"/>
  <c r="D2368" i="15"/>
  <c r="D2322" i="15"/>
  <c r="D2336" i="15"/>
  <c r="D2352" i="15"/>
  <c r="D2365" i="15"/>
  <c r="D2334" i="15"/>
  <c r="D2347" i="15"/>
  <c r="D2332" i="15"/>
  <c r="D2355" i="15"/>
  <c r="D2349" i="15"/>
  <c r="D2329" i="15"/>
  <c r="D2344" i="15"/>
  <c r="D2359" i="15"/>
  <c r="D4899" i="15"/>
  <c r="D4898" i="15"/>
  <c r="D4896" i="15"/>
  <c r="D4900" i="15"/>
  <c r="D4880" i="15"/>
  <c r="D4879" i="15"/>
  <c r="D4870" i="15"/>
  <c r="D4723" i="15"/>
  <c r="D4727" i="15"/>
  <c r="D4520" i="15"/>
  <c r="D4653" i="15"/>
  <c r="D4730" i="15"/>
  <c r="D4716" i="15"/>
  <c r="D4475" i="15"/>
  <c r="D4654" i="15"/>
  <c r="D4741" i="15"/>
  <c r="D4744" i="15"/>
  <c r="D4521" i="15"/>
  <c r="D4607" i="15"/>
  <c r="D4739" i="15"/>
  <c r="D4724" i="15"/>
  <c r="D4476" i="15"/>
  <c r="D4734" i="15"/>
  <c r="D4728" i="15"/>
  <c r="D4609" i="15"/>
  <c r="D4717" i="15"/>
  <c r="D4758" i="15"/>
  <c r="D4564" i="15"/>
  <c r="D4652" i="15"/>
  <c r="D4735" i="15"/>
  <c r="D4760" i="15"/>
  <c r="D4700" i="15"/>
  <c r="D4732" i="15"/>
  <c r="D4565" i="15"/>
  <c r="D4696" i="15"/>
  <c r="D4746" i="15"/>
  <c r="D4738" i="15"/>
  <c r="D4656" i="15"/>
  <c r="D4742" i="15"/>
  <c r="D4655" i="15"/>
  <c r="D4740" i="15"/>
  <c r="D4719" i="15"/>
  <c r="D4518" i="15"/>
  <c r="D4650" i="15"/>
  <c r="D4745" i="15"/>
  <c r="D4759" i="15"/>
  <c r="D4566" i="15"/>
  <c r="D4701" i="15"/>
  <c r="D4736" i="15"/>
  <c r="D4610" i="15"/>
  <c r="D4695" i="15"/>
  <c r="D4721" i="15"/>
  <c r="D4605" i="15"/>
  <c r="D4720" i="15"/>
  <c r="D4761" i="15"/>
  <c r="D4563" i="15"/>
  <c r="D4698" i="15"/>
  <c r="D4757" i="15"/>
  <c r="D4562" i="15"/>
  <c r="D4651" i="15"/>
  <c r="D4725" i="15"/>
  <c r="D4718" i="15"/>
  <c r="D4611" i="15"/>
  <c r="D4743" i="15"/>
  <c r="D4722" i="15"/>
  <c r="D4519" i="15"/>
  <c r="D4606" i="15"/>
  <c r="D4729" i="15"/>
  <c r="D4733" i="15"/>
  <c r="D4697" i="15"/>
  <c r="D4731" i="15"/>
  <c r="D4608" i="15"/>
  <c r="D4726" i="15"/>
  <c r="D4561" i="15"/>
  <c r="D4699" i="15"/>
  <c r="D4737" i="15"/>
  <c r="D4474" i="15"/>
  <c r="E11" i="13"/>
  <c r="A11" i="13"/>
  <c r="B11" i="13"/>
  <c r="C11" i="13"/>
  <c r="D11" i="13"/>
  <c r="F11" i="13"/>
  <c r="G11" i="13"/>
  <c r="H11" i="13"/>
  <c r="D4901" i="15"/>
  <c r="D2398" i="15"/>
  <c r="D2392" i="15"/>
  <c r="D2379" i="15"/>
  <c r="D2393" i="15"/>
  <c r="D2394" i="15"/>
  <c r="D2386" i="15"/>
  <c r="D2387" i="15"/>
  <c r="D2395" i="15"/>
  <c r="D2397" i="15"/>
  <c r="D2396" i="15"/>
  <c r="D4343" i="15"/>
  <c r="D4253" i="15"/>
  <c r="D4257" i="15"/>
  <c r="D4324" i="15"/>
  <c r="D4334" i="15"/>
  <c r="D4258" i="15"/>
  <c r="D4348" i="15"/>
  <c r="D4339" i="15"/>
  <c r="D4250" i="15"/>
  <c r="D4240" i="15"/>
  <c r="D4325" i="15"/>
  <c r="D4247" i="15"/>
  <c r="D4765" i="15"/>
  <c r="D4241" i="15"/>
  <c r="D4328" i="15"/>
  <c r="D4266" i="15"/>
  <c r="D4252" i="15"/>
  <c r="D4350" i="15"/>
  <c r="D4262" i="15"/>
  <c r="D4273" i="15"/>
  <c r="D4333" i="15"/>
  <c r="D4255" i="15"/>
  <c r="D4238" i="15"/>
  <c r="D4244" i="15"/>
  <c r="D4340" i="15"/>
  <c r="D4251" i="15"/>
  <c r="D4330" i="15"/>
  <c r="D4322" i="15"/>
  <c r="D4265" i="15"/>
  <c r="D4270" i="15"/>
  <c r="D4276" i="15"/>
  <c r="D4246" i="15"/>
  <c r="D4346" i="15"/>
  <c r="D4242" i="15"/>
  <c r="D4326" i="15"/>
  <c r="D4248" i="15"/>
  <c r="D4347" i="15"/>
  <c r="D4263" i="15"/>
  <c r="D4332" i="15"/>
  <c r="D4269" i="15"/>
  <c r="D4274" i="15"/>
  <c r="D4327" i="15"/>
  <c r="D4237" i="15"/>
  <c r="D4259" i="15"/>
  <c r="D4351" i="15"/>
  <c r="D4256" i="15"/>
  <c r="D4337" i="15"/>
  <c r="D4349" i="15"/>
  <c r="D4271" i="15"/>
  <c r="D4275" i="15"/>
  <c r="D4344" i="15"/>
  <c r="D4239" i="15"/>
  <c r="D4243" i="15"/>
  <c r="D4323" i="15"/>
  <c r="D4267" i="15"/>
  <c r="D4352" i="15"/>
  <c r="D4342" i="15"/>
  <c r="D4264" i="15"/>
  <c r="D4763" i="15"/>
  <c r="D4268" i="15"/>
  <c r="D4249" i="15"/>
  <c r="D4335" i="15"/>
  <c r="D4260" i="15"/>
  <c r="D4341" i="15"/>
  <c r="D4245" i="15"/>
  <c r="D4254" i="15"/>
  <c r="D4338" i="15"/>
  <c r="D4345" i="15"/>
  <c r="D4336" i="15"/>
  <c r="D4261" i="15"/>
  <c r="D4331" i="15"/>
  <c r="D4272" i="15"/>
  <c r="D4329" i="15"/>
  <c r="D2401" i="15"/>
  <c r="D3420" i="15"/>
  <c r="D3399" i="15"/>
  <c r="D3432" i="15"/>
  <c r="D3401" i="15"/>
  <c r="D3439" i="15"/>
  <c r="D3397" i="15"/>
  <c r="D3436" i="15"/>
  <c r="D3421" i="15"/>
  <c r="D3453" i="15"/>
  <c r="D3395" i="15"/>
  <c r="D3426" i="15"/>
  <c r="D3398" i="15"/>
  <c r="D3403" i="15"/>
  <c r="D3435" i="15"/>
  <c r="D3437" i="15"/>
  <c r="D3443" i="15"/>
  <c r="D3434" i="15"/>
  <c r="D3412" i="15"/>
  <c r="D3448" i="15"/>
  <c r="D3444" i="15"/>
  <c r="D3405" i="15"/>
  <c r="D3450" i="15"/>
  <c r="D3415" i="15"/>
  <c r="D3419" i="15"/>
  <c r="D3452" i="15"/>
  <c r="D3431" i="15"/>
  <c r="D3449" i="15"/>
  <c r="D3424" i="15"/>
  <c r="D3438" i="15"/>
  <c r="D3417" i="15"/>
  <c r="D3392" i="15"/>
  <c r="D3409" i="15"/>
  <c r="D3441" i="15"/>
  <c r="D3413" i="15"/>
  <c r="D3446" i="15"/>
  <c r="D3407" i="15"/>
  <c r="D3416" i="15"/>
  <c r="D3422" i="15"/>
  <c r="D3447" i="15"/>
  <c r="D3423" i="15"/>
  <c r="D3408" i="15"/>
  <c r="D3451" i="15"/>
  <c r="D3428" i="15"/>
  <c r="D3411" i="15"/>
  <c r="D3402" i="15"/>
  <c r="D3393" i="15"/>
  <c r="D3440" i="15"/>
  <c r="D3396" i="15"/>
  <c r="D3429" i="15"/>
  <c r="D3394" i="15"/>
  <c r="D3433" i="15"/>
  <c r="D3418" i="15"/>
  <c r="D3425" i="15"/>
  <c r="D3406" i="15"/>
  <c r="D3442" i="15"/>
  <c r="D3400" i="15"/>
  <c r="D3427" i="15"/>
  <c r="D3404" i="15"/>
  <c r="D3410" i="15"/>
  <c r="D3414" i="15"/>
  <c r="D3445" i="15"/>
  <c r="D3430" i="15"/>
  <c r="D2403" i="15"/>
  <c r="D2381" i="15"/>
  <c r="D2389" i="15"/>
  <c r="D2405" i="15"/>
  <c r="D2402" i="15"/>
  <c r="D2374" i="15"/>
  <c r="D2399" i="15"/>
  <c r="D2376" i="15"/>
  <c r="D2391" i="15"/>
  <c r="D2383" i="15"/>
  <c r="D2390" i="15"/>
  <c r="D2404" i="15"/>
  <c r="D2380" i="15"/>
  <c r="D2377" i="15"/>
  <c r="D2384" i="15"/>
  <c r="D2375" i="15"/>
  <c r="D2382" i="15"/>
  <c r="D2378" i="15"/>
  <c r="D2400" i="15"/>
  <c r="D2385" i="15"/>
  <c r="D2388" i="15"/>
  <c r="D2373" i="15"/>
  <c r="D4364" i="15"/>
  <c r="D4363" i="15"/>
  <c r="D4371" i="15"/>
  <c r="D4356" i="15"/>
  <c r="D4354" i="15"/>
  <c r="D4379" i="15"/>
  <c r="D4885" i="15"/>
  <c r="D4878" i="15"/>
  <c r="D4890" i="15"/>
  <c r="D4883" i="15"/>
  <c r="D4884" i="15"/>
  <c r="D4886" i="15"/>
  <c r="D4887" i="15"/>
  <c r="D4889" i="15"/>
  <c r="D4888" i="15"/>
  <c r="D4882" i="15"/>
  <c r="D4787" i="15"/>
  <c r="D4385" i="15"/>
  <c r="D4386" i="15"/>
  <c r="D3482" i="15"/>
  <c r="D3484" i="15"/>
  <c r="D3481" i="15"/>
  <c r="D3458" i="15"/>
  <c r="D3480" i="15"/>
  <c r="D3463" i="15"/>
  <c r="D3477" i="15"/>
  <c r="D3485" i="15"/>
  <c r="D3483" i="15"/>
  <c r="D3486" i="15"/>
  <c r="D4790" i="15"/>
  <c r="D4777" i="15"/>
  <c r="D4776" i="15"/>
  <c r="D4762" i="15"/>
  <c r="D4774" i="15"/>
  <c r="D4775" i="15"/>
  <c r="D4764" i="15"/>
  <c r="D4784" i="15"/>
  <c r="D4789" i="15"/>
  <c r="D4773" i="15"/>
  <c r="D4781" i="15"/>
  <c r="D4783" i="15"/>
  <c r="D4772" i="15"/>
  <c r="D4767" i="15"/>
  <c r="D4785" i="15"/>
  <c r="D4770" i="15"/>
  <c r="D4780" i="15"/>
  <c r="D4768" i="15"/>
  <c r="D4778" i="15"/>
  <c r="D4788" i="15"/>
  <c r="D4791" i="15"/>
  <c r="D4771" i="15"/>
  <c r="D4766" i="15"/>
  <c r="D4786" i="15"/>
  <c r="D4769" i="15"/>
  <c r="D4782" i="15"/>
  <c r="D4779" i="15"/>
  <c r="D4381" i="15"/>
  <c r="D4370" i="15"/>
  <c r="D3473" i="15"/>
  <c r="D3470" i="15"/>
  <c r="D3479" i="15"/>
  <c r="D4395" i="15"/>
  <c r="D4391" i="15"/>
  <c r="D3462" i="15"/>
  <c r="D4353" i="15"/>
  <c r="D4384" i="15"/>
  <c r="D3455" i="15"/>
  <c r="D4389" i="15"/>
  <c r="D4388" i="15"/>
  <c r="D3478" i="15"/>
  <c r="D4378" i="15"/>
  <c r="D4394" i="15"/>
  <c r="D3476" i="15"/>
  <c r="D3469" i="15"/>
  <c r="D4376" i="15"/>
  <c r="D4374" i="15"/>
  <c r="D4382" i="15"/>
  <c r="D3467" i="15"/>
  <c r="D4377" i="15"/>
  <c r="D4362" i="15"/>
  <c r="D3471" i="15"/>
  <c r="D4355" i="15"/>
  <c r="D4396" i="15"/>
  <c r="D3457" i="15"/>
  <c r="D3466" i="15"/>
  <c r="D4365" i="15"/>
  <c r="D4380" i="15"/>
  <c r="D4372" i="15"/>
  <c r="D3475" i="15"/>
  <c r="D3472" i="15"/>
  <c r="D3465" i="15"/>
  <c r="D4390" i="15"/>
  <c r="D4392" i="15"/>
  <c r="D3459" i="15"/>
  <c r="D3456" i="15"/>
  <c r="D3468" i="15"/>
  <c r="D4369" i="15"/>
  <c r="D4357" i="15"/>
  <c r="D3454" i="15"/>
  <c r="D3460" i="15"/>
  <c r="D4393" i="15"/>
  <c r="D4361" i="15"/>
  <c r="D4375" i="15"/>
  <c r="D3461" i="15"/>
  <c r="D3474" i="15"/>
  <c r="D4360" i="15"/>
  <c r="D4368" i="15"/>
  <c r="D4358" i="15"/>
  <c r="D4366" i="15"/>
  <c r="D4367" i="15"/>
  <c r="D4383" i="15"/>
  <c r="D4359" i="15"/>
  <c r="D3464" i="15"/>
  <c r="D3487" i="15"/>
  <c r="D4373" i="15"/>
  <c r="D4387" i="15"/>
  <c r="A122" i="8"/>
  <c r="C122" i="8"/>
  <c r="E4387" i="15" l="1"/>
  <c r="E4373" i="15"/>
  <c r="E3487" i="15"/>
  <c r="E3464" i="15"/>
  <c r="E4359" i="15"/>
  <c r="E4383" i="15"/>
  <c r="E4367" i="15"/>
  <c r="E4366" i="15"/>
  <c r="E4358" i="15"/>
  <c r="E4368" i="15"/>
  <c r="E4360" i="15"/>
  <c r="E3474" i="15"/>
  <c r="E3461" i="15"/>
  <c r="E4375" i="15"/>
  <c r="E4361" i="15"/>
  <c r="E4393" i="15"/>
  <c r="E3460" i="15"/>
  <c r="E3454" i="15"/>
  <c r="E4357" i="15"/>
  <c r="E4369" i="15"/>
  <c r="E3468" i="15"/>
  <c r="E3456" i="15"/>
  <c r="E3459" i="15"/>
  <c r="E4392" i="15"/>
  <c r="E4390" i="15"/>
  <c r="E3465" i="15"/>
  <c r="E3472" i="15"/>
  <c r="E3475" i="15"/>
  <c r="E4372" i="15"/>
  <c r="E4380" i="15"/>
  <c r="E4365" i="15"/>
  <c r="E3466" i="15"/>
  <c r="E3457" i="15"/>
  <c r="E4396" i="15"/>
  <c r="E4355" i="15"/>
  <c r="E3471" i="15"/>
  <c r="E4362" i="15"/>
  <c r="E4377" i="15"/>
  <c r="E3467" i="15"/>
  <c r="E4382" i="15"/>
  <c r="E4374" i="15"/>
  <c r="E4376" i="15"/>
  <c r="E3469" i="15"/>
  <c r="E3476" i="15"/>
  <c r="E4394" i="15"/>
  <c r="E4378" i="15"/>
  <c r="E3478" i="15"/>
  <c r="E4388" i="15"/>
  <c r="E4389" i="15"/>
  <c r="E3455" i="15"/>
  <c r="E4384" i="15"/>
  <c r="E4353" i="15"/>
  <c r="E3462" i="15"/>
  <c r="E4391" i="15"/>
  <c r="E4395" i="15"/>
  <c r="E3479" i="15"/>
  <c r="E3470" i="15"/>
  <c r="E3473" i="15"/>
  <c r="E4370" i="15"/>
  <c r="E4381" i="15"/>
  <c r="E4779" i="15"/>
  <c r="E4782" i="15"/>
  <c r="E4769" i="15"/>
  <c r="E4786" i="15"/>
  <c r="E4766" i="15"/>
  <c r="E4771" i="15"/>
  <c r="E4791" i="15"/>
  <c r="E4788" i="15"/>
  <c r="E4778" i="15"/>
  <c r="E4768" i="15"/>
  <c r="E4780" i="15"/>
  <c r="E4770" i="15"/>
  <c r="E4785" i="15"/>
  <c r="E4767" i="15"/>
  <c r="E4772" i="15"/>
  <c r="E4783" i="15"/>
  <c r="E4781" i="15"/>
  <c r="E4773" i="15"/>
  <c r="E4789" i="15"/>
  <c r="E4784" i="15"/>
  <c r="E4764" i="15"/>
  <c r="E4775" i="15"/>
  <c r="E4774" i="15"/>
  <c r="E4762" i="15"/>
  <c r="E4776" i="15"/>
  <c r="E4777" i="15"/>
  <c r="E4790" i="15"/>
  <c r="E3486" i="15"/>
  <c r="E3483" i="15"/>
  <c r="E3485" i="15"/>
  <c r="E3477" i="15"/>
  <c r="E3463" i="15"/>
  <c r="E3480" i="15"/>
  <c r="E3458" i="15"/>
  <c r="E3481" i="15"/>
  <c r="E3484" i="15"/>
  <c r="E3482" i="15"/>
  <c r="E4386" i="15"/>
  <c r="E4385" i="15"/>
  <c r="E4787" i="15"/>
  <c r="E4882" i="15"/>
  <c r="E4888" i="15"/>
  <c r="E4889" i="15"/>
  <c r="E4887" i="15"/>
  <c r="E4886" i="15"/>
  <c r="E4884" i="15"/>
  <c r="E4883" i="15"/>
  <c r="E4890" i="15"/>
  <c r="E4878" i="15"/>
  <c r="E4885" i="15"/>
  <c r="E4379" i="15"/>
  <c r="E4354" i="15"/>
  <c r="E4356" i="15"/>
  <c r="E4371" i="15"/>
  <c r="E4363" i="15"/>
  <c r="E4364" i="15"/>
  <c r="E2373" i="15"/>
  <c r="E2388" i="15"/>
  <c r="E2385" i="15"/>
  <c r="E2400" i="15"/>
  <c r="E2378" i="15"/>
  <c r="E2382" i="15"/>
  <c r="E2375" i="15"/>
  <c r="E2384" i="15"/>
  <c r="E2377" i="15"/>
  <c r="E2380" i="15"/>
  <c r="E2404" i="15"/>
  <c r="E2390" i="15"/>
  <c r="E2383" i="15"/>
  <c r="E2391" i="15"/>
  <c r="E2376" i="15"/>
  <c r="E2399" i="15"/>
  <c r="E2374" i="15"/>
  <c r="E2402" i="15"/>
  <c r="E2405" i="15"/>
  <c r="E2389" i="15"/>
  <c r="E2381" i="15"/>
  <c r="E2403" i="15"/>
  <c r="E3430" i="15"/>
  <c r="E3445" i="15"/>
  <c r="E3414" i="15"/>
  <c r="E3410" i="15"/>
  <c r="E3404" i="15"/>
  <c r="E3427" i="15"/>
  <c r="E3400" i="15"/>
  <c r="E3442" i="15"/>
  <c r="E3406" i="15"/>
  <c r="E3425" i="15"/>
  <c r="E3418" i="15"/>
  <c r="E3433" i="15"/>
  <c r="E3394" i="15"/>
  <c r="E3429" i="15"/>
  <c r="E3396" i="15"/>
  <c r="E3440" i="15"/>
  <c r="E3393" i="15"/>
  <c r="E3402" i="15"/>
  <c r="E3411" i="15"/>
  <c r="E3428" i="15"/>
  <c r="E3451" i="15"/>
  <c r="E3408" i="15"/>
  <c r="E3423" i="15"/>
  <c r="E3447" i="15"/>
  <c r="E3422" i="15"/>
  <c r="E3416" i="15"/>
  <c r="E3407" i="15"/>
  <c r="E3446" i="15"/>
  <c r="E3413" i="15"/>
  <c r="E3441" i="15"/>
  <c r="E3409" i="15"/>
  <c r="E3392" i="15"/>
  <c r="E3417" i="15"/>
  <c r="E3438" i="15"/>
  <c r="E3424" i="15"/>
  <c r="E3449" i="15"/>
  <c r="E3431" i="15"/>
  <c r="E3452" i="15"/>
  <c r="E3419" i="15"/>
  <c r="E3415" i="15"/>
  <c r="E3450" i="15"/>
  <c r="E3405" i="15"/>
  <c r="E3444" i="15"/>
  <c r="E3448" i="15"/>
  <c r="E3412" i="15"/>
  <c r="E3434" i="15"/>
  <c r="E3443" i="15"/>
  <c r="E3437" i="15"/>
  <c r="E3435" i="15"/>
  <c r="E3403" i="15"/>
  <c r="E3398" i="15"/>
  <c r="E3426" i="15"/>
  <c r="E3395" i="15"/>
  <c r="E3453" i="15"/>
  <c r="E3421" i="15"/>
  <c r="E3436" i="15"/>
  <c r="E3397" i="15"/>
  <c r="E3439" i="15"/>
  <c r="E3401" i="15"/>
  <c r="E3432" i="15"/>
  <c r="E3399" i="15"/>
  <c r="E3420" i="15"/>
  <c r="E2401" i="15"/>
  <c r="E4329" i="15"/>
  <c r="E4272" i="15"/>
  <c r="E4331" i="15"/>
  <c r="E4261" i="15"/>
  <c r="E4336" i="15"/>
  <c r="E4345" i="15"/>
  <c r="E4338" i="15"/>
  <c r="E4254" i="15"/>
  <c r="E4245" i="15"/>
  <c r="E4341" i="15"/>
  <c r="E4260" i="15"/>
  <c r="E4335" i="15"/>
  <c r="E4249" i="15"/>
  <c r="E4268" i="15"/>
  <c r="E4763" i="15"/>
  <c r="E4264" i="15"/>
  <c r="E4342" i="15"/>
  <c r="E4352" i="15"/>
  <c r="E4267" i="15"/>
  <c r="E4323" i="15"/>
  <c r="E4243" i="15"/>
  <c r="E4239" i="15"/>
  <c r="E4344" i="15"/>
  <c r="E4275" i="15"/>
  <c r="E4271" i="15"/>
  <c r="E4349" i="15"/>
  <c r="E4337" i="15"/>
  <c r="E4256" i="15"/>
  <c r="E4351" i="15"/>
  <c r="E4259" i="15"/>
  <c r="E4237" i="15"/>
  <c r="E4327" i="15"/>
  <c r="E4274" i="15"/>
  <c r="E4269" i="15"/>
  <c r="E4332" i="15"/>
  <c r="E4263" i="15"/>
  <c r="E4347" i="15"/>
  <c r="E4248" i="15"/>
  <c r="E4326" i="15"/>
  <c r="E4242" i="15"/>
  <c r="E4346" i="15"/>
  <c r="E4246" i="15"/>
  <c r="E4276" i="15"/>
  <c r="E4270" i="15"/>
  <c r="E4265" i="15"/>
  <c r="E4322" i="15"/>
  <c r="E4330" i="15"/>
  <c r="E4251" i="15"/>
  <c r="E4340" i="15"/>
  <c r="E4244" i="15"/>
  <c r="E4238" i="15"/>
  <c r="E4255" i="15"/>
  <c r="E4333" i="15"/>
  <c r="E4273" i="15"/>
  <c r="E4262" i="15"/>
  <c r="E4350" i="15"/>
  <c r="E4252" i="15"/>
  <c r="E4266" i="15"/>
  <c r="E4328" i="15"/>
  <c r="E4241" i="15"/>
  <c r="E4765" i="15"/>
  <c r="E4247" i="15"/>
  <c r="E4325" i="15"/>
  <c r="E4240" i="15"/>
  <c r="E4250" i="15"/>
  <c r="E4339" i="15"/>
  <c r="E4348" i="15"/>
  <c r="E4258" i="15"/>
  <c r="E4334" i="15"/>
  <c r="E4324" i="15"/>
  <c r="E4257" i="15"/>
  <c r="E4253" i="15"/>
  <c r="E4343" i="15"/>
  <c r="E2396" i="15"/>
  <c r="E2397" i="15"/>
  <c r="E2395" i="15"/>
  <c r="E2387" i="15"/>
  <c r="E2386" i="15"/>
  <c r="E2394" i="15"/>
  <c r="E2393" i="15"/>
  <c r="E2379" i="15"/>
  <c r="E2392" i="15"/>
  <c r="E2398" i="15"/>
  <c r="E4901" i="15"/>
  <c r="E4474" i="15"/>
  <c r="E4737" i="15"/>
  <c r="E4699" i="15"/>
  <c r="E4561" i="15"/>
  <c r="E4726" i="15"/>
  <c r="E4608" i="15"/>
  <c r="E4731" i="15"/>
  <c r="E4697" i="15"/>
  <c r="E4733" i="15"/>
  <c r="E4729" i="15"/>
  <c r="E4606" i="15"/>
  <c r="E4519" i="15"/>
  <c r="E4722" i="15"/>
  <c r="E4743" i="15"/>
  <c r="E4611" i="15"/>
  <c r="E4718" i="15"/>
  <c r="E4725" i="15"/>
  <c r="E4651" i="15"/>
  <c r="E4562" i="15"/>
  <c r="E4757" i="15"/>
  <c r="E4698" i="15"/>
  <c r="E4563" i="15"/>
  <c r="E4761" i="15"/>
  <c r="E4720" i="15"/>
  <c r="E4605" i="15"/>
  <c r="E4721" i="15"/>
  <c r="E4695" i="15"/>
  <c r="E4610" i="15"/>
  <c r="E4736" i="15"/>
  <c r="E4701" i="15"/>
  <c r="E4566" i="15"/>
  <c r="E4759" i="15"/>
  <c r="E4745" i="15"/>
  <c r="E4650" i="15"/>
  <c r="E4518" i="15"/>
  <c r="E4719" i="15"/>
  <c r="E4740" i="15"/>
  <c r="E4655" i="15"/>
  <c r="E4742" i="15"/>
  <c r="E4656" i="15"/>
  <c r="E4738" i="15"/>
  <c r="E4746" i="15"/>
  <c r="E4696" i="15"/>
  <c r="E4565" i="15"/>
  <c r="E4732" i="15"/>
  <c r="E4700" i="15"/>
  <c r="E4760" i="15"/>
  <c r="E4735" i="15"/>
  <c r="E4652" i="15"/>
  <c r="E4564" i="15"/>
  <c r="E4758" i="15"/>
  <c r="E4717" i="15"/>
  <c r="E4609" i="15"/>
  <c r="E4728" i="15"/>
  <c r="E4734" i="15"/>
  <c r="E4476" i="15"/>
  <c r="E4724" i="15"/>
  <c r="E4739" i="15"/>
  <c r="E4607" i="15"/>
  <c r="E4521" i="15"/>
  <c r="E4744" i="15"/>
  <c r="E4741" i="15"/>
  <c r="E4654" i="15"/>
  <c r="E4475" i="15"/>
  <c r="E4716" i="15"/>
  <c r="E4730" i="15"/>
  <c r="E4653" i="15"/>
  <c r="E4520" i="15"/>
  <c r="E4727" i="15"/>
  <c r="E4723" i="15"/>
  <c r="E4870" i="15"/>
  <c r="E4879" i="15"/>
  <c r="E4880" i="15"/>
  <c r="E4900" i="15"/>
  <c r="E4896" i="15"/>
  <c r="E4898" i="15"/>
  <c r="E4899" i="15"/>
  <c r="E2359" i="15"/>
  <c r="E2344" i="15"/>
  <c r="E2329" i="15"/>
  <c r="E2349" i="15"/>
  <c r="E2355" i="15"/>
  <c r="E2332" i="15"/>
  <c r="E2347" i="15"/>
  <c r="E2334" i="15"/>
  <c r="E2365" i="15"/>
  <c r="E2352" i="15"/>
  <c r="E2336" i="15"/>
  <c r="E2322" i="15"/>
  <c r="E2368" i="15"/>
  <c r="E2345" i="15"/>
  <c r="E2333" i="15"/>
  <c r="E2360" i="15"/>
  <c r="E2363" i="15"/>
  <c r="E2339" i="15"/>
  <c r="E2340" i="15"/>
  <c r="E2324" i="15"/>
  <c r="E2351" i="15"/>
  <c r="E2364" i="15"/>
  <c r="E2348" i="15"/>
  <c r="E2366" i="15"/>
  <c r="E2321" i="15"/>
  <c r="E2335" i="15"/>
  <c r="E2343" i="15"/>
  <c r="E2327" i="15"/>
  <c r="E2328" i="15"/>
  <c r="E2371" i="15"/>
  <c r="E2326" i="15"/>
  <c r="E2357" i="15"/>
  <c r="E2358" i="15"/>
  <c r="E2342" i="15"/>
  <c r="E2330" i="15"/>
  <c r="E2361" i="15"/>
  <c r="E2362" i="15"/>
  <c r="E2346" i="15"/>
  <c r="E2350" i="15"/>
  <c r="E2331" i="15"/>
  <c r="E2354" i="15"/>
  <c r="E2338" i="15"/>
  <c r="E2323" i="15"/>
  <c r="E2370" i="15"/>
  <c r="E2353" i="15"/>
  <c r="E2337" i="15"/>
  <c r="E2367" i="15"/>
  <c r="E2369" i="15"/>
  <c r="E2372" i="15"/>
  <c r="E2356" i="15"/>
  <c r="E2341" i="15"/>
  <c r="E2325" i="15"/>
  <c r="E2619" i="15"/>
  <c r="E2613" i="15"/>
  <c r="E2789" i="15"/>
  <c r="E2854" i="15"/>
  <c r="E3022" i="15"/>
  <c r="E2996" i="15"/>
  <c r="E3266" i="15"/>
  <c r="E2565" i="15"/>
  <c r="E2647" i="15"/>
  <c r="E2607" i="15"/>
  <c r="E2824" i="15"/>
  <c r="E2790" i="15"/>
  <c r="E3257" i="15"/>
  <c r="E2571" i="15"/>
  <c r="E2623" i="15"/>
  <c r="E2583" i="15"/>
  <c r="E2626" i="15"/>
  <c r="E2584" i="15"/>
  <c r="E3039" i="15"/>
  <c r="E3012" i="15"/>
  <c r="E3193" i="15"/>
  <c r="E2558" i="15"/>
  <c r="E2559" i="15"/>
  <c r="E2840" i="15"/>
  <c r="E2611" i="15"/>
  <c r="E2562" i="15"/>
  <c r="E2853" i="15"/>
  <c r="E2807" i="15"/>
  <c r="E2975" i="15"/>
  <c r="E3060" i="15"/>
  <c r="E3215" i="15"/>
  <c r="E2622" i="15"/>
  <c r="E2596" i="15"/>
  <c r="E2772" i="15"/>
  <c r="E3051" i="15"/>
  <c r="E2993" i="15"/>
  <c r="E3246" i="15"/>
  <c r="E2829" i="15"/>
  <c r="E2799" i="15"/>
  <c r="E2983" i="15"/>
  <c r="E3052" i="15"/>
  <c r="E3232" i="15"/>
  <c r="E3210" i="15"/>
  <c r="E2582" i="15"/>
  <c r="E2857" i="15"/>
  <c r="E2811" i="15"/>
  <c r="E2995" i="15"/>
  <c r="E3228" i="15"/>
  <c r="E3190" i="15"/>
  <c r="E2595" i="15"/>
  <c r="E2837" i="15"/>
  <c r="E2791" i="15"/>
  <c r="E3044" i="15"/>
  <c r="E3224" i="15"/>
  <c r="E3186" i="15"/>
  <c r="E2593" i="15"/>
  <c r="E2769" i="15"/>
  <c r="E2850" i="15"/>
  <c r="E3002" i="15"/>
  <c r="E3259" i="15"/>
  <c r="E2624" i="15"/>
  <c r="E2800" i="15"/>
  <c r="E2766" i="15"/>
  <c r="E3053" i="15"/>
  <c r="E3233" i="15"/>
  <c r="E3207" i="15"/>
  <c r="E2812" i="15"/>
  <c r="E2778" i="15"/>
  <c r="E3245" i="15"/>
  <c r="E3187" i="15"/>
  <c r="E2578" i="15"/>
  <c r="E2587" i="15"/>
  <c r="E2639" i="15"/>
  <c r="E2581" i="15"/>
  <c r="E2856" i="15"/>
  <c r="E2822" i="15"/>
  <c r="E2990" i="15"/>
  <c r="E3247" i="15"/>
  <c r="E2628" i="15"/>
  <c r="E2804" i="15"/>
  <c r="E2770" i="15"/>
  <c r="E3025" i="15"/>
  <c r="E3205" i="15"/>
  <c r="E2570" i="15"/>
  <c r="E2831" i="15"/>
  <c r="E3015" i="15"/>
  <c r="E2972" i="15"/>
  <c r="E3264" i="15"/>
  <c r="E3242" i="15"/>
  <c r="E2614" i="15"/>
  <c r="E2572" i="15"/>
  <c r="E2843" i="15"/>
  <c r="E3027" i="15"/>
  <c r="E3001" i="15"/>
  <c r="E3260" i="15"/>
  <c r="E3223" i="15"/>
  <c r="E2629" i="15"/>
  <c r="E2823" i="15"/>
  <c r="E2991" i="15"/>
  <c r="E3256" i="15"/>
  <c r="E3218" i="15"/>
  <c r="E2625" i="15"/>
  <c r="E2801" i="15"/>
  <c r="E2771" i="15"/>
  <c r="E3034" i="15"/>
  <c r="E2992" i="15"/>
  <c r="E2832" i="15"/>
  <c r="E2798" i="15"/>
  <c r="E2982" i="15"/>
  <c r="E3265" i="15"/>
  <c r="E3239" i="15"/>
  <c r="E2569" i="15"/>
  <c r="E2844" i="15"/>
  <c r="E2810" i="15"/>
  <c r="E2994" i="15"/>
  <c r="E3277" i="15"/>
  <c r="E3219" i="15"/>
  <c r="E2849" i="15"/>
  <c r="E2819" i="15"/>
  <c r="E2987" i="15"/>
  <c r="E3040" i="15"/>
  <c r="E3220" i="15"/>
  <c r="E3182" i="15"/>
  <c r="E2589" i="15"/>
  <c r="E2763" i="15"/>
  <c r="E2846" i="15"/>
  <c r="E3030" i="15"/>
  <c r="E2988" i="15"/>
  <c r="E2617" i="15"/>
  <c r="E2793" i="15"/>
  <c r="E3042" i="15"/>
  <c r="E3016" i="15"/>
  <c r="E3267" i="15"/>
  <c r="E2627" i="15"/>
  <c r="E2597" i="15"/>
  <c r="E2773" i="15"/>
  <c r="E2838" i="15"/>
  <c r="E3006" i="15"/>
  <c r="E2980" i="15"/>
  <c r="E3263" i="15"/>
  <c r="E2552" i="15"/>
  <c r="E2644" i="15"/>
  <c r="E2820" i="15"/>
  <c r="E2786" i="15"/>
  <c r="E3041" i="15"/>
  <c r="E3221" i="15"/>
  <c r="E3195" i="15"/>
  <c r="E2586" i="15"/>
  <c r="E2560" i="15"/>
  <c r="E2847" i="15"/>
  <c r="E3031" i="15"/>
  <c r="E2989" i="15"/>
  <c r="E3258" i="15"/>
  <c r="E2630" i="15"/>
  <c r="E2588" i="15"/>
  <c r="E3043" i="15"/>
  <c r="E3017" i="15"/>
  <c r="E3276" i="15"/>
  <c r="E3238" i="15"/>
  <c r="E2603" i="15"/>
  <c r="E2615" i="15"/>
  <c r="E2567" i="15"/>
  <c r="E2616" i="15"/>
  <c r="E2792" i="15"/>
  <c r="E3045" i="15"/>
  <c r="E3225" i="15"/>
  <c r="E3185" i="15"/>
  <c r="E2590" i="15"/>
  <c r="E2564" i="15"/>
  <c r="E2851" i="15"/>
  <c r="E3019" i="15"/>
  <c r="E3252" i="15"/>
  <c r="E3214" i="15"/>
  <c r="E2621" i="15"/>
  <c r="E2797" i="15"/>
  <c r="E2767" i="15"/>
  <c r="E3062" i="15"/>
  <c r="E3020" i="15"/>
  <c r="E3200" i="15"/>
  <c r="E2825" i="15"/>
  <c r="E2779" i="15"/>
  <c r="E3048" i="15"/>
  <c r="E3196" i="15"/>
  <c r="E2600" i="15"/>
  <c r="E3037" i="15"/>
  <c r="E3013" i="15"/>
  <c r="E3192" i="15"/>
  <c r="E2561" i="15"/>
  <c r="E2852" i="15"/>
  <c r="E2818" i="15"/>
  <c r="E3253" i="15"/>
  <c r="E3227" i="15"/>
  <c r="E2618" i="15"/>
  <c r="E2592" i="15"/>
  <c r="E2768" i="15"/>
  <c r="E3063" i="15"/>
  <c r="E3021" i="15"/>
  <c r="E3201" i="15"/>
  <c r="E2563" i="15"/>
  <c r="E2620" i="15"/>
  <c r="E2780" i="15"/>
  <c r="E3049" i="15"/>
  <c r="E3213" i="15"/>
  <c r="E3270" i="15"/>
  <c r="E3240" i="15"/>
  <c r="E3202" i="15"/>
  <c r="E2609" i="15"/>
  <c r="E2785" i="15"/>
  <c r="E3018" i="15"/>
  <c r="E2976" i="15"/>
  <c r="E3275" i="15"/>
  <c r="E2640" i="15"/>
  <c r="E2816" i="15"/>
  <c r="E2782" i="15"/>
  <c r="E3249" i="15"/>
  <c r="E3222" i="15"/>
  <c r="E2554" i="15"/>
  <c r="E2828" i="15"/>
  <c r="E2794" i="15"/>
  <c r="E2978" i="15"/>
  <c r="E3261" i="15"/>
  <c r="E3203" i="15"/>
  <c r="E2642" i="15"/>
  <c r="E2591" i="15"/>
  <c r="E2632" i="15"/>
  <c r="E2808" i="15"/>
  <c r="E2774" i="15"/>
  <c r="E3061" i="15"/>
  <c r="E3241" i="15"/>
  <c r="E3199" i="15"/>
  <c r="E2606" i="15"/>
  <c r="E2580" i="15"/>
  <c r="E3035" i="15"/>
  <c r="E2977" i="15"/>
  <c r="E3268" i="15"/>
  <c r="E3230" i="15"/>
  <c r="E2637" i="15"/>
  <c r="E2813" i="15"/>
  <c r="E2783" i="15"/>
  <c r="E3036" i="15"/>
  <c r="E3216" i="15"/>
  <c r="E3194" i="15"/>
  <c r="E2566" i="15"/>
  <c r="E2841" i="15"/>
  <c r="E2795" i="15"/>
  <c r="E2979" i="15"/>
  <c r="E3064" i="15"/>
  <c r="E3212" i="15"/>
  <c r="E2643" i="15"/>
  <c r="E2594" i="15"/>
  <c r="E2553" i="15"/>
  <c r="E2839" i="15"/>
  <c r="E3007" i="15"/>
  <c r="E2981" i="15"/>
  <c r="E3272" i="15"/>
  <c r="E3234" i="15"/>
  <c r="E2641" i="15"/>
  <c r="E2817" i="15"/>
  <c r="E2787" i="15"/>
  <c r="E3050" i="15"/>
  <c r="E3008" i="15"/>
  <c r="E3188" i="15"/>
  <c r="E2557" i="15"/>
  <c r="E2848" i="15"/>
  <c r="E2814" i="15"/>
  <c r="E2998" i="15"/>
  <c r="E3255" i="15"/>
  <c r="E2585" i="15"/>
  <c r="E2826" i="15"/>
  <c r="E3010" i="15"/>
  <c r="E2984" i="15"/>
  <c r="E3235" i="15"/>
  <c r="E2635" i="15"/>
  <c r="E2805" i="15"/>
  <c r="E2806" i="15"/>
  <c r="E2973" i="15"/>
  <c r="E3274" i="15"/>
  <c r="E3231" i="15"/>
  <c r="E2638" i="15"/>
  <c r="E2612" i="15"/>
  <c r="E2788" i="15"/>
  <c r="E3067" i="15"/>
  <c r="E3009" i="15"/>
  <c r="E3189" i="15"/>
  <c r="E3262" i="15"/>
  <c r="E2555" i="15"/>
  <c r="E2845" i="15"/>
  <c r="E2815" i="15"/>
  <c r="E2999" i="15"/>
  <c r="E3248" i="15"/>
  <c r="E3226" i="15"/>
  <c r="E2598" i="15"/>
  <c r="E2556" i="15"/>
  <c r="E2827" i="15"/>
  <c r="E3011" i="15"/>
  <c r="E2985" i="15"/>
  <c r="E3244" i="15"/>
  <c r="E3206" i="15"/>
  <c r="E2836" i="15"/>
  <c r="E2803" i="15"/>
  <c r="E3057" i="15"/>
  <c r="E3237" i="15"/>
  <c r="E3211" i="15"/>
  <c r="E2602" i="15"/>
  <c r="E2576" i="15"/>
  <c r="E3047" i="15"/>
  <c r="E3005" i="15"/>
  <c r="E3183" i="15"/>
  <c r="E3273" i="15"/>
  <c r="E2645" i="15"/>
  <c r="E2604" i="15"/>
  <c r="E2764" i="15"/>
  <c r="E3059" i="15"/>
  <c r="E3033" i="15"/>
  <c r="E3197" i="15"/>
  <c r="E3254" i="15"/>
  <c r="E2631" i="15"/>
  <c r="E2610" i="15"/>
  <c r="E2568" i="15"/>
  <c r="E2855" i="15"/>
  <c r="E3023" i="15"/>
  <c r="E2997" i="15"/>
  <c r="E3250" i="15"/>
  <c r="E2833" i="15"/>
  <c r="E2802" i="15"/>
  <c r="E3066" i="15"/>
  <c r="E3024" i="15"/>
  <c r="E3204" i="15"/>
  <c r="E2573" i="15"/>
  <c r="E2830" i="15"/>
  <c r="E3014" i="15"/>
  <c r="E2974" i="15"/>
  <c r="E3271" i="15"/>
  <c r="E2601" i="15"/>
  <c r="E2777" i="15"/>
  <c r="E2842" i="15"/>
  <c r="E3026" i="15"/>
  <c r="E3000" i="15"/>
  <c r="E3251" i="15"/>
  <c r="E2599" i="15"/>
  <c r="E2575" i="15"/>
  <c r="E2646" i="15"/>
  <c r="E2821" i="15"/>
  <c r="E2775" i="15"/>
  <c r="E3054" i="15"/>
  <c r="E3028" i="15"/>
  <c r="E3208" i="15"/>
  <c r="E2577" i="15"/>
  <c r="E2834" i="15"/>
  <c r="E2986" i="15"/>
  <c r="E3269" i="15"/>
  <c r="E3243" i="15"/>
  <c r="E2634" i="15"/>
  <c r="E2608" i="15"/>
  <c r="E2784" i="15"/>
  <c r="E3038" i="15"/>
  <c r="E3217" i="15"/>
  <c r="E3191" i="15"/>
  <c r="E2579" i="15"/>
  <c r="E2636" i="15"/>
  <c r="E2796" i="15"/>
  <c r="E2762" i="15"/>
  <c r="E3065" i="15"/>
  <c r="E3229" i="15"/>
  <c r="E2776" i="15"/>
  <c r="E3055" i="15"/>
  <c r="E3029" i="15"/>
  <c r="E3209" i="15"/>
  <c r="E2574" i="15"/>
  <c r="E2835" i="15"/>
  <c r="E3003" i="15"/>
  <c r="E3056" i="15"/>
  <c r="E3236" i="15"/>
  <c r="E3198" i="15"/>
  <c r="E2605" i="15"/>
  <c r="E2781" i="15"/>
  <c r="E3046" i="15"/>
  <c r="E3004" i="15"/>
  <c r="E3184" i="15"/>
  <c r="E2633" i="15"/>
  <c r="E2809" i="15"/>
  <c r="E2765" i="15"/>
  <c r="E3058" i="15"/>
  <c r="E3032" i="15"/>
  <c r="E4152" i="15"/>
  <c r="E4236" i="15"/>
  <c r="E3605" i="15"/>
  <c r="E3885" i="15"/>
  <c r="E3610" i="15"/>
  <c r="E3752" i="15"/>
  <c r="E3633" i="15"/>
  <c r="E3866" i="15"/>
  <c r="E3748" i="15"/>
  <c r="E3768" i="15"/>
  <c r="E4089" i="15"/>
  <c r="E3668" i="15"/>
  <c r="E3775" i="15"/>
  <c r="E4112" i="15"/>
  <c r="E4227" i="15"/>
  <c r="E3667" i="15"/>
  <c r="E3760" i="15"/>
  <c r="E3849" i="15"/>
  <c r="E4029" i="15"/>
  <c r="E4002" i="15"/>
  <c r="E4087" i="15"/>
  <c r="E3766" i="15"/>
  <c r="E3863" i="15"/>
  <c r="E4031" i="15"/>
  <c r="E4120" i="15"/>
  <c r="E4235" i="15"/>
  <c r="E4021" i="15"/>
  <c r="E3994" i="15"/>
  <c r="E4154" i="15"/>
  <c r="E3666" i="15"/>
  <c r="E3882" i="15"/>
  <c r="E3759" i="15"/>
  <c r="E3611" i="15"/>
  <c r="E3674" i="15"/>
  <c r="E3914" i="15"/>
  <c r="E3780" i="15"/>
  <c r="E3626" i="15"/>
  <c r="E3969" i="15"/>
  <c r="E4118" i="15"/>
  <c r="E3629" i="15"/>
  <c r="E3770" i="15"/>
  <c r="E3867" i="15"/>
  <c r="E4035" i="15"/>
  <c r="E4124" i="15"/>
  <c r="E4204" i="15"/>
  <c r="E3724" i="15"/>
  <c r="E3896" i="15"/>
  <c r="E3993" i="15"/>
  <c r="E3966" i="15"/>
  <c r="E4126" i="15"/>
  <c r="E3762" i="15"/>
  <c r="E3859" i="15"/>
  <c r="E4027" i="15"/>
  <c r="E4116" i="15"/>
  <c r="E4231" i="15"/>
  <c r="E3741" i="15"/>
  <c r="E3990" i="15"/>
  <c r="E3909" i="15"/>
  <c r="E3638" i="15"/>
  <c r="E3757" i="15"/>
  <c r="E4022" i="15"/>
  <c r="E3637" i="15"/>
  <c r="E3764" i="15"/>
  <c r="E4144" i="15"/>
  <c r="E4224" i="15"/>
  <c r="E3624" i="15"/>
  <c r="E3792" i="15"/>
  <c r="E3881" i="15"/>
  <c r="E3862" i="15"/>
  <c r="E4034" i="15"/>
  <c r="E4119" i="15"/>
  <c r="E3895" i="15"/>
  <c r="E3988" i="15"/>
  <c r="E4156" i="15"/>
  <c r="E4232" i="15"/>
  <c r="E3873" i="15"/>
  <c r="E3854" i="15"/>
  <c r="E4026" i="15"/>
  <c r="E4111" i="15"/>
  <c r="E3731" i="15"/>
  <c r="E3660" i="15"/>
  <c r="E4023" i="15"/>
  <c r="E3652" i="15"/>
  <c r="E3747" i="15"/>
  <c r="E3649" i="15"/>
  <c r="E3604" i="15"/>
  <c r="E3726" i="15"/>
  <c r="E4139" i="15"/>
  <c r="E4214" i="15"/>
  <c r="E3619" i="15"/>
  <c r="E3787" i="15"/>
  <c r="E3884" i="15"/>
  <c r="E3981" i="15"/>
  <c r="E4149" i="15"/>
  <c r="E4114" i="15"/>
  <c r="E3745" i="15"/>
  <c r="E3890" i="15"/>
  <c r="E3983" i="15"/>
  <c r="E4147" i="15"/>
  <c r="E4222" i="15"/>
  <c r="E3876" i="15"/>
  <c r="E3973" i="15"/>
  <c r="E4141" i="15"/>
  <c r="E4106" i="15"/>
  <c r="E3671" i="15"/>
  <c r="E3632" i="15"/>
  <c r="E3603" i="15"/>
  <c r="E3659" i="15"/>
  <c r="E3853" i="15"/>
  <c r="E4123" i="15"/>
  <c r="E3602" i="15"/>
  <c r="E3771" i="15"/>
  <c r="E3868" i="15"/>
  <c r="E3964" i="15"/>
  <c r="E4133" i="15"/>
  <c r="E4098" i="15"/>
  <c r="E3729" i="15"/>
  <c r="E3893" i="15"/>
  <c r="E3874" i="15"/>
  <c r="E3967" i="15"/>
  <c r="E4131" i="15"/>
  <c r="E4203" i="15"/>
  <c r="E3860" i="15"/>
  <c r="E4032" i="15"/>
  <c r="E4125" i="15"/>
  <c r="E4090" i="15"/>
  <c r="E3773" i="15"/>
  <c r="E3975" i="15"/>
  <c r="E3904" i="15"/>
  <c r="E3627" i="15"/>
  <c r="E3789" i="15"/>
  <c r="E4007" i="15"/>
  <c r="E3657" i="15"/>
  <c r="E3796" i="15"/>
  <c r="E4137" i="15"/>
  <c r="E4209" i="15"/>
  <c r="E3640" i="15"/>
  <c r="E3733" i="15"/>
  <c r="E3897" i="15"/>
  <c r="E3878" i="15"/>
  <c r="E3971" i="15"/>
  <c r="E4135" i="15"/>
  <c r="E4210" i="15"/>
  <c r="E3735" i="15"/>
  <c r="E3911" i="15"/>
  <c r="E4004" i="15"/>
  <c r="E4097" i="15"/>
  <c r="E4217" i="15"/>
  <c r="E3889" i="15"/>
  <c r="E3870" i="15"/>
  <c r="E3965" i="15"/>
  <c r="E4127" i="15"/>
  <c r="E4205" i="15"/>
  <c r="E3763" i="15"/>
  <c r="E3631" i="15"/>
  <c r="E4012" i="15"/>
  <c r="E3621" i="15"/>
  <c r="E3779" i="15"/>
  <c r="E3644" i="15"/>
  <c r="E3628" i="15"/>
  <c r="E3790" i="15"/>
  <c r="E4155" i="15"/>
  <c r="E4230" i="15"/>
  <c r="E3635" i="15"/>
  <c r="E3728" i="15"/>
  <c r="E3900" i="15"/>
  <c r="E3997" i="15"/>
  <c r="E3970" i="15"/>
  <c r="E4130" i="15"/>
  <c r="E3761" i="15"/>
  <c r="E3734" i="15"/>
  <c r="E3906" i="15"/>
  <c r="E3999" i="15"/>
  <c r="E4088" i="15"/>
  <c r="E4202" i="15"/>
  <c r="E3892" i="15"/>
  <c r="E3989" i="15"/>
  <c r="E3962" i="15"/>
  <c r="E4122" i="15"/>
  <c r="E3664" i="15"/>
  <c r="E3856" i="15"/>
  <c r="E3737" i="15"/>
  <c r="E3609" i="15"/>
  <c r="E3643" i="15"/>
  <c r="E3888" i="15"/>
  <c r="E3658" i="15"/>
  <c r="E3670" i="15"/>
  <c r="E3898" i="15"/>
  <c r="E4150" i="15"/>
  <c r="E3661" i="15"/>
  <c r="E3630" i="15"/>
  <c r="E3722" i="15"/>
  <c r="E3899" i="15"/>
  <c r="E3992" i="15"/>
  <c r="E4083" i="15"/>
  <c r="E4206" i="15"/>
  <c r="E3756" i="15"/>
  <c r="E3843" i="15"/>
  <c r="E4025" i="15"/>
  <c r="E3998" i="15"/>
  <c r="E4082" i="15"/>
  <c r="E3891" i="15"/>
  <c r="E3984" i="15"/>
  <c r="E4148" i="15"/>
  <c r="E4228" i="15"/>
  <c r="E3774" i="15"/>
  <c r="E3794" i="15"/>
  <c r="E3655" i="15"/>
  <c r="E3871" i="15"/>
  <c r="E3791" i="15"/>
  <c r="E3675" i="15"/>
  <c r="E3623" i="15"/>
  <c r="E3903" i="15"/>
  <c r="E3793" i="15"/>
  <c r="E3650" i="15"/>
  <c r="E4033" i="15"/>
  <c r="E4134" i="15"/>
  <c r="E3645" i="15"/>
  <c r="E3614" i="15"/>
  <c r="E3786" i="15"/>
  <c r="E3883" i="15"/>
  <c r="E3976" i="15"/>
  <c r="E4140" i="15"/>
  <c r="E4220" i="15"/>
  <c r="E3740" i="15"/>
  <c r="E3912" i="15"/>
  <c r="E4009" i="15"/>
  <c r="E3982" i="15"/>
  <c r="E4142" i="15"/>
  <c r="E3778" i="15"/>
  <c r="E3875" i="15"/>
  <c r="E3968" i="15"/>
  <c r="E4132" i="15"/>
  <c r="E4212" i="15"/>
  <c r="E3795" i="15"/>
  <c r="E3620" i="15"/>
  <c r="E4001" i="15"/>
  <c r="E3665" i="15"/>
  <c r="E3736" i="15"/>
  <c r="E3653" i="15"/>
  <c r="E3648" i="15"/>
  <c r="E3743" i="15"/>
  <c r="E4096" i="15"/>
  <c r="E4211" i="15"/>
  <c r="E3651" i="15"/>
  <c r="E3744" i="15"/>
  <c r="E3916" i="15"/>
  <c r="E4013" i="15"/>
  <c r="E3986" i="15"/>
  <c r="E4146" i="15"/>
  <c r="E3777" i="15"/>
  <c r="E3750" i="15"/>
  <c r="E3847" i="15"/>
  <c r="E4015" i="15"/>
  <c r="E4104" i="15"/>
  <c r="E4219" i="15"/>
  <c r="E3908" i="15"/>
  <c r="E4005" i="15"/>
  <c r="E3978" i="15"/>
  <c r="E4138" i="15"/>
  <c r="E3673" i="15"/>
  <c r="E3905" i="15"/>
  <c r="E3769" i="15"/>
  <c r="E4105" i="15"/>
  <c r="E3663" i="15"/>
  <c r="E3869" i="15"/>
  <c r="E3647" i="15"/>
  <c r="E3615" i="15"/>
  <c r="E3887" i="15"/>
  <c r="E4091" i="15"/>
  <c r="E3646" i="15"/>
  <c r="E3739" i="15"/>
  <c r="E3915" i="15"/>
  <c r="E4008" i="15"/>
  <c r="E4101" i="15"/>
  <c r="E4221" i="15"/>
  <c r="E3772" i="15"/>
  <c r="E3861" i="15"/>
  <c r="E3845" i="15"/>
  <c r="E4014" i="15"/>
  <c r="E4099" i="15"/>
  <c r="E3907" i="15"/>
  <c r="E4000" i="15"/>
  <c r="E4093" i="15"/>
  <c r="E4213" i="15"/>
  <c r="E3622" i="15"/>
  <c r="E4028" i="15"/>
  <c r="E3758" i="15"/>
  <c r="E3625" i="15"/>
  <c r="E3634" i="15"/>
  <c r="E3985" i="15"/>
  <c r="E3676" i="15"/>
  <c r="E3785" i="15"/>
  <c r="E3991" i="15"/>
  <c r="E4086" i="15"/>
  <c r="E3672" i="15"/>
  <c r="E3765" i="15"/>
  <c r="E3738" i="15"/>
  <c r="E3910" i="15"/>
  <c r="E4003" i="15"/>
  <c r="E4092" i="15"/>
  <c r="E4207" i="15"/>
  <c r="E3767" i="15"/>
  <c r="E3864" i="15"/>
  <c r="E4036" i="15"/>
  <c r="E4129" i="15"/>
  <c r="E4094" i="15"/>
  <c r="E3730" i="15"/>
  <c r="E3902" i="15"/>
  <c r="E3995" i="15"/>
  <c r="E4084" i="15"/>
  <c r="E4234" i="15"/>
  <c r="E3963" i="15"/>
  <c r="E3636" i="15"/>
  <c r="E3996" i="15"/>
  <c r="E3753" i="15"/>
  <c r="E4006" i="15"/>
  <c r="E4225" i="15"/>
  <c r="E3656" i="15"/>
  <c r="E3749" i="15"/>
  <c r="E3725" i="15"/>
  <c r="E3894" i="15"/>
  <c r="E3987" i="15"/>
  <c r="E4151" i="15"/>
  <c r="E4226" i="15"/>
  <c r="E3751" i="15"/>
  <c r="E3848" i="15"/>
  <c r="E4020" i="15"/>
  <c r="E4113" i="15"/>
  <c r="E4233" i="15"/>
  <c r="E3913" i="15"/>
  <c r="E3886" i="15"/>
  <c r="E3979" i="15"/>
  <c r="E4143" i="15"/>
  <c r="E4218" i="15"/>
  <c r="E3901" i="15"/>
  <c r="E3607" i="15"/>
  <c r="E3974" i="15"/>
  <c r="E3612" i="15"/>
  <c r="E3742" i="15"/>
  <c r="E3616" i="15"/>
  <c r="E3639" i="15"/>
  <c r="E3872" i="15"/>
  <c r="E4107" i="15"/>
  <c r="E3662" i="15"/>
  <c r="E3755" i="15"/>
  <c r="E3852" i="15"/>
  <c r="E4024" i="15"/>
  <c r="E4117" i="15"/>
  <c r="E4085" i="15"/>
  <c r="E3788" i="15"/>
  <c r="E3877" i="15"/>
  <c r="E3858" i="15"/>
  <c r="E4030" i="15"/>
  <c r="E4115" i="15"/>
  <c r="E3844" i="15"/>
  <c r="E4016" i="15"/>
  <c r="E4109" i="15"/>
  <c r="E4229" i="15"/>
  <c r="E3642" i="15"/>
  <c r="E4017" i="15"/>
  <c r="E3727" i="15"/>
  <c r="E3669" i="15"/>
  <c r="E3654" i="15"/>
  <c r="E3850" i="15"/>
  <c r="E3641" i="15"/>
  <c r="E3606" i="15"/>
  <c r="E3980" i="15"/>
  <c r="E4102" i="15"/>
  <c r="E3613" i="15"/>
  <c r="E3781" i="15"/>
  <c r="E3754" i="15"/>
  <c r="E3851" i="15"/>
  <c r="E4019" i="15"/>
  <c r="E4108" i="15"/>
  <c r="E4223" i="15"/>
  <c r="E3783" i="15"/>
  <c r="E3880" i="15"/>
  <c r="E3977" i="15"/>
  <c r="E4145" i="15"/>
  <c r="E4110" i="15"/>
  <c r="E3746" i="15"/>
  <c r="E3842" i="15"/>
  <c r="E4011" i="15"/>
  <c r="E4100" i="15"/>
  <c r="E4215" i="15"/>
  <c r="E3784" i="15"/>
  <c r="E4121" i="15"/>
  <c r="E3855" i="15"/>
  <c r="E3618" i="15"/>
  <c r="E3723" i="15"/>
  <c r="E4153" i="15"/>
  <c r="E3617" i="15"/>
  <c r="E3732" i="15"/>
  <c r="E4128" i="15"/>
  <c r="E4208" i="15"/>
  <c r="E3608" i="15"/>
  <c r="E3776" i="15"/>
  <c r="E3865" i="15"/>
  <c r="E3846" i="15"/>
  <c r="E4018" i="15"/>
  <c r="E4103" i="15"/>
  <c r="E3782" i="15"/>
  <c r="E3879" i="15"/>
  <c r="E3972" i="15"/>
  <c r="E4136" i="15"/>
  <c r="E4216" i="15"/>
  <c r="E3857" i="15"/>
  <c r="E4010" i="15"/>
  <c r="E4095" i="15"/>
  <c r="AK100" i="7"/>
  <c r="AS79" i="7"/>
  <c r="AU78" i="7"/>
  <c r="A781" i="15"/>
  <c r="B781" i="15"/>
  <c r="C1201" i="15"/>
  <c r="B1201" i="15"/>
  <c r="C571" i="15"/>
  <c r="C781" i="15"/>
  <c r="B991" i="15"/>
  <c r="A571" i="15"/>
  <c r="A1201" i="15"/>
  <c r="C991" i="15"/>
  <c r="B571" i="15"/>
  <c r="A991" i="15"/>
  <c r="Z110" i="7"/>
  <c r="AB109" i="7"/>
  <c r="AI101" i="7"/>
  <c r="A3068" i="15"/>
  <c r="C2858" i="15"/>
  <c r="A2648" i="15"/>
  <c r="B2648" i="15"/>
  <c r="B2858" i="15"/>
  <c r="A3488" i="15"/>
  <c r="B3488" i="15"/>
  <c r="A3278" i="15"/>
  <c r="C2648" i="15"/>
  <c r="B3278" i="15"/>
  <c r="C3278" i="15"/>
  <c r="C3488" i="15"/>
  <c r="B3068" i="15"/>
  <c r="C3068" i="15"/>
  <c r="A2858" i="15"/>
  <c r="E108" i="9"/>
  <c r="D2858" i="15"/>
  <c r="G99" i="10"/>
  <c r="S123" i="7"/>
  <c r="D3068" i="15"/>
  <c r="D2648" i="15"/>
  <c r="G77" i="11"/>
  <c r="D571" i="15"/>
  <c r="D3488" i="15"/>
  <c r="D3278" i="15"/>
  <c r="D781" i="15"/>
  <c r="D991" i="15"/>
  <c r="D1201" i="15"/>
  <c r="A3489" i="15" l="1"/>
  <c r="B3489" i="15"/>
  <c r="C3489" i="15"/>
  <c r="A3279" i="15"/>
  <c r="B2649" i="15"/>
  <c r="B3279" i="15"/>
  <c r="C3279" i="15"/>
  <c r="A3069" i="15"/>
  <c r="B3069" i="15"/>
  <c r="A2649" i="15"/>
  <c r="C2649" i="15"/>
  <c r="C3069" i="15"/>
  <c r="A2859" i="15"/>
  <c r="B2859" i="15"/>
  <c r="C2859" i="15"/>
  <c r="E3488" i="15"/>
  <c r="E3278" i="15"/>
  <c r="E781" i="15"/>
  <c r="E3068" i="15"/>
  <c r="E2858" i="15"/>
  <c r="E571" i="15"/>
  <c r="E1201" i="15"/>
  <c r="E2648" i="15"/>
  <c r="E991" i="15"/>
  <c r="H77" i="11"/>
  <c r="D3279" i="15"/>
  <c r="E100" i="10"/>
  <c r="AC101" i="7"/>
  <c r="B100" i="10"/>
  <c r="V110" i="7"/>
  <c r="D109" i="9"/>
  <c r="Q123" i="7"/>
  <c r="D3069" i="15"/>
  <c r="D3489" i="15"/>
  <c r="AD101" i="7"/>
  <c r="AF101" i="7"/>
  <c r="C100" i="10"/>
  <c r="W110" i="7"/>
  <c r="A109" i="9"/>
  <c r="E78" i="11"/>
  <c r="B78" i="11"/>
  <c r="A78" i="11"/>
  <c r="F78" i="11"/>
  <c r="F108" i="9"/>
  <c r="D100" i="10"/>
  <c r="AE101" i="7"/>
  <c r="U110" i="7"/>
  <c r="X110" i="7"/>
  <c r="D78" i="11"/>
  <c r="C109" i="9"/>
  <c r="C78" i="11"/>
  <c r="D2859" i="15"/>
  <c r="AG101" i="7"/>
  <c r="A100" i="10"/>
  <c r="B109" i="9"/>
  <c r="D2649" i="15"/>
  <c r="A2154" i="15" l="1"/>
  <c r="A1398" i="15"/>
  <c r="C1650" i="15"/>
  <c r="C1398" i="15"/>
  <c r="A1650" i="15"/>
  <c r="B1902" i="15"/>
  <c r="C1902" i="15"/>
  <c r="C2406" i="15"/>
  <c r="B2154" i="15"/>
  <c r="A2406" i="15"/>
  <c r="B1650" i="15"/>
  <c r="B2406" i="15"/>
  <c r="A1902" i="15"/>
  <c r="B1398" i="15"/>
  <c r="C2154" i="15"/>
  <c r="R124" i="7"/>
  <c r="S124" i="7"/>
  <c r="T123" i="7"/>
  <c r="B4277" i="15"/>
  <c r="C3677" i="15"/>
  <c r="B3917" i="15"/>
  <c r="B4037" i="15"/>
  <c r="B4157" i="15"/>
  <c r="A4157" i="15"/>
  <c r="C4157" i="15"/>
  <c r="B4397" i="15"/>
  <c r="C3797" i="15"/>
  <c r="C3917" i="15"/>
  <c r="C4037" i="15"/>
  <c r="A4397" i="15"/>
  <c r="B3797" i="15"/>
  <c r="A4037" i="15"/>
  <c r="A4277" i="15"/>
  <c r="B3677" i="15"/>
  <c r="A3917" i="15"/>
  <c r="C4277" i="15"/>
  <c r="C4397" i="15"/>
  <c r="A3677" i="15"/>
  <c r="A3797" i="15"/>
  <c r="E3069" i="15"/>
  <c r="E2859" i="15"/>
  <c r="E2649" i="15"/>
  <c r="E3279" i="15"/>
  <c r="E3489" i="15"/>
  <c r="D2406" i="15"/>
  <c r="Q124" i="7"/>
  <c r="D4037" i="15"/>
  <c r="D4157" i="15"/>
  <c r="D4277" i="15"/>
  <c r="AJ101" i="7"/>
  <c r="D1650" i="15"/>
  <c r="D1398" i="15"/>
  <c r="D3677" i="15"/>
  <c r="D4397" i="15"/>
  <c r="AA110" i="7"/>
  <c r="D1902" i="15"/>
  <c r="D122" i="8"/>
  <c r="D2154" i="15"/>
  <c r="D3797" i="15"/>
  <c r="D3917" i="15"/>
  <c r="R125" i="7" l="1"/>
  <c r="S125" i="7"/>
  <c r="E1650" i="15"/>
  <c r="E3797" i="15"/>
  <c r="E2154" i="15"/>
  <c r="E4037" i="15"/>
  <c r="E4157" i="15"/>
  <c r="E2406" i="15"/>
  <c r="E4397" i="15"/>
  <c r="E4277" i="15"/>
  <c r="E3917" i="15"/>
  <c r="E3677" i="15"/>
  <c r="E1902" i="15"/>
  <c r="E1398" i="15"/>
  <c r="E122" i="8"/>
  <c r="D123" i="8"/>
  <c r="Y110" i="7"/>
  <c r="Q125" i="7"/>
  <c r="P124" i="7"/>
  <c r="AH101" i="7"/>
  <c r="N124" i="7"/>
  <c r="C123" i="8"/>
  <c r="O124" i="7"/>
  <c r="B123" i="8" s="1"/>
  <c r="A123" i="8"/>
  <c r="T124" i="7" l="1"/>
  <c r="AI102" i="7"/>
  <c r="AK101" i="7"/>
  <c r="R126" i="7"/>
  <c r="S126" i="7"/>
  <c r="Z111" i="7"/>
  <c r="AA111" i="7"/>
  <c r="AB110" i="7"/>
  <c r="C572" i="15"/>
  <c r="B1202" i="15"/>
  <c r="C782" i="15"/>
  <c r="C1202" i="15"/>
  <c r="A1202" i="15"/>
  <c r="C992" i="15"/>
  <c r="B572" i="15"/>
  <c r="B782" i="15"/>
  <c r="B992" i="15"/>
  <c r="A992" i="15"/>
  <c r="A572" i="15"/>
  <c r="A782" i="15"/>
  <c r="E123" i="8"/>
  <c r="Q126" i="7"/>
  <c r="N125" i="7"/>
  <c r="A124" i="8"/>
  <c r="O125" i="7"/>
  <c r="D124" i="8"/>
  <c r="Y111" i="7"/>
  <c r="D1202" i="15"/>
  <c r="F100" i="10"/>
  <c r="E109" i="9"/>
  <c r="P125" i="7"/>
  <c r="C124" i="8" s="1"/>
  <c r="D992" i="15"/>
  <c r="D572" i="15"/>
  <c r="D782" i="15"/>
  <c r="T125" i="7" l="1"/>
  <c r="B1203" i="15"/>
  <c r="C993" i="15"/>
  <c r="A573" i="15"/>
  <c r="B993" i="15"/>
  <c r="C1203" i="15"/>
  <c r="C783" i="15"/>
  <c r="B573" i="15"/>
  <c r="A1203" i="15"/>
  <c r="B783" i="15"/>
  <c r="A993" i="15"/>
  <c r="A783" i="15"/>
  <c r="C573" i="15"/>
  <c r="E992" i="15"/>
  <c r="E782" i="15"/>
  <c r="E1202" i="15"/>
  <c r="E572" i="15"/>
  <c r="F109" i="9"/>
  <c r="D125" i="8"/>
  <c r="O126" i="7"/>
  <c r="C101" i="10"/>
  <c r="W111" i="7"/>
  <c r="B110" i="9"/>
  <c r="G100" i="10"/>
  <c r="B124" i="8"/>
  <c r="D573" i="15"/>
  <c r="P126" i="7"/>
  <c r="N126" i="7"/>
  <c r="B101" i="10"/>
  <c r="AD102" i="7"/>
  <c r="U111" i="7"/>
  <c r="C110" i="9"/>
  <c r="AC102" i="7"/>
  <c r="E110" i="9"/>
  <c r="D1203" i="15"/>
  <c r="D993" i="15"/>
  <c r="D783" i="15"/>
  <c r="A125" i="8"/>
  <c r="C125" i="8"/>
  <c r="AE102" i="7"/>
  <c r="B125" i="8"/>
  <c r="AG102" i="7"/>
  <c r="AF102" i="7"/>
  <c r="D101" i="10"/>
  <c r="D110" i="9"/>
  <c r="V111" i="7"/>
  <c r="E101" i="10"/>
  <c r="A101" i="10"/>
  <c r="X111" i="7"/>
  <c r="A110" i="9"/>
  <c r="Z112" i="7" l="1"/>
  <c r="AB111" i="7"/>
  <c r="T126" i="7"/>
  <c r="R127" i="7"/>
  <c r="A2650" i="15"/>
  <c r="B2650" i="15"/>
  <c r="C2650" i="15"/>
  <c r="A3490" i="15"/>
  <c r="B3490" i="15"/>
  <c r="C3490" i="15"/>
  <c r="A3280" i="15"/>
  <c r="B3280" i="15"/>
  <c r="C3280" i="15"/>
  <c r="A3070" i="15"/>
  <c r="B3070" i="15"/>
  <c r="C3070" i="15"/>
  <c r="A2860" i="15"/>
  <c r="B2860" i="15"/>
  <c r="C2860" i="15"/>
  <c r="A2155" i="15"/>
  <c r="B2155" i="15"/>
  <c r="C2155" i="15"/>
  <c r="A1903" i="15"/>
  <c r="B1903" i="15"/>
  <c r="C1903" i="15"/>
  <c r="C1651" i="15"/>
  <c r="C1399" i="15"/>
  <c r="B1651" i="15"/>
  <c r="A1399" i="15"/>
  <c r="B1399" i="15"/>
  <c r="A1651" i="15"/>
  <c r="A2407" i="15"/>
  <c r="B2407" i="15"/>
  <c r="C2407" i="15"/>
  <c r="E573" i="15"/>
  <c r="E783" i="15"/>
  <c r="E1203" i="15"/>
  <c r="E993" i="15"/>
  <c r="D3280" i="15"/>
  <c r="F110" i="9"/>
  <c r="D1903" i="15"/>
  <c r="AJ102" i="7"/>
  <c r="D2650" i="15"/>
  <c r="E125" i="8"/>
  <c r="D3070" i="15"/>
  <c r="E124" i="8"/>
  <c r="D3490" i="15"/>
  <c r="D2155" i="15"/>
  <c r="D2860" i="15"/>
  <c r="D1399" i="15"/>
  <c r="D2407" i="15"/>
  <c r="D1651" i="15"/>
  <c r="A1204" i="15" l="1"/>
  <c r="B994" i="15"/>
  <c r="C784" i="15"/>
  <c r="A574" i="15"/>
  <c r="B1204" i="15"/>
  <c r="A994" i="15"/>
  <c r="A784" i="15"/>
  <c r="B574" i="15"/>
  <c r="C1204" i="15"/>
  <c r="C994" i="15"/>
  <c r="B784" i="15"/>
  <c r="C574" i="15"/>
  <c r="B1205" i="15"/>
  <c r="C785" i="15"/>
  <c r="C575" i="15"/>
  <c r="A575" i="15"/>
  <c r="A995" i="15"/>
  <c r="C1205" i="15"/>
  <c r="A1205" i="15"/>
  <c r="C995" i="15"/>
  <c r="B575" i="15"/>
  <c r="B995" i="15"/>
  <c r="B785" i="15"/>
  <c r="A785" i="15"/>
  <c r="C2408" i="15"/>
  <c r="C1400" i="15"/>
  <c r="C1652" i="15"/>
  <c r="B1904" i="15"/>
  <c r="B2408" i="15"/>
  <c r="B2156" i="15"/>
  <c r="C2156" i="15"/>
  <c r="A2408" i="15"/>
  <c r="A1400" i="15"/>
  <c r="A1652" i="15"/>
  <c r="B1400" i="15"/>
  <c r="B1652" i="15"/>
  <c r="C1904" i="15"/>
  <c r="A2156" i="15"/>
  <c r="A1904" i="15"/>
  <c r="E1903" i="15"/>
  <c r="E2155" i="15"/>
  <c r="E3070" i="15"/>
  <c r="E1399" i="15"/>
  <c r="E2860" i="15"/>
  <c r="E2650" i="15"/>
  <c r="E1651" i="15"/>
  <c r="E3490" i="15"/>
  <c r="E2407" i="15"/>
  <c r="E3280" i="15"/>
  <c r="AH102" i="7"/>
  <c r="D2408" i="15"/>
  <c r="B126" i="8"/>
  <c r="C126" i="8"/>
  <c r="V112" i="7"/>
  <c r="B111" i="9"/>
  <c r="P127" i="7"/>
  <c r="U112" i="7"/>
  <c r="D1204" i="15"/>
  <c r="D1205" i="15"/>
  <c r="N127" i="7"/>
  <c r="X112" i="7"/>
  <c r="A111" i="9"/>
  <c r="W112" i="7"/>
  <c r="O127" i="7"/>
  <c r="D111" i="9"/>
  <c r="D994" i="15"/>
  <c r="D995" i="15"/>
  <c r="D2156" i="15"/>
  <c r="D1400" i="15"/>
  <c r="A126" i="8"/>
  <c r="C111" i="9"/>
  <c r="D1652" i="15"/>
  <c r="D575" i="15"/>
  <c r="D1904" i="15"/>
  <c r="D785" i="15"/>
  <c r="D784" i="15"/>
  <c r="D574" i="15"/>
  <c r="AI103" i="7" l="1"/>
  <c r="AK102" i="7"/>
  <c r="E1652" i="15"/>
  <c r="E574" i="15"/>
  <c r="E1400" i="15"/>
  <c r="E1205" i="15"/>
  <c r="E575" i="15"/>
  <c r="E784" i="15"/>
  <c r="E2408" i="15"/>
  <c r="E995" i="15"/>
  <c r="E785" i="15"/>
  <c r="E994" i="15"/>
  <c r="E1904" i="15"/>
  <c r="E2156" i="15"/>
  <c r="E1204" i="15"/>
  <c r="S127" i="7"/>
  <c r="AA112" i="7"/>
  <c r="F101" i="10"/>
  <c r="G101" i="10"/>
  <c r="AD103" i="7"/>
  <c r="AM79" i="7" s="1"/>
  <c r="AG103" i="7"/>
  <c r="Y112" i="7"/>
  <c r="C102" i="10"/>
  <c r="AF103" i="7"/>
  <c r="AO79" i="7" s="1"/>
  <c r="AC103" i="7"/>
  <c r="E102" i="10"/>
  <c r="Q127" i="7"/>
  <c r="AE103" i="7"/>
  <c r="AN79" i="7" s="1"/>
  <c r="A102" i="10"/>
  <c r="B102" i="10"/>
  <c r="D102" i="10"/>
  <c r="AL79" i="7"/>
  <c r="R128" i="7" l="1"/>
  <c r="S128" i="7"/>
  <c r="T127" i="7"/>
  <c r="Z113" i="7"/>
  <c r="AB112" i="7"/>
  <c r="B3491" i="15"/>
  <c r="C3491" i="15"/>
  <c r="B3071" i="15"/>
  <c r="C3071" i="15"/>
  <c r="C3281" i="15"/>
  <c r="A3071" i="15"/>
  <c r="C2861" i="15"/>
  <c r="A2651" i="15"/>
  <c r="A2861" i="15"/>
  <c r="B2861" i="15"/>
  <c r="A3491" i="15"/>
  <c r="C2651" i="15"/>
  <c r="B2651" i="15"/>
  <c r="A3281" i="15"/>
  <c r="B3281" i="15"/>
  <c r="E111" i="9"/>
  <c r="AJ103" i="7"/>
  <c r="D3491" i="15"/>
  <c r="D126" i="8"/>
  <c r="D3071" i="15"/>
  <c r="D2651" i="15"/>
  <c r="Q128" i="7"/>
  <c r="AP79" i="7"/>
  <c r="D2861" i="15"/>
  <c r="D3281" i="15"/>
  <c r="R129" i="7" l="1"/>
  <c r="S129" i="7"/>
  <c r="E2651" i="15"/>
  <c r="E2861" i="15"/>
  <c r="E3071" i="15"/>
  <c r="E3491" i="15"/>
  <c r="E3281" i="15"/>
  <c r="E126" i="8"/>
  <c r="V113" i="7"/>
  <c r="B112" i="9"/>
  <c r="O128" i="7"/>
  <c r="A127" i="8"/>
  <c r="B127" i="8"/>
  <c r="D127" i="8"/>
  <c r="AH103" i="7"/>
  <c r="D112" i="9"/>
  <c r="U113" i="7"/>
  <c r="P128" i="7"/>
  <c r="F111" i="9"/>
  <c r="X113" i="7"/>
  <c r="W113" i="7"/>
  <c r="Q129" i="7"/>
  <c r="A112" i="9"/>
  <c r="C112" i="9"/>
  <c r="C127" i="8"/>
  <c r="N128" i="7"/>
  <c r="AQ79" i="7"/>
  <c r="T128" i="7" l="1"/>
  <c r="A2409" i="15"/>
  <c r="B2409" i="15"/>
  <c r="C2409" i="15"/>
  <c r="A2157" i="15"/>
  <c r="B2157" i="15"/>
  <c r="C2157" i="15"/>
  <c r="A1905" i="15"/>
  <c r="B1905" i="15"/>
  <c r="C1905" i="15"/>
  <c r="C1653" i="15"/>
  <c r="A1653" i="15"/>
  <c r="B1653" i="15"/>
  <c r="A1401" i="15"/>
  <c r="B1401" i="15"/>
  <c r="C1401" i="15"/>
  <c r="AJ104" i="7"/>
  <c r="AI104" i="7"/>
  <c r="AK103" i="7"/>
  <c r="A996" i="15"/>
  <c r="B1206" i="15"/>
  <c r="B996" i="15"/>
  <c r="B576" i="15"/>
  <c r="A786" i="15"/>
  <c r="B786" i="15"/>
  <c r="A1206" i="15"/>
  <c r="C786" i="15"/>
  <c r="A576" i="15"/>
  <c r="C576" i="15"/>
  <c r="C1206" i="15"/>
  <c r="C996" i="15"/>
  <c r="AT79" i="7"/>
  <c r="AH104" i="7"/>
  <c r="E127" i="8"/>
  <c r="N129" i="7"/>
  <c r="A128" i="8"/>
  <c r="D1905" i="15"/>
  <c r="F102" i="10"/>
  <c r="O129" i="7"/>
  <c r="D1206" i="15"/>
  <c r="AA113" i="7"/>
  <c r="D1401" i="15"/>
  <c r="D2409" i="15"/>
  <c r="D576" i="15"/>
  <c r="P129" i="7"/>
  <c r="D128" i="8"/>
  <c r="C128" i="8"/>
  <c r="D2157" i="15"/>
  <c r="D786" i="15"/>
  <c r="D1653" i="15"/>
  <c r="D996" i="15"/>
  <c r="R130" i="7" l="1"/>
  <c r="T129" i="7"/>
  <c r="C1207" i="15"/>
  <c r="B577" i="15"/>
  <c r="C787" i="15"/>
  <c r="A787" i="15"/>
  <c r="A997" i="15"/>
  <c r="B997" i="15"/>
  <c r="C577" i="15"/>
  <c r="B787" i="15"/>
  <c r="A1207" i="15"/>
  <c r="B1207" i="15"/>
  <c r="A577" i="15"/>
  <c r="C997" i="15"/>
  <c r="E576" i="15"/>
  <c r="E996" i="15"/>
  <c r="E1401" i="15"/>
  <c r="E1653" i="15"/>
  <c r="E2409" i="15"/>
  <c r="E1206" i="15"/>
  <c r="E786" i="15"/>
  <c r="E1905" i="15"/>
  <c r="E2157" i="15"/>
  <c r="G102" i="10"/>
  <c r="A103" i="10"/>
  <c r="AF104" i="7"/>
  <c r="D577" i="15"/>
  <c r="AR79" i="7"/>
  <c r="D103" i="10"/>
  <c r="B103" i="10"/>
  <c r="Y113" i="7"/>
  <c r="F103" i="10"/>
  <c r="AD104" i="7"/>
  <c r="C103" i="10"/>
  <c r="B128" i="8"/>
  <c r="D997" i="15"/>
  <c r="AG104" i="7"/>
  <c r="AC104" i="7"/>
  <c r="AE104" i="7"/>
  <c r="E103" i="10"/>
  <c r="D1207" i="15"/>
  <c r="D787" i="15"/>
  <c r="AK104" i="7" l="1"/>
  <c r="AI105" i="7"/>
  <c r="Z114" i="7"/>
  <c r="AB113" i="7"/>
  <c r="AS80" i="7"/>
  <c r="AU79" i="7"/>
  <c r="C2862" i="15"/>
  <c r="A3492" i="15"/>
  <c r="B2652" i="15"/>
  <c r="B2862" i="15"/>
  <c r="B3282" i="15"/>
  <c r="B3492" i="15"/>
  <c r="A3072" i="15"/>
  <c r="A3282" i="15"/>
  <c r="C3072" i="15"/>
  <c r="C3282" i="15"/>
  <c r="C2652" i="15"/>
  <c r="B3072" i="15"/>
  <c r="A2652" i="15"/>
  <c r="A2862" i="15"/>
  <c r="C3492" i="15"/>
  <c r="E1207" i="15"/>
  <c r="E577" i="15"/>
  <c r="E997" i="15"/>
  <c r="E787" i="15"/>
  <c r="D3282" i="15"/>
  <c r="E112" i="9"/>
  <c r="G78" i="11"/>
  <c r="D3072" i="15"/>
  <c r="C129" i="8"/>
  <c r="E128" i="8"/>
  <c r="O130" i="7"/>
  <c r="A129" i="8"/>
  <c r="P130" i="7"/>
  <c r="G103" i="10"/>
  <c r="D3492" i="15"/>
  <c r="N130" i="7"/>
  <c r="D2652" i="15"/>
  <c r="D2862" i="15"/>
  <c r="C3073" i="15" l="1"/>
  <c r="A2863" i="15"/>
  <c r="B2863" i="15"/>
  <c r="B3073" i="15"/>
  <c r="A2653" i="15"/>
  <c r="B2653" i="15"/>
  <c r="C2653" i="15"/>
  <c r="A3493" i="15"/>
  <c r="B3493" i="15"/>
  <c r="C3493" i="15"/>
  <c r="A3283" i="15"/>
  <c r="B3283" i="15"/>
  <c r="C3283" i="15"/>
  <c r="A3073" i="15"/>
  <c r="C2863" i="15"/>
  <c r="B788" i="15"/>
  <c r="B578" i="15"/>
  <c r="C1208" i="15"/>
  <c r="A578" i="15"/>
  <c r="B1208" i="15"/>
  <c r="A998" i="15"/>
  <c r="A1208" i="15"/>
  <c r="B998" i="15"/>
  <c r="C788" i="15"/>
  <c r="C998" i="15"/>
  <c r="A788" i="15"/>
  <c r="C578" i="15"/>
  <c r="E3492" i="15"/>
  <c r="E2652" i="15"/>
  <c r="E3282" i="15"/>
  <c r="E3072" i="15"/>
  <c r="E2862" i="15"/>
  <c r="D3493" i="15"/>
  <c r="H78" i="11"/>
  <c r="AC105" i="7"/>
  <c r="B104" i="10"/>
  <c r="B79" i="11"/>
  <c r="W114" i="7"/>
  <c r="C113" i="9"/>
  <c r="AE105" i="7"/>
  <c r="D79" i="11"/>
  <c r="A113" i="9"/>
  <c r="D2863" i="15"/>
  <c r="S130" i="7"/>
  <c r="F112" i="9"/>
  <c r="C104" i="10"/>
  <c r="D3073" i="15"/>
  <c r="AG105" i="7"/>
  <c r="AD105" i="7"/>
  <c r="D104" i="10"/>
  <c r="C79" i="11"/>
  <c r="V114" i="7"/>
  <c r="X114" i="7"/>
  <c r="E104" i="10"/>
  <c r="B113" i="9"/>
  <c r="D2653" i="15"/>
  <c r="B129" i="8"/>
  <c r="D1208" i="15"/>
  <c r="AF105" i="7"/>
  <c r="A104" i="10"/>
  <c r="E79" i="11"/>
  <c r="F79" i="11"/>
  <c r="U114" i="7"/>
  <c r="D113" i="9"/>
  <c r="A79" i="11"/>
  <c r="D998" i="15"/>
  <c r="D578" i="15"/>
  <c r="D788" i="15"/>
  <c r="D3283" i="15"/>
  <c r="A2410" i="15" l="1"/>
  <c r="B2410" i="15"/>
  <c r="C2410" i="15"/>
  <c r="B1906" i="15"/>
  <c r="B2158" i="15"/>
  <c r="C2158" i="15"/>
  <c r="A1906" i="15"/>
  <c r="B1654" i="15"/>
  <c r="C1906" i="15"/>
  <c r="C1654" i="15"/>
  <c r="A1654" i="15"/>
  <c r="A2158" i="15"/>
  <c r="A1402" i="15"/>
  <c r="B1402" i="15"/>
  <c r="C1402" i="15"/>
  <c r="A4278" i="15"/>
  <c r="B3678" i="15"/>
  <c r="A4038" i="15"/>
  <c r="C3798" i="15"/>
  <c r="C3918" i="15"/>
  <c r="B3918" i="15"/>
  <c r="B4158" i="15"/>
  <c r="B4278" i="15"/>
  <c r="A4398" i="15"/>
  <c r="C4398" i="15"/>
  <c r="A3678" i="15"/>
  <c r="C4038" i="15"/>
  <c r="A3918" i="15"/>
  <c r="B4398" i="15"/>
  <c r="A4158" i="15"/>
  <c r="C4158" i="15"/>
  <c r="A3798" i="15"/>
  <c r="C3678" i="15"/>
  <c r="C4278" i="15"/>
  <c r="B4038" i="15"/>
  <c r="B3798" i="15"/>
  <c r="E2863" i="15"/>
  <c r="E2653" i="15"/>
  <c r="E578" i="15"/>
  <c r="E788" i="15"/>
  <c r="E1208" i="15"/>
  <c r="E3493" i="15"/>
  <c r="E3283" i="15"/>
  <c r="E3073" i="15"/>
  <c r="E998" i="15"/>
  <c r="AJ105" i="7"/>
  <c r="D1654" i="15"/>
  <c r="D3798" i="15"/>
  <c r="D4398" i="15"/>
  <c r="D1402" i="15"/>
  <c r="D2410" i="15"/>
  <c r="D3918" i="15"/>
  <c r="Q130" i="7"/>
  <c r="D4038" i="15"/>
  <c r="AA114" i="7"/>
  <c r="D2158" i="15"/>
  <c r="D4278" i="15"/>
  <c r="D3678" i="15"/>
  <c r="D4158" i="15"/>
  <c r="D1906" i="15"/>
  <c r="S131" i="7" l="1"/>
  <c r="R131" i="7"/>
  <c r="T130" i="7"/>
  <c r="E4278" i="15"/>
  <c r="E1654" i="15"/>
  <c r="E2158" i="15"/>
  <c r="E3678" i="15"/>
  <c r="E4398" i="15"/>
  <c r="E1906" i="15"/>
  <c r="E3918" i="15"/>
  <c r="E4158" i="15"/>
  <c r="E4038" i="15"/>
  <c r="E3798" i="15"/>
  <c r="E1402" i="15"/>
  <c r="E2410" i="15"/>
  <c r="Y114" i="7"/>
  <c r="Q131" i="7"/>
  <c r="AH105" i="7"/>
  <c r="D129" i="8"/>
  <c r="AI106" i="7" l="1"/>
  <c r="AK105" i="7"/>
  <c r="AA115" i="7"/>
  <c r="Z115" i="7"/>
  <c r="AB114" i="7"/>
  <c r="E129" i="8"/>
  <c r="Y115" i="7"/>
  <c r="N131" i="7"/>
  <c r="B130" i="8"/>
  <c r="C130" i="8"/>
  <c r="P131" i="7"/>
  <c r="D130" i="8"/>
  <c r="O131" i="7"/>
  <c r="A130" i="8"/>
  <c r="F104" i="10"/>
  <c r="E113" i="9"/>
  <c r="R132" i="7" l="1"/>
  <c r="T131" i="7"/>
  <c r="Z116" i="7"/>
  <c r="AA116" i="7"/>
  <c r="B999" i="15"/>
  <c r="B789" i="15"/>
  <c r="A1209" i="15"/>
  <c r="C579" i="15"/>
  <c r="B1209" i="15"/>
  <c r="C1209" i="15"/>
  <c r="A999" i="15"/>
  <c r="C999" i="15"/>
  <c r="C789" i="15"/>
  <c r="A789" i="15"/>
  <c r="A579" i="15"/>
  <c r="B579" i="15"/>
  <c r="F113" i="9"/>
  <c r="W115" i="7"/>
  <c r="B114" i="9"/>
  <c r="E105" i="10"/>
  <c r="G104" i="10"/>
  <c r="X115" i="7"/>
  <c r="U115" i="7"/>
  <c r="AF106" i="7"/>
  <c r="A105" i="10"/>
  <c r="C105" i="10"/>
  <c r="AG106" i="7"/>
  <c r="AC106" i="7"/>
  <c r="E130" i="8"/>
  <c r="Y116" i="7"/>
  <c r="V115" i="7"/>
  <c r="D114" i="9"/>
  <c r="AD106" i="7"/>
  <c r="B105" i="10"/>
  <c r="AE106" i="7"/>
  <c r="E114" i="9"/>
  <c r="D1209" i="15"/>
  <c r="A114" i="9"/>
  <c r="C114" i="9"/>
  <c r="D105" i="10"/>
  <c r="D789" i="15"/>
  <c r="D579" i="15"/>
  <c r="D999" i="15"/>
  <c r="C1210" i="15" l="1"/>
  <c r="A1210" i="15"/>
  <c r="B1210" i="15"/>
  <c r="C1000" i="15"/>
  <c r="B1000" i="15"/>
  <c r="A1000" i="15"/>
  <c r="B790" i="15"/>
  <c r="C790" i="15"/>
  <c r="A790" i="15"/>
  <c r="C580" i="15"/>
  <c r="A580" i="15"/>
  <c r="B580" i="15"/>
  <c r="AB115" i="7"/>
  <c r="A3494" i="15"/>
  <c r="B3494" i="15"/>
  <c r="C3494" i="15"/>
  <c r="A3284" i="15"/>
  <c r="B3284" i="15"/>
  <c r="C3284" i="15"/>
  <c r="A3074" i="15"/>
  <c r="C2864" i="15"/>
  <c r="C3074" i="15"/>
  <c r="A2864" i="15"/>
  <c r="B2864" i="15"/>
  <c r="B3074" i="15"/>
  <c r="A2654" i="15"/>
  <c r="B2654" i="15"/>
  <c r="C2654" i="15"/>
  <c r="A1403" i="15"/>
  <c r="B1403" i="15"/>
  <c r="C1403" i="15"/>
  <c r="C2159" i="15"/>
  <c r="A1907" i="15"/>
  <c r="A2411" i="15"/>
  <c r="B2411" i="15"/>
  <c r="C2411" i="15"/>
  <c r="A2159" i="15"/>
  <c r="B2159" i="15"/>
  <c r="B1907" i="15"/>
  <c r="C1907" i="15"/>
  <c r="C1655" i="15"/>
  <c r="A1655" i="15"/>
  <c r="B1655" i="15"/>
  <c r="E789" i="15"/>
  <c r="E999" i="15"/>
  <c r="E579" i="15"/>
  <c r="E1209" i="15"/>
  <c r="E115" i="9"/>
  <c r="AJ106" i="7"/>
  <c r="D2654" i="15"/>
  <c r="D2159" i="15"/>
  <c r="U116" i="7"/>
  <c r="O132" i="7"/>
  <c r="A131" i="8"/>
  <c r="W116" i="7"/>
  <c r="C115" i="9"/>
  <c r="P132" i="7"/>
  <c r="C131" i="8"/>
  <c r="D1000" i="15"/>
  <c r="D2864" i="15"/>
  <c r="D3494" i="15"/>
  <c r="D1403" i="15"/>
  <c r="V116" i="7"/>
  <c r="D3074" i="15"/>
  <c r="F114" i="9"/>
  <c r="N132" i="7"/>
  <c r="X116" i="7"/>
  <c r="B131" i="8"/>
  <c r="B115" i="9"/>
  <c r="D790" i="15"/>
  <c r="D3284" i="15"/>
  <c r="D1655" i="15"/>
  <c r="D1210" i="15"/>
  <c r="D2411" i="15"/>
  <c r="D580" i="15"/>
  <c r="D1907" i="15"/>
  <c r="Z117" i="7" l="1"/>
  <c r="B1656" i="15"/>
  <c r="A1908" i="15"/>
  <c r="B2160" i="15"/>
  <c r="C2160" i="15"/>
  <c r="A2412" i="15"/>
  <c r="A1656" i="15"/>
  <c r="C1908" i="15"/>
  <c r="B2412" i="15"/>
  <c r="C2412" i="15"/>
  <c r="C1404" i="15"/>
  <c r="C1656" i="15"/>
  <c r="B1908" i="15"/>
  <c r="A1404" i="15"/>
  <c r="A2160" i="15"/>
  <c r="B1404" i="15"/>
  <c r="AB116" i="7"/>
  <c r="E1655" i="15"/>
  <c r="E3074" i="15"/>
  <c r="E790" i="15"/>
  <c r="E1000" i="15"/>
  <c r="E1210" i="15"/>
  <c r="E2411" i="15"/>
  <c r="E1403" i="15"/>
  <c r="E2864" i="15"/>
  <c r="E580" i="15"/>
  <c r="E1907" i="15"/>
  <c r="E2159" i="15"/>
  <c r="E2654" i="15"/>
  <c r="E3494" i="15"/>
  <c r="E3284" i="15"/>
  <c r="S132" i="7"/>
  <c r="D115" i="9"/>
  <c r="AH106" i="7"/>
  <c r="D1656" i="15"/>
  <c r="D1908" i="15"/>
  <c r="A115" i="9"/>
  <c r="D2412" i="15"/>
  <c r="D2160" i="15"/>
  <c r="D1404" i="15"/>
  <c r="AI107" i="7" l="1"/>
  <c r="AK106" i="7"/>
  <c r="E2412" i="15"/>
  <c r="E1656" i="15"/>
  <c r="E1404" i="15"/>
  <c r="E1908" i="15"/>
  <c r="E2160" i="15"/>
  <c r="F115" i="9"/>
  <c r="F105" i="10"/>
  <c r="Q132" i="7"/>
  <c r="W117" i="7"/>
  <c r="U117" i="7"/>
  <c r="C116" i="9"/>
  <c r="B116" i="9"/>
  <c r="A116" i="9"/>
  <c r="D116" i="9"/>
  <c r="V117" i="7"/>
  <c r="X117" i="7"/>
  <c r="R133" i="7" l="1"/>
  <c r="T132" i="7"/>
  <c r="B1909" i="15"/>
  <c r="C2161" i="15"/>
  <c r="A2413" i="15"/>
  <c r="C1657" i="15"/>
  <c r="A1657" i="15"/>
  <c r="C1405" i="15"/>
  <c r="B1657" i="15"/>
  <c r="C1909" i="15"/>
  <c r="A1909" i="15"/>
  <c r="A1405" i="15"/>
  <c r="B2161" i="15"/>
  <c r="A2161" i="15"/>
  <c r="B2413" i="15"/>
  <c r="B1405" i="15"/>
  <c r="C2413" i="15"/>
  <c r="AA117" i="7"/>
  <c r="D131" i="8"/>
  <c r="D1657" i="15"/>
  <c r="D2161" i="15"/>
  <c r="E106" i="10"/>
  <c r="AE107" i="7"/>
  <c r="C106" i="10"/>
  <c r="B106" i="10"/>
  <c r="AC107" i="7"/>
  <c r="AF107" i="7"/>
  <c r="A106" i="10"/>
  <c r="D2413" i="15"/>
  <c r="AD107" i="7"/>
  <c r="G105" i="10"/>
  <c r="AG107" i="7"/>
  <c r="D106" i="10"/>
  <c r="D1909" i="15"/>
  <c r="D1405" i="15"/>
  <c r="C2655" i="15" l="1"/>
  <c r="B3285" i="15"/>
  <c r="C3285" i="15"/>
  <c r="C3495" i="15"/>
  <c r="A3285" i="15"/>
  <c r="C3075" i="15"/>
  <c r="A2865" i="15"/>
  <c r="A3495" i="15"/>
  <c r="C2865" i="15"/>
  <c r="A3075" i="15"/>
  <c r="B3075" i="15"/>
  <c r="A2655" i="15"/>
  <c r="B2655" i="15"/>
  <c r="B2865" i="15"/>
  <c r="B3495" i="15"/>
  <c r="E1405" i="15"/>
  <c r="E1657" i="15"/>
  <c r="E1909" i="15"/>
  <c r="E2413" i="15"/>
  <c r="E2161" i="15"/>
  <c r="AJ107" i="7"/>
  <c r="D2865" i="15"/>
  <c r="D3495" i="15"/>
  <c r="C132" i="8"/>
  <c r="P133" i="7"/>
  <c r="A132" i="8"/>
  <c r="N133" i="7"/>
  <c r="O133" i="7"/>
  <c r="Y117" i="7"/>
  <c r="D3285" i="15"/>
  <c r="E131" i="8"/>
  <c r="B132" i="8"/>
  <c r="D3075" i="15"/>
  <c r="D2655" i="15"/>
  <c r="B1001" i="15" l="1"/>
  <c r="C1211" i="15"/>
  <c r="A1001" i="15"/>
  <c r="B791" i="15"/>
  <c r="C791" i="15"/>
  <c r="A791" i="15"/>
  <c r="A581" i="15"/>
  <c r="B581" i="15"/>
  <c r="C581" i="15"/>
  <c r="A1211" i="15"/>
  <c r="C1001" i="15"/>
  <c r="B1211" i="15"/>
  <c r="AA118" i="7"/>
  <c r="Z118" i="7"/>
  <c r="AB117" i="7"/>
  <c r="E3285" i="15"/>
  <c r="E3075" i="15"/>
  <c r="E2865" i="15"/>
  <c r="E2655" i="15"/>
  <c r="E3495" i="15"/>
  <c r="Y118" i="7"/>
  <c r="E116" i="9"/>
  <c r="D1001" i="15"/>
  <c r="D581" i="15"/>
  <c r="S133" i="7"/>
  <c r="AH107" i="7"/>
  <c r="D791" i="15"/>
  <c r="D1211" i="15"/>
  <c r="AI108" i="7" l="1"/>
  <c r="AK107" i="7"/>
  <c r="E1001" i="15"/>
  <c r="E581" i="15"/>
  <c r="E1211" i="15"/>
  <c r="E791" i="15"/>
  <c r="Q133" i="7"/>
  <c r="X118" i="7"/>
  <c r="W118" i="7"/>
  <c r="F106" i="10"/>
  <c r="F116" i="9"/>
  <c r="V118" i="7"/>
  <c r="D117" i="9"/>
  <c r="E117" i="9"/>
  <c r="U118" i="7"/>
  <c r="B117" i="9"/>
  <c r="AB118" i="7" l="1"/>
  <c r="C1910" i="15"/>
  <c r="C1658" i="15"/>
  <c r="A1910" i="15"/>
  <c r="A1406" i="15"/>
  <c r="A2162" i="15"/>
  <c r="B2162" i="15"/>
  <c r="B1406" i="15"/>
  <c r="A1658" i="15"/>
  <c r="C2162" i="15"/>
  <c r="C2414" i="15"/>
  <c r="B1910" i="15"/>
  <c r="B2414" i="15"/>
  <c r="A2414" i="15"/>
  <c r="C1406" i="15"/>
  <c r="B1658" i="15"/>
  <c r="Z119" i="7"/>
  <c r="R134" i="7"/>
  <c r="S134" i="7"/>
  <c r="T133" i="7"/>
  <c r="C117" i="9"/>
  <c r="Q134" i="7"/>
  <c r="D107" i="10"/>
  <c r="A107" i="10"/>
  <c r="AD108" i="7"/>
  <c r="AM80" i="7" s="1"/>
  <c r="AW38" i="7" s="1"/>
  <c r="E107" i="10"/>
  <c r="A117" i="9"/>
  <c r="C107" i="10"/>
  <c r="D132" i="8"/>
  <c r="AF108" i="7"/>
  <c r="AO80" i="7" s="1"/>
  <c r="AY38" i="7" s="1"/>
  <c r="B107" i="10"/>
  <c r="AG108" i="7"/>
  <c r="AC108" i="7"/>
  <c r="D2162" i="15"/>
  <c r="G106" i="10"/>
  <c r="AE108" i="7"/>
  <c r="AN80" i="7" s="1"/>
  <c r="AX38" i="7" s="1"/>
  <c r="D1406" i="15"/>
  <c r="D1658" i="15"/>
  <c r="D2414" i="15"/>
  <c r="D1910" i="15"/>
  <c r="AP80" i="7"/>
  <c r="AZ38" i="7" s="1"/>
  <c r="A3496" i="15" l="1"/>
  <c r="B3496" i="15"/>
  <c r="C3496" i="15"/>
  <c r="A3286" i="15"/>
  <c r="C2656" i="15"/>
  <c r="B3286" i="15"/>
  <c r="C3286" i="15"/>
  <c r="A3076" i="15"/>
  <c r="B3076" i="15"/>
  <c r="C3076" i="15"/>
  <c r="A2866" i="15"/>
  <c r="B2866" i="15"/>
  <c r="C2866" i="15"/>
  <c r="A2656" i="15"/>
  <c r="B2656" i="15"/>
  <c r="R135" i="7"/>
  <c r="S135" i="7"/>
  <c r="E1910" i="15"/>
  <c r="E2414" i="15"/>
  <c r="E2162" i="15"/>
  <c r="E1406" i="15"/>
  <c r="E1658" i="15"/>
  <c r="D2866" i="15"/>
  <c r="AL80" i="7"/>
  <c r="F117" i="9"/>
  <c r="N134" i="7"/>
  <c r="D2656" i="15"/>
  <c r="D133" i="8"/>
  <c r="O134" i="7"/>
  <c r="B133" i="8"/>
  <c r="U119" i="7"/>
  <c r="V119" i="7"/>
  <c r="D3076" i="15"/>
  <c r="AJ108" i="7"/>
  <c r="P134" i="7"/>
  <c r="A133" i="8"/>
  <c r="W119" i="7"/>
  <c r="C118" i="9" s="1"/>
  <c r="B118" i="9"/>
  <c r="D3286" i="15"/>
  <c r="D3496" i="15"/>
  <c r="E132" i="8"/>
  <c r="Q135" i="7"/>
  <c r="C133" i="8"/>
  <c r="X119" i="7"/>
  <c r="A582" i="15" l="1"/>
  <c r="C1002" i="15"/>
  <c r="C1212" i="15"/>
  <c r="A1002" i="15"/>
  <c r="C792" i="15"/>
  <c r="B792" i="15"/>
  <c r="A1212" i="15"/>
  <c r="A792" i="15"/>
  <c r="B1002" i="15"/>
  <c r="B582" i="15"/>
  <c r="C582" i="15"/>
  <c r="B1212" i="15"/>
  <c r="T134" i="7"/>
  <c r="A2415" i="15"/>
  <c r="A1407" i="15"/>
  <c r="B2163" i="15"/>
  <c r="C2163" i="15"/>
  <c r="A2163" i="15"/>
  <c r="C1911" i="15"/>
  <c r="B1911" i="15"/>
  <c r="C2415" i="15"/>
  <c r="A1911" i="15"/>
  <c r="C1407" i="15"/>
  <c r="A1659" i="15"/>
  <c r="B1659" i="15"/>
  <c r="C1659" i="15"/>
  <c r="B2415" i="15"/>
  <c r="B1407" i="15"/>
  <c r="E3286" i="15"/>
  <c r="E3496" i="15"/>
  <c r="E3076" i="15"/>
  <c r="E2866" i="15"/>
  <c r="E2656" i="15"/>
  <c r="D118" i="9"/>
  <c r="A118" i="9"/>
  <c r="D1407" i="15"/>
  <c r="D1911" i="15"/>
  <c r="O135" i="7"/>
  <c r="AA119" i="7"/>
  <c r="D2163" i="15"/>
  <c r="P135" i="7"/>
  <c r="B134" i="8"/>
  <c r="A134" i="8"/>
  <c r="D134" i="8"/>
  <c r="D582" i="15"/>
  <c r="E133" i="8"/>
  <c r="D1002" i="15"/>
  <c r="AH108" i="7"/>
  <c r="AV38" i="7"/>
  <c r="C134" i="8"/>
  <c r="N135" i="7"/>
  <c r="D2415" i="15"/>
  <c r="D1212" i="15"/>
  <c r="D792" i="15"/>
  <c r="D1659" i="15"/>
  <c r="AQ80" i="7"/>
  <c r="T135" i="7" l="1"/>
  <c r="AI109" i="7"/>
  <c r="AJ109" i="7"/>
  <c r="AK108" i="7"/>
  <c r="C1213" i="15"/>
  <c r="B1003" i="15"/>
  <c r="C793" i="15"/>
  <c r="A583" i="15"/>
  <c r="A1003" i="15"/>
  <c r="B583" i="15"/>
  <c r="C583" i="15"/>
  <c r="A793" i="15"/>
  <c r="B1213" i="15"/>
  <c r="B793" i="15"/>
  <c r="A1213" i="15"/>
  <c r="C1003" i="15"/>
  <c r="R136" i="7"/>
  <c r="E1212" i="15"/>
  <c r="E1407" i="15"/>
  <c r="E1911" i="15"/>
  <c r="E2163" i="15"/>
  <c r="E582" i="15"/>
  <c r="E1002" i="15"/>
  <c r="E1659" i="15"/>
  <c r="E792" i="15"/>
  <c r="E2415" i="15"/>
  <c r="BA38" i="7"/>
  <c r="AT80" i="7"/>
  <c r="D1213" i="15"/>
  <c r="E134" i="8"/>
  <c r="F107" i="10"/>
  <c r="Y119" i="7"/>
  <c r="AH109" i="7"/>
  <c r="D583" i="15"/>
  <c r="D1003" i="15"/>
  <c r="D793" i="15"/>
  <c r="AI110" i="7" l="1"/>
  <c r="AJ110" i="7"/>
  <c r="Z120" i="7"/>
  <c r="AB119" i="7"/>
  <c r="A584" i="15"/>
  <c r="B1004" i="15"/>
  <c r="C584" i="15"/>
  <c r="B584" i="15"/>
  <c r="A1214" i="15"/>
  <c r="A1004" i="15"/>
  <c r="C1214" i="15"/>
  <c r="A794" i="15"/>
  <c r="B1214" i="15"/>
  <c r="C1004" i="15"/>
  <c r="B794" i="15"/>
  <c r="C794" i="15"/>
  <c r="E793" i="15"/>
  <c r="E1213" i="15"/>
  <c r="E1003" i="15"/>
  <c r="E583" i="15"/>
  <c r="E118" i="9"/>
  <c r="D584" i="15"/>
  <c r="AR80" i="7"/>
  <c r="C135" i="8"/>
  <c r="C108" i="10"/>
  <c r="D108" i="10"/>
  <c r="AH110" i="7"/>
  <c r="A135" i="8"/>
  <c r="AD109" i="7"/>
  <c r="A108" i="10"/>
  <c r="E108" i="10"/>
  <c r="AE109" i="7"/>
  <c r="AG109" i="7"/>
  <c r="F108" i="10"/>
  <c r="O136" i="7"/>
  <c r="AC109" i="7"/>
  <c r="B108" i="10"/>
  <c r="G107" i="10"/>
  <c r="D1004" i="15"/>
  <c r="D794" i="15"/>
  <c r="N136" i="7"/>
  <c r="P136" i="7"/>
  <c r="AF109" i="7"/>
  <c r="D1214" i="15"/>
  <c r="C3287" i="15" l="1"/>
  <c r="A3077" i="15"/>
  <c r="B3077" i="15"/>
  <c r="C3077" i="15"/>
  <c r="A2867" i="15"/>
  <c r="B2867" i="15"/>
  <c r="C2867" i="15"/>
  <c r="A2657" i="15"/>
  <c r="B2657" i="15"/>
  <c r="C2657" i="15"/>
  <c r="A3497" i="15"/>
  <c r="B3497" i="15"/>
  <c r="C3497" i="15"/>
  <c r="A3287" i="15"/>
  <c r="B3287" i="15"/>
  <c r="AK109" i="7"/>
  <c r="AS81" i="7"/>
  <c r="AT81" i="7"/>
  <c r="AU80" i="7"/>
  <c r="E794" i="15"/>
  <c r="E584" i="15"/>
  <c r="E1214" i="15"/>
  <c r="E1004" i="15"/>
  <c r="S136" i="7"/>
  <c r="D3077" i="15"/>
  <c r="G108" i="10"/>
  <c r="AR81" i="7"/>
  <c r="X120" i="7"/>
  <c r="C119" i="9"/>
  <c r="E109" i="10"/>
  <c r="D2657" i="15"/>
  <c r="F109" i="10"/>
  <c r="BB38" i="7"/>
  <c r="U120" i="7"/>
  <c r="B119" i="9"/>
  <c r="D109" i="10"/>
  <c r="AC110" i="7"/>
  <c r="D2867" i="15"/>
  <c r="F118" i="9"/>
  <c r="V120" i="7"/>
  <c r="AF110" i="7"/>
  <c r="D3287" i="15"/>
  <c r="B135" i="8"/>
  <c r="G79" i="11"/>
  <c r="W120" i="7"/>
  <c r="D119" i="9"/>
  <c r="C109" i="10"/>
  <c r="A109" i="10"/>
  <c r="AE110" i="7"/>
  <c r="B109" i="10"/>
  <c r="AG110" i="7"/>
  <c r="AD110" i="7"/>
  <c r="D3497" i="15"/>
  <c r="AI111" i="7" l="1"/>
  <c r="A1408" i="15"/>
  <c r="A1912" i="15"/>
  <c r="C1660" i="15"/>
  <c r="A2416" i="15"/>
  <c r="B2416" i="15"/>
  <c r="C1408" i="15"/>
  <c r="C2416" i="15"/>
  <c r="B2164" i="15"/>
  <c r="C2164" i="15"/>
  <c r="A2164" i="15"/>
  <c r="A1660" i="15"/>
  <c r="C1912" i="15"/>
  <c r="B1408" i="15"/>
  <c r="B1660" i="15"/>
  <c r="B1912" i="15"/>
  <c r="AK110" i="7"/>
  <c r="A3078" i="15"/>
  <c r="B3078" i="15"/>
  <c r="C3078" i="15"/>
  <c r="A2868" i="15"/>
  <c r="B2868" i="15"/>
  <c r="C2868" i="15"/>
  <c r="A2658" i="15"/>
  <c r="B2658" i="15"/>
  <c r="C2658" i="15"/>
  <c r="A3498" i="15"/>
  <c r="B3498" i="15"/>
  <c r="C3498" i="15"/>
  <c r="A3288" i="15"/>
  <c r="B3288" i="15"/>
  <c r="C3288" i="15"/>
  <c r="E2657" i="15"/>
  <c r="E3497" i="15"/>
  <c r="E3287" i="15"/>
  <c r="E3077" i="15"/>
  <c r="E2867" i="15"/>
  <c r="BE38" i="7"/>
  <c r="AM81" i="7"/>
  <c r="C80" i="11"/>
  <c r="B80" i="11"/>
  <c r="G109" i="10"/>
  <c r="D3498" i="15"/>
  <c r="AN81" i="7"/>
  <c r="A80" i="11"/>
  <c r="F80" i="11"/>
  <c r="AP81" i="7"/>
  <c r="H79" i="11"/>
  <c r="D1408" i="15"/>
  <c r="A119" i="9"/>
  <c r="AA120" i="7"/>
  <c r="Q136" i="7"/>
  <c r="D80" i="11"/>
  <c r="G80" i="11"/>
  <c r="AO81" i="7"/>
  <c r="AL81" i="7"/>
  <c r="E80" i="11"/>
  <c r="AQ81" i="7"/>
  <c r="D2868" i="15"/>
  <c r="D2416" i="15"/>
  <c r="D3078" i="15"/>
  <c r="D3288" i="15"/>
  <c r="D2658" i="15"/>
  <c r="D1912" i="15"/>
  <c r="D2164" i="15"/>
  <c r="D1660" i="15"/>
  <c r="AS82" i="7" l="1"/>
  <c r="AU81" i="7"/>
  <c r="R137" i="7"/>
  <c r="S137" i="7"/>
  <c r="T136" i="7"/>
  <c r="B4399" i="15"/>
  <c r="C3799" i="15"/>
  <c r="C3919" i="15"/>
  <c r="C4039" i="15"/>
  <c r="B4279" i="15"/>
  <c r="C3679" i="15"/>
  <c r="C4279" i="15"/>
  <c r="C4399" i="15"/>
  <c r="A3679" i="15"/>
  <c r="A3799" i="15"/>
  <c r="C4159" i="15"/>
  <c r="A4039" i="15"/>
  <c r="A4159" i="15"/>
  <c r="A4279" i="15"/>
  <c r="B3679" i="15"/>
  <c r="A3919" i="15"/>
  <c r="B3919" i="15"/>
  <c r="B4039" i="15"/>
  <c r="B4159" i="15"/>
  <c r="A4399" i="15"/>
  <c r="B3799" i="15"/>
  <c r="C3079" i="15"/>
  <c r="A2869" i="15"/>
  <c r="B2869" i="15"/>
  <c r="C2869" i="15"/>
  <c r="A2659" i="15"/>
  <c r="B2659" i="15"/>
  <c r="C2659" i="15"/>
  <c r="A3499" i="15"/>
  <c r="B3499" i="15"/>
  <c r="C3499" i="15"/>
  <c r="A3289" i="15"/>
  <c r="B3289" i="15"/>
  <c r="C3289" i="15"/>
  <c r="A3079" i="15"/>
  <c r="B3079" i="15"/>
  <c r="E3288" i="15"/>
  <c r="E2868" i="15"/>
  <c r="E1912" i="15"/>
  <c r="E2164" i="15"/>
  <c r="E1408" i="15"/>
  <c r="E2658" i="15"/>
  <c r="E1660" i="15"/>
  <c r="E3498" i="15"/>
  <c r="E3078" i="15"/>
  <c r="E2416" i="15"/>
  <c r="D135" i="8"/>
  <c r="D4159" i="15"/>
  <c r="D2659" i="15"/>
  <c r="BC38" i="7"/>
  <c r="E110" i="10"/>
  <c r="C110" i="10"/>
  <c r="D110" i="10"/>
  <c r="AE111" i="7"/>
  <c r="Q137" i="7"/>
  <c r="D3679" i="15"/>
  <c r="AD111" i="7"/>
  <c r="AF111" i="7"/>
  <c r="AG111" i="7"/>
  <c r="D3079" i="15"/>
  <c r="H80" i="11"/>
  <c r="D3799" i="15"/>
  <c r="D4279" i="15"/>
  <c r="D2869" i="15"/>
  <c r="B110" i="10"/>
  <c r="AC111" i="7"/>
  <c r="Y120" i="7"/>
  <c r="D4039" i="15"/>
  <c r="D4399" i="15"/>
  <c r="D3499" i="15"/>
  <c r="A110" i="10"/>
  <c r="D3919" i="15"/>
  <c r="D3289" i="15"/>
  <c r="Z121" i="7" l="1"/>
  <c r="AA121" i="7"/>
  <c r="AB120" i="7"/>
  <c r="A4280" i="15"/>
  <c r="B3680" i="15"/>
  <c r="A3920" i="15"/>
  <c r="C4280" i="15"/>
  <c r="C4400" i="15"/>
  <c r="A3680" i="15"/>
  <c r="B4160" i="15"/>
  <c r="A4400" i="15"/>
  <c r="B3800" i="15"/>
  <c r="A4040" i="15"/>
  <c r="A4160" i="15"/>
  <c r="C4040" i="15"/>
  <c r="B4280" i="15"/>
  <c r="C3680" i="15"/>
  <c r="B3920" i="15"/>
  <c r="B4040" i="15"/>
  <c r="A3800" i="15"/>
  <c r="C4160" i="15"/>
  <c r="B4400" i="15"/>
  <c r="C3800" i="15"/>
  <c r="C3920" i="15"/>
  <c r="BD39" i="7"/>
  <c r="BF38" i="7"/>
  <c r="E2869" i="15"/>
  <c r="E4399" i="15"/>
  <c r="E4039" i="15"/>
  <c r="E2659" i="15"/>
  <c r="E4159" i="15"/>
  <c r="E4279" i="15"/>
  <c r="E3919" i="15"/>
  <c r="E3499" i="15"/>
  <c r="E3679" i="15"/>
  <c r="E3799" i="15"/>
  <c r="E3289" i="15"/>
  <c r="E3079" i="15"/>
  <c r="D4400" i="15"/>
  <c r="A136" i="8"/>
  <c r="AM82" i="7"/>
  <c r="C81" i="11"/>
  <c r="B81" i="11"/>
  <c r="N137" i="7"/>
  <c r="AL82" i="7"/>
  <c r="E81" i="11"/>
  <c r="AP82" i="7"/>
  <c r="E119" i="9"/>
  <c r="D4040" i="15"/>
  <c r="AJ111" i="7"/>
  <c r="AO82" i="7"/>
  <c r="A81" i="11"/>
  <c r="Y121" i="7"/>
  <c r="D4280" i="15"/>
  <c r="D3920" i="15"/>
  <c r="D136" i="8"/>
  <c r="H37" i="12"/>
  <c r="E135" i="8"/>
  <c r="C136" i="8"/>
  <c r="O137" i="7"/>
  <c r="AN82" i="7"/>
  <c r="AQ82" i="7"/>
  <c r="F81" i="11"/>
  <c r="D3680" i="15"/>
  <c r="D4160" i="15"/>
  <c r="P137" i="7"/>
  <c r="B136" i="8"/>
  <c r="D81" i="11"/>
  <c r="D3800" i="15"/>
  <c r="R138" i="7" l="1"/>
  <c r="C795" i="15"/>
  <c r="C585" i="15"/>
  <c r="B1215" i="15"/>
  <c r="C1215" i="15"/>
  <c r="B585" i="15"/>
  <c r="A1215" i="15"/>
  <c r="C1005" i="15"/>
  <c r="B795" i="15"/>
  <c r="A1005" i="15"/>
  <c r="B1005" i="15"/>
  <c r="A585" i="15"/>
  <c r="A795" i="15"/>
  <c r="T137" i="7"/>
  <c r="E4160" i="15"/>
  <c r="E3680" i="15"/>
  <c r="E3920" i="15"/>
  <c r="E4400" i="15"/>
  <c r="E3800" i="15"/>
  <c r="E4040" i="15"/>
  <c r="E4280" i="15"/>
  <c r="E120" i="9"/>
  <c r="F119" i="9"/>
  <c r="C38" i="12"/>
  <c r="G38" i="12"/>
  <c r="W121" i="7"/>
  <c r="A120" i="9"/>
  <c r="B38" i="12"/>
  <c r="X121" i="7"/>
  <c r="C120" i="9"/>
  <c r="E38" i="12"/>
  <c r="F38" i="12"/>
  <c r="V121" i="7"/>
  <c r="AT82" i="7"/>
  <c r="D585" i="15"/>
  <c r="D1005" i="15"/>
  <c r="A38" i="12"/>
  <c r="B120" i="9"/>
  <c r="I37" i="12"/>
  <c r="AH111" i="7"/>
  <c r="E136" i="8"/>
  <c r="D38" i="12"/>
  <c r="U121" i="7"/>
  <c r="D795" i="15"/>
  <c r="D1215" i="15"/>
  <c r="AB121" i="7" l="1"/>
  <c r="B796" i="15"/>
  <c r="B1006" i="15"/>
  <c r="B586" i="15"/>
  <c r="C586" i="15"/>
  <c r="B1216" i="15"/>
  <c r="C796" i="15"/>
  <c r="C1216" i="15"/>
  <c r="A586" i="15"/>
  <c r="A1006" i="15"/>
  <c r="C1006" i="15"/>
  <c r="A1216" i="15"/>
  <c r="A796" i="15"/>
  <c r="AI112" i="7"/>
  <c r="AJ112" i="7"/>
  <c r="AK111" i="7"/>
  <c r="A4747" i="15"/>
  <c r="B4522" i="15"/>
  <c r="C4702" i="15"/>
  <c r="B4792" i="15"/>
  <c r="C4567" i="15"/>
  <c r="B4657" i="15"/>
  <c r="B4702" i="15"/>
  <c r="C4477" i="15"/>
  <c r="A4612" i="15"/>
  <c r="C4747" i="15"/>
  <c r="A4477" i="15"/>
  <c r="C4612" i="15"/>
  <c r="C4657" i="15"/>
  <c r="A4792" i="15"/>
  <c r="B4567" i="15"/>
  <c r="A4657" i="15"/>
  <c r="C4792" i="15"/>
  <c r="A4522" i="15"/>
  <c r="A4567" i="15"/>
  <c r="B4747" i="15"/>
  <c r="C4522" i="15"/>
  <c r="B4612" i="15"/>
  <c r="A4702" i="15"/>
  <c r="B4477" i="15"/>
  <c r="Z122" i="7"/>
  <c r="B2417" i="15"/>
  <c r="C2417" i="15"/>
  <c r="A2165" i="15"/>
  <c r="B2165" i="15"/>
  <c r="C2165" i="15"/>
  <c r="A1913" i="15"/>
  <c r="B1913" i="15"/>
  <c r="C1913" i="15"/>
  <c r="C1661" i="15"/>
  <c r="A1661" i="15"/>
  <c r="B1661" i="15"/>
  <c r="A1409" i="15"/>
  <c r="B1409" i="15"/>
  <c r="C1409" i="15"/>
  <c r="A2417" i="15"/>
  <c r="E1005" i="15"/>
  <c r="E795" i="15"/>
  <c r="E1215" i="15"/>
  <c r="E585" i="15"/>
  <c r="D4792" i="15"/>
  <c r="D120" i="9"/>
  <c r="D2165" i="15"/>
  <c r="N138" i="7"/>
  <c r="A137" i="8"/>
  <c r="P138" i="7"/>
  <c r="D4657" i="15"/>
  <c r="D4702" i="15"/>
  <c r="B137" i="8"/>
  <c r="AH112" i="7"/>
  <c r="D4522" i="15"/>
  <c r="D4747" i="15"/>
  <c r="AR82" i="7"/>
  <c r="O138" i="7"/>
  <c r="F110" i="10"/>
  <c r="D4477" i="15"/>
  <c r="D4612" i="15"/>
  <c r="D1409" i="15"/>
  <c r="C137" i="8"/>
  <c r="D586" i="15"/>
  <c r="D796" i="15"/>
  <c r="D1661" i="15"/>
  <c r="D1006" i="15"/>
  <c r="D1913" i="15"/>
  <c r="D4567" i="15"/>
  <c r="D1216" i="15"/>
  <c r="D2417" i="15"/>
  <c r="AS83" i="7" l="1"/>
  <c r="AU82" i="7"/>
  <c r="E1913" i="15"/>
  <c r="E2417" i="15"/>
  <c r="E4702" i="15"/>
  <c r="E1216" i="15"/>
  <c r="E796" i="15"/>
  <c r="E1409" i="15"/>
  <c r="E4747" i="15"/>
  <c r="E1006" i="15"/>
  <c r="E1661" i="15"/>
  <c r="E4522" i="15"/>
  <c r="E4792" i="15"/>
  <c r="E4657" i="15"/>
  <c r="E4567" i="15"/>
  <c r="E586" i="15"/>
  <c r="E2165" i="15"/>
  <c r="E4612" i="15"/>
  <c r="E4477" i="15"/>
  <c r="G110" i="10"/>
  <c r="S138" i="7"/>
  <c r="B121" i="9"/>
  <c r="D121" i="9"/>
  <c r="AG112" i="7"/>
  <c r="G81" i="11"/>
  <c r="F111" i="10"/>
  <c r="V122" i="7"/>
  <c r="X122" i="7"/>
  <c r="AF112" i="7"/>
  <c r="AE112" i="7"/>
  <c r="E111" i="10"/>
  <c r="U122" i="7"/>
  <c r="W122" i="7"/>
  <c r="D111" i="10"/>
  <c r="AC112" i="7"/>
  <c r="C111" i="10"/>
  <c r="F120" i="9"/>
  <c r="A121" i="9"/>
  <c r="C121" i="9"/>
  <c r="AD112" i="7"/>
  <c r="B111" i="10"/>
  <c r="A111" i="10"/>
  <c r="C1914" i="15" l="1"/>
  <c r="A2166" i="15"/>
  <c r="B2418" i="15"/>
  <c r="B1410" i="15"/>
  <c r="B1662" i="15"/>
  <c r="A1914" i="15"/>
  <c r="B2166" i="15"/>
  <c r="C2418" i="15"/>
  <c r="C1410" i="15"/>
  <c r="C1662" i="15"/>
  <c r="B1914" i="15"/>
  <c r="C2166" i="15"/>
  <c r="A2418" i="15"/>
  <c r="A1410" i="15"/>
  <c r="A1662" i="15"/>
  <c r="AK112" i="7"/>
  <c r="AI113" i="7"/>
  <c r="B2660" i="15"/>
  <c r="B2870" i="15"/>
  <c r="A3500" i="15"/>
  <c r="B3500" i="15"/>
  <c r="B3290" i="15"/>
  <c r="C2660" i="15"/>
  <c r="A3290" i="15"/>
  <c r="C2870" i="15"/>
  <c r="C3290" i="15"/>
  <c r="C3500" i="15"/>
  <c r="B3080" i="15"/>
  <c r="C3080" i="15"/>
  <c r="A2870" i="15"/>
  <c r="A3080" i="15"/>
  <c r="A2660" i="15"/>
  <c r="D1662" i="15"/>
  <c r="G111" i="10"/>
  <c r="H81" i="11"/>
  <c r="D2870" i="15"/>
  <c r="AQ83" i="7"/>
  <c r="D82" i="11"/>
  <c r="C82" i="11"/>
  <c r="D2166" i="15"/>
  <c r="D3080" i="15"/>
  <c r="F82" i="11"/>
  <c r="AO83" i="7"/>
  <c r="D1914" i="15"/>
  <c r="D2660" i="15"/>
  <c r="AN83" i="7"/>
  <c r="AL83" i="7"/>
  <c r="E82" i="11"/>
  <c r="D3500" i="15"/>
  <c r="B82" i="11"/>
  <c r="AP83" i="7"/>
  <c r="D1410" i="15"/>
  <c r="D2418" i="15"/>
  <c r="AA122" i="7"/>
  <c r="Q138" i="7"/>
  <c r="D3290" i="15"/>
  <c r="AM83" i="7"/>
  <c r="A82" i="11"/>
  <c r="R139" i="7" l="1"/>
  <c r="T138" i="7"/>
  <c r="B4281" i="15"/>
  <c r="C3681" i="15"/>
  <c r="B3921" i="15"/>
  <c r="B4041" i="15"/>
  <c r="B4161" i="15"/>
  <c r="C4161" i="15"/>
  <c r="B4401" i="15"/>
  <c r="C3801" i="15"/>
  <c r="C3921" i="15"/>
  <c r="C4041" i="15"/>
  <c r="A3921" i="15"/>
  <c r="C4281" i="15"/>
  <c r="C4401" i="15"/>
  <c r="A3681" i="15"/>
  <c r="A3801" i="15"/>
  <c r="A4401" i="15"/>
  <c r="B3801" i="15"/>
  <c r="A4041" i="15"/>
  <c r="A4161" i="15"/>
  <c r="A4281" i="15"/>
  <c r="B3681" i="15"/>
  <c r="C2871" i="15"/>
  <c r="A2661" i="15"/>
  <c r="B2661" i="15"/>
  <c r="C2661" i="15"/>
  <c r="A3501" i="15"/>
  <c r="B3501" i="15"/>
  <c r="C3501" i="15"/>
  <c r="B3291" i="15"/>
  <c r="A3291" i="15"/>
  <c r="C3291" i="15"/>
  <c r="A3081" i="15"/>
  <c r="B3081" i="15"/>
  <c r="C3081" i="15"/>
  <c r="A2871" i="15"/>
  <c r="B2871" i="15"/>
  <c r="E2870" i="15"/>
  <c r="E2166" i="15"/>
  <c r="E2418" i="15"/>
  <c r="E3080" i="15"/>
  <c r="E3500" i="15"/>
  <c r="E2660" i="15"/>
  <c r="E1662" i="15"/>
  <c r="E3290" i="15"/>
  <c r="E1410" i="15"/>
  <c r="E1914" i="15"/>
  <c r="Y122" i="7"/>
  <c r="D3081" i="15"/>
  <c r="AG113" i="7"/>
  <c r="AC113" i="7"/>
  <c r="AD113" i="7"/>
  <c r="E112" i="10"/>
  <c r="D137" i="8"/>
  <c r="D3681" i="15"/>
  <c r="D2661" i="15"/>
  <c r="C112" i="10"/>
  <c r="D3801" i="15"/>
  <c r="D4161" i="15"/>
  <c r="B112" i="10"/>
  <c r="A112" i="10"/>
  <c r="AE113" i="7"/>
  <c r="D3501" i="15"/>
  <c r="D112" i="10"/>
  <c r="AT83" i="7"/>
  <c r="D3921" i="15"/>
  <c r="D4401" i="15"/>
  <c r="D3291" i="15"/>
  <c r="AF113" i="7"/>
  <c r="D2871" i="15"/>
  <c r="D4281" i="15"/>
  <c r="D4041" i="15"/>
  <c r="Z123" i="7" l="1"/>
  <c r="AB122" i="7"/>
  <c r="E2661" i="15"/>
  <c r="E4281" i="15"/>
  <c r="E3801" i="15"/>
  <c r="E3501" i="15"/>
  <c r="E3291" i="15"/>
  <c r="E4041" i="15"/>
  <c r="E4161" i="15"/>
  <c r="E3681" i="15"/>
  <c r="E3081" i="15"/>
  <c r="E2871" i="15"/>
  <c r="E4401" i="15"/>
  <c r="E3921" i="15"/>
  <c r="AR83" i="7"/>
  <c r="AJ113" i="7"/>
  <c r="P139" i="7"/>
  <c r="B138" i="8"/>
  <c r="A138" i="8"/>
  <c r="O139" i="7"/>
  <c r="E137" i="8"/>
  <c r="E121" i="9"/>
  <c r="N139" i="7"/>
  <c r="C1007" i="15" l="1"/>
  <c r="C797" i="15"/>
  <c r="A1217" i="15"/>
  <c r="C1217" i="15"/>
  <c r="A587" i="15"/>
  <c r="B587" i="15"/>
  <c r="B1007" i="15"/>
  <c r="B1217" i="15"/>
  <c r="C587" i="15"/>
  <c r="A1007" i="15"/>
  <c r="B797" i="15"/>
  <c r="A797" i="15"/>
  <c r="AS84" i="7"/>
  <c r="AU83" i="7"/>
  <c r="D1217" i="15"/>
  <c r="S139" i="7"/>
  <c r="X123" i="7"/>
  <c r="V123" i="7"/>
  <c r="F121" i="9"/>
  <c r="D1007" i="15"/>
  <c r="AH113" i="7"/>
  <c r="D122" i="9"/>
  <c r="B122" i="9"/>
  <c r="U123" i="7"/>
  <c r="C138" i="8"/>
  <c r="G82" i="11"/>
  <c r="W123" i="7"/>
  <c r="D587" i="15"/>
  <c r="D797" i="15"/>
  <c r="AI114" i="7" l="1"/>
  <c r="AK113" i="7"/>
  <c r="A2419" i="15"/>
  <c r="A1915" i="15"/>
  <c r="B1411" i="15"/>
  <c r="B1915" i="15"/>
  <c r="C1663" i="15"/>
  <c r="B2167" i="15"/>
  <c r="B2419" i="15"/>
  <c r="C2419" i="15"/>
  <c r="B1663" i="15"/>
  <c r="C1915" i="15"/>
  <c r="C2167" i="15"/>
  <c r="A1663" i="15"/>
  <c r="C1411" i="15"/>
  <c r="A1411" i="15"/>
  <c r="A2167" i="15"/>
  <c r="E1217" i="15"/>
  <c r="E797" i="15"/>
  <c r="E1007" i="15"/>
  <c r="E587" i="15"/>
  <c r="C122" i="9"/>
  <c r="C83" i="11"/>
  <c r="E83" i="11"/>
  <c r="F83" i="11"/>
  <c r="H82" i="11"/>
  <c r="D1915" i="15"/>
  <c r="D2419" i="15"/>
  <c r="D83" i="11"/>
  <c r="AA123" i="7"/>
  <c r="A83" i="11"/>
  <c r="A122" i="9"/>
  <c r="F112" i="10"/>
  <c r="Q139" i="7"/>
  <c r="B83" i="11"/>
  <c r="D2167" i="15"/>
  <c r="D1663" i="15"/>
  <c r="D1411" i="15"/>
  <c r="R140" i="7" l="1"/>
  <c r="S140" i="7"/>
  <c r="T139" i="7"/>
  <c r="A4282" i="15"/>
  <c r="B3682" i="15"/>
  <c r="A3922" i="15"/>
  <c r="C4282" i="15"/>
  <c r="C4402" i="15"/>
  <c r="A3682" i="15"/>
  <c r="B4042" i="15"/>
  <c r="B4162" i="15"/>
  <c r="A4402" i="15"/>
  <c r="B3802" i="15"/>
  <c r="A4042" i="15"/>
  <c r="A4162" i="15"/>
  <c r="C4042" i="15"/>
  <c r="B4282" i="15"/>
  <c r="C3682" i="15"/>
  <c r="B3922" i="15"/>
  <c r="A3802" i="15"/>
  <c r="C4162" i="15"/>
  <c r="B4402" i="15"/>
  <c r="C3802" i="15"/>
  <c r="C3922" i="15"/>
  <c r="E1915" i="15"/>
  <c r="E1411" i="15"/>
  <c r="E2167" i="15"/>
  <c r="E2419" i="15"/>
  <c r="E1663" i="15"/>
  <c r="G112" i="10"/>
  <c r="D4282" i="15"/>
  <c r="D3802" i="15"/>
  <c r="AC114" i="7"/>
  <c r="AG114" i="7"/>
  <c r="C113" i="10"/>
  <c r="D138" i="8"/>
  <c r="Y123" i="7"/>
  <c r="D3922" i="15"/>
  <c r="D3682" i="15"/>
  <c r="E113" i="10"/>
  <c r="Q140" i="7"/>
  <c r="D4042" i="15"/>
  <c r="D4402" i="15"/>
  <c r="AF114" i="7"/>
  <c r="AO84" i="7" s="1"/>
  <c r="AD114" i="7"/>
  <c r="B113" i="10"/>
  <c r="D113" i="10"/>
  <c r="D4162" i="15"/>
  <c r="A113" i="10"/>
  <c r="AE114" i="7"/>
  <c r="AL84" i="7"/>
  <c r="AP84" i="7"/>
  <c r="Z124" i="7" l="1"/>
  <c r="AB123" i="7"/>
  <c r="A3502" i="15"/>
  <c r="B3502" i="15"/>
  <c r="C2662" i="15"/>
  <c r="B2662" i="15"/>
  <c r="B2872" i="15"/>
  <c r="A3292" i="15"/>
  <c r="C3292" i="15"/>
  <c r="B3292" i="15"/>
  <c r="C3502" i="15"/>
  <c r="C3082" i="15"/>
  <c r="A2872" i="15"/>
  <c r="B3082" i="15"/>
  <c r="A2662" i="15"/>
  <c r="A3082" i="15"/>
  <c r="C2872" i="15"/>
  <c r="E3922" i="15"/>
  <c r="E4042" i="15"/>
  <c r="E4402" i="15"/>
  <c r="E3802" i="15"/>
  <c r="E4282" i="15"/>
  <c r="E3682" i="15"/>
  <c r="E4162" i="15"/>
  <c r="AJ114" i="7"/>
  <c r="C139" i="8"/>
  <c r="AN84" i="7"/>
  <c r="D3292" i="15"/>
  <c r="D3502" i="15"/>
  <c r="P140" i="7"/>
  <c r="A139" i="8"/>
  <c r="N140" i="7"/>
  <c r="AM84" i="7"/>
  <c r="E138" i="8"/>
  <c r="D2872" i="15"/>
  <c r="B139" i="8"/>
  <c r="D139" i="8"/>
  <c r="E122" i="9"/>
  <c r="O140" i="7"/>
  <c r="D2662" i="15"/>
  <c r="D3082" i="15"/>
  <c r="A1218" i="15" l="1"/>
  <c r="C1008" i="15"/>
  <c r="B588" i="15"/>
  <c r="B1008" i="15"/>
  <c r="A1008" i="15"/>
  <c r="A588" i="15"/>
  <c r="A798" i="15"/>
  <c r="B798" i="15"/>
  <c r="C1218" i="15"/>
  <c r="C588" i="15"/>
  <c r="B1218" i="15"/>
  <c r="C798" i="15"/>
  <c r="T140" i="7"/>
  <c r="R141" i="7"/>
  <c r="E3082" i="15"/>
  <c r="E3292" i="15"/>
  <c r="E2872" i="15"/>
  <c r="E3502" i="15"/>
  <c r="E2662" i="15"/>
  <c r="F122" i="9"/>
  <c r="D588" i="15"/>
  <c r="D798" i="15"/>
  <c r="D1218" i="15"/>
  <c r="D1008" i="15"/>
  <c r="AH114" i="7"/>
  <c r="X124" i="7"/>
  <c r="V124" i="7"/>
  <c r="U124" i="7"/>
  <c r="A123" i="9"/>
  <c r="B123" i="9"/>
  <c r="E139" i="8"/>
  <c r="D123" i="9"/>
  <c r="C123" i="9"/>
  <c r="W124" i="7"/>
  <c r="C799" i="15" l="1"/>
  <c r="C1219" i="15"/>
  <c r="C1009" i="15"/>
  <c r="B1219" i="15"/>
  <c r="A589" i="15"/>
  <c r="B799" i="15"/>
  <c r="C589" i="15"/>
  <c r="A1009" i="15"/>
  <c r="B589" i="15"/>
  <c r="A1219" i="15"/>
  <c r="B1009" i="15"/>
  <c r="A799" i="15"/>
  <c r="AJ115" i="7"/>
  <c r="AI115" i="7"/>
  <c r="AK114" i="7"/>
  <c r="C2420" i="15"/>
  <c r="A2168" i="15"/>
  <c r="B2168" i="15"/>
  <c r="C2168" i="15"/>
  <c r="A1916" i="15"/>
  <c r="B1916" i="15"/>
  <c r="C1916" i="15"/>
  <c r="A1664" i="15"/>
  <c r="B1664" i="15"/>
  <c r="C1664" i="15"/>
  <c r="A1412" i="15"/>
  <c r="B1412" i="15"/>
  <c r="C1412" i="15"/>
  <c r="A2420" i="15"/>
  <c r="B2420" i="15"/>
  <c r="E798" i="15"/>
  <c r="E1218" i="15"/>
  <c r="E1008" i="15"/>
  <c r="E588" i="15"/>
  <c r="AH115" i="7"/>
  <c r="O141" i="7"/>
  <c r="N141" i="7"/>
  <c r="D2168" i="15"/>
  <c r="P141" i="7"/>
  <c r="A140" i="8"/>
  <c r="AA124" i="7"/>
  <c r="F113" i="10"/>
  <c r="D1664" i="15"/>
  <c r="D1009" i="15"/>
  <c r="AQ84" i="7"/>
  <c r="D1916" i="15"/>
  <c r="D2420" i="15"/>
  <c r="D589" i="15"/>
  <c r="D1219" i="15"/>
  <c r="D1412" i="15"/>
  <c r="D799" i="15"/>
  <c r="E2168" i="15" l="1"/>
  <c r="E589" i="15"/>
  <c r="E1009" i="15"/>
  <c r="E1664" i="15"/>
  <c r="E1219" i="15"/>
  <c r="E1916" i="15"/>
  <c r="E1412" i="15"/>
  <c r="E2420" i="15"/>
  <c r="E799" i="15"/>
  <c r="AT84" i="7"/>
  <c r="B140" i="8"/>
  <c r="B114" i="10"/>
  <c r="A114" i="10"/>
  <c r="C140" i="8"/>
  <c r="F114" i="10"/>
  <c r="AD115" i="7"/>
  <c r="AE115" i="7"/>
  <c r="D114" i="10"/>
  <c r="AG115" i="7"/>
  <c r="G113" i="10"/>
  <c r="S141" i="7"/>
  <c r="Y124" i="7"/>
  <c r="AC115" i="7"/>
  <c r="C114" i="10"/>
  <c r="E114" i="10"/>
  <c r="AF115" i="7"/>
  <c r="AK115" i="7" l="1"/>
  <c r="Z125" i="7"/>
  <c r="AA125" i="7"/>
  <c r="AB124" i="7"/>
  <c r="A2663" i="15"/>
  <c r="B2663" i="15"/>
  <c r="C2663" i="15"/>
  <c r="C2873" i="15"/>
  <c r="A3503" i="15"/>
  <c r="B3503" i="15"/>
  <c r="C3503" i="15"/>
  <c r="B3293" i="15"/>
  <c r="B2873" i="15"/>
  <c r="A3293" i="15"/>
  <c r="C3293" i="15"/>
  <c r="A3083" i="15"/>
  <c r="B3083" i="15"/>
  <c r="C3083" i="15"/>
  <c r="A2873" i="15"/>
  <c r="AI116" i="7"/>
  <c r="G114" i="10"/>
  <c r="Y125" i="7"/>
  <c r="AR84" i="7"/>
  <c r="D3293" i="15"/>
  <c r="Q141" i="7"/>
  <c r="E123" i="9"/>
  <c r="D3083" i="15"/>
  <c r="D2663" i="15"/>
  <c r="D3503" i="15"/>
  <c r="D2873" i="15"/>
  <c r="R142" i="7" l="1"/>
  <c r="T141" i="7"/>
  <c r="AS85" i="7"/>
  <c r="AU84" i="7"/>
  <c r="C2664" i="15"/>
  <c r="A2874" i="15"/>
  <c r="C3504" i="15"/>
  <c r="A3504" i="15"/>
  <c r="B3294" i="15"/>
  <c r="B3504" i="15"/>
  <c r="A3084" i="15"/>
  <c r="C3294" i="15"/>
  <c r="B3084" i="15"/>
  <c r="B2664" i="15"/>
  <c r="B2874" i="15"/>
  <c r="A2664" i="15"/>
  <c r="C2874" i="15"/>
  <c r="A3294" i="15"/>
  <c r="C3084" i="15"/>
  <c r="E3293" i="15"/>
  <c r="E3503" i="15"/>
  <c r="E2663" i="15"/>
  <c r="E3083" i="15"/>
  <c r="E2873" i="15"/>
  <c r="F123" i="9"/>
  <c r="D2874" i="15"/>
  <c r="B115" i="10"/>
  <c r="D115" i="10"/>
  <c r="D140" i="8"/>
  <c r="E124" i="9"/>
  <c r="D2664" i="15"/>
  <c r="AF116" i="7"/>
  <c r="V125" i="7"/>
  <c r="G83" i="11"/>
  <c r="D3084" i="15"/>
  <c r="AD116" i="7"/>
  <c r="AG116" i="7"/>
  <c r="E115" i="10"/>
  <c r="U125" i="7"/>
  <c r="D3504" i="15"/>
  <c r="AE116" i="7"/>
  <c r="C115" i="10"/>
  <c r="A124" i="9"/>
  <c r="B124" i="9"/>
  <c r="AC116" i="7"/>
  <c r="W125" i="7"/>
  <c r="X125" i="7"/>
  <c r="A115" i="10"/>
  <c r="C124" i="9"/>
  <c r="D124" i="9"/>
  <c r="D3294" i="15"/>
  <c r="Z126" i="7" l="1"/>
  <c r="AB125" i="7"/>
  <c r="C2421" i="15"/>
  <c r="A2169" i="15"/>
  <c r="A2421" i="15"/>
  <c r="C2169" i="15"/>
  <c r="C1413" i="15"/>
  <c r="A1917" i="15"/>
  <c r="B1917" i="15"/>
  <c r="B2169" i="15"/>
  <c r="B2421" i="15"/>
  <c r="B1665" i="15"/>
  <c r="A1413" i="15"/>
  <c r="C1665" i="15"/>
  <c r="A1665" i="15"/>
  <c r="C1917" i="15"/>
  <c r="B1413" i="15"/>
  <c r="E3084" i="15"/>
  <c r="E2874" i="15"/>
  <c r="E3504" i="15"/>
  <c r="E3294" i="15"/>
  <c r="E2664" i="15"/>
  <c r="O142" i="7"/>
  <c r="B141" i="8"/>
  <c r="AJ116" i="7"/>
  <c r="N142" i="7"/>
  <c r="A84" i="11"/>
  <c r="F84" i="11"/>
  <c r="E84" i="11"/>
  <c r="F124" i="9"/>
  <c r="H83" i="11"/>
  <c r="D1917" i="15"/>
  <c r="C141" i="8"/>
  <c r="C84" i="11"/>
  <c r="E140" i="8"/>
  <c r="D2169" i="15"/>
  <c r="D2421" i="15"/>
  <c r="P142" i="7"/>
  <c r="A141" i="8"/>
  <c r="B84" i="11"/>
  <c r="D84" i="11"/>
  <c r="D1413" i="15"/>
  <c r="D1665" i="15"/>
  <c r="A800" i="15" l="1"/>
  <c r="A1220" i="15"/>
  <c r="A590" i="15"/>
  <c r="B590" i="15"/>
  <c r="C590" i="15"/>
  <c r="B1010" i="15"/>
  <c r="C1220" i="15"/>
  <c r="B1220" i="15"/>
  <c r="C1010" i="15"/>
  <c r="B800" i="15"/>
  <c r="A1010" i="15"/>
  <c r="C800" i="15"/>
  <c r="A4283" i="15"/>
  <c r="B3683" i="15"/>
  <c r="B3923" i="15"/>
  <c r="B4163" i="15"/>
  <c r="C3803" i="15"/>
  <c r="C3923" i="15"/>
  <c r="C4163" i="15"/>
  <c r="B4403" i="15"/>
  <c r="A3683" i="15"/>
  <c r="A3923" i="15"/>
  <c r="A4163" i="15"/>
  <c r="C4043" i="15"/>
  <c r="C4283" i="15"/>
  <c r="A4403" i="15"/>
  <c r="B3803" i="15"/>
  <c r="B4043" i="15"/>
  <c r="A3803" i="15"/>
  <c r="A4043" i="15"/>
  <c r="B4283" i="15"/>
  <c r="C3683" i="15"/>
  <c r="C4403" i="15"/>
  <c r="B1918" i="15"/>
  <c r="C2170" i="15"/>
  <c r="A2422" i="15"/>
  <c r="A1414" i="15"/>
  <c r="A1666" i="15"/>
  <c r="C1918" i="15"/>
  <c r="A2170" i="15"/>
  <c r="B2422" i="15"/>
  <c r="B1414" i="15"/>
  <c r="B1666" i="15"/>
  <c r="A1918" i="15"/>
  <c r="B2170" i="15"/>
  <c r="C2422" i="15"/>
  <c r="C1414" i="15"/>
  <c r="C1666" i="15"/>
  <c r="E2169" i="15"/>
  <c r="E1665" i="15"/>
  <c r="E1917" i="15"/>
  <c r="E1413" i="15"/>
  <c r="E2421" i="15"/>
  <c r="D1220" i="15"/>
  <c r="D4163" i="15"/>
  <c r="D4043" i="15"/>
  <c r="D1666" i="15"/>
  <c r="D2170" i="15"/>
  <c r="AH116" i="7"/>
  <c r="W126" i="7"/>
  <c r="C125" i="9" s="1"/>
  <c r="D4283" i="15"/>
  <c r="X126" i="7"/>
  <c r="D4403" i="15"/>
  <c r="V126" i="7"/>
  <c r="B125" i="9" s="1"/>
  <c r="S142" i="7"/>
  <c r="D590" i="15"/>
  <c r="D3923" i="15"/>
  <c r="D2422" i="15"/>
  <c r="U126" i="7"/>
  <c r="D800" i="15"/>
  <c r="D3803" i="15"/>
  <c r="D3683" i="15"/>
  <c r="D1414" i="15"/>
  <c r="D1010" i="15"/>
  <c r="D1918" i="15"/>
  <c r="D125" i="9"/>
  <c r="AI117" i="7" l="1"/>
  <c r="AK116" i="7"/>
  <c r="E1414" i="15"/>
  <c r="E4403" i="15"/>
  <c r="E4283" i="15"/>
  <c r="E3803" i="15"/>
  <c r="E3683" i="15"/>
  <c r="E4043" i="15"/>
  <c r="E800" i="15"/>
  <c r="E1010" i="15"/>
  <c r="E1220" i="15"/>
  <c r="E2422" i="15"/>
  <c r="E1918" i="15"/>
  <c r="E4163" i="15"/>
  <c r="E1666" i="15"/>
  <c r="E2170" i="15"/>
  <c r="E3923" i="15"/>
  <c r="E590" i="15"/>
  <c r="A125" i="9"/>
  <c r="AA126" i="7"/>
  <c r="Q142" i="7"/>
  <c r="F115" i="10"/>
  <c r="R143" i="7" l="1"/>
  <c r="T142" i="7"/>
  <c r="G115" i="10"/>
  <c r="A116" i="10"/>
  <c r="D141" i="8"/>
  <c r="Y126" i="7"/>
  <c r="AC117" i="7"/>
  <c r="AG117" i="7"/>
  <c r="B116" i="10"/>
  <c r="E116" i="10"/>
  <c r="AD117" i="7"/>
  <c r="AE117" i="7"/>
  <c r="D116" i="10"/>
  <c r="C116" i="10"/>
  <c r="AF117" i="7"/>
  <c r="Z127" i="7" l="1"/>
  <c r="AB126" i="7"/>
  <c r="A2875" i="15"/>
  <c r="B2875" i="15"/>
  <c r="C2875" i="15"/>
  <c r="A2665" i="15"/>
  <c r="B3085" i="15"/>
  <c r="B2665" i="15"/>
  <c r="C2665" i="15"/>
  <c r="A3505" i="15"/>
  <c r="B3505" i="15"/>
  <c r="C3505" i="15"/>
  <c r="B3295" i="15"/>
  <c r="A3295" i="15"/>
  <c r="A3085" i="15"/>
  <c r="C3085" i="15"/>
  <c r="C3295" i="15"/>
  <c r="E125" i="9"/>
  <c r="P143" i="7"/>
  <c r="AJ117" i="7"/>
  <c r="N143" i="7"/>
  <c r="E141" i="8"/>
  <c r="D2875" i="15"/>
  <c r="D3505" i="15"/>
  <c r="O143" i="7"/>
  <c r="B142" i="8" s="1"/>
  <c r="D2665" i="15"/>
  <c r="D3295" i="15"/>
  <c r="D3085" i="15"/>
  <c r="A142" i="8"/>
  <c r="B1011" i="15" l="1"/>
  <c r="A1011" i="15"/>
  <c r="A591" i="15"/>
  <c r="A801" i="15"/>
  <c r="B801" i="15"/>
  <c r="C1221" i="15"/>
  <c r="C591" i="15"/>
  <c r="B1221" i="15"/>
  <c r="C801" i="15"/>
  <c r="A1221" i="15"/>
  <c r="C1011" i="15"/>
  <c r="B591" i="15"/>
  <c r="E3295" i="15"/>
  <c r="E2875" i="15"/>
  <c r="E3085" i="15"/>
  <c r="E2665" i="15"/>
  <c r="E3505" i="15"/>
  <c r="D1011" i="15"/>
  <c r="S143" i="7"/>
  <c r="B126" i="9"/>
  <c r="F125" i="9"/>
  <c r="V127" i="7"/>
  <c r="D126" i="9"/>
  <c r="AH117" i="7"/>
  <c r="U127" i="7"/>
  <c r="X127" i="7"/>
  <c r="C126" i="9"/>
  <c r="D801" i="15"/>
  <c r="D1221" i="15"/>
  <c r="C142" i="8"/>
  <c r="A126" i="9"/>
  <c r="W127" i="7"/>
  <c r="D591" i="15"/>
  <c r="AI118" i="7" l="1"/>
  <c r="AK117" i="7"/>
  <c r="C2423" i="15"/>
  <c r="A2171" i="15"/>
  <c r="B2171" i="15"/>
  <c r="C2171" i="15"/>
  <c r="A1667" i="15"/>
  <c r="A1919" i="15"/>
  <c r="B1919" i="15"/>
  <c r="C1919" i="15"/>
  <c r="B1667" i="15"/>
  <c r="C1667" i="15"/>
  <c r="A1415" i="15"/>
  <c r="B1415" i="15"/>
  <c r="C1415" i="15"/>
  <c r="B2423" i="15"/>
  <c r="A2423" i="15"/>
  <c r="E1011" i="15"/>
  <c r="E801" i="15"/>
  <c r="E1221" i="15"/>
  <c r="E591" i="15"/>
  <c r="Q143" i="7"/>
  <c r="AA127" i="7"/>
  <c r="D2423" i="15"/>
  <c r="D1667" i="15"/>
  <c r="F116" i="10"/>
  <c r="D2171" i="15"/>
  <c r="D1415" i="15"/>
  <c r="D1919" i="15"/>
  <c r="R144" i="7" l="1"/>
  <c r="S144" i="7"/>
  <c r="T143" i="7"/>
  <c r="E1919" i="15"/>
  <c r="E2423" i="15"/>
  <c r="E2171" i="15"/>
  <c r="E1667" i="15"/>
  <c r="E1415" i="15"/>
  <c r="G116" i="10"/>
  <c r="Q144" i="7"/>
  <c r="AF118" i="7"/>
  <c r="AO85" i="7" s="1"/>
  <c r="A117" i="10"/>
  <c r="Y127" i="7"/>
  <c r="AC118" i="7"/>
  <c r="D117" i="10"/>
  <c r="AE118" i="7"/>
  <c r="AN85" i="7" s="1"/>
  <c r="AD118" i="7"/>
  <c r="AM85" i="7" s="1"/>
  <c r="C117" i="10"/>
  <c r="D142" i="8"/>
  <c r="B117" i="10"/>
  <c r="AG118" i="7"/>
  <c r="E117" i="10"/>
  <c r="AL85" i="7"/>
  <c r="AP85" i="7"/>
  <c r="Z128" i="7" l="1"/>
  <c r="AB127" i="7"/>
  <c r="R145" i="7"/>
  <c r="S145" i="7"/>
  <c r="C2876" i="15"/>
  <c r="A2666" i="15"/>
  <c r="B2666" i="15"/>
  <c r="C2666" i="15"/>
  <c r="A3506" i="15"/>
  <c r="B3506" i="15"/>
  <c r="C3506" i="15"/>
  <c r="B3296" i="15"/>
  <c r="A3296" i="15"/>
  <c r="C3296" i="15"/>
  <c r="A3086" i="15"/>
  <c r="B3086" i="15"/>
  <c r="C3086" i="15"/>
  <c r="A2876" i="15"/>
  <c r="B2876" i="15"/>
  <c r="AJ118" i="7"/>
  <c r="D143" i="8"/>
  <c r="N144" i="7"/>
  <c r="P144" i="7"/>
  <c r="C143" i="8" s="1"/>
  <c r="E142" i="8"/>
  <c r="E126" i="9"/>
  <c r="O144" i="7"/>
  <c r="Q145" i="7"/>
  <c r="B143" i="8"/>
  <c r="D3296" i="15"/>
  <c r="D2666" i="15"/>
  <c r="A143" i="8"/>
  <c r="D3506" i="15"/>
  <c r="D3086" i="15"/>
  <c r="D2876" i="15"/>
  <c r="R146" i="7" l="1"/>
  <c r="S146" i="7"/>
  <c r="B802" i="15"/>
  <c r="C1222" i="15"/>
  <c r="A802" i="15"/>
  <c r="B1222" i="15"/>
  <c r="C802" i="15"/>
  <c r="C592" i="15"/>
  <c r="A1222" i="15"/>
  <c r="A592" i="15"/>
  <c r="B592" i="15"/>
  <c r="C1012" i="15"/>
  <c r="B1012" i="15"/>
  <c r="A1012" i="15"/>
  <c r="T144" i="7"/>
  <c r="E3296" i="15"/>
  <c r="E3086" i="15"/>
  <c r="E3506" i="15"/>
  <c r="E2666" i="15"/>
  <c r="E2876" i="15"/>
  <c r="E143" i="8"/>
  <c r="F126" i="9"/>
  <c r="D802" i="15"/>
  <c r="U128" i="7"/>
  <c r="V128" i="7"/>
  <c r="D144" i="8"/>
  <c r="D592" i="15"/>
  <c r="AH118" i="7"/>
  <c r="N145" i="7"/>
  <c r="W128" i="7"/>
  <c r="D127" i="9"/>
  <c r="Q146" i="7"/>
  <c r="P145" i="7"/>
  <c r="O145" i="7"/>
  <c r="B144" i="8" s="1"/>
  <c r="A127" i="9"/>
  <c r="B127" i="9"/>
  <c r="C144" i="8"/>
  <c r="X128" i="7"/>
  <c r="C127" i="9"/>
  <c r="D1222" i="15"/>
  <c r="D1012" i="15"/>
  <c r="AQ85" i="7"/>
  <c r="R147" i="7" l="1"/>
  <c r="S147" i="7"/>
  <c r="T145" i="7"/>
  <c r="AI119" i="7"/>
  <c r="AJ119" i="7"/>
  <c r="AK118" i="7"/>
  <c r="A2172" i="15"/>
  <c r="A2424" i="15"/>
  <c r="C2172" i="15"/>
  <c r="A1920" i="15"/>
  <c r="B1920" i="15"/>
  <c r="C1920" i="15"/>
  <c r="A1668" i="15"/>
  <c r="B1668" i="15"/>
  <c r="C1668" i="15"/>
  <c r="A1416" i="15"/>
  <c r="B1416" i="15"/>
  <c r="C1416" i="15"/>
  <c r="B2172" i="15"/>
  <c r="B2424" i="15"/>
  <c r="C2424" i="15"/>
  <c r="B593" i="15"/>
  <c r="B803" i="15"/>
  <c r="A593" i="15"/>
  <c r="A1013" i="15"/>
  <c r="A803" i="15"/>
  <c r="C593" i="15"/>
  <c r="B1013" i="15"/>
  <c r="C1013" i="15"/>
  <c r="C1223" i="15"/>
  <c r="A1223" i="15"/>
  <c r="B1223" i="15"/>
  <c r="C803" i="15"/>
  <c r="E592" i="15"/>
  <c r="E1012" i="15"/>
  <c r="E802" i="15"/>
  <c r="E1222" i="15"/>
  <c r="AT85" i="7"/>
  <c r="D145" i="8"/>
  <c r="D1920" i="15"/>
  <c r="F117" i="10"/>
  <c r="D2424" i="15"/>
  <c r="N146" i="7"/>
  <c r="AA128" i="7"/>
  <c r="Q147" i="7"/>
  <c r="D2172" i="15"/>
  <c r="P146" i="7"/>
  <c r="C145" i="8" s="1"/>
  <c r="A144" i="8"/>
  <c r="AH119" i="7"/>
  <c r="D1223" i="15"/>
  <c r="A145" i="8"/>
  <c r="O146" i="7"/>
  <c r="B145" i="8" s="1"/>
  <c r="D803" i="15"/>
  <c r="D1668" i="15"/>
  <c r="D1013" i="15"/>
  <c r="D1416" i="15"/>
  <c r="D593" i="15"/>
  <c r="T146" i="7" l="1"/>
  <c r="E1013" i="15"/>
  <c r="E1223" i="15"/>
  <c r="E1668" i="15"/>
  <c r="E1920" i="15"/>
  <c r="E803" i="15"/>
  <c r="E1416" i="15"/>
  <c r="E593" i="15"/>
  <c r="E2424" i="15"/>
  <c r="E2172" i="15"/>
  <c r="F118" i="10"/>
  <c r="D146" i="8"/>
  <c r="AG119" i="7"/>
  <c r="AF119" i="7"/>
  <c r="B118" i="10"/>
  <c r="G117" i="10"/>
  <c r="D118" i="10"/>
  <c r="E118" i="10"/>
  <c r="C118" i="10"/>
  <c r="O147" i="7"/>
  <c r="P147" i="7"/>
  <c r="E145" i="8"/>
  <c r="AC119" i="7"/>
  <c r="AD119" i="7"/>
  <c r="E144" i="8"/>
  <c r="Y128" i="7"/>
  <c r="AR85" i="7"/>
  <c r="A118" i="10"/>
  <c r="AE119" i="7"/>
  <c r="N147" i="7"/>
  <c r="C146" i="8"/>
  <c r="A146" i="8"/>
  <c r="T147" i="7" l="1"/>
  <c r="AS86" i="7"/>
  <c r="AU85" i="7"/>
  <c r="Z129" i="7"/>
  <c r="AB128" i="7"/>
  <c r="C1224" i="15"/>
  <c r="A1224" i="15"/>
  <c r="B1224" i="15"/>
  <c r="A594" i="15"/>
  <c r="C1014" i="15"/>
  <c r="A1014" i="15"/>
  <c r="B1014" i="15"/>
  <c r="B804" i="15"/>
  <c r="C804" i="15"/>
  <c r="A804" i="15"/>
  <c r="C594" i="15"/>
  <c r="B594" i="15"/>
  <c r="AK119" i="7"/>
  <c r="B1015" i="15"/>
  <c r="A1015" i="15"/>
  <c r="A595" i="15"/>
  <c r="C1225" i="15"/>
  <c r="A805" i="15"/>
  <c r="B805" i="15"/>
  <c r="C805" i="15"/>
  <c r="C595" i="15"/>
  <c r="B1225" i="15"/>
  <c r="B595" i="15"/>
  <c r="A1225" i="15"/>
  <c r="C1015" i="15"/>
  <c r="R148" i="7"/>
  <c r="A3087" i="15"/>
  <c r="B3087" i="15"/>
  <c r="C3087" i="15"/>
  <c r="B2877" i="15"/>
  <c r="C2877" i="15"/>
  <c r="B2667" i="15"/>
  <c r="A3507" i="15"/>
  <c r="C3507" i="15"/>
  <c r="C2667" i="15"/>
  <c r="A2877" i="15"/>
  <c r="A2667" i="15"/>
  <c r="C3297" i="15"/>
  <c r="B3507" i="15"/>
  <c r="B3297" i="15"/>
  <c r="A3297" i="15"/>
  <c r="AI120" i="7"/>
  <c r="G118" i="10"/>
  <c r="D3507" i="15"/>
  <c r="D2667" i="15"/>
  <c r="B146" i="8"/>
  <c r="E127" i="9"/>
  <c r="D595" i="15"/>
  <c r="G84" i="11"/>
  <c r="D1014" i="15"/>
  <c r="D805" i="15"/>
  <c r="D1225" i="15"/>
  <c r="D3087" i="15"/>
  <c r="D3297" i="15"/>
  <c r="D594" i="15"/>
  <c r="D2877" i="15"/>
  <c r="D1015" i="15"/>
  <c r="D804" i="15"/>
  <c r="D1224" i="15"/>
  <c r="A2878" i="15" l="1"/>
  <c r="B3088" i="15"/>
  <c r="A3298" i="15"/>
  <c r="C3088" i="15"/>
  <c r="A3508" i="15"/>
  <c r="A2668" i="15"/>
  <c r="B2878" i="15"/>
  <c r="B3298" i="15"/>
  <c r="B3508" i="15"/>
  <c r="B2668" i="15"/>
  <c r="C2878" i="15"/>
  <c r="C3298" i="15"/>
  <c r="C2668" i="15"/>
  <c r="A3088" i="15"/>
  <c r="C3508" i="15"/>
  <c r="E2667" i="15"/>
  <c r="E2877" i="15"/>
  <c r="E805" i="15"/>
  <c r="E594" i="15"/>
  <c r="E3297" i="15"/>
  <c r="E3087" i="15"/>
  <c r="E595" i="15"/>
  <c r="E1014" i="15"/>
  <c r="E3507" i="15"/>
  <c r="E1015" i="15"/>
  <c r="E1224" i="15"/>
  <c r="E1225" i="15"/>
  <c r="E804" i="15"/>
  <c r="H84" i="11"/>
  <c r="O148" i="7"/>
  <c r="X129" i="7"/>
  <c r="A128" i="9"/>
  <c r="AC120" i="7"/>
  <c r="AE120" i="7"/>
  <c r="A119" i="10"/>
  <c r="A85" i="11"/>
  <c r="F85" i="11"/>
  <c r="P148" i="7"/>
  <c r="E119" i="10"/>
  <c r="E85" i="11"/>
  <c r="F127" i="9"/>
  <c r="N148" i="7"/>
  <c r="D128" i="9"/>
  <c r="C128" i="9"/>
  <c r="AG120" i="7"/>
  <c r="AD120" i="7"/>
  <c r="C85" i="11"/>
  <c r="D85" i="11"/>
  <c r="V129" i="7"/>
  <c r="AF120" i="7"/>
  <c r="B85" i="11"/>
  <c r="E146" i="8"/>
  <c r="D3508" i="15"/>
  <c r="C147" i="8"/>
  <c r="U129" i="7"/>
  <c r="B128" i="9"/>
  <c r="D119" i="10"/>
  <c r="B119" i="10"/>
  <c r="D3298" i="15"/>
  <c r="W129" i="7"/>
  <c r="C119" i="10"/>
  <c r="D2878" i="15"/>
  <c r="D3088" i="15"/>
  <c r="D2668" i="15"/>
  <c r="C596" i="15" l="1"/>
  <c r="C1016" i="15"/>
  <c r="B806" i="15"/>
  <c r="A1226" i="15"/>
  <c r="A806" i="15"/>
  <c r="C806" i="15"/>
  <c r="C1226" i="15"/>
  <c r="B1226" i="15"/>
  <c r="B596" i="15"/>
  <c r="A1016" i="15"/>
  <c r="B1016" i="15"/>
  <c r="A596" i="15"/>
  <c r="B2425" i="15"/>
  <c r="C2425" i="15"/>
  <c r="A2173" i="15"/>
  <c r="B2173" i="15"/>
  <c r="C2173" i="15"/>
  <c r="A1921" i="15"/>
  <c r="B1921" i="15"/>
  <c r="C1921" i="15"/>
  <c r="B1669" i="15"/>
  <c r="C1669" i="15"/>
  <c r="A1669" i="15"/>
  <c r="A1417" i="15"/>
  <c r="B1417" i="15"/>
  <c r="C1417" i="15"/>
  <c r="A2425" i="15"/>
  <c r="B4404" i="15"/>
  <c r="C3804" i="15"/>
  <c r="C3924" i="15"/>
  <c r="C4164" i="15"/>
  <c r="B4164" i="15"/>
  <c r="A3804" i="15"/>
  <c r="C4284" i="15"/>
  <c r="C4404" i="15"/>
  <c r="A3684" i="15"/>
  <c r="B3684" i="15"/>
  <c r="A3924" i="15"/>
  <c r="A4044" i="15"/>
  <c r="A4164" i="15"/>
  <c r="C4044" i="15"/>
  <c r="A4404" i="15"/>
  <c r="B3804" i="15"/>
  <c r="C3684" i="15"/>
  <c r="B3924" i="15"/>
  <c r="B4044" i="15"/>
  <c r="A4284" i="15"/>
  <c r="B4284" i="15"/>
  <c r="E2668" i="15"/>
  <c r="E2878" i="15"/>
  <c r="E3508" i="15"/>
  <c r="E3298" i="15"/>
  <c r="E3088" i="15"/>
  <c r="AJ120" i="7"/>
  <c r="D1921" i="15"/>
  <c r="D3684" i="15"/>
  <c r="A147" i="8"/>
  <c r="AA129" i="7"/>
  <c r="D3924" i="15"/>
  <c r="B147" i="8"/>
  <c r="D4044" i="15"/>
  <c r="D3804" i="15"/>
  <c r="S148" i="7"/>
  <c r="D4164" i="15"/>
  <c r="D4284" i="15"/>
  <c r="D806" i="15"/>
  <c r="D4404" i="15"/>
  <c r="D1016" i="15"/>
  <c r="D596" i="15"/>
  <c r="D2173" i="15"/>
  <c r="D1669" i="15"/>
  <c r="D2425" i="15"/>
  <c r="D1226" i="15"/>
  <c r="D1417" i="15"/>
  <c r="E3804" i="15" l="1"/>
  <c r="E3684" i="15"/>
  <c r="E596" i="15"/>
  <c r="E4044" i="15"/>
  <c r="E4404" i="15"/>
  <c r="E4164" i="15"/>
  <c r="E806" i="15"/>
  <c r="E4284" i="15"/>
  <c r="E3924" i="15"/>
  <c r="E2173" i="15"/>
  <c r="E1417" i="15"/>
  <c r="E1669" i="15"/>
  <c r="E1921" i="15"/>
  <c r="E2425" i="15"/>
  <c r="E1226" i="15"/>
  <c r="E1016" i="15"/>
  <c r="Q148" i="7"/>
  <c r="Y129" i="7"/>
  <c r="AH120" i="7"/>
  <c r="AI121" i="7" l="1"/>
  <c r="AK120" i="7"/>
  <c r="Z130" i="7"/>
  <c r="AA130" i="7"/>
  <c r="AB129" i="7"/>
  <c r="S149" i="7"/>
  <c r="R149" i="7"/>
  <c r="T148" i="7"/>
  <c r="F119" i="10"/>
  <c r="D147" i="8"/>
  <c r="E128" i="9"/>
  <c r="Q149" i="7"/>
  <c r="Y130" i="7"/>
  <c r="Z131" i="7" l="1"/>
  <c r="AA131" i="7"/>
  <c r="R150" i="7"/>
  <c r="S150" i="7"/>
  <c r="E129" i="9"/>
  <c r="G119" i="10"/>
  <c r="B120" i="10"/>
  <c r="AE121" i="7"/>
  <c r="D120" i="10"/>
  <c r="A129" i="9"/>
  <c r="Q150" i="7"/>
  <c r="O149" i="7"/>
  <c r="B148" i="8" s="1"/>
  <c r="N149" i="7"/>
  <c r="AG121" i="7"/>
  <c r="AD121" i="7"/>
  <c r="C129" i="9"/>
  <c r="V130" i="7"/>
  <c r="X130" i="7"/>
  <c r="AC121" i="7"/>
  <c r="B129" i="9"/>
  <c r="Y131" i="7"/>
  <c r="F128" i="9"/>
  <c r="P149" i="7"/>
  <c r="C148" i="8"/>
  <c r="A120" i="10"/>
  <c r="AF121" i="7"/>
  <c r="U130" i="7"/>
  <c r="E120" i="10"/>
  <c r="D129" i="9"/>
  <c r="D148" i="8"/>
  <c r="E147" i="8"/>
  <c r="A148" i="8"/>
  <c r="C120" i="10"/>
  <c r="W130" i="7"/>
  <c r="C1017" i="15" l="1"/>
  <c r="C807" i="15"/>
  <c r="B1227" i="15"/>
  <c r="A597" i="15"/>
  <c r="B1017" i="15"/>
  <c r="A1017" i="15"/>
  <c r="B597" i="15"/>
  <c r="A807" i="15"/>
  <c r="B807" i="15"/>
  <c r="A1227" i="15"/>
  <c r="C1227" i="15"/>
  <c r="C597" i="15"/>
  <c r="AB130" i="7"/>
  <c r="B2426" i="15"/>
  <c r="A2174" i="15"/>
  <c r="A1670" i="15"/>
  <c r="B2174" i="15"/>
  <c r="C2174" i="15"/>
  <c r="B1922" i="15"/>
  <c r="C1418" i="15"/>
  <c r="C1922" i="15"/>
  <c r="C1670" i="15"/>
  <c r="C2426" i="15"/>
  <c r="B1670" i="15"/>
  <c r="A1418" i="15"/>
  <c r="B1418" i="15"/>
  <c r="A1922" i="15"/>
  <c r="A2426" i="15"/>
  <c r="AA132" i="7"/>
  <c r="Z132" i="7"/>
  <c r="T149" i="7"/>
  <c r="R151" i="7"/>
  <c r="S151" i="7"/>
  <c r="B3299" i="15"/>
  <c r="A3299" i="15"/>
  <c r="C3299" i="15"/>
  <c r="A3089" i="15"/>
  <c r="B3089" i="15"/>
  <c r="C3089" i="15"/>
  <c r="A2879" i="15"/>
  <c r="B2879" i="15"/>
  <c r="C2879" i="15"/>
  <c r="A2669" i="15"/>
  <c r="B2669" i="15"/>
  <c r="C2669" i="15"/>
  <c r="A3509" i="15"/>
  <c r="B3509" i="15"/>
  <c r="C3509" i="15"/>
  <c r="D2174" i="15"/>
  <c r="Y132" i="7"/>
  <c r="AJ121" i="7"/>
  <c r="Q151" i="7"/>
  <c r="D3299" i="15"/>
  <c r="W131" i="7"/>
  <c r="B130" i="9"/>
  <c r="C130" i="9"/>
  <c r="E148" i="8"/>
  <c r="D597" i="15"/>
  <c r="D1017" i="15"/>
  <c r="D1670" i="15"/>
  <c r="D130" i="9"/>
  <c r="X131" i="7"/>
  <c r="P150" i="7"/>
  <c r="D807" i="15"/>
  <c r="F129" i="9"/>
  <c r="D149" i="8"/>
  <c r="D3089" i="15"/>
  <c r="U131" i="7"/>
  <c r="C149" i="8"/>
  <c r="E130" i="9"/>
  <c r="V131" i="7"/>
  <c r="A130" i="9"/>
  <c r="N150" i="7"/>
  <c r="D3509" i="15"/>
  <c r="O150" i="7"/>
  <c r="B149" i="8" s="1"/>
  <c r="D1418" i="15"/>
  <c r="D1227" i="15"/>
  <c r="D1922" i="15"/>
  <c r="D2669" i="15"/>
  <c r="D2879" i="15"/>
  <c r="D2426" i="15"/>
  <c r="A149" i="8"/>
  <c r="T150" i="7" l="1"/>
  <c r="AB131" i="7"/>
  <c r="A2175" i="15"/>
  <c r="A2427" i="15"/>
  <c r="B1419" i="15"/>
  <c r="C1671" i="15"/>
  <c r="C2175" i="15"/>
  <c r="A1923" i="15"/>
  <c r="B2175" i="15"/>
  <c r="B2427" i="15"/>
  <c r="C1419" i="15"/>
  <c r="A1671" i="15"/>
  <c r="B1923" i="15"/>
  <c r="A1419" i="15"/>
  <c r="B1671" i="15"/>
  <c r="C1923" i="15"/>
  <c r="C2427" i="15"/>
  <c r="B1228" i="15"/>
  <c r="A1018" i="15"/>
  <c r="C598" i="15"/>
  <c r="C1228" i="15"/>
  <c r="B808" i="15"/>
  <c r="A598" i="15"/>
  <c r="C1018" i="15"/>
  <c r="C808" i="15"/>
  <c r="B598" i="15"/>
  <c r="A1228" i="15"/>
  <c r="B1018" i="15"/>
  <c r="A808" i="15"/>
  <c r="Z133" i="7"/>
  <c r="AA133" i="7"/>
  <c r="E3509" i="15"/>
  <c r="E2669" i="15"/>
  <c r="E3299" i="15"/>
  <c r="E1670" i="15"/>
  <c r="E1418" i="15"/>
  <c r="E1227" i="15"/>
  <c r="E807" i="15"/>
  <c r="E1017" i="15"/>
  <c r="E2174" i="15"/>
  <c r="E2879" i="15"/>
  <c r="E3089" i="15"/>
  <c r="E2426" i="15"/>
  <c r="E1922" i="15"/>
  <c r="E597" i="15"/>
  <c r="E149" i="8"/>
  <c r="D1419" i="15"/>
  <c r="D1018" i="15"/>
  <c r="D150" i="8"/>
  <c r="E131" i="9"/>
  <c r="A131" i="9"/>
  <c r="D1923" i="15"/>
  <c r="P151" i="7"/>
  <c r="W132" i="7"/>
  <c r="X132" i="7"/>
  <c r="D131" i="9"/>
  <c r="F130" i="9"/>
  <c r="D2427" i="15"/>
  <c r="D2175" i="15"/>
  <c r="Y133" i="7"/>
  <c r="O151" i="7"/>
  <c r="AH121" i="7"/>
  <c r="V132" i="7"/>
  <c r="B131" i="9"/>
  <c r="N151" i="7"/>
  <c r="C131" i="9"/>
  <c r="U132" i="7"/>
  <c r="D808" i="15"/>
  <c r="D598" i="15"/>
  <c r="D1228" i="15"/>
  <c r="D1671" i="15"/>
  <c r="A150" i="8"/>
  <c r="AB132" i="7" l="1"/>
  <c r="T151" i="7"/>
  <c r="AI122" i="7"/>
  <c r="AK121" i="7"/>
  <c r="A1420" i="15"/>
  <c r="B1924" i="15"/>
  <c r="A2428" i="15"/>
  <c r="C1924" i="15"/>
  <c r="B2428" i="15"/>
  <c r="C1672" i="15"/>
  <c r="B2176" i="15"/>
  <c r="C2176" i="15"/>
  <c r="A1924" i="15"/>
  <c r="C2428" i="15"/>
  <c r="B1672" i="15"/>
  <c r="A2176" i="15"/>
  <c r="C1420" i="15"/>
  <c r="B1420" i="15"/>
  <c r="A1672" i="15"/>
  <c r="R152" i="7"/>
  <c r="C1229" i="15"/>
  <c r="B1229" i="15"/>
  <c r="B1019" i="15"/>
  <c r="C599" i="15"/>
  <c r="C1019" i="15"/>
  <c r="A599" i="15"/>
  <c r="A809" i="15"/>
  <c r="A1229" i="15"/>
  <c r="B599" i="15"/>
  <c r="B809" i="15"/>
  <c r="C809" i="15"/>
  <c r="A1019" i="15"/>
  <c r="E2427" i="15"/>
  <c r="E1923" i="15"/>
  <c r="E1671" i="15"/>
  <c r="E598" i="15"/>
  <c r="E808" i="15"/>
  <c r="E1419" i="15"/>
  <c r="E2175" i="15"/>
  <c r="E1018" i="15"/>
  <c r="E1228" i="15"/>
  <c r="F120" i="10"/>
  <c r="E132" i="9"/>
  <c r="D1924" i="15"/>
  <c r="D1672" i="15"/>
  <c r="D809" i="15"/>
  <c r="A132" i="9"/>
  <c r="W133" i="7"/>
  <c r="C150" i="8"/>
  <c r="B132" i="9"/>
  <c r="X133" i="7"/>
  <c r="B150" i="8"/>
  <c r="D2428" i="15"/>
  <c r="D1420" i="15"/>
  <c r="D132" i="9"/>
  <c r="F131" i="9"/>
  <c r="V133" i="7"/>
  <c r="C132" i="9"/>
  <c r="U133" i="7"/>
  <c r="D599" i="15"/>
  <c r="D1019" i="15"/>
  <c r="D2176" i="15"/>
  <c r="D1229" i="15"/>
  <c r="AB133" i="7" l="1"/>
  <c r="B1673" i="15"/>
  <c r="C1673" i="15"/>
  <c r="A1673" i="15"/>
  <c r="B1421" i="15"/>
  <c r="A1421" i="15"/>
  <c r="C2429" i="15"/>
  <c r="B2177" i="15"/>
  <c r="A2429" i="15"/>
  <c r="B2429" i="15"/>
  <c r="A2177" i="15"/>
  <c r="C1925" i="15"/>
  <c r="C2177" i="15"/>
  <c r="A1925" i="15"/>
  <c r="B1925" i="15"/>
  <c r="C1421" i="15"/>
  <c r="Z134" i="7"/>
  <c r="E599" i="15"/>
  <c r="E809" i="15"/>
  <c r="E2428" i="15"/>
  <c r="E1924" i="15"/>
  <c r="E1229" i="15"/>
  <c r="E1420" i="15"/>
  <c r="E1672" i="15"/>
  <c r="E2176" i="15"/>
  <c r="E1019" i="15"/>
  <c r="D1925" i="15"/>
  <c r="G120" i="10"/>
  <c r="AD122" i="7"/>
  <c r="AE122" i="7"/>
  <c r="O152" i="7"/>
  <c r="E150" i="8"/>
  <c r="A121" i="10"/>
  <c r="AF122" i="7"/>
  <c r="N152" i="7"/>
  <c r="B151" i="8"/>
  <c r="F132" i="9"/>
  <c r="AG122" i="7"/>
  <c r="A151" i="8"/>
  <c r="AC122" i="7"/>
  <c r="D121" i="10"/>
  <c r="B121" i="10"/>
  <c r="P152" i="7"/>
  <c r="D1673" i="15"/>
  <c r="E121" i="10"/>
  <c r="C121" i="10"/>
  <c r="C151" i="8"/>
  <c r="D2429" i="15"/>
  <c r="D1421" i="15"/>
  <c r="D2177" i="15"/>
  <c r="C1674" i="15" l="1"/>
  <c r="C1422" i="15"/>
  <c r="A2430" i="15"/>
  <c r="A1422" i="15"/>
  <c r="B2430" i="15"/>
  <c r="C2430" i="15"/>
  <c r="A2178" i="15"/>
  <c r="B2178" i="15"/>
  <c r="A1674" i="15"/>
  <c r="C2178" i="15"/>
  <c r="C1926" i="15"/>
  <c r="B1674" i="15"/>
  <c r="A1926" i="15"/>
  <c r="B1926" i="15"/>
  <c r="B1422" i="15"/>
  <c r="B1230" i="15"/>
  <c r="A1230" i="15"/>
  <c r="B600" i="15"/>
  <c r="A1020" i="15"/>
  <c r="A600" i="15"/>
  <c r="C600" i="15"/>
  <c r="B810" i="15"/>
  <c r="C1230" i="15"/>
  <c r="B1020" i="15"/>
  <c r="C1020" i="15"/>
  <c r="C810" i="15"/>
  <c r="A810" i="15"/>
  <c r="A2880" i="15"/>
  <c r="B2880" i="15"/>
  <c r="C2880" i="15"/>
  <c r="A2670" i="15"/>
  <c r="B2670" i="15"/>
  <c r="C2670" i="15"/>
  <c r="A3510" i="15"/>
  <c r="B3510" i="15"/>
  <c r="C3510" i="15"/>
  <c r="B3300" i="15"/>
  <c r="A3300" i="15"/>
  <c r="C3300" i="15"/>
  <c r="A3090" i="15"/>
  <c r="B3090" i="15"/>
  <c r="C3090" i="15"/>
  <c r="E2429" i="15"/>
  <c r="E1673" i="15"/>
  <c r="E2177" i="15"/>
  <c r="E1925" i="15"/>
  <c r="E1421" i="15"/>
  <c r="AJ122" i="7"/>
  <c r="D2430" i="15"/>
  <c r="U134" i="7"/>
  <c r="A133" i="9"/>
  <c r="D3510" i="15"/>
  <c r="S152" i="7"/>
  <c r="D1230" i="15"/>
  <c r="D600" i="15"/>
  <c r="D2880" i="15"/>
  <c r="X134" i="7"/>
  <c r="D133" i="9"/>
  <c r="V134" i="7"/>
  <c r="D2178" i="15"/>
  <c r="W134" i="7"/>
  <c r="C133" i="9"/>
  <c r="B133" i="9"/>
  <c r="D1674" i="15"/>
  <c r="D1926" i="15"/>
  <c r="D810" i="15"/>
  <c r="D3300" i="15"/>
  <c r="D2670" i="15"/>
  <c r="D1020" i="15"/>
  <c r="D1422" i="15"/>
  <c r="D3090" i="15"/>
  <c r="E1020" i="15" l="1"/>
  <c r="E600" i="15"/>
  <c r="E1926" i="15"/>
  <c r="E2670" i="15"/>
  <c r="E1230" i="15"/>
  <c r="E2178" i="15"/>
  <c r="E1422" i="15"/>
  <c r="E3300" i="15"/>
  <c r="E3510" i="15"/>
  <c r="E2430" i="15"/>
  <c r="E1674" i="15"/>
  <c r="E3090" i="15"/>
  <c r="E2880" i="15"/>
  <c r="E810" i="15"/>
  <c r="AH122" i="7"/>
  <c r="AA134" i="7"/>
  <c r="Q152" i="7"/>
  <c r="R153" i="7" l="1"/>
  <c r="S153" i="7"/>
  <c r="T152" i="7"/>
  <c r="AI123" i="7"/>
  <c r="AK122" i="7"/>
  <c r="D151" i="8"/>
  <c r="Y134" i="7"/>
  <c r="F121" i="10"/>
  <c r="Q153" i="7"/>
  <c r="R154" i="7" l="1"/>
  <c r="S154" i="7"/>
  <c r="Z135" i="7"/>
  <c r="AA135" i="7"/>
  <c r="AB134" i="7"/>
  <c r="D152" i="8"/>
  <c r="E151" i="8"/>
  <c r="AD123" i="7"/>
  <c r="AM86" i="7" s="1"/>
  <c r="C122" i="10"/>
  <c r="O153" i="7"/>
  <c r="E133" i="9"/>
  <c r="D122" i="10"/>
  <c r="AF123" i="7"/>
  <c r="AO86" i="7" s="1"/>
  <c r="AC123" i="7"/>
  <c r="B152" i="8"/>
  <c r="Q154" i="7"/>
  <c r="Y135" i="7"/>
  <c r="AG123" i="7"/>
  <c r="AE123" i="7"/>
  <c r="AN86" i="7" s="1"/>
  <c r="E122" i="10"/>
  <c r="N153" i="7"/>
  <c r="P153" i="7"/>
  <c r="G121" i="10"/>
  <c r="A122" i="10"/>
  <c r="B122" i="10"/>
  <c r="C152" i="8"/>
  <c r="AP86" i="7"/>
  <c r="A152" i="8"/>
  <c r="C2881" i="15" l="1"/>
  <c r="A2671" i="15"/>
  <c r="B2671" i="15"/>
  <c r="C2671" i="15"/>
  <c r="B3091" i="15"/>
  <c r="B2881" i="15"/>
  <c r="A3511" i="15"/>
  <c r="B3511" i="15"/>
  <c r="C3511" i="15"/>
  <c r="C3091" i="15"/>
  <c r="B3301" i="15"/>
  <c r="A3301" i="15"/>
  <c r="C3301" i="15"/>
  <c r="A3091" i="15"/>
  <c r="A2881" i="15"/>
  <c r="T153" i="7"/>
  <c r="Z136" i="7"/>
  <c r="AA136" i="7"/>
  <c r="C811" i="15"/>
  <c r="A811" i="15"/>
  <c r="A601" i="15"/>
  <c r="B601" i="15"/>
  <c r="B811" i="15"/>
  <c r="A1021" i="15"/>
  <c r="C601" i="15"/>
  <c r="A1231" i="15"/>
  <c r="B1231" i="15"/>
  <c r="C1231" i="15"/>
  <c r="B1021" i="15"/>
  <c r="C1021" i="15"/>
  <c r="E152" i="8"/>
  <c r="D3511" i="15"/>
  <c r="D601" i="15"/>
  <c r="D811" i="15"/>
  <c r="D1021" i="15"/>
  <c r="D134" i="9"/>
  <c r="D2671" i="15"/>
  <c r="Y136" i="7"/>
  <c r="AL86" i="7"/>
  <c r="D1231" i="15"/>
  <c r="N154" i="7"/>
  <c r="AJ123" i="7"/>
  <c r="D153" i="8"/>
  <c r="O154" i="7"/>
  <c r="A134" i="9"/>
  <c r="C134" i="9"/>
  <c r="W135" i="7"/>
  <c r="E134" i="9"/>
  <c r="F133" i="9"/>
  <c r="P154" i="7"/>
  <c r="V135" i="7"/>
  <c r="B134" i="9"/>
  <c r="X135" i="7"/>
  <c r="U135" i="7"/>
  <c r="D3091" i="15"/>
  <c r="D3301" i="15"/>
  <c r="D2881" i="15"/>
  <c r="AB135" i="7" l="1"/>
  <c r="R155" i="7"/>
  <c r="B2431" i="15"/>
  <c r="B1423" i="15"/>
  <c r="C1675" i="15"/>
  <c r="C1423" i="15"/>
  <c r="A1423" i="15"/>
  <c r="C2179" i="15"/>
  <c r="B1927" i="15"/>
  <c r="A2431" i="15"/>
  <c r="A1927" i="15"/>
  <c r="C1927" i="15"/>
  <c r="A1675" i="15"/>
  <c r="C2431" i="15"/>
  <c r="B2179" i="15"/>
  <c r="B1675" i="15"/>
  <c r="A2179" i="15"/>
  <c r="T154" i="7"/>
  <c r="Z137" i="7"/>
  <c r="AA137" i="7"/>
  <c r="B1022" i="15"/>
  <c r="A1022" i="15"/>
  <c r="A602" i="15"/>
  <c r="A1232" i="15"/>
  <c r="A812" i="15"/>
  <c r="B812" i="15"/>
  <c r="C812" i="15"/>
  <c r="C602" i="15"/>
  <c r="C1232" i="15"/>
  <c r="B602" i="15"/>
  <c r="B1232" i="15"/>
  <c r="C1022" i="15"/>
  <c r="E1021" i="15"/>
  <c r="E601" i="15"/>
  <c r="E1231" i="15"/>
  <c r="E811" i="15"/>
  <c r="E3091" i="15"/>
  <c r="E2881" i="15"/>
  <c r="E3301" i="15"/>
  <c r="E3511" i="15"/>
  <c r="E2671" i="15"/>
  <c r="B153" i="8"/>
  <c r="Y137" i="7"/>
  <c r="V136" i="7"/>
  <c r="U136" i="7"/>
  <c r="F134" i="9"/>
  <c r="C135" i="9"/>
  <c r="AH123" i="7"/>
  <c r="X136" i="7"/>
  <c r="D1927" i="15"/>
  <c r="W136" i="7"/>
  <c r="B135" i="9"/>
  <c r="E135" i="9"/>
  <c r="D135" i="9"/>
  <c r="D2431" i="15"/>
  <c r="A153" i="8"/>
  <c r="D1022" i="15"/>
  <c r="A135" i="9"/>
  <c r="C153" i="8"/>
  <c r="D1675" i="15"/>
  <c r="D2179" i="15"/>
  <c r="D812" i="15"/>
  <c r="D1423" i="15"/>
  <c r="D602" i="15"/>
  <c r="D1232" i="15"/>
  <c r="AQ86" i="7"/>
  <c r="AJ124" i="7" l="1"/>
  <c r="AI124" i="7"/>
  <c r="AK123" i="7"/>
  <c r="B2432" i="15"/>
  <c r="A1424" i="15"/>
  <c r="A1676" i="15"/>
  <c r="B1928" i="15"/>
  <c r="C1928" i="15"/>
  <c r="C2180" i="15"/>
  <c r="C2432" i="15"/>
  <c r="C1424" i="15"/>
  <c r="B1676" i="15"/>
  <c r="A2180" i="15"/>
  <c r="C1676" i="15"/>
  <c r="A2432" i="15"/>
  <c r="B1424" i="15"/>
  <c r="A1928" i="15"/>
  <c r="B2180" i="15"/>
  <c r="AB136" i="7"/>
  <c r="E2179" i="15"/>
  <c r="E1232" i="15"/>
  <c r="E1423" i="15"/>
  <c r="E1675" i="15"/>
  <c r="E1022" i="15"/>
  <c r="E2431" i="15"/>
  <c r="E602" i="15"/>
  <c r="E1927" i="15"/>
  <c r="E812" i="15"/>
  <c r="AT86" i="7"/>
  <c r="F122" i="10"/>
  <c r="D2432" i="15"/>
  <c r="X137" i="7"/>
  <c r="U137" i="7"/>
  <c r="P155" i="7"/>
  <c r="D1424" i="15"/>
  <c r="O155" i="7"/>
  <c r="AH124" i="7"/>
  <c r="E136" i="9"/>
  <c r="A136" i="9"/>
  <c r="N155" i="7"/>
  <c r="V137" i="7"/>
  <c r="B136" i="9" s="1"/>
  <c r="A154" i="8"/>
  <c r="F135" i="9"/>
  <c r="C154" i="8"/>
  <c r="E153" i="8"/>
  <c r="D136" i="9"/>
  <c r="B154" i="8"/>
  <c r="W137" i="7"/>
  <c r="C136" i="9" s="1"/>
  <c r="D2180" i="15"/>
  <c r="D1928" i="15"/>
  <c r="D1676" i="15"/>
  <c r="B1233" i="15" l="1"/>
  <c r="A1233" i="15"/>
  <c r="C1233" i="15"/>
  <c r="A813" i="15"/>
  <c r="A1023" i="15"/>
  <c r="B1023" i="15"/>
  <c r="C1023" i="15"/>
  <c r="C813" i="15"/>
  <c r="C603" i="15"/>
  <c r="B813" i="15"/>
  <c r="A603" i="15"/>
  <c r="B603" i="15"/>
  <c r="A2433" i="15"/>
  <c r="A1425" i="15"/>
  <c r="A1677" i="15"/>
  <c r="A1929" i="15"/>
  <c r="A2181" i="15"/>
  <c r="B2181" i="15"/>
  <c r="B2433" i="15"/>
  <c r="B1425" i="15"/>
  <c r="B1677" i="15"/>
  <c r="B1929" i="15"/>
  <c r="C2181" i="15"/>
  <c r="C2433" i="15"/>
  <c r="C1425" i="15"/>
  <c r="C1677" i="15"/>
  <c r="C1929" i="15"/>
  <c r="AB137" i="7"/>
  <c r="Z138" i="7"/>
  <c r="E1676" i="15"/>
  <c r="E2432" i="15"/>
  <c r="E2180" i="15"/>
  <c r="E1928" i="15"/>
  <c r="E1424" i="15"/>
  <c r="D123" i="10"/>
  <c r="B123" i="10"/>
  <c r="E123" i="10"/>
  <c r="AR86" i="7"/>
  <c r="D603" i="15"/>
  <c r="AF124" i="7"/>
  <c r="A123" i="10"/>
  <c r="G122" i="10"/>
  <c r="AD124" i="7"/>
  <c r="S155" i="7"/>
  <c r="D1233" i="15"/>
  <c r="D2181" i="15"/>
  <c r="D1023" i="15"/>
  <c r="D813" i="15"/>
  <c r="D1677" i="15"/>
  <c r="F136" i="9"/>
  <c r="AG124" i="7"/>
  <c r="AC124" i="7"/>
  <c r="C123" i="10"/>
  <c r="D2433" i="15"/>
  <c r="F123" i="10"/>
  <c r="AE124" i="7"/>
  <c r="D1425" i="15"/>
  <c r="D1929" i="15"/>
  <c r="AK124" i="7" l="1"/>
  <c r="AI125" i="7"/>
  <c r="B2434" i="15"/>
  <c r="A2182" i="15"/>
  <c r="A2434" i="15"/>
  <c r="A1426" i="15"/>
  <c r="C1930" i="15"/>
  <c r="A1930" i="15"/>
  <c r="B2182" i="15"/>
  <c r="C2182" i="15"/>
  <c r="B1426" i="15"/>
  <c r="C1678" i="15"/>
  <c r="B1930" i="15"/>
  <c r="A1678" i="15"/>
  <c r="C2434" i="15"/>
  <c r="C1426" i="15"/>
  <c r="B1678" i="15"/>
  <c r="C3302" i="15"/>
  <c r="A3302" i="15"/>
  <c r="B2882" i="15"/>
  <c r="A3092" i="15"/>
  <c r="A3512" i="15"/>
  <c r="C2882" i="15"/>
  <c r="C3092" i="15"/>
  <c r="A2882" i="15"/>
  <c r="C2672" i="15"/>
  <c r="B3092" i="15"/>
  <c r="B3302" i="15"/>
  <c r="B3512" i="15"/>
  <c r="A2672" i="15"/>
  <c r="B2672" i="15"/>
  <c r="C3512" i="15"/>
  <c r="AS87" i="7"/>
  <c r="AU86" i="7"/>
  <c r="E1023" i="15"/>
  <c r="E1929" i="15"/>
  <c r="E2181" i="15"/>
  <c r="E1233" i="15"/>
  <c r="E1677" i="15"/>
  <c r="E603" i="15"/>
  <c r="E2433" i="15"/>
  <c r="E1425" i="15"/>
  <c r="E813" i="15"/>
  <c r="G123" i="10"/>
  <c r="D2434" i="15"/>
  <c r="D3302" i="15"/>
  <c r="G85" i="11"/>
  <c r="C137" i="9"/>
  <c r="D1426" i="15"/>
  <c r="D1930" i="15"/>
  <c r="D137" i="9"/>
  <c r="X138" i="7"/>
  <c r="D2672" i="15"/>
  <c r="W138" i="7"/>
  <c r="B137" i="9"/>
  <c r="D2182" i="15"/>
  <c r="Q155" i="7"/>
  <c r="D3512" i="15"/>
  <c r="A137" i="9"/>
  <c r="U138" i="7"/>
  <c r="V138" i="7"/>
  <c r="D3092" i="15"/>
  <c r="D2882" i="15"/>
  <c r="D1678" i="15"/>
  <c r="R156" i="7" l="1"/>
  <c r="S156" i="7"/>
  <c r="T155" i="7"/>
  <c r="A3093" i="15"/>
  <c r="A3303" i="15"/>
  <c r="C3513" i="15"/>
  <c r="C2673" i="15"/>
  <c r="B3513" i="15"/>
  <c r="A2883" i="15"/>
  <c r="B3093" i="15"/>
  <c r="C3303" i="15"/>
  <c r="B2673" i="15"/>
  <c r="A3513" i="15"/>
  <c r="A2673" i="15"/>
  <c r="B2883" i="15"/>
  <c r="C3093" i="15"/>
  <c r="C2883" i="15"/>
  <c r="B3303" i="15"/>
  <c r="E2672" i="15"/>
  <c r="E1426" i="15"/>
  <c r="E3512" i="15"/>
  <c r="E2434" i="15"/>
  <c r="E1678" i="15"/>
  <c r="E3092" i="15"/>
  <c r="E1930" i="15"/>
  <c r="E2882" i="15"/>
  <c r="E3302" i="15"/>
  <c r="E2182" i="15"/>
  <c r="D3303" i="15"/>
  <c r="AF125" i="7"/>
  <c r="D124" i="10"/>
  <c r="E86" i="11"/>
  <c r="C86" i="11"/>
  <c r="AG125" i="7"/>
  <c r="AC125" i="7"/>
  <c r="C124" i="10"/>
  <c r="D86" i="11"/>
  <c r="A86" i="11"/>
  <c r="F86" i="11"/>
  <c r="D3093" i="15"/>
  <c r="B124" i="10"/>
  <c r="D154" i="8"/>
  <c r="AA138" i="7"/>
  <c r="AD125" i="7"/>
  <c r="Q156" i="7"/>
  <c r="H85" i="11"/>
  <c r="D2883" i="15"/>
  <c r="D3513" i="15"/>
  <c r="AE125" i="7"/>
  <c r="E124" i="10"/>
  <c r="B86" i="11"/>
  <c r="A124" i="10"/>
  <c r="D2673" i="15"/>
  <c r="A4165" i="15" l="1"/>
  <c r="A4285" i="15"/>
  <c r="B3685" i="15"/>
  <c r="A3925" i="15"/>
  <c r="C4285" i="15"/>
  <c r="A3685" i="15"/>
  <c r="C3805" i="15"/>
  <c r="B4045" i="15"/>
  <c r="C4165" i="15"/>
  <c r="A4405" i="15"/>
  <c r="B3805" i="15"/>
  <c r="A4045" i="15"/>
  <c r="A3805" i="15"/>
  <c r="C3925" i="15"/>
  <c r="C4045" i="15"/>
  <c r="B4285" i="15"/>
  <c r="C3685" i="15"/>
  <c r="B3925" i="15"/>
  <c r="B4165" i="15"/>
  <c r="C4405" i="15"/>
  <c r="B4405" i="15"/>
  <c r="E2673" i="15"/>
  <c r="E3513" i="15"/>
  <c r="E2883" i="15"/>
  <c r="E3303" i="15"/>
  <c r="E3093" i="15"/>
  <c r="D3685" i="15"/>
  <c r="D155" i="8"/>
  <c r="E154" i="8"/>
  <c r="AJ125" i="7"/>
  <c r="D4285" i="15"/>
  <c r="D3925" i="15"/>
  <c r="O156" i="7"/>
  <c r="B155" i="8"/>
  <c r="C155" i="8"/>
  <c r="D4045" i="15"/>
  <c r="D3805" i="15"/>
  <c r="N156" i="7"/>
  <c r="D4165" i="15"/>
  <c r="D4405" i="15"/>
  <c r="Y138" i="7"/>
  <c r="P156" i="7"/>
  <c r="A155" i="8"/>
  <c r="R157" i="7" l="1"/>
  <c r="AA139" i="7"/>
  <c r="Z139" i="7"/>
  <c r="AB138" i="7"/>
  <c r="T156" i="7"/>
  <c r="A1234" i="15"/>
  <c r="C814" i="15"/>
  <c r="C604" i="15"/>
  <c r="A814" i="15"/>
  <c r="C1024" i="15"/>
  <c r="B604" i="15"/>
  <c r="B1234" i="15"/>
  <c r="C1234" i="15"/>
  <c r="B814" i="15"/>
  <c r="A604" i="15"/>
  <c r="B1024" i="15"/>
  <c r="A1024" i="15"/>
  <c r="E4405" i="15"/>
  <c r="E4045" i="15"/>
  <c r="E3805" i="15"/>
  <c r="E3925" i="15"/>
  <c r="E3685" i="15"/>
  <c r="E4165" i="15"/>
  <c r="E4285" i="15"/>
  <c r="E155" i="8"/>
  <c r="E137" i="9"/>
  <c r="D1024" i="15"/>
  <c r="Y139" i="7"/>
  <c r="AH125" i="7"/>
  <c r="D814" i="15"/>
  <c r="D1234" i="15"/>
  <c r="D604" i="15"/>
  <c r="AI126" i="7" l="1"/>
  <c r="AK125" i="7"/>
  <c r="Z140" i="7"/>
  <c r="AA140" i="7"/>
  <c r="C605" i="15"/>
  <c r="A605" i="15"/>
  <c r="B605" i="15"/>
  <c r="C815" i="15"/>
  <c r="C1235" i="15"/>
  <c r="B1235" i="15"/>
  <c r="A1235" i="15"/>
  <c r="A815" i="15"/>
  <c r="C1025" i="15"/>
  <c r="A1025" i="15"/>
  <c r="B1025" i="15"/>
  <c r="B815" i="15"/>
  <c r="E604" i="15"/>
  <c r="E1234" i="15"/>
  <c r="E1024" i="15"/>
  <c r="E814" i="15"/>
  <c r="F124" i="10"/>
  <c r="U139" i="7"/>
  <c r="X139" i="7"/>
  <c r="A156" i="8"/>
  <c r="B156" i="8"/>
  <c r="P157" i="7"/>
  <c r="Y140" i="7"/>
  <c r="W139" i="7"/>
  <c r="V139" i="7"/>
  <c r="O157" i="7"/>
  <c r="C156" i="8"/>
  <c r="A138" i="9"/>
  <c r="E138" i="9"/>
  <c r="D138" i="9"/>
  <c r="N157" i="7"/>
  <c r="F137" i="9"/>
  <c r="D605" i="15"/>
  <c r="B138" i="9"/>
  <c r="C138" i="9"/>
  <c r="D1025" i="15"/>
  <c r="D1235" i="15"/>
  <c r="D815" i="15"/>
  <c r="A2183" i="15" l="1"/>
  <c r="B2183" i="15"/>
  <c r="A1931" i="15"/>
  <c r="B1931" i="15"/>
  <c r="C1931" i="15"/>
  <c r="B1679" i="15"/>
  <c r="C1679" i="15"/>
  <c r="A1427" i="15"/>
  <c r="A1679" i="15"/>
  <c r="A2435" i="15"/>
  <c r="C1427" i="15"/>
  <c r="C2435" i="15"/>
  <c r="B1427" i="15"/>
  <c r="C2183" i="15"/>
  <c r="B2435" i="15"/>
  <c r="AB139" i="7"/>
  <c r="E1235" i="15"/>
  <c r="E815" i="15"/>
  <c r="E1025" i="15"/>
  <c r="E605" i="15"/>
  <c r="F138" i="9"/>
  <c r="D1427" i="15"/>
  <c r="D1931" i="15"/>
  <c r="G124" i="10"/>
  <c r="C139" i="9"/>
  <c r="D2183" i="15"/>
  <c r="S157" i="7"/>
  <c r="D125" i="10"/>
  <c r="AC126" i="7"/>
  <c r="W140" i="7"/>
  <c r="D139" i="9"/>
  <c r="E139" i="9"/>
  <c r="AD126" i="7"/>
  <c r="E125" i="10"/>
  <c r="U140" i="7"/>
  <c r="B139" i="9"/>
  <c r="AE126" i="7"/>
  <c r="X140" i="7"/>
  <c r="AG126" i="7"/>
  <c r="AF126" i="7"/>
  <c r="C125" i="10"/>
  <c r="A139" i="9"/>
  <c r="V140" i="7"/>
  <c r="B125" i="10"/>
  <c r="A125" i="10"/>
  <c r="D1679" i="15"/>
  <c r="D2435" i="15"/>
  <c r="Z141" i="7" l="1"/>
  <c r="AB140" i="7"/>
  <c r="B3514" i="15"/>
  <c r="C3514" i="15"/>
  <c r="B3304" i="15"/>
  <c r="A3304" i="15"/>
  <c r="C3304" i="15"/>
  <c r="A3094" i="15"/>
  <c r="B3094" i="15"/>
  <c r="C3094" i="15"/>
  <c r="A2884" i="15"/>
  <c r="B2884" i="15"/>
  <c r="C2884" i="15"/>
  <c r="A2674" i="15"/>
  <c r="B2674" i="15"/>
  <c r="C2674" i="15"/>
  <c r="A3514" i="15"/>
  <c r="B2436" i="15"/>
  <c r="A2184" i="15"/>
  <c r="B2184" i="15"/>
  <c r="A1932" i="15"/>
  <c r="B1932" i="15"/>
  <c r="C1932" i="15"/>
  <c r="B1680" i="15"/>
  <c r="C1680" i="15"/>
  <c r="B1428" i="15"/>
  <c r="A1680" i="15"/>
  <c r="A2436" i="15"/>
  <c r="C1428" i="15"/>
  <c r="C2436" i="15"/>
  <c r="A1428" i="15"/>
  <c r="C2184" i="15"/>
  <c r="E2183" i="15"/>
  <c r="E1427" i="15"/>
  <c r="E1931" i="15"/>
  <c r="E2435" i="15"/>
  <c r="E1679" i="15"/>
  <c r="D3304" i="15"/>
  <c r="D3094" i="15"/>
  <c r="AJ126" i="7"/>
  <c r="D2884" i="15"/>
  <c r="D1932" i="15"/>
  <c r="F139" i="9"/>
  <c r="D2184" i="15"/>
  <c r="Q157" i="7"/>
  <c r="D1428" i="15"/>
  <c r="D3514" i="15"/>
  <c r="D1680" i="15"/>
  <c r="D2674" i="15"/>
  <c r="D2436" i="15"/>
  <c r="R158" i="7" l="1"/>
  <c r="T157" i="7"/>
  <c r="C2185" i="15"/>
  <c r="C1933" i="15"/>
  <c r="A2437" i="15"/>
  <c r="C1681" i="15"/>
  <c r="B1933" i="15"/>
  <c r="A2185" i="15"/>
  <c r="B2185" i="15"/>
  <c r="C1429" i="15"/>
  <c r="B1681" i="15"/>
  <c r="A1681" i="15"/>
  <c r="A1933" i="15"/>
  <c r="B2437" i="15"/>
  <c r="C2437" i="15"/>
  <c r="A1429" i="15"/>
  <c r="B1429" i="15"/>
  <c r="E2674" i="15"/>
  <c r="E1428" i="15"/>
  <c r="E1932" i="15"/>
  <c r="E2884" i="15"/>
  <c r="E3094" i="15"/>
  <c r="E2184" i="15"/>
  <c r="E2436" i="15"/>
  <c r="E3304" i="15"/>
  <c r="E1680" i="15"/>
  <c r="E3514" i="15"/>
  <c r="AH126" i="7"/>
  <c r="W141" i="7"/>
  <c r="B140" i="9"/>
  <c r="D140" i="9"/>
  <c r="D156" i="8"/>
  <c r="D2437" i="15"/>
  <c r="U141" i="7"/>
  <c r="A140" i="9"/>
  <c r="C140" i="9"/>
  <c r="V141" i="7"/>
  <c r="X141" i="7"/>
  <c r="D1933" i="15"/>
  <c r="D2185" i="15"/>
  <c r="D1681" i="15"/>
  <c r="D1429" i="15"/>
  <c r="AI127" i="7" l="1"/>
  <c r="AK126" i="7"/>
  <c r="E1681" i="15"/>
  <c r="E1429" i="15"/>
  <c r="E1933" i="15"/>
  <c r="E2437" i="15"/>
  <c r="E2185" i="15"/>
  <c r="AA141" i="7"/>
  <c r="F125" i="10"/>
  <c r="N158" i="7"/>
  <c r="E156" i="8"/>
  <c r="P158" i="7"/>
  <c r="C157" i="8"/>
  <c r="O158" i="7"/>
  <c r="B157" i="8" s="1"/>
  <c r="A1236" i="15" l="1"/>
  <c r="C606" i="15"/>
  <c r="C1236" i="15"/>
  <c r="C816" i="15"/>
  <c r="B1236" i="15"/>
  <c r="C1026" i="15"/>
  <c r="B1026" i="15"/>
  <c r="A1026" i="15"/>
  <c r="A606" i="15"/>
  <c r="A816" i="15"/>
  <c r="B816" i="15"/>
  <c r="B606" i="15"/>
  <c r="S158" i="7"/>
  <c r="D816" i="15"/>
  <c r="D606" i="15"/>
  <c r="AG127" i="7"/>
  <c r="A157" i="8"/>
  <c r="AF127" i="7"/>
  <c r="A126" i="10"/>
  <c r="D126" i="10"/>
  <c r="C126" i="10"/>
  <c r="E126" i="10"/>
  <c r="AC127" i="7"/>
  <c r="D1026" i="15"/>
  <c r="AD127" i="7"/>
  <c r="AE127" i="7"/>
  <c r="B126" i="10"/>
  <c r="D1236" i="15"/>
  <c r="G125" i="10"/>
  <c r="Y141" i="7"/>
  <c r="AA142" i="7" l="1"/>
  <c r="Z142" i="7"/>
  <c r="AB141" i="7"/>
  <c r="B3095" i="15"/>
  <c r="C3305" i="15"/>
  <c r="A3095" i="15"/>
  <c r="A3515" i="15"/>
  <c r="A3305" i="15"/>
  <c r="A2885" i="15"/>
  <c r="B2885" i="15"/>
  <c r="C3095" i="15"/>
  <c r="A2675" i="15"/>
  <c r="B2675" i="15"/>
  <c r="C2675" i="15"/>
  <c r="B3305" i="15"/>
  <c r="C3515" i="15"/>
  <c r="B3515" i="15"/>
  <c r="C2885" i="15"/>
  <c r="E1236" i="15"/>
  <c r="E1026" i="15"/>
  <c r="E606" i="15"/>
  <c r="E816" i="15"/>
  <c r="Y142" i="7"/>
  <c r="Q158" i="7"/>
  <c r="D3095" i="15"/>
  <c r="E140" i="9"/>
  <c r="D2675" i="15"/>
  <c r="D3515" i="15"/>
  <c r="AJ127" i="7"/>
  <c r="D2885" i="15"/>
  <c r="D3305" i="15"/>
  <c r="R159" i="7" l="1"/>
  <c r="S159" i="7"/>
  <c r="T158" i="7"/>
  <c r="E3515" i="15"/>
  <c r="E2885" i="15"/>
  <c r="E3305" i="15"/>
  <c r="E2675" i="15"/>
  <c r="E3095" i="15"/>
  <c r="AH127" i="7"/>
  <c r="Q159" i="7"/>
  <c r="A141" i="9"/>
  <c r="B141" i="9"/>
  <c r="D141" i="9"/>
  <c r="F140" i="9"/>
  <c r="U142" i="7"/>
  <c r="C141" i="9"/>
  <c r="E141" i="9"/>
  <c r="X142" i="7"/>
  <c r="D157" i="8"/>
  <c r="V142" i="7"/>
  <c r="W142" i="7"/>
  <c r="Z143" i="7" l="1"/>
  <c r="AB142" i="7"/>
  <c r="C1430" i="15"/>
  <c r="A1430" i="15"/>
  <c r="B1430" i="15"/>
  <c r="C2438" i="15"/>
  <c r="A2438" i="15"/>
  <c r="B2438" i="15"/>
  <c r="A2186" i="15"/>
  <c r="B2186" i="15"/>
  <c r="C2186" i="15"/>
  <c r="A1934" i="15"/>
  <c r="B1934" i="15"/>
  <c r="C1934" i="15"/>
  <c r="C1682" i="15"/>
  <c r="A1682" i="15"/>
  <c r="B1682" i="15"/>
  <c r="R160" i="7"/>
  <c r="S160" i="7"/>
  <c r="AI128" i="7"/>
  <c r="AK127" i="7"/>
  <c r="E157" i="8"/>
  <c r="D158" i="8"/>
  <c r="P159" i="7"/>
  <c r="D1682" i="15"/>
  <c r="Q160" i="7"/>
  <c r="C158" i="8"/>
  <c r="N159" i="7"/>
  <c r="F141" i="9"/>
  <c r="F126" i="10"/>
  <c r="O159" i="7"/>
  <c r="D2186" i="15"/>
  <c r="D1934" i="15"/>
  <c r="D2438" i="15"/>
  <c r="D1430" i="15"/>
  <c r="A158" i="8"/>
  <c r="B1935" i="15" l="1"/>
  <c r="B1431" i="15"/>
  <c r="A1683" i="15"/>
  <c r="C2187" i="15"/>
  <c r="A1431" i="15"/>
  <c r="C2439" i="15"/>
  <c r="C1431" i="15"/>
  <c r="C1683" i="15"/>
  <c r="C1935" i="15"/>
  <c r="A2187" i="15"/>
  <c r="B2187" i="15"/>
  <c r="A2439" i="15"/>
  <c r="A1935" i="15"/>
  <c r="B1683" i="15"/>
  <c r="B2439" i="15"/>
  <c r="T159" i="7"/>
  <c r="S161" i="7"/>
  <c r="R161" i="7"/>
  <c r="C607" i="15"/>
  <c r="C1027" i="15"/>
  <c r="A1237" i="15"/>
  <c r="B1237" i="15"/>
  <c r="C1237" i="15"/>
  <c r="A607" i="15"/>
  <c r="A1027" i="15"/>
  <c r="B1027" i="15"/>
  <c r="C817" i="15"/>
  <c r="B607" i="15"/>
  <c r="A817" i="15"/>
  <c r="B817" i="15"/>
  <c r="E1682" i="15"/>
  <c r="E2438" i="15"/>
  <c r="E1430" i="15"/>
  <c r="E1934" i="15"/>
  <c r="E2186" i="15"/>
  <c r="B158" i="8"/>
  <c r="D2439" i="15"/>
  <c r="Q161" i="7"/>
  <c r="D1027" i="15"/>
  <c r="A142" i="9"/>
  <c r="G126" i="10"/>
  <c r="D1431" i="15"/>
  <c r="O160" i="7"/>
  <c r="U143" i="7"/>
  <c r="B142" i="9"/>
  <c r="AF128" i="7"/>
  <c r="B127" i="10"/>
  <c r="A127" i="10"/>
  <c r="AG128" i="7"/>
  <c r="D127" i="10"/>
  <c r="D1683" i="15"/>
  <c r="P160" i="7"/>
  <c r="C159" i="8" s="1"/>
  <c r="W143" i="7"/>
  <c r="C142" i="9"/>
  <c r="AE128" i="7"/>
  <c r="X143" i="7"/>
  <c r="E127" i="10"/>
  <c r="D159" i="8"/>
  <c r="N160" i="7"/>
  <c r="V143" i="7"/>
  <c r="D142" i="9"/>
  <c r="C127" i="10"/>
  <c r="AC128" i="7"/>
  <c r="D607" i="15"/>
  <c r="AD128" i="7"/>
  <c r="D1935" i="15"/>
  <c r="D2187" i="15"/>
  <c r="D1237" i="15"/>
  <c r="D817" i="15"/>
  <c r="T160" i="7" l="1"/>
  <c r="A2886" i="15"/>
  <c r="B2886" i="15"/>
  <c r="C3096" i="15"/>
  <c r="C2886" i="15"/>
  <c r="B3516" i="15"/>
  <c r="A3516" i="15"/>
  <c r="B2676" i="15"/>
  <c r="C2676" i="15"/>
  <c r="A2676" i="15"/>
  <c r="C3516" i="15"/>
  <c r="B3306" i="15"/>
  <c r="A3306" i="15"/>
  <c r="B3096" i="15"/>
  <c r="A3096" i="15"/>
  <c r="C3306" i="15"/>
  <c r="E817" i="15"/>
  <c r="E607" i="15"/>
  <c r="E1431" i="15"/>
  <c r="E1237" i="15"/>
  <c r="E1935" i="15"/>
  <c r="E2439" i="15"/>
  <c r="E2187" i="15"/>
  <c r="E1027" i="15"/>
  <c r="E1683" i="15"/>
  <c r="P161" i="7"/>
  <c r="D3096" i="15"/>
  <c r="N161" i="7"/>
  <c r="AA143" i="7"/>
  <c r="B159" i="8"/>
  <c r="D3516" i="15"/>
  <c r="O161" i="7"/>
  <c r="A159" i="8"/>
  <c r="AJ128" i="7"/>
  <c r="D2676" i="15"/>
  <c r="D160" i="8"/>
  <c r="E158" i="8"/>
  <c r="D3306" i="15"/>
  <c r="D2886" i="15"/>
  <c r="C1028" i="15" l="1"/>
  <c r="A818" i="15"/>
  <c r="A608" i="15"/>
  <c r="C818" i="15"/>
  <c r="C1238" i="15"/>
  <c r="A1028" i="15"/>
  <c r="C608" i="15"/>
  <c r="B1028" i="15"/>
  <c r="B608" i="15"/>
  <c r="B818" i="15"/>
  <c r="B1238" i="15"/>
  <c r="A1238" i="15"/>
  <c r="T161" i="7"/>
  <c r="R162" i="7"/>
  <c r="E3516" i="15"/>
  <c r="E2886" i="15"/>
  <c r="E2676" i="15"/>
  <c r="E3306" i="15"/>
  <c r="E3096" i="15"/>
  <c r="Y143" i="7"/>
  <c r="D608" i="15"/>
  <c r="AH128" i="7"/>
  <c r="A160" i="8"/>
  <c r="C160" i="8"/>
  <c r="E159" i="8"/>
  <c r="B160" i="8"/>
  <c r="D818" i="15"/>
  <c r="D1238" i="15"/>
  <c r="D1028" i="15"/>
  <c r="C819" i="15" l="1"/>
  <c r="A609" i="15"/>
  <c r="B1239" i="15"/>
  <c r="C1239" i="15"/>
  <c r="B609" i="15"/>
  <c r="A1239" i="15"/>
  <c r="C1029" i="15"/>
  <c r="C609" i="15"/>
  <c r="B819" i="15"/>
  <c r="B1029" i="15"/>
  <c r="A819" i="15"/>
  <c r="A1029" i="15"/>
  <c r="AI129" i="7"/>
  <c r="AK128" i="7"/>
  <c r="Z144" i="7"/>
  <c r="AB143" i="7"/>
  <c r="E608" i="15"/>
  <c r="E1238" i="15"/>
  <c r="E818" i="15"/>
  <c r="E1028" i="15"/>
  <c r="E160" i="8"/>
  <c r="P162" i="7"/>
  <c r="N162" i="7"/>
  <c r="F127" i="10"/>
  <c r="E142" i="9"/>
  <c r="O162" i="7"/>
  <c r="D609" i="15"/>
  <c r="D1239" i="15"/>
  <c r="A161" i="8"/>
  <c r="C161" i="8"/>
  <c r="B161" i="8"/>
  <c r="D819" i="15"/>
  <c r="D1029" i="15"/>
  <c r="C610" i="15" l="1"/>
  <c r="B1240" i="15"/>
  <c r="A610" i="15"/>
  <c r="B820" i="15"/>
  <c r="A1240" i="15"/>
  <c r="B610" i="15"/>
  <c r="C1240" i="15"/>
  <c r="C1030" i="15"/>
  <c r="B1030" i="15"/>
  <c r="C820" i="15"/>
  <c r="A820" i="15"/>
  <c r="A1030" i="15"/>
  <c r="E1029" i="15"/>
  <c r="E609" i="15"/>
  <c r="E1239" i="15"/>
  <c r="E819" i="15"/>
  <c r="S162" i="7"/>
  <c r="C143" i="9"/>
  <c r="AG129" i="7"/>
  <c r="F142" i="9"/>
  <c r="D143" i="9"/>
  <c r="B143" i="9"/>
  <c r="AE129" i="7"/>
  <c r="AN87" i="7" s="1"/>
  <c r="AC129" i="7"/>
  <c r="V144" i="7"/>
  <c r="B128" i="10"/>
  <c r="G127" i="10"/>
  <c r="D610" i="15"/>
  <c r="X144" i="7"/>
  <c r="A128" i="10"/>
  <c r="U144" i="7"/>
  <c r="W144" i="7"/>
  <c r="D128" i="10"/>
  <c r="AF129" i="7"/>
  <c r="AO87" i="7" s="1"/>
  <c r="AY39" i="7" s="1"/>
  <c r="BJ12" i="7" s="1"/>
  <c r="E128" i="10"/>
  <c r="A143" i="9"/>
  <c r="AD129" i="7"/>
  <c r="AM87" i="7" s="1"/>
  <c r="AW39" i="7" s="1"/>
  <c r="BH12" i="7" s="1"/>
  <c r="C128" i="10"/>
  <c r="D1240" i="15"/>
  <c r="D820" i="15"/>
  <c r="D1030" i="15"/>
  <c r="AP87" i="7"/>
  <c r="AZ39" i="7" s="1"/>
  <c r="BK12" i="7" s="1"/>
  <c r="AL87" i="7"/>
  <c r="AV39" i="7"/>
  <c r="B2887" i="15" l="1"/>
  <c r="A3517" i="15"/>
  <c r="C3307" i="15"/>
  <c r="A2887" i="15"/>
  <c r="C2677" i="15"/>
  <c r="A3307" i="15"/>
  <c r="B2677" i="15"/>
  <c r="C3517" i="15"/>
  <c r="B3307" i="15"/>
  <c r="C3097" i="15"/>
  <c r="B3097" i="15"/>
  <c r="A3097" i="15"/>
  <c r="C2887" i="15"/>
  <c r="A2677" i="15"/>
  <c r="B3517" i="15"/>
  <c r="A2440" i="15"/>
  <c r="A1684" i="15"/>
  <c r="C1684" i="15"/>
  <c r="C1432" i="15"/>
  <c r="A1936" i="15"/>
  <c r="B2440" i="15"/>
  <c r="C2440" i="15"/>
  <c r="C2188" i="15"/>
  <c r="B1684" i="15"/>
  <c r="A2188" i="15"/>
  <c r="B2188" i="15"/>
  <c r="B1432" i="15"/>
  <c r="A1432" i="15"/>
  <c r="B1936" i="15"/>
  <c r="C1936" i="15"/>
  <c r="E1240" i="15"/>
  <c r="E820" i="15"/>
  <c r="E610" i="15"/>
  <c r="E1030" i="15"/>
  <c r="BG12" i="7"/>
  <c r="D3517" i="15"/>
  <c r="AA144" i="7"/>
  <c r="D1936" i="15"/>
  <c r="AJ129" i="7"/>
  <c r="D1684" i="15"/>
  <c r="Q162" i="7"/>
  <c r="AX39" i="7"/>
  <c r="D1432" i="15"/>
  <c r="D2188" i="15"/>
  <c r="D2440" i="15"/>
  <c r="D3307" i="15"/>
  <c r="D2677" i="15"/>
  <c r="D2887" i="15"/>
  <c r="D3097" i="15"/>
  <c r="R163" i="7" l="1"/>
  <c r="S163" i="7"/>
  <c r="T162" i="7"/>
  <c r="E1684" i="15"/>
  <c r="E3517" i="15"/>
  <c r="E2188" i="15"/>
  <c r="E2887" i="15"/>
  <c r="E3097" i="15"/>
  <c r="E2440" i="15"/>
  <c r="E1936" i="15"/>
  <c r="E1432" i="15"/>
  <c r="E2677" i="15"/>
  <c r="E3307" i="15"/>
  <c r="BI12" i="7"/>
  <c r="Q163" i="7"/>
  <c r="Y144" i="7"/>
  <c r="AH129" i="7"/>
  <c r="D161" i="8"/>
  <c r="AJ130" i="7" l="1"/>
  <c r="AI130" i="7"/>
  <c r="AK129" i="7"/>
  <c r="Z145" i="7"/>
  <c r="AA145" i="7"/>
  <c r="AB144" i="7"/>
  <c r="R164" i="7"/>
  <c r="S164" i="7"/>
  <c r="E161" i="8"/>
  <c r="F128" i="10"/>
  <c r="Y145" i="7"/>
  <c r="P163" i="7"/>
  <c r="N163" i="7"/>
  <c r="AQ87" i="7"/>
  <c r="C162" i="8"/>
  <c r="A162" i="8"/>
  <c r="AH130" i="7"/>
  <c r="E143" i="9"/>
  <c r="D162" i="8"/>
  <c r="O163" i="7"/>
  <c r="B162" i="8"/>
  <c r="Q164" i="7"/>
  <c r="BA39" i="7"/>
  <c r="BL12" i="7"/>
  <c r="AJ131" i="7" l="1"/>
  <c r="AI131" i="7"/>
  <c r="T163" i="7"/>
  <c r="Z146" i="7"/>
  <c r="AA146" i="7"/>
  <c r="A1241" i="15"/>
  <c r="C821" i="15"/>
  <c r="C611" i="15"/>
  <c r="B1031" i="15"/>
  <c r="B611" i="15"/>
  <c r="B1241" i="15"/>
  <c r="A611" i="15"/>
  <c r="A1031" i="15"/>
  <c r="C1031" i="15"/>
  <c r="C1241" i="15"/>
  <c r="A821" i="15"/>
  <c r="B821" i="15"/>
  <c r="G128" i="10"/>
  <c r="D611" i="15"/>
  <c r="D1031" i="15"/>
  <c r="O164" i="7"/>
  <c r="U145" i="7"/>
  <c r="W145" i="7"/>
  <c r="E129" i="10"/>
  <c r="AE130" i="7"/>
  <c r="F143" i="9"/>
  <c r="E162" i="8"/>
  <c r="E144" i="9"/>
  <c r="N164" i="7"/>
  <c r="B163" i="8"/>
  <c r="C144" i="9"/>
  <c r="D144" i="9"/>
  <c r="AG130" i="7"/>
  <c r="D163" i="8"/>
  <c r="AH131" i="7"/>
  <c r="AT87" i="7"/>
  <c r="P164" i="7"/>
  <c r="A163" i="8"/>
  <c r="B144" i="9"/>
  <c r="AC130" i="7"/>
  <c r="D129" i="10"/>
  <c r="F129" i="10"/>
  <c r="Y146" i="7"/>
  <c r="D1241" i="15"/>
  <c r="C163" i="8"/>
  <c r="X145" i="7"/>
  <c r="V145" i="7"/>
  <c r="A129" i="10"/>
  <c r="AF130" i="7"/>
  <c r="B129" i="10"/>
  <c r="AD130" i="7"/>
  <c r="C129" i="10"/>
  <c r="D821" i="15"/>
  <c r="AA147" i="7" l="1"/>
  <c r="Z147" i="7"/>
  <c r="AK130" i="7"/>
  <c r="R165" i="7"/>
  <c r="AI132" i="7"/>
  <c r="AJ132" i="7"/>
  <c r="T164" i="7"/>
  <c r="B822" i="15"/>
  <c r="C822" i="15"/>
  <c r="A822" i="15"/>
  <c r="C612" i="15"/>
  <c r="A612" i="15"/>
  <c r="B612" i="15"/>
  <c r="C1242" i="15"/>
  <c r="B1242" i="15"/>
  <c r="A1242" i="15"/>
  <c r="B1032" i="15"/>
  <c r="A1032" i="15"/>
  <c r="C1032" i="15"/>
  <c r="C1433" i="15"/>
  <c r="A1433" i="15"/>
  <c r="B1433" i="15"/>
  <c r="A2441" i="15"/>
  <c r="B2441" i="15"/>
  <c r="C2441" i="15"/>
  <c r="A2189" i="15"/>
  <c r="B2189" i="15"/>
  <c r="C2189" i="15"/>
  <c r="A1937" i="15"/>
  <c r="B1937" i="15"/>
  <c r="C1937" i="15"/>
  <c r="B1685" i="15"/>
  <c r="C1685" i="15"/>
  <c r="A1685" i="15"/>
  <c r="AB145" i="7"/>
  <c r="B3518" i="15"/>
  <c r="C3518" i="15"/>
  <c r="B3308" i="15"/>
  <c r="A3308" i="15"/>
  <c r="C3308" i="15"/>
  <c r="B3098" i="15"/>
  <c r="C2888" i="15"/>
  <c r="C3098" i="15"/>
  <c r="C2678" i="15"/>
  <c r="A2888" i="15"/>
  <c r="B2888" i="15"/>
  <c r="A3098" i="15"/>
  <c r="A2678" i="15"/>
  <c r="B2678" i="15"/>
  <c r="A3518" i="15"/>
  <c r="E611" i="15"/>
  <c r="E1031" i="15"/>
  <c r="E821" i="15"/>
  <c r="E1241" i="15"/>
  <c r="G129" i="10"/>
  <c r="AR87" i="7"/>
  <c r="D1032" i="15"/>
  <c r="D2441" i="15"/>
  <c r="D2678" i="15"/>
  <c r="V146" i="7"/>
  <c r="AG131" i="7"/>
  <c r="E145" i="9"/>
  <c r="F130" i="10"/>
  <c r="D612" i="15"/>
  <c r="A144" i="9"/>
  <c r="A145" i="9"/>
  <c r="U146" i="7"/>
  <c r="E130" i="10"/>
  <c r="B130" i="10"/>
  <c r="X146" i="7"/>
  <c r="C130" i="10"/>
  <c r="Y147" i="7"/>
  <c r="E163" i="8"/>
  <c r="D3308" i="15"/>
  <c r="D3518" i="15"/>
  <c r="D145" i="9"/>
  <c r="AH132" i="7"/>
  <c r="D822" i="15"/>
  <c r="W146" i="7"/>
  <c r="C145" i="9"/>
  <c r="AC131" i="7"/>
  <c r="AE131" i="7"/>
  <c r="D130" i="10"/>
  <c r="B145" i="9"/>
  <c r="AD131" i="7"/>
  <c r="A130" i="10"/>
  <c r="AF131" i="7"/>
  <c r="D1433" i="15"/>
  <c r="D1937" i="15"/>
  <c r="D2888" i="15"/>
  <c r="D2189" i="15"/>
  <c r="D1685" i="15"/>
  <c r="D3098" i="15"/>
  <c r="D1242" i="15"/>
  <c r="BB39" i="7"/>
  <c r="AK131" i="7" l="1"/>
  <c r="B1243" i="15"/>
  <c r="C1243" i="15"/>
  <c r="C823" i="15"/>
  <c r="A1243" i="15"/>
  <c r="C1033" i="15"/>
  <c r="A1033" i="15"/>
  <c r="B1033" i="15"/>
  <c r="B823" i="15"/>
  <c r="A613" i="15"/>
  <c r="A823" i="15"/>
  <c r="C613" i="15"/>
  <c r="B613" i="15"/>
  <c r="AB146" i="7"/>
  <c r="AS88" i="7"/>
  <c r="AT88" i="7"/>
  <c r="AU87" i="7"/>
  <c r="B2679" i="15"/>
  <c r="C2679" i="15"/>
  <c r="A3519" i="15"/>
  <c r="B3519" i="15"/>
  <c r="C3519" i="15"/>
  <c r="B3309" i="15"/>
  <c r="A3309" i="15"/>
  <c r="C3309" i="15"/>
  <c r="B3099" i="15"/>
  <c r="C3099" i="15"/>
  <c r="A3099" i="15"/>
  <c r="A2889" i="15"/>
  <c r="B2889" i="15"/>
  <c r="C2889" i="15"/>
  <c r="A2679" i="15"/>
  <c r="E2678" i="15"/>
  <c r="E3308" i="15"/>
  <c r="E1685" i="15"/>
  <c r="E2189" i="15"/>
  <c r="E2441" i="15"/>
  <c r="E3098" i="15"/>
  <c r="E1242" i="15"/>
  <c r="E822" i="15"/>
  <c r="E2888" i="15"/>
  <c r="E1937" i="15"/>
  <c r="E1433" i="15"/>
  <c r="E3518" i="15"/>
  <c r="E1032" i="15"/>
  <c r="E612" i="15"/>
  <c r="BM12" i="7"/>
  <c r="F131" i="10"/>
  <c r="F144" i="9"/>
  <c r="G86" i="11"/>
  <c r="O165" i="7"/>
  <c r="C164" i="8"/>
  <c r="A146" i="9"/>
  <c r="X147" i="7"/>
  <c r="C131" i="10"/>
  <c r="AF132" i="7"/>
  <c r="AE132" i="7"/>
  <c r="P165" i="7"/>
  <c r="D146" i="9"/>
  <c r="E131" i="10"/>
  <c r="A131" i="10"/>
  <c r="BE39" i="7"/>
  <c r="F145" i="9"/>
  <c r="D3099" i="15"/>
  <c r="D3519" i="15"/>
  <c r="B146" i="9"/>
  <c r="D131" i="10"/>
  <c r="G130" i="10"/>
  <c r="B164" i="8"/>
  <c r="V147" i="7"/>
  <c r="W147" i="7"/>
  <c r="AD132" i="7"/>
  <c r="AC132" i="7"/>
  <c r="D2679" i="15"/>
  <c r="C146" i="9"/>
  <c r="U147" i="7"/>
  <c r="AG132" i="7"/>
  <c r="D1033" i="15"/>
  <c r="D1243" i="15"/>
  <c r="E146" i="9"/>
  <c r="AR88" i="7"/>
  <c r="N165" i="7"/>
  <c r="A164" i="8"/>
  <c r="B131" i="10"/>
  <c r="D2889" i="15"/>
  <c r="D613" i="15"/>
  <c r="D823" i="15"/>
  <c r="D3309" i="15"/>
  <c r="AS89" i="7" l="1"/>
  <c r="AT89" i="7"/>
  <c r="AI133" i="7"/>
  <c r="AB147" i="7"/>
  <c r="AK132" i="7"/>
  <c r="A2890" i="15"/>
  <c r="B2890" i="15"/>
  <c r="C2890" i="15"/>
  <c r="A2680" i="15"/>
  <c r="B2680" i="15"/>
  <c r="C2680" i="15"/>
  <c r="A3520" i="15"/>
  <c r="B3520" i="15"/>
  <c r="C3520" i="15"/>
  <c r="B3310" i="15"/>
  <c r="C3310" i="15"/>
  <c r="A3310" i="15"/>
  <c r="B3100" i="15"/>
  <c r="C3100" i="15"/>
  <c r="A3100" i="15"/>
  <c r="B2191" i="15"/>
  <c r="C2443" i="15"/>
  <c r="B1435" i="15"/>
  <c r="C1435" i="15"/>
  <c r="B1939" i="15"/>
  <c r="C2191" i="15"/>
  <c r="A1687" i="15"/>
  <c r="A2191" i="15"/>
  <c r="B1687" i="15"/>
  <c r="C1939" i="15"/>
  <c r="A2443" i="15"/>
  <c r="B2443" i="15"/>
  <c r="A1435" i="15"/>
  <c r="C1687" i="15"/>
  <c r="A1939" i="15"/>
  <c r="Z148" i="7"/>
  <c r="C2190" i="15"/>
  <c r="A2442" i="15"/>
  <c r="C1434" i="15"/>
  <c r="B1686" i="15"/>
  <c r="C1938" i="15"/>
  <c r="A2190" i="15"/>
  <c r="B2442" i="15"/>
  <c r="A1434" i="15"/>
  <c r="A1686" i="15"/>
  <c r="A1938" i="15"/>
  <c r="B2190" i="15"/>
  <c r="C2442" i="15"/>
  <c r="B1434" i="15"/>
  <c r="C1686" i="15"/>
  <c r="B1938" i="15"/>
  <c r="E2889" i="15"/>
  <c r="E3099" i="15"/>
  <c r="E2679" i="15"/>
  <c r="E3519" i="15"/>
  <c r="E3309" i="15"/>
  <c r="E613" i="15"/>
  <c r="E1033" i="15"/>
  <c r="E823" i="15"/>
  <c r="E1243" i="15"/>
  <c r="AR89" i="7"/>
  <c r="D2680" i="15"/>
  <c r="D3520" i="15"/>
  <c r="D1939" i="15"/>
  <c r="D1938" i="15"/>
  <c r="AL88" i="7"/>
  <c r="AQ88" i="7"/>
  <c r="F87" i="11"/>
  <c r="E87" i="11"/>
  <c r="F146" i="9"/>
  <c r="BC39" i="7"/>
  <c r="H86" i="11"/>
  <c r="AM88" i="7"/>
  <c r="AO88" i="7"/>
  <c r="C87" i="11"/>
  <c r="D1434" i="15"/>
  <c r="AN88" i="7"/>
  <c r="A87" i="11"/>
  <c r="G87" i="11"/>
  <c r="D3310" i="15"/>
  <c r="D1435" i="15"/>
  <c r="S165" i="7"/>
  <c r="D1686" i="15"/>
  <c r="B87" i="11"/>
  <c r="D2890" i="15"/>
  <c r="D2191" i="15"/>
  <c r="G131" i="10"/>
  <c r="D2442" i="15"/>
  <c r="D87" i="11"/>
  <c r="AP88" i="7"/>
  <c r="D1687" i="15"/>
  <c r="D2190" i="15"/>
  <c r="D2443" i="15"/>
  <c r="D3100" i="15"/>
  <c r="BN12" i="7"/>
  <c r="A3101" i="15" l="1"/>
  <c r="A2891" i="15"/>
  <c r="B3101" i="15"/>
  <c r="C2891" i="15"/>
  <c r="A2681" i="15"/>
  <c r="B2681" i="15"/>
  <c r="B2891" i="15"/>
  <c r="A3521" i="15"/>
  <c r="B3521" i="15"/>
  <c r="C3101" i="15"/>
  <c r="C2681" i="15"/>
  <c r="A3311" i="15"/>
  <c r="C3311" i="15"/>
  <c r="C3521" i="15"/>
  <c r="B3311" i="15"/>
  <c r="C4406" i="15"/>
  <c r="A3686" i="15"/>
  <c r="A3806" i="15"/>
  <c r="B4166" i="15"/>
  <c r="B4406" i="15"/>
  <c r="C3806" i="15"/>
  <c r="A4166" i="15"/>
  <c r="A4286" i="15"/>
  <c r="B3686" i="15"/>
  <c r="A3926" i="15"/>
  <c r="C4286" i="15"/>
  <c r="B4046" i="15"/>
  <c r="C4166" i="15"/>
  <c r="A4406" i="15"/>
  <c r="B3806" i="15"/>
  <c r="A4046" i="15"/>
  <c r="C3926" i="15"/>
  <c r="C4046" i="15"/>
  <c r="B4286" i="15"/>
  <c r="C3686" i="15"/>
  <c r="B3926" i="15"/>
  <c r="BD40" i="7"/>
  <c r="BE40" i="7"/>
  <c r="BF39" i="7"/>
  <c r="B2192" i="15"/>
  <c r="C2444" i="15"/>
  <c r="A1436" i="15"/>
  <c r="A1688" i="15"/>
  <c r="B1940" i="15"/>
  <c r="C2192" i="15"/>
  <c r="A2444" i="15"/>
  <c r="C1436" i="15"/>
  <c r="B1688" i="15"/>
  <c r="C1940" i="15"/>
  <c r="A2192" i="15"/>
  <c r="B2444" i="15"/>
  <c r="B1436" i="15"/>
  <c r="C1688" i="15"/>
  <c r="A1940" i="15"/>
  <c r="AU88" i="7"/>
  <c r="E1686" i="15"/>
  <c r="E1938" i="15"/>
  <c r="E2191" i="15"/>
  <c r="E3310" i="15"/>
  <c r="E2890" i="15"/>
  <c r="E2190" i="15"/>
  <c r="E2443" i="15"/>
  <c r="E3100" i="15"/>
  <c r="E2680" i="15"/>
  <c r="E2442" i="15"/>
  <c r="E3520" i="15"/>
  <c r="E1434" i="15"/>
  <c r="E1687" i="15"/>
  <c r="E1939" i="15"/>
  <c r="E1435" i="15"/>
  <c r="BQ12" i="7"/>
  <c r="D3311" i="15"/>
  <c r="E88" i="11"/>
  <c r="B88" i="11"/>
  <c r="A132" i="10"/>
  <c r="D1436" i="15"/>
  <c r="AN89" i="7"/>
  <c r="AF133" i="7"/>
  <c r="D3101" i="15"/>
  <c r="D3686" i="15"/>
  <c r="D2192" i="15"/>
  <c r="AM89" i="7"/>
  <c r="D147" i="9"/>
  <c r="H87" i="11"/>
  <c r="D2891" i="15"/>
  <c r="D3521" i="15"/>
  <c r="D3806" i="15"/>
  <c r="D4286" i="15"/>
  <c r="BC40" i="7"/>
  <c r="D1688" i="15"/>
  <c r="F88" i="11"/>
  <c r="AP89" i="7"/>
  <c r="C88" i="11"/>
  <c r="AE133" i="7"/>
  <c r="AC133" i="7"/>
  <c r="C132" i="10"/>
  <c r="A147" i="9"/>
  <c r="W148" i="7"/>
  <c r="X148" i="7"/>
  <c r="H38" i="12"/>
  <c r="AO89" i="7"/>
  <c r="D132" i="10"/>
  <c r="AG133" i="7"/>
  <c r="D2681" i="15"/>
  <c r="Q165" i="7"/>
  <c r="D4046" i="15"/>
  <c r="AL89" i="7"/>
  <c r="AQ89" i="7"/>
  <c r="A88" i="11"/>
  <c r="AD133" i="7"/>
  <c r="B132" i="10"/>
  <c r="U148" i="7"/>
  <c r="C147" i="9"/>
  <c r="D88" i="11"/>
  <c r="E132" i="10"/>
  <c r="B147" i="9"/>
  <c r="D4166" i="15"/>
  <c r="G88" i="11"/>
  <c r="V148" i="7"/>
  <c r="D3926" i="15"/>
  <c r="D4406" i="15"/>
  <c r="D2444" i="15"/>
  <c r="D1940" i="15"/>
  <c r="AS90" i="7" l="1"/>
  <c r="AU89" i="7"/>
  <c r="R166" i="7"/>
  <c r="S166" i="7"/>
  <c r="T165" i="7"/>
  <c r="A3927" i="15"/>
  <c r="B4047" i="15"/>
  <c r="B4167" i="15"/>
  <c r="C4407" i="15"/>
  <c r="B3807" i="15"/>
  <c r="A4407" i="15"/>
  <c r="C3807" i="15"/>
  <c r="B3927" i="15"/>
  <c r="C4047" i="15"/>
  <c r="A4287" i="15"/>
  <c r="B3687" i="15"/>
  <c r="B4287" i="15"/>
  <c r="B4407" i="15"/>
  <c r="C3687" i="15"/>
  <c r="A3807" i="15"/>
  <c r="C4167" i="15"/>
  <c r="A4047" i="15"/>
  <c r="A4167" i="15"/>
  <c r="C4287" i="15"/>
  <c r="A3687" i="15"/>
  <c r="C3927" i="15"/>
  <c r="E1436" i="15"/>
  <c r="E1940" i="15"/>
  <c r="E2192" i="15"/>
  <c r="E3686" i="15"/>
  <c r="E3311" i="15"/>
  <c r="E4286" i="15"/>
  <c r="E2891" i="15"/>
  <c r="E2444" i="15"/>
  <c r="E4046" i="15"/>
  <c r="E3806" i="15"/>
  <c r="E2681" i="15"/>
  <c r="E1688" i="15"/>
  <c r="E3926" i="15"/>
  <c r="E4166" i="15"/>
  <c r="E4406" i="15"/>
  <c r="E3521" i="15"/>
  <c r="E3101" i="15"/>
  <c r="D4407" i="15"/>
  <c r="AW40" i="7"/>
  <c r="BA40" i="7"/>
  <c r="A39" i="12"/>
  <c r="E39" i="12"/>
  <c r="H88" i="11"/>
  <c r="D164" i="8"/>
  <c r="AJ133" i="7"/>
  <c r="D4047" i="15"/>
  <c r="BO12" i="7"/>
  <c r="C39" i="12"/>
  <c r="I38" i="12"/>
  <c r="H39" i="12"/>
  <c r="D3807" i="15"/>
  <c r="D3687" i="15"/>
  <c r="AX40" i="7"/>
  <c r="AZ40" i="7"/>
  <c r="BB40" i="7"/>
  <c r="G39" i="12"/>
  <c r="Q166" i="7"/>
  <c r="AA148" i="7"/>
  <c r="D3927" i="15"/>
  <c r="D4287" i="15"/>
  <c r="F39" i="12"/>
  <c r="AV40" i="7"/>
  <c r="AY40" i="7"/>
  <c r="D39" i="12"/>
  <c r="B39" i="12"/>
  <c r="D4167" i="15"/>
  <c r="BF40" i="7" l="1"/>
  <c r="BD41" i="7"/>
  <c r="A4568" i="15"/>
  <c r="B4748" i="15"/>
  <c r="C4523" i="15"/>
  <c r="B4613" i="15"/>
  <c r="A4703" i="15"/>
  <c r="B4478" i="15"/>
  <c r="A4793" i="15"/>
  <c r="A4748" i="15"/>
  <c r="B4523" i="15"/>
  <c r="C4703" i="15"/>
  <c r="B4793" i="15"/>
  <c r="C4568" i="15"/>
  <c r="B4658" i="15"/>
  <c r="B4568" i="15"/>
  <c r="B4703" i="15"/>
  <c r="C4478" i="15"/>
  <c r="A4613" i="15"/>
  <c r="C4748" i="15"/>
  <c r="A4478" i="15"/>
  <c r="C4613" i="15"/>
  <c r="A4658" i="15"/>
  <c r="C4658" i="15"/>
  <c r="C4793" i="15"/>
  <c r="A4523" i="15"/>
  <c r="BR12" i="7"/>
  <c r="C4048" i="15"/>
  <c r="C4288" i="15"/>
  <c r="C3688" i="15"/>
  <c r="A3928" i="15"/>
  <c r="B4048" i="15"/>
  <c r="A3808" i="15"/>
  <c r="C4168" i="15"/>
  <c r="C4408" i="15"/>
  <c r="C3808" i="15"/>
  <c r="B3928" i="15"/>
  <c r="A4288" i="15"/>
  <c r="B3688" i="15"/>
  <c r="C3928" i="15"/>
  <c r="B4288" i="15"/>
  <c r="B4408" i="15"/>
  <c r="A3688" i="15"/>
  <c r="B4168" i="15"/>
  <c r="A4408" i="15"/>
  <c r="B3808" i="15"/>
  <c r="A4048" i="15"/>
  <c r="A4168" i="15"/>
  <c r="E4287" i="15"/>
  <c r="E3807" i="15"/>
  <c r="E3687" i="15"/>
  <c r="E3927" i="15"/>
  <c r="E4047" i="15"/>
  <c r="E4167" i="15"/>
  <c r="E4407" i="15"/>
  <c r="D4568" i="15"/>
  <c r="D4793" i="15"/>
  <c r="AH133" i="7"/>
  <c r="D3808" i="15"/>
  <c r="D4288" i="15"/>
  <c r="AO90" i="7"/>
  <c r="AN90" i="7"/>
  <c r="A89" i="11"/>
  <c r="C165" i="8"/>
  <c r="Y148" i="7"/>
  <c r="D4703" i="15"/>
  <c r="D4748" i="15"/>
  <c r="E164" i="8"/>
  <c r="D3928" i="15"/>
  <c r="D4408" i="15"/>
  <c r="F89" i="11"/>
  <c r="AP90" i="7"/>
  <c r="AQ90" i="7"/>
  <c r="O166" i="7"/>
  <c r="B89" i="11"/>
  <c r="A165" i="8"/>
  <c r="D165" i="8"/>
  <c r="D4478" i="15"/>
  <c r="D4658" i="15"/>
  <c r="I11" i="13"/>
  <c r="D4168" i="15"/>
  <c r="I39" i="12"/>
  <c r="AL90" i="7"/>
  <c r="D4613" i="15"/>
  <c r="D4048" i="15"/>
  <c r="D3688" i="15"/>
  <c r="E89" i="11"/>
  <c r="C89" i="11"/>
  <c r="D89" i="11"/>
  <c r="P166" i="7"/>
  <c r="B165" i="8"/>
  <c r="N166" i="7"/>
  <c r="AM90" i="7"/>
  <c r="D4523" i="15"/>
  <c r="T166" i="7" l="1"/>
  <c r="R167" i="7"/>
  <c r="A4569" i="15"/>
  <c r="B4749" i="15"/>
  <c r="C4524" i="15"/>
  <c r="B4614" i="15"/>
  <c r="A4704" i="15"/>
  <c r="B4479" i="15"/>
  <c r="A4749" i="15"/>
  <c r="B4524" i="15"/>
  <c r="C4704" i="15"/>
  <c r="B4794" i="15"/>
  <c r="C4569" i="15"/>
  <c r="B4659" i="15"/>
  <c r="B4704" i="15"/>
  <c r="C4479" i="15"/>
  <c r="A4614" i="15"/>
  <c r="C4749" i="15"/>
  <c r="A4479" i="15"/>
  <c r="C4614" i="15"/>
  <c r="C4659" i="15"/>
  <c r="A4794" i="15"/>
  <c r="B4569" i="15"/>
  <c r="A4659" i="15"/>
  <c r="C4794" i="15"/>
  <c r="A4524" i="15"/>
  <c r="A1244" i="15"/>
  <c r="A824" i="15"/>
  <c r="B824" i="15"/>
  <c r="C824" i="15"/>
  <c r="C614" i="15"/>
  <c r="C1244" i="15"/>
  <c r="B614" i="15"/>
  <c r="B1244" i="15"/>
  <c r="B1034" i="15"/>
  <c r="C1034" i="15"/>
  <c r="A1034" i="15"/>
  <c r="A614" i="15"/>
  <c r="AA149" i="7"/>
  <c r="Z149" i="7"/>
  <c r="AB148" i="7"/>
  <c r="AJ134" i="7"/>
  <c r="AI134" i="7"/>
  <c r="AK133" i="7"/>
  <c r="E4288" i="15"/>
  <c r="E4793" i="15"/>
  <c r="E3928" i="15"/>
  <c r="E3808" i="15"/>
  <c r="E4048" i="15"/>
  <c r="E4658" i="15"/>
  <c r="E4748" i="15"/>
  <c r="E4568" i="15"/>
  <c r="E4408" i="15"/>
  <c r="E4168" i="15"/>
  <c r="E3688" i="15"/>
  <c r="E4613" i="15"/>
  <c r="E4478" i="15"/>
  <c r="E4703" i="15"/>
  <c r="E4523" i="15"/>
  <c r="D4659" i="15"/>
  <c r="J11" i="13"/>
  <c r="F132" i="10"/>
  <c r="B40" i="12"/>
  <c r="D40" i="12"/>
  <c r="D4569" i="15"/>
  <c r="D4614" i="15"/>
  <c r="E165" i="8"/>
  <c r="E147" i="9"/>
  <c r="BA41" i="7"/>
  <c r="AY41" i="7"/>
  <c r="AZ41" i="7"/>
  <c r="F40" i="12"/>
  <c r="D4479" i="15"/>
  <c r="D4749" i="15"/>
  <c r="AT90" i="7"/>
  <c r="D614" i="15"/>
  <c r="C40" i="12"/>
  <c r="AV41" i="7"/>
  <c r="D4704" i="15"/>
  <c r="D4794" i="15"/>
  <c r="D1244" i="15"/>
  <c r="Y149" i="7"/>
  <c r="AH134" i="7"/>
  <c r="AX41" i="7"/>
  <c r="A40" i="12"/>
  <c r="G40" i="12"/>
  <c r="BB41" i="7"/>
  <c r="E40" i="12"/>
  <c r="AW41" i="7"/>
  <c r="D1034" i="15"/>
  <c r="D4524" i="15"/>
  <c r="D824" i="15"/>
  <c r="AI135" i="7" l="1"/>
  <c r="AJ135" i="7"/>
  <c r="Z150" i="7"/>
  <c r="AA150" i="7"/>
  <c r="A615" i="15"/>
  <c r="B615" i="15"/>
  <c r="C615" i="15"/>
  <c r="B1245" i="15"/>
  <c r="A1245" i="15"/>
  <c r="C1245" i="15"/>
  <c r="A1035" i="15"/>
  <c r="C1035" i="15"/>
  <c r="B1035" i="15"/>
  <c r="C825" i="15"/>
  <c r="A825" i="15"/>
  <c r="B825" i="15"/>
  <c r="C4851" i="15"/>
  <c r="A4881" i="15"/>
  <c r="B4831" i="15"/>
  <c r="C4871" i="15"/>
  <c r="A4811" i="15"/>
  <c r="B4851" i="15"/>
  <c r="C4891" i="15"/>
  <c r="A4831" i="15"/>
  <c r="B4871" i="15"/>
  <c r="B4821" i="15"/>
  <c r="A4851" i="15"/>
  <c r="B4891" i="15"/>
  <c r="C4841" i="15"/>
  <c r="A4871" i="15"/>
  <c r="A4821" i="15"/>
  <c r="B4861" i="15"/>
  <c r="A4891" i="15"/>
  <c r="B4841" i="15"/>
  <c r="C4881" i="15"/>
  <c r="C4821" i="15"/>
  <c r="C4861" i="15"/>
  <c r="C4811" i="15"/>
  <c r="A4841" i="15"/>
  <c r="B4881" i="15"/>
  <c r="C4831" i="15"/>
  <c r="A4861" i="15"/>
  <c r="B4811" i="15"/>
  <c r="E1034" i="15"/>
  <c r="E4614" i="15"/>
  <c r="E4479" i="15"/>
  <c r="E4569" i="15"/>
  <c r="E1244" i="15"/>
  <c r="E4524" i="15"/>
  <c r="E614" i="15"/>
  <c r="E4749" i="15"/>
  <c r="E4704" i="15"/>
  <c r="E824" i="15"/>
  <c r="E4794" i="15"/>
  <c r="E4659" i="15"/>
  <c r="AH135" i="7"/>
  <c r="AF134" i="7"/>
  <c r="A133" i="10"/>
  <c r="O167" i="7"/>
  <c r="A166" i="8"/>
  <c r="U149" i="7"/>
  <c r="C148" i="9"/>
  <c r="B133" i="10"/>
  <c r="P167" i="7"/>
  <c r="B148" i="9"/>
  <c r="W149" i="7"/>
  <c r="BE41" i="7"/>
  <c r="E148" i="9"/>
  <c r="AR90" i="7"/>
  <c r="D4811" i="15"/>
  <c r="D4851" i="15"/>
  <c r="AD134" i="7"/>
  <c r="D148" i="9"/>
  <c r="A148" i="9"/>
  <c r="B166" i="8"/>
  <c r="F133" i="10"/>
  <c r="F147" i="9"/>
  <c r="D825" i="15"/>
  <c r="D4821" i="15"/>
  <c r="D4831" i="15"/>
  <c r="D4861" i="15"/>
  <c r="D4891" i="15"/>
  <c r="AG134" i="7"/>
  <c r="AE134" i="7"/>
  <c r="D133" i="10"/>
  <c r="C166" i="8"/>
  <c r="V149" i="7"/>
  <c r="Y150" i="7"/>
  <c r="D615" i="15"/>
  <c r="D1035" i="15"/>
  <c r="G132" i="10"/>
  <c r="D4871" i="15"/>
  <c r="D4881" i="15"/>
  <c r="AC134" i="7"/>
  <c r="C133" i="10"/>
  <c r="E133" i="10"/>
  <c r="N167" i="7"/>
  <c r="X149" i="7"/>
  <c r="D1245" i="15"/>
  <c r="D4841" i="15"/>
  <c r="AK134" i="7" l="1"/>
  <c r="A2682" i="15"/>
  <c r="B2682" i="15"/>
  <c r="C2682" i="15"/>
  <c r="A3522" i="15"/>
  <c r="B3522" i="15"/>
  <c r="C3522" i="15"/>
  <c r="B3312" i="15"/>
  <c r="A3312" i="15"/>
  <c r="C3312" i="15"/>
  <c r="B2892" i="15"/>
  <c r="C3102" i="15"/>
  <c r="B3102" i="15"/>
  <c r="A3102" i="15"/>
  <c r="A2892" i="15"/>
  <c r="C2892" i="15"/>
  <c r="A1689" i="15"/>
  <c r="A1437" i="15"/>
  <c r="B1689" i="15"/>
  <c r="A2445" i="15"/>
  <c r="C1437" i="15"/>
  <c r="C2445" i="15"/>
  <c r="B1437" i="15"/>
  <c r="C2193" i="15"/>
  <c r="B2445" i="15"/>
  <c r="A2193" i="15"/>
  <c r="B2193" i="15"/>
  <c r="A1941" i="15"/>
  <c r="B1941" i="15"/>
  <c r="C1941" i="15"/>
  <c r="C1689" i="15"/>
  <c r="AS91" i="7"/>
  <c r="AT91" i="7"/>
  <c r="AU90" i="7"/>
  <c r="AB149" i="7"/>
  <c r="E4831" i="15"/>
  <c r="E4861" i="15"/>
  <c r="E4871" i="15"/>
  <c r="E825" i="15"/>
  <c r="E4891" i="15"/>
  <c r="E1245" i="15"/>
  <c r="E4821" i="15"/>
  <c r="E1035" i="15"/>
  <c r="E615" i="15"/>
  <c r="E4811" i="15"/>
  <c r="E4881" i="15"/>
  <c r="E4841" i="15"/>
  <c r="E4851" i="15"/>
  <c r="D1689" i="15"/>
  <c r="AR91" i="7"/>
  <c r="S167" i="7"/>
  <c r="AG135" i="7"/>
  <c r="A134" i="10"/>
  <c r="U150" i="7"/>
  <c r="X150" i="7"/>
  <c r="C134" i="10"/>
  <c r="W150" i="7"/>
  <c r="D149" i="9"/>
  <c r="G133" i="10"/>
  <c r="D3102" i="15"/>
  <c r="D1941" i="15"/>
  <c r="D2445" i="15"/>
  <c r="AC135" i="7"/>
  <c r="D2682" i="15"/>
  <c r="D3522" i="15"/>
  <c r="BC41" i="7"/>
  <c r="AF135" i="7"/>
  <c r="B134" i="10"/>
  <c r="D134" i="10"/>
  <c r="C149" i="9"/>
  <c r="V150" i="7"/>
  <c r="AD135" i="7"/>
  <c r="AE135" i="7"/>
  <c r="A149" i="9"/>
  <c r="D2892" i="15"/>
  <c r="E149" i="9"/>
  <c r="D2193" i="15"/>
  <c r="G89" i="11"/>
  <c r="F148" i="9"/>
  <c r="F134" i="10"/>
  <c r="E134" i="10"/>
  <c r="B149" i="9"/>
  <c r="D3312" i="15"/>
  <c r="D1437" i="15"/>
  <c r="B2194" i="15" l="1"/>
  <c r="A1942" i="15"/>
  <c r="B1942" i="15"/>
  <c r="C1942" i="15"/>
  <c r="A1690" i="15"/>
  <c r="B1690" i="15"/>
  <c r="A1438" i="15"/>
  <c r="C1690" i="15"/>
  <c r="A2446" i="15"/>
  <c r="C1438" i="15"/>
  <c r="C2446" i="15"/>
  <c r="B1438" i="15"/>
  <c r="C2194" i="15"/>
  <c r="B2446" i="15"/>
  <c r="A2194" i="15"/>
  <c r="BD42" i="7"/>
  <c r="BF41" i="7"/>
  <c r="AK135" i="7"/>
  <c r="A2893" i="15"/>
  <c r="C2893" i="15"/>
  <c r="A3313" i="15"/>
  <c r="B3313" i="15"/>
  <c r="B2683" i="15"/>
  <c r="B3103" i="15"/>
  <c r="A3103" i="15"/>
  <c r="B3523" i="15"/>
  <c r="C3523" i="15"/>
  <c r="C3103" i="15"/>
  <c r="A2683" i="15"/>
  <c r="C3313" i="15"/>
  <c r="B2893" i="15"/>
  <c r="A3523" i="15"/>
  <c r="C2683" i="15"/>
  <c r="Z151" i="7"/>
  <c r="AB150" i="7"/>
  <c r="AI136" i="7"/>
  <c r="E1689" i="15"/>
  <c r="E1437" i="15"/>
  <c r="E3312" i="15"/>
  <c r="E1941" i="15"/>
  <c r="E2193" i="15"/>
  <c r="E2892" i="15"/>
  <c r="E3102" i="15"/>
  <c r="E2682" i="15"/>
  <c r="E2445" i="15"/>
  <c r="E3522" i="15"/>
  <c r="F149" i="9"/>
  <c r="D1438" i="15"/>
  <c r="D2446" i="15"/>
  <c r="D2893" i="15"/>
  <c r="G90" i="11"/>
  <c r="AN91" i="7"/>
  <c r="H89" i="11"/>
  <c r="D3103" i="15"/>
  <c r="AL91" i="7"/>
  <c r="AQ91" i="7"/>
  <c r="D1942" i="15"/>
  <c r="D3313" i="15"/>
  <c r="D3523" i="15"/>
  <c r="C90" i="11"/>
  <c r="AM91" i="7"/>
  <c r="E90" i="11"/>
  <c r="D1690" i="15"/>
  <c r="H40" i="12"/>
  <c r="G134" i="10"/>
  <c r="Q167" i="7"/>
  <c r="A90" i="11"/>
  <c r="AO91" i="7"/>
  <c r="D90" i="11"/>
  <c r="AP91" i="7"/>
  <c r="B90" i="11"/>
  <c r="F90" i="11"/>
  <c r="D2683" i="15"/>
  <c r="D2194" i="15"/>
  <c r="R168" i="7" l="1"/>
  <c r="T167" i="7"/>
  <c r="A3314" i="15"/>
  <c r="B2894" i="15"/>
  <c r="C2894" i="15"/>
  <c r="A2684" i="15"/>
  <c r="B2684" i="15"/>
  <c r="C2684" i="15"/>
  <c r="A3524" i="15"/>
  <c r="B3524" i="15"/>
  <c r="C3524" i="15"/>
  <c r="B3314" i="15"/>
  <c r="C3314" i="15"/>
  <c r="A2894" i="15"/>
  <c r="B3104" i="15"/>
  <c r="C3104" i="15"/>
  <c r="A3104" i="15"/>
  <c r="AS92" i="7"/>
  <c r="AU91" i="7"/>
  <c r="C4409" i="15"/>
  <c r="A3689" i="15"/>
  <c r="C4049" i="15"/>
  <c r="C4169" i="15"/>
  <c r="C4289" i="15"/>
  <c r="C3689" i="15"/>
  <c r="A4169" i="15"/>
  <c r="B3689" i="15"/>
  <c r="A3809" i="15"/>
  <c r="C3929" i="15"/>
  <c r="A4049" i="15"/>
  <c r="B4049" i="15"/>
  <c r="A4289" i="15"/>
  <c r="A4409" i="15"/>
  <c r="B3809" i="15"/>
  <c r="A3929" i="15"/>
  <c r="B4169" i="15"/>
  <c r="B4409" i="15"/>
  <c r="C3809" i="15"/>
  <c r="B3929" i="15"/>
  <c r="B4289" i="15"/>
  <c r="C2195" i="15"/>
  <c r="B2447" i="15"/>
  <c r="B1691" i="15"/>
  <c r="B1439" i="15"/>
  <c r="B1943" i="15"/>
  <c r="A2195" i="15"/>
  <c r="C2447" i="15"/>
  <c r="A1691" i="15"/>
  <c r="A2447" i="15"/>
  <c r="C1691" i="15"/>
  <c r="B2195" i="15"/>
  <c r="C1943" i="15"/>
  <c r="C1439" i="15"/>
  <c r="A1439" i="15"/>
  <c r="A1943" i="15"/>
  <c r="E3523" i="15"/>
  <c r="E3313" i="15"/>
  <c r="E2683" i="15"/>
  <c r="E2194" i="15"/>
  <c r="E2446" i="15"/>
  <c r="E3103" i="15"/>
  <c r="E2893" i="15"/>
  <c r="E1438" i="15"/>
  <c r="E1690" i="15"/>
  <c r="E1942" i="15"/>
  <c r="H90" i="11"/>
  <c r="D3104" i="15"/>
  <c r="D3524" i="15"/>
  <c r="D4169" i="15"/>
  <c r="AD136" i="7"/>
  <c r="E135" i="10"/>
  <c r="AW42" i="7"/>
  <c r="B41" i="12"/>
  <c r="AV42" i="7"/>
  <c r="G41" i="12"/>
  <c r="W151" i="7"/>
  <c r="D2684" i="15"/>
  <c r="I40" i="12"/>
  <c r="D3809" i="15"/>
  <c r="D3929" i="15"/>
  <c r="D1691" i="15"/>
  <c r="D1943" i="15"/>
  <c r="B135" i="10"/>
  <c r="AF136" i="7"/>
  <c r="A135" i="10"/>
  <c r="AZ42" i="7"/>
  <c r="BB42" i="7"/>
  <c r="D41" i="12"/>
  <c r="F41" i="12"/>
  <c r="C150" i="9"/>
  <c r="D166" i="8"/>
  <c r="D3314" i="15"/>
  <c r="D4049" i="15"/>
  <c r="D4289" i="15"/>
  <c r="D2195" i="15"/>
  <c r="AC136" i="7"/>
  <c r="AG136" i="7"/>
  <c r="C135" i="10"/>
  <c r="AY42" i="7"/>
  <c r="BA42" i="7"/>
  <c r="E41" i="12"/>
  <c r="X151" i="7"/>
  <c r="B150" i="9"/>
  <c r="V151" i="7"/>
  <c r="D2894" i="15"/>
  <c r="D3689" i="15"/>
  <c r="D4409" i="15"/>
  <c r="D2447" i="15"/>
  <c r="AE136" i="7"/>
  <c r="D135" i="10"/>
  <c r="AX42" i="7"/>
  <c r="C41" i="12"/>
  <c r="A41" i="12"/>
  <c r="U151" i="7"/>
  <c r="A150" i="9"/>
  <c r="D150" i="9"/>
  <c r="D1439" i="15"/>
  <c r="C4615" i="15" l="1"/>
  <c r="B4705" i="15"/>
  <c r="C4480" i="15"/>
  <c r="A4615" i="15"/>
  <c r="C4750" i="15"/>
  <c r="A4480" i="15"/>
  <c r="C4795" i="15"/>
  <c r="A4525" i="15"/>
  <c r="C4660" i="15"/>
  <c r="A4795" i="15"/>
  <c r="B4570" i="15"/>
  <c r="A4660" i="15"/>
  <c r="A4705" i="15"/>
  <c r="B4480" i="15"/>
  <c r="A4570" i="15"/>
  <c r="B4750" i="15"/>
  <c r="C4525" i="15"/>
  <c r="B4615" i="15"/>
  <c r="B4660" i="15"/>
  <c r="A4750" i="15"/>
  <c r="B4525" i="15"/>
  <c r="C4705" i="15"/>
  <c r="B4795" i="15"/>
  <c r="C4570" i="15"/>
  <c r="B4410" i="15"/>
  <c r="A3690" i="15"/>
  <c r="A3810" i="15"/>
  <c r="C4170" i="15"/>
  <c r="C4410" i="15"/>
  <c r="C3810" i="15"/>
  <c r="A4170" i="15"/>
  <c r="A4290" i="15"/>
  <c r="B3690" i="15"/>
  <c r="C3930" i="15"/>
  <c r="C4290" i="15"/>
  <c r="B4050" i="15"/>
  <c r="B4170" i="15"/>
  <c r="A4410" i="15"/>
  <c r="B3810" i="15"/>
  <c r="A4050" i="15"/>
  <c r="A3930" i="15"/>
  <c r="B3930" i="15"/>
  <c r="C4050" i="15"/>
  <c r="B4290" i="15"/>
  <c r="C3690" i="15"/>
  <c r="E2447" i="15"/>
  <c r="E4169" i="15"/>
  <c r="E3314" i="15"/>
  <c r="E2894" i="15"/>
  <c r="E1439" i="15"/>
  <c r="E1691" i="15"/>
  <c r="E3809" i="15"/>
  <c r="E4049" i="15"/>
  <c r="E3104" i="15"/>
  <c r="E2684" i="15"/>
  <c r="E3929" i="15"/>
  <c r="E3689" i="15"/>
  <c r="E3524" i="15"/>
  <c r="E1943" i="15"/>
  <c r="E2195" i="15"/>
  <c r="E4289" i="15"/>
  <c r="E4409" i="15"/>
  <c r="BE42" i="7"/>
  <c r="D4615" i="15"/>
  <c r="D4750" i="15"/>
  <c r="D4170" i="15"/>
  <c r="D4290" i="15"/>
  <c r="B91" i="11"/>
  <c r="D91" i="11"/>
  <c r="AJ136" i="7"/>
  <c r="D4525" i="15"/>
  <c r="D4660" i="15"/>
  <c r="D3930" i="15"/>
  <c r="D4410" i="15"/>
  <c r="AQ92" i="7"/>
  <c r="C91" i="11"/>
  <c r="AA151" i="7"/>
  <c r="D4705" i="15"/>
  <c r="D3810" i="15"/>
  <c r="AN92" i="7"/>
  <c r="AL92" i="7"/>
  <c r="AP92" i="7"/>
  <c r="E91" i="11"/>
  <c r="E166" i="8"/>
  <c r="D4795" i="15"/>
  <c r="D3690" i="15"/>
  <c r="AO92" i="7"/>
  <c r="F91" i="11"/>
  <c r="AM92" i="7"/>
  <c r="P168" i="7"/>
  <c r="N168" i="7"/>
  <c r="A91" i="11"/>
  <c r="O168" i="7"/>
  <c r="B167" i="8" s="1"/>
  <c r="D4050" i="15"/>
  <c r="D4480" i="15"/>
  <c r="D4570" i="15"/>
  <c r="C167" i="8"/>
  <c r="A1036" i="15" l="1"/>
  <c r="C1036" i="15"/>
  <c r="A616" i="15"/>
  <c r="A826" i="15"/>
  <c r="B826" i="15"/>
  <c r="C1246" i="15"/>
  <c r="C616" i="15"/>
  <c r="A1246" i="15"/>
  <c r="B616" i="15"/>
  <c r="C826" i="15"/>
  <c r="B1246" i="15"/>
  <c r="B1036" i="15"/>
  <c r="E3930" i="15"/>
  <c r="E3810" i="15"/>
  <c r="E4570" i="15"/>
  <c r="E4525" i="15"/>
  <c r="E4480" i="15"/>
  <c r="E3690" i="15"/>
  <c r="E4410" i="15"/>
  <c r="E4660" i="15"/>
  <c r="E4170" i="15"/>
  <c r="E4705" i="15"/>
  <c r="E4750" i="15"/>
  <c r="E4615" i="15"/>
  <c r="E4050" i="15"/>
  <c r="E4290" i="15"/>
  <c r="E4795" i="15"/>
  <c r="A167" i="8"/>
  <c r="Y151" i="7"/>
  <c r="BC42" i="7"/>
  <c r="D826" i="15"/>
  <c r="AT92" i="7"/>
  <c r="S168" i="7"/>
  <c r="D616" i="15"/>
  <c r="D1036" i="15"/>
  <c r="AH136" i="7"/>
  <c r="D1246" i="15"/>
  <c r="AI137" i="7" l="1"/>
  <c r="AJ137" i="7"/>
  <c r="AK136" i="7"/>
  <c r="BD43" i="7"/>
  <c r="BF42" i="7"/>
  <c r="Z152" i="7"/>
  <c r="AA152" i="7"/>
  <c r="AB151" i="7"/>
  <c r="E616" i="15"/>
  <c r="E1246" i="15"/>
  <c r="E826" i="15"/>
  <c r="E1036" i="15"/>
  <c r="F135" i="10"/>
  <c r="Q168" i="7"/>
  <c r="Y152" i="7"/>
  <c r="AR92" i="7"/>
  <c r="AH137" i="7"/>
  <c r="H41" i="12"/>
  <c r="E150" i="9"/>
  <c r="AS93" i="7" l="1"/>
  <c r="AU92" i="7"/>
  <c r="R169" i="7"/>
  <c r="S169" i="7"/>
  <c r="T168" i="7"/>
  <c r="F150" i="9"/>
  <c r="D167" i="8"/>
  <c r="G135" i="10"/>
  <c r="A151" i="9"/>
  <c r="B151" i="9"/>
  <c r="AF137" i="7"/>
  <c r="B136" i="10"/>
  <c r="I41" i="12"/>
  <c r="E151" i="9"/>
  <c r="V152" i="7"/>
  <c r="U152" i="7"/>
  <c r="B42" i="12"/>
  <c r="A42" i="12"/>
  <c r="C42" i="12"/>
  <c r="AC137" i="7"/>
  <c r="E136" i="10"/>
  <c r="F136" i="10"/>
  <c r="G91" i="11"/>
  <c r="Q169" i="7"/>
  <c r="D151" i="9"/>
  <c r="X152" i="7"/>
  <c r="E42" i="12"/>
  <c r="G42" i="12"/>
  <c r="AG137" i="7"/>
  <c r="C136" i="10"/>
  <c r="D136" i="10"/>
  <c r="W152" i="7"/>
  <c r="C151" i="9"/>
  <c r="F42" i="12"/>
  <c r="AE137" i="7"/>
  <c r="AD137" i="7"/>
  <c r="A136" i="10"/>
  <c r="D42" i="12"/>
  <c r="AI138" i="7" l="1"/>
  <c r="Z153" i="7"/>
  <c r="R170" i="7"/>
  <c r="S170" i="7"/>
  <c r="AK137" i="7"/>
  <c r="AB152" i="7"/>
  <c r="C4751" i="15"/>
  <c r="A4481" i="15"/>
  <c r="C4616" i="15"/>
  <c r="B4706" i="15"/>
  <c r="C4481" i="15"/>
  <c r="A4616" i="15"/>
  <c r="A4661" i="15"/>
  <c r="C4796" i="15"/>
  <c r="A4526" i="15"/>
  <c r="C4661" i="15"/>
  <c r="A4796" i="15"/>
  <c r="B4571" i="15"/>
  <c r="B4616" i="15"/>
  <c r="A4706" i="15"/>
  <c r="B4481" i="15"/>
  <c r="A4571" i="15"/>
  <c r="B4751" i="15"/>
  <c r="C4526" i="15"/>
  <c r="B4796" i="15"/>
  <c r="C4571" i="15"/>
  <c r="B4661" i="15"/>
  <c r="A4751" i="15"/>
  <c r="B4526" i="15"/>
  <c r="C4706" i="15"/>
  <c r="A3525" i="15"/>
  <c r="B3525" i="15"/>
  <c r="C3525" i="15"/>
  <c r="B3315" i="15"/>
  <c r="A3315" i="15"/>
  <c r="C3315" i="15"/>
  <c r="B3105" i="15"/>
  <c r="C3105" i="15"/>
  <c r="A3105" i="15"/>
  <c r="A2895" i="15"/>
  <c r="B2895" i="15"/>
  <c r="C2895" i="15"/>
  <c r="A2685" i="15"/>
  <c r="B2685" i="15"/>
  <c r="C2685" i="15"/>
  <c r="B1944" i="15"/>
  <c r="C1440" i="15"/>
  <c r="B1440" i="15"/>
  <c r="A1440" i="15"/>
  <c r="A2448" i="15"/>
  <c r="C2196" i="15"/>
  <c r="C2448" i="15"/>
  <c r="A2196" i="15"/>
  <c r="B2196" i="15"/>
  <c r="B2448" i="15"/>
  <c r="A1944" i="15"/>
  <c r="C1692" i="15"/>
  <c r="C1944" i="15"/>
  <c r="A1692" i="15"/>
  <c r="B1692" i="15"/>
  <c r="G136" i="10"/>
  <c r="D168" i="8"/>
  <c r="D4481" i="15"/>
  <c r="D4751" i="15"/>
  <c r="P169" i="7"/>
  <c r="E92" i="11"/>
  <c r="AL93" i="7"/>
  <c r="A92" i="11"/>
  <c r="AO93" i="7"/>
  <c r="AY43" i="7" s="1"/>
  <c r="N169" i="7"/>
  <c r="AN93" i="7"/>
  <c r="AX43" i="7" s="1"/>
  <c r="D4616" i="15"/>
  <c r="D4796" i="15"/>
  <c r="O169" i="7"/>
  <c r="B168" i="8" s="1"/>
  <c r="C92" i="11"/>
  <c r="D92" i="11"/>
  <c r="F92" i="11"/>
  <c r="AM93" i="7"/>
  <c r="AW43" i="7" s="1"/>
  <c r="B92" i="11"/>
  <c r="Q170" i="7"/>
  <c r="D4706" i="15"/>
  <c r="F151" i="9"/>
  <c r="D2895" i="15"/>
  <c r="D3525" i="15"/>
  <c r="C168" i="8"/>
  <c r="AQ93" i="7"/>
  <c r="AP93" i="7"/>
  <c r="AZ43" i="7" s="1"/>
  <c r="H91" i="11"/>
  <c r="D4526" i="15"/>
  <c r="D4661" i="15"/>
  <c r="D3315" i="15"/>
  <c r="E167" i="8"/>
  <c r="D1440" i="15"/>
  <c r="D2448" i="15"/>
  <c r="D2196" i="15"/>
  <c r="D2685" i="15"/>
  <c r="D4571" i="15"/>
  <c r="D3105" i="15"/>
  <c r="D1692" i="15"/>
  <c r="D1944" i="15"/>
  <c r="AV43" i="7"/>
  <c r="BA43" i="7"/>
  <c r="C1037" i="15" l="1"/>
  <c r="B617" i="15"/>
  <c r="B1247" i="15"/>
  <c r="A617" i="15"/>
  <c r="A1037" i="15"/>
  <c r="B1037" i="15"/>
  <c r="C1247" i="15"/>
  <c r="A827" i="15"/>
  <c r="B827" i="15"/>
  <c r="A1247" i="15"/>
  <c r="C827" i="15"/>
  <c r="C617" i="15"/>
  <c r="B4291" i="15"/>
  <c r="B4411" i="15"/>
  <c r="C3691" i="15"/>
  <c r="A3811" i="15"/>
  <c r="C4171" i="15"/>
  <c r="A4051" i="15"/>
  <c r="A4171" i="15"/>
  <c r="C4291" i="15"/>
  <c r="A3691" i="15"/>
  <c r="C3931" i="15"/>
  <c r="A3931" i="15"/>
  <c r="B4051" i="15"/>
  <c r="B4171" i="15"/>
  <c r="C4411" i="15"/>
  <c r="B3811" i="15"/>
  <c r="A4411" i="15"/>
  <c r="C3811" i="15"/>
  <c r="B3931" i="15"/>
  <c r="C4051" i="15"/>
  <c r="A4291" i="15"/>
  <c r="B3691" i="15"/>
  <c r="B2197" i="15"/>
  <c r="B1945" i="15"/>
  <c r="B1693" i="15"/>
  <c r="A1441" i="15"/>
  <c r="C2449" i="15"/>
  <c r="C2197" i="15"/>
  <c r="C1945" i="15"/>
  <c r="C1693" i="15"/>
  <c r="B1441" i="15"/>
  <c r="A2449" i="15"/>
  <c r="A2197" i="15"/>
  <c r="A1945" i="15"/>
  <c r="A1693" i="15"/>
  <c r="C1441" i="15"/>
  <c r="B2449" i="15"/>
  <c r="T169" i="7"/>
  <c r="B3526" i="15"/>
  <c r="C3526" i="15"/>
  <c r="C3106" i="15"/>
  <c r="A3106" i="15"/>
  <c r="C3316" i="15"/>
  <c r="C2686" i="15"/>
  <c r="C2896" i="15"/>
  <c r="A2686" i="15"/>
  <c r="A2896" i="15"/>
  <c r="B2896" i="15"/>
  <c r="A3526" i="15"/>
  <c r="B3106" i="15"/>
  <c r="B2686" i="15"/>
  <c r="B3316" i="15"/>
  <c r="A3316" i="15"/>
  <c r="E2196" i="15"/>
  <c r="E4706" i="15"/>
  <c r="E4571" i="15"/>
  <c r="E2895" i="15"/>
  <c r="E3105" i="15"/>
  <c r="E4796" i="15"/>
  <c r="E4481" i="15"/>
  <c r="E4751" i="15"/>
  <c r="E1692" i="15"/>
  <c r="E1440" i="15"/>
  <c r="E2685" i="15"/>
  <c r="E3525" i="15"/>
  <c r="E4526" i="15"/>
  <c r="E1944" i="15"/>
  <c r="E2448" i="15"/>
  <c r="E3315" i="15"/>
  <c r="E4661" i="15"/>
  <c r="E4616" i="15"/>
  <c r="D4411" i="15"/>
  <c r="D3106" i="15"/>
  <c r="X153" i="7"/>
  <c r="U153" i="7"/>
  <c r="AE138" i="7"/>
  <c r="C137" i="10"/>
  <c r="D2896" i="15"/>
  <c r="B152" i="9"/>
  <c r="D137" i="10"/>
  <c r="AG138" i="7"/>
  <c r="B137" i="10"/>
  <c r="D3811" i="15"/>
  <c r="AT93" i="7"/>
  <c r="D2449" i="15"/>
  <c r="V153" i="7"/>
  <c r="P170" i="7"/>
  <c r="A137" i="10"/>
  <c r="N170" i="7"/>
  <c r="AC138" i="7"/>
  <c r="AF138" i="7"/>
  <c r="D3691" i="15"/>
  <c r="D4051" i="15"/>
  <c r="D169" i="8"/>
  <c r="A168" i="8"/>
  <c r="D3316" i="15"/>
  <c r="C152" i="9"/>
  <c r="A152" i="9"/>
  <c r="AD138" i="7"/>
  <c r="D4171" i="15"/>
  <c r="D4291" i="15"/>
  <c r="D1945" i="15"/>
  <c r="D2686" i="15"/>
  <c r="W153" i="7"/>
  <c r="D152" i="9"/>
  <c r="O170" i="7"/>
  <c r="B169" i="8" s="1"/>
  <c r="E137" i="10"/>
  <c r="D1037" i="15"/>
  <c r="D1441" i="15"/>
  <c r="D2197" i="15"/>
  <c r="D1247" i="15"/>
  <c r="D1693" i="15"/>
  <c r="D3931" i="15"/>
  <c r="D827" i="15"/>
  <c r="D617" i="15"/>
  <c r="D3526" i="15"/>
  <c r="T170" i="7" l="1"/>
  <c r="R171" i="7"/>
  <c r="E2896" i="15"/>
  <c r="E3106" i="15"/>
  <c r="E1945" i="15"/>
  <c r="E4051" i="15"/>
  <c r="E3691" i="15"/>
  <c r="E827" i="15"/>
  <c r="E2686" i="15"/>
  <c r="E3526" i="15"/>
  <c r="E1441" i="15"/>
  <c r="E2197" i="15"/>
  <c r="E4411" i="15"/>
  <c r="E3931" i="15"/>
  <c r="E3316" i="15"/>
  <c r="E2449" i="15"/>
  <c r="E3811" i="15"/>
  <c r="E4171" i="15"/>
  <c r="E1247" i="15"/>
  <c r="E1037" i="15"/>
  <c r="E1693" i="15"/>
  <c r="E4291" i="15"/>
  <c r="E617" i="15"/>
  <c r="E168" i="8"/>
  <c r="C169" i="8"/>
  <c r="AA153" i="7"/>
  <c r="A169" i="8"/>
  <c r="AR93" i="7"/>
  <c r="AJ138" i="7"/>
  <c r="BB43" i="7"/>
  <c r="AT94" i="7" l="1"/>
  <c r="AS94" i="7"/>
  <c r="AU93" i="7"/>
  <c r="A828" i="15"/>
  <c r="A1038" i="15"/>
  <c r="C828" i="15"/>
  <c r="B1248" i="15"/>
  <c r="B828" i="15"/>
  <c r="C1038" i="15"/>
  <c r="A1248" i="15"/>
  <c r="C1248" i="15"/>
  <c r="C618" i="15"/>
  <c r="B618" i="15"/>
  <c r="B1038" i="15"/>
  <c r="A618" i="15"/>
  <c r="BE43" i="7"/>
  <c r="Y153" i="7"/>
  <c r="D828" i="15"/>
  <c r="D1248" i="15"/>
  <c r="B170" i="8"/>
  <c r="G92" i="11"/>
  <c r="N171" i="7"/>
  <c r="A170" i="8"/>
  <c r="AH138" i="7"/>
  <c r="O171" i="7"/>
  <c r="C170" i="8"/>
  <c r="P171" i="7"/>
  <c r="AR94" i="7"/>
  <c r="E169" i="8"/>
  <c r="D1038" i="15"/>
  <c r="D618" i="15"/>
  <c r="A1039" i="15" l="1"/>
  <c r="B1039" i="15"/>
  <c r="C1039" i="15"/>
  <c r="C829" i="15"/>
  <c r="A829" i="15"/>
  <c r="B829" i="15"/>
  <c r="A619" i="15"/>
  <c r="B619" i="15"/>
  <c r="C619" i="15"/>
  <c r="B1249" i="15"/>
  <c r="A1249" i="15"/>
  <c r="C1249" i="15"/>
  <c r="AI139" i="7"/>
  <c r="AK138" i="7"/>
  <c r="Z154" i="7"/>
  <c r="AB153" i="7"/>
  <c r="E828" i="15"/>
  <c r="E1248" i="15"/>
  <c r="E1038" i="15"/>
  <c r="E618" i="15"/>
  <c r="D1039" i="15"/>
  <c r="D619" i="15"/>
  <c r="D829" i="15"/>
  <c r="G93" i="11"/>
  <c r="E152" i="9"/>
  <c r="D93" i="11"/>
  <c r="F137" i="10"/>
  <c r="AL94" i="7"/>
  <c r="AM94" i="7"/>
  <c r="AO94" i="7"/>
  <c r="B93" i="11"/>
  <c r="A93" i="11"/>
  <c r="H92" i="11"/>
  <c r="F93" i="11"/>
  <c r="AQ94" i="7"/>
  <c r="E93" i="11"/>
  <c r="S171" i="7"/>
  <c r="BC43" i="7"/>
  <c r="C93" i="11"/>
  <c r="AN94" i="7"/>
  <c r="AP94" i="7"/>
  <c r="D1249" i="15"/>
  <c r="BD44" i="7" l="1"/>
  <c r="BF43" i="7"/>
  <c r="AS95" i="7"/>
  <c r="A4052" i="15"/>
  <c r="A4172" i="15"/>
  <c r="A4292" i="15"/>
  <c r="C3692" i="15"/>
  <c r="C3932" i="15"/>
  <c r="A3932" i="15"/>
  <c r="B4052" i="15"/>
  <c r="B4172" i="15"/>
  <c r="A4412" i="15"/>
  <c r="B3812" i="15"/>
  <c r="B4412" i="15"/>
  <c r="C3812" i="15"/>
  <c r="B3932" i="15"/>
  <c r="C4052" i="15"/>
  <c r="C4292" i="15"/>
  <c r="B3692" i="15"/>
  <c r="B4292" i="15"/>
  <c r="C4412" i="15"/>
  <c r="A3692" i="15"/>
  <c r="A3812" i="15"/>
  <c r="C4172" i="15"/>
  <c r="AU94" i="7"/>
  <c r="E1249" i="15"/>
  <c r="E619" i="15"/>
  <c r="E1039" i="15"/>
  <c r="E829" i="15"/>
  <c r="Q171" i="7"/>
  <c r="D4052" i="15"/>
  <c r="D4292" i="15"/>
  <c r="H93" i="11"/>
  <c r="W154" i="7"/>
  <c r="D153" i="9"/>
  <c r="B138" i="10"/>
  <c r="D138" i="10"/>
  <c r="AF139" i="7"/>
  <c r="E138" i="10"/>
  <c r="D3812" i="15"/>
  <c r="C153" i="9"/>
  <c r="AE139" i="7"/>
  <c r="H42" i="12"/>
  <c r="D4412" i="15"/>
  <c r="F152" i="9"/>
  <c r="A153" i="9"/>
  <c r="B153" i="9"/>
  <c r="D4172" i="15"/>
  <c r="X154" i="7"/>
  <c r="AG139" i="7"/>
  <c r="A138" i="10"/>
  <c r="D3692" i="15"/>
  <c r="V154" i="7"/>
  <c r="U154" i="7"/>
  <c r="AD139" i="7"/>
  <c r="AC139" i="7"/>
  <c r="C138" i="10"/>
  <c r="G137" i="10"/>
  <c r="D3932" i="15"/>
  <c r="B3527" i="15" l="1"/>
  <c r="B3107" i="15"/>
  <c r="C3527" i="15"/>
  <c r="A3107" i="15"/>
  <c r="C3317" i="15"/>
  <c r="B3317" i="15"/>
  <c r="B2897" i="15"/>
  <c r="A2687" i="15"/>
  <c r="A2897" i="15"/>
  <c r="C3107" i="15"/>
  <c r="A3527" i="15"/>
  <c r="C2687" i="15"/>
  <c r="B2687" i="15"/>
  <c r="C2897" i="15"/>
  <c r="A3317" i="15"/>
  <c r="A2450" i="15"/>
  <c r="B2450" i="15"/>
  <c r="C2450" i="15"/>
  <c r="B2198" i="15"/>
  <c r="C2198" i="15"/>
  <c r="A2198" i="15"/>
  <c r="A1946" i="15"/>
  <c r="B1946" i="15"/>
  <c r="C1946" i="15"/>
  <c r="A1694" i="15"/>
  <c r="B1694" i="15"/>
  <c r="C1694" i="15"/>
  <c r="C1442" i="15"/>
  <c r="A1442" i="15"/>
  <c r="B1442" i="15"/>
  <c r="C4293" i="15"/>
  <c r="B4413" i="15"/>
  <c r="A3693" i="15"/>
  <c r="A3813" i="15"/>
  <c r="C4173" i="15"/>
  <c r="A4053" i="15"/>
  <c r="A4173" i="15"/>
  <c r="A4293" i="15"/>
  <c r="B3693" i="15"/>
  <c r="C3933" i="15"/>
  <c r="A3933" i="15"/>
  <c r="B4053" i="15"/>
  <c r="B4173" i="15"/>
  <c r="C4413" i="15"/>
  <c r="B3813" i="15"/>
  <c r="A4413" i="15"/>
  <c r="C3813" i="15"/>
  <c r="B3933" i="15"/>
  <c r="C4053" i="15"/>
  <c r="B4293" i="15"/>
  <c r="C3693" i="15"/>
  <c r="R172" i="7"/>
  <c r="S172" i="7"/>
  <c r="T171" i="7"/>
  <c r="E4412" i="15"/>
  <c r="E4172" i="15"/>
  <c r="E3932" i="15"/>
  <c r="E3812" i="15"/>
  <c r="E3692" i="15"/>
  <c r="E4052" i="15"/>
  <c r="E4292" i="15"/>
  <c r="D2897" i="15"/>
  <c r="AA154" i="7"/>
  <c r="D2450" i="15"/>
  <c r="D4053" i="15"/>
  <c r="D3933" i="15"/>
  <c r="D170" i="8"/>
  <c r="AQ95" i="7"/>
  <c r="AL95" i="7"/>
  <c r="C94" i="11"/>
  <c r="D43" i="12"/>
  <c r="E43" i="12"/>
  <c r="D2687" i="15"/>
  <c r="D94" i="11"/>
  <c r="C43" i="12"/>
  <c r="D3693" i="15"/>
  <c r="Q172" i="7"/>
  <c r="AO95" i="7"/>
  <c r="AM95" i="7"/>
  <c r="E94" i="11"/>
  <c r="F43" i="12"/>
  <c r="G43" i="12"/>
  <c r="F94" i="11"/>
  <c r="A94" i="11"/>
  <c r="B43" i="12"/>
  <c r="AJ139" i="7"/>
  <c r="AN95" i="7"/>
  <c r="A43" i="12"/>
  <c r="D2198" i="15"/>
  <c r="I42" i="12"/>
  <c r="D4173" i="15"/>
  <c r="D4413" i="15"/>
  <c r="AP95" i="7"/>
  <c r="D3527" i="15"/>
  <c r="D3813" i="15"/>
  <c r="B94" i="11"/>
  <c r="D1694" i="15"/>
  <c r="D1442" i="15"/>
  <c r="D3107" i="15"/>
  <c r="D1946" i="15"/>
  <c r="D4293" i="15"/>
  <c r="D3317" i="15"/>
  <c r="B4797" i="15" l="1"/>
  <c r="C4572" i="15"/>
  <c r="B4662" i="15"/>
  <c r="B4707" i="15"/>
  <c r="C4482" i="15"/>
  <c r="A4617" i="15"/>
  <c r="C4752" i="15"/>
  <c r="A4482" i="15"/>
  <c r="C4617" i="15"/>
  <c r="C4662" i="15"/>
  <c r="A4797" i="15"/>
  <c r="B4572" i="15"/>
  <c r="A4662" i="15"/>
  <c r="C4797" i="15"/>
  <c r="A4527" i="15"/>
  <c r="A4572" i="15"/>
  <c r="B4752" i="15"/>
  <c r="C4527" i="15"/>
  <c r="B4617" i="15"/>
  <c r="A4707" i="15"/>
  <c r="A4752" i="15"/>
  <c r="B4527" i="15"/>
  <c r="C4707" i="15"/>
  <c r="B4482" i="15"/>
  <c r="E4293" i="15"/>
  <c r="E1442" i="15"/>
  <c r="E1946" i="15"/>
  <c r="E3527" i="15"/>
  <c r="E3693" i="15"/>
  <c r="E2687" i="15"/>
  <c r="E4053" i="15"/>
  <c r="E1694" i="15"/>
  <c r="E2897" i="15"/>
  <c r="E3107" i="15"/>
  <c r="E3813" i="15"/>
  <c r="E4173" i="15"/>
  <c r="E4413" i="15"/>
  <c r="E3933" i="15"/>
  <c r="E2198" i="15"/>
  <c r="E2450" i="15"/>
  <c r="E3317" i="15"/>
  <c r="D4662" i="15"/>
  <c r="AH139" i="7"/>
  <c r="E170" i="8"/>
  <c r="N172" i="7"/>
  <c r="D4797" i="15"/>
  <c r="D4527" i="15"/>
  <c r="D171" i="8"/>
  <c r="Y154" i="7"/>
  <c r="O172" i="7"/>
  <c r="D4707" i="15"/>
  <c r="AT95" i="7"/>
  <c r="D4617" i="15"/>
  <c r="D4752" i="15"/>
  <c r="C171" i="8"/>
  <c r="P172" i="7"/>
  <c r="D4482" i="15"/>
  <c r="D4572" i="15"/>
  <c r="R173" i="7" l="1"/>
  <c r="Z155" i="7"/>
  <c r="AA155" i="7"/>
  <c r="AB154" i="7"/>
  <c r="T172" i="7"/>
  <c r="C830" i="15"/>
  <c r="C620" i="15"/>
  <c r="A1250" i="15"/>
  <c r="B620" i="15"/>
  <c r="B1250" i="15"/>
  <c r="B1040" i="15"/>
  <c r="A1040" i="15"/>
  <c r="C1040" i="15"/>
  <c r="A620" i="15"/>
  <c r="C1250" i="15"/>
  <c r="A830" i="15"/>
  <c r="B830" i="15"/>
  <c r="AI140" i="7"/>
  <c r="AJ140" i="7"/>
  <c r="AK139" i="7"/>
  <c r="E4707" i="15"/>
  <c r="E4752" i="15"/>
  <c r="E4527" i="15"/>
  <c r="E4797" i="15"/>
  <c r="E4662" i="15"/>
  <c r="E4572" i="15"/>
  <c r="E4617" i="15"/>
  <c r="E4482" i="15"/>
  <c r="E153" i="9"/>
  <c r="A171" i="8"/>
  <c r="AH140" i="7"/>
  <c r="AR95" i="7"/>
  <c r="Y155" i="7"/>
  <c r="B171" i="8"/>
  <c r="D1250" i="15"/>
  <c r="F138" i="10"/>
  <c r="D620" i="15"/>
  <c r="D1040" i="15"/>
  <c r="D830" i="15"/>
  <c r="AA156" i="7" l="1"/>
  <c r="Z156" i="7"/>
  <c r="AS96" i="7"/>
  <c r="AU95" i="7"/>
  <c r="AI141" i="7"/>
  <c r="AJ141" i="7"/>
  <c r="E830" i="15"/>
  <c r="E1250" i="15"/>
  <c r="E620" i="15"/>
  <c r="E1040" i="15"/>
  <c r="G138" i="10"/>
  <c r="F139" i="10"/>
  <c r="F153" i="9"/>
  <c r="W155" i="7"/>
  <c r="B154" i="9"/>
  <c r="C172" i="8"/>
  <c r="E154" i="9"/>
  <c r="G94" i="11"/>
  <c r="A154" i="9"/>
  <c r="U155" i="7"/>
  <c r="AC140" i="7"/>
  <c r="A139" i="10"/>
  <c r="E139" i="10"/>
  <c r="A172" i="8"/>
  <c r="Y156" i="7"/>
  <c r="AH141" i="7"/>
  <c r="X155" i="7"/>
  <c r="D154" i="9"/>
  <c r="AE140" i="7"/>
  <c r="AD140" i="7"/>
  <c r="D139" i="10"/>
  <c r="N173" i="7"/>
  <c r="AG140" i="7"/>
  <c r="B172" i="8"/>
  <c r="E171" i="8"/>
  <c r="V155" i="7"/>
  <c r="C154" i="9"/>
  <c r="C139" i="10"/>
  <c r="AF140" i="7"/>
  <c r="P173" i="7"/>
  <c r="O173" i="7"/>
  <c r="B139" i="10"/>
  <c r="C1251" i="15" l="1"/>
  <c r="B1251" i="15"/>
  <c r="A1251" i="15"/>
  <c r="B1041" i="15"/>
  <c r="A1041" i="15"/>
  <c r="C1041" i="15"/>
  <c r="B831" i="15"/>
  <c r="C831" i="15"/>
  <c r="A831" i="15"/>
  <c r="C621" i="15"/>
  <c r="A621" i="15"/>
  <c r="B621" i="15"/>
  <c r="AK140" i="7"/>
  <c r="AB155" i="7"/>
  <c r="A1695" i="15"/>
  <c r="A2451" i="15"/>
  <c r="C1443" i="15"/>
  <c r="C2451" i="15"/>
  <c r="B1443" i="15"/>
  <c r="A2199" i="15"/>
  <c r="B2451" i="15"/>
  <c r="B2199" i="15"/>
  <c r="C2199" i="15"/>
  <c r="A1947" i="15"/>
  <c r="B1947" i="15"/>
  <c r="C1947" i="15"/>
  <c r="B1695" i="15"/>
  <c r="C1695" i="15"/>
  <c r="A1443" i="15"/>
  <c r="B3318" i="15"/>
  <c r="C3318" i="15"/>
  <c r="B3528" i="15"/>
  <c r="B3108" i="15"/>
  <c r="C3108" i="15"/>
  <c r="A3108" i="15"/>
  <c r="A3318" i="15"/>
  <c r="B2898" i="15"/>
  <c r="C2898" i="15"/>
  <c r="A2688" i="15"/>
  <c r="A2898" i="15"/>
  <c r="C2688" i="15"/>
  <c r="A3528" i="15"/>
  <c r="B2688" i="15"/>
  <c r="C3528" i="15"/>
  <c r="S173" i="7"/>
  <c r="H94" i="11"/>
  <c r="D3318" i="15"/>
  <c r="A155" i="9"/>
  <c r="W156" i="7"/>
  <c r="G139" i="10"/>
  <c r="D621" i="15"/>
  <c r="D1251" i="15"/>
  <c r="F154" i="9"/>
  <c r="D2199" i="15"/>
  <c r="D2688" i="15"/>
  <c r="D3528" i="15"/>
  <c r="C155" i="9"/>
  <c r="U156" i="7"/>
  <c r="A140" i="10"/>
  <c r="AP96" i="7"/>
  <c r="E155" i="9"/>
  <c r="D2451" i="15"/>
  <c r="V156" i="7"/>
  <c r="D155" i="9"/>
  <c r="AE141" i="7"/>
  <c r="B140" i="10"/>
  <c r="AD141" i="7"/>
  <c r="AQ96" i="7"/>
  <c r="AN96" i="7"/>
  <c r="C95" i="11"/>
  <c r="AF141" i="7"/>
  <c r="AO96" i="7"/>
  <c r="D140" i="10"/>
  <c r="F95" i="11"/>
  <c r="F140" i="10"/>
  <c r="D1695" i="15"/>
  <c r="D3108" i="15"/>
  <c r="B155" i="9"/>
  <c r="X156" i="7"/>
  <c r="AG141" i="7"/>
  <c r="C140" i="10"/>
  <c r="E140" i="10"/>
  <c r="AL96" i="7"/>
  <c r="B95" i="11"/>
  <c r="E95" i="11"/>
  <c r="AC141" i="7"/>
  <c r="D95" i="11"/>
  <c r="A95" i="11"/>
  <c r="AM96" i="7"/>
  <c r="D1041" i="15"/>
  <c r="D831" i="15"/>
  <c r="D1947" i="15"/>
  <c r="D2898" i="15"/>
  <c r="D1443" i="15"/>
  <c r="AK141" i="7" l="1"/>
  <c r="AI142" i="7"/>
  <c r="Z157" i="7"/>
  <c r="AB156" i="7"/>
  <c r="C2452" i="15"/>
  <c r="A1444" i="15"/>
  <c r="A2200" i="15"/>
  <c r="B2452" i="15"/>
  <c r="B2200" i="15"/>
  <c r="C2200" i="15"/>
  <c r="A1948" i="15"/>
  <c r="B1948" i="15"/>
  <c r="C1948" i="15"/>
  <c r="B1696" i="15"/>
  <c r="C1696" i="15"/>
  <c r="B1444" i="15"/>
  <c r="A1696" i="15"/>
  <c r="A2452" i="15"/>
  <c r="C1444" i="15"/>
  <c r="C3319" i="15"/>
  <c r="A3109" i="15"/>
  <c r="C2689" i="15"/>
  <c r="A3319" i="15"/>
  <c r="C3529" i="15"/>
  <c r="A2899" i="15"/>
  <c r="B3319" i="15"/>
  <c r="C2899" i="15"/>
  <c r="A2689" i="15"/>
  <c r="B2689" i="15"/>
  <c r="B3109" i="15"/>
  <c r="C3109" i="15"/>
  <c r="B3529" i="15"/>
  <c r="A3529" i="15"/>
  <c r="B2899" i="15"/>
  <c r="B4294" i="15"/>
  <c r="B3694" i="15"/>
  <c r="A3934" i="15"/>
  <c r="B4054" i="15"/>
  <c r="B4174" i="15"/>
  <c r="C4054" i="15"/>
  <c r="C4174" i="15"/>
  <c r="C4414" i="15"/>
  <c r="C3814" i="15"/>
  <c r="B3934" i="15"/>
  <c r="C3934" i="15"/>
  <c r="C4294" i="15"/>
  <c r="B4414" i="15"/>
  <c r="C3694" i="15"/>
  <c r="A3814" i="15"/>
  <c r="A3694" i="15"/>
  <c r="A4414" i="15"/>
  <c r="B3814" i="15"/>
  <c r="A4054" i="15"/>
  <c r="A4174" i="15"/>
  <c r="A4294" i="15"/>
  <c r="E3318" i="15"/>
  <c r="E2451" i="15"/>
  <c r="E2898" i="15"/>
  <c r="E3108" i="15"/>
  <c r="E1947" i="15"/>
  <c r="E621" i="15"/>
  <c r="E1251" i="15"/>
  <c r="E2688" i="15"/>
  <c r="E1041" i="15"/>
  <c r="E3528" i="15"/>
  <c r="E1695" i="15"/>
  <c r="E2199" i="15"/>
  <c r="E1443" i="15"/>
  <c r="E831" i="15"/>
  <c r="D2899" i="15"/>
  <c r="D3529" i="15"/>
  <c r="Q173" i="7"/>
  <c r="F155" i="9"/>
  <c r="D2689" i="15"/>
  <c r="D4054" i="15"/>
  <c r="G140" i="10"/>
  <c r="D3319" i="15"/>
  <c r="D4294" i="15"/>
  <c r="AT96" i="7"/>
  <c r="D1948" i="15"/>
  <c r="D3109" i="15"/>
  <c r="D3934" i="15"/>
  <c r="D1696" i="15"/>
  <c r="D1444" i="15"/>
  <c r="D2452" i="15"/>
  <c r="D3694" i="15"/>
  <c r="D2200" i="15"/>
  <c r="D4414" i="15"/>
  <c r="D3814" i="15"/>
  <c r="D4174" i="15"/>
  <c r="C2900" i="15" l="1"/>
  <c r="A2690" i="15"/>
  <c r="B2690" i="15"/>
  <c r="C2690" i="15"/>
  <c r="A3530" i="15"/>
  <c r="B3530" i="15"/>
  <c r="C3530" i="15"/>
  <c r="B3320" i="15"/>
  <c r="A3320" i="15"/>
  <c r="C3320" i="15"/>
  <c r="B3110" i="15"/>
  <c r="C3110" i="15"/>
  <c r="A3110" i="15"/>
  <c r="A2900" i="15"/>
  <c r="B2900" i="15"/>
  <c r="A2453" i="15"/>
  <c r="B2201" i="15"/>
  <c r="C2201" i="15"/>
  <c r="B1949" i="15"/>
  <c r="C1949" i="15"/>
  <c r="C1697" i="15"/>
  <c r="A1949" i="15"/>
  <c r="A1697" i="15"/>
  <c r="B1697" i="15"/>
  <c r="A1445" i="15"/>
  <c r="B1445" i="15"/>
  <c r="B2453" i="15"/>
  <c r="C1445" i="15"/>
  <c r="C2453" i="15"/>
  <c r="A2201" i="15"/>
  <c r="R174" i="7"/>
  <c r="T173" i="7"/>
  <c r="E3934" i="15"/>
  <c r="E4174" i="15"/>
  <c r="E2689" i="15"/>
  <c r="E3694" i="15"/>
  <c r="E4054" i="15"/>
  <c r="E1948" i="15"/>
  <c r="E3814" i="15"/>
  <c r="E3529" i="15"/>
  <c r="E3319" i="15"/>
  <c r="E2200" i="15"/>
  <c r="E2452" i="15"/>
  <c r="E4294" i="15"/>
  <c r="E4414" i="15"/>
  <c r="E3109" i="15"/>
  <c r="E2899" i="15"/>
  <c r="E1444" i="15"/>
  <c r="E1696" i="15"/>
  <c r="AR96" i="7"/>
  <c r="D2900" i="15"/>
  <c r="D3530" i="15"/>
  <c r="D1697" i="15"/>
  <c r="AF142" i="7"/>
  <c r="AE142" i="7"/>
  <c r="A141" i="10"/>
  <c r="A156" i="9"/>
  <c r="V157" i="7"/>
  <c r="B141" i="10"/>
  <c r="B156" i="9"/>
  <c r="D3320" i="15"/>
  <c r="AC142" i="7"/>
  <c r="E141" i="10"/>
  <c r="AG142" i="7"/>
  <c r="W157" i="7"/>
  <c r="D156" i="9"/>
  <c r="D2453" i="15"/>
  <c r="AD142" i="7"/>
  <c r="D2690" i="15"/>
  <c r="D172" i="8"/>
  <c r="C141" i="10"/>
  <c r="D141" i="10"/>
  <c r="X157" i="7"/>
  <c r="C156" i="9"/>
  <c r="D3110" i="15"/>
  <c r="U157" i="7"/>
  <c r="D1445" i="15"/>
  <c r="D2201" i="15"/>
  <c r="D1949" i="15"/>
  <c r="AS97" i="7" l="1"/>
  <c r="AU96" i="7"/>
  <c r="E1949" i="15"/>
  <c r="E2453" i="15"/>
  <c r="E3320" i="15"/>
  <c r="E2201" i="15"/>
  <c r="E3530" i="15"/>
  <c r="E1445" i="15"/>
  <c r="E2900" i="15"/>
  <c r="E1697" i="15"/>
  <c r="E3110" i="15"/>
  <c r="E2690" i="15"/>
  <c r="AJ142" i="7"/>
  <c r="G95" i="11"/>
  <c r="P174" i="7"/>
  <c r="AA157" i="7"/>
  <c r="N174" i="7"/>
  <c r="O174" i="7"/>
  <c r="E172" i="8"/>
  <c r="A173" i="8"/>
  <c r="B1252" i="15" l="1"/>
  <c r="B1042" i="15"/>
  <c r="B622" i="15"/>
  <c r="C1042" i="15"/>
  <c r="A622" i="15"/>
  <c r="A1042" i="15"/>
  <c r="A832" i="15"/>
  <c r="A1252" i="15"/>
  <c r="B832" i="15"/>
  <c r="C1252" i="15"/>
  <c r="C832" i="15"/>
  <c r="C622" i="15"/>
  <c r="C173" i="8"/>
  <c r="AO97" i="7"/>
  <c r="AY44" i="7" s="1"/>
  <c r="AN97" i="7"/>
  <c r="AX44" i="7" s="1"/>
  <c r="A96" i="11"/>
  <c r="B96" i="11"/>
  <c r="D96" i="11"/>
  <c r="AL97" i="7"/>
  <c r="AP97" i="7"/>
  <c r="AZ44" i="7" s="1"/>
  <c r="B173" i="8"/>
  <c r="S174" i="7"/>
  <c r="AM97" i="7"/>
  <c r="AW44" i="7" s="1"/>
  <c r="H95" i="11"/>
  <c r="E96" i="11"/>
  <c r="Y157" i="7"/>
  <c r="AH142" i="7"/>
  <c r="C96" i="11"/>
  <c r="AQ97" i="7"/>
  <c r="F96" i="11"/>
  <c r="D622" i="15"/>
  <c r="D1042" i="15"/>
  <c r="D832" i="15"/>
  <c r="D1252" i="15"/>
  <c r="AV44" i="7"/>
  <c r="AI143" i="7" l="1"/>
  <c r="AJ143" i="7"/>
  <c r="AK142" i="7"/>
  <c r="Z158" i="7"/>
  <c r="AA158" i="7"/>
  <c r="AB157" i="7"/>
  <c r="C3935" i="15"/>
  <c r="A4415" i="15"/>
  <c r="C3815" i="15"/>
  <c r="C4055" i="15"/>
  <c r="A4175" i="15"/>
  <c r="B4415" i="15"/>
  <c r="C4415" i="15"/>
  <c r="B3815" i="15"/>
  <c r="B4295" i="15"/>
  <c r="B3935" i="15"/>
  <c r="A3815" i="15"/>
  <c r="A3695" i="15"/>
  <c r="C4295" i="15"/>
  <c r="C3695" i="15"/>
  <c r="A4055" i="15"/>
  <c r="A4295" i="15"/>
  <c r="B3695" i="15"/>
  <c r="C4175" i="15"/>
  <c r="B4055" i="15"/>
  <c r="A3935" i="15"/>
  <c r="B4175" i="15"/>
  <c r="E622" i="15"/>
  <c r="E832" i="15"/>
  <c r="E1042" i="15"/>
  <c r="E1252" i="15"/>
  <c r="AH143" i="7"/>
  <c r="D4055" i="15"/>
  <c r="BA44" i="7"/>
  <c r="F141" i="10"/>
  <c r="Y158" i="7"/>
  <c r="AT97" i="7"/>
  <c r="D4415" i="15"/>
  <c r="E156" i="9"/>
  <c r="D4175" i="15"/>
  <c r="Q174" i="7"/>
  <c r="D3815" i="15"/>
  <c r="D3935" i="15"/>
  <c r="D3695" i="15"/>
  <c r="D4295" i="15"/>
  <c r="R175" i="7" l="1"/>
  <c r="S175" i="7"/>
  <c r="T174" i="7"/>
  <c r="E4295" i="15"/>
  <c r="E3935" i="15"/>
  <c r="E4055" i="15"/>
  <c r="E4415" i="15"/>
  <c r="E3815" i="15"/>
  <c r="E4175" i="15"/>
  <c r="E3695" i="15"/>
  <c r="F156" i="9"/>
  <c r="AG143" i="7"/>
  <c r="AC143" i="7"/>
  <c r="C142" i="10"/>
  <c r="U158" i="7"/>
  <c r="C157" i="9"/>
  <c r="D142" i="10"/>
  <c r="V158" i="7"/>
  <c r="D173" i="8"/>
  <c r="AR97" i="7"/>
  <c r="G141" i="10"/>
  <c r="AE143" i="7"/>
  <c r="E142" i="10"/>
  <c r="B157" i="9"/>
  <c r="Q175" i="7"/>
  <c r="E157" i="9"/>
  <c r="AF143" i="7"/>
  <c r="A142" i="10"/>
  <c r="A157" i="9"/>
  <c r="D157" i="9"/>
  <c r="X158" i="7"/>
  <c r="F142" i="10"/>
  <c r="AD143" i="7"/>
  <c r="B142" i="10"/>
  <c r="W158" i="7"/>
  <c r="Z159" i="7" l="1"/>
  <c r="C3321" i="15"/>
  <c r="B3111" i="15"/>
  <c r="C3111" i="15"/>
  <c r="A2691" i="15"/>
  <c r="B3531" i="15"/>
  <c r="B3321" i="15"/>
  <c r="A2901" i="15"/>
  <c r="B2901" i="15"/>
  <c r="A3531" i="15"/>
  <c r="C2901" i="15"/>
  <c r="C3531" i="15"/>
  <c r="A3111" i="15"/>
  <c r="B2691" i="15"/>
  <c r="C2691" i="15"/>
  <c r="A3321" i="15"/>
  <c r="AS98" i="7"/>
  <c r="AT98" i="7"/>
  <c r="AU97" i="7"/>
  <c r="AB158" i="7"/>
  <c r="AK143" i="7"/>
  <c r="AI144" i="7"/>
  <c r="C1950" i="15"/>
  <c r="C2202" i="15"/>
  <c r="A1950" i="15"/>
  <c r="C1698" i="15"/>
  <c r="A2202" i="15"/>
  <c r="B2202" i="15"/>
  <c r="B2454" i="15"/>
  <c r="C1446" i="15"/>
  <c r="B1698" i="15"/>
  <c r="A2454" i="15"/>
  <c r="B1950" i="15"/>
  <c r="A1698" i="15"/>
  <c r="A1446" i="15"/>
  <c r="B1446" i="15"/>
  <c r="C2454" i="15"/>
  <c r="F157" i="9"/>
  <c r="D2901" i="15"/>
  <c r="D3531" i="15"/>
  <c r="AR98" i="7"/>
  <c r="G142" i="10"/>
  <c r="B174" i="8"/>
  <c r="D174" i="8"/>
  <c r="D2691" i="15"/>
  <c r="BB44" i="7"/>
  <c r="D2202" i="15"/>
  <c r="P175" i="7"/>
  <c r="D3111" i="15"/>
  <c r="G96" i="11"/>
  <c r="E173" i="8"/>
  <c r="D2454" i="15"/>
  <c r="D1446" i="15"/>
  <c r="A174" i="8"/>
  <c r="D3321" i="15"/>
  <c r="N175" i="7"/>
  <c r="O175" i="7"/>
  <c r="C174" i="8"/>
  <c r="D1950" i="15"/>
  <c r="D1698" i="15"/>
  <c r="T175" i="7" l="1"/>
  <c r="B1253" i="15"/>
  <c r="C1253" i="15"/>
  <c r="B623" i="15"/>
  <c r="A1043" i="15"/>
  <c r="B1043" i="15"/>
  <c r="C1043" i="15"/>
  <c r="A833" i="15"/>
  <c r="B833" i="15"/>
  <c r="A623" i="15"/>
  <c r="C623" i="15"/>
  <c r="C833" i="15"/>
  <c r="A1253" i="15"/>
  <c r="R176" i="7"/>
  <c r="A2902" i="15"/>
  <c r="B3112" i="15"/>
  <c r="A2692" i="15"/>
  <c r="A3112" i="15"/>
  <c r="C3112" i="15"/>
  <c r="A3322" i="15"/>
  <c r="C3532" i="15"/>
  <c r="B2692" i="15"/>
  <c r="B2902" i="15"/>
  <c r="B3322" i="15"/>
  <c r="B3532" i="15"/>
  <c r="A3532" i="15"/>
  <c r="C2692" i="15"/>
  <c r="C3322" i="15"/>
  <c r="C2902" i="15"/>
  <c r="A2455" i="15"/>
  <c r="C1447" i="15"/>
  <c r="C2455" i="15"/>
  <c r="A2203" i="15"/>
  <c r="B1447" i="15"/>
  <c r="A1447" i="15"/>
  <c r="B2203" i="15"/>
  <c r="C2203" i="15"/>
  <c r="C1699" i="15"/>
  <c r="C1951" i="15"/>
  <c r="A1951" i="15"/>
  <c r="B1951" i="15"/>
  <c r="A1699" i="15"/>
  <c r="B2455" i="15"/>
  <c r="B1699" i="15"/>
  <c r="E1698" i="15"/>
  <c r="E1950" i="15"/>
  <c r="E3531" i="15"/>
  <c r="E3111" i="15"/>
  <c r="E2691" i="15"/>
  <c r="E2901" i="15"/>
  <c r="E3321" i="15"/>
  <c r="E2454" i="15"/>
  <c r="E1446" i="15"/>
  <c r="E2202" i="15"/>
  <c r="BE44" i="7"/>
  <c r="D3322" i="15"/>
  <c r="D2203" i="15"/>
  <c r="D2455" i="15"/>
  <c r="AO98" i="7"/>
  <c r="E97" i="11"/>
  <c r="B97" i="11"/>
  <c r="AE144" i="7"/>
  <c r="AC144" i="7"/>
  <c r="X159" i="7"/>
  <c r="E174" i="8"/>
  <c r="D3112" i="15"/>
  <c r="D3532" i="15"/>
  <c r="AQ98" i="7"/>
  <c r="AN98" i="7"/>
  <c r="A97" i="11"/>
  <c r="AF144" i="7"/>
  <c r="AG144" i="7"/>
  <c r="AD144" i="7"/>
  <c r="W159" i="7"/>
  <c r="B158" i="9"/>
  <c r="D1447" i="15"/>
  <c r="AL98" i="7"/>
  <c r="C97" i="11"/>
  <c r="D143" i="10"/>
  <c r="D1253" i="15"/>
  <c r="D833" i="15"/>
  <c r="H96" i="11"/>
  <c r="D2692" i="15"/>
  <c r="G97" i="11"/>
  <c r="AP98" i="7"/>
  <c r="B143" i="10"/>
  <c r="U159" i="7"/>
  <c r="D97" i="11"/>
  <c r="AM98" i="7"/>
  <c r="F97" i="11"/>
  <c r="A143" i="10"/>
  <c r="C143" i="10"/>
  <c r="V159" i="7"/>
  <c r="E143" i="10"/>
  <c r="C158" i="9"/>
  <c r="D1043" i="15"/>
  <c r="D1699" i="15"/>
  <c r="D623" i="15"/>
  <c r="D2902" i="15"/>
  <c r="D1951" i="15"/>
  <c r="C4416" i="15" l="1"/>
  <c r="A3696" i="15"/>
  <c r="B4176" i="15"/>
  <c r="A4056" i="15"/>
  <c r="C3936" i="15"/>
  <c r="C3816" i="15"/>
  <c r="B4056" i="15"/>
  <c r="A3816" i="15"/>
  <c r="B3696" i="15"/>
  <c r="C4296" i="15"/>
  <c r="C4176" i="15"/>
  <c r="A4176" i="15"/>
  <c r="B4416" i="15"/>
  <c r="C4056" i="15"/>
  <c r="A4416" i="15"/>
  <c r="B3816" i="15"/>
  <c r="A3936" i="15"/>
  <c r="A4296" i="15"/>
  <c r="B3936" i="15"/>
  <c r="C3696" i="15"/>
  <c r="B4296" i="15"/>
  <c r="AU98" i="7"/>
  <c r="AS99" i="7"/>
  <c r="B834" i="15"/>
  <c r="A834" i="15"/>
  <c r="C834" i="15"/>
  <c r="B624" i="15"/>
  <c r="C624" i="15"/>
  <c r="A624" i="15"/>
  <c r="A1254" i="15"/>
  <c r="C1254" i="15"/>
  <c r="B1254" i="15"/>
  <c r="C1044" i="15"/>
  <c r="B1044" i="15"/>
  <c r="A1044" i="15"/>
  <c r="E1951" i="15"/>
  <c r="E2455" i="15"/>
  <c r="E3322" i="15"/>
  <c r="E833" i="15"/>
  <c r="E1253" i="15"/>
  <c r="E1699" i="15"/>
  <c r="E1447" i="15"/>
  <c r="E2692" i="15"/>
  <c r="E3112" i="15"/>
  <c r="E623" i="15"/>
  <c r="E2203" i="15"/>
  <c r="E1043" i="15"/>
  <c r="E2902" i="15"/>
  <c r="E3532" i="15"/>
  <c r="D3816" i="15"/>
  <c r="D624" i="15"/>
  <c r="D158" i="9"/>
  <c r="H97" i="11"/>
  <c r="D4176" i="15"/>
  <c r="D3936" i="15"/>
  <c r="AA159" i="7"/>
  <c r="A158" i="9"/>
  <c r="D4056" i="15"/>
  <c r="D4296" i="15"/>
  <c r="AJ144" i="7"/>
  <c r="D1254" i="15"/>
  <c r="A175" i="8"/>
  <c r="D3696" i="15"/>
  <c r="D4416" i="15"/>
  <c r="BC44" i="7"/>
  <c r="N176" i="7"/>
  <c r="B175" i="8"/>
  <c r="O176" i="7"/>
  <c r="C175" i="8"/>
  <c r="P176" i="7"/>
  <c r="D834" i="15"/>
  <c r="D1044" i="15"/>
  <c r="BD45" i="7" l="1"/>
  <c r="BF44" i="7"/>
  <c r="B4417" i="15"/>
  <c r="C3697" i="15"/>
  <c r="A4417" i="15"/>
  <c r="C4297" i="15"/>
  <c r="B4177" i="15"/>
  <c r="B3697" i="15"/>
  <c r="C4417" i="15"/>
  <c r="A4177" i="15"/>
  <c r="A4297" i="15"/>
  <c r="C4177" i="15"/>
  <c r="C4057" i="15"/>
  <c r="A3817" i="15"/>
  <c r="A3697" i="15"/>
  <c r="C3817" i="15"/>
  <c r="A4057" i="15"/>
  <c r="B4057" i="15"/>
  <c r="B3817" i="15"/>
  <c r="A3937" i="15"/>
  <c r="B4297" i="15"/>
  <c r="B3937" i="15"/>
  <c r="C3937" i="15"/>
  <c r="E3696" i="15"/>
  <c r="E834" i="15"/>
  <c r="E4176" i="15"/>
  <c r="E1044" i="15"/>
  <c r="E624" i="15"/>
  <c r="E4056" i="15"/>
  <c r="E4296" i="15"/>
  <c r="E3816" i="15"/>
  <c r="E1254" i="15"/>
  <c r="E3936" i="15"/>
  <c r="E4416" i="15"/>
  <c r="S176" i="7"/>
  <c r="Y159" i="7"/>
  <c r="D4057" i="15"/>
  <c r="D4417" i="15"/>
  <c r="F98" i="11"/>
  <c r="AP99" i="7"/>
  <c r="D98" i="11"/>
  <c r="D3817" i="15"/>
  <c r="AQ99" i="7"/>
  <c r="AL99" i="7"/>
  <c r="E98" i="11"/>
  <c r="D3697" i="15"/>
  <c r="D4177" i="15"/>
  <c r="AN99" i="7"/>
  <c r="A98" i="11"/>
  <c r="H43" i="12"/>
  <c r="AH144" i="7"/>
  <c r="D4297" i="15"/>
  <c r="C98" i="11"/>
  <c r="AM99" i="7"/>
  <c r="B98" i="11"/>
  <c r="AO99" i="7"/>
  <c r="D3937" i="15"/>
  <c r="AI145" i="7" l="1"/>
  <c r="AK144" i="7"/>
  <c r="Z160" i="7"/>
  <c r="AB159" i="7"/>
  <c r="E4057" i="15"/>
  <c r="E4417" i="15"/>
  <c r="E3817" i="15"/>
  <c r="E4177" i="15"/>
  <c r="E3697" i="15"/>
  <c r="E3937" i="15"/>
  <c r="E4297" i="15"/>
  <c r="F143" i="10"/>
  <c r="I43" i="12"/>
  <c r="Q176" i="7"/>
  <c r="E44" i="12"/>
  <c r="E158" i="9"/>
  <c r="D44" i="12"/>
  <c r="F44" i="12"/>
  <c r="AT99" i="7"/>
  <c r="G44" i="12"/>
  <c r="A44" i="12"/>
  <c r="C44" i="12"/>
  <c r="B44" i="12"/>
  <c r="R177" i="7" l="1"/>
  <c r="T176" i="7"/>
  <c r="C4618" i="15"/>
  <c r="C4663" i="15"/>
  <c r="C4708" i="15"/>
  <c r="A4663" i="15"/>
  <c r="A4753" i="15"/>
  <c r="C4528" i="15"/>
  <c r="B4663" i="15"/>
  <c r="C4753" i="15"/>
  <c r="C4798" i="15"/>
  <c r="A4528" i="15"/>
  <c r="B4528" i="15"/>
  <c r="B4573" i="15"/>
  <c r="B4618" i="15"/>
  <c r="A4573" i="15"/>
  <c r="B4708" i="15"/>
  <c r="A4483" i="15"/>
  <c r="A4708" i="15"/>
  <c r="B4483" i="15"/>
  <c r="A4798" i="15"/>
  <c r="B4798" i="15"/>
  <c r="C4573" i="15"/>
  <c r="C4483" i="15"/>
  <c r="B4753" i="15"/>
  <c r="A4618" i="15"/>
  <c r="AR99" i="7"/>
  <c r="D4573" i="15"/>
  <c r="D4708" i="15"/>
  <c r="AD145" i="7"/>
  <c r="AG145" i="7"/>
  <c r="A144" i="10"/>
  <c r="A159" i="9"/>
  <c r="B159" i="9"/>
  <c r="C159" i="9"/>
  <c r="X160" i="7"/>
  <c r="F158" i="9"/>
  <c r="D4483" i="15"/>
  <c r="D4753" i="15"/>
  <c r="AF145" i="7"/>
  <c r="E144" i="10"/>
  <c r="B144" i="10"/>
  <c r="W160" i="7"/>
  <c r="D4618" i="15"/>
  <c r="D4798" i="15"/>
  <c r="AE145" i="7"/>
  <c r="D144" i="10"/>
  <c r="D159" i="9"/>
  <c r="V160" i="7"/>
  <c r="AC145" i="7"/>
  <c r="U160" i="7"/>
  <c r="D175" i="8"/>
  <c r="D4663" i="15"/>
  <c r="D4528" i="15"/>
  <c r="G143" i="10"/>
  <c r="C144" i="10"/>
  <c r="B3323" i="15" l="1"/>
  <c r="A3533" i="15"/>
  <c r="C3533" i="15"/>
  <c r="A2903" i="15"/>
  <c r="B3113" i="15"/>
  <c r="C2693" i="15"/>
  <c r="C3113" i="15"/>
  <c r="A3323" i="15"/>
  <c r="B2903" i="15"/>
  <c r="B2693" i="15"/>
  <c r="B3533" i="15"/>
  <c r="C3323" i="15"/>
  <c r="C2903" i="15"/>
  <c r="A3113" i="15"/>
  <c r="A2693" i="15"/>
  <c r="A1700" i="15"/>
  <c r="B2204" i="15"/>
  <c r="C1952" i="15"/>
  <c r="B1952" i="15"/>
  <c r="B1448" i="15"/>
  <c r="C1700" i="15"/>
  <c r="C1448" i="15"/>
  <c r="B2456" i="15"/>
  <c r="A1952" i="15"/>
  <c r="A2456" i="15"/>
  <c r="C2456" i="15"/>
  <c r="A2204" i="15"/>
  <c r="A1448" i="15"/>
  <c r="C2204" i="15"/>
  <c r="B1700" i="15"/>
  <c r="AS100" i="7"/>
  <c r="AU99" i="7"/>
  <c r="E4573" i="15"/>
  <c r="E4798" i="15"/>
  <c r="E4618" i="15"/>
  <c r="E4753" i="15"/>
  <c r="E4708" i="15"/>
  <c r="E4483" i="15"/>
  <c r="E4528" i="15"/>
  <c r="E4663" i="15"/>
  <c r="D3533" i="15"/>
  <c r="D1700" i="15"/>
  <c r="AA160" i="7"/>
  <c r="A176" i="8"/>
  <c r="E175" i="8"/>
  <c r="O177" i="7"/>
  <c r="C176" i="8"/>
  <c r="D3323" i="15"/>
  <c r="D1952" i="15"/>
  <c r="AJ145" i="7"/>
  <c r="D2903" i="15"/>
  <c r="D2204" i="15"/>
  <c r="G98" i="11"/>
  <c r="B176" i="8"/>
  <c r="N177" i="7"/>
  <c r="P177" i="7"/>
  <c r="D2456" i="15"/>
  <c r="D1448" i="15"/>
  <c r="D3113" i="15"/>
  <c r="D2693" i="15"/>
  <c r="B835" i="15" l="1"/>
  <c r="A625" i="15"/>
  <c r="A1045" i="15"/>
  <c r="C1045" i="15"/>
  <c r="A835" i="15"/>
  <c r="A1255" i="15"/>
  <c r="C1255" i="15"/>
  <c r="C625" i="15"/>
  <c r="B1255" i="15"/>
  <c r="B1045" i="15"/>
  <c r="C835" i="15"/>
  <c r="B625" i="15"/>
  <c r="E3113" i="15"/>
  <c r="E3533" i="15"/>
  <c r="E1448" i="15"/>
  <c r="E1952" i="15"/>
  <c r="E2693" i="15"/>
  <c r="E1700" i="15"/>
  <c r="E2903" i="15"/>
  <c r="E2204" i="15"/>
  <c r="E2456" i="15"/>
  <c r="E3323" i="15"/>
  <c r="S177" i="7"/>
  <c r="AQ100" i="7"/>
  <c r="Y160" i="7"/>
  <c r="D99" i="11"/>
  <c r="AN100" i="7"/>
  <c r="AP100" i="7"/>
  <c r="F99" i="11"/>
  <c r="B99" i="11"/>
  <c r="C99" i="11"/>
  <c r="H98" i="11"/>
  <c r="D1045" i="15"/>
  <c r="AO100" i="7"/>
  <c r="E99" i="11"/>
  <c r="AH145" i="7"/>
  <c r="D835" i="15"/>
  <c r="D625" i="15"/>
  <c r="AM100" i="7"/>
  <c r="AL100" i="7"/>
  <c r="A99" i="11"/>
  <c r="D1255" i="15"/>
  <c r="AI146" i="7" l="1"/>
  <c r="AJ146" i="7"/>
  <c r="AK145" i="7"/>
  <c r="C4178" i="15"/>
  <c r="A4418" i="15"/>
  <c r="C3818" i="15"/>
  <c r="A4178" i="15"/>
  <c r="B4178" i="15"/>
  <c r="B3698" i="15"/>
  <c r="C4298" i="15"/>
  <c r="A3698" i="15"/>
  <c r="C3938" i="15"/>
  <c r="B4298" i="15"/>
  <c r="A4298" i="15"/>
  <c r="C4058" i="15"/>
  <c r="A3818" i="15"/>
  <c r="B3938" i="15"/>
  <c r="A3938" i="15"/>
  <c r="C4418" i="15"/>
  <c r="B3818" i="15"/>
  <c r="A4058" i="15"/>
  <c r="B4058" i="15"/>
  <c r="C3698" i="15"/>
  <c r="B4418" i="15"/>
  <c r="Z161" i="7"/>
  <c r="AA161" i="7"/>
  <c r="AB160" i="7"/>
  <c r="E1255" i="15"/>
  <c r="E835" i="15"/>
  <c r="E625" i="15"/>
  <c r="E1045" i="15"/>
  <c r="D3818" i="15"/>
  <c r="D4418" i="15"/>
  <c r="Y161" i="7"/>
  <c r="AT100" i="7"/>
  <c r="AH146" i="7"/>
  <c r="D3698" i="15"/>
  <c r="D4178" i="15"/>
  <c r="Q177" i="7"/>
  <c r="F144" i="10"/>
  <c r="D3938" i="15"/>
  <c r="D4298" i="15"/>
  <c r="E159" i="9"/>
  <c r="D4058" i="15"/>
  <c r="R178" i="7" l="1"/>
  <c r="T177" i="7"/>
  <c r="E4298" i="15"/>
  <c r="E3818" i="15"/>
  <c r="E3938" i="15"/>
  <c r="E4178" i="15"/>
  <c r="E3698" i="15"/>
  <c r="E4418" i="15"/>
  <c r="E4058" i="15"/>
  <c r="F159" i="9"/>
  <c r="V161" i="7"/>
  <c r="W161" i="7"/>
  <c r="AD146" i="7"/>
  <c r="AC146" i="7"/>
  <c r="B145" i="10"/>
  <c r="X161" i="7"/>
  <c r="AE146" i="7"/>
  <c r="G144" i="10"/>
  <c r="AR100" i="7"/>
  <c r="A160" i="9"/>
  <c r="U161" i="7"/>
  <c r="AF146" i="7"/>
  <c r="E145" i="10"/>
  <c r="C160" i="9"/>
  <c r="C145" i="10"/>
  <c r="F145" i="10"/>
  <c r="E160" i="9"/>
  <c r="A145" i="10"/>
  <c r="D176" i="8"/>
  <c r="D160" i="9"/>
  <c r="B160" i="9"/>
  <c r="D145" i="10"/>
  <c r="AG146" i="7"/>
  <c r="AI147" i="7" l="1"/>
  <c r="AB161" i="7"/>
  <c r="AS101" i="7"/>
  <c r="AU100" i="7"/>
  <c r="A3324" i="15"/>
  <c r="C3324" i="15"/>
  <c r="C3534" i="15"/>
  <c r="B3324" i="15"/>
  <c r="C2904" i="15"/>
  <c r="A2694" i="15"/>
  <c r="B2694" i="15"/>
  <c r="B2904" i="15"/>
  <c r="A3534" i="15"/>
  <c r="B3534" i="15"/>
  <c r="C3114" i="15"/>
  <c r="C2694" i="15"/>
  <c r="A3114" i="15"/>
  <c r="A2904" i="15"/>
  <c r="B3114" i="15"/>
  <c r="Z162" i="7"/>
  <c r="AK146" i="7"/>
  <c r="A2457" i="15"/>
  <c r="A1701" i="15"/>
  <c r="A1449" i="15"/>
  <c r="B1449" i="15"/>
  <c r="B1701" i="15"/>
  <c r="C1953" i="15"/>
  <c r="C1701" i="15"/>
  <c r="A1953" i="15"/>
  <c r="C2205" i="15"/>
  <c r="C2457" i="15"/>
  <c r="B2205" i="15"/>
  <c r="B2457" i="15"/>
  <c r="A2205" i="15"/>
  <c r="B1953" i="15"/>
  <c r="C1449" i="15"/>
  <c r="D1701" i="15"/>
  <c r="O178" i="7"/>
  <c r="N178" i="7"/>
  <c r="D1449" i="15"/>
  <c r="F160" i="9"/>
  <c r="D3324" i="15"/>
  <c r="A177" i="8"/>
  <c r="E176" i="8"/>
  <c r="G99" i="11"/>
  <c r="D2694" i="15"/>
  <c r="D2457" i="15"/>
  <c r="G145" i="10"/>
  <c r="D3114" i="15"/>
  <c r="P178" i="7"/>
  <c r="B177" i="8"/>
  <c r="D3534" i="15"/>
  <c r="D2904" i="15"/>
  <c r="D2205" i="15"/>
  <c r="D1953" i="15"/>
  <c r="B2905" i="15" l="1"/>
  <c r="A2695" i="15"/>
  <c r="C3325" i="15"/>
  <c r="A3115" i="15"/>
  <c r="A3535" i="15"/>
  <c r="C2695" i="15"/>
  <c r="C2905" i="15"/>
  <c r="A2905" i="15"/>
  <c r="B3115" i="15"/>
  <c r="C3115" i="15"/>
  <c r="C3535" i="15"/>
  <c r="B3325" i="15"/>
  <c r="A3325" i="15"/>
  <c r="B2695" i="15"/>
  <c r="B3535" i="15"/>
  <c r="B1256" i="15"/>
  <c r="B1046" i="15"/>
  <c r="B626" i="15"/>
  <c r="C836" i="15"/>
  <c r="C1046" i="15"/>
  <c r="A626" i="15"/>
  <c r="A1046" i="15"/>
  <c r="C1256" i="15"/>
  <c r="C626" i="15"/>
  <c r="A836" i="15"/>
  <c r="A1256" i="15"/>
  <c r="B836" i="15"/>
  <c r="B2458" i="15"/>
  <c r="A1450" i="15"/>
  <c r="C1954" i="15"/>
  <c r="B1954" i="15"/>
  <c r="B2206" i="15"/>
  <c r="A1702" i="15"/>
  <c r="C1450" i="15"/>
  <c r="C2206" i="15"/>
  <c r="A1954" i="15"/>
  <c r="C1702" i="15"/>
  <c r="C2458" i="15"/>
  <c r="B1702" i="15"/>
  <c r="A2458" i="15"/>
  <c r="B1450" i="15"/>
  <c r="A2206" i="15"/>
  <c r="E3114" i="15"/>
  <c r="E3534" i="15"/>
  <c r="E2457" i="15"/>
  <c r="E1701" i="15"/>
  <c r="E3324" i="15"/>
  <c r="E1449" i="15"/>
  <c r="E2205" i="15"/>
  <c r="E1953" i="15"/>
  <c r="E2904" i="15"/>
  <c r="E2694" i="15"/>
  <c r="C177" i="8"/>
  <c r="D2695" i="15"/>
  <c r="V162" i="7"/>
  <c r="C100" i="11"/>
  <c r="F100" i="11"/>
  <c r="AQ101" i="7"/>
  <c r="B146" i="10"/>
  <c r="C146" i="10"/>
  <c r="AP101" i="7"/>
  <c r="A100" i="11"/>
  <c r="AE147" i="7"/>
  <c r="S178" i="7"/>
  <c r="D2905" i="15"/>
  <c r="D3535" i="15"/>
  <c r="D1046" i="15"/>
  <c r="D836" i="15"/>
  <c r="U162" i="7"/>
  <c r="B161" i="9"/>
  <c r="AL101" i="7"/>
  <c r="A146" i="10"/>
  <c r="D146" i="10"/>
  <c r="H99" i="11"/>
  <c r="D1954" i="15"/>
  <c r="X162" i="7"/>
  <c r="D161" i="9"/>
  <c r="D100" i="11"/>
  <c r="AM101" i="7"/>
  <c r="E100" i="11"/>
  <c r="AC147" i="7"/>
  <c r="AD147" i="7"/>
  <c r="E146" i="10"/>
  <c r="AG147" i="7"/>
  <c r="D3325" i="15"/>
  <c r="W162" i="7"/>
  <c r="AO101" i="7"/>
  <c r="AN101" i="7"/>
  <c r="B100" i="11"/>
  <c r="AF147" i="7"/>
  <c r="D626" i="15"/>
  <c r="D1450" i="15"/>
  <c r="D1702" i="15"/>
  <c r="D1256" i="15"/>
  <c r="D2206" i="15"/>
  <c r="D2458" i="15"/>
  <c r="D3115" i="15"/>
  <c r="C4059" i="15" l="1"/>
  <c r="B3819" i="15"/>
  <c r="B4419" i="15"/>
  <c r="A4179" i="15"/>
  <c r="C4179" i="15"/>
  <c r="B4179" i="15"/>
  <c r="C4419" i="15"/>
  <c r="A3699" i="15"/>
  <c r="A3819" i="15"/>
  <c r="A4059" i="15"/>
  <c r="B4299" i="15"/>
  <c r="B4059" i="15"/>
  <c r="B3699" i="15"/>
  <c r="A4299" i="15"/>
  <c r="C4299" i="15"/>
  <c r="C3699" i="15"/>
  <c r="A4419" i="15"/>
  <c r="A3939" i="15"/>
  <c r="B3939" i="15"/>
  <c r="C3819" i="15"/>
  <c r="C3939" i="15"/>
  <c r="E1702" i="15"/>
  <c r="E626" i="15"/>
  <c r="E3115" i="15"/>
  <c r="E2695" i="15"/>
  <c r="E1954" i="15"/>
  <c r="E1256" i="15"/>
  <c r="E1046" i="15"/>
  <c r="E2458" i="15"/>
  <c r="E2206" i="15"/>
  <c r="E1450" i="15"/>
  <c r="E836" i="15"/>
  <c r="E3535" i="15"/>
  <c r="E2905" i="15"/>
  <c r="E3325" i="15"/>
  <c r="C161" i="9"/>
  <c r="AA162" i="7"/>
  <c r="D4059" i="15"/>
  <c r="D3819" i="15"/>
  <c r="D4419" i="15"/>
  <c r="AJ147" i="7"/>
  <c r="Q178" i="7"/>
  <c r="A161" i="9"/>
  <c r="AT101" i="7"/>
  <c r="D3939" i="15"/>
  <c r="D4299" i="15"/>
  <c r="D4179" i="15"/>
  <c r="D3699" i="15"/>
  <c r="R179" i="7" l="1"/>
  <c r="S179" i="7"/>
  <c r="T178" i="7"/>
  <c r="E3819" i="15"/>
  <c r="E3699" i="15"/>
  <c r="E4299" i="15"/>
  <c r="E3939" i="15"/>
  <c r="E4179" i="15"/>
  <c r="E4059" i="15"/>
  <c r="E4419" i="15"/>
  <c r="AR101" i="7"/>
  <c r="Y162" i="7"/>
  <c r="AH147" i="7"/>
  <c r="D177" i="8"/>
  <c r="Q179" i="7"/>
  <c r="R180" i="7" l="1"/>
  <c r="S180" i="7"/>
  <c r="AI148" i="7"/>
  <c r="AK147" i="7"/>
  <c r="Z163" i="7"/>
  <c r="AB162" i="7"/>
  <c r="AS102" i="7"/>
  <c r="AU101" i="7"/>
  <c r="D178" i="8"/>
  <c r="O179" i="7"/>
  <c r="B178" i="8"/>
  <c r="F146" i="10"/>
  <c r="E161" i="9"/>
  <c r="G100" i="11"/>
  <c r="P179" i="7"/>
  <c r="Q180" i="7"/>
  <c r="N179" i="7"/>
  <c r="C178" i="8"/>
  <c r="E177" i="8"/>
  <c r="A627" i="15" l="1"/>
  <c r="C837" i="15"/>
  <c r="C1047" i="15"/>
  <c r="A1257" i="15"/>
  <c r="B1047" i="15"/>
  <c r="C1257" i="15"/>
  <c r="A837" i="15"/>
  <c r="B837" i="15"/>
  <c r="B627" i="15"/>
  <c r="C627" i="15"/>
  <c r="B1257" i="15"/>
  <c r="A1047" i="15"/>
  <c r="T179" i="7"/>
  <c r="R181" i="7"/>
  <c r="S181" i="7"/>
  <c r="A178" i="8"/>
  <c r="Q181" i="7"/>
  <c r="N180" i="7"/>
  <c r="D101" i="11"/>
  <c r="W163" i="7"/>
  <c r="A162" i="9"/>
  <c r="AG148" i="7"/>
  <c r="D147" i="10"/>
  <c r="U163" i="7"/>
  <c r="AC148" i="7"/>
  <c r="B147" i="10"/>
  <c r="C162" i="9"/>
  <c r="E147" i="10"/>
  <c r="H100" i="11"/>
  <c r="P180" i="7"/>
  <c r="C101" i="11"/>
  <c r="F101" i="11"/>
  <c r="D162" i="9"/>
  <c r="AF148" i="7"/>
  <c r="C147" i="10"/>
  <c r="D179" i="8"/>
  <c r="F161" i="9"/>
  <c r="A179" i="8"/>
  <c r="E101" i="11"/>
  <c r="V163" i="7"/>
  <c r="X163" i="7"/>
  <c r="A147" i="10"/>
  <c r="AE148" i="7"/>
  <c r="A101" i="11"/>
  <c r="AD148" i="7"/>
  <c r="D1047" i="15"/>
  <c r="D627" i="15"/>
  <c r="G146" i="10"/>
  <c r="O180" i="7"/>
  <c r="B101" i="11"/>
  <c r="B162" i="9"/>
  <c r="D837" i="15"/>
  <c r="D1257" i="15"/>
  <c r="A3536" i="15" l="1"/>
  <c r="B3536" i="15"/>
  <c r="B3326" i="15"/>
  <c r="B3116" i="15"/>
  <c r="B2696" i="15"/>
  <c r="C3326" i="15"/>
  <c r="A3326" i="15"/>
  <c r="C2906" i="15"/>
  <c r="B2906" i="15"/>
  <c r="A3116" i="15"/>
  <c r="A2906" i="15"/>
  <c r="C3116" i="15"/>
  <c r="C2696" i="15"/>
  <c r="A2696" i="15"/>
  <c r="C3536" i="15"/>
  <c r="C1703" i="15"/>
  <c r="B2459" i="15"/>
  <c r="A1955" i="15"/>
  <c r="B1451" i="15"/>
  <c r="A1451" i="15"/>
  <c r="A1703" i="15"/>
  <c r="A2459" i="15"/>
  <c r="C1955" i="15"/>
  <c r="C2207" i="15"/>
  <c r="A2207" i="15"/>
  <c r="B1703" i="15"/>
  <c r="C1451" i="15"/>
  <c r="B1955" i="15"/>
  <c r="C2459" i="15"/>
  <c r="B2207" i="15"/>
  <c r="A4300" i="15"/>
  <c r="A3700" i="15"/>
  <c r="A4060" i="15"/>
  <c r="A4180" i="15"/>
  <c r="B4300" i="15"/>
  <c r="A3940" i="15"/>
  <c r="A3820" i="15"/>
  <c r="C3700" i="15"/>
  <c r="B4180" i="15"/>
  <c r="A4420" i="15"/>
  <c r="C4180" i="15"/>
  <c r="C4060" i="15"/>
  <c r="C3940" i="15"/>
  <c r="C4420" i="15"/>
  <c r="C4300" i="15"/>
  <c r="B4060" i="15"/>
  <c r="B3820" i="15"/>
  <c r="C3820" i="15"/>
  <c r="B3940" i="15"/>
  <c r="B3700" i="15"/>
  <c r="B4420" i="15"/>
  <c r="T180" i="7"/>
  <c r="E1047" i="15"/>
  <c r="E627" i="15"/>
  <c r="E1257" i="15"/>
  <c r="E837" i="15"/>
  <c r="D4060" i="15"/>
  <c r="D4180" i="15"/>
  <c r="AJ148" i="7"/>
  <c r="B179" i="8"/>
  <c r="D3116" i="15"/>
  <c r="D3536" i="15"/>
  <c r="D1955" i="15"/>
  <c r="D1451" i="15"/>
  <c r="C179" i="8"/>
  <c r="D3700" i="15"/>
  <c r="D4420" i="15"/>
  <c r="N181" i="7"/>
  <c r="D2906" i="15"/>
  <c r="AA163" i="7"/>
  <c r="D2459" i="15"/>
  <c r="D1703" i="15"/>
  <c r="D3940" i="15"/>
  <c r="D3326" i="15"/>
  <c r="D180" i="8"/>
  <c r="O181" i="7"/>
  <c r="B180" i="8" s="1"/>
  <c r="P181" i="7"/>
  <c r="A180" i="8"/>
  <c r="C180" i="8"/>
  <c r="E178" i="8"/>
  <c r="D2207" i="15"/>
  <c r="D3820" i="15"/>
  <c r="D2696" i="15"/>
  <c r="D4300" i="15"/>
  <c r="A1048" i="15" l="1"/>
  <c r="A1258" i="15"/>
  <c r="B838" i="15"/>
  <c r="C628" i="15"/>
  <c r="B628" i="15"/>
  <c r="C1258" i="15"/>
  <c r="C1048" i="15"/>
  <c r="B1048" i="15"/>
  <c r="A628" i="15"/>
  <c r="B1258" i="15"/>
  <c r="C838" i="15"/>
  <c r="A838" i="15"/>
  <c r="R182" i="7"/>
  <c r="T181" i="7"/>
  <c r="E4300" i="15"/>
  <c r="E4060" i="15"/>
  <c r="E1703" i="15"/>
  <c r="E3326" i="15"/>
  <c r="E3820" i="15"/>
  <c r="E4420" i="15"/>
  <c r="E4180" i="15"/>
  <c r="E3700" i="15"/>
  <c r="E2207" i="15"/>
  <c r="E2696" i="15"/>
  <c r="E1451" i="15"/>
  <c r="E3116" i="15"/>
  <c r="E2906" i="15"/>
  <c r="E3940" i="15"/>
  <c r="E2459" i="15"/>
  <c r="E1955" i="15"/>
  <c r="E3536" i="15"/>
  <c r="E179" i="8"/>
  <c r="E180" i="8"/>
  <c r="AH148" i="7"/>
  <c r="D1048" i="15"/>
  <c r="Y163" i="7"/>
  <c r="D1258" i="15"/>
  <c r="D628" i="15"/>
  <c r="D838" i="15"/>
  <c r="Z164" i="7" l="1"/>
  <c r="AB163" i="7"/>
  <c r="AI149" i="7"/>
  <c r="AK148" i="7"/>
  <c r="B630" i="15"/>
  <c r="C1260" i="15"/>
  <c r="C1050" i="15"/>
  <c r="C840" i="15"/>
  <c r="A1050" i="15"/>
  <c r="A630" i="15"/>
  <c r="A840" i="15"/>
  <c r="A1260" i="15"/>
  <c r="B840" i="15"/>
  <c r="B1050" i="15"/>
  <c r="B1260" i="15"/>
  <c r="C630" i="15"/>
  <c r="C1259" i="15"/>
  <c r="B839" i="15"/>
  <c r="C1049" i="15"/>
  <c r="A839" i="15"/>
  <c r="B1259" i="15"/>
  <c r="A1259" i="15"/>
  <c r="C839" i="15"/>
  <c r="A1049" i="15"/>
  <c r="B629" i="15"/>
  <c r="A629" i="15"/>
  <c r="B1049" i="15"/>
  <c r="C629" i="15"/>
  <c r="E1258" i="15"/>
  <c r="E628" i="15"/>
  <c r="E838" i="15"/>
  <c r="E1048" i="15"/>
  <c r="A181" i="8"/>
  <c r="O182" i="7"/>
  <c r="B181" i="8"/>
  <c r="D840" i="15"/>
  <c r="E162" i="9"/>
  <c r="F147" i="10"/>
  <c r="D629" i="15"/>
  <c r="D1049" i="15"/>
  <c r="D839" i="15"/>
  <c r="C181" i="8"/>
  <c r="N182" i="7"/>
  <c r="P182" i="7"/>
  <c r="D1050" i="15"/>
  <c r="D1259" i="15"/>
  <c r="D630" i="15"/>
  <c r="D1260" i="15"/>
  <c r="E630" i="15" l="1"/>
  <c r="E1049" i="15"/>
  <c r="E840" i="15"/>
  <c r="E1260" i="15"/>
  <c r="E629" i="15"/>
  <c r="E1050" i="15"/>
  <c r="E839" i="15"/>
  <c r="E1259" i="15"/>
  <c r="S182" i="7"/>
  <c r="AE149" i="7"/>
  <c r="AN102" i="7" s="1"/>
  <c r="AX45" i="7" s="1"/>
  <c r="C148" i="10"/>
  <c r="A163" i="9"/>
  <c r="A148" i="10"/>
  <c r="AD149" i="7"/>
  <c r="AM102" i="7" s="1"/>
  <c r="AW45" i="7" s="1"/>
  <c r="AG149" i="7"/>
  <c r="V164" i="7"/>
  <c r="B163" i="9"/>
  <c r="B148" i="10"/>
  <c r="D163" i="9"/>
  <c r="G147" i="10"/>
  <c r="D148" i="10"/>
  <c r="E148" i="10"/>
  <c r="C163" i="9"/>
  <c r="F162" i="9"/>
  <c r="AF149" i="7"/>
  <c r="AO102" i="7" s="1"/>
  <c r="AY45" i="7" s="1"/>
  <c r="AC149" i="7"/>
  <c r="U164" i="7"/>
  <c r="W164" i="7"/>
  <c r="X164" i="7"/>
  <c r="A2208" i="15" l="1"/>
  <c r="A1956" i="15"/>
  <c r="C1956" i="15"/>
  <c r="A2460" i="15"/>
  <c r="B2208" i="15"/>
  <c r="C1452" i="15"/>
  <c r="C2208" i="15"/>
  <c r="A1704" i="15"/>
  <c r="B1704" i="15"/>
  <c r="A1452" i="15"/>
  <c r="B1956" i="15"/>
  <c r="B2460" i="15"/>
  <c r="C1704" i="15"/>
  <c r="B1452" i="15"/>
  <c r="C2460" i="15"/>
  <c r="B3117" i="15"/>
  <c r="A2697" i="15"/>
  <c r="C2907" i="15"/>
  <c r="B2697" i="15"/>
  <c r="C3117" i="15"/>
  <c r="B2907" i="15"/>
  <c r="A2907" i="15"/>
  <c r="A3537" i="15"/>
  <c r="C3537" i="15"/>
  <c r="A3327" i="15"/>
  <c r="C3327" i="15"/>
  <c r="C2697" i="15"/>
  <c r="B3327" i="15"/>
  <c r="A3117" i="15"/>
  <c r="B3537" i="15"/>
  <c r="AA164" i="7"/>
  <c r="D1956" i="15"/>
  <c r="D2460" i="15"/>
  <c r="D2697" i="15"/>
  <c r="AP102" i="7"/>
  <c r="AZ45" i="7" s="1"/>
  <c r="AJ149" i="7"/>
  <c r="AL102" i="7"/>
  <c r="D3117" i="15"/>
  <c r="D3537" i="15"/>
  <c r="D3327" i="15"/>
  <c r="Q182" i="7"/>
  <c r="D2208" i="15"/>
  <c r="D1452" i="15"/>
  <c r="D2907" i="15"/>
  <c r="D1704" i="15"/>
  <c r="AV45" i="7"/>
  <c r="R183" i="7" l="1"/>
  <c r="S183" i="7"/>
  <c r="T182" i="7"/>
  <c r="E2697" i="15"/>
  <c r="E2460" i="15"/>
  <c r="E2208" i="15"/>
  <c r="E3327" i="15"/>
  <c r="E2907" i="15"/>
  <c r="E1452" i="15"/>
  <c r="E1956" i="15"/>
  <c r="E1704" i="15"/>
  <c r="E3537" i="15"/>
  <c r="E3117" i="15"/>
  <c r="D181" i="8"/>
  <c r="AH149" i="7"/>
  <c r="Q183" i="7"/>
  <c r="Y164" i="7"/>
  <c r="AQ102" i="7"/>
  <c r="BA45" i="7"/>
  <c r="Z165" i="7" l="1"/>
  <c r="AA165" i="7"/>
  <c r="AB164" i="7"/>
  <c r="R184" i="7"/>
  <c r="S184" i="7"/>
  <c r="AI150" i="7"/>
  <c r="AJ150" i="7"/>
  <c r="AK149" i="7"/>
  <c r="AH150" i="7"/>
  <c r="C182" i="8"/>
  <c r="A182" i="8"/>
  <c r="AT102" i="7"/>
  <c r="Y165" i="7"/>
  <c r="Q184" i="7"/>
  <c r="P183" i="7"/>
  <c r="O183" i="7"/>
  <c r="E181" i="8"/>
  <c r="N183" i="7"/>
  <c r="B182" i="8"/>
  <c r="E163" i="9"/>
  <c r="D182" i="8"/>
  <c r="F148" i="10"/>
  <c r="T183" i="7" l="1"/>
  <c r="A631" i="15"/>
  <c r="A1051" i="15"/>
  <c r="B1051" i="15"/>
  <c r="C841" i="15"/>
  <c r="B631" i="15"/>
  <c r="A1261" i="15"/>
  <c r="A841" i="15"/>
  <c r="B841" i="15"/>
  <c r="C1261" i="15"/>
  <c r="C631" i="15"/>
  <c r="C1051" i="15"/>
  <c r="B1261" i="15"/>
  <c r="Z166" i="7"/>
  <c r="AA166" i="7"/>
  <c r="AJ151" i="7"/>
  <c r="AI151" i="7"/>
  <c r="G148" i="10"/>
  <c r="D1051" i="15"/>
  <c r="D631" i="15"/>
  <c r="Y166" i="7"/>
  <c r="AH151" i="7"/>
  <c r="AD150" i="7"/>
  <c r="E149" i="10"/>
  <c r="O184" i="7"/>
  <c r="C183" i="8"/>
  <c r="A164" i="9"/>
  <c r="C164" i="9"/>
  <c r="F163" i="9"/>
  <c r="AR102" i="7"/>
  <c r="AE150" i="7"/>
  <c r="A149" i="10"/>
  <c r="P184" i="7"/>
  <c r="X165" i="7"/>
  <c r="D164" i="9"/>
  <c r="W165" i="7"/>
  <c r="U165" i="7"/>
  <c r="E164" i="9"/>
  <c r="E182" i="8"/>
  <c r="AF150" i="7"/>
  <c r="AC150" i="7"/>
  <c r="C149" i="10"/>
  <c r="N184" i="7"/>
  <c r="B164" i="9"/>
  <c r="V165" i="7"/>
  <c r="D183" i="8"/>
  <c r="F149" i="10"/>
  <c r="B149" i="10"/>
  <c r="AG150" i="7"/>
  <c r="D149" i="10"/>
  <c r="B183" i="8"/>
  <c r="D1261" i="15"/>
  <c r="D841" i="15"/>
  <c r="T184" i="7" l="1"/>
  <c r="AK150" i="7"/>
  <c r="C842" i="15"/>
  <c r="B842" i="15"/>
  <c r="A842" i="15"/>
  <c r="A1052" i="15"/>
  <c r="A632" i="15"/>
  <c r="B632" i="15"/>
  <c r="C632" i="15"/>
  <c r="C1052" i="15"/>
  <c r="B1262" i="15"/>
  <c r="A1262" i="15"/>
  <c r="C1262" i="15"/>
  <c r="B1052" i="15"/>
  <c r="AB165" i="7"/>
  <c r="R185" i="7"/>
  <c r="AS103" i="7"/>
  <c r="AT103" i="7"/>
  <c r="AU102" i="7"/>
  <c r="A2461" i="15"/>
  <c r="B2461" i="15"/>
  <c r="C2461" i="15"/>
  <c r="B2209" i="15"/>
  <c r="B1453" i="15"/>
  <c r="C2209" i="15"/>
  <c r="A2209" i="15"/>
  <c r="A1957" i="15"/>
  <c r="B1957" i="15"/>
  <c r="C1957" i="15"/>
  <c r="A1705" i="15"/>
  <c r="B1705" i="15"/>
  <c r="C1705" i="15"/>
  <c r="A1453" i="15"/>
  <c r="C1453" i="15"/>
  <c r="Z167" i="7"/>
  <c r="AA167" i="7"/>
  <c r="C2908" i="15"/>
  <c r="B3538" i="15"/>
  <c r="C3538" i="15"/>
  <c r="A2698" i="15"/>
  <c r="C2698" i="15"/>
  <c r="A3538" i="15"/>
  <c r="C3328" i="15"/>
  <c r="B3118" i="15"/>
  <c r="C3118" i="15"/>
  <c r="B2698" i="15"/>
  <c r="B3328" i="15"/>
  <c r="A3328" i="15"/>
  <c r="A2908" i="15"/>
  <c r="B2908" i="15"/>
  <c r="A3118" i="15"/>
  <c r="E631" i="15"/>
  <c r="E841" i="15"/>
  <c r="E1261" i="15"/>
  <c r="E1051" i="15"/>
  <c r="F164" i="9"/>
  <c r="F150" i="10"/>
  <c r="U166" i="7"/>
  <c r="C165" i="9"/>
  <c r="AC151" i="7"/>
  <c r="AG151" i="7"/>
  <c r="D150" i="10"/>
  <c r="AE151" i="7"/>
  <c r="A183" i="8"/>
  <c r="G101" i="11"/>
  <c r="D2461" i="15"/>
  <c r="D2209" i="15"/>
  <c r="Y167" i="7"/>
  <c r="D3118" i="15"/>
  <c r="D3538" i="15"/>
  <c r="V166" i="7"/>
  <c r="B165" i="9"/>
  <c r="AF151" i="7"/>
  <c r="AD151" i="7"/>
  <c r="AR103" i="7"/>
  <c r="D2908" i="15"/>
  <c r="X166" i="7"/>
  <c r="W166" i="7"/>
  <c r="B150" i="10"/>
  <c r="A150" i="10"/>
  <c r="G149" i="10"/>
  <c r="D842" i="15"/>
  <c r="D1052" i="15"/>
  <c r="BB45" i="7"/>
  <c r="E165" i="9"/>
  <c r="D2698" i="15"/>
  <c r="D165" i="9"/>
  <c r="A165" i="9"/>
  <c r="E150" i="10"/>
  <c r="C150" i="10"/>
  <c r="D1453" i="15"/>
  <c r="D1957" i="15"/>
  <c r="D1705" i="15"/>
  <c r="D3328" i="15"/>
  <c r="D632" i="15"/>
  <c r="D1262" i="15"/>
  <c r="B3539" i="15" l="1"/>
  <c r="B3119" i="15"/>
  <c r="B3329" i="15"/>
  <c r="A3539" i="15"/>
  <c r="A2699" i="15"/>
  <c r="C3329" i="15"/>
  <c r="C2699" i="15"/>
  <c r="C3119" i="15"/>
  <c r="A3329" i="15"/>
  <c r="B2699" i="15"/>
  <c r="A2909" i="15"/>
  <c r="C3539" i="15"/>
  <c r="C2909" i="15"/>
  <c r="A3119" i="15"/>
  <c r="B2909" i="15"/>
  <c r="AI152" i="7"/>
  <c r="AK151" i="7"/>
  <c r="AB166" i="7"/>
  <c r="A1706" i="15"/>
  <c r="B1958" i="15"/>
  <c r="A2210" i="15"/>
  <c r="C2462" i="15"/>
  <c r="A2462" i="15"/>
  <c r="A1454" i="15"/>
  <c r="B1706" i="15"/>
  <c r="C1958" i="15"/>
  <c r="A1958" i="15"/>
  <c r="B2210" i="15"/>
  <c r="B2462" i="15"/>
  <c r="B1454" i="15"/>
  <c r="C1706" i="15"/>
  <c r="C2210" i="15"/>
  <c r="C1454" i="15"/>
  <c r="E1453" i="15"/>
  <c r="E3118" i="15"/>
  <c r="E2698" i="15"/>
  <c r="E2908" i="15"/>
  <c r="E2461" i="15"/>
  <c r="E1262" i="15"/>
  <c r="E1052" i="15"/>
  <c r="E1957" i="15"/>
  <c r="E842" i="15"/>
  <c r="E3328" i="15"/>
  <c r="E3538" i="15"/>
  <c r="E1705" i="15"/>
  <c r="E2209" i="15"/>
  <c r="E632" i="15"/>
  <c r="G150" i="10"/>
  <c r="G102" i="11"/>
  <c r="N185" i="7"/>
  <c r="A184" i="8"/>
  <c r="U167" i="7"/>
  <c r="W167" i="7"/>
  <c r="AQ103" i="7"/>
  <c r="AN103" i="7"/>
  <c r="E102" i="11"/>
  <c r="AM103" i="7"/>
  <c r="B102" i="11"/>
  <c r="F165" i="9"/>
  <c r="D2699" i="15"/>
  <c r="P185" i="7"/>
  <c r="C166" i="9"/>
  <c r="B166" i="9"/>
  <c r="F102" i="11"/>
  <c r="AP103" i="7"/>
  <c r="BE45" i="7"/>
  <c r="D3119" i="15"/>
  <c r="H101" i="11"/>
  <c r="D1706" i="15"/>
  <c r="O185" i="7"/>
  <c r="D166" i="9"/>
  <c r="C102" i="11"/>
  <c r="D3329" i="15"/>
  <c r="D3539" i="15"/>
  <c r="E166" i="9"/>
  <c r="E183" i="8"/>
  <c r="C184" i="8"/>
  <c r="X167" i="7"/>
  <c r="V167" i="7"/>
  <c r="AO103" i="7"/>
  <c r="A102" i="11"/>
  <c r="D102" i="11"/>
  <c r="A166" i="9"/>
  <c r="AL103" i="7"/>
  <c r="D2210" i="15"/>
  <c r="D2909" i="15"/>
  <c r="D1958" i="15"/>
  <c r="D2462" i="15"/>
  <c r="D1454" i="15"/>
  <c r="AU103" i="7" l="1"/>
  <c r="Z168" i="7"/>
  <c r="A843" i="15"/>
  <c r="B843" i="15"/>
  <c r="C843" i="15"/>
  <c r="B1053" i="15"/>
  <c r="B633" i="15"/>
  <c r="C633" i="15"/>
  <c r="A633" i="15"/>
  <c r="A1263" i="15"/>
  <c r="C1263" i="15"/>
  <c r="B1263" i="15"/>
  <c r="C1053" i="15"/>
  <c r="A1053" i="15"/>
  <c r="A4301" i="15"/>
  <c r="C3701" i="15"/>
  <c r="B4301" i="15"/>
  <c r="A4061" i="15"/>
  <c r="B4181" i="15"/>
  <c r="B3821" i="15"/>
  <c r="C4301" i="15"/>
  <c r="C4181" i="15"/>
  <c r="B4421" i="15"/>
  <c r="A3941" i="15"/>
  <c r="B3941" i="15"/>
  <c r="B4061" i="15"/>
  <c r="C3821" i="15"/>
  <c r="B3701" i="15"/>
  <c r="C3941" i="15"/>
  <c r="C4061" i="15"/>
  <c r="C4421" i="15"/>
  <c r="A3701" i="15"/>
  <c r="A3821" i="15"/>
  <c r="A4421" i="15"/>
  <c r="A4181" i="15"/>
  <c r="B1959" i="15"/>
  <c r="A2211" i="15"/>
  <c r="A2463" i="15"/>
  <c r="A1455" i="15"/>
  <c r="A1707" i="15"/>
  <c r="B1707" i="15"/>
  <c r="C1959" i="15"/>
  <c r="B2211" i="15"/>
  <c r="C2463" i="15"/>
  <c r="B2463" i="15"/>
  <c r="B1455" i="15"/>
  <c r="C1707" i="15"/>
  <c r="A1959" i="15"/>
  <c r="C2211" i="15"/>
  <c r="C1455" i="15"/>
  <c r="AS104" i="7"/>
  <c r="AB167" i="7"/>
  <c r="C3120" i="15"/>
  <c r="A3540" i="15"/>
  <c r="A2910" i="15"/>
  <c r="B2910" i="15"/>
  <c r="B3330" i="15"/>
  <c r="A3330" i="15"/>
  <c r="C2910" i="15"/>
  <c r="A3120" i="15"/>
  <c r="B2700" i="15"/>
  <c r="C2700" i="15"/>
  <c r="C3330" i="15"/>
  <c r="B3540" i="15"/>
  <c r="C3540" i="15"/>
  <c r="A2700" i="15"/>
  <c r="B3120" i="15"/>
  <c r="E3539" i="15"/>
  <c r="E3119" i="15"/>
  <c r="E1454" i="15"/>
  <c r="E2699" i="15"/>
  <c r="E2210" i="15"/>
  <c r="E1958" i="15"/>
  <c r="E2462" i="15"/>
  <c r="E3329" i="15"/>
  <c r="E1706" i="15"/>
  <c r="E2909" i="15"/>
  <c r="H102" i="11"/>
  <c r="D1263" i="15"/>
  <c r="BC45" i="7"/>
  <c r="D2910" i="15"/>
  <c r="B151" i="10"/>
  <c r="A151" i="10"/>
  <c r="C151" i="10"/>
  <c r="AF152" i="7"/>
  <c r="D4061" i="15"/>
  <c r="D1455" i="15"/>
  <c r="D2700" i="15"/>
  <c r="D151" i="10"/>
  <c r="S185" i="7"/>
  <c r="D2463" i="15"/>
  <c r="D1959" i="15"/>
  <c r="D3120" i="15"/>
  <c r="AD152" i="7"/>
  <c r="D4421" i="15"/>
  <c r="D843" i="15"/>
  <c r="F166" i="9"/>
  <c r="D4301" i="15"/>
  <c r="AG152" i="7"/>
  <c r="AE152" i="7"/>
  <c r="D1053" i="15"/>
  <c r="B184" i="8"/>
  <c r="D4181" i="15"/>
  <c r="D1707" i="15"/>
  <c r="AC152" i="7"/>
  <c r="E151" i="10"/>
  <c r="D633" i="15"/>
  <c r="D3821" i="15"/>
  <c r="D2211" i="15"/>
  <c r="D3330" i="15"/>
  <c r="D3540" i="15"/>
  <c r="D3941" i="15"/>
  <c r="D3701" i="15"/>
  <c r="B2464" i="15" l="1"/>
  <c r="C1708" i="15"/>
  <c r="B1456" i="15"/>
  <c r="B1708" i="15"/>
  <c r="A2464" i="15"/>
  <c r="C2464" i="15"/>
  <c r="C1456" i="15"/>
  <c r="B2212" i="15"/>
  <c r="C1960" i="15"/>
  <c r="A1708" i="15"/>
  <c r="A2212" i="15"/>
  <c r="A1960" i="15"/>
  <c r="A1456" i="15"/>
  <c r="B1960" i="15"/>
  <c r="C2212" i="15"/>
  <c r="BD46" i="7"/>
  <c r="BF45" i="7"/>
  <c r="B4422" i="15"/>
  <c r="A3822" i="15"/>
  <c r="B3822" i="15"/>
  <c r="A4422" i="15"/>
  <c r="C3822" i="15"/>
  <c r="A3702" i="15"/>
  <c r="B3702" i="15"/>
  <c r="B3942" i="15"/>
  <c r="A4302" i="15"/>
  <c r="C3702" i="15"/>
  <c r="C4422" i="15"/>
  <c r="B4302" i="15"/>
  <c r="A4182" i="15"/>
  <c r="C4182" i="15"/>
  <c r="B4182" i="15"/>
  <c r="C4302" i="15"/>
  <c r="C3942" i="15"/>
  <c r="A4062" i="15"/>
  <c r="B4062" i="15"/>
  <c r="C4062" i="15"/>
  <c r="A3942" i="15"/>
  <c r="E1959" i="15"/>
  <c r="E4061" i="15"/>
  <c r="E4181" i="15"/>
  <c r="E3540" i="15"/>
  <c r="E3120" i="15"/>
  <c r="E2463" i="15"/>
  <c r="E3941" i="15"/>
  <c r="E1263" i="15"/>
  <c r="E1455" i="15"/>
  <c r="E1707" i="15"/>
  <c r="E4301" i="15"/>
  <c r="E3701" i="15"/>
  <c r="E2700" i="15"/>
  <c r="E3330" i="15"/>
  <c r="E2910" i="15"/>
  <c r="E2211" i="15"/>
  <c r="E4421" i="15"/>
  <c r="E3821" i="15"/>
  <c r="E1053" i="15"/>
  <c r="E633" i="15"/>
  <c r="E843" i="15"/>
  <c r="D4422" i="15"/>
  <c r="AO104" i="7"/>
  <c r="AL104" i="7"/>
  <c r="A103" i="11"/>
  <c r="C167" i="9"/>
  <c r="H44" i="12"/>
  <c r="AM104" i="7"/>
  <c r="AN104" i="7"/>
  <c r="F103" i="11"/>
  <c r="U168" i="7"/>
  <c r="AQ104" i="7"/>
  <c r="V168" i="7"/>
  <c r="AJ152" i="7"/>
  <c r="D1960" i="15"/>
  <c r="D3822" i="15"/>
  <c r="E103" i="11"/>
  <c r="Q185" i="7"/>
  <c r="C103" i="11"/>
  <c r="AP104" i="7"/>
  <c r="B103" i="11"/>
  <c r="X168" i="7"/>
  <c r="B167" i="9"/>
  <c r="D103" i="11"/>
  <c r="W168" i="7"/>
  <c r="D2464" i="15"/>
  <c r="D1456" i="15"/>
  <c r="D3942" i="15"/>
  <c r="D1708" i="15"/>
  <c r="D4182" i="15"/>
  <c r="D4062" i="15"/>
  <c r="D2212" i="15"/>
  <c r="D3702" i="15"/>
  <c r="D4302" i="15"/>
  <c r="S186" i="7" l="1"/>
  <c r="R186" i="7"/>
  <c r="T185" i="7"/>
  <c r="E4182" i="15"/>
  <c r="E3702" i="15"/>
  <c r="E2464" i="15"/>
  <c r="E3942" i="15"/>
  <c r="E2212" i="15"/>
  <c r="E1960" i="15"/>
  <c r="E4062" i="15"/>
  <c r="E4302" i="15"/>
  <c r="E3822" i="15"/>
  <c r="E4422" i="15"/>
  <c r="E1456" i="15"/>
  <c r="E1708" i="15"/>
  <c r="Q186" i="7"/>
  <c r="AH152" i="7"/>
  <c r="I44" i="12"/>
  <c r="B45" i="12"/>
  <c r="AT104" i="7"/>
  <c r="E45" i="12"/>
  <c r="C45" i="12"/>
  <c r="D167" i="9"/>
  <c r="D184" i="8"/>
  <c r="A167" i="9"/>
  <c r="D45" i="12"/>
  <c r="F45" i="12"/>
  <c r="G45" i="12"/>
  <c r="AA168" i="7"/>
  <c r="A45" i="12"/>
  <c r="A4799" i="15" l="1"/>
  <c r="B4574" i="15"/>
  <c r="A4664" i="15"/>
  <c r="C4799" i="15"/>
  <c r="A4529" i="15"/>
  <c r="C4664" i="15"/>
  <c r="C4754" i="15"/>
  <c r="C4619" i="15"/>
  <c r="C4484" i="15"/>
  <c r="B4754" i="15"/>
  <c r="C4529" i="15"/>
  <c r="B4619" i="15"/>
  <c r="A4709" i="15"/>
  <c r="B4484" i="15"/>
  <c r="A4574" i="15"/>
  <c r="A4484" i="15"/>
  <c r="C4709" i="15"/>
  <c r="B4799" i="15"/>
  <c r="C4574" i="15"/>
  <c r="B4664" i="15"/>
  <c r="A4754" i="15"/>
  <c r="B4529" i="15"/>
  <c r="A4619" i="15"/>
  <c r="B4709" i="15"/>
  <c r="AI153" i="7"/>
  <c r="AJ153" i="7"/>
  <c r="AK152" i="7"/>
  <c r="Y168" i="7"/>
  <c r="AR104" i="7"/>
  <c r="D4799" i="15"/>
  <c r="N186" i="7"/>
  <c r="C185" i="8"/>
  <c r="O186" i="7"/>
  <c r="E184" i="8"/>
  <c r="D185" i="8"/>
  <c r="P186" i="7"/>
  <c r="D4664" i="15"/>
  <c r="F151" i="10"/>
  <c r="D4529" i="15"/>
  <c r="D4754" i="15"/>
  <c r="AH153" i="7"/>
  <c r="A185" i="8"/>
  <c r="D4709" i="15"/>
  <c r="D4574" i="15"/>
  <c r="D4619" i="15"/>
  <c r="D4484" i="15"/>
  <c r="R187" i="7" l="1"/>
  <c r="C1264" i="15"/>
  <c r="C844" i="15"/>
  <c r="C634" i="15"/>
  <c r="A1264" i="15"/>
  <c r="B1264" i="15"/>
  <c r="B1054" i="15"/>
  <c r="B634" i="15"/>
  <c r="A844" i="15"/>
  <c r="C1054" i="15"/>
  <c r="A634" i="15"/>
  <c r="A1054" i="15"/>
  <c r="B844" i="15"/>
  <c r="T186" i="7"/>
  <c r="AS105" i="7"/>
  <c r="AU104" i="7"/>
  <c r="Z169" i="7"/>
  <c r="AA169" i="7"/>
  <c r="AB168" i="7"/>
  <c r="E4709" i="15"/>
  <c r="E4619" i="15"/>
  <c r="E4529" i="15"/>
  <c r="E4754" i="15"/>
  <c r="E4664" i="15"/>
  <c r="E4574" i="15"/>
  <c r="E4484" i="15"/>
  <c r="E4799" i="15"/>
  <c r="G151" i="10"/>
  <c r="D844" i="15"/>
  <c r="E167" i="9"/>
  <c r="AG153" i="7"/>
  <c r="A152" i="10"/>
  <c r="F152" i="10"/>
  <c r="D1264" i="15"/>
  <c r="G103" i="11"/>
  <c r="E152" i="10"/>
  <c r="AC153" i="7"/>
  <c r="D152" i="10"/>
  <c r="B185" i="8"/>
  <c r="Y169" i="7"/>
  <c r="C152" i="10"/>
  <c r="AF153" i="7"/>
  <c r="B152" i="10"/>
  <c r="AE153" i="7"/>
  <c r="AD153" i="7"/>
  <c r="D634" i="15"/>
  <c r="D1054" i="15"/>
  <c r="Z170" i="7" l="1"/>
  <c r="AA170" i="7"/>
  <c r="AK153" i="7"/>
  <c r="AI154" i="7"/>
  <c r="C2911" i="15"/>
  <c r="A3541" i="15"/>
  <c r="B3541" i="15"/>
  <c r="C3121" i="15"/>
  <c r="B3121" i="15"/>
  <c r="A2701" i="15"/>
  <c r="C2701" i="15"/>
  <c r="A3331" i="15"/>
  <c r="B3331" i="15"/>
  <c r="B2701" i="15"/>
  <c r="C3541" i="15"/>
  <c r="A2911" i="15"/>
  <c r="A3121" i="15"/>
  <c r="B2911" i="15"/>
  <c r="C3331" i="15"/>
  <c r="E844" i="15"/>
  <c r="E1264" i="15"/>
  <c r="E1054" i="15"/>
  <c r="E634" i="15"/>
  <c r="G152" i="10"/>
  <c r="E185" i="8"/>
  <c r="F167" i="9"/>
  <c r="D2911" i="15"/>
  <c r="D3541" i="15"/>
  <c r="V169" i="7"/>
  <c r="D168" i="9"/>
  <c r="O187" i="7"/>
  <c r="A186" i="8"/>
  <c r="AP105" i="7"/>
  <c r="D3121" i="15"/>
  <c r="U169" i="7"/>
  <c r="C168" i="9"/>
  <c r="P187" i="7"/>
  <c r="C186" i="8"/>
  <c r="A104" i="11"/>
  <c r="AN105" i="7"/>
  <c r="C104" i="11"/>
  <c r="E168" i="9"/>
  <c r="H103" i="11"/>
  <c r="D2701" i="15"/>
  <c r="A168" i="9"/>
  <c r="B168" i="9"/>
  <c r="N187" i="7"/>
  <c r="AL105" i="7"/>
  <c r="AO105" i="7"/>
  <c r="D104" i="11"/>
  <c r="Y170" i="7"/>
  <c r="D3331" i="15"/>
  <c r="W169" i="7"/>
  <c r="X169" i="7"/>
  <c r="B186" i="8"/>
  <c r="F104" i="11"/>
  <c r="AQ105" i="7"/>
  <c r="B104" i="11"/>
  <c r="AM105" i="7"/>
  <c r="E104" i="11"/>
  <c r="A4063" i="15" l="1"/>
  <c r="B3703" i="15"/>
  <c r="B3943" i="15"/>
  <c r="B3823" i="15"/>
  <c r="A3823" i="15"/>
  <c r="B4303" i="15"/>
  <c r="A3943" i="15"/>
  <c r="B4423" i="15"/>
  <c r="C3703" i="15"/>
  <c r="A4303" i="15"/>
  <c r="A3703" i="15"/>
  <c r="C4063" i="15"/>
  <c r="B4063" i="15"/>
  <c r="C4423" i="15"/>
  <c r="C3823" i="15"/>
  <c r="A4183" i="15"/>
  <c r="A4423" i="15"/>
  <c r="B4183" i="15"/>
  <c r="C3943" i="15"/>
  <c r="C4303" i="15"/>
  <c r="C4183" i="15"/>
  <c r="AB169" i="7"/>
  <c r="A2465" i="15"/>
  <c r="B2465" i="15"/>
  <c r="C2465" i="15"/>
  <c r="B2213" i="15"/>
  <c r="B1457" i="15"/>
  <c r="C2213" i="15"/>
  <c r="A2213" i="15"/>
  <c r="A1961" i="15"/>
  <c r="B1961" i="15"/>
  <c r="C1457" i="15"/>
  <c r="C1961" i="15"/>
  <c r="A1709" i="15"/>
  <c r="B1709" i="15"/>
  <c r="C1709" i="15"/>
  <c r="A1457" i="15"/>
  <c r="B1265" i="15"/>
  <c r="C1265" i="15"/>
  <c r="A1265" i="15"/>
  <c r="B635" i="15"/>
  <c r="A1055" i="15"/>
  <c r="C1055" i="15"/>
  <c r="B1055" i="15"/>
  <c r="C635" i="15"/>
  <c r="C845" i="15"/>
  <c r="A845" i="15"/>
  <c r="B845" i="15"/>
  <c r="A635" i="15"/>
  <c r="A3542" i="15"/>
  <c r="B3542" i="15"/>
  <c r="C3122" i="15"/>
  <c r="A2702" i="15"/>
  <c r="A3332" i="15"/>
  <c r="B3332" i="15"/>
  <c r="C3542" i="15"/>
  <c r="C3332" i="15"/>
  <c r="A3122" i="15"/>
  <c r="B2912" i="15"/>
  <c r="B3122" i="15"/>
  <c r="A2912" i="15"/>
  <c r="B2702" i="15"/>
  <c r="C2702" i="15"/>
  <c r="C2912" i="15"/>
  <c r="E3331" i="15"/>
  <c r="E3541" i="15"/>
  <c r="E2701" i="15"/>
  <c r="E2911" i="15"/>
  <c r="E3121" i="15"/>
  <c r="AT105" i="7"/>
  <c r="S187" i="7"/>
  <c r="D2465" i="15"/>
  <c r="D2213" i="15"/>
  <c r="D845" i="15"/>
  <c r="D1055" i="15"/>
  <c r="AF154" i="7"/>
  <c r="X170" i="7"/>
  <c r="E169" i="9"/>
  <c r="D4303" i="15"/>
  <c r="D1709" i="15"/>
  <c r="D635" i="15"/>
  <c r="D3122" i="15"/>
  <c r="D3332" i="15"/>
  <c r="D3542" i="15"/>
  <c r="B153" i="10"/>
  <c r="AD154" i="7"/>
  <c r="A153" i="10"/>
  <c r="D169" i="9"/>
  <c r="U170" i="7"/>
  <c r="D2702" i="15"/>
  <c r="AE154" i="7"/>
  <c r="AC154" i="7"/>
  <c r="F168" i="9"/>
  <c r="D4423" i="15"/>
  <c r="AG154" i="7"/>
  <c r="E153" i="10"/>
  <c r="D153" i="10"/>
  <c r="B169" i="9"/>
  <c r="W170" i="7"/>
  <c r="C153" i="10"/>
  <c r="V170" i="7"/>
  <c r="D4063" i="15"/>
  <c r="D3823" i="15"/>
  <c r="D1457" i="15"/>
  <c r="D2912" i="15"/>
  <c r="D1961" i="15"/>
  <c r="D3703" i="15"/>
  <c r="D3943" i="15"/>
  <c r="D4183" i="15"/>
  <c r="D1265" i="15"/>
  <c r="A2214" i="15" l="1"/>
  <c r="A1962" i="15"/>
  <c r="C2214" i="15"/>
  <c r="C1962" i="15"/>
  <c r="B2214" i="15"/>
  <c r="C1710" i="15"/>
  <c r="A1710" i="15"/>
  <c r="B1962" i="15"/>
  <c r="C1458" i="15"/>
  <c r="C2466" i="15"/>
  <c r="B1458" i="15"/>
  <c r="A2466" i="15"/>
  <c r="A1458" i="15"/>
  <c r="B1710" i="15"/>
  <c r="B2466" i="15"/>
  <c r="AB170" i="7"/>
  <c r="Z171" i="7"/>
  <c r="E2912" i="15"/>
  <c r="E2702" i="15"/>
  <c r="E3542" i="15"/>
  <c r="E1457" i="15"/>
  <c r="E4303" i="15"/>
  <c r="E4063" i="15"/>
  <c r="E3703" i="15"/>
  <c r="E1055" i="15"/>
  <c r="E1961" i="15"/>
  <c r="E2213" i="15"/>
  <c r="E3943" i="15"/>
  <c r="E3823" i="15"/>
  <c r="E3122" i="15"/>
  <c r="E845" i="15"/>
  <c r="E1709" i="15"/>
  <c r="E2465" i="15"/>
  <c r="E4423" i="15"/>
  <c r="E3332" i="15"/>
  <c r="E635" i="15"/>
  <c r="E1265" i="15"/>
  <c r="E4183" i="15"/>
  <c r="D2214" i="15"/>
  <c r="Q187" i="7"/>
  <c r="C169" i="9"/>
  <c r="D1962" i="15"/>
  <c r="A169" i="9"/>
  <c r="AR105" i="7"/>
  <c r="AJ154" i="7"/>
  <c r="D1710" i="15"/>
  <c r="D1458" i="15"/>
  <c r="D2466" i="15"/>
  <c r="AS106" i="7" l="1"/>
  <c r="AU105" i="7"/>
  <c r="R188" i="7"/>
  <c r="T187" i="7"/>
  <c r="E1962" i="15"/>
  <c r="E2466" i="15"/>
  <c r="E2214" i="15"/>
  <c r="E1710" i="15"/>
  <c r="E1458" i="15"/>
  <c r="AH154" i="7"/>
  <c r="W171" i="7"/>
  <c r="X171" i="7"/>
  <c r="B170" i="9"/>
  <c r="G104" i="11"/>
  <c r="F169" i="9"/>
  <c r="D186" i="8"/>
  <c r="V171" i="7"/>
  <c r="D170" i="9"/>
  <c r="U171" i="7"/>
  <c r="C1963" i="15" l="1"/>
  <c r="B2215" i="15"/>
  <c r="B2467" i="15"/>
  <c r="B1459" i="15"/>
  <c r="A2215" i="15"/>
  <c r="B1711" i="15"/>
  <c r="C1711" i="15"/>
  <c r="A1963" i="15"/>
  <c r="C2215" i="15"/>
  <c r="A1459" i="15"/>
  <c r="C2467" i="15"/>
  <c r="C1459" i="15"/>
  <c r="A1711" i="15"/>
  <c r="B1963" i="15"/>
  <c r="A2467" i="15"/>
  <c r="AI155" i="7"/>
  <c r="AK154" i="7"/>
  <c r="A170" i="9"/>
  <c r="F153" i="10"/>
  <c r="O188" i="7"/>
  <c r="C105" i="11"/>
  <c r="F105" i="11"/>
  <c r="D105" i="11"/>
  <c r="D2215" i="15"/>
  <c r="AA171" i="7"/>
  <c r="N188" i="7"/>
  <c r="B105" i="11"/>
  <c r="A105" i="11"/>
  <c r="E105" i="11"/>
  <c r="E186" i="8"/>
  <c r="D1963" i="15"/>
  <c r="C170" i="9"/>
  <c r="B187" i="8"/>
  <c r="D1459" i="15"/>
  <c r="H104" i="11"/>
  <c r="P188" i="7"/>
  <c r="D1711" i="15"/>
  <c r="D2467" i="15"/>
  <c r="C4304" i="15" l="1"/>
  <c r="B3704" i="15"/>
  <c r="C4184" i="15"/>
  <c r="B3944" i="15"/>
  <c r="A3944" i="15"/>
  <c r="A3704" i="15"/>
  <c r="A3824" i="15"/>
  <c r="C4064" i="15"/>
  <c r="B4184" i="15"/>
  <c r="A4064" i="15"/>
  <c r="C3944" i="15"/>
  <c r="B4424" i="15"/>
  <c r="C3824" i="15"/>
  <c r="A4304" i="15"/>
  <c r="B4064" i="15"/>
  <c r="A4424" i="15"/>
  <c r="B3824" i="15"/>
  <c r="B4304" i="15"/>
  <c r="C4424" i="15"/>
  <c r="C3704" i="15"/>
  <c r="A4184" i="15"/>
  <c r="A846" i="15"/>
  <c r="A1266" i="15"/>
  <c r="A1056" i="15"/>
  <c r="C1056" i="15"/>
  <c r="B1056" i="15"/>
  <c r="A636" i="15"/>
  <c r="C636" i="15"/>
  <c r="B846" i="15"/>
  <c r="B1266" i="15"/>
  <c r="C846" i="15"/>
  <c r="C1266" i="15"/>
  <c r="B636" i="15"/>
  <c r="E1711" i="15"/>
  <c r="E1963" i="15"/>
  <c r="E1459" i="15"/>
  <c r="E2467" i="15"/>
  <c r="E2215" i="15"/>
  <c r="C187" i="8"/>
  <c r="AF155" i="7"/>
  <c r="AO106" i="7" s="1"/>
  <c r="A154" i="10"/>
  <c r="AC155" i="7"/>
  <c r="Y171" i="7"/>
  <c r="AD155" i="7"/>
  <c r="S188" i="7"/>
  <c r="D4424" i="15"/>
  <c r="D636" i="15"/>
  <c r="D154" i="10"/>
  <c r="B154" i="10"/>
  <c r="D3824" i="15"/>
  <c r="D846" i="15"/>
  <c r="C154" i="10"/>
  <c r="AE155" i="7"/>
  <c r="AN106" i="7" s="1"/>
  <c r="E154" i="10"/>
  <c r="D3704" i="15"/>
  <c r="D1266" i="15"/>
  <c r="A187" i="8"/>
  <c r="G153" i="10"/>
  <c r="AG155" i="7"/>
  <c r="D3944" i="15"/>
  <c r="D4064" i="15"/>
  <c r="D4304" i="15"/>
  <c r="D4184" i="15"/>
  <c r="D1056" i="15"/>
  <c r="AL106" i="7"/>
  <c r="C3543" i="15" l="1"/>
  <c r="C3333" i="15"/>
  <c r="A3333" i="15"/>
  <c r="B3333" i="15"/>
  <c r="A3543" i="15"/>
  <c r="B3123" i="15"/>
  <c r="C3123" i="15"/>
  <c r="A3123" i="15"/>
  <c r="B2913" i="15"/>
  <c r="C2913" i="15"/>
  <c r="A2913" i="15"/>
  <c r="B2703" i="15"/>
  <c r="A2703" i="15"/>
  <c r="C2703" i="15"/>
  <c r="B3543" i="15"/>
  <c r="AA172" i="7"/>
  <c r="Z172" i="7"/>
  <c r="AB171" i="7"/>
  <c r="E846" i="15"/>
  <c r="E636" i="15"/>
  <c r="E4064" i="15"/>
  <c r="E3944" i="15"/>
  <c r="E4304" i="15"/>
  <c r="E3704" i="15"/>
  <c r="E1266" i="15"/>
  <c r="E1056" i="15"/>
  <c r="E4424" i="15"/>
  <c r="E3824" i="15"/>
  <c r="E4184" i="15"/>
  <c r="E170" i="9"/>
  <c r="AP106" i="7"/>
  <c r="Q188" i="7"/>
  <c r="AM106" i="7"/>
  <c r="AJ155" i="7"/>
  <c r="D2913" i="15"/>
  <c r="D3543" i="15"/>
  <c r="D3333" i="15"/>
  <c r="Y172" i="7"/>
  <c r="D2703" i="15"/>
  <c r="D3123" i="15"/>
  <c r="R189" i="7" l="1"/>
  <c r="S189" i="7"/>
  <c r="T188" i="7"/>
  <c r="E2913" i="15"/>
  <c r="E3543" i="15"/>
  <c r="E3123" i="15"/>
  <c r="E2703" i="15"/>
  <c r="E3333" i="15"/>
  <c r="E171" i="9"/>
  <c r="W172" i="7"/>
  <c r="F170" i="9"/>
  <c r="U172" i="7"/>
  <c r="X172" i="7"/>
  <c r="D187" i="8"/>
  <c r="C171" i="9"/>
  <c r="AH155" i="7"/>
  <c r="Q189" i="7"/>
  <c r="V172" i="7"/>
  <c r="B171" i="9"/>
  <c r="D171" i="9"/>
  <c r="A171" i="9"/>
  <c r="AQ106" i="7"/>
  <c r="S190" i="7" l="1"/>
  <c r="R190" i="7"/>
  <c r="AJ156" i="7"/>
  <c r="AI156" i="7"/>
  <c r="AK155" i="7"/>
  <c r="Z173" i="7"/>
  <c r="AB172" i="7"/>
  <c r="C2468" i="15"/>
  <c r="B2216" i="15"/>
  <c r="A2216" i="15"/>
  <c r="A1460" i="15"/>
  <c r="C1460" i="15"/>
  <c r="C1964" i="15"/>
  <c r="A1964" i="15"/>
  <c r="C1712" i="15"/>
  <c r="A2468" i="15"/>
  <c r="B2468" i="15"/>
  <c r="B1964" i="15"/>
  <c r="B1712" i="15"/>
  <c r="A1712" i="15"/>
  <c r="C2216" i="15"/>
  <c r="B1460" i="15"/>
  <c r="AT106" i="7"/>
  <c r="D188" i="8"/>
  <c r="D2216" i="15"/>
  <c r="O189" i="7"/>
  <c r="A188" i="8"/>
  <c r="P189" i="7"/>
  <c r="C188" i="8"/>
  <c r="F171" i="9"/>
  <c r="AH156" i="7"/>
  <c r="E187" i="8"/>
  <c r="D1712" i="15"/>
  <c r="Q190" i="7"/>
  <c r="F154" i="10"/>
  <c r="D2468" i="15"/>
  <c r="N189" i="7"/>
  <c r="D1460" i="15"/>
  <c r="D1964" i="15"/>
  <c r="T189" i="7" l="1"/>
  <c r="B637" i="15"/>
  <c r="A1267" i="15"/>
  <c r="A1057" i="15"/>
  <c r="C637" i="15"/>
  <c r="C1057" i="15"/>
  <c r="B1267" i="15"/>
  <c r="B847" i="15"/>
  <c r="C847" i="15"/>
  <c r="A847" i="15"/>
  <c r="A637" i="15"/>
  <c r="B1057" i="15"/>
  <c r="C1267" i="15"/>
  <c r="C2469" i="15"/>
  <c r="C1461" i="15"/>
  <c r="A1713" i="15"/>
  <c r="B1965" i="15"/>
  <c r="C2217" i="15"/>
  <c r="A2217" i="15"/>
  <c r="A2469" i="15"/>
  <c r="A1461" i="15"/>
  <c r="B1713" i="15"/>
  <c r="C1713" i="15"/>
  <c r="C1965" i="15"/>
  <c r="B2217" i="15"/>
  <c r="B2469" i="15"/>
  <c r="B1461" i="15"/>
  <c r="A1965" i="15"/>
  <c r="E1712" i="15"/>
  <c r="E1460" i="15"/>
  <c r="E2216" i="15"/>
  <c r="E1964" i="15"/>
  <c r="E2468" i="15"/>
  <c r="D1461" i="15"/>
  <c r="W173" i="7"/>
  <c r="V173" i="7"/>
  <c r="N190" i="7"/>
  <c r="C189" i="8"/>
  <c r="AG156" i="7"/>
  <c r="U173" i="7"/>
  <c r="AE156" i="7"/>
  <c r="C155" i="10"/>
  <c r="G154" i="10"/>
  <c r="F155" i="10"/>
  <c r="B188" i="8"/>
  <c r="X173" i="7"/>
  <c r="AC156" i="7"/>
  <c r="D155" i="10"/>
  <c r="D189" i="8"/>
  <c r="D637" i="15"/>
  <c r="AR106" i="7"/>
  <c r="B172" i="9"/>
  <c r="C172" i="9"/>
  <c r="B189" i="8"/>
  <c r="B155" i="10"/>
  <c r="A172" i="9"/>
  <c r="D172" i="9"/>
  <c r="O190" i="7"/>
  <c r="A155" i="10"/>
  <c r="E155" i="10"/>
  <c r="AF156" i="7"/>
  <c r="P190" i="7"/>
  <c r="AD156" i="7"/>
  <c r="D847" i="15"/>
  <c r="D1713" i="15"/>
  <c r="D1965" i="15"/>
  <c r="D1267" i="15"/>
  <c r="D2469" i="15"/>
  <c r="D2217" i="15"/>
  <c r="D1057" i="15"/>
  <c r="R191" i="7" l="1"/>
  <c r="AS107" i="7"/>
  <c r="AU106" i="7"/>
  <c r="AK156" i="7"/>
  <c r="C3544" i="15"/>
  <c r="B3334" i="15"/>
  <c r="A2914" i="15"/>
  <c r="A3334" i="15"/>
  <c r="C3124" i="15"/>
  <c r="B3124" i="15"/>
  <c r="C2704" i="15"/>
  <c r="B3544" i="15"/>
  <c r="A3124" i="15"/>
  <c r="A2704" i="15"/>
  <c r="C2914" i="15"/>
  <c r="C3334" i="15"/>
  <c r="B2914" i="15"/>
  <c r="B2704" i="15"/>
  <c r="A3544" i="15"/>
  <c r="AI157" i="7"/>
  <c r="T190" i="7"/>
  <c r="E1267" i="15"/>
  <c r="E847" i="15"/>
  <c r="E1057" i="15"/>
  <c r="E1965" i="15"/>
  <c r="E637" i="15"/>
  <c r="E1713" i="15"/>
  <c r="E2217" i="15"/>
  <c r="E1461" i="15"/>
  <c r="E2469" i="15"/>
  <c r="E188" i="8"/>
  <c r="A189" i="8"/>
  <c r="D2704" i="15"/>
  <c r="D2914" i="15"/>
  <c r="G155" i="10"/>
  <c r="G105" i="11"/>
  <c r="AA173" i="7"/>
  <c r="D3334" i="15"/>
  <c r="D3124" i="15"/>
  <c r="D3544" i="15"/>
  <c r="C3335" i="15" l="1"/>
  <c r="C2705" i="15"/>
  <c r="B2705" i="15"/>
  <c r="B2915" i="15"/>
  <c r="C3545" i="15"/>
  <c r="C3125" i="15"/>
  <c r="A3545" i="15"/>
  <c r="B3125" i="15"/>
  <c r="A2705" i="15"/>
  <c r="A3125" i="15"/>
  <c r="A2915" i="15"/>
  <c r="A3335" i="15"/>
  <c r="B3545" i="15"/>
  <c r="C2915" i="15"/>
  <c r="B3335" i="15"/>
  <c r="A1268" i="15"/>
  <c r="C1058" i="15"/>
  <c r="B1268" i="15"/>
  <c r="B848" i="15"/>
  <c r="A1058" i="15"/>
  <c r="C848" i="15"/>
  <c r="B1058" i="15"/>
  <c r="A638" i="15"/>
  <c r="A848" i="15"/>
  <c r="B638" i="15"/>
  <c r="C1268" i="15"/>
  <c r="C638" i="15"/>
  <c r="E3334" i="15"/>
  <c r="E2914" i="15"/>
  <c r="E3124" i="15"/>
  <c r="E2704" i="15"/>
  <c r="E3544" i="15"/>
  <c r="Y173" i="7"/>
  <c r="D156" i="10"/>
  <c r="AD157" i="7"/>
  <c r="E156" i="10"/>
  <c r="A106" i="11"/>
  <c r="D106" i="11"/>
  <c r="O191" i="7"/>
  <c r="B106" i="11"/>
  <c r="H105" i="11"/>
  <c r="D3335" i="15"/>
  <c r="D3545" i="15"/>
  <c r="D1058" i="15"/>
  <c r="AF157" i="7"/>
  <c r="AE157" i="7"/>
  <c r="N191" i="7"/>
  <c r="P191" i="7"/>
  <c r="E189" i="8"/>
  <c r="D1268" i="15"/>
  <c r="AC157" i="7"/>
  <c r="B156" i="10"/>
  <c r="F106" i="11"/>
  <c r="C156" i="10"/>
  <c r="AG157" i="7"/>
  <c r="A156" i="10"/>
  <c r="C106" i="11"/>
  <c r="C190" i="8"/>
  <c r="E106" i="11"/>
  <c r="D2705" i="15"/>
  <c r="D638" i="15"/>
  <c r="D3125" i="15"/>
  <c r="D2915" i="15"/>
  <c r="D848" i="15"/>
  <c r="B1269" i="15" l="1"/>
  <c r="A849" i="15"/>
  <c r="A1269" i="15"/>
  <c r="A1059" i="15"/>
  <c r="A639" i="15"/>
  <c r="C1059" i="15"/>
  <c r="B849" i="15"/>
  <c r="C1269" i="15"/>
  <c r="C849" i="15"/>
  <c r="C639" i="15"/>
  <c r="B639" i="15"/>
  <c r="B1059" i="15"/>
  <c r="C4305" i="15"/>
  <c r="B3705" i="15"/>
  <c r="A4065" i="15"/>
  <c r="A3825" i="15"/>
  <c r="B3945" i="15"/>
  <c r="C4425" i="15"/>
  <c r="B4305" i="15"/>
  <c r="A3705" i="15"/>
  <c r="C4185" i="15"/>
  <c r="C4065" i="15"/>
  <c r="A3945" i="15"/>
  <c r="B4425" i="15"/>
  <c r="C3705" i="15"/>
  <c r="B3825" i="15"/>
  <c r="B4065" i="15"/>
  <c r="C3945" i="15"/>
  <c r="A4425" i="15"/>
  <c r="C3825" i="15"/>
  <c r="A4185" i="15"/>
  <c r="B4185" i="15"/>
  <c r="A4305" i="15"/>
  <c r="Z174" i="7"/>
  <c r="AB173" i="7"/>
  <c r="E3545" i="15"/>
  <c r="E2705" i="15"/>
  <c r="E638" i="15"/>
  <c r="E2915" i="15"/>
  <c r="E3125" i="15"/>
  <c r="E3335" i="15"/>
  <c r="E1268" i="15"/>
  <c r="E848" i="15"/>
  <c r="E1058" i="15"/>
  <c r="AJ157" i="7"/>
  <c r="A190" i="8"/>
  <c r="D3705" i="15"/>
  <c r="D3825" i="15"/>
  <c r="D4305" i="15"/>
  <c r="D4425" i="15"/>
  <c r="E172" i="9"/>
  <c r="B190" i="8"/>
  <c r="D1269" i="15"/>
  <c r="S191" i="7"/>
  <c r="D4185" i="15"/>
  <c r="D639" i="15"/>
  <c r="D4065" i="15"/>
  <c r="D849" i="15"/>
  <c r="D3945" i="15"/>
  <c r="D1059" i="15"/>
  <c r="E639" i="15" l="1"/>
  <c r="E3945" i="15"/>
  <c r="E3825" i="15"/>
  <c r="E4065" i="15"/>
  <c r="E4305" i="15"/>
  <c r="E849" i="15"/>
  <c r="E1059" i="15"/>
  <c r="E3705" i="15"/>
  <c r="E4185" i="15"/>
  <c r="E4425" i="15"/>
  <c r="E1269" i="15"/>
  <c r="Q191" i="7"/>
  <c r="B173" i="9"/>
  <c r="V174" i="7"/>
  <c r="C173" i="9"/>
  <c r="F172" i="9"/>
  <c r="U174" i="7"/>
  <c r="A173" i="9"/>
  <c r="W174" i="7"/>
  <c r="AH157" i="7"/>
  <c r="X174" i="7"/>
  <c r="AI158" i="7" l="1"/>
  <c r="AK157" i="7"/>
  <c r="A2470" i="15"/>
  <c r="C1714" i="15"/>
  <c r="B1462" i="15"/>
  <c r="B1714" i="15"/>
  <c r="B2470" i="15"/>
  <c r="C1462" i="15"/>
  <c r="C1966" i="15"/>
  <c r="A2218" i="15"/>
  <c r="B1966" i="15"/>
  <c r="A1714" i="15"/>
  <c r="C2218" i="15"/>
  <c r="B2218" i="15"/>
  <c r="C2470" i="15"/>
  <c r="A1462" i="15"/>
  <c r="A1966" i="15"/>
  <c r="S192" i="7"/>
  <c r="R192" i="7"/>
  <c r="T191" i="7"/>
  <c r="D173" i="9"/>
  <c r="Q192" i="7"/>
  <c r="D1966" i="15"/>
  <c r="AA174" i="7"/>
  <c r="D190" i="8"/>
  <c r="F156" i="10"/>
  <c r="D2218" i="15"/>
  <c r="D2470" i="15"/>
  <c r="D1714" i="15"/>
  <c r="D1462" i="15"/>
  <c r="E2470" i="15" l="1"/>
  <c r="E1462" i="15"/>
  <c r="E1966" i="15"/>
  <c r="E2218" i="15"/>
  <c r="E1714" i="15"/>
  <c r="G156" i="10"/>
  <c r="E157" i="10"/>
  <c r="C157" i="10"/>
  <c r="C191" i="8"/>
  <c r="B191" i="8"/>
  <c r="N192" i="7"/>
  <c r="E190" i="8"/>
  <c r="AC158" i="7"/>
  <c r="AF158" i="7"/>
  <c r="D157" i="10"/>
  <c r="Y174" i="7"/>
  <c r="AE158" i="7"/>
  <c r="AG158" i="7"/>
  <c r="A157" i="10"/>
  <c r="P192" i="7"/>
  <c r="B157" i="10"/>
  <c r="O192" i="7"/>
  <c r="A191" i="8"/>
  <c r="D191" i="8"/>
  <c r="AD158" i="7"/>
  <c r="R193" i="7" l="1"/>
  <c r="AA175" i="7"/>
  <c r="Z175" i="7"/>
  <c r="AB174" i="7"/>
  <c r="A640" i="15"/>
  <c r="B640" i="15"/>
  <c r="C1060" i="15"/>
  <c r="C850" i="15"/>
  <c r="B850" i="15"/>
  <c r="C640" i="15"/>
  <c r="A850" i="15"/>
  <c r="B1270" i="15"/>
  <c r="A1270" i="15"/>
  <c r="C1270" i="15"/>
  <c r="A1060" i="15"/>
  <c r="B1060" i="15"/>
  <c r="T192" i="7"/>
  <c r="B3546" i="15"/>
  <c r="C3546" i="15"/>
  <c r="C3336" i="15"/>
  <c r="A3336" i="15"/>
  <c r="B3336" i="15"/>
  <c r="B3126" i="15"/>
  <c r="C3126" i="15"/>
  <c r="A3126" i="15"/>
  <c r="B2916" i="15"/>
  <c r="C2916" i="15"/>
  <c r="A2916" i="15"/>
  <c r="B2706" i="15"/>
  <c r="C2706" i="15"/>
  <c r="A3546" i="15"/>
  <c r="A2706" i="15"/>
  <c r="E191" i="8"/>
  <c r="E173" i="9"/>
  <c r="D640" i="15"/>
  <c r="D3546" i="15"/>
  <c r="AJ158" i="7"/>
  <c r="Y175" i="7"/>
  <c r="D1060" i="15"/>
  <c r="D3126" i="15"/>
  <c r="D3336" i="15"/>
  <c r="D1270" i="15"/>
  <c r="D850" i="15"/>
  <c r="D2916" i="15"/>
  <c r="D2706" i="15"/>
  <c r="Z176" i="7" l="1"/>
  <c r="AA176" i="7"/>
  <c r="B1271" i="15"/>
  <c r="A1271" i="15"/>
  <c r="C1271" i="15"/>
  <c r="C641" i="15"/>
  <c r="A1061" i="15"/>
  <c r="C1061" i="15"/>
  <c r="B1061" i="15"/>
  <c r="B641" i="15"/>
  <c r="C851" i="15"/>
  <c r="A851" i="15"/>
  <c r="B851" i="15"/>
  <c r="A641" i="15"/>
  <c r="E3546" i="15"/>
  <c r="E640" i="15"/>
  <c r="E1060" i="15"/>
  <c r="E2706" i="15"/>
  <c r="E2916" i="15"/>
  <c r="E850" i="15"/>
  <c r="E3126" i="15"/>
  <c r="E3336" i="15"/>
  <c r="E1270" i="15"/>
  <c r="E174" i="9"/>
  <c r="F173" i="9"/>
  <c r="X175" i="7"/>
  <c r="B174" i="9"/>
  <c r="A174" i="9"/>
  <c r="D174" i="9"/>
  <c r="O193" i="7"/>
  <c r="Y176" i="7"/>
  <c r="U175" i="7"/>
  <c r="A192" i="8"/>
  <c r="B192" i="8"/>
  <c r="AH158" i="7"/>
  <c r="V175" i="7"/>
  <c r="W175" i="7"/>
  <c r="N193" i="7"/>
  <c r="C192" i="8"/>
  <c r="P193" i="7"/>
  <c r="D641" i="15"/>
  <c r="D851" i="15"/>
  <c r="D1061" i="15"/>
  <c r="D1271" i="15"/>
  <c r="AI159" i="7" l="1"/>
  <c r="AK158" i="7"/>
  <c r="AB175" i="7"/>
  <c r="A2471" i="15"/>
  <c r="A1463" i="15"/>
  <c r="C2471" i="15"/>
  <c r="C1463" i="15"/>
  <c r="A1715" i="15"/>
  <c r="A2219" i="15"/>
  <c r="B2471" i="15"/>
  <c r="B2219" i="15"/>
  <c r="C2219" i="15"/>
  <c r="A1967" i="15"/>
  <c r="B1967" i="15"/>
  <c r="C1967" i="15"/>
  <c r="B1715" i="15"/>
  <c r="C1715" i="15"/>
  <c r="B1463" i="15"/>
  <c r="E641" i="15"/>
  <c r="E1271" i="15"/>
  <c r="E851" i="15"/>
  <c r="E1061" i="15"/>
  <c r="S193" i="7"/>
  <c r="F157" i="10"/>
  <c r="D1715" i="15"/>
  <c r="C175" i="9"/>
  <c r="E175" i="9"/>
  <c r="D1463" i="15"/>
  <c r="W176" i="7"/>
  <c r="U176" i="7"/>
  <c r="A175" i="9"/>
  <c r="C174" i="9"/>
  <c r="V176" i="7"/>
  <c r="D175" i="9"/>
  <c r="D1967" i="15"/>
  <c r="D2471" i="15"/>
  <c r="X176" i="7"/>
  <c r="B175" i="9"/>
  <c r="D2219" i="15"/>
  <c r="Z177" i="7" l="1"/>
  <c r="AB176" i="7"/>
  <c r="E1967" i="15"/>
  <c r="E2471" i="15"/>
  <c r="E1715" i="15"/>
  <c r="E2219" i="15"/>
  <c r="E1463" i="15"/>
  <c r="F175" i="9"/>
  <c r="G157" i="10"/>
  <c r="AG159" i="7"/>
  <c r="A158" i="10"/>
  <c r="E158" i="10"/>
  <c r="Q193" i="7"/>
  <c r="AE159" i="7"/>
  <c r="AN107" i="7" s="1"/>
  <c r="B158" i="10"/>
  <c r="D158" i="10"/>
  <c r="F174" i="9"/>
  <c r="AD159" i="7"/>
  <c r="AM107" i="7" s="1"/>
  <c r="AC159" i="7"/>
  <c r="AF159" i="7"/>
  <c r="AO107" i="7" s="1"/>
  <c r="C158" i="10"/>
  <c r="AP107" i="7"/>
  <c r="AL107" i="7"/>
  <c r="C1968" i="15" l="1"/>
  <c r="B1716" i="15"/>
  <c r="C1716" i="15"/>
  <c r="B1464" i="15"/>
  <c r="A1716" i="15"/>
  <c r="A2472" i="15"/>
  <c r="A1464" i="15"/>
  <c r="C2472" i="15"/>
  <c r="C1464" i="15"/>
  <c r="A2220" i="15"/>
  <c r="B2472" i="15"/>
  <c r="B2220" i="15"/>
  <c r="C2220" i="15"/>
  <c r="A1968" i="15"/>
  <c r="B1968" i="15"/>
  <c r="R194" i="7"/>
  <c r="T193" i="7"/>
  <c r="C3547" i="15"/>
  <c r="C3337" i="15"/>
  <c r="A3127" i="15"/>
  <c r="B3337" i="15"/>
  <c r="B2707" i="15"/>
  <c r="A2707" i="15"/>
  <c r="B3127" i="15"/>
  <c r="C3127" i="15"/>
  <c r="A3337" i="15"/>
  <c r="B2917" i="15"/>
  <c r="B3547" i="15"/>
  <c r="C2917" i="15"/>
  <c r="A2917" i="15"/>
  <c r="C2707" i="15"/>
  <c r="A3547" i="15"/>
  <c r="C2221" i="15"/>
  <c r="B1969" i="15"/>
  <c r="B1717" i="15"/>
  <c r="C1717" i="15"/>
  <c r="A1969" i="15"/>
  <c r="A1717" i="15"/>
  <c r="A1465" i="15"/>
  <c r="B1465" i="15"/>
  <c r="C1465" i="15"/>
  <c r="A2473" i="15"/>
  <c r="B2473" i="15"/>
  <c r="C2473" i="15"/>
  <c r="A2221" i="15"/>
  <c r="C1969" i="15"/>
  <c r="B2221" i="15"/>
  <c r="X177" i="7"/>
  <c r="U177" i="7"/>
  <c r="B176" i="9"/>
  <c r="D176" i="9"/>
  <c r="D2220" i="15"/>
  <c r="A176" i="9"/>
  <c r="W177" i="7"/>
  <c r="V177" i="7"/>
  <c r="D1717" i="15"/>
  <c r="D1716" i="15"/>
  <c r="D2707" i="15"/>
  <c r="D2473" i="15"/>
  <c r="D2221" i="15"/>
  <c r="D192" i="8"/>
  <c r="AJ159" i="7"/>
  <c r="D3547" i="15"/>
  <c r="C176" i="9"/>
  <c r="D1969" i="15"/>
  <c r="D1968" i="15"/>
  <c r="D2917" i="15"/>
  <c r="D2472" i="15"/>
  <c r="D3337" i="15"/>
  <c r="D1464" i="15"/>
  <c r="D1465" i="15"/>
  <c r="D3127" i="15"/>
  <c r="E1717" i="15" l="1"/>
  <c r="E2917" i="15"/>
  <c r="E1464" i="15"/>
  <c r="E1968" i="15"/>
  <c r="E1969" i="15"/>
  <c r="E3127" i="15"/>
  <c r="E2472" i="15"/>
  <c r="E2707" i="15"/>
  <c r="E3337" i="15"/>
  <c r="E1716" i="15"/>
  <c r="E2473" i="15"/>
  <c r="E1465" i="15"/>
  <c r="E2221" i="15"/>
  <c r="E3547" i="15"/>
  <c r="E2220" i="15"/>
  <c r="AH159" i="7"/>
  <c r="AA177" i="7"/>
  <c r="P194" i="7"/>
  <c r="E192" i="8"/>
  <c r="C193" i="8"/>
  <c r="N194" i="7"/>
  <c r="B193" i="8"/>
  <c r="O194" i="7"/>
  <c r="A193" i="8"/>
  <c r="A1062" i="15" l="1"/>
  <c r="B1272" i="15"/>
  <c r="A642" i="15"/>
  <c r="A1272" i="15"/>
  <c r="C642" i="15"/>
  <c r="A852" i="15"/>
  <c r="C1272" i="15"/>
  <c r="B852" i="15"/>
  <c r="C1062" i="15"/>
  <c r="C852" i="15"/>
  <c r="B1062" i="15"/>
  <c r="B642" i="15"/>
  <c r="AI160" i="7"/>
  <c r="AJ160" i="7"/>
  <c r="AK159" i="7"/>
  <c r="AQ107" i="7"/>
  <c r="AH160" i="7"/>
  <c r="D852" i="15"/>
  <c r="F158" i="10"/>
  <c r="D1062" i="15"/>
  <c r="S194" i="7"/>
  <c r="D642" i="15"/>
  <c r="Y177" i="7"/>
  <c r="D1272" i="15"/>
  <c r="Z178" i="7" l="1"/>
  <c r="AA178" i="7"/>
  <c r="AB177" i="7"/>
  <c r="E852" i="15"/>
  <c r="E642" i="15"/>
  <c r="E1062" i="15"/>
  <c r="E1272" i="15"/>
  <c r="Q194" i="7"/>
  <c r="AC160" i="7"/>
  <c r="AF160" i="7"/>
  <c r="D159" i="10"/>
  <c r="AD160" i="7"/>
  <c r="A159" i="10"/>
  <c r="E176" i="9"/>
  <c r="G158" i="10"/>
  <c r="AT107" i="7"/>
  <c r="Y178" i="7"/>
  <c r="F159" i="10"/>
  <c r="AG160" i="7"/>
  <c r="AE160" i="7"/>
  <c r="C159" i="10"/>
  <c r="E159" i="10"/>
  <c r="B159" i="10"/>
  <c r="AI161" i="7" l="1"/>
  <c r="A3548" i="15"/>
  <c r="B3548" i="15"/>
  <c r="C3548" i="15"/>
  <c r="C3338" i="15"/>
  <c r="A3338" i="15"/>
  <c r="B3338" i="15"/>
  <c r="B3128" i="15"/>
  <c r="C3128" i="15"/>
  <c r="A3128" i="15"/>
  <c r="B2918" i="15"/>
  <c r="C2918" i="15"/>
  <c r="A2918" i="15"/>
  <c r="B2708" i="15"/>
  <c r="A2708" i="15"/>
  <c r="C2708" i="15"/>
  <c r="AK160" i="7"/>
  <c r="R195" i="7"/>
  <c r="S195" i="7"/>
  <c r="T194" i="7"/>
  <c r="G159" i="10"/>
  <c r="D3338" i="15"/>
  <c r="D193" i="8"/>
  <c r="V178" i="7"/>
  <c r="AR107" i="7"/>
  <c r="D3548" i="15"/>
  <c r="X178" i="7"/>
  <c r="D177" i="9"/>
  <c r="B177" i="9"/>
  <c r="A177" i="9"/>
  <c r="E177" i="9"/>
  <c r="F176" i="9"/>
  <c r="Q195" i="7"/>
  <c r="C177" i="9"/>
  <c r="D2918" i="15"/>
  <c r="U178" i="7"/>
  <c r="W178" i="7"/>
  <c r="D3128" i="15"/>
  <c r="D2708" i="15"/>
  <c r="AB178" i="7" l="1"/>
  <c r="C1718" i="15"/>
  <c r="A1466" i="15"/>
  <c r="B1466" i="15"/>
  <c r="C1466" i="15"/>
  <c r="C1970" i="15"/>
  <c r="B1718" i="15"/>
  <c r="A2474" i="15"/>
  <c r="B2474" i="15"/>
  <c r="C2474" i="15"/>
  <c r="A1718" i="15"/>
  <c r="B2222" i="15"/>
  <c r="C2222" i="15"/>
  <c r="A2222" i="15"/>
  <c r="A1970" i="15"/>
  <c r="B1970" i="15"/>
  <c r="Z179" i="7"/>
  <c r="AS108" i="7"/>
  <c r="AU107" i="7"/>
  <c r="C2709" i="15"/>
  <c r="A3549" i="15"/>
  <c r="B3549" i="15"/>
  <c r="C3129" i="15"/>
  <c r="B2919" i="15"/>
  <c r="C2919" i="15"/>
  <c r="B2709" i="15"/>
  <c r="C3549" i="15"/>
  <c r="C3339" i="15"/>
  <c r="A3339" i="15"/>
  <c r="B3339" i="15"/>
  <c r="B3129" i="15"/>
  <c r="A3129" i="15"/>
  <c r="A2919" i="15"/>
  <c r="A2709" i="15"/>
  <c r="E3338" i="15"/>
  <c r="E2708" i="15"/>
  <c r="E2918" i="15"/>
  <c r="E3128" i="15"/>
  <c r="E3548" i="15"/>
  <c r="F177" i="9"/>
  <c r="A194" i="8"/>
  <c r="P195" i="7"/>
  <c r="E160" i="10"/>
  <c r="C160" i="10"/>
  <c r="D2709" i="15"/>
  <c r="O195" i="7"/>
  <c r="AG161" i="7"/>
  <c r="D194" i="8"/>
  <c r="D1718" i="15"/>
  <c r="D1466" i="15"/>
  <c r="D3339" i="15"/>
  <c r="D160" i="10"/>
  <c r="B160" i="10"/>
  <c r="G106" i="11"/>
  <c r="E193" i="8"/>
  <c r="D3549" i="15"/>
  <c r="B194" i="8"/>
  <c r="AE161" i="7"/>
  <c r="AC161" i="7"/>
  <c r="A160" i="10"/>
  <c r="D2474" i="15"/>
  <c r="D2222" i="15"/>
  <c r="C194" i="8"/>
  <c r="N195" i="7"/>
  <c r="AF161" i="7"/>
  <c r="AD161" i="7"/>
  <c r="D2919" i="15"/>
  <c r="D1970" i="15"/>
  <c r="D3129" i="15"/>
  <c r="T195" i="7" l="1"/>
  <c r="B643" i="15"/>
  <c r="B1063" i="15"/>
  <c r="A643" i="15"/>
  <c r="A1063" i="15"/>
  <c r="B853" i="15"/>
  <c r="A853" i="15"/>
  <c r="A1273" i="15"/>
  <c r="C643" i="15"/>
  <c r="C1273" i="15"/>
  <c r="C853" i="15"/>
  <c r="B1273" i="15"/>
  <c r="C1063" i="15"/>
  <c r="R196" i="7"/>
  <c r="C2223" i="15"/>
  <c r="A2223" i="15"/>
  <c r="A2475" i="15"/>
  <c r="A1467" i="15"/>
  <c r="C1467" i="15"/>
  <c r="B1971" i="15"/>
  <c r="C2475" i="15"/>
  <c r="B2223" i="15"/>
  <c r="C1971" i="15"/>
  <c r="B2475" i="15"/>
  <c r="A1719" i="15"/>
  <c r="B1719" i="15"/>
  <c r="C1719" i="15"/>
  <c r="A1971" i="15"/>
  <c r="B1467" i="15"/>
  <c r="E3129" i="15"/>
  <c r="E2709" i="15"/>
  <c r="E2222" i="15"/>
  <c r="E1466" i="15"/>
  <c r="E2919" i="15"/>
  <c r="E2474" i="15"/>
  <c r="E1970" i="15"/>
  <c r="E3339" i="15"/>
  <c r="E3549" i="15"/>
  <c r="E1718" i="15"/>
  <c r="AJ161" i="7"/>
  <c r="D107" i="11"/>
  <c r="A107" i="11"/>
  <c r="X179" i="7"/>
  <c r="U179" i="7"/>
  <c r="D853" i="15"/>
  <c r="E107" i="11"/>
  <c r="D178" i="9"/>
  <c r="B178" i="9"/>
  <c r="V179" i="7"/>
  <c r="E194" i="8"/>
  <c r="C107" i="11"/>
  <c r="D643" i="15"/>
  <c r="H106" i="11"/>
  <c r="D2475" i="15"/>
  <c r="B107" i="11"/>
  <c r="F107" i="11"/>
  <c r="C178" i="9"/>
  <c r="D2223" i="15"/>
  <c r="D1719" i="15"/>
  <c r="W179" i="7"/>
  <c r="D1063" i="15"/>
  <c r="D1273" i="15"/>
  <c r="D1467" i="15"/>
  <c r="D1971" i="15"/>
  <c r="A4306" i="15" l="1"/>
  <c r="C3706" i="15"/>
  <c r="C3946" i="15"/>
  <c r="C4306" i="15"/>
  <c r="B4426" i="15"/>
  <c r="A3706" i="15"/>
  <c r="A3946" i="15"/>
  <c r="A3826" i="15"/>
  <c r="C3826" i="15"/>
  <c r="B4186" i="15"/>
  <c r="A4426" i="15"/>
  <c r="B3826" i="15"/>
  <c r="A4066" i="15"/>
  <c r="A4186" i="15"/>
  <c r="B4066" i="15"/>
  <c r="B4306" i="15"/>
  <c r="B3706" i="15"/>
  <c r="C4066" i="15"/>
  <c r="C4186" i="15"/>
  <c r="C4426" i="15"/>
  <c r="B3946" i="15"/>
  <c r="C1274" i="15"/>
  <c r="B1274" i="15"/>
  <c r="A1274" i="15"/>
  <c r="B1064" i="15"/>
  <c r="A1064" i="15"/>
  <c r="C1064" i="15"/>
  <c r="B644" i="15"/>
  <c r="A854" i="15"/>
  <c r="C854" i="15"/>
  <c r="B854" i="15"/>
  <c r="A644" i="15"/>
  <c r="C644" i="15"/>
  <c r="E2223" i="15"/>
  <c r="E853" i="15"/>
  <c r="E2475" i="15"/>
  <c r="E643" i="15"/>
  <c r="E1971" i="15"/>
  <c r="E1063" i="15"/>
  <c r="E1719" i="15"/>
  <c r="E1467" i="15"/>
  <c r="E1273" i="15"/>
  <c r="D1064" i="15"/>
  <c r="P196" i="7"/>
  <c r="A195" i="8"/>
  <c r="O196" i="7"/>
  <c r="D4306" i="15"/>
  <c r="D644" i="15"/>
  <c r="A178" i="9"/>
  <c r="AH161" i="7"/>
  <c r="N196" i="7"/>
  <c r="C195" i="8"/>
  <c r="D4426" i="15"/>
  <c r="AA179" i="7"/>
  <c r="D3706" i="15"/>
  <c r="D4186" i="15"/>
  <c r="D1274" i="15"/>
  <c r="D3826" i="15"/>
  <c r="B195" i="8"/>
  <c r="D4066" i="15"/>
  <c r="D854" i="15"/>
  <c r="D3946" i="15"/>
  <c r="AI162" i="7" l="1"/>
  <c r="AK161" i="7"/>
  <c r="E644" i="15"/>
  <c r="E4066" i="15"/>
  <c r="E3946" i="15"/>
  <c r="E4306" i="15"/>
  <c r="E1064" i="15"/>
  <c r="E4426" i="15"/>
  <c r="E3826" i="15"/>
  <c r="E3706" i="15"/>
  <c r="E854" i="15"/>
  <c r="E1274" i="15"/>
  <c r="E4186" i="15"/>
  <c r="Y179" i="7"/>
  <c r="F160" i="10"/>
  <c r="S196" i="7"/>
  <c r="Z180" i="7" l="1"/>
  <c r="AB179" i="7"/>
  <c r="Q196" i="7"/>
  <c r="AC162" i="7"/>
  <c r="AG162" i="7"/>
  <c r="G160" i="10"/>
  <c r="A161" i="10"/>
  <c r="E161" i="10"/>
  <c r="E178" i="9"/>
  <c r="B161" i="10"/>
  <c r="AE162" i="7"/>
  <c r="AF162" i="7"/>
  <c r="D161" i="10"/>
  <c r="C161" i="10"/>
  <c r="AD162" i="7"/>
  <c r="C3340" i="15" l="1"/>
  <c r="B2710" i="15"/>
  <c r="C2710" i="15"/>
  <c r="A2710" i="15"/>
  <c r="B2920" i="15"/>
  <c r="C2920" i="15"/>
  <c r="C3130" i="15"/>
  <c r="B3550" i="15"/>
  <c r="C3550" i="15"/>
  <c r="A3550" i="15"/>
  <c r="A3340" i="15"/>
  <c r="A2920" i="15"/>
  <c r="B3340" i="15"/>
  <c r="B3130" i="15"/>
  <c r="A3130" i="15"/>
  <c r="R197" i="7"/>
  <c r="T196" i="7"/>
  <c r="A179" i="9"/>
  <c r="X180" i="7"/>
  <c r="V180" i="7"/>
  <c r="D179" i="9"/>
  <c r="D2710" i="15"/>
  <c r="B179" i="9"/>
  <c r="F178" i="9"/>
  <c r="D3550" i="15"/>
  <c r="D195" i="8"/>
  <c r="U180" i="7"/>
  <c r="W180" i="7"/>
  <c r="AJ162" i="7"/>
  <c r="D2920" i="15"/>
  <c r="C179" i="9"/>
  <c r="D3340" i="15"/>
  <c r="D3130" i="15"/>
  <c r="C2476" i="15" l="1"/>
  <c r="B2224" i="15"/>
  <c r="C2224" i="15"/>
  <c r="A2224" i="15"/>
  <c r="A1720" i="15"/>
  <c r="A1972" i="15"/>
  <c r="B1972" i="15"/>
  <c r="C1972" i="15"/>
  <c r="B1720" i="15"/>
  <c r="C1720" i="15"/>
  <c r="A1468" i="15"/>
  <c r="B1468" i="15"/>
  <c r="C1468" i="15"/>
  <c r="A2476" i="15"/>
  <c r="B2476" i="15"/>
  <c r="E3130" i="15"/>
  <c r="E3340" i="15"/>
  <c r="E2920" i="15"/>
  <c r="E3550" i="15"/>
  <c r="E2710" i="15"/>
  <c r="AH162" i="7"/>
  <c r="AA180" i="7"/>
  <c r="N197" i="7"/>
  <c r="B196" i="8"/>
  <c r="C196" i="8"/>
  <c r="E195" i="8"/>
  <c r="D1720" i="15"/>
  <c r="P197" i="7"/>
  <c r="A196" i="8"/>
  <c r="O197" i="7"/>
  <c r="D1972" i="15"/>
  <c r="D2476" i="15"/>
  <c r="D1468" i="15"/>
  <c r="D2224" i="15"/>
  <c r="B1275" i="15" l="1"/>
  <c r="C855" i="15"/>
  <c r="A855" i="15"/>
  <c r="B1065" i="15"/>
  <c r="C645" i="15"/>
  <c r="B645" i="15"/>
  <c r="B855" i="15"/>
  <c r="C1275" i="15"/>
  <c r="A1275" i="15"/>
  <c r="A645" i="15"/>
  <c r="A1065" i="15"/>
  <c r="C1065" i="15"/>
  <c r="AI163" i="7"/>
  <c r="AK162" i="7"/>
  <c r="E2476" i="15"/>
  <c r="E1720" i="15"/>
  <c r="E2224" i="15"/>
  <c r="E1468" i="15"/>
  <c r="E1972" i="15"/>
  <c r="D855" i="15"/>
  <c r="S197" i="7"/>
  <c r="D1275" i="15"/>
  <c r="Y180" i="7"/>
  <c r="F161" i="10"/>
  <c r="D645" i="15"/>
  <c r="D1065" i="15"/>
  <c r="AA181" i="7" l="1"/>
  <c r="Z181" i="7"/>
  <c r="AB180" i="7"/>
  <c r="E1065" i="15"/>
  <c r="E855" i="15"/>
  <c r="E1275" i="15"/>
  <c r="E645" i="15"/>
  <c r="E179" i="9"/>
  <c r="Q197" i="7"/>
  <c r="D162" i="10"/>
  <c r="B162" i="10"/>
  <c r="AD163" i="7"/>
  <c r="E162" i="10"/>
  <c r="AE163" i="7"/>
  <c r="Y181" i="7"/>
  <c r="AF163" i="7"/>
  <c r="AG163" i="7"/>
  <c r="C162" i="10"/>
  <c r="A162" i="10"/>
  <c r="G161" i="10"/>
  <c r="AC163" i="7"/>
  <c r="A3341" i="15" l="1"/>
  <c r="B3341" i="15"/>
  <c r="B3131" i="15"/>
  <c r="C3131" i="15"/>
  <c r="B2921" i="15"/>
  <c r="C2921" i="15"/>
  <c r="C2711" i="15"/>
  <c r="A3131" i="15"/>
  <c r="A2921" i="15"/>
  <c r="A2711" i="15"/>
  <c r="B2711" i="15"/>
  <c r="A3551" i="15"/>
  <c r="B3551" i="15"/>
  <c r="C3551" i="15"/>
  <c r="C3341" i="15"/>
  <c r="R198" i="7"/>
  <c r="T197" i="7"/>
  <c r="D2711" i="15"/>
  <c r="V181" i="7"/>
  <c r="C180" i="9"/>
  <c r="X181" i="7"/>
  <c r="U181" i="7"/>
  <c r="D180" i="9"/>
  <c r="F179" i="9"/>
  <c r="E180" i="9"/>
  <c r="AJ163" i="7"/>
  <c r="D196" i="8"/>
  <c r="W181" i="7"/>
  <c r="B180" i="9"/>
  <c r="D3341" i="15"/>
  <c r="A180" i="9"/>
  <c r="D2921" i="15"/>
  <c r="D3131" i="15"/>
  <c r="D3551" i="15"/>
  <c r="C1469" i="15" l="1"/>
  <c r="A2477" i="15"/>
  <c r="B2477" i="15"/>
  <c r="C2477" i="15"/>
  <c r="B2225" i="15"/>
  <c r="C2225" i="15"/>
  <c r="A2225" i="15"/>
  <c r="A1973" i="15"/>
  <c r="B1973" i="15"/>
  <c r="C1973" i="15"/>
  <c r="A1721" i="15"/>
  <c r="B1721" i="15"/>
  <c r="C1721" i="15"/>
  <c r="A1469" i="15"/>
  <c r="B1469" i="15"/>
  <c r="AB181" i="7"/>
  <c r="Z182" i="7"/>
  <c r="E2921" i="15"/>
  <c r="E3341" i="15"/>
  <c r="E2711" i="15"/>
  <c r="E3551" i="15"/>
  <c r="E3131" i="15"/>
  <c r="F180" i="9"/>
  <c r="A197" i="8"/>
  <c r="E196" i="8"/>
  <c r="D1721" i="15"/>
  <c r="N198" i="7"/>
  <c r="C197" i="8"/>
  <c r="AH163" i="7"/>
  <c r="D2477" i="15"/>
  <c r="D1973" i="15"/>
  <c r="O198" i="7"/>
  <c r="B197" i="8"/>
  <c r="P198" i="7"/>
  <c r="D2225" i="15"/>
  <c r="D1469" i="15"/>
  <c r="AI164" i="7" l="1"/>
  <c r="AK163" i="7"/>
  <c r="A1276" i="15"/>
  <c r="A1066" i="15"/>
  <c r="C1276" i="15"/>
  <c r="B1066" i="15"/>
  <c r="C646" i="15"/>
  <c r="A646" i="15"/>
  <c r="C1066" i="15"/>
  <c r="C856" i="15"/>
  <c r="B856" i="15"/>
  <c r="B646" i="15"/>
  <c r="B1276" i="15"/>
  <c r="A856" i="15"/>
  <c r="B2478" i="15"/>
  <c r="B1470" i="15"/>
  <c r="C1722" i="15"/>
  <c r="A1974" i="15"/>
  <c r="A1470" i="15"/>
  <c r="C2226" i="15"/>
  <c r="C2478" i="15"/>
  <c r="C1470" i="15"/>
  <c r="A1722" i="15"/>
  <c r="B1974" i="15"/>
  <c r="A2226" i="15"/>
  <c r="A2478" i="15"/>
  <c r="B1722" i="15"/>
  <c r="C1974" i="15"/>
  <c r="B2226" i="15"/>
  <c r="E1721" i="15"/>
  <c r="E1973" i="15"/>
  <c r="E1469" i="15"/>
  <c r="E2477" i="15"/>
  <c r="E2225" i="15"/>
  <c r="S198" i="7"/>
  <c r="D1066" i="15"/>
  <c r="D646" i="15"/>
  <c r="D1974" i="15"/>
  <c r="D2226" i="15"/>
  <c r="X182" i="7"/>
  <c r="D181" i="9"/>
  <c r="F162" i="10"/>
  <c r="V182" i="7"/>
  <c r="B181" i="9"/>
  <c r="W182" i="7"/>
  <c r="U182" i="7"/>
  <c r="C181" i="9"/>
  <c r="D1470" i="15"/>
  <c r="A181" i="9"/>
  <c r="D856" i="15"/>
  <c r="D2478" i="15"/>
  <c r="D1722" i="15"/>
  <c r="D1276" i="15"/>
  <c r="E1974" i="15" l="1"/>
  <c r="E2478" i="15"/>
  <c r="E646" i="15"/>
  <c r="E2226" i="15"/>
  <c r="E856" i="15"/>
  <c r="E1722" i="15"/>
  <c r="E1066" i="15"/>
  <c r="E1470" i="15"/>
  <c r="E1276" i="15"/>
  <c r="Q198" i="7"/>
  <c r="B163" i="10"/>
  <c r="AD164" i="7"/>
  <c r="AM108" i="7" s="1"/>
  <c r="AW46" i="7" s="1"/>
  <c r="AC164" i="7"/>
  <c r="AE164" i="7"/>
  <c r="AN108" i="7" s="1"/>
  <c r="C163" i="10"/>
  <c r="E163" i="10"/>
  <c r="D163" i="10"/>
  <c r="A163" i="10"/>
  <c r="AG164" i="7"/>
  <c r="AF164" i="7"/>
  <c r="AO108" i="7" s="1"/>
  <c r="AY46" i="7" s="1"/>
  <c r="G162" i="10"/>
  <c r="AA182" i="7"/>
  <c r="A3552" i="15" l="1"/>
  <c r="B3552" i="15"/>
  <c r="C3552" i="15"/>
  <c r="C3342" i="15"/>
  <c r="A3342" i="15"/>
  <c r="B3342" i="15"/>
  <c r="B3132" i="15"/>
  <c r="C3132" i="15"/>
  <c r="A3132" i="15"/>
  <c r="B2922" i="15"/>
  <c r="C2922" i="15"/>
  <c r="A2922" i="15"/>
  <c r="B2712" i="15"/>
  <c r="A2712" i="15"/>
  <c r="C2712" i="15"/>
  <c r="R199" i="7"/>
  <c r="S199" i="7"/>
  <c r="T198" i="7"/>
  <c r="Y182" i="7"/>
  <c r="D3552" i="15"/>
  <c r="AX46" i="7"/>
  <c r="D197" i="8"/>
  <c r="AP108" i="7"/>
  <c r="AZ46" i="7" s="1"/>
  <c r="AL108" i="7"/>
  <c r="Q199" i="7"/>
  <c r="D3342" i="15"/>
  <c r="AJ164" i="7"/>
  <c r="D2922" i="15"/>
  <c r="D3132" i="15"/>
  <c r="D2712" i="15"/>
  <c r="R200" i="7" l="1"/>
  <c r="S200" i="7"/>
  <c r="Z183" i="7"/>
  <c r="AB182" i="7"/>
  <c r="E3552" i="15"/>
  <c r="E3132" i="15"/>
  <c r="E3342" i="15"/>
  <c r="E2712" i="15"/>
  <c r="E2922" i="15"/>
  <c r="AH164" i="7"/>
  <c r="AV46" i="7"/>
  <c r="E181" i="9"/>
  <c r="O199" i="7"/>
  <c r="B198" i="8"/>
  <c r="A198" i="8"/>
  <c r="D198" i="8"/>
  <c r="N199" i="7"/>
  <c r="E197" i="8"/>
  <c r="Q200" i="7"/>
  <c r="P199" i="7"/>
  <c r="C198" i="8"/>
  <c r="AQ108" i="7"/>
  <c r="A647" i="15" l="1"/>
  <c r="B1067" i="15"/>
  <c r="A857" i="15"/>
  <c r="A1067" i="15"/>
  <c r="B647" i="15"/>
  <c r="B1277" i="15"/>
  <c r="A1277" i="15"/>
  <c r="C647" i="15"/>
  <c r="C857" i="15"/>
  <c r="C1067" i="15"/>
  <c r="B857" i="15"/>
  <c r="C1277" i="15"/>
  <c r="T199" i="7"/>
  <c r="AI165" i="7"/>
  <c r="AJ165" i="7"/>
  <c r="AK164" i="7"/>
  <c r="BA46" i="7"/>
  <c r="F181" i="9"/>
  <c r="AH165" i="7"/>
  <c r="A182" i="9"/>
  <c r="C182" i="9"/>
  <c r="N200" i="7"/>
  <c r="X183" i="7"/>
  <c r="V183" i="7"/>
  <c r="A199" i="8"/>
  <c r="AT108" i="7"/>
  <c r="D857" i="15"/>
  <c r="D1067" i="15"/>
  <c r="D1277" i="15"/>
  <c r="D647" i="15"/>
  <c r="F163" i="10"/>
  <c r="D182" i="9"/>
  <c r="B182" i="9"/>
  <c r="O200" i="7"/>
  <c r="C199" i="8"/>
  <c r="D199" i="8"/>
  <c r="E198" i="8"/>
  <c r="U183" i="7"/>
  <c r="W183" i="7"/>
  <c r="P200" i="7"/>
  <c r="R201" i="7" l="1"/>
  <c r="C1278" i="15"/>
  <c r="C1068" i="15"/>
  <c r="C858" i="15"/>
  <c r="C648" i="15"/>
  <c r="B648" i="15"/>
  <c r="A1068" i="15"/>
  <c r="B1278" i="15"/>
  <c r="A1278" i="15"/>
  <c r="A858" i="15"/>
  <c r="B858" i="15"/>
  <c r="A648" i="15"/>
  <c r="B1068" i="15"/>
  <c r="T200" i="7"/>
  <c r="AI166" i="7"/>
  <c r="AJ166" i="7"/>
  <c r="C2227" i="15"/>
  <c r="A2227" i="15"/>
  <c r="A1975" i="15"/>
  <c r="B1975" i="15"/>
  <c r="C1975" i="15"/>
  <c r="A1723" i="15"/>
  <c r="B1723" i="15"/>
  <c r="C1723" i="15"/>
  <c r="A1471" i="15"/>
  <c r="B1471" i="15"/>
  <c r="C1471" i="15"/>
  <c r="A2479" i="15"/>
  <c r="B2479" i="15"/>
  <c r="C2479" i="15"/>
  <c r="B2227" i="15"/>
  <c r="E1067" i="15"/>
  <c r="E647" i="15"/>
  <c r="E1277" i="15"/>
  <c r="E857" i="15"/>
  <c r="G163" i="10"/>
  <c r="C164" i="10"/>
  <c r="E164" i="10"/>
  <c r="AR108" i="7"/>
  <c r="F164" i="10"/>
  <c r="D2227" i="15"/>
  <c r="AC165" i="7"/>
  <c r="AD165" i="7"/>
  <c r="A164" i="10"/>
  <c r="D858" i="15"/>
  <c r="B199" i="8"/>
  <c r="AG165" i="7"/>
  <c r="AE165" i="7"/>
  <c r="D164" i="10"/>
  <c r="AF165" i="7"/>
  <c r="AA183" i="7"/>
  <c r="AH166" i="7"/>
  <c r="D1975" i="15"/>
  <c r="B164" i="10"/>
  <c r="D1278" i="15"/>
  <c r="D1471" i="15"/>
  <c r="D1723" i="15"/>
  <c r="D2479" i="15"/>
  <c r="D1068" i="15"/>
  <c r="D648" i="15"/>
  <c r="AK165" i="7" l="1"/>
  <c r="AT109" i="7"/>
  <c r="AS109" i="7"/>
  <c r="AU108" i="7"/>
  <c r="B3553" i="15"/>
  <c r="C3553" i="15"/>
  <c r="C3343" i="15"/>
  <c r="A3133" i="15"/>
  <c r="B3343" i="15"/>
  <c r="B3133" i="15"/>
  <c r="C3133" i="15"/>
  <c r="B2713" i="15"/>
  <c r="B2923" i="15"/>
  <c r="C2923" i="15"/>
  <c r="A3553" i="15"/>
  <c r="A2923" i="15"/>
  <c r="A2713" i="15"/>
  <c r="C2713" i="15"/>
  <c r="A3343" i="15"/>
  <c r="E1068" i="15"/>
  <c r="E1975" i="15"/>
  <c r="E648" i="15"/>
  <c r="E1278" i="15"/>
  <c r="E2479" i="15"/>
  <c r="E1471" i="15"/>
  <c r="E1723" i="15"/>
  <c r="E2227" i="15"/>
  <c r="E858" i="15"/>
  <c r="F165" i="10"/>
  <c r="E199" i="8"/>
  <c r="A165" i="10"/>
  <c r="C165" i="10"/>
  <c r="O201" i="7"/>
  <c r="AD166" i="7"/>
  <c r="B200" i="8"/>
  <c r="G107" i="11"/>
  <c r="D3133" i="15"/>
  <c r="B165" i="10"/>
  <c r="D165" i="10"/>
  <c r="P201" i="7"/>
  <c r="A200" i="8"/>
  <c r="BB46" i="7"/>
  <c r="D2713" i="15"/>
  <c r="D2923" i="15"/>
  <c r="AF166" i="7"/>
  <c r="AE166" i="7"/>
  <c r="Y183" i="7"/>
  <c r="AR109" i="7"/>
  <c r="G164" i="10"/>
  <c r="D3553" i="15"/>
  <c r="AG166" i="7"/>
  <c r="E165" i="10"/>
  <c r="AC166" i="7"/>
  <c r="N201" i="7"/>
  <c r="D3343" i="15"/>
  <c r="AK166" i="7" l="1"/>
  <c r="AI167" i="7"/>
  <c r="B3344" i="15"/>
  <c r="C3554" i="15"/>
  <c r="A2924" i="15"/>
  <c r="A3134" i="15"/>
  <c r="B2924" i="15"/>
  <c r="C2924" i="15"/>
  <c r="A2714" i="15"/>
  <c r="B2714" i="15"/>
  <c r="C2714" i="15"/>
  <c r="C3344" i="15"/>
  <c r="A3554" i="15"/>
  <c r="B3554" i="15"/>
  <c r="B3134" i="15"/>
  <c r="C3134" i="15"/>
  <c r="A3344" i="15"/>
  <c r="Z184" i="7"/>
  <c r="AB183" i="7"/>
  <c r="C1069" i="15"/>
  <c r="B859" i="15"/>
  <c r="C649" i="15"/>
  <c r="A859" i="15"/>
  <c r="B649" i="15"/>
  <c r="C1279" i="15"/>
  <c r="A649" i="15"/>
  <c r="A1279" i="15"/>
  <c r="B1069" i="15"/>
  <c r="B1279" i="15"/>
  <c r="A1069" i="15"/>
  <c r="C859" i="15"/>
  <c r="E3133" i="15"/>
  <c r="E2923" i="15"/>
  <c r="E3343" i="15"/>
  <c r="E3553" i="15"/>
  <c r="E2713" i="15"/>
  <c r="G165" i="10"/>
  <c r="AO109" i="7"/>
  <c r="AM109" i="7"/>
  <c r="C108" i="11"/>
  <c r="D108" i="11"/>
  <c r="AN109" i="7"/>
  <c r="F108" i="11"/>
  <c r="D2924" i="15"/>
  <c r="D3134" i="15"/>
  <c r="C200" i="8"/>
  <c r="E108" i="11"/>
  <c r="A108" i="11"/>
  <c r="AL109" i="7"/>
  <c r="B108" i="11"/>
  <c r="D3554" i="15"/>
  <c r="BE46" i="7"/>
  <c r="S201" i="7"/>
  <c r="AQ109" i="7"/>
  <c r="G108" i="11"/>
  <c r="E182" i="9"/>
  <c r="H107" i="11"/>
  <c r="AP109" i="7"/>
  <c r="D2714" i="15"/>
  <c r="D3344" i="15"/>
  <c r="D649" i="15"/>
  <c r="D1279" i="15"/>
  <c r="D859" i="15"/>
  <c r="D1069" i="15"/>
  <c r="B4067" i="15" l="1"/>
  <c r="C3707" i="15"/>
  <c r="C3947" i="15"/>
  <c r="A3947" i="15"/>
  <c r="A4187" i="15"/>
  <c r="A3827" i="15"/>
  <c r="A4427" i="15"/>
  <c r="B4427" i="15"/>
  <c r="C3827" i="15"/>
  <c r="A4067" i="15"/>
  <c r="C4307" i="15"/>
  <c r="B3707" i="15"/>
  <c r="A4307" i="15"/>
  <c r="B4307" i="15"/>
  <c r="B3947" i="15"/>
  <c r="A3707" i="15"/>
  <c r="B4187" i="15"/>
  <c r="B3827" i="15"/>
  <c r="C4187" i="15"/>
  <c r="C4067" i="15"/>
  <c r="C4427" i="15"/>
  <c r="AS110" i="7"/>
  <c r="AU109" i="7"/>
  <c r="C3555" i="15"/>
  <c r="C3135" i="15"/>
  <c r="A3345" i="15"/>
  <c r="C2715" i="15"/>
  <c r="B3135" i="15"/>
  <c r="C3345" i="15"/>
  <c r="A3135" i="15"/>
  <c r="B3555" i="15"/>
  <c r="C2925" i="15"/>
  <c r="A2925" i="15"/>
  <c r="B2715" i="15"/>
  <c r="B2925" i="15"/>
  <c r="A2715" i="15"/>
  <c r="A3555" i="15"/>
  <c r="B3345" i="15"/>
  <c r="E649" i="15"/>
  <c r="E3134" i="15"/>
  <c r="E3344" i="15"/>
  <c r="E2714" i="15"/>
  <c r="E2924" i="15"/>
  <c r="E1279" i="15"/>
  <c r="E1069" i="15"/>
  <c r="E859" i="15"/>
  <c r="E3554" i="15"/>
  <c r="D3947" i="15"/>
  <c r="F182" i="9"/>
  <c r="D3345" i="15"/>
  <c r="W184" i="7"/>
  <c r="A166" i="10"/>
  <c r="B166" i="10"/>
  <c r="X184" i="7"/>
  <c r="AD167" i="7"/>
  <c r="AC167" i="7"/>
  <c r="C166" i="10"/>
  <c r="D183" i="9"/>
  <c r="D4187" i="15"/>
  <c r="Q201" i="7"/>
  <c r="H108" i="11"/>
  <c r="D3135" i="15"/>
  <c r="D3555" i="15"/>
  <c r="U184" i="7"/>
  <c r="AE167" i="7"/>
  <c r="D4307" i="15"/>
  <c r="D4427" i="15"/>
  <c r="BC46" i="7"/>
  <c r="V184" i="7"/>
  <c r="D166" i="10"/>
  <c r="E166" i="10"/>
  <c r="AF167" i="7"/>
  <c r="AG167" i="7"/>
  <c r="D2925" i="15"/>
  <c r="D3827" i="15"/>
  <c r="D4067" i="15"/>
  <c r="D3707" i="15"/>
  <c r="D2715" i="15"/>
  <c r="BD47" i="7" l="1"/>
  <c r="BF46" i="7"/>
  <c r="B4428" i="15"/>
  <c r="C3708" i="15"/>
  <c r="A3828" i="15"/>
  <c r="C4188" i="15"/>
  <c r="A4428" i="15"/>
  <c r="C3828" i="15"/>
  <c r="A4188" i="15"/>
  <c r="A4308" i="15"/>
  <c r="A3708" i="15"/>
  <c r="C3948" i="15"/>
  <c r="B4308" i="15"/>
  <c r="B4068" i="15"/>
  <c r="B4188" i="15"/>
  <c r="C4428" i="15"/>
  <c r="B3828" i="15"/>
  <c r="A4068" i="15"/>
  <c r="B3948" i="15"/>
  <c r="C4068" i="15"/>
  <c r="C4308" i="15"/>
  <c r="B3708" i="15"/>
  <c r="A3948" i="15"/>
  <c r="R202" i="7"/>
  <c r="S202" i="7"/>
  <c r="T201" i="7"/>
  <c r="C2480" i="15"/>
  <c r="C1976" i="15"/>
  <c r="C2228" i="15"/>
  <c r="A2228" i="15"/>
  <c r="A1976" i="15"/>
  <c r="B2228" i="15"/>
  <c r="A2480" i="15"/>
  <c r="A1724" i="15"/>
  <c r="B1724" i="15"/>
  <c r="B1976" i="15"/>
  <c r="A1472" i="15"/>
  <c r="B1472" i="15"/>
  <c r="C1472" i="15"/>
  <c r="C1724" i="15"/>
  <c r="B2480" i="15"/>
  <c r="E3345" i="15"/>
  <c r="E3555" i="15"/>
  <c r="E4187" i="15"/>
  <c r="E2925" i="15"/>
  <c r="E2715" i="15"/>
  <c r="E4307" i="15"/>
  <c r="E3947" i="15"/>
  <c r="E4427" i="15"/>
  <c r="E3827" i="15"/>
  <c r="E3707" i="15"/>
  <c r="E3135" i="15"/>
  <c r="E4067" i="15"/>
  <c r="AJ167" i="7"/>
  <c r="D3828" i="15"/>
  <c r="D1724" i="15"/>
  <c r="AQ110" i="7"/>
  <c r="B109" i="11"/>
  <c r="D109" i="11"/>
  <c r="AP110" i="7"/>
  <c r="E109" i="11"/>
  <c r="B183" i="9"/>
  <c r="D4068" i="15"/>
  <c r="D200" i="8"/>
  <c r="D1472" i="15"/>
  <c r="AL110" i="7"/>
  <c r="H45" i="12"/>
  <c r="A183" i="9"/>
  <c r="Q202" i="7"/>
  <c r="AA184" i="7"/>
  <c r="F109" i="11"/>
  <c r="AM110" i="7"/>
  <c r="A109" i="11"/>
  <c r="AN110" i="7"/>
  <c r="C109" i="11"/>
  <c r="D4308" i="15"/>
  <c r="D3708" i="15"/>
  <c r="D4428" i="15"/>
  <c r="C183" i="9"/>
  <c r="D2228" i="15"/>
  <c r="AO110" i="7"/>
  <c r="D4188" i="15"/>
  <c r="D2480" i="15"/>
  <c r="D3948" i="15"/>
  <c r="D1976" i="15"/>
  <c r="E4068" i="15" l="1"/>
  <c r="E4188" i="15"/>
  <c r="E1724" i="15"/>
  <c r="E2228" i="15"/>
  <c r="E4428" i="15"/>
  <c r="E1472" i="15"/>
  <c r="E1976" i="15"/>
  <c r="E3828" i="15"/>
  <c r="E3708" i="15"/>
  <c r="E2480" i="15"/>
  <c r="E4308" i="15"/>
  <c r="E3948" i="15"/>
  <c r="Y184" i="7"/>
  <c r="I45" i="12"/>
  <c r="B46" i="12"/>
  <c r="C201" i="8"/>
  <c r="D201" i="8"/>
  <c r="AT110" i="7"/>
  <c r="F46" i="12"/>
  <c r="E46" i="12"/>
  <c r="E200" i="8"/>
  <c r="AH167" i="7"/>
  <c r="A46" i="12"/>
  <c r="G46" i="12"/>
  <c r="N202" i="7"/>
  <c r="B201" i="8"/>
  <c r="O202" i="7"/>
  <c r="D46" i="12"/>
  <c r="C46" i="12"/>
  <c r="P202" i="7"/>
  <c r="A201" i="8"/>
  <c r="R203" i="7" l="1"/>
  <c r="T202" i="7"/>
  <c r="AI168" i="7"/>
  <c r="AJ168" i="7"/>
  <c r="AK167" i="7"/>
  <c r="B1070" i="15"/>
  <c r="C650" i="15"/>
  <c r="B1280" i="15"/>
  <c r="A650" i="15"/>
  <c r="A1070" i="15"/>
  <c r="C1070" i="15"/>
  <c r="C1280" i="15"/>
  <c r="B860" i="15"/>
  <c r="A860" i="15"/>
  <c r="A1280" i="15"/>
  <c r="C860" i="15"/>
  <c r="B650" i="15"/>
  <c r="B4665" i="15"/>
  <c r="A4755" i="15"/>
  <c r="B4530" i="15"/>
  <c r="C4710" i="15"/>
  <c r="B4800" i="15"/>
  <c r="C4575" i="15"/>
  <c r="C4620" i="15"/>
  <c r="B4710" i="15"/>
  <c r="C4485" i="15"/>
  <c r="A4620" i="15"/>
  <c r="C4755" i="15"/>
  <c r="A4485" i="15"/>
  <c r="C4800" i="15"/>
  <c r="A4530" i="15"/>
  <c r="C4665" i="15"/>
  <c r="A4800" i="15"/>
  <c r="B4575" i="15"/>
  <c r="A4665" i="15"/>
  <c r="A4710" i="15"/>
  <c r="B4485" i="15"/>
  <c r="A4575" i="15"/>
  <c r="B4755" i="15"/>
  <c r="C4530" i="15"/>
  <c r="B4620" i="15"/>
  <c r="Z185" i="7"/>
  <c r="AA185" i="7"/>
  <c r="AB184" i="7"/>
  <c r="E201" i="8"/>
  <c r="AH168" i="7"/>
  <c r="AR110" i="7"/>
  <c r="F166" i="10"/>
  <c r="D4575" i="15"/>
  <c r="E183" i="9"/>
  <c r="D650" i="15"/>
  <c r="D4620" i="15"/>
  <c r="Y185" i="7"/>
  <c r="D4665" i="15"/>
  <c r="D4800" i="15"/>
  <c r="D4485" i="15"/>
  <c r="D4755" i="15"/>
  <c r="D1070" i="15"/>
  <c r="D860" i="15"/>
  <c r="D4530" i="15"/>
  <c r="D1280" i="15"/>
  <c r="D4710" i="15"/>
  <c r="Z186" i="7" l="1"/>
  <c r="AA186" i="7"/>
  <c r="AS111" i="7"/>
  <c r="AU110" i="7"/>
  <c r="C1071" i="15"/>
  <c r="A1281" i="15"/>
  <c r="A651" i="15"/>
  <c r="A1071" i="15"/>
  <c r="B1071" i="15"/>
  <c r="B651" i="15"/>
  <c r="B1281" i="15"/>
  <c r="C1281" i="15"/>
  <c r="B861" i="15"/>
  <c r="C861" i="15"/>
  <c r="A861" i="15"/>
  <c r="C651" i="15"/>
  <c r="E4800" i="15"/>
  <c r="E4485" i="15"/>
  <c r="E4575" i="15"/>
  <c r="E4530" i="15"/>
  <c r="E860" i="15"/>
  <c r="E1070" i="15"/>
  <c r="E4665" i="15"/>
  <c r="E4755" i="15"/>
  <c r="E4620" i="15"/>
  <c r="E4710" i="15"/>
  <c r="E1280" i="15"/>
  <c r="E650" i="15"/>
  <c r="G166" i="10"/>
  <c r="U185" i="7"/>
  <c r="X185" i="7"/>
  <c r="AE168" i="7"/>
  <c r="AG168" i="7"/>
  <c r="B202" i="8"/>
  <c r="Y186" i="7"/>
  <c r="G109" i="11"/>
  <c r="F167" i="10"/>
  <c r="A184" i="9"/>
  <c r="V185" i="7"/>
  <c r="AD168" i="7"/>
  <c r="D167" i="10"/>
  <c r="B167" i="10"/>
  <c r="O203" i="7"/>
  <c r="E184" i="9"/>
  <c r="D1071" i="15"/>
  <c r="C184" i="9"/>
  <c r="D184" i="9"/>
  <c r="AF168" i="7"/>
  <c r="E167" i="10"/>
  <c r="N203" i="7"/>
  <c r="F183" i="9"/>
  <c r="W185" i="7"/>
  <c r="B184" i="9"/>
  <c r="AC168" i="7"/>
  <c r="A167" i="10"/>
  <c r="C202" i="8"/>
  <c r="C167" i="10"/>
  <c r="P203" i="7"/>
  <c r="D651" i="15"/>
  <c r="D1281" i="15"/>
  <c r="D861" i="15"/>
  <c r="AK168" i="7" l="1"/>
  <c r="B1725" i="15"/>
  <c r="B2481" i="15"/>
  <c r="B2229" i="15"/>
  <c r="A1977" i="15"/>
  <c r="A2481" i="15"/>
  <c r="B1977" i="15"/>
  <c r="C1977" i="15"/>
  <c r="A1473" i="15"/>
  <c r="A2229" i="15"/>
  <c r="B1473" i="15"/>
  <c r="A1725" i="15"/>
  <c r="C2229" i="15"/>
  <c r="C1725" i="15"/>
  <c r="C2481" i="15"/>
  <c r="C1473" i="15"/>
  <c r="AI169" i="7"/>
  <c r="AB185" i="7"/>
  <c r="C2926" i="15"/>
  <c r="A2926" i="15"/>
  <c r="B2716" i="15"/>
  <c r="A2716" i="15"/>
  <c r="C2716" i="15"/>
  <c r="A3556" i="15"/>
  <c r="B3556" i="15"/>
  <c r="C3556" i="15"/>
  <c r="C3346" i="15"/>
  <c r="A3346" i="15"/>
  <c r="B3346" i="15"/>
  <c r="B3136" i="15"/>
  <c r="C3136" i="15"/>
  <c r="A3136" i="15"/>
  <c r="B2926" i="15"/>
  <c r="E861" i="15"/>
  <c r="E651" i="15"/>
  <c r="E1281" i="15"/>
  <c r="E1071" i="15"/>
  <c r="S203" i="7"/>
  <c r="A202" i="8"/>
  <c r="AM111" i="7"/>
  <c r="C110" i="11"/>
  <c r="B110" i="11"/>
  <c r="X186" i="7"/>
  <c r="V186" i="7"/>
  <c r="AL111" i="7"/>
  <c r="B185" i="9"/>
  <c r="G167" i="10"/>
  <c r="D1977" i="15"/>
  <c r="E110" i="11"/>
  <c r="AQ111" i="7"/>
  <c r="F110" i="11"/>
  <c r="D185" i="9"/>
  <c r="C185" i="9"/>
  <c r="U186" i="7"/>
  <c r="W186" i="7"/>
  <c r="D1473" i="15"/>
  <c r="H109" i="11"/>
  <c r="D2716" i="15"/>
  <c r="AO111" i="7"/>
  <c r="D110" i="11"/>
  <c r="F184" i="9"/>
  <c r="D2481" i="15"/>
  <c r="E185" i="9"/>
  <c r="D3556" i="15"/>
  <c r="AP111" i="7"/>
  <c r="AN111" i="7"/>
  <c r="A110" i="11"/>
  <c r="D2229" i="15"/>
  <c r="D3136" i="15"/>
  <c r="D1725" i="15"/>
  <c r="D2926" i="15"/>
  <c r="D3346" i="15"/>
  <c r="C2482" i="15" l="1"/>
  <c r="C1474" i="15"/>
  <c r="C2230" i="15"/>
  <c r="B1978" i="15"/>
  <c r="B2230" i="15"/>
  <c r="B1726" i="15"/>
  <c r="A1978" i="15"/>
  <c r="B1474" i="15"/>
  <c r="C1978" i="15"/>
  <c r="A2230" i="15"/>
  <c r="A2482" i="15"/>
  <c r="A1474" i="15"/>
  <c r="A1726" i="15"/>
  <c r="C1726" i="15"/>
  <c r="B2482" i="15"/>
  <c r="B4189" i="15"/>
  <c r="A4429" i="15"/>
  <c r="B3829" i="15"/>
  <c r="C4069" i="15"/>
  <c r="A4189" i="15"/>
  <c r="B4069" i="15"/>
  <c r="B4309" i="15"/>
  <c r="C3709" i="15"/>
  <c r="A3949" i="15"/>
  <c r="A4069" i="15"/>
  <c r="A3829" i="15"/>
  <c r="C4189" i="15"/>
  <c r="C4429" i="15"/>
  <c r="C3829" i="15"/>
  <c r="B3949" i="15"/>
  <c r="A4309" i="15"/>
  <c r="B3709" i="15"/>
  <c r="C3949" i="15"/>
  <c r="C4309" i="15"/>
  <c r="B4429" i="15"/>
  <c r="A3709" i="15"/>
  <c r="AB186" i="7"/>
  <c r="C2927" i="15"/>
  <c r="A2927" i="15"/>
  <c r="B2717" i="15"/>
  <c r="A2717" i="15"/>
  <c r="C2717" i="15"/>
  <c r="A3137" i="15"/>
  <c r="B3557" i="15"/>
  <c r="C3557" i="15"/>
  <c r="C3347" i="15"/>
  <c r="A3557" i="15"/>
  <c r="B3347" i="15"/>
  <c r="B3137" i="15"/>
  <c r="C3137" i="15"/>
  <c r="A3347" i="15"/>
  <c r="B2927" i="15"/>
  <c r="Z187" i="7"/>
  <c r="E3556" i="15"/>
  <c r="E1725" i="15"/>
  <c r="E1977" i="15"/>
  <c r="E2716" i="15"/>
  <c r="E2229" i="15"/>
  <c r="E1473" i="15"/>
  <c r="E3136" i="15"/>
  <c r="E3346" i="15"/>
  <c r="E2926" i="15"/>
  <c r="E2481" i="15"/>
  <c r="D4429" i="15"/>
  <c r="D2927" i="15"/>
  <c r="Q203" i="7"/>
  <c r="AC169" i="7"/>
  <c r="B168" i="10"/>
  <c r="AF169" i="7"/>
  <c r="E168" i="10"/>
  <c r="D1474" i="15"/>
  <c r="A185" i="9"/>
  <c r="AD169" i="7"/>
  <c r="AE169" i="7"/>
  <c r="A168" i="10"/>
  <c r="D3347" i="15"/>
  <c r="AG169" i="7"/>
  <c r="D168" i="10"/>
  <c r="D1726" i="15"/>
  <c r="D2482" i="15"/>
  <c r="D4069" i="15"/>
  <c r="D1978" i="15"/>
  <c r="AT111" i="7"/>
  <c r="D3557" i="15"/>
  <c r="C168" i="10"/>
  <c r="D2717" i="15"/>
  <c r="D3829" i="15"/>
  <c r="D3709" i="15"/>
  <c r="D2230" i="15"/>
  <c r="D3949" i="15"/>
  <c r="D4309" i="15"/>
  <c r="D3137" i="15"/>
  <c r="D4189" i="15"/>
  <c r="R204" i="7" l="1"/>
  <c r="T203" i="7"/>
  <c r="E4429" i="15"/>
  <c r="E3137" i="15"/>
  <c r="E3347" i="15"/>
  <c r="E4189" i="15"/>
  <c r="E2230" i="15"/>
  <c r="E3557" i="15"/>
  <c r="E2717" i="15"/>
  <c r="E4309" i="15"/>
  <c r="E3709" i="15"/>
  <c r="E1978" i="15"/>
  <c r="E1474" i="15"/>
  <c r="E2927" i="15"/>
  <c r="E3949" i="15"/>
  <c r="E3829" i="15"/>
  <c r="E4069" i="15"/>
  <c r="E1726" i="15"/>
  <c r="E2482" i="15"/>
  <c r="U187" i="7"/>
  <c r="A186" i="9"/>
  <c r="AR111" i="7"/>
  <c r="V187" i="7"/>
  <c r="W187" i="7"/>
  <c r="AJ169" i="7"/>
  <c r="D202" i="8"/>
  <c r="F185" i="9"/>
  <c r="X187" i="7"/>
  <c r="B186" i="9"/>
  <c r="B2231" i="15" l="1"/>
  <c r="A1979" i="15"/>
  <c r="A1727" i="15"/>
  <c r="A1475" i="15"/>
  <c r="B1475" i="15"/>
  <c r="C1475" i="15"/>
  <c r="A2483" i="15"/>
  <c r="C1727" i="15"/>
  <c r="C2483" i="15"/>
  <c r="A2231" i="15"/>
  <c r="C1979" i="15"/>
  <c r="B2483" i="15"/>
  <c r="C2231" i="15"/>
  <c r="B1979" i="15"/>
  <c r="B1727" i="15"/>
  <c r="AS112" i="7"/>
  <c r="AU111" i="7"/>
  <c r="AH169" i="7"/>
  <c r="P204" i="7"/>
  <c r="O204" i="7"/>
  <c r="D186" i="9"/>
  <c r="D1727" i="15"/>
  <c r="C186" i="9"/>
  <c r="A203" i="8"/>
  <c r="AA187" i="7"/>
  <c r="D2231" i="15"/>
  <c r="D2483" i="15"/>
  <c r="N204" i="7"/>
  <c r="C203" i="8"/>
  <c r="D1979" i="15"/>
  <c r="E202" i="8"/>
  <c r="G110" i="11"/>
  <c r="D1475" i="15"/>
  <c r="A1072" i="15" l="1"/>
  <c r="C1072" i="15"/>
  <c r="A1282" i="15"/>
  <c r="A862" i="15"/>
  <c r="B862" i="15"/>
  <c r="C862" i="15"/>
  <c r="B652" i="15"/>
  <c r="B1072" i="15"/>
  <c r="C652" i="15"/>
  <c r="B1282" i="15"/>
  <c r="A652" i="15"/>
  <c r="C1282" i="15"/>
  <c r="AI170" i="7"/>
  <c r="AK169" i="7"/>
  <c r="E2231" i="15"/>
  <c r="E2483" i="15"/>
  <c r="E1475" i="15"/>
  <c r="E1979" i="15"/>
  <c r="E1727" i="15"/>
  <c r="H110" i="11"/>
  <c r="D1072" i="15"/>
  <c r="D111" i="11"/>
  <c r="D1282" i="15"/>
  <c r="B203" i="8"/>
  <c r="C111" i="11"/>
  <c r="F111" i="11"/>
  <c r="Y187" i="7"/>
  <c r="S204" i="7"/>
  <c r="F168" i="10"/>
  <c r="E111" i="11"/>
  <c r="A111" i="11"/>
  <c r="B111" i="11"/>
  <c r="D652" i="15"/>
  <c r="D862" i="15"/>
  <c r="Z188" i="7" l="1"/>
  <c r="AA188" i="7"/>
  <c r="AB187" i="7"/>
  <c r="A4310" i="15"/>
  <c r="B3710" i="15"/>
  <c r="A3950" i="15"/>
  <c r="C4070" i="15"/>
  <c r="B4070" i="15"/>
  <c r="C4190" i="15"/>
  <c r="B4430" i="15"/>
  <c r="C3830" i="15"/>
  <c r="B3950" i="15"/>
  <c r="A3830" i="15"/>
  <c r="C3950" i="15"/>
  <c r="B4310" i="15"/>
  <c r="C4430" i="15"/>
  <c r="C3710" i="15"/>
  <c r="B4190" i="15"/>
  <c r="A4430" i="15"/>
  <c r="B3830" i="15"/>
  <c r="A4070" i="15"/>
  <c r="A4190" i="15"/>
  <c r="C4310" i="15"/>
  <c r="A3710" i="15"/>
  <c r="E1072" i="15"/>
  <c r="E862" i="15"/>
  <c r="E1282" i="15"/>
  <c r="E652" i="15"/>
  <c r="G168" i="10"/>
  <c r="E186" i="9"/>
  <c r="AF170" i="7"/>
  <c r="AO112" i="7" s="1"/>
  <c r="AD170" i="7"/>
  <c r="AM112" i="7" s="1"/>
  <c r="Q204" i="7"/>
  <c r="AG170" i="7"/>
  <c r="AE170" i="7"/>
  <c r="AN112" i="7" s="1"/>
  <c r="D4310" i="15"/>
  <c r="D169" i="10"/>
  <c r="C169" i="10"/>
  <c r="AC170" i="7"/>
  <c r="D4430" i="15"/>
  <c r="B169" i="10"/>
  <c r="Y188" i="7"/>
  <c r="D3950" i="15"/>
  <c r="D4070" i="15"/>
  <c r="E169" i="10"/>
  <c r="A169" i="10"/>
  <c r="D3830" i="15"/>
  <c r="D4190" i="15"/>
  <c r="D3710" i="15"/>
  <c r="AP112" i="7"/>
  <c r="AL112" i="7"/>
  <c r="R205" i="7" l="1"/>
  <c r="S205" i="7"/>
  <c r="T204" i="7"/>
  <c r="C3348" i="15"/>
  <c r="A3348" i="15"/>
  <c r="B3348" i="15"/>
  <c r="B3138" i="15"/>
  <c r="C3138" i="15"/>
  <c r="A3138" i="15"/>
  <c r="B2928" i="15"/>
  <c r="A2718" i="15"/>
  <c r="A2928" i="15"/>
  <c r="B2718" i="15"/>
  <c r="C2718" i="15"/>
  <c r="C2928" i="15"/>
  <c r="A3558" i="15"/>
  <c r="B3558" i="15"/>
  <c r="C3558" i="15"/>
  <c r="E4430" i="15"/>
  <c r="E3830" i="15"/>
  <c r="E4070" i="15"/>
  <c r="E3950" i="15"/>
  <c r="E4190" i="15"/>
  <c r="E4310" i="15"/>
  <c r="E3710" i="15"/>
  <c r="D203" i="8"/>
  <c r="W188" i="7"/>
  <c r="B187" i="9"/>
  <c r="U188" i="7"/>
  <c r="E187" i="9"/>
  <c r="Q205" i="7"/>
  <c r="D2928" i="15"/>
  <c r="D187" i="9"/>
  <c r="X188" i="7"/>
  <c r="AJ170" i="7"/>
  <c r="D3138" i="15"/>
  <c r="D2718" i="15"/>
  <c r="C187" i="9"/>
  <c r="F186" i="9"/>
  <c r="D3558" i="15"/>
  <c r="A187" i="9"/>
  <c r="V188" i="7"/>
  <c r="D3348" i="15"/>
  <c r="A1728" i="15" l="1"/>
  <c r="C1476" i="15"/>
  <c r="B1980" i="15"/>
  <c r="A2232" i="15"/>
  <c r="C2484" i="15"/>
  <c r="C2232" i="15"/>
  <c r="C1728" i="15"/>
  <c r="B1476" i="15"/>
  <c r="A1980" i="15"/>
  <c r="A1476" i="15"/>
  <c r="C1980" i="15"/>
  <c r="A2484" i="15"/>
  <c r="B1728" i="15"/>
  <c r="B2232" i="15"/>
  <c r="B2484" i="15"/>
  <c r="Z189" i="7"/>
  <c r="AB188" i="7"/>
  <c r="E2718" i="15"/>
  <c r="E3138" i="15"/>
  <c r="E3558" i="15"/>
  <c r="E2928" i="15"/>
  <c r="E3348" i="15"/>
  <c r="AH170" i="7"/>
  <c r="O205" i="7"/>
  <c r="B204" i="8"/>
  <c r="D1728" i="15"/>
  <c r="N205" i="7"/>
  <c r="A204" i="8"/>
  <c r="F187" i="9"/>
  <c r="D2232" i="15"/>
  <c r="D1476" i="15"/>
  <c r="D204" i="8"/>
  <c r="P205" i="7"/>
  <c r="D1980" i="15"/>
  <c r="E203" i="8"/>
  <c r="C204" i="8"/>
  <c r="D2484" i="15"/>
  <c r="AQ112" i="7"/>
  <c r="A653" i="15" l="1"/>
  <c r="A1073" i="15"/>
  <c r="B1283" i="15"/>
  <c r="B863" i="15"/>
  <c r="A1283" i="15"/>
  <c r="A863" i="15"/>
  <c r="C1283" i="15"/>
  <c r="B653" i="15"/>
  <c r="C653" i="15"/>
  <c r="C1073" i="15"/>
  <c r="C863" i="15"/>
  <c r="B1073" i="15"/>
  <c r="R206" i="7"/>
  <c r="B2233" i="15"/>
  <c r="C2233" i="15"/>
  <c r="C2485" i="15"/>
  <c r="C1477" i="15"/>
  <c r="A1981" i="15"/>
  <c r="B1729" i="15"/>
  <c r="A2233" i="15"/>
  <c r="B1477" i="15"/>
  <c r="A1729" i="15"/>
  <c r="B2485" i="15"/>
  <c r="C1981" i="15"/>
  <c r="A2485" i="15"/>
  <c r="A1477" i="15"/>
  <c r="B1981" i="15"/>
  <c r="C1729" i="15"/>
  <c r="T205" i="7"/>
  <c r="AI171" i="7"/>
  <c r="AJ171" i="7"/>
  <c r="AK170" i="7"/>
  <c r="E1728" i="15"/>
  <c r="E2232" i="15"/>
  <c r="E1980" i="15"/>
  <c r="E2484" i="15"/>
  <c r="E1476" i="15"/>
  <c r="AT112" i="7"/>
  <c r="D1073" i="15"/>
  <c r="D1477" i="15"/>
  <c r="V189" i="7"/>
  <c r="U189" i="7"/>
  <c r="D2485" i="15"/>
  <c r="F169" i="10"/>
  <c r="D2233" i="15"/>
  <c r="X189" i="7"/>
  <c r="E204" i="8"/>
  <c r="D1729" i="15"/>
  <c r="AH171" i="7"/>
  <c r="W189" i="7"/>
  <c r="C188" i="9"/>
  <c r="D653" i="15"/>
  <c r="D1283" i="15"/>
  <c r="D863" i="15"/>
  <c r="D1981" i="15"/>
  <c r="A654" i="15" l="1"/>
  <c r="C1074" i="15"/>
  <c r="B1074" i="15"/>
  <c r="A864" i="15"/>
  <c r="B864" i="15"/>
  <c r="B654" i="15"/>
  <c r="B1284" i="15"/>
  <c r="A1074" i="15"/>
  <c r="C654" i="15"/>
  <c r="C864" i="15"/>
  <c r="C1284" i="15"/>
  <c r="A1284" i="15"/>
  <c r="E1729" i="15"/>
  <c r="E1477" i="15"/>
  <c r="E1073" i="15"/>
  <c r="E2485" i="15"/>
  <c r="E653" i="15"/>
  <c r="E1981" i="15"/>
  <c r="E2233" i="15"/>
  <c r="E863" i="15"/>
  <c r="E1283" i="15"/>
  <c r="F170" i="10"/>
  <c r="AA189" i="7"/>
  <c r="B188" i="9"/>
  <c r="AD171" i="7"/>
  <c r="G169" i="10"/>
  <c r="AR112" i="7"/>
  <c r="N206" i="7"/>
  <c r="AG171" i="7"/>
  <c r="AC171" i="7"/>
  <c r="E170" i="10"/>
  <c r="D864" i="15"/>
  <c r="D654" i="15"/>
  <c r="A188" i="9"/>
  <c r="O206" i="7"/>
  <c r="C205" i="8"/>
  <c r="C170" i="10"/>
  <c r="AF171" i="7"/>
  <c r="D170" i="10"/>
  <c r="D188" i="9"/>
  <c r="B205" i="8"/>
  <c r="A205" i="8"/>
  <c r="AE171" i="7"/>
  <c r="A170" i="10"/>
  <c r="P206" i="7"/>
  <c r="B170" i="10"/>
  <c r="D1074" i="15"/>
  <c r="D1284" i="15"/>
  <c r="AK171" i="7" l="1"/>
  <c r="AI172" i="7"/>
  <c r="AS113" i="7"/>
  <c r="AU112" i="7"/>
  <c r="B2719" i="15"/>
  <c r="C2719" i="15"/>
  <c r="A2719" i="15"/>
  <c r="B3139" i="15"/>
  <c r="A3559" i="15"/>
  <c r="B3559" i="15"/>
  <c r="C3559" i="15"/>
  <c r="C3349" i="15"/>
  <c r="A3349" i="15"/>
  <c r="C3139" i="15"/>
  <c r="B3349" i="15"/>
  <c r="A3139" i="15"/>
  <c r="B2929" i="15"/>
  <c r="C2929" i="15"/>
  <c r="A2929" i="15"/>
  <c r="E864" i="15"/>
  <c r="E1284" i="15"/>
  <c r="E654" i="15"/>
  <c r="E1074" i="15"/>
  <c r="S206" i="7"/>
  <c r="D3349" i="15"/>
  <c r="Y189" i="7"/>
  <c r="D2719" i="15"/>
  <c r="G170" i="10"/>
  <c r="G111" i="11"/>
  <c r="D2929" i="15"/>
  <c r="D3559" i="15"/>
  <c r="D3139" i="15"/>
  <c r="C3560" i="15" l="1"/>
  <c r="C3350" i="15"/>
  <c r="A3350" i="15"/>
  <c r="B3350" i="15"/>
  <c r="B3140" i="15"/>
  <c r="C3140" i="15"/>
  <c r="A3140" i="15"/>
  <c r="B2930" i="15"/>
  <c r="A2930" i="15"/>
  <c r="C2930" i="15"/>
  <c r="B2720" i="15"/>
  <c r="A2720" i="15"/>
  <c r="C2720" i="15"/>
  <c r="A3560" i="15"/>
  <c r="B3560" i="15"/>
  <c r="Z190" i="7"/>
  <c r="AB189" i="7"/>
  <c r="E3349" i="15"/>
  <c r="E2719" i="15"/>
  <c r="E3559" i="15"/>
  <c r="E2929" i="15"/>
  <c r="E3139" i="15"/>
  <c r="H111" i="11"/>
  <c r="D2930" i="15"/>
  <c r="D3560" i="15"/>
  <c r="D112" i="11"/>
  <c r="A171" i="10"/>
  <c r="E171" i="10"/>
  <c r="D2720" i="15"/>
  <c r="C112" i="11"/>
  <c r="D3350" i="15"/>
  <c r="E188" i="9"/>
  <c r="A112" i="11"/>
  <c r="B112" i="11"/>
  <c r="F112" i="11"/>
  <c r="C171" i="10"/>
  <c r="D171" i="10"/>
  <c r="B171" i="10"/>
  <c r="E112" i="11"/>
  <c r="AG172" i="7"/>
  <c r="AC172" i="7"/>
  <c r="AF172" i="7"/>
  <c r="Q206" i="7"/>
  <c r="AD172" i="7"/>
  <c r="AE172" i="7"/>
  <c r="D3140" i="15"/>
  <c r="R207" i="7" l="1"/>
  <c r="T206" i="7"/>
  <c r="B4071" i="15"/>
  <c r="C4191" i="15"/>
  <c r="B3711" i="15"/>
  <c r="A3951" i="15"/>
  <c r="C4071" i="15"/>
  <c r="A3831" i="15"/>
  <c r="B3831" i="15"/>
  <c r="A4431" i="15"/>
  <c r="C3831" i="15"/>
  <c r="B3951" i="15"/>
  <c r="A4311" i="15"/>
  <c r="C3711" i="15"/>
  <c r="C4311" i="15"/>
  <c r="B4311" i="15"/>
  <c r="B4431" i="15"/>
  <c r="A3711" i="15"/>
  <c r="B4191" i="15"/>
  <c r="C4431" i="15"/>
  <c r="C3951" i="15"/>
  <c r="A4071" i="15"/>
  <c r="A4191" i="15"/>
  <c r="E3140" i="15"/>
  <c r="E3350" i="15"/>
  <c r="E2720" i="15"/>
  <c r="E3560" i="15"/>
  <c r="E2930" i="15"/>
  <c r="V190" i="7"/>
  <c r="D189" i="9"/>
  <c r="D3951" i="15"/>
  <c r="D205" i="8"/>
  <c r="AJ172" i="7"/>
  <c r="X190" i="7"/>
  <c r="D4311" i="15"/>
  <c r="B189" i="9"/>
  <c r="C189" i="9"/>
  <c r="F188" i="9"/>
  <c r="D3831" i="15"/>
  <c r="W190" i="7"/>
  <c r="U190" i="7"/>
  <c r="D4431" i="15"/>
  <c r="D4071" i="15"/>
  <c r="D3711" i="15"/>
  <c r="D4191" i="15"/>
  <c r="B2486" i="15" l="1"/>
  <c r="C2486" i="15"/>
  <c r="B2234" i="15"/>
  <c r="C2234" i="15"/>
  <c r="C1478" i="15"/>
  <c r="A2234" i="15"/>
  <c r="A1982" i="15"/>
  <c r="B1982" i="15"/>
  <c r="C1982" i="15"/>
  <c r="A2486" i="15"/>
  <c r="A1730" i="15"/>
  <c r="B1730" i="15"/>
  <c r="C1730" i="15"/>
  <c r="A1478" i="15"/>
  <c r="B1478" i="15"/>
  <c r="E4431" i="15"/>
  <c r="E4311" i="15"/>
  <c r="E3831" i="15"/>
  <c r="E4191" i="15"/>
  <c r="E3711" i="15"/>
  <c r="E4071" i="15"/>
  <c r="E3951" i="15"/>
  <c r="A189" i="9"/>
  <c r="D1982" i="15"/>
  <c r="AH172" i="7"/>
  <c r="A206" i="8"/>
  <c r="C206" i="8"/>
  <c r="E205" i="8"/>
  <c r="O207" i="7"/>
  <c r="B206" i="8"/>
  <c r="N207" i="7"/>
  <c r="P207" i="7"/>
  <c r="D1730" i="15"/>
  <c r="AA190" i="7"/>
  <c r="D2234" i="15"/>
  <c r="D2486" i="15"/>
  <c r="D1478" i="15"/>
  <c r="A1285" i="15" l="1"/>
  <c r="C655" i="15"/>
  <c r="C1285" i="15"/>
  <c r="B655" i="15"/>
  <c r="C865" i="15"/>
  <c r="A1075" i="15"/>
  <c r="C1075" i="15"/>
  <c r="B865" i="15"/>
  <c r="A655" i="15"/>
  <c r="A865" i="15"/>
  <c r="B1075" i="15"/>
  <c r="B1285" i="15"/>
  <c r="AI173" i="7"/>
  <c r="AK172" i="7"/>
  <c r="E2486" i="15"/>
  <c r="E1730" i="15"/>
  <c r="E1982" i="15"/>
  <c r="E1478" i="15"/>
  <c r="E2234" i="15"/>
  <c r="Y190" i="7"/>
  <c r="F171" i="10"/>
  <c r="S207" i="7"/>
  <c r="D1285" i="15"/>
  <c r="D655" i="15"/>
  <c r="D1075" i="15"/>
  <c r="D865" i="15"/>
  <c r="Z191" i="7" l="1"/>
  <c r="AA191" i="7"/>
  <c r="AB190" i="7"/>
  <c r="E1075" i="15"/>
  <c r="E1285" i="15"/>
  <c r="E865" i="15"/>
  <c r="E655" i="15"/>
  <c r="Q207" i="7"/>
  <c r="Y191" i="7"/>
  <c r="AD173" i="7"/>
  <c r="B172" i="10"/>
  <c r="D172" i="10"/>
  <c r="G171" i="10"/>
  <c r="A172" i="10"/>
  <c r="AE173" i="7"/>
  <c r="AG173" i="7"/>
  <c r="E189" i="9"/>
  <c r="AF173" i="7"/>
  <c r="E172" i="10"/>
  <c r="C172" i="10"/>
  <c r="AC173" i="7"/>
  <c r="B3351" i="15" l="1"/>
  <c r="C2931" i="15"/>
  <c r="C3141" i="15"/>
  <c r="A3141" i="15"/>
  <c r="C2721" i="15"/>
  <c r="B3141" i="15"/>
  <c r="A3351" i="15"/>
  <c r="B2931" i="15"/>
  <c r="A2721" i="15"/>
  <c r="A2931" i="15"/>
  <c r="B2721" i="15"/>
  <c r="A3561" i="15"/>
  <c r="B3561" i="15"/>
  <c r="C3561" i="15"/>
  <c r="C3351" i="15"/>
  <c r="R208" i="7"/>
  <c r="T207" i="7"/>
  <c r="E190" i="9"/>
  <c r="D206" i="8"/>
  <c r="B190" i="9"/>
  <c r="A190" i="9"/>
  <c r="X191" i="7"/>
  <c r="W191" i="7"/>
  <c r="C190" i="9"/>
  <c r="D190" i="9"/>
  <c r="F189" i="9"/>
  <c r="D2931" i="15"/>
  <c r="V191" i="7"/>
  <c r="AJ173" i="7"/>
  <c r="D3561" i="15"/>
  <c r="U191" i="7"/>
  <c r="D2721" i="15"/>
  <c r="D3351" i="15"/>
  <c r="D3141" i="15"/>
  <c r="AB191" i="7" l="1"/>
  <c r="A2235" i="15"/>
  <c r="A1983" i="15"/>
  <c r="B1983" i="15"/>
  <c r="C1983" i="15"/>
  <c r="A1731" i="15"/>
  <c r="B1731" i="15"/>
  <c r="C1731" i="15"/>
  <c r="A1479" i="15"/>
  <c r="B1479" i="15"/>
  <c r="C1479" i="15"/>
  <c r="A2487" i="15"/>
  <c r="B2487" i="15"/>
  <c r="C2487" i="15"/>
  <c r="B2235" i="15"/>
  <c r="C2235" i="15"/>
  <c r="Z192" i="7"/>
  <c r="E2721" i="15"/>
  <c r="E3351" i="15"/>
  <c r="E3141" i="15"/>
  <c r="E3561" i="15"/>
  <c r="E2931" i="15"/>
  <c r="D1983" i="15"/>
  <c r="E206" i="8"/>
  <c r="P208" i="7"/>
  <c r="O208" i="7"/>
  <c r="AH173" i="7"/>
  <c r="D2487" i="15"/>
  <c r="C207" i="8"/>
  <c r="A207" i="8"/>
  <c r="N208" i="7"/>
  <c r="B207" i="8"/>
  <c r="D2235" i="15"/>
  <c r="F190" i="9"/>
  <c r="D1479" i="15"/>
  <c r="D1731" i="15"/>
  <c r="C2236" i="15" l="1"/>
  <c r="C2488" i="15"/>
  <c r="C1480" i="15"/>
  <c r="A1732" i="15"/>
  <c r="A2488" i="15"/>
  <c r="C1732" i="15"/>
  <c r="B1984" i="15"/>
  <c r="A2236" i="15"/>
  <c r="A1480" i="15"/>
  <c r="A1984" i="15"/>
  <c r="B1732" i="15"/>
  <c r="C1984" i="15"/>
  <c r="B2236" i="15"/>
  <c r="B2488" i="15"/>
  <c r="B1480" i="15"/>
  <c r="AI174" i="7"/>
  <c r="AK173" i="7"/>
  <c r="A1286" i="15"/>
  <c r="A866" i="15"/>
  <c r="B866" i="15"/>
  <c r="C866" i="15"/>
  <c r="B656" i="15"/>
  <c r="C1286" i="15"/>
  <c r="C656" i="15"/>
  <c r="B1286" i="15"/>
  <c r="B1076" i="15"/>
  <c r="A1076" i="15"/>
  <c r="C1076" i="15"/>
  <c r="A656" i="15"/>
  <c r="E2487" i="15"/>
  <c r="E1479" i="15"/>
  <c r="E1731" i="15"/>
  <c r="E2235" i="15"/>
  <c r="E1983" i="15"/>
  <c r="V192" i="7"/>
  <c r="D191" i="9"/>
  <c r="X192" i="7"/>
  <c r="D866" i="15"/>
  <c r="U192" i="7"/>
  <c r="D2488" i="15"/>
  <c r="S208" i="7"/>
  <c r="W192" i="7"/>
  <c r="F172" i="10"/>
  <c r="C191" i="9"/>
  <c r="B191" i="9"/>
  <c r="A191" i="9"/>
  <c r="D1480" i="15"/>
  <c r="D656" i="15"/>
  <c r="D1984" i="15"/>
  <c r="D1286" i="15"/>
  <c r="D1076" i="15"/>
  <c r="D2236" i="15"/>
  <c r="D1732" i="15"/>
  <c r="E1286" i="15" l="1"/>
  <c r="E1480" i="15"/>
  <c r="E1076" i="15"/>
  <c r="E656" i="15"/>
  <c r="E866" i="15"/>
  <c r="E2488" i="15"/>
  <c r="E1984" i="15"/>
  <c r="E1732" i="15"/>
  <c r="E2236" i="15"/>
  <c r="AA192" i="7"/>
  <c r="E173" i="10"/>
  <c r="D173" i="10"/>
  <c r="G172" i="10"/>
  <c r="AE174" i="7"/>
  <c r="AN113" i="7" s="1"/>
  <c r="C173" i="10"/>
  <c r="Q208" i="7"/>
  <c r="AG174" i="7"/>
  <c r="A173" i="10"/>
  <c r="B173" i="10"/>
  <c r="AF174" i="7"/>
  <c r="AO113" i="7" s="1"/>
  <c r="AD174" i="7"/>
  <c r="AM113" i="7" s="1"/>
  <c r="AC174" i="7"/>
  <c r="AL113" i="7"/>
  <c r="S209" i="7" l="1"/>
  <c r="R209" i="7"/>
  <c r="T208" i="7"/>
  <c r="B3562" i="15"/>
  <c r="C3562" i="15"/>
  <c r="A3352" i="15"/>
  <c r="B3352" i="15"/>
  <c r="B3142" i="15"/>
  <c r="C3352" i="15"/>
  <c r="A3142" i="15"/>
  <c r="B2932" i="15"/>
  <c r="C2932" i="15"/>
  <c r="C3142" i="15"/>
  <c r="B2722" i="15"/>
  <c r="A2722" i="15"/>
  <c r="C2722" i="15"/>
  <c r="A2932" i="15"/>
  <c r="A3562" i="15"/>
  <c r="Q209" i="7"/>
  <c r="Y192" i="7"/>
  <c r="D2722" i="15"/>
  <c r="AP113" i="7"/>
  <c r="D207" i="8"/>
  <c r="AJ174" i="7"/>
  <c r="D2932" i="15"/>
  <c r="D3562" i="15"/>
  <c r="D3352" i="15"/>
  <c r="D3142" i="15"/>
  <c r="Z193" i="7" l="1"/>
  <c r="AB192" i="7"/>
  <c r="E3352" i="15"/>
  <c r="E3562" i="15"/>
  <c r="E2932" i="15"/>
  <c r="E3142" i="15"/>
  <c r="E2722" i="15"/>
  <c r="AH174" i="7"/>
  <c r="E191" i="9"/>
  <c r="B208" i="8"/>
  <c r="E207" i="8"/>
  <c r="O209" i="7"/>
  <c r="N209" i="7"/>
  <c r="D208" i="8"/>
  <c r="P209" i="7"/>
  <c r="R210" i="7" l="1"/>
  <c r="T209" i="7"/>
  <c r="B867" i="15"/>
  <c r="C867" i="15"/>
  <c r="A867" i="15"/>
  <c r="B1077" i="15"/>
  <c r="C657" i="15"/>
  <c r="A657" i="15"/>
  <c r="B657" i="15"/>
  <c r="C1287" i="15"/>
  <c r="B1287" i="15"/>
  <c r="A1287" i="15"/>
  <c r="C1077" i="15"/>
  <c r="A1077" i="15"/>
  <c r="AI175" i="7"/>
  <c r="AJ175" i="7"/>
  <c r="AK174" i="7"/>
  <c r="C208" i="8"/>
  <c r="F191" i="9"/>
  <c r="F173" i="10"/>
  <c r="W193" i="7"/>
  <c r="C192" i="9"/>
  <c r="D1287" i="15"/>
  <c r="D867" i="15"/>
  <c r="AQ113" i="7"/>
  <c r="A208" i="8"/>
  <c r="X193" i="7"/>
  <c r="U193" i="7"/>
  <c r="V193" i="7"/>
  <c r="D192" i="9"/>
  <c r="AH175" i="7"/>
  <c r="B192" i="9"/>
  <c r="A192" i="9"/>
  <c r="D657" i="15"/>
  <c r="D1077" i="15"/>
  <c r="C1733" i="15" l="1"/>
  <c r="A1985" i="15"/>
  <c r="C2237" i="15"/>
  <c r="C2489" i="15"/>
  <c r="C1481" i="15"/>
  <c r="A1733" i="15"/>
  <c r="B1985" i="15"/>
  <c r="A2237" i="15"/>
  <c r="A2489" i="15"/>
  <c r="A1481" i="15"/>
  <c r="B1733" i="15"/>
  <c r="C1985" i="15"/>
  <c r="B2237" i="15"/>
  <c r="B2489" i="15"/>
  <c r="B1481" i="15"/>
  <c r="E1077" i="15"/>
  <c r="E1287" i="15"/>
  <c r="E657" i="15"/>
  <c r="E867" i="15"/>
  <c r="AF175" i="7"/>
  <c r="E174" i="10"/>
  <c r="P210" i="7"/>
  <c r="B209" i="8"/>
  <c r="A174" i="10"/>
  <c r="N210" i="7"/>
  <c r="F174" i="10"/>
  <c r="AA193" i="7"/>
  <c r="G173" i="10"/>
  <c r="D1481" i="15"/>
  <c r="B174" i="10"/>
  <c r="A209" i="8"/>
  <c r="E208" i="8"/>
  <c r="AC175" i="7"/>
  <c r="AG175" i="7"/>
  <c r="C174" i="10"/>
  <c r="O210" i="7"/>
  <c r="AT113" i="7"/>
  <c r="D1985" i="15"/>
  <c r="AE175" i="7"/>
  <c r="AD175" i="7"/>
  <c r="D174" i="10"/>
  <c r="C209" i="8"/>
  <c r="D2489" i="15"/>
  <c r="D1733" i="15"/>
  <c r="D2237" i="15"/>
  <c r="AI176" i="7" l="1"/>
  <c r="AK175" i="7"/>
  <c r="B1288" i="15"/>
  <c r="C1288" i="15"/>
  <c r="B1078" i="15"/>
  <c r="A1078" i="15"/>
  <c r="C1078" i="15"/>
  <c r="A868" i="15"/>
  <c r="C868" i="15"/>
  <c r="B868" i="15"/>
  <c r="B658" i="15"/>
  <c r="A658" i="15"/>
  <c r="C658" i="15"/>
  <c r="A1288" i="15"/>
  <c r="A2933" i="15"/>
  <c r="B2723" i="15"/>
  <c r="C2723" i="15"/>
  <c r="A2723" i="15"/>
  <c r="A3563" i="15"/>
  <c r="B3563" i="15"/>
  <c r="C3563" i="15"/>
  <c r="C3353" i="15"/>
  <c r="A3353" i="15"/>
  <c r="B3353" i="15"/>
  <c r="B3143" i="15"/>
  <c r="C3143" i="15"/>
  <c r="A3143" i="15"/>
  <c r="B2933" i="15"/>
  <c r="C2933" i="15"/>
  <c r="E1985" i="15"/>
  <c r="E1733" i="15"/>
  <c r="E1481" i="15"/>
  <c r="E2489" i="15"/>
  <c r="E2237" i="15"/>
  <c r="AR113" i="7"/>
  <c r="D3563" i="15"/>
  <c r="G174" i="10"/>
  <c r="D1078" i="15"/>
  <c r="D3353" i="15"/>
  <c r="Y193" i="7"/>
  <c r="S210" i="7"/>
  <c r="D868" i="15"/>
  <c r="D2723" i="15"/>
  <c r="D1288" i="15"/>
  <c r="D2933" i="15"/>
  <c r="D3143" i="15"/>
  <c r="D658" i="15"/>
  <c r="Z194" i="7" l="1"/>
  <c r="AB193" i="7"/>
  <c r="A3564" i="15"/>
  <c r="B2724" i="15"/>
  <c r="B3564" i="15"/>
  <c r="A3144" i="15"/>
  <c r="A2934" i="15"/>
  <c r="C3354" i="15"/>
  <c r="A3354" i="15"/>
  <c r="C3144" i="15"/>
  <c r="B3144" i="15"/>
  <c r="C2934" i="15"/>
  <c r="C3564" i="15"/>
  <c r="A2724" i="15"/>
  <c r="B3354" i="15"/>
  <c r="B2934" i="15"/>
  <c r="C2724" i="15"/>
  <c r="AS114" i="7"/>
  <c r="AU113" i="7"/>
  <c r="E2933" i="15"/>
  <c r="E2723" i="15"/>
  <c r="E1078" i="15"/>
  <c r="E3353" i="15"/>
  <c r="E3563" i="15"/>
  <c r="E658" i="15"/>
  <c r="E868" i="15"/>
  <c r="E1288" i="15"/>
  <c r="E3143" i="15"/>
  <c r="Q210" i="7"/>
  <c r="D2724" i="15"/>
  <c r="D3564" i="15"/>
  <c r="A175" i="10"/>
  <c r="AG176" i="7"/>
  <c r="D175" i="10"/>
  <c r="D3354" i="15"/>
  <c r="AE176" i="7"/>
  <c r="AF176" i="7"/>
  <c r="C175" i="10"/>
  <c r="E192" i="9"/>
  <c r="D3144" i="15"/>
  <c r="G112" i="11"/>
  <c r="AD176" i="7"/>
  <c r="D2934" i="15"/>
  <c r="AC176" i="7"/>
  <c r="E175" i="10"/>
  <c r="B175" i="10"/>
  <c r="R211" i="7" l="1"/>
  <c r="T210" i="7"/>
  <c r="E2724" i="15"/>
  <c r="E3564" i="15"/>
  <c r="E2934" i="15"/>
  <c r="E3354" i="15"/>
  <c r="E3144" i="15"/>
  <c r="AJ176" i="7"/>
  <c r="E113" i="11"/>
  <c r="C113" i="11"/>
  <c r="W194" i="7"/>
  <c r="U194" i="7"/>
  <c r="A193" i="9"/>
  <c r="H112" i="11"/>
  <c r="D209" i="8"/>
  <c r="X194" i="7"/>
  <c r="F192" i="9"/>
  <c r="A113" i="11"/>
  <c r="V194" i="7"/>
  <c r="B193" i="9"/>
  <c r="B113" i="11"/>
  <c r="F113" i="11"/>
  <c r="C193" i="9"/>
  <c r="D193" i="9"/>
  <c r="D113" i="11"/>
  <c r="A2490" i="15" l="1"/>
  <c r="A1734" i="15"/>
  <c r="A1986" i="15"/>
  <c r="C1734" i="15"/>
  <c r="C1986" i="15"/>
  <c r="B1482" i="15"/>
  <c r="C1482" i="15"/>
  <c r="C2238" i="15"/>
  <c r="B2490" i="15"/>
  <c r="B1734" i="15"/>
  <c r="B2238" i="15"/>
  <c r="A1482" i="15"/>
  <c r="C2490" i="15"/>
  <c r="B1986" i="15"/>
  <c r="A2238" i="15"/>
  <c r="B4432" i="15"/>
  <c r="C3832" i="15"/>
  <c r="A4192" i="15"/>
  <c r="A4312" i="15"/>
  <c r="B3712" i="15"/>
  <c r="B3832" i="15"/>
  <c r="C4312" i="15"/>
  <c r="B3952" i="15"/>
  <c r="A4072" i="15"/>
  <c r="B4192" i="15"/>
  <c r="A4432" i="15"/>
  <c r="C4072" i="15"/>
  <c r="C3952" i="15"/>
  <c r="A3712" i="15"/>
  <c r="B4072" i="15"/>
  <c r="B4312" i="15"/>
  <c r="A3952" i="15"/>
  <c r="C4432" i="15"/>
  <c r="C3712" i="15"/>
  <c r="A3832" i="15"/>
  <c r="C4192" i="15"/>
  <c r="O211" i="7"/>
  <c r="P211" i="7"/>
  <c r="D1482" i="15"/>
  <c r="D4192" i="15"/>
  <c r="N211" i="7"/>
  <c r="D1986" i="15"/>
  <c r="AH176" i="7"/>
  <c r="C210" i="8"/>
  <c r="D2490" i="15"/>
  <c r="AA194" i="7"/>
  <c r="D4072" i="15"/>
  <c r="A210" i="8"/>
  <c r="E209" i="8"/>
  <c r="D4432" i="15"/>
  <c r="B210" i="8"/>
  <c r="D3712" i="15"/>
  <c r="D2238" i="15"/>
  <c r="D3952" i="15"/>
  <c r="D1734" i="15"/>
  <c r="D3832" i="15"/>
  <c r="D4312" i="15"/>
  <c r="B1289" i="15" l="1"/>
  <c r="C1079" i="15"/>
  <c r="C659" i="15"/>
  <c r="B1079" i="15"/>
  <c r="A869" i="15"/>
  <c r="A1289" i="15"/>
  <c r="B869" i="15"/>
  <c r="A659" i="15"/>
  <c r="C869" i="15"/>
  <c r="C1289" i="15"/>
  <c r="A1079" i="15"/>
  <c r="B659" i="15"/>
  <c r="AI177" i="7"/>
  <c r="AK176" i="7"/>
  <c r="E2238" i="15"/>
  <c r="E1482" i="15"/>
  <c r="E4072" i="15"/>
  <c r="E3832" i="15"/>
  <c r="E2490" i="15"/>
  <c r="E1734" i="15"/>
  <c r="E4192" i="15"/>
  <c r="E3952" i="15"/>
  <c r="E3712" i="15"/>
  <c r="E4432" i="15"/>
  <c r="E4312" i="15"/>
  <c r="E1986" i="15"/>
  <c r="Y194" i="7"/>
  <c r="D1079" i="15"/>
  <c r="D659" i="15"/>
  <c r="D1289" i="15"/>
  <c r="F175" i="10"/>
  <c r="S211" i="7"/>
  <c r="D869" i="15"/>
  <c r="AA195" i="7" l="1"/>
  <c r="Z195" i="7"/>
  <c r="AB194" i="7"/>
  <c r="E1289" i="15"/>
  <c r="E659" i="15"/>
  <c r="E869" i="15"/>
  <c r="E1079" i="15"/>
  <c r="Q211" i="7"/>
  <c r="D176" i="10"/>
  <c r="AG177" i="7"/>
  <c r="E176" i="10"/>
  <c r="AF177" i="7"/>
  <c r="C176" i="10"/>
  <c r="G175" i="10"/>
  <c r="E193" i="9"/>
  <c r="AE177" i="7"/>
  <c r="AC177" i="7"/>
  <c r="Y195" i="7"/>
  <c r="A176" i="10"/>
  <c r="AD177" i="7"/>
  <c r="B176" i="10"/>
  <c r="B3145" i="15" l="1"/>
  <c r="B2935" i="15"/>
  <c r="A3565" i="15"/>
  <c r="A2725" i="15"/>
  <c r="A3355" i="15"/>
  <c r="B3565" i="15"/>
  <c r="C2935" i="15"/>
  <c r="A2935" i="15"/>
  <c r="C3355" i="15"/>
  <c r="B3355" i="15"/>
  <c r="C2725" i="15"/>
  <c r="C3145" i="15"/>
  <c r="B2725" i="15"/>
  <c r="A3145" i="15"/>
  <c r="C3565" i="15"/>
  <c r="R212" i="7"/>
  <c r="T211" i="7"/>
  <c r="E194" i="9"/>
  <c r="F193" i="9"/>
  <c r="D2935" i="15"/>
  <c r="D3565" i="15"/>
  <c r="D210" i="8"/>
  <c r="C194" i="9"/>
  <c r="D3355" i="15"/>
  <c r="D194" i="9"/>
  <c r="X195" i="7"/>
  <c r="V195" i="7"/>
  <c r="W195" i="7"/>
  <c r="AJ177" i="7"/>
  <c r="U195" i="7"/>
  <c r="B194" i="9"/>
  <c r="A194" i="9"/>
  <c r="D3145" i="15"/>
  <c r="D2725" i="15"/>
  <c r="AB195" i="7" l="1"/>
  <c r="Z196" i="7"/>
  <c r="A1483" i="15"/>
  <c r="B2491" i="15"/>
  <c r="A2239" i="15"/>
  <c r="A1735" i="15"/>
  <c r="C1987" i="15"/>
  <c r="B1483" i="15"/>
  <c r="C2239" i="15"/>
  <c r="B2239" i="15"/>
  <c r="B1987" i="15"/>
  <c r="B1735" i="15"/>
  <c r="C1483" i="15"/>
  <c r="C2491" i="15"/>
  <c r="C1735" i="15"/>
  <c r="A1987" i="15"/>
  <c r="A2491" i="15"/>
  <c r="E3565" i="15"/>
  <c r="E3145" i="15"/>
  <c r="E3355" i="15"/>
  <c r="E2725" i="15"/>
  <c r="E2935" i="15"/>
  <c r="F194" i="9"/>
  <c r="E210" i="8"/>
  <c r="N212" i="7"/>
  <c r="O212" i="7"/>
  <c r="A211" i="8"/>
  <c r="AH177" i="7"/>
  <c r="D2239" i="15"/>
  <c r="C211" i="8"/>
  <c r="D1483" i="15"/>
  <c r="P212" i="7"/>
  <c r="D2491" i="15"/>
  <c r="D1735" i="15"/>
  <c r="D1987" i="15"/>
  <c r="AI178" i="7" l="1"/>
  <c r="AK177" i="7"/>
  <c r="A1080" i="15"/>
  <c r="A660" i="15"/>
  <c r="B870" i="15"/>
  <c r="A870" i="15"/>
  <c r="C660" i="15"/>
  <c r="B1080" i="15"/>
  <c r="B660" i="15"/>
  <c r="B1290" i="15"/>
  <c r="C1290" i="15"/>
  <c r="A1290" i="15"/>
  <c r="C1080" i="15"/>
  <c r="C870" i="15"/>
  <c r="A1988" i="15"/>
  <c r="A1484" i="15"/>
  <c r="B1988" i="15"/>
  <c r="C2240" i="15"/>
  <c r="B2492" i="15"/>
  <c r="C2492" i="15"/>
  <c r="A2240" i="15"/>
  <c r="C1988" i="15"/>
  <c r="B2240" i="15"/>
  <c r="B1484" i="15"/>
  <c r="C1736" i="15"/>
  <c r="C1484" i="15"/>
  <c r="A1736" i="15"/>
  <c r="A2492" i="15"/>
  <c r="B1736" i="15"/>
  <c r="E1987" i="15"/>
  <c r="E1735" i="15"/>
  <c r="E1483" i="15"/>
  <c r="E2239" i="15"/>
  <c r="E2491" i="15"/>
  <c r="S212" i="7"/>
  <c r="D1080" i="15"/>
  <c r="D2240" i="15"/>
  <c r="D870" i="15"/>
  <c r="D195" i="9"/>
  <c r="U196" i="7"/>
  <c r="F176" i="10"/>
  <c r="B211" i="8"/>
  <c r="B195" i="9"/>
  <c r="W196" i="7"/>
  <c r="X196" i="7"/>
  <c r="D1484" i="15"/>
  <c r="A195" i="9"/>
  <c r="C195" i="9"/>
  <c r="V196" i="7"/>
  <c r="D1988" i="15"/>
  <c r="D2492" i="15"/>
  <c r="D1736" i="15"/>
  <c r="D660" i="15"/>
  <c r="D1290" i="15"/>
  <c r="E1736" i="15" l="1"/>
  <c r="E2240" i="15"/>
  <c r="E870" i="15"/>
  <c r="E660" i="15"/>
  <c r="E2492" i="15"/>
  <c r="E1080" i="15"/>
  <c r="E1484" i="15"/>
  <c r="E1988" i="15"/>
  <c r="E1290" i="15"/>
  <c r="AA196" i="7"/>
  <c r="AD178" i="7"/>
  <c r="D177" i="10"/>
  <c r="Q212" i="7"/>
  <c r="A177" i="10"/>
  <c r="C177" i="10"/>
  <c r="E177" i="10"/>
  <c r="AG178" i="7"/>
  <c r="AE178" i="7"/>
  <c r="B177" i="10"/>
  <c r="AC178" i="7"/>
  <c r="G176" i="10"/>
  <c r="AF178" i="7"/>
  <c r="C3146" i="15" l="1"/>
  <c r="C3356" i="15"/>
  <c r="A2936" i="15"/>
  <c r="A2726" i="15"/>
  <c r="B3356" i="15"/>
  <c r="A3146" i="15"/>
  <c r="B3146" i="15"/>
  <c r="B2936" i="15"/>
  <c r="A3566" i="15"/>
  <c r="B3566" i="15"/>
  <c r="A3356" i="15"/>
  <c r="C2936" i="15"/>
  <c r="B2726" i="15"/>
  <c r="C2726" i="15"/>
  <c r="C3566" i="15"/>
  <c r="T212" i="7"/>
  <c r="D3356" i="15"/>
  <c r="AJ178" i="7"/>
  <c r="D2936" i="15"/>
  <c r="D211" i="8"/>
  <c r="D3566" i="15"/>
  <c r="Y196" i="7"/>
  <c r="D3146" i="15"/>
  <c r="D2726" i="15"/>
  <c r="Z197" i="7" l="1"/>
  <c r="AB196" i="7"/>
  <c r="E3566" i="15"/>
  <c r="E2726" i="15"/>
  <c r="E2936" i="15"/>
  <c r="E3356" i="15"/>
  <c r="E3146" i="15"/>
  <c r="E211" i="8"/>
  <c r="E195" i="9"/>
  <c r="AH178" i="7"/>
  <c r="AI179" i="7" l="1"/>
  <c r="AK178" i="7"/>
  <c r="C1291" i="15"/>
  <c r="A1291" i="15"/>
  <c r="B1291" i="15"/>
  <c r="B871" i="15"/>
  <c r="B1081" i="15"/>
  <c r="C1081" i="15"/>
  <c r="A1081" i="15"/>
  <c r="C871" i="15"/>
  <c r="C661" i="15"/>
  <c r="A871" i="15"/>
  <c r="B661" i="15"/>
  <c r="A661" i="15"/>
  <c r="F195" i="9"/>
  <c r="D1081" i="15"/>
  <c r="F177" i="10"/>
  <c r="D871" i="15"/>
  <c r="B196" i="9"/>
  <c r="V197" i="7"/>
  <c r="D196" i="9"/>
  <c r="X197" i="7"/>
  <c r="U197" i="7"/>
  <c r="C196" i="9"/>
  <c r="D1291" i="15"/>
  <c r="A196" i="9"/>
  <c r="W197" i="7"/>
  <c r="D661" i="15"/>
  <c r="C1485" i="15" l="1"/>
  <c r="C2493" i="15"/>
  <c r="A2241" i="15"/>
  <c r="C1989" i="15"/>
  <c r="A1485" i="15"/>
  <c r="C2241" i="15"/>
  <c r="B1485" i="15"/>
  <c r="C1737" i="15"/>
  <c r="A2493" i="15"/>
  <c r="B2241" i="15"/>
  <c r="A1989" i="15"/>
  <c r="B2493" i="15"/>
  <c r="B1989" i="15"/>
  <c r="A1737" i="15"/>
  <c r="B1737" i="15"/>
  <c r="E871" i="15"/>
  <c r="E1081" i="15"/>
  <c r="E1291" i="15"/>
  <c r="E661" i="15"/>
  <c r="D1989" i="15"/>
  <c r="A178" i="10"/>
  <c r="AA197" i="7"/>
  <c r="D1485" i="15"/>
  <c r="D2493" i="15"/>
  <c r="AD179" i="7"/>
  <c r="AM114" i="7" s="1"/>
  <c r="AC179" i="7"/>
  <c r="AE179" i="7"/>
  <c r="AN114" i="7" s="1"/>
  <c r="E178" i="10"/>
  <c r="D178" i="10"/>
  <c r="B178" i="10"/>
  <c r="G177" i="10"/>
  <c r="AG179" i="7"/>
  <c r="AF179" i="7"/>
  <c r="AO114" i="7" s="1"/>
  <c r="C178" i="10"/>
  <c r="D1737" i="15"/>
  <c r="D2241" i="15"/>
  <c r="AP114" i="7"/>
  <c r="A3567" i="15" l="1"/>
  <c r="C3357" i="15"/>
  <c r="B3147" i="15"/>
  <c r="B2937" i="15"/>
  <c r="B2727" i="15"/>
  <c r="B3567" i="15"/>
  <c r="A3357" i="15"/>
  <c r="C3147" i="15"/>
  <c r="C2937" i="15"/>
  <c r="C2727" i="15"/>
  <c r="B3357" i="15"/>
  <c r="A3147" i="15"/>
  <c r="A2727" i="15"/>
  <c r="C3567" i="15"/>
  <c r="A2937" i="15"/>
  <c r="E2241" i="15"/>
  <c r="E1989" i="15"/>
  <c r="E1737" i="15"/>
  <c r="E2493" i="15"/>
  <c r="E1485" i="15"/>
  <c r="Y197" i="7"/>
  <c r="AJ179" i="7"/>
  <c r="D3567" i="15"/>
  <c r="AL114" i="7"/>
  <c r="D3357" i="15"/>
  <c r="D2727" i="15"/>
  <c r="D3147" i="15"/>
  <c r="D2937" i="15"/>
  <c r="Z198" i="7" l="1"/>
  <c r="AB197" i="7"/>
  <c r="E3357" i="15"/>
  <c r="E3567" i="15"/>
  <c r="E2727" i="15"/>
  <c r="E2937" i="15"/>
  <c r="E3147" i="15"/>
  <c r="AH179" i="7"/>
  <c r="E196" i="9"/>
  <c r="AQ114" i="7"/>
  <c r="AI180" i="7" l="1"/>
  <c r="AJ180" i="7"/>
  <c r="AK179" i="7"/>
  <c r="AT114" i="7"/>
  <c r="F178" i="10"/>
  <c r="AH180" i="7"/>
  <c r="X198" i="7"/>
  <c r="B197" i="9"/>
  <c r="A197" i="9"/>
  <c r="D197" i="9"/>
  <c r="F196" i="9"/>
  <c r="W198" i="7"/>
  <c r="U198" i="7"/>
  <c r="V198" i="7"/>
  <c r="C197" i="9"/>
  <c r="A1738" i="15" l="1"/>
  <c r="C1990" i="15"/>
  <c r="B2242" i="15"/>
  <c r="A2494" i="15"/>
  <c r="B2494" i="15"/>
  <c r="B1486" i="15"/>
  <c r="C1486" i="15"/>
  <c r="A1990" i="15"/>
  <c r="B1990" i="15"/>
  <c r="A1486" i="15"/>
  <c r="C2242" i="15"/>
  <c r="C2494" i="15"/>
  <c r="C1738" i="15"/>
  <c r="B1738" i="15"/>
  <c r="A2242" i="15"/>
  <c r="F179" i="10"/>
  <c r="A179" i="10"/>
  <c r="E179" i="10"/>
  <c r="C179" i="10"/>
  <c r="AG180" i="7"/>
  <c r="D179" i="10"/>
  <c r="G178" i="10"/>
  <c r="AD180" i="7"/>
  <c r="D2242" i="15"/>
  <c r="AR114" i="7"/>
  <c r="AE180" i="7"/>
  <c r="AF180" i="7"/>
  <c r="AA198" i="7"/>
  <c r="AC180" i="7"/>
  <c r="B179" i="10"/>
  <c r="D1738" i="15"/>
  <c r="D2494" i="15"/>
  <c r="D1486" i="15"/>
  <c r="D1990" i="15"/>
  <c r="AK180" i="7" l="1"/>
  <c r="AS115" i="7"/>
  <c r="AU114" i="7"/>
  <c r="C3358" i="15"/>
  <c r="B3148" i="15"/>
  <c r="B2938" i="15"/>
  <c r="A2938" i="15"/>
  <c r="A3358" i="15"/>
  <c r="C2938" i="15"/>
  <c r="A3148" i="15"/>
  <c r="A3568" i="15"/>
  <c r="B2728" i="15"/>
  <c r="C3568" i="15"/>
  <c r="B3568" i="15"/>
  <c r="A2728" i="15"/>
  <c r="C2728" i="15"/>
  <c r="B3358" i="15"/>
  <c r="C3148" i="15"/>
  <c r="AI181" i="7"/>
  <c r="E1738" i="15"/>
  <c r="E1990" i="15"/>
  <c r="E2494" i="15"/>
  <c r="E1486" i="15"/>
  <c r="E2242" i="15"/>
  <c r="Y198" i="7"/>
  <c r="D3148" i="15"/>
  <c r="D2938" i="15"/>
  <c r="D3568" i="15"/>
  <c r="G113" i="11"/>
  <c r="D3358" i="15"/>
  <c r="G179" i="10"/>
  <c r="D2728" i="15"/>
  <c r="A3569" i="15" l="1"/>
  <c r="B2729" i="15"/>
  <c r="C2939" i="15"/>
  <c r="A3149" i="15"/>
  <c r="B2939" i="15"/>
  <c r="C3359" i="15"/>
  <c r="B3569" i="15"/>
  <c r="C2729" i="15"/>
  <c r="A2939" i="15"/>
  <c r="A3359" i="15"/>
  <c r="A2729" i="15"/>
  <c r="C3149" i="15"/>
  <c r="B3149" i="15"/>
  <c r="C3569" i="15"/>
  <c r="B3359" i="15"/>
  <c r="Z199" i="7"/>
  <c r="AB198" i="7"/>
  <c r="E2728" i="15"/>
  <c r="E3358" i="15"/>
  <c r="E3148" i="15"/>
  <c r="E3568" i="15"/>
  <c r="E2938" i="15"/>
  <c r="H113" i="11"/>
  <c r="AC181" i="7"/>
  <c r="AG181" i="7"/>
  <c r="B114" i="11"/>
  <c r="D3569" i="15"/>
  <c r="D2939" i="15"/>
  <c r="E180" i="10"/>
  <c r="C180" i="10"/>
  <c r="E114" i="11"/>
  <c r="A114" i="11"/>
  <c r="D2729" i="15"/>
  <c r="D3359" i="15"/>
  <c r="E197" i="9"/>
  <c r="B180" i="10"/>
  <c r="AF181" i="7"/>
  <c r="AE181" i="7"/>
  <c r="C114" i="11"/>
  <c r="F114" i="11"/>
  <c r="D3149" i="15"/>
  <c r="D180" i="10"/>
  <c r="AD181" i="7"/>
  <c r="A180" i="10"/>
  <c r="D114" i="11"/>
  <c r="A3953" i="15" l="1"/>
  <c r="A3713" i="15"/>
  <c r="B4313" i="15"/>
  <c r="A4433" i="15"/>
  <c r="A4073" i="15"/>
  <c r="A3833" i="15"/>
  <c r="C3833" i="15"/>
  <c r="A4313" i="15"/>
  <c r="C4073" i="15"/>
  <c r="B4433" i="15"/>
  <c r="C4433" i="15"/>
  <c r="B4193" i="15"/>
  <c r="B4073" i="15"/>
  <c r="C3953" i="15"/>
  <c r="B3833" i="15"/>
  <c r="A4193" i="15"/>
  <c r="B3713" i="15"/>
  <c r="C3713" i="15"/>
  <c r="C4193" i="15"/>
  <c r="B3953" i="15"/>
  <c r="C4313" i="15"/>
  <c r="E2729" i="15"/>
  <c r="E3149" i="15"/>
  <c r="E2939" i="15"/>
  <c r="E3569" i="15"/>
  <c r="E3359" i="15"/>
  <c r="D3713" i="15"/>
  <c r="D198" i="9"/>
  <c r="V199" i="7"/>
  <c r="D3833" i="15"/>
  <c r="F197" i="9"/>
  <c r="D4073" i="15"/>
  <c r="C198" i="9"/>
  <c r="W199" i="7"/>
  <c r="B198" i="9"/>
  <c r="D3953" i="15"/>
  <c r="X199" i="7"/>
  <c r="U199" i="7"/>
  <c r="AJ181" i="7"/>
  <c r="D4313" i="15"/>
  <c r="D4433" i="15"/>
  <c r="D4193" i="15"/>
  <c r="A1487" i="15" l="1"/>
  <c r="C2495" i="15"/>
  <c r="C1991" i="15"/>
  <c r="A1991" i="15"/>
  <c r="A2243" i="15"/>
  <c r="C1487" i="15"/>
  <c r="B2495" i="15"/>
  <c r="C2243" i="15"/>
  <c r="B1991" i="15"/>
  <c r="C1739" i="15"/>
  <c r="B1487" i="15"/>
  <c r="A1739" i="15"/>
  <c r="B2243" i="15"/>
  <c r="A2495" i="15"/>
  <c r="B1739" i="15"/>
  <c r="E4073" i="15"/>
  <c r="E4433" i="15"/>
  <c r="E4193" i="15"/>
  <c r="E3953" i="15"/>
  <c r="E4313" i="15"/>
  <c r="E3713" i="15"/>
  <c r="E3833" i="15"/>
  <c r="AH181" i="7"/>
  <c r="A198" i="9"/>
  <c r="D1991" i="15"/>
  <c r="D1487" i="15"/>
  <c r="AA199" i="7"/>
  <c r="D2243" i="15"/>
  <c r="D2495" i="15"/>
  <c r="D1739" i="15"/>
  <c r="AI182" i="7" l="1"/>
  <c r="AK181" i="7"/>
  <c r="E1487" i="15"/>
  <c r="E2495" i="15"/>
  <c r="E1739" i="15"/>
  <c r="E2243" i="15"/>
  <c r="E1991" i="15"/>
  <c r="Y199" i="7"/>
  <c r="F180" i="10"/>
  <c r="Z200" i="7" l="1"/>
  <c r="AA200" i="7"/>
  <c r="AB199" i="7"/>
  <c r="G180" i="10"/>
  <c r="D181" i="10"/>
  <c r="A181" i="10"/>
  <c r="AC182" i="7"/>
  <c r="AG182" i="7"/>
  <c r="C181" i="10"/>
  <c r="E198" i="9"/>
  <c r="E181" i="10"/>
  <c r="AE182" i="7"/>
  <c r="Y200" i="7"/>
  <c r="AD182" i="7"/>
  <c r="AF182" i="7"/>
  <c r="B181" i="10"/>
  <c r="Z201" i="7" l="1"/>
  <c r="AA201" i="7"/>
  <c r="B2730" i="15"/>
  <c r="B3570" i="15"/>
  <c r="B3360" i="15"/>
  <c r="B2940" i="15"/>
  <c r="C2730" i="15"/>
  <c r="C3570" i="15"/>
  <c r="B3150" i="15"/>
  <c r="C2940" i="15"/>
  <c r="A2730" i="15"/>
  <c r="C3360" i="15"/>
  <c r="C3150" i="15"/>
  <c r="A3570" i="15"/>
  <c r="A3360" i="15"/>
  <c r="A2940" i="15"/>
  <c r="A3150" i="15"/>
  <c r="E199" i="9"/>
  <c r="D199" i="9"/>
  <c r="X200" i="7"/>
  <c r="B199" i="9"/>
  <c r="AJ182" i="7"/>
  <c r="D3570" i="15"/>
  <c r="W200" i="7"/>
  <c r="Y201" i="7"/>
  <c r="D2730" i="15"/>
  <c r="D2940" i="15"/>
  <c r="U200" i="7"/>
  <c r="F198" i="9"/>
  <c r="V200" i="7"/>
  <c r="A199" i="9"/>
  <c r="D3150" i="15"/>
  <c r="D3360" i="15"/>
  <c r="B2244" i="15" l="1"/>
  <c r="B1992" i="15"/>
  <c r="C1740" i="15"/>
  <c r="A2496" i="15"/>
  <c r="B1488" i="15"/>
  <c r="C1992" i="15"/>
  <c r="A1488" i="15"/>
  <c r="C2496" i="15"/>
  <c r="A1992" i="15"/>
  <c r="C1488" i="15"/>
  <c r="C2244" i="15"/>
  <c r="B2496" i="15"/>
  <c r="A2244" i="15"/>
  <c r="B1740" i="15"/>
  <c r="A1740" i="15"/>
  <c r="AB200" i="7"/>
  <c r="AA202" i="7"/>
  <c r="Z202" i="7"/>
  <c r="E2730" i="15"/>
  <c r="E3150" i="15"/>
  <c r="E2940" i="15"/>
  <c r="E3360" i="15"/>
  <c r="E3570" i="15"/>
  <c r="C199" i="9"/>
  <c r="C200" i="9"/>
  <c r="U201" i="7"/>
  <c r="V201" i="7"/>
  <c r="D1488" i="15"/>
  <c r="E200" i="9"/>
  <c r="AH182" i="7"/>
  <c r="A200" i="9"/>
  <c r="B200" i="9"/>
  <c r="Y202" i="7"/>
  <c r="X201" i="7"/>
  <c r="D2496" i="15"/>
  <c r="D200" i="9"/>
  <c r="W201" i="7"/>
  <c r="D1992" i="15"/>
  <c r="D1740" i="15"/>
  <c r="D2244" i="15"/>
  <c r="AI183" i="7" l="1"/>
  <c r="AK182" i="7"/>
  <c r="AB201" i="7"/>
  <c r="E1992" i="15"/>
  <c r="E2244" i="15"/>
  <c r="E1740" i="15"/>
  <c r="E1488" i="15"/>
  <c r="E2496" i="15"/>
  <c r="E201" i="9"/>
  <c r="F181" i="10"/>
  <c r="A201" i="9"/>
  <c r="V202" i="7"/>
  <c r="F199" i="9"/>
  <c r="U202" i="7"/>
  <c r="D201" i="9"/>
  <c r="X202" i="7"/>
  <c r="W202" i="7"/>
  <c r="F200" i="9"/>
  <c r="B201" i="9"/>
  <c r="C201" i="9"/>
  <c r="C2498" i="15" l="1"/>
  <c r="B1994" i="15"/>
  <c r="A2246" i="15"/>
  <c r="C1994" i="15"/>
  <c r="C1742" i="15"/>
  <c r="B1742" i="15"/>
  <c r="B2498" i="15"/>
  <c r="A1490" i="15"/>
  <c r="A1994" i="15"/>
  <c r="C2246" i="15"/>
  <c r="C1490" i="15"/>
  <c r="A2498" i="15"/>
  <c r="A1742" i="15"/>
  <c r="B1490" i="15"/>
  <c r="B2246" i="15"/>
  <c r="Z203" i="7"/>
  <c r="AB202" i="7"/>
  <c r="A1993" i="15"/>
  <c r="B1741" i="15"/>
  <c r="A1489" i="15"/>
  <c r="C2497" i="15"/>
  <c r="B1993" i="15"/>
  <c r="A1741" i="15"/>
  <c r="B1489" i="15"/>
  <c r="C2245" i="15"/>
  <c r="B2497" i="15"/>
  <c r="C1741" i="15"/>
  <c r="C1489" i="15"/>
  <c r="B2245" i="15"/>
  <c r="A2245" i="15"/>
  <c r="C1993" i="15"/>
  <c r="A2497" i="15"/>
  <c r="D2245" i="15"/>
  <c r="AE183" i="7"/>
  <c r="D182" i="10"/>
  <c r="C182" i="10"/>
  <c r="A182" i="10"/>
  <c r="AF183" i="7"/>
  <c r="D1490" i="15"/>
  <c r="D1741" i="15"/>
  <c r="D1489" i="15"/>
  <c r="D1993" i="15"/>
  <c r="G181" i="10"/>
  <c r="AG183" i="7"/>
  <c r="B182" i="10"/>
  <c r="E182" i="10"/>
  <c r="AD183" i="7"/>
  <c r="D2246" i="15"/>
  <c r="F201" i="9"/>
  <c r="AC183" i="7"/>
  <c r="D1994" i="15"/>
  <c r="D1742" i="15"/>
  <c r="D2498" i="15"/>
  <c r="D2497" i="15"/>
  <c r="A1491" i="15" l="1"/>
  <c r="A1743" i="15"/>
  <c r="C1491" i="15"/>
  <c r="C1995" i="15"/>
  <c r="B1743" i="15"/>
  <c r="C2499" i="15"/>
  <c r="A2247" i="15"/>
  <c r="C1743" i="15"/>
  <c r="B2499" i="15"/>
  <c r="C2247" i="15"/>
  <c r="B1995" i="15"/>
  <c r="B1491" i="15"/>
  <c r="B2247" i="15"/>
  <c r="A1995" i="15"/>
  <c r="A2499" i="15"/>
  <c r="B3151" i="15"/>
  <c r="C2731" i="15"/>
  <c r="A3571" i="15"/>
  <c r="A3361" i="15"/>
  <c r="B3361" i="15"/>
  <c r="A3151" i="15"/>
  <c r="B2731" i="15"/>
  <c r="B3571" i="15"/>
  <c r="C3361" i="15"/>
  <c r="C3571" i="15"/>
  <c r="B2941" i="15"/>
  <c r="A2731" i="15"/>
  <c r="C2941" i="15"/>
  <c r="C3151" i="15"/>
  <c r="A2941" i="15"/>
  <c r="E1993" i="15"/>
  <c r="E1741" i="15"/>
  <c r="E1994" i="15"/>
  <c r="E2245" i="15"/>
  <c r="E2497" i="15"/>
  <c r="E1490" i="15"/>
  <c r="E1742" i="15"/>
  <c r="E1489" i="15"/>
  <c r="E2246" i="15"/>
  <c r="E2498" i="15"/>
  <c r="A202" i="9"/>
  <c r="C202" i="9"/>
  <c r="D2731" i="15"/>
  <c r="D1491" i="15"/>
  <c r="AJ183" i="7"/>
  <c r="U203" i="7"/>
  <c r="D2247" i="15"/>
  <c r="D3571" i="15"/>
  <c r="X203" i="7"/>
  <c r="W203" i="7"/>
  <c r="V203" i="7"/>
  <c r="D1743" i="15"/>
  <c r="D202" i="9"/>
  <c r="B202" i="9"/>
  <c r="D3151" i="15"/>
  <c r="D2941" i="15"/>
  <c r="D1995" i="15"/>
  <c r="D3361" i="15"/>
  <c r="D2499" i="15"/>
  <c r="E2941" i="15" l="1"/>
  <c r="E3361" i="15"/>
  <c r="E2731" i="15"/>
  <c r="E2499" i="15"/>
  <c r="E1491" i="15"/>
  <c r="E2247" i="15"/>
  <c r="E1743" i="15"/>
  <c r="E3151" i="15"/>
  <c r="E3571" i="15"/>
  <c r="E1995" i="15"/>
  <c r="AA203" i="7"/>
  <c r="AH183" i="7"/>
  <c r="AI184" i="7" l="1"/>
  <c r="AK183" i="7"/>
  <c r="F182" i="10"/>
  <c r="Y203" i="7"/>
  <c r="AA204" i="7" l="1"/>
  <c r="Z204" i="7"/>
  <c r="AB203" i="7"/>
  <c r="Y204" i="7"/>
  <c r="G182" i="10"/>
  <c r="E183" i="10"/>
  <c r="B183" i="10"/>
  <c r="AD184" i="7"/>
  <c r="D183" i="10"/>
  <c r="AF184" i="7"/>
  <c r="AC184" i="7"/>
  <c r="AG184" i="7"/>
  <c r="AE184" i="7"/>
  <c r="E202" i="9"/>
  <c r="A183" i="10"/>
  <c r="C183" i="10"/>
  <c r="A3362" i="15" l="1"/>
  <c r="A3152" i="15"/>
  <c r="B2732" i="15"/>
  <c r="B3572" i="15"/>
  <c r="B3362" i="15"/>
  <c r="B2942" i="15"/>
  <c r="C2732" i="15"/>
  <c r="C3572" i="15"/>
  <c r="B3152" i="15"/>
  <c r="C2942" i="15"/>
  <c r="A2732" i="15"/>
  <c r="C3362" i="15"/>
  <c r="C3152" i="15"/>
  <c r="A2942" i="15"/>
  <c r="A3572" i="15"/>
  <c r="Z205" i="7"/>
  <c r="AA205" i="7"/>
  <c r="E203" i="9"/>
  <c r="D203" i="9"/>
  <c r="U204" i="7"/>
  <c r="F202" i="9"/>
  <c r="D2942" i="15"/>
  <c r="A203" i="9"/>
  <c r="C203" i="9"/>
  <c r="AJ184" i="7"/>
  <c r="D3362" i="15"/>
  <c r="B203" i="9"/>
  <c r="W204" i="7"/>
  <c r="V204" i="7"/>
  <c r="X204" i="7"/>
  <c r="Y205" i="7"/>
  <c r="D3152" i="15"/>
  <c r="D2732" i="15"/>
  <c r="D3572" i="15"/>
  <c r="A2500" i="15" l="1"/>
  <c r="C2248" i="15"/>
  <c r="C1996" i="15"/>
  <c r="A1492" i="15"/>
  <c r="B2500" i="15"/>
  <c r="A2248" i="15"/>
  <c r="B1492" i="15"/>
  <c r="C2500" i="15"/>
  <c r="A1996" i="15"/>
  <c r="A1744" i="15"/>
  <c r="C1492" i="15"/>
  <c r="B2248" i="15"/>
  <c r="B1996" i="15"/>
  <c r="B1744" i="15"/>
  <c r="C1744" i="15"/>
  <c r="AB204" i="7"/>
  <c r="E3152" i="15"/>
  <c r="E3362" i="15"/>
  <c r="E3572" i="15"/>
  <c r="E2942" i="15"/>
  <c r="E2732" i="15"/>
  <c r="E204" i="9"/>
  <c r="AH184" i="7"/>
  <c r="D1492" i="15"/>
  <c r="W205" i="7"/>
  <c r="A204" i="9"/>
  <c r="D2500" i="15"/>
  <c r="X205" i="7"/>
  <c r="B204" i="9"/>
  <c r="U205" i="7"/>
  <c r="C204" i="9"/>
  <c r="D204" i="9"/>
  <c r="F203" i="9"/>
  <c r="D2248" i="15"/>
  <c r="V205" i="7"/>
  <c r="D1996" i="15"/>
  <c r="D1744" i="15"/>
  <c r="A1745" i="15" l="1"/>
  <c r="B1493" i="15"/>
  <c r="C2501" i="15"/>
  <c r="A1493" i="15"/>
  <c r="B1997" i="15"/>
  <c r="C1997" i="15"/>
  <c r="C1493" i="15"/>
  <c r="B2249" i="15"/>
  <c r="A1997" i="15"/>
  <c r="C2249" i="15"/>
  <c r="C1745" i="15"/>
  <c r="B1745" i="15"/>
  <c r="A2501" i="15"/>
  <c r="A2249" i="15"/>
  <c r="B2501" i="15"/>
  <c r="AB205" i="7"/>
  <c r="Z206" i="7"/>
  <c r="AI185" i="7"/>
  <c r="AK184" i="7"/>
  <c r="E1492" i="15"/>
  <c r="E1996" i="15"/>
  <c r="E2248" i="15"/>
  <c r="E1744" i="15"/>
  <c r="E2500" i="15"/>
  <c r="D1745" i="15"/>
  <c r="F204" i="9"/>
  <c r="F183" i="10"/>
  <c r="D1997" i="15"/>
  <c r="D2501" i="15"/>
  <c r="D2249" i="15"/>
  <c r="D1493" i="15"/>
  <c r="A1494" i="15" l="1"/>
  <c r="C1998" i="15"/>
  <c r="A1998" i="15"/>
  <c r="C1494" i="15"/>
  <c r="C2502" i="15"/>
  <c r="B1494" i="15"/>
  <c r="B2250" i="15"/>
  <c r="B1998" i="15"/>
  <c r="C1746" i="15"/>
  <c r="A2250" i="15"/>
  <c r="B2502" i="15"/>
  <c r="C2250" i="15"/>
  <c r="B1746" i="15"/>
  <c r="A2502" i="15"/>
  <c r="A1746" i="15"/>
  <c r="E1745" i="15"/>
  <c r="E2501" i="15"/>
  <c r="E2249" i="15"/>
  <c r="E1493" i="15"/>
  <c r="E1997" i="15"/>
  <c r="G183" i="10"/>
  <c r="D1998" i="15"/>
  <c r="AD185" i="7"/>
  <c r="AM115" i="7" s="1"/>
  <c r="AW47" i="7" s="1"/>
  <c r="AF185" i="7"/>
  <c r="AO115" i="7" s="1"/>
  <c r="AY47" i="7" s="1"/>
  <c r="X206" i="7"/>
  <c r="C205" i="9"/>
  <c r="D1494" i="15"/>
  <c r="D2250" i="15"/>
  <c r="AE185" i="7"/>
  <c r="C184" i="10"/>
  <c r="AC185" i="7"/>
  <c r="A205" i="9"/>
  <c r="AG185" i="7"/>
  <c r="B184" i="10"/>
  <c r="A184" i="10"/>
  <c r="D205" i="9"/>
  <c r="V206" i="7"/>
  <c r="D184" i="10"/>
  <c r="E184" i="10"/>
  <c r="U206" i="7"/>
  <c r="B205" i="9"/>
  <c r="W206" i="7"/>
  <c r="D2502" i="15"/>
  <c r="D1746" i="15"/>
  <c r="AL115" i="7"/>
  <c r="AP115" i="7"/>
  <c r="AZ47" i="7" s="1"/>
  <c r="AV47" i="7"/>
  <c r="C3573" i="15" l="1"/>
  <c r="B3153" i="15"/>
  <c r="C2943" i="15"/>
  <c r="C3153" i="15"/>
  <c r="B2943" i="15"/>
  <c r="C2733" i="15"/>
  <c r="C3363" i="15"/>
  <c r="A2943" i="15"/>
  <c r="A3573" i="15"/>
  <c r="A3363" i="15"/>
  <c r="A3153" i="15"/>
  <c r="B2733" i="15"/>
  <c r="B3573" i="15"/>
  <c r="A2733" i="15"/>
  <c r="B3363" i="15"/>
  <c r="E1746" i="15"/>
  <c r="E1998" i="15"/>
  <c r="E2250" i="15"/>
  <c r="E2502" i="15"/>
  <c r="E1494" i="15"/>
  <c r="AJ185" i="7"/>
  <c r="AA206" i="7"/>
  <c r="D2943" i="15"/>
  <c r="AN115" i="7"/>
  <c r="D3363" i="15"/>
  <c r="D3573" i="15"/>
  <c r="D2733" i="15"/>
  <c r="D3153" i="15"/>
  <c r="E2943" i="15" l="1"/>
  <c r="E3363" i="15"/>
  <c r="E3153" i="15"/>
  <c r="E3573" i="15"/>
  <c r="E2733" i="15"/>
  <c r="AX47" i="7"/>
  <c r="AH185" i="7"/>
  <c r="Y206" i="7"/>
  <c r="AQ115" i="7"/>
  <c r="BA47" i="7"/>
  <c r="Z207" i="7" l="1"/>
  <c r="AA207" i="7"/>
  <c r="AB206" i="7"/>
  <c r="AI186" i="7"/>
  <c r="AJ186" i="7"/>
  <c r="AK185" i="7"/>
  <c r="AT115" i="7"/>
  <c r="Y207" i="7"/>
  <c r="AH186" i="7"/>
  <c r="E205" i="9"/>
  <c r="F184" i="10"/>
  <c r="AJ187" i="7" l="1"/>
  <c r="AI187" i="7"/>
  <c r="G184" i="10"/>
  <c r="AR115" i="7"/>
  <c r="B206" i="9"/>
  <c r="V207" i="7"/>
  <c r="C185" i="10"/>
  <c r="AC186" i="7"/>
  <c r="AE186" i="7"/>
  <c r="F205" i="9"/>
  <c r="E206" i="9"/>
  <c r="D206" i="9"/>
  <c r="C206" i="9"/>
  <c r="AG186" i="7"/>
  <c r="AD186" i="7"/>
  <c r="F185" i="10"/>
  <c r="X207" i="7"/>
  <c r="W207" i="7"/>
  <c r="E185" i="10"/>
  <c r="D185" i="10"/>
  <c r="AF186" i="7"/>
  <c r="AH187" i="7"/>
  <c r="A206" i="9"/>
  <c r="U207" i="7"/>
  <c r="A185" i="10"/>
  <c r="B185" i="10"/>
  <c r="BB47" i="7"/>
  <c r="AB207" i="7" l="1"/>
  <c r="Z208" i="7"/>
  <c r="B2251" i="15"/>
  <c r="B1999" i="15"/>
  <c r="A1747" i="15"/>
  <c r="A1495" i="15"/>
  <c r="A2503" i="15"/>
  <c r="C2251" i="15"/>
  <c r="C1999" i="15"/>
  <c r="B2503" i="15"/>
  <c r="A2251" i="15"/>
  <c r="B1747" i="15"/>
  <c r="B1495" i="15"/>
  <c r="C1747" i="15"/>
  <c r="C2503" i="15"/>
  <c r="A1999" i="15"/>
  <c r="C1495" i="15"/>
  <c r="AK186" i="7"/>
  <c r="AS116" i="7"/>
  <c r="AT116" i="7"/>
  <c r="AU115" i="7"/>
  <c r="B3364" i="15"/>
  <c r="B2944" i="15"/>
  <c r="C2734" i="15"/>
  <c r="B3574" i="15"/>
  <c r="B3154" i="15"/>
  <c r="A3154" i="15"/>
  <c r="C3574" i="15"/>
  <c r="C2944" i="15"/>
  <c r="A3364" i="15"/>
  <c r="A3574" i="15"/>
  <c r="C3364" i="15"/>
  <c r="C3154" i="15"/>
  <c r="A2944" i="15"/>
  <c r="A2734" i="15"/>
  <c r="B2734" i="15"/>
  <c r="BE47" i="7"/>
  <c r="D1747" i="15"/>
  <c r="AR116" i="7"/>
  <c r="D186" i="10"/>
  <c r="D1495" i="15"/>
  <c r="F206" i="9"/>
  <c r="D2944" i="15"/>
  <c r="D3154" i="15"/>
  <c r="D3364" i="15"/>
  <c r="AF187" i="7"/>
  <c r="B186" i="10"/>
  <c r="AC187" i="7"/>
  <c r="E186" i="10"/>
  <c r="C186" i="10"/>
  <c r="AD187" i="7"/>
  <c r="A186" i="10"/>
  <c r="F186" i="10"/>
  <c r="G185" i="10"/>
  <c r="D2503" i="15"/>
  <c r="G114" i="11"/>
  <c r="AE187" i="7"/>
  <c r="AG187" i="7"/>
  <c r="D3574" i="15"/>
  <c r="D2251" i="15"/>
  <c r="D2734" i="15"/>
  <c r="D1999" i="15"/>
  <c r="AI188" i="7" l="1"/>
  <c r="A3365" i="15"/>
  <c r="A3155" i="15"/>
  <c r="B2735" i="15"/>
  <c r="B3575" i="15"/>
  <c r="B3365" i="15"/>
  <c r="B2945" i="15"/>
  <c r="C2735" i="15"/>
  <c r="C3575" i="15"/>
  <c r="B3155" i="15"/>
  <c r="C2945" i="15"/>
  <c r="A2735" i="15"/>
  <c r="C3365" i="15"/>
  <c r="C3155" i="15"/>
  <c r="A2945" i="15"/>
  <c r="A3575" i="15"/>
  <c r="AK187" i="7"/>
  <c r="A2504" i="15"/>
  <c r="B2252" i="15"/>
  <c r="A2000" i="15"/>
  <c r="A1496" i="15"/>
  <c r="A1748" i="15"/>
  <c r="C2504" i="15"/>
  <c r="C2000" i="15"/>
  <c r="C1496" i="15"/>
  <c r="B1748" i="15"/>
  <c r="B2504" i="15"/>
  <c r="C2252" i="15"/>
  <c r="B2000" i="15"/>
  <c r="B1496" i="15"/>
  <c r="A2252" i="15"/>
  <c r="C1748" i="15"/>
  <c r="E1495" i="15"/>
  <c r="E2251" i="15"/>
  <c r="E3574" i="15"/>
  <c r="E3154" i="15"/>
  <c r="E2503" i="15"/>
  <c r="E3364" i="15"/>
  <c r="E2944" i="15"/>
  <c r="E2734" i="15"/>
  <c r="E1747" i="15"/>
  <c r="E1999" i="15"/>
  <c r="G115" i="11"/>
  <c r="AO116" i="7"/>
  <c r="F115" i="11"/>
  <c r="D115" i="11"/>
  <c r="C207" i="9"/>
  <c r="D207" i="9"/>
  <c r="AP116" i="7"/>
  <c r="W208" i="7"/>
  <c r="H114" i="11"/>
  <c r="D3365" i="15"/>
  <c r="D2735" i="15"/>
  <c r="D1748" i="15"/>
  <c r="C115" i="11"/>
  <c r="E115" i="11"/>
  <c r="V208" i="7"/>
  <c r="G186" i="10"/>
  <c r="AL116" i="7"/>
  <c r="AN116" i="7"/>
  <c r="B115" i="11"/>
  <c r="A207" i="9"/>
  <c r="B207" i="9"/>
  <c r="D3155" i="15"/>
  <c r="D2504" i="15"/>
  <c r="BC47" i="7"/>
  <c r="AM116" i="7"/>
  <c r="A115" i="11"/>
  <c r="AQ116" i="7"/>
  <c r="U208" i="7"/>
  <c r="X208" i="7"/>
  <c r="D1496" i="15"/>
  <c r="D3575" i="15"/>
  <c r="D2945" i="15"/>
  <c r="D2252" i="15"/>
  <c r="D2000" i="15"/>
  <c r="AS117" i="7" l="1"/>
  <c r="BF47" i="7"/>
  <c r="AU116" i="7"/>
  <c r="A3156" i="15"/>
  <c r="B2736" i="15"/>
  <c r="B3576" i="15"/>
  <c r="B3366" i="15"/>
  <c r="B2946" i="15"/>
  <c r="A2736" i="15"/>
  <c r="C3156" i="15"/>
  <c r="A2946" i="15"/>
  <c r="C3576" i="15"/>
  <c r="B3156" i="15"/>
  <c r="C2946" i="15"/>
  <c r="C2736" i="15"/>
  <c r="C3366" i="15"/>
  <c r="A3576" i="15"/>
  <c r="A3366" i="15"/>
  <c r="C4194" i="15"/>
  <c r="B4194" i="15"/>
  <c r="A4194" i="15"/>
  <c r="A3954" i="15"/>
  <c r="B3954" i="15"/>
  <c r="B4434" i="15"/>
  <c r="C3954" i="15"/>
  <c r="B4074" i="15"/>
  <c r="A3834" i="15"/>
  <c r="C3714" i="15"/>
  <c r="A4314" i="15"/>
  <c r="C3834" i="15"/>
  <c r="A3714" i="15"/>
  <c r="A4434" i="15"/>
  <c r="B3714" i="15"/>
  <c r="C4314" i="15"/>
  <c r="C4434" i="15"/>
  <c r="C4074" i="15"/>
  <c r="B4314" i="15"/>
  <c r="B3834" i="15"/>
  <c r="A4074" i="15"/>
  <c r="E2000" i="15"/>
  <c r="E2945" i="15"/>
  <c r="E3575" i="15"/>
  <c r="E1748" i="15"/>
  <c r="E2252" i="15"/>
  <c r="E2504" i="15"/>
  <c r="E3155" i="15"/>
  <c r="E2735" i="15"/>
  <c r="E3365" i="15"/>
  <c r="E1496" i="15"/>
  <c r="AA208" i="7"/>
  <c r="D3156" i="15"/>
  <c r="D4194" i="15"/>
  <c r="D3714" i="15"/>
  <c r="D187" i="10"/>
  <c r="AF188" i="7"/>
  <c r="AE188" i="7"/>
  <c r="D3834" i="15"/>
  <c r="E187" i="10"/>
  <c r="A187" i="10"/>
  <c r="D3576" i="15"/>
  <c r="D3954" i="15"/>
  <c r="B187" i="10"/>
  <c r="AC188" i="7"/>
  <c r="C187" i="10"/>
  <c r="H46" i="12"/>
  <c r="D2946" i="15"/>
  <c r="H115" i="11"/>
  <c r="AG188" i="7"/>
  <c r="AD188" i="7"/>
  <c r="D2736" i="15"/>
  <c r="D4314" i="15"/>
  <c r="D3366" i="15"/>
  <c r="D4074" i="15"/>
  <c r="D4434" i="15"/>
  <c r="C4435" i="15" l="1"/>
  <c r="C4315" i="15"/>
  <c r="A4435" i="15"/>
  <c r="A4315" i="15"/>
  <c r="B3955" i="15"/>
  <c r="B3835" i="15"/>
  <c r="C3835" i="15"/>
  <c r="A3715" i="15"/>
  <c r="A3835" i="15"/>
  <c r="B4315" i="15"/>
  <c r="B4195" i="15"/>
  <c r="B4075" i="15"/>
  <c r="A4195" i="15"/>
  <c r="A4075" i="15"/>
  <c r="C3715" i="15"/>
  <c r="C4195" i="15"/>
  <c r="C3955" i="15"/>
  <c r="B3715" i="15"/>
  <c r="C4075" i="15"/>
  <c r="A3955" i="15"/>
  <c r="B4435" i="15"/>
  <c r="E4074" i="15"/>
  <c r="E4194" i="15"/>
  <c r="E3576" i="15"/>
  <c r="E4434" i="15"/>
  <c r="E3954" i="15"/>
  <c r="E2736" i="15"/>
  <c r="E4314" i="15"/>
  <c r="E3714" i="15"/>
  <c r="E2946" i="15"/>
  <c r="E3834" i="15"/>
  <c r="E3366" i="15"/>
  <c r="E3156" i="15"/>
  <c r="AJ188" i="7"/>
  <c r="D3835" i="15"/>
  <c r="D4195" i="15"/>
  <c r="Y208" i="7"/>
  <c r="A116" i="11"/>
  <c r="C116" i="11"/>
  <c r="AQ117" i="7"/>
  <c r="I46" i="12"/>
  <c r="B116" i="11"/>
  <c r="AL117" i="7"/>
  <c r="AM117" i="7"/>
  <c r="AP117" i="7"/>
  <c r="AN117" i="7"/>
  <c r="D4435" i="15"/>
  <c r="D116" i="11"/>
  <c r="AO117" i="7"/>
  <c r="F116" i="11"/>
  <c r="E116" i="11"/>
  <c r="D4075" i="15"/>
  <c r="D3715" i="15"/>
  <c r="D4315" i="15"/>
  <c r="D3955" i="15"/>
  <c r="B4711" i="15" l="1"/>
  <c r="A4486" i="15"/>
  <c r="A4801" i="15"/>
  <c r="B4486" i="15"/>
  <c r="B4621" i="15"/>
  <c r="C4711" i="15"/>
  <c r="C4486" i="15"/>
  <c r="C4801" i="15"/>
  <c r="B4576" i="15"/>
  <c r="A4576" i="15"/>
  <c r="B4666" i="15"/>
  <c r="B4801" i="15"/>
  <c r="A4621" i="15"/>
  <c r="A4531" i="15"/>
  <c r="A4666" i="15"/>
  <c r="B4756" i="15"/>
  <c r="A4756" i="15"/>
  <c r="C4576" i="15"/>
  <c r="C4621" i="15"/>
  <c r="C4756" i="15"/>
  <c r="C4666" i="15"/>
  <c r="A4711" i="15"/>
  <c r="C4531" i="15"/>
  <c r="B4531" i="15"/>
  <c r="Z209" i="7"/>
  <c r="AB208" i="7"/>
  <c r="E3955" i="15"/>
  <c r="E4195" i="15"/>
  <c r="E3835" i="15"/>
  <c r="E4315" i="15"/>
  <c r="E4075" i="15"/>
  <c r="E3715" i="15"/>
  <c r="E4435" i="15"/>
  <c r="D4666" i="15"/>
  <c r="D4801" i="15"/>
  <c r="D4531" i="15"/>
  <c r="AT117" i="7"/>
  <c r="E207" i="9"/>
  <c r="AH188" i="7"/>
  <c r="D4621" i="15"/>
  <c r="D4756" i="15"/>
  <c r="D4486" i="15"/>
  <c r="D4576" i="15"/>
  <c r="D4711" i="15"/>
  <c r="AJ189" i="7" l="1"/>
  <c r="AI189" i="7"/>
  <c r="AK188" i="7"/>
  <c r="E4756" i="15"/>
  <c r="E4576" i="15"/>
  <c r="E4801" i="15"/>
  <c r="E4711" i="15"/>
  <c r="E4531" i="15"/>
  <c r="E4621" i="15"/>
  <c r="E4486" i="15"/>
  <c r="E4666" i="15"/>
  <c r="AH189" i="7"/>
  <c r="F207" i="9"/>
  <c r="W209" i="7"/>
  <c r="B208" i="9"/>
  <c r="AR117" i="7"/>
  <c r="A208" i="9"/>
  <c r="X209" i="7"/>
  <c r="U209" i="7"/>
  <c r="C208" i="9"/>
  <c r="F187" i="10"/>
  <c r="D208" i="9"/>
  <c r="V209" i="7"/>
  <c r="AS118" i="7" l="1"/>
  <c r="AU117" i="7"/>
  <c r="B2001" i="15"/>
  <c r="C1749" i="15"/>
  <c r="A2505" i="15"/>
  <c r="C2253" i="15"/>
  <c r="A1497" i="15"/>
  <c r="A2253" i="15"/>
  <c r="A1749" i="15"/>
  <c r="C2001" i="15"/>
  <c r="B2505" i="15"/>
  <c r="B2253" i="15"/>
  <c r="B1749" i="15"/>
  <c r="B1497" i="15"/>
  <c r="C2505" i="15"/>
  <c r="A2001" i="15"/>
  <c r="C1497" i="15"/>
  <c r="G187" i="10"/>
  <c r="G116" i="11"/>
  <c r="D1497" i="15"/>
  <c r="F188" i="10"/>
  <c r="B188" i="10"/>
  <c r="A188" i="10"/>
  <c r="D188" i="10"/>
  <c r="AG189" i="7"/>
  <c r="D1749" i="15"/>
  <c r="AC189" i="7"/>
  <c r="AA209" i="7"/>
  <c r="E188" i="10"/>
  <c r="AF189" i="7"/>
  <c r="AE189" i="7"/>
  <c r="AD189" i="7"/>
  <c r="C188" i="10"/>
  <c r="D2505" i="15"/>
  <c r="D2253" i="15"/>
  <c r="D2001" i="15"/>
  <c r="AK189" i="7" l="1"/>
  <c r="AI190" i="7"/>
  <c r="A2947" i="15"/>
  <c r="B3367" i="15"/>
  <c r="A3577" i="15"/>
  <c r="A3367" i="15"/>
  <c r="A3157" i="15"/>
  <c r="B2737" i="15"/>
  <c r="C2737" i="15"/>
  <c r="C3157" i="15"/>
  <c r="C3577" i="15"/>
  <c r="B3157" i="15"/>
  <c r="C2947" i="15"/>
  <c r="A2737" i="15"/>
  <c r="B3577" i="15"/>
  <c r="B2947" i="15"/>
  <c r="C3367" i="15"/>
  <c r="E1497" i="15"/>
  <c r="E2505" i="15"/>
  <c r="E2253" i="15"/>
  <c r="E2001" i="15"/>
  <c r="E1749" i="15"/>
  <c r="G188" i="10"/>
  <c r="H116" i="11"/>
  <c r="D2737" i="15"/>
  <c r="AP118" i="7"/>
  <c r="AN118" i="7"/>
  <c r="Y209" i="7"/>
  <c r="D2947" i="15"/>
  <c r="C117" i="11"/>
  <c r="B117" i="11"/>
  <c r="AL118" i="7"/>
  <c r="F117" i="11"/>
  <c r="D3577" i="15"/>
  <c r="D3157" i="15"/>
  <c r="AO118" i="7"/>
  <c r="A117" i="11"/>
  <c r="AM118" i="7"/>
  <c r="AQ118" i="7"/>
  <c r="D117" i="11"/>
  <c r="E117" i="11"/>
  <c r="D3367" i="15"/>
  <c r="Z210" i="7" l="1"/>
  <c r="AA210" i="7"/>
  <c r="AB209" i="7"/>
  <c r="B4436" i="15"/>
  <c r="C4436" i="15"/>
  <c r="A3836" i="15"/>
  <c r="C3716" i="15"/>
  <c r="B3956" i="15"/>
  <c r="A3956" i="15"/>
  <c r="A3716" i="15"/>
  <c r="C3836" i="15"/>
  <c r="C3956" i="15"/>
  <c r="A4436" i="15"/>
  <c r="A4316" i="15"/>
  <c r="B4196" i="15"/>
  <c r="A4196" i="15"/>
  <c r="C4316" i="15"/>
  <c r="B3836" i="15"/>
  <c r="B4316" i="15"/>
  <c r="C4076" i="15"/>
  <c r="A4076" i="15"/>
  <c r="C4196" i="15"/>
  <c r="B4076" i="15"/>
  <c r="B3716" i="15"/>
  <c r="A3368" i="15"/>
  <c r="A3158" i="15"/>
  <c r="B2738" i="15"/>
  <c r="C2738" i="15"/>
  <c r="B3578" i="15"/>
  <c r="B3368" i="15"/>
  <c r="B2948" i="15"/>
  <c r="A3578" i="15"/>
  <c r="C3578" i="15"/>
  <c r="C2948" i="15"/>
  <c r="A2738" i="15"/>
  <c r="B3158" i="15"/>
  <c r="C3368" i="15"/>
  <c r="A2948" i="15"/>
  <c r="C3158" i="15"/>
  <c r="E3157" i="15"/>
  <c r="E2947" i="15"/>
  <c r="E2737" i="15"/>
  <c r="E3367" i="15"/>
  <c r="E3577" i="15"/>
  <c r="E208" i="9"/>
  <c r="D3956" i="15"/>
  <c r="D3836" i="15"/>
  <c r="D2738" i="15"/>
  <c r="A189" i="10"/>
  <c r="E189" i="10"/>
  <c r="AT118" i="7"/>
  <c r="Y210" i="7"/>
  <c r="D4316" i="15"/>
  <c r="D3368" i="15"/>
  <c r="AG190" i="7"/>
  <c r="AD190" i="7"/>
  <c r="D2948" i="15"/>
  <c r="AF190" i="7"/>
  <c r="B189" i="10"/>
  <c r="AE190" i="7"/>
  <c r="AC190" i="7"/>
  <c r="C189" i="10"/>
  <c r="D189" i="10"/>
  <c r="D4436" i="15"/>
  <c r="D4076" i="15"/>
  <c r="D3716" i="15"/>
  <c r="D3158" i="15"/>
  <c r="D4196" i="15"/>
  <c r="D3578" i="15"/>
  <c r="AA211" i="7" l="1"/>
  <c r="Z211" i="7"/>
  <c r="E3956" i="15"/>
  <c r="E3368" i="15"/>
  <c r="E2948" i="15"/>
  <c r="E4076" i="15"/>
  <c r="E3836" i="15"/>
  <c r="E3716" i="15"/>
  <c r="E3158" i="15"/>
  <c r="E3578" i="15"/>
  <c r="E4316" i="15"/>
  <c r="E2738" i="15"/>
  <c r="E4196" i="15"/>
  <c r="E4436" i="15"/>
  <c r="A209" i="9"/>
  <c r="D209" i="9"/>
  <c r="AJ190" i="7"/>
  <c r="AR118" i="7"/>
  <c r="W210" i="7"/>
  <c r="X210" i="7"/>
  <c r="Y211" i="7"/>
  <c r="E209" i="9"/>
  <c r="F208" i="9"/>
  <c r="U210" i="7"/>
  <c r="V210" i="7"/>
  <c r="AB210" i="7" l="1"/>
  <c r="C2506" i="15"/>
  <c r="C1498" i="15"/>
  <c r="A2506" i="15"/>
  <c r="C2254" i="15"/>
  <c r="B1750" i="15"/>
  <c r="C2002" i="15"/>
  <c r="A1498" i="15"/>
  <c r="A2254" i="15"/>
  <c r="A2002" i="15"/>
  <c r="B2254" i="15"/>
  <c r="B2506" i="15"/>
  <c r="B1498" i="15"/>
  <c r="A1750" i="15"/>
  <c r="C1750" i="15"/>
  <c r="B2002" i="15"/>
  <c r="AS119" i="7"/>
  <c r="AU118" i="7"/>
  <c r="B209" i="9"/>
  <c r="G117" i="11"/>
  <c r="X211" i="7"/>
  <c r="U211" i="7"/>
  <c r="D2254" i="15"/>
  <c r="B210" i="9"/>
  <c r="D210" i="9"/>
  <c r="E210" i="9"/>
  <c r="C210" i="9"/>
  <c r="D2506" i="15"/>
  <c r="C209" i="9"/>
  <c r="V211" i="7"/>
  <c r="A210" i="9"/>
  <c r="D1750" i="15"/>
  <c r="AH190" i="7"/>
  <c r="W211" i="7"/>
  <c r="D2002" i="15"/>
  <c r="D1498" i="15"/>
  <c r="AI191" i="7" l="1"/>
  <c r="AK190" i="7"/>
  <c r="AB211" i="7"/>
  <c r="Z212" i="7"/>
  <c r="E1498" i="15"/>
  <c r="E2002" i="15"/>
  <c r="E2506" i="15"/>
  <c r="E2254" i="15"/>
  <c r="E1750" i="15"/>
  <c r="F210" i="9"/>
  <c r="F209" i="9"/>
  <c r="B118" i="11"/>
  <c r="A118" i="11"/>
  <c r="F189" i="10"/>
  <c r="C118" i="11"/>
  <c r="D118" i="11"/>
  <c r="F118" i="11"/>
  <c r="E118" i="11"/>
  <c r="H117" i="11"/>
  <c r="C4197" i="15" l="1"/>
  <c r="A3717" i="15"/>
  <c r="A4197" i="15"/>
  <c r="C3717" i="15"/>
  <c r="B4317" i="15"/>
  <c r="B3957" i="15"/>
  <c r="C3837" i="15"/>
  <c r="C3957" i="15"/>
  <c r="A4317" i="15"/>
  <c r="A3957" i="15"/>
  <c r="B3717" i="15"/>
  <c r="C4317" i="15"/>
  <c r="B4197" i="15"/>
  <c r="C4437" i="15"/>
  <c r="A4077" i="15"/>
  <c r="A4437" i="15"/>
  <c r="B4437" i="15"/>
  <c r="C4077" i="15"/>
  <c r="B3837" i="15"/>
  <c r="A3837" i="15"/>
  <c r="B4077" i="15"/>
  <c r="C2507" i="15"/>
  <c r="C2003" i="15"/>
  <c r="A1751" i="15"/>
  <c r="B1499" i="15"/>
  <c r="A2255" i="15"/>
  <c r="A2507" i="15"/>
  <c r="B2255" i="15"/>
  <c r="C1499" i="15"/>
  <c r="B1751" i="15"/>
  <c r="A1499" i="15"/>
  <c r="A2003" i="15"/>
  <c r="C2255" i="15"/>
  <c r="B2003" i="15"/>
  <c r="C1751" i="15"/>
  <c r="B2507" i="15"/>
  <c r="C1752" i="15"/>
  <c r="B1500" i="15"/>
  <c r="C2508" i="15"/>
  <c r="A2256" i="15"/>
  <c r="C2004" i="15"/>
  <c r="A1752" i="15"/>
  <c r="C1500" i="15"/>
  <c r="A2508" i="15"/>
  <c r="B2256" i="15"/>
  <c r="A2004" i="15"/>
  <c r="B1752" i="15"/>
  <c r="A1500" i="15"/>
  <c r="B2508" i="15"/>
  <c r="C2256" i="15"/>
  <c r="B2004" i="15"/>
  <c r="D2507" i="15"/>
  <c r="W212" i="7"/>
  <c r="V212" i="7"/>
  <c r="AE191" i="7"/>
  <c r="AC191" i="7"/>
  <c r="D2256" i="15"/>
  <c r="D211" i="9"/>
  <c r="AF191" i="7"/>
  <c r="U212" i="7"/>
  <c r="C190" i="10"/>
  <c r="D4077" i="15"/>
  <c r="D1751" i="15"/>
  <c r="D2508" i="15"/>
  <c r="E190" i="10"/>
  <c r="G189" i="10"/>
  <c r="A211" i="9"/>
  <c r="B190" i="10"/>
  <c r="D3957" i="15"/>
  <c r="D3837" i="15"/>
  <c r="D1752" i="15"/>
  <c r="X212" i="7"/>
  <c r="D4197" i="15"/>
  <c r="B211" i="9"/>
  <c r="AG191" i="7"/>
  <c r="D190" i="10"/>
  <c r="A190" i="10"/>
  <c r="D2004" i="15"/>
  <c r="C211" i="9"/>
  <c r="AD191" i="7"/>
  <c r="AM119" i="7" s="1"/>
  <c r="D4317" i="15"/>
  <c r="D3717" i="15"/>
  <c r="D1499" i="15"/>
  <c r="D4437" i="15"/>
  <c r="D2255" i="15"/>
  <c r="D2003" i="15"/>
  <c r="D1500" i="15"/>
  <c r="AL119" i="7"/>
  <c r="AP119" i="7"/>
  <c r="A3369" i="15" l="1"/>
  <c r="B3369" i="15"/>
  <c r="B2739" i="15"/>
  <c r="A2739" i="15"/>
  <c r="C3579" i="15"/>
  <c r="B3159" i="15"/>
  <c r="C2949" i="15"/>
  <c r="C2739" i="15"/>
  <c r="A3579" i="15"/>
  <c r="A3159" i="15"/>
  <c r="B3579" i="15"/>
  <c r="B2949" i="15"/>
  <c r="C3369" i="15"/>
  <c r="C3159" i="15"/>
  <c r="A2949" i="15"/>
  <c r="E2003" i="15"/>
  <c r="E4317" i="15"/>
  <c r="E1499" i="15"/>
  <c r="E1751" i="15"/>
  <c r="E3717" i="15"/>
  <c r="E2507" i="15"/>
  <c r="E2255" i="15"/>
  <c r="E4437" i="15"/>
  <c r="E3837" i="15"/>
  <c r="E2256" i="15"/>
  <c r="E4077" i="15"/>
  <c r="E1500" i="15"/>
  <c r="E1752" i="15"/>
  <c r="E3957" i="15"/>
  <c r="E2004" i="15"/>
  <c r="E2508" i="15"/>
  <c r="E4197" i="15"/>
  <c r="D3579" i="15"/>
  <c r="AN119" i="7"/>
  <c r="AO119" i="7"/>
  <c r="AA212" i="7"/>
  <c r="AJ191" i="7"/>
  <c r="D3369" i="15"/>
  <c r="D3159" i="15"/>
  <c r="D2739" i="15"/>
  <c r="D2949" i="15"/>
  <c r="E3579" i="15" l="1"/>
  <c r="E3159" i="15"/>
  <c r="E3369" i="15"/>
  <c r="E2949" i="15"/>
  <c r="E2739" i="15"/>
  <c r="AH191" i="7"/>
  <c r="Y212" i="7"/>
  <c r="AQ119" i="7"/>
  <c r="Z213" i="7" l="1"/>
  <c r="AA213" i="7"/>
  <c r="AB212" i="7"/>
  <c r="AJ192" i="7"/>
  <c r="AI192" i="7"/>
  <c r="AK191" i="7"/>
  <c r="AT119" i="7"/>
  <c r="Y213" i="7"/>
  <c r="F190" i="10"/>
  <c r="E211" i="9"/>
  <c r="AH192" i="7"/>
  <c r="F191" i="10"/>
  <c r="G190" i="10"/>
  <c r="AR119" i="7"/>
  <c r="U213" i="7"/>
  <c r="X213" i="7"/>
  <c r="E191" i="10"/>
  <c r="B191" i="10"/>
  <c r="C212" i="9"/>
  <c r="V213" i="7"/>
  <c r="C191" i="10"/>
  <c r="E212" i="9"/>
  <c r="W213" i="7"/>
  <c r="B212" i="9"/>
  <c r="AE192" i="7"/>
  <c r="AC192" i="7"/>
  <c r="D191" i="10"/>
  <c r="AF192" i="7"/>
  <c r="A212" i="9"/>
  <c r="D212" i="9"/>
  <c r="AD192" i="7"/>
  <c r="A191" i="10"/>
  <c r="AG192" i="7"/>
  <c r="F211" i="9"/>
  <c r="A2509" i="15" l="1"/>
  <c r="C2257" i="15"/>
  <c r="C2005" i="15"/>
  <c r="A1501" i="15"/>
  <c r="C1501" i="15"/>
  <c r="A2005" i="15"/>
  <c r="B2257" i="15"/>
  <c r="A2257" i="15"/>
  <c r="B2509" i="15"/>
  <c r="B1753" i="15"/>
  <c r="B1501" i="15"/>
  <c r="C2509" i="15"/>
  <c r="B2005" i="15"/>
  <c r="C1753" i="15"/>
  <c r="A1753" i="15"/>
  <c r="AI193" i="7"/>
  <c r="AK192" i="7"/>
  <c r="Z214" i="7"/>
  <c r="AB213" i="7"/>
  <c r="AS120" i="7"/>
  <c r="AU119" i="7"/>
  <c r="A2950" i="15"/>
  <c r="B2950" i="15"/>
  <c r="B3160" i="15"/>
  <c r="A2740" i="15"/>
  <c r="A3160" i="15"/>
  <c r="B2740" i="15"/>
  <c r="B3370" i="15"/>
  <c r="C3580" i="15"/>
  <c r="C3370" i="15"/>
  <c r="A3580" i="15"/>
  <c r="A3370" i="15"/>
  <c r="C2740" i="15"/>
  <c r="C2950" i="15"/>
  <c r="C3160" i="15"/>
  <c r="B3580" i="15"/>
  <c r="D3370" i="15"/>
  <c r="D2740" i="15"/>
  <c r="D2509" i="15"/>
  <c r="F212" i="9"/>
  <c r="G118" i="11"/>
  <c r="D2005" i="15"/>
  <c r="G191" i="10"/>
  <c r="D2950" i="15"/>
  <c r="D2257" i="15"/>
  <c r="D3160" i="15"/>
  <c r="D3580" i="15"/>
  <c r="D1753" i="15"/>
  <c r="D1501" i="15"/>
  <c r="B3581" i="15" l="1"/>
  <c r="B3371" i="15"/>
  <c r="B2951" i="15"/>
  <c r="A3581" i="15"/>
  <c r="C3581" i="15"/>
  <c r="B3161" i="15"/>
  <c r="C2951" i="15"/>
  <c r="C2741" i="15"/>
  <c r="A3161" i="15"/>
  <c r="C3371" i="15"/>
  <c r="C3161" i="15"/>
  <c r="A2951" i="15"/>
  <c r="A2741" i="15"/>
  <c r="B2741" i="15"/>
  <c r="A3371" i="15"/>
  <c r="C1754" i="15"/>
  <c r="A2510" i="15"/>
  <c r="A2006" i="15"/>
  <c r="C1502" i="15"/>
  <c r="A1502" i="15"/>
  <c r="B2258" i="15"/>
  <c r="C2258" i="15"/>
  <c r="B2006" i="15"/>
  <c r="C2510" i="15"/>
  <c r="B1754" i="15"/>
  <c r="A1754" i="15"/>
  <c r="B2510" i="15"/>
  <c r="A2258" i="15"/>
  <c r="C2006" i="15"/>
  <c r="B1502" i="15"/>
  <c r="E3370" i="15"/>
  <c r="E2950" i="15"/>
  <c r="E3580" i="15"/>
  <c r="E2509" i="15"/>
  <c r="E1501" i="15"/>
  <c r="E2005" i="15"/>
  <c r="E1753" i="15"/>
  <c r="E2257" i="15"/>
  <c r="E3160" i="15"/>
  <c r="E2740" i="15"/>
  <c r="H118" i="11"/>
  <c r="D2258" i="15"/>
  <c r="D1754" i="15"/>
  <c r="D2510" i="15"/>
  <c r="B119" i="11"/>
  <c r="E119" i="11"/>
  <c r="U214" i="7"/>
  <c r="D192" i="10"/>
  <c r="D3581" i="15"/>
  <c r="D1502" i="15"/>
  <c r="A119" i="11"/>
  <c r="F119" i="11"/>
  <c r="X214" i="7"/>
  <c r="C213" i="9"/>
  <c r="AG193" i="7"/>
  <c r="AF193" i="7"/>
  <c r="C192" i="10"/>
  <c r="D119" i="11"/>
  <c r="W214" i="7"/>
  <c r="D213" i="9"/>
  <c r="E192" i="10"/>
  <c r="AC193" i="7"/>
  <c r="B192" i="10"/>
  <c r="AE193" i="7"/>
  <c r="C119" i="11"/>
  <c r="A213" i="9"/>
  <c r="V214" i="7"/>
  <c r="AD193" i="7"/>
  <c r="A192" i="10"/>
  <c r="B213" i="9"/>
  <c r="D3161" i="15"/>
  <c r="D2741" i="15"/>
  <c r="D2006" i="15"/>
  <c r="D3371" i="15"/>
  <c r="D2951" i="15"/>
  <c r="A4198" i="15" l="1"/>
  <c r="C4318" i="15"/>
  <c r="C4078" i="15"/>
  <c r="B4318" i="15"/>
  <c r="C3838" i="15"/>
  <c r="B4438" i="15"/>
  <c r="A4318" i="15"/>
  <c r="B4198" i="15"/>
  <c r="A4438" i="15"/>
  <c r="C3718" i="15"/>
  <c r="C4438" i="15"/>
  <c r="B3718" i="15"/>
  <c r="B3838" i="15"/>
  <c r="B3958" i="15"/>
  <c r="A3958" i="15"/>
  <c r="A3718" i="15"/>
  <c r="C3958" i="15"/>
  <c r="A4078" i="15"/>
  <c r="B4078" i="15"/>
  <c r="A3838" i="15"/>
  <c r="C4198" i="15"/>
  <c r="E2510" i="15"/>
  <c r="E3161" i="15"/>
  <c r="E2741" i="15"/>
  <c r="E2006" i="15"/>
  <c r="E3371" i="15"/>
  <c r="E2951" i="15"/>
  <c r="E1754" i="15"/>
  <c r="E2258" i="15"/>
  <c r="E1502" i="15"/>
  <c r="E3581" i="15"/>
  <c r="AJ193" i="7"/>
  <c r="AA214" i="7"/>
  <c r="D4198" i="15"/>
  <c r="D4438" i="15"/>
  <c r="D4318" i="15"/>
  <c r="D4078" i="15"/>
  <c r="D3838" i="15"/>
  <c r="D3718" i="15"/>
  <c r="D3958" i="15"/>
  <c r="E3718" i="15" l="1"/>
  <c r="E3838" i="15"/>
  <c r="E4438" i="15"/>
  <c r="E4198" i="15"/>
  <c r="E4078" i="15"/>
  <c r="E3958" i="15"/>
  <c r="E4318" i="15"/>
  <c r="Y214" i="7"/>
  <c r="AH193" i="7"/>
  <c r="AI194" i="7" l="1"/>
  <c r="AK193" i="7"/>
  <c r="Z215" i="7"/>
  <c r="AB214" i="7"/>
  <c r="E213" i="9"/>
  <c r="F192" i="10"/>
  <c r="G192" i="10"/>
  <c r="F213" i="9"/>
  <c r="A214" i="9"/>
  <c r="C214" i="9"/>
  <c r="B193" i="10"/>
  <c r="A193" i="10"/>
  <c r="V215" i="7"/>
  <c r="AG194" i="7"/>
  <c r="D214" i="9"/>
  <c r="C193" i="10"/>
  <c r="B214" i="9"/>
  <c r="X215" i="7"/>
  <c r="AC194" i="7"/>
  <c r="AE194" i="7"/>
  <c r="AF194" i="7"/>
  <c r="W215" i="7"/>
  <c r="AD194" i="7"/>
  <c r="E193" i="10"/>
  <c r="U215" i="7"/>
  <c r="D193" i="10"/>
  <c r="B2511" i="15" l="1"/>
  <c r="C1503" i="15"/>
  <c r="C2259" i="15"/>
  <c r="C2007" i="15"/>
  <c r="B2259" i="15"/>
  <c r="C2511" i="15"/>
  <c r="A2259" i="15"/>
  <c r="B1755" i="15"/>
  <c r="B1503" i="15"/>
  <c r="A1503" i="15"/>
  <c r="A2007" i="15"/>
  <c r="C1755" i="15"/>
  <c r="A1755" i="15"/>
  <c r="A2511" i="15"/>
  <c r="B2007" i="15"/>
  <c r="A3582" i="15"/>
  <c r="B3582" i="15"/>
  <c r="A3162" i="15"/>
  <c r="B2742" i="15"/>
  <c r="C2742" i="15"/>
  <c r="C2952" i="15"/>
  <c r="A2952" i="15"/>
  <c r="B3372" i="15"/>
  <c r="B2952" i="15"/>
  <c r="C3162" i="15"/>
  <c r="A2742" i="15"/>
  <c r="A3372" i="15"/>
  <c r="C3582" i="15"/>
  <c r="C3372" i="15"/>
  <c r="B3162" i="15"/>
  <c r="AJ194" i="7"/>
  <c r="D3582" i="15"/>
  <c r="AA215" i="7"/>
  <c r="D1503" i="15"/>
  <c r="D2952" i="15"/>
  <c r="D2007" i="15"/>
  <c r="D3162" i="15"/>
  <c r="D1755" i="15"/>
  <c r="D2742" i="15"/>
  <c r="D2511" i="15"/>
  <c r="D3372" i="15"/>
  <c r="D2259" i="15"/>
  <c r="E3582" i="15" l="1"/>
  <c r="E1503" i="15"/>
  <c r="E2952" i="15"/>
  <c r="E2511" i="15"/>
  <c r="E1755" i="15"/>
  <c r="E2007" i="15"/>
  <c r="E3372" i="15"/>
  <c r="E3162" i="15"/>
  <c r="E2742" i="15"/>
  <c r="E2259" i="15"/>
  <c r="Y215" i="7"/>
  <c r="AH194" i="7"/>
  <c r="AI195" i="7" l="1"/>
  <c r="AK194" i="7"/>
  <c r="AA216" i="7"/>
  <c r="Z216" i="7"/>
  <c r="AB215" i="7"/>
  <c r="Y216" i="7"/>
  <c r="F193" i="10"/>
  <c r="E214" i="9"/>
  <c r="F214" i="9"/>
  <c r="U216" i="7"/>
  <c r="C215" i="9"/>
  <c r="AC195" i="7"/>
  <c r="G193" i="10"/>
  <c r="A215" i="9"/>
  <c r="B215" i="9"/>
  <c r="C194" i="10"/>
  <c r="AF195" i="7"/>
  <c r="AE195" i="7"/>
  <c r="AN120" i="7" s="1"/>
  <c r="E215" i="9"/>
  <c r="D215" i="9"/>
  <c r="V216" i="7"/>
  <c r="A194" i="10"/>
  <c r="E194" i="10"/>
  <c r="X216" i="7"/>
  <c r="W216" i="7"/>
  <c r="AD195" i="7"/>
  <c r="AM120" i="7" s="1"/>
  <c r="D194" i="10"/>
  <c r="AG195" i="7"/>
  <c r="B194" i="10"/>
  <c r="AL120" i="7"/>
  <c r="AP120" i="7"/>
  <c r="Z217" i="7" l="1"/>
  <c r="C3583" i="15"/>
  <c r="B3163" i="15"/>
  <c r="A2743" i="15"/>
  <c r="A3583" i="15"/>
  <c r="C3163" i="15"/>
  <c r="A3373" i="15"/>
  <c r="A3163" i="15"/>
  <c r="B2743" i="15"/>
  <c r="B3583" i="15"/>
  <c r="C3373" i="15"/>
  <c r="B3373" i="15"/>
  <c r="B2953" i="15"/>
  <c r="C2743" i="15"/>
  <c r="C2953" i="15"/>
  <c r="A2953" i="15"/>
  <c r="AB216" i="7"/>
  <c r="B2512" i="15"/>
  <c r="A2260" i="15"/>
  <c r="B1504" i="15"/>
  <c r="C1756" i="15"/>
  <c r="B2008" i="15"/>
  <c r="A2512" i="15"/>
  <c r="A1756" i="15"/>
  <c r="C2512" i="15"/>
  <c r="A2008" i="15"/>
  <c r="B2260" i="15"/>
  <c r="C1504" i="15"/>
  <c r="C2260" i="15"/>
  <c r="C2008" i="15"/>
  <c r="A1504" i="15"/>
  <c r="B1756" i="15"/>
  <c r="D2743" i="15"/>
  <c r="D1756" i="15"/>
  <c r="D3373" i="15"/>
  <c r="AJ195" i="7"/>
  <c r="F215" i="9"/>
  <c r="D2953" i="15"/>
  <c r="D3163" i="15"/>
  <c r="D2008" i="15"/>
  <c r="AO120" i="7"/>
  <c r="D2512" i="15"/>
  <c r="D3583" i="15"/>
  <c r="D2260" i="15"/>
  <c r="D1504" i="15"/>
  <c r="C2009" i="15" l="1"/>
  <c r="B1505" i="15"/>
  <c r="C1505" i="15"/>
  <c r="A1505" i="15"/>
  <c r="C1757" i="15"/>
  <c r="B2261" i="15"/>
  <c r="A2009" i="15"/>
  <c r="B1757" i="15"/>
  <c r="A2513" i="15"/>
  <c r="C2261" i="15"/>
  <c r="B2009" i="15"/>
  <c r="A1757" i="15"/>
  <c r="B2513" i="15"/>
  <c r="C2513" i="15"/>
  <c r="A2261" i="15"/>
  <c r="E2953" i="15"/>
  <c r="E3373" i="15"/>
  <c r="E2743" i="15"/>
  <c r="E3583" i="15"/>
  <c r="E1504" i="15"/>
  <c r="E2008" i="15"/>
  <c r="E2512" i="15"/>
  <c r="E3163" i="15"/>
  <c r="E2260" i="15"/>
  <c r="E1756" i="15"/>
  <c r="D1505" i="15"/>
  <c r="B216" i="9"/>
  <c r="W217" i="7"/>
  <c r="U217" i="7"/>
  <c r="C216" i="9"/>
  <c r="AH195" i="7"/>
  <c r="X217" i="7"/>
  <c r="D216" i="9"/>
  <c r="V217" i="7"/>
  <c r="A216" i="9"/>
  <c r="D1757" i="15"/>
  <c r="D2513" i="15"/>
  <c r="D2009" i="15"/>
  <c r="D2261" i="15"/>
  <c r="AQ120" i="7"/>
  <c r="AI196" i="7" l="1"/>
  <c r="AJ196" i="7"/>
  <c r="AK195" i="7"/>
  <c r="E2513" i="15"/>
  <c r="E1757" i="15"/>
  <c r="E1505" i="15"/>
  <c r="E2261" i="15"/>
  <c r="E2009" i="15"/>
  <c r="AT120" i="7"/>
  <c r="F194" i="10"/>
  <c r="AH196" i="7"/>
  <c r="AA217" i="7"/>
  <c r="Y217" i="7"/>
  <c r="G194" i="10"/>
  <c r="AF196" i="7"/>
  <c r="AE196" i="7"/>
  <c r="AD196" i="7"/>
  <c r="B195" i="10"/>
  <c r="F195" i="10"/>
  <c r="AR120" i="7"/>
  <c r="AC196" i="7"/>
  <c r="AG196" i="7"/>
  <c r="E195" i="10"/>
  <c r="D195" i="10"/>
  <c r="A195" i="10"/>
  <c r="C195" i="10"/>
  <c r="AI197" i="7" l="1"/>
  <c r="AK196" i="7"/>
  <c r="AS121" i="7"/>
  <c r="AU120" i="7"/>
  <c r="C2744" i="15"/>
  <c r="C3584" i="15"/>
  <c r="A3164" i="15"/>
  <c r="C2954" i="15"/>
  <c r="A2744" i="15"/>
  <c r="A3374" i="15"/>
  <c r="B3164" i="15"/>
  <c r="A2954" i="15"/>
  <c r="A3584" i="15"/>
  <c r="C3374" i="15"/>
  <c r="C3164" i="15"/>
  <c r="B2744" i="15"/>
  <c r="B2954" i="15"/>
  <c r="B3584" i="15"/>
  <c r="B3374" i="15"/>
  <c r="Z218" i="7"/>
  <c r="AB217" i="7"/>
  <c r="G195" i="10"/>
  <c r="G119" i="11"/>
  <c r="D3164" i="15"/>
  <c r="E216" i="9"/>
  <c r="D2744" i="15"/>
  <c r="D3374" i="15"/>
  <c r="D2954" i="15"/>
  <c r="D3584" i="15"/>
  <c r="A3375" i="15" l="1"/>
  <c r="C3165" i="15"/>
  <c r="A2955" i="15"/>
  <c r="C2955" i="15"/>
  <c r="A3585" i="15"/>
  <c r="B3585" i="15"/>
  <c r="C3375" i="15"/>
  <c r="A3165" i="15"/>
  <c r="A2745" i="15"/>
  <c r="C3585" i="15"/>
  <c r="B3165" i="15"/>
  <c r="B2955" i="15"/>
  <c r="C2745" i="15"/>
  <c r="B3375" i="15"/>
  <c r="B2745" i="15"/>
  <c r="E2744" i="15"/>
  <c r="E3164" i="15"/>
  <c r="E2954" i="15"/>
  <c r="E3374" i="15"/>
  <c r="E3584" i="15"/>
  <c r="F216" i="9"/>
  <c r="D3585" i="15"/>
  <c r="A217" i="9"/>
  <c r="B217" i="9"/>
  <c r="A120" i="11"/>
  <c r="B120" i="11"/>
  <c r="AC197" i="7"/>
  <c r="D196" i="10"/>
  <c r="AD197" i="7"/>
  <c r="F120" i="11"/>
  <c r="AE197" i="7"/>
  <c r="H119" i="11"/>
  <c r="D2745" i="15"/>
  <c r="D3165" i="15"/>
  <c r="C217" i="9"/>
  <c r="X218" i="7"/>
  <c r="D3375" i="15"/>
  <c r="W218" i="7"/>
  <c r="U218" i="7"/>
  <c r="C120" i="11"/>
  <c r="E196" i="10"/>
  <c r="AG197" i="7"/>
  <c r="A196" i="10"/>
  <c r="C196" i="10"/>
  <c r="D2955" i="15"/>
  <c r="V218" i="7"/>
  <c r="D217" i="9"/>
  <c r="E120" i="11"/>
  <c r="D120" i="11"/>
  <c r="AF197" i="7"/>
  <c r="B196" i="10"/>
  <c r="B4199" i="15" l="1"/>
  <c r="B3959" i="15"/>
  <c r="C4319" i="15"/>
  <c r="C4079" i="15"/>
  <c r="A3959" i="15"/>
  <c r="A4079" i="15"/>
  <c r="B4079" i="15"/>
  <c r="B3719" i="15"/>
  <c r="C4199" i="15"/>
  <c r="A3719" i="15"/>
  <c r="B4439" i="15"/>
  <c r="A4199" i="15"/>
  <c r="C3719" i="15"/>
  <c r="A3839" i="15"/>
  <c r="A4319" i="15"/>
  <c r="C4439" i="15"/>
  <c r="A4439" i="15"/>
  <c r="C3839" i="15"/>
  <c r="C3959" i="15"/>
  <c r="B3839" i="15"/>
  <c r="B4319" i="15"/>
  <c r="B2514" i="15"/>
  <c r="A2262" i="15"/>
  <c r="B1758" i="15"/>
  <c r="B1506" i="15"/>
  <c r="A1758" i="15"/>
  <c r="A2010" i="15"/>
  <c r="A2514" i="15"/>
  <c r="C2514" i="15"/>
  <c r="C1506" i="15"/>
  <c r="B2010" i="15"/>
  <c r="B2262" i="15"/>
  <c r="C1758" i="15"/>
  <c r="C2262" i="15"/>
  <c r="C2010" i="15"/>
  <c r="A1506" i="15"/>
  <c r="E3165" i="15"/>
  <c r="E2745" i="15"/>
  <c r="E3585" i="15"/>
  <c r="E2955" i="15"/>
  <c r="E3375" i="15"/>
  <c r="AA218" i="7"/>
  <c r="D3839" i="15"/>
  <c r="D4199" i="15"/>
  <c r="D1506" i="15"/>
  <c r="D4439" i="15"/>
  <c r="D1758" i="15"/>
  <c r="AJ197" i="7"/>
  <c r="D4079" i="15"/>
  <c r="D3959" i="15"/>
  <c r="D2262" i="15"/>
  <c r="D3719" i="15"/>
  <c r="D2010" i="15"/>
  <c r="D4319" i="15"/>
  <c r="D2514" i="15"/>
  <c r="E1758" i="15" l="1"/>
  <c r="E2010" i="15"/>
  <c r="E1506" i="15"/>
  <c r="E3839" i="15"/>
  <c r="E2262" i="15"/>
  <c r="E2514" i="15"/>
  <c r="E4319" i="15"/>
  <c r="E4439" i="15"/>
  <c r="E3959" i="15"/>
  <c r="E3719" i="15"/>
  <c r="E4199" i="15"/>
  <c r="E4079" i="15"/>
  <c r="AH197" i="7"/>
  <c r="Y218" i="7"/>
  <c r="Z219" i="7" l="1"/>
  <c r="AB218" i="7"/>
  <c r="AI198" i="7"/>
  <c r="AK197" i="7"/>
  <c r="F196" i="10"/>
  <c r="E217" i="9"/>
  <c r="F217" i="9"/>
  <c r="AG198" i="7"/>
  <c r="A197" i="10"/>
  <c r="U219" i="7"/>
  <c r="X219" i="7"/>
  <c r="AC198" i="7"/>
  <c r="D218" i="9"/>
  <c r="G196" i="10"/>
  <c r="AE198" i="7"/>
  <c r="C218" i="9"/>
  <c r="AF198" i="7"/>
  <c r="B197" i="10"/>
  <c r="E197" i="10"/>
  <c r="W219" i="7"/>
  <c r="A218" i="9"/>
  <c r="V219" i="7"/>
  <c r="D197" i="10"/>
  <c r="C197" i="10"/>
  <c r="AD198" i="7"/>
  <c r="B218" i="9"/>
  <c r="C3586" i="15" l="1"/>
  <c r="A3586" i="15"/>
  <c r="B2956" i="15"/>
  <c r="C2746" i="15"/>
  <c r="A3166" i="15"/>
  <c r="C2956" i="15"/>
  <c r="A2746" i="15"/>
  <c r="C3166" i="15"/>
  <c r="C3376" i="15"/>
  <c r="A3376" i="15"/>
  <c r="B3166" i="15"/>
  <c r="A2956" i="15"/>
  <c r="B3586" i="15"/>
  <c r="B3376" i="15"/>
  <c r="B2746" i="15"/>
  <c r="C2515" i="15"/>
  <c r="A2263" i="15"/>
  <c r="C2011" i="15"/>
  <c r="B2263" i="15"/>
  <c r="C1759" i="15"/>
  <c r="C2263" i="15"/>
  <c r="B2011" i="15"/>
  <c r="A2515" i="15"/>
  <c r="B2515" i="15"/>
  <c r="A1759" i="15"/>
  <c r="B1759" i="15"/>
  <c r="B1507" i="15"/>
  <c r="A2011" i="15"/>
  <c r="C1507" i="15"/>
  <c r="A1507" i="15"/>
  <c r="D3166" i="15"/>
  <c r="D3586" i="15"/>
  <c r="AJ198" i="7"/>
  <c r="D2746" i="15"/>
  <c r="D2956" i="15"/>
  <c r="D3376" i="15"/>
  <c r="AA219" i="7"/>
  <c r="D2263" i="15"/>
  <c r="D1759" i="15"/>
  <c r="D1507" i="15"/>
  <c r="D2515" i="15"/>
  <c r="D2011" i="15"/>
  <c r="E3166" i="15" l="1"/>
  <c r="E1759" i="15"/>
  <c r="E2515" i="15"/>
  <c r="E3586" i="15"/>
  <c r="E2746" i="15"/>
  <c r="E1507" i="15"/>
  <c r="E2263" i="15"/>
  <c r="E2011" i="15"/>
  <c r="E3376" i="15"/>
  <c r="E2956" i="15"/>
  <c r="Y219" i="7"/>
  <c r="AH198" i="7"/>
  <c r="AI199" i="7" l="1"/>
  <c r="AK198" i="7"/>
  <c r="AA220" i="7"/>
  <c r="Z220" i="7"/>
  <c r="AB219" i="7"/>
  <c r="Y220" i="7"/>
  <c r="F197" i="10"/>
  <c r="E218" i="9"/>
  <c r="AA221" i="7" l="1"/>
  <c r="Z221" i="7"/>
  <c r="F218" i="9"/>
  <c r="A219" i="9"/>
  <c r="D219" i="9"/>
  <c r="AD199" i="7"/>
  <c r="E198" i="10"/>
  <c r="B198" i="10"/>
  <c r="G197" i="10"/>
  <c r="W220" i="7"/>
  <c r="X220" i="7"/>
  <c r="D198" i="10"/>
  <c r="C198" i="10"/>
  <c r="Y221" i="7"/>
  <c r="U220" i="7"/>
  <c r="B219" i="9"/>
  <c r="AE199" i="7"/>
  <c r="AG199" i="7"/>
  <c r="AF199" i="7"/>
  <c r="A198" i="10"/>
  <c r="E219" i="9"/>
  <c r="C219" i="9"/>
  <c r="V220" i="7"/>
  <c r="AC199" i="7"/>
  <c r="AB220" i="7" l="1"/>
  <c r="C3587" i="15"/>
  <c r="A2957" i="15"/>
  <c r="A3587" i="15"/>
  <c r="B2957" i="15"/>
  <c r="C3167" i="15"/>
  <c r="A3377" i="15"/>
  <c r="B3377" i="15"/>
  <c r="B3587" i="15"/>
  <c r="C3377" i="15"/>
  <c r="C2747" i="15"/>
  <c r="B3167" i="15"/>
  <c r="A3167" i="15"/>
  <c r="A2747" i="15"/>
  <c r="B2747" i="15"/>
  <c r="C2957" i="15"/>
  <c r="B2516" i="15"/>
  <c r="C2012" i="15"/>
  <c r="B1760" i="15"/>
  <c r="A2516" i="15"/>
  <c r="C1508" i="15"/>
  <c r="C2264" i="15"/>
  <c r="A1760" i="15"/>
  <c r="A1508" i="15"/>
  <c r="A2264" i="15"/>
  <c r="A2012" i="15"/>
  <c r="C1760" i="15"/>
  <c r="B2264" i="15"/>
  <c r="B2012" i="15"/>
  <c r="B1508" i="15"/>
  <c r="C2516" i="15"/>
  <c r="E220" i="9"/>
  <c r="D2957" i="15"/>
  <c r="U221" i="7"/>
  <c r="W221" i="7"/>
  <c r="X221" i="7"/>
  <c r="V221" i="7"/>
  <c r="AJ199" i="7"/>
  <c r="D2747" i="15"/>
  <c r="A220" i="9"/>
  <c r="C220" i="9"/>
  <c r="F219" i="9"/>
  <c r="D3377" i="15"/>
  <c r="D2516" i="15"/>
  <c r="B220" i="9"/>
  <c r="D1760" i="15"/>
  <c r="D220" i="9"/>
  <c r="D3167" i="15"/>
  <c r="D2264" i="15"/>
  <c r="D2012" i="15"/>
  <c r="D3587" i="15"/>
  <c r="D1508" i="15"/>
  <c r="C1509" i="15" l="1"/>
  <c r="B2265" i="15"/>
  <c r="B1509" i="15"/>
  <c r="C2517" i="15"/>
  <c r="C2265" i="15"/>
  <c r="C1761" i="15"/>
  <c r="A2265" i="15"/>
  <c r="C2013" i="15"/>
  <c r="A2517" i="15"/>
  <c r="B2517" i="15"/>
  <c r="A1761" i="15"/>
  <c r="A2013" i="15"/>
  <c r="A1509" i="15"/>
  <c r="B2013" i="15"/>
  <c r="B1761" i="15"/>
  <c r="Z222" i="7"/>
  <c r="AB221" i="7"/>
  <c r="E2516" i="15"/>
  <c r="E2264" i="15"/>
  <c r="E2957" i="15"/>
  <c r="E3377" i="15"/>
  <c r="E3167" i="15"/>
  <c r="E1508" i="15"/>
  <c r="E1760" i="15"/>
  <c r="E2012" i="15"/>
  <c r="E2747" i="15"/>
  <c r="E3587" i="15"/>
  <c r="F220" i="9"/>
  <c r="D2265" i="15"/>
  <c r="AH199" i="7"/>
  <c r="D2517" i="15"/>
  <c r="D1509" i="15"/>
  <c r="D1761" i="15"/>
  <c r="D2013" i="15"/>
  <c r="AI200" i="7" l="1"/>
  <c r="AK199" i="7"/>
  <c r="C2266" i="15"/>
  <c r="C2518" i="15"/>
  <c r="A2266" i="15"/>
  <c r="C1510" i="15"/>
  <c r="B2014" i="15"/>
  <c r="A1510" i="15"/>
  <c r="C2014" i="15"/>
  <c r="A1762" i="15"/>
  <c r="B1762" i="15"/>
  <c r="C1762" i="15"/>
  <c r="B2266" i="15"/>
  <c r="B1510" i="15"/>
  <c r="A2518" i="15"/>
  <c r="B2518" i="15"/>
  <c r="A2014" i="15"/>
  <c r="E2265" i="15"/>
  <c r="E2013" i="15"/>
  <c r="E2517" i="15"/>
  <c r="E1509" i="15"/>
  <c r="E1761" i="15"/>
  <c r="F198" i="10"/>
  <c r="V222" i="7"/>
  <c r="D221" i="9"/>
  <c r="D2266" i="15"/>
  <c r="U222" i="7"/>
  <c r="W222" i="7"/>
  <c r="X222" i="7"/>
  <c r="B221" i="9"/>
  <c r="C221" i="9"/>
  <c r="D2014" i="15"/>
  <c r="D1510" i="15"/>
  <c r="A221" i="9"/>
  <c r="D1762" i="15"/>
  <c r="D2518" i="15"/>
  <c r="E1510" i="15" l="1"/>
  <c r="E1762" i="15"/>
  <c r="E2518" i="15"/>
  <c r="E2014" i="15"/>
  <c r="E2266" i="15"/>
  <c r="A199" i="10"/>
  <c r="AE200" i="7"/>
  <c r="AC200" i="7"/>
  <c r="AD200" i="7"/>
  <c r="AF200" i="7"/>
  <c r="AO121" i="7" s="1"/>
  <c r="AA222" i="7"/>
  <c r="E199" i="10"/>
  <c r="B199" i="10"/>
  <c r="AG200" i="7"/>
  <c r="G198" i="10"/>
  <c r="C199" i="10"/>
  <c r="D199" i="10"/>
  <c r="AL121" i="7"/>
  <c r="AP121" i="7"/>
  <c r="C3588" i="15" l="1"/>
  <c r="B3378" i="15"/>
  <c r="C3168" i="15"/>
  <c r="C2748" i="15"/>
  <c r="B2958" i="15"/>
  <c r="C3378" i="15"/>
  <c r="A3168" i="15"/>
  <c r="A3588" i="15"/>
  <c r="B2748" i="15"/>
  <c r="B3168" i="15"/>
  <c r="C2958" i="15"/>
  <c r="B3588" i="15"/>
  <c r="A3378" i="15"/>
  <c r="A2958" i="15"/>
  <c r="A2748" i="15"/>
  <c r="AM121" i="7"/>
  <c r="AN121" i="7"/>
  <c r="D3168" i="15"/>
  <c r="Y222" i="7"/>
  <c r="AJ200" i="7"/>
  <c r="D2958" i="15"/>
  <c r="D3378" i="15"/>
  <c r="D2748" i="15"/>
  <c r="D3588" i="15"/>
  <c r="Z223" i="7" l="1"/>
  <c r="AA223" i="7"/>
  <c r="AB222" i="7"/>
  <c r="E2958" i="15"/>
  <c r="E3588" i="15"/>
  <c r="E2748" i="15"/>
  <c r="E3378" i="15"/>
  <c r="E3168" i="15"/>
  <c r="AH200" i="7"/>
  <c r="E221" i="9"/>
  <c r="Y223" i="7"/>
  <c r="AQ121" i="7"/>
  <c r="AJ201" i="7" l="1"/>
  <c r="AI201" i="7"/>
  <c r="AK200" i="7"/>
  <c r="AT121" i="7"/>
  <c r="F199" i="10"/>
  <c r="F221" i="9"/>
  <c r="C222" i="9"/>
  <c r="E222" i="9"/>
  <c r="AH201" i="7"/>
  <c r="W223" i="7"/>
  <c r="A222" i="9"/>
  <c r="B222" i="9"/>
  <c r="V223" i="7"/>
  <c r="D222" i="9"/>
  <c r="U223" i="7"/>
  <c r="X223" i="7"/>
  <c r="Z224" i="7" l="1"/>
  <c r="AB223" i="7"/>
  <c r="A2519" i="15"/>
  <c r="B2267" i="15"/>
  <c r="A2015" i="15"/>
  <c r="C2015" i="15"/>
  <c r="B1763" i="15"/>
  <c r="A1511" i="15"/>
  <c r="B2519" i="15"/>
  <c r="C2267" i="15"/>
  <c r="A1763" i="15"/>
  <c r="B2015" i="15"/>
  <c r="C1763" i="15"/>
  <c r="B1511" i="15"/>
  <c r="C2519" i="15"/>
  <c r="A2267" i="15"/>
  <c r="C1511" i="15"/>
  <c r="B200" i="10"/>
  <c r="A200" i="10"/>
  <c r="AF201" i="7"/>
  <c r="E200" i="10"/>
  <c r="F222" i="9"/>
  <c r="D2519" i="15"/>
  <c r="D200" i="10"/>
  <c r="F200" i="10"/>
  <c r="D2015" i="15"/>
  <c r="G199" i="10"/>
  <c r="C200" i="10"/>
  <c r="AR121" i="7"/>
  <c r="AC201" i="7"/>
  <c r="AD201" i="7"/>
  <c r="AG201" i="7"/>
  <c r="AE201" i="7"/>
  <c r="D1763" i="15"/>
  <c r="D1511" i="15"/>
  <c r="D2267" i="15"/>
  <c r="AI202" i="7" l="1"/>
  <c r="AK201" i="7"/>
  <c r="AS122" i="7"/>
  <c r="AU121" i="7"/>
  <c r="A3379" i="15"/>
  <c r="A2959" i="15"/>
  <c r="B3379" i="15"/>
  <c r="B2749" i="15"/>
  <c r="C3379" i="15"/>
  <c r="B3169" i="15"/>
  <c r="A2749" i="15"/>
  <c r="C2959" i="15"/>
  <c r="C3589" i="15"/>
  <c r="A3169" i="15"/>
  <c r="A3589" i="15"/>
  <c r="C2749" i="15"/>
  <c r="C3169" i="15"/>
  <c r="B2959" i="15"/>
  <c r="B3589" i="15"/>
  <c r="B1764" i="15"/>
  <c r="A2268" i="15"/>
  <c r="B1512" i="15"/>
  <c r="C1764" i="15"/>
  <c r="C1512" i="15"/>
  <c r="B2520" i="15"/>
  <c r="B2016" i="15"/>
  <c r="A2520" i="15"/>
  <c r="A2016" i="15"/>
  <c r="A1512" i="15"/>
  <c r="C2016" i="15"/>
  <c r="A1764" i="15"/>
  <c r="C2520" i="15"/>
  <c r="B2268" i="15"/>
  <c r="C2268" i="15"/>
  <c r="E2519" i="15"/>
  <c r="E1511" i="15"/>
  <c r="E1763" i="15"/>
  <c r="E2267" i="15"/>
  <c r="E2015" i="15"/>
  <c r="A223" i="9"/>
  <c r="V224" i="7"/>
  <c r="D2268" i="15"/>
  <c r="D223" i="9"/>
  <c r="X224" i="7"/>
  <c r="C223" i="9"/>
  <c r="B223" i="9"/>
  <c r="G200" i="10"/>
  <c r="D2959" i="15"/>
  <c r="D2016" i="15"/>
  <c r="U224" i="7"/>
  <c r="W224" i="7"/>
  <c r="G120" i="11"/>
  <c r="D3169" i="15"/>
  <c r="D2749" i="15"/>
  <c r="D3379" i="15"/>
  <c r="D1512" i="15"/>
  <c r="D3589" i="15"/>
  <c r="D2520" i="15"/>
  <c r="D1764" i="15"/>
  <c r="B2960" i="15" l="1"/>
  <c r="B2750" i="15"/>
  <c r="B3380" i="15"/>
  <c r="A2960" i="15"/>
  <c r="C2750" i="15"/>
  <c r="C3590" i="15"/>
  <c r="A3590" i="15"/>
  <c r="A3380" i="15"/>
  <c r="C3170" i="15"/>
  <c r="B3170" i="15"/>
  <c r="C2960" i="15"/>
  <c r="A2750" i="15"/>
  <c r="B3590" i="15"/>
  <c r="A3170" i="15"/>
  <c r="C3380" i="15"/>
  <c r="E3589" i="15"/>
  <c r="E2268" i="15"/>
  <c r="E1764" i="15"/>
  <c r="E2749" i="15"/>
  <c r="E3379" i="15"/>
  <c r="E1512" i="15"/>
  <c r="E2959" i="15"/>
  <c r="E2520" i="15"/>
  <c r="E2016" i="15"/>
  <c r="E3169" i="15"/>
  <c r="H120" i="11"/>
  <c r="D2960" i="15"/>
  <c r="C121" i="11"/>
  <c r="AD202" i="7"/>
  <c r="AF202" i="7"/>
  <c r="D201" i="10"/>
  <c r="AC202" i="7"/>
  <c r="A121" i="11"/>
  <c r="E121" i="11"/>
  <c r="AG202" i="7"/>
  <c r="E201" i="10"/>
  <c r="A201" i="10"/>
  <c r="D3590" i="15"/>
  <c r="F121" i="11"/>
  <c r="B121" i="11"/>
  <c r="C201" i="10"/>
  <c r="B201" i="10"/>
  <c r="D3380" i="15"/>
  <c r="AA224" i="7"/>
  <c r="D121" i="11"/>
  <c r="AE202" i="7"/>
  <c r="D3170" i="15"/>
  <c r="D2750" i="15"/>
  <c r="B4440" i="15" l="1"/>
  <c r="A3960" i="15"/>
  <c r="C4320" i="15"/>
  <c r="B4080" i="15"/>
  <c r="B3840" i="15"/>
  <c r="A4200" i="15"/>
  <c r="A3840" i="15"/>
  <c r="B4320" i="15"/>
  <c r="C3720" i="15"/>
  <c r="B3960" i="15"/>
  <c r="B3720" i="15"/>
  <c r="B4200" i="15"/>
  <c r="A3720" i="15"/>
  <c r="C4440" i="15"/>
  <c r="A4080" i="15"/>
  <c r="A4440" i="15"/>
  <c r="C4200" i="15"/>
  <c r="C3840" i="15"/>
  <c r="A4320" i="15"/>
  <c r="C4080" i="15"/>
  <c r="C3960" i="15"/>
  <c r="E3590" i="15"/>
  <c r="E3170" i="15"/>
  <c r="E2750" i="15"/>
  <c r="E3380" i="15"/>
  <c r="E2960" i="15"/>
  <c r="Y224" i="7"/>
  <c r="D3960" i="15"/>
  <c r="D4080" i="15"/>
  <c r="D3840" i="15"/>
  <c r="AJ202" i="7"/>
  <c r="D4320" i="15"/>
  <c r="D3720" i="15"/>
  <c r="D4200" i="15"/>
  <c r="D4440" i="15"/>
  <c r="Z225" i="7" l="1"/>
  <c r="AB224" i="7"/>
  <c r="E4200" i="15"/>
  <c r="E4320" i="15"/>
  <c r="E3720" i="15"/>
  <c r="E4440" i="15"/>
  <c r="E4080" i="15"/>
  <c r="E3960" i="15"/>
  <c r="E3840" i="15"/>
  <c r="AH202" i="7"/>
  <c r="E223" i="9"/>
  <c r="AI203" i="7" l="1"/>
  <c r="AK202" i="7"/>
  <c r="F223" i="9"/>
  <c r="B224" i="9"/>
  <c r="C224" i="9"/>
  <c r="V225" i="7"/>
  <c r="U225" i="7"/>
  <c r="F201" i="10"/>
  <c r="A224" i="9"/>
  <c r="D224" i="9"/>
  <c r="X225" i="7"/>
  <c r="W225" i="7"/>
  <c r="B2521" i="15" l="1"/>
  <c r="A1765" i="15"/>
  <c r="A2017" i="15"/>
  <c r="A1513" i="15"/>
  <c r="B2269" i="15"/>
  <c r="C2017" i="15"/>
  <c r="C2269" i="15"/>
  <c r="B1513" i="15"/>
  <c r="C2521" i="15"/>
  <c r="A2269" i="15"/>
  <c r="A2521" i="15"/>
  <c r="C1513" i="15"/>
  <c r="B2017" i="15"/>
  <c r="C1765" i="15"/>
  <c r="B1765" i="15"/>
  <c r="AA225" i="7"/>
  <c r="AE203" i="7"/>
  <c r="AD203" i="7"/>
  <c r="AF203" i="7"/>
  <c r="A202" i="10"/>
  <c r="G201" i="10"/>
  <c r="D2269" i="15"/>
  <c r="B202" i="10"/>
  <c r="D2017" i="15"/>
  <c r="AG203" i="7"/>
  <c r="E202" i="10"/>
  <c r="C202" i="10"/>
  <c r="D202" i="10"/>
  <c r="D2521" i="15"/>
  <c r="D1513" i="15"/>
  <c r="AC203" i="7"/>
  <c r="D1765" i="15"/>
  <c r="A3381" i="15" l="1"/>
  <c r="B2751" i="15"/>
  <c r="C2961" i="15"/>
  <c r="A3591" i="15"/>
  <c r="C3171" i="15"/>
  <c r="C3381" i="15"/>
  <c r="C2751" i="15"/>
  <c r="A2961" i="15"/>
  <c r="C3591" i="15"/>
  <c r="B2961" i="15"/>
  <c r="A2751" i="15"/>
  <c r="B3591" i="15"/>
  <c r="A3171" i="15"/>
  <c r="B3171" i="15"/>
  <c r="B3381" i="15"/>
  <c r="E2269" i="15"/>
  <c r="E2017" i="15"/>
  <c r="E1765" i="15"/>
  <c r="E2521" i="15"/>
  <c r="E1513" i="15"/>
  <c r="D3591" i="15"/>
  <c r="Y225" i="7"/>
  <c r="AJ203" i="7"/>
  <c r="D3381" i="15"/>
  <c r="D2751" i="15"/>
  <c r="D3171" i="15"/>
  <c r="D2961" i="15"/>
  <c r="Z226" i="7" l="1"/>
  <c r="AA226" i="7"/>
  <c r="AB225" i="7"/>
  <c r="E3591" i="15"/>
  <c r="E3381" i="15"/>
  <c r="E2961" i="15"/>
  <c r="E2751" i="15"/>
  <c r="E3171" i="15"/>
  <c r="AH203" i="7"/>
  <c r="E224" i="9"/>
  <c r="Y226" i="7"/>
  <c r="AI204" i="7" l="1"/>
  <c r="AK203" i="7"/>
  <c r="E225" i="9"/>
  <c r="F202" i="10"/>
  <c r="W226" i="7"/>
  <c r="V226" i="7"/>
  <c r="D225" i="9"/>
  <c r="B225" i="9"/>
  <c r="U226" i="7"/>
  <c r="A225" i="9"/>
  <c r="X226" i="7"/>
  <c r="C225" i="9"/>
  <c r="F224" i="9"/>
  <c r="B1766" i="15" l="1"/>
  <c r="C2018" i="15"/>
  <c r="B2522" i="15"/>
  <c r="B2270" i="15"/>
  <c r="B1514" i="15"/>
  <c r="A2522" i="15"/>
  <c r="A2018" i="15"/>
  <c r="C2270" i="15"/>
  <c r="C1514" i="15"/>
  <c r="C1766" i="15"/>
  <c r="A2270" i="15"/>
  <c r="C2522" i="15"/>
  <c r="A1514" i="15"/>
  <c r="A1766" i="15"/>
  <c r="B2018" i="15"/>
  <c r="Z227" i="7"/>
  <c r="AB226" i="7"/>
  <c r="C203" i="10"/>
  <c r="E203" i="10"/>
  <c r="B203" i="10"/>
  <c r="AF204" i="7"/>
  <c r="AD204" i="7"/>
  <c r="AC204" i="7"/>
  <c r="AG204" i="7"/>
  <c r="D1514" i="15"/>
  <c r="D2522" i="15"/>
  <c r="A203" i="10"/>
  <c r="D2018" i="15"/>
  <c r="F225" i="9"/>
  <c r="G202" i="10"/>
  <c r="D203" i="10"/>
  <c r="AE204" i="7"/>
  <c r="D1766" i="15"/>
  <c r="D2270" i="15"/>
  <c r="B3592" i="15" l="1"/>
  <c r="A2752" i="15"/>
  <c r="C2752" i="15"/>
  <c r="B3172" i="15"/>
  <c r="C3382" i="15"/>
  <c r="A3172" i="15"/>
  <c r="C2962" i="15"/>
  <c r="C3172" i="15"/>
  <c r="A3592" i="15"/>
  <c r="C3592" i="15"/>
  <c r="B2962" i="15"/>
  <c r="A3382" i="15"/>
  <c r="B3382" i="15"/>
  <c r="A2962" i="15"/>
  <c r="B2752" i="15"/>
  <c r="C2271" i="15"/>
  <c r="C1515" i="15"/>
  <c r="C2019" i="15"/>
  <c r="A2523" i="15"/>
  <c r="A2271" i="15"/>
  <c r="B2523" i="15"/>
  <c r="A1515" i="15"/>
  <c r="A2019" i="15"/>
  <c r="C2523" i="15"/>
  <c r="B2019" i="15"/>
  <c r="B1767" i="15"/>
  <c r="B1515" i="15"/>
  <c r="B2271" i="15"/>
  <c r="A1767" i="15"/>
  <c r="C1767" i="15"/>
  <c r="E1766" i="15"/>
  <c r="E2522" i="15"/>
  <c r="E1514" i="15"/>
  <c r="E2270" i="15"/>
  <c r="E2018" i="15"/>
  <c r="AJ204" i="7"/>
  <c r="U227" i="7"/>
  <c r="W227" i="7"/>
  <c r="D226" i="9"/>
  <c r="V227" i="7"/>
  <c r="X227" i="7"/>
  <c r="D2752" i="15"/>
  <c r="D1767" i="15"/>
  <c r="A226" i="9"/>
  <c r="D2523" i="15"/>
  <c r="D2271" i="15"/>
  <c r="C226" i="9"/>
  <c r="B226" i="9"/>
  <c r="D3592" i="15"/>
  <c r="D2962" i="15"/>
  <c r="D3172" i="15"/>
  <c r="D1515" i="15"/>
  <c r="D2019" i="15"/>
  <c r="D3382" i="15"/>
  <c r="E2523" i="15" l="1"/>
  <c r="E3592" i="15"/>
  <c r="E2019" i="15"/>
  <c r="E3382" i="15"/>
  <c r="E2752" i="15"/>
  <c r="E1767" i="15"/>
  <c r="E1515" i="15"/>
  <c r="E3172" i="15"/>
  <c r="E2271" i="15"/>
  <c r="E2962" i="15"/>
  <c r="AA227" i="7"/>
  <c r="AH204" i="7"/>
  <c r="AI205" i="7" l="1"/>
  <c r="AK204" i="7"/>
  <c r="F203" i="10"/>
  <c r="Y227" i="7"/>
  <c r="Z228" i="7" l="1"/>
  <c r="AB227" i="7"/>
  <c r="G203" i="10"/>
  <c r="E204" i="10"/>
  <c r="E226" i="9"/>
  <c r="D204" i="10"/>
  <c r="A204" i="10"/>
  <c r="C204" i="10"/>
  <c r="B204" i="10"/>
  <c r="B3593" i="15" l="1"/>
  <c r="B3383" i="15"/>
  <c r="B2963" i="15"/>
  <c r="A2753" i="15"/>
  <c r="B3173" i="15"/>
  <c r="C2753" i="15"/>
  <c r="C3383" i="15"/>
  <c r="C3173" i="15"/>
  <c r="A3593" i="15"/>
  <c r="C3593" i="15"/>
  <c r="C2963" i="15"/>
  <c r="A2963" i="15"/>
  <c r="A3383" i="15"/>
  <c r="A3173" i="15"/>
  <c r="B2753" i="15"/>
  <c r="W228" i="7"/>
  <c r="V228" i="7"/>
  <c r="U228" i="7"/>
  <c r="F226" i="9"/>
  <c r="D3173" i="15"/>
  <c r="D227" i="9"/>
  <c r="X228" i="7"/>
  <c r="A227" i="9"/>
  <c r="B227" i="9"/>
  <c r="C227" i="9"/>
  <c r="D3593" i="15"/>
  <c r="D3383" i="15"/>
  <c r="D2753" i="15"/>
  <c r="D2963" i="15"/>
  <c r="C2524" i="15" l="1"/>
  <c r="B2020" i="15"/>
  <c r="C1768" i="15"/>
  <c r="A2020" i="15"/>
  <c r="A2524" i="15"/>
  <c r="C1516" i="15"/>
  <c r="B1768" i="15"/>
  <c r="B1516" i="15"/>
  <c r="A1516" i="15"/>
  <c r="C2020" i="15"/>
  <c r="B2272" i="15"/>
  <c r="C2272" i="15"/>
  <c r="B2524" i="15"/>
  <c r="A1768" i="15"/>
  <c r="A2272" i="15"/>
  <c r="E3593" i="15"/>
  <c r="E3173" i="15"/>
  <c r="E3383" i="15"/>
  <c r="E2753" i="15"/>
  <c r="E2963" i="15"/>
  <c r="AA228" i="7"/>
  <c r="D1516" i="15"/>
  <c r="D2524" i="15"/>
  <c r="D1768" i="15"/>
  <c r="D2272" i="15"/>
  <c r="D2020" i="15"/>
  <c r="E2524" i="15" l="1"/>
  <c r="E2020" i="15"/>
  <c r="E2272" i="15"/>
  <c r="E1516" i="15"/>
  <c r="E1768" i="15"/>
  <c r="Y228" i="7"/>
  <c r="Z229" i="7" l="1"/>
  <c r="AB228" i="7"/>
  <c r="E227" i="9"/>
  <c r="F227" i="9"/>
  <c r="U229" i="7"/>
  <c r="W229" i="7"/>
  <c r="AE205" i="7" s="1"/>
  <c r="C228" i="9"/>
  <c r="A228" i="9"/>
  <c r="X229" i="7"/>
  <c r="D228" i="9"/>
  <c r="V229" i="7"/>
  <c r="B228" i="9"/>
  <c r="AC205" i="7"/>
  <c r="AF205" i="7"/>
  <c r="C2525" i="15" l="1"/>
  <c r="B1517" i="15"/>
  <c r="A2525" i="15"/>
  <c r="B2273" i="15"/>
  <c r="C1769" i="15"/>
  <c r="A2273" i="15"/>
  <c r="B1769" i="15"/>
  <c r="A1517" i="15"/>
  <c r="B2021" i="15"/>
  <c r="A2021" i="15"/>
  <c r="B2525" i="15"/>
  <c r="C2273" i="15"/>
  <c r="C1517" i="15"/>
  <c r="A1769" i="15"/>
  <c r="C2021" i="15"/>
  <c r="D2525" i="15"/>
  <c r="AD205" i="7"/>
  <c r="D2273" i="15"/>
  <c r="AA229" i="7"/>
  <c r="D2021" i="15"/>
  <c r="D1769" i="15"/>
  <c r="D1517" i="15"/>
  <c r="E2273" i="15" l="1"/>
  <c r="E1769" i="15"/>
  <c r="E2525" i="15"/>
  <c r="E1517" i="15"/>
  <c r="E2021" i="15"/>
  <c r="Y229" i="7"/>
  <c r="AG205" i="7"/>
  <c r="Z230" i="7" l="1"/>
  <c r="AA230" i="7"/>
  <c r="AB229" i="7"/>
  <c r="AJ205" i="7"/>
  <c r="Y230" i="7"/>
  <c r="E228" i="9"/>
  <c r="F228" i="9"/>
  <c r="AH205" i="7"/>
  <c r="W230" i="7"/>
  <c r="X230" i="7"/>
  <c r="B229" i="9"/>
  <c r="E229" i="9"/>
  <c r="A229" i="9"/>
  <c r="C229" i="9"/>
  <c r="D229" i="9"/>
  <c r="V230" i="7"/>
  <c r="U230" i="7"/>
  <c r="AB230" i="7" l="1"/>
  <c r="Z231" i="7"/>
  <c r="AI206" i="7"/>
  <c r="AK205" i="7"/>
  <c r="B2526" i="15"/>
  <c r="A2526" i="15"/>
  <c r="C1518" i="15"/>
  <c r="A1518" i="15"/>
  <c r="A2274" i="15"/>
  <c r="B1518" i="15"/>
  <c r="A1770" i="15"/>
  <c r="B1770" i="15"/>
  <c r="B2274" i="15"/>
  <c r="C1770" i="15"/>
  <c r="C2274" i="15"/>
  <c r="B2022" i="15"/>
  <c r="C2022" i="15"/>
  <c r="A2022" i="15"/>
  <c r="C2526" i="15"/>
  <c r="D2526" i="15"/>
  <c r="D2022" i="15"/>
  <c r="F229" i="9"/>
  <c r="D1770" i="15"/>
  <c r="F204" i="10"/>
  <c r="D2274" i="15"/>
  <c r="D1518" i="15"/>
  <c r="C1771" i="15" l="1"/>
  <c r="A2023" i="15"/>
  <c r="A2275" i="15"/>
  <c r="B2023" i="15"/>
  <c r="C2527" i="15"/>
  <c r="B1771" i="15"/>
  <c r="A1771" i="15"/>
  <c r="B1519" i="15"/>
  <c r="A1519" i="15"/>
  <c r="B2275" i="15"/>
  <c r="A2527" i="15"/>
  <c r="C2275" i="15"/>
  <c r="C2023" i="15"/>
  <c r="C1519" i="15"/>
  <c r="B2527" i="15"/>
  <c r="E2274" i="15"/>
  <c r="E1770" i="15"/>
  <c r="E2022" i="15"/>
  <c r="E2526" i="15"/>
  <c r="E1518" i="15"/>
  <c r="G204" i="10"/>
  <c r="D2275" i="15"/>
  <c r="D1771" i="15"/>
  <c r="W231" i="7"/>
  <c r="U231" i="7"/>
  <c r="B205" i="10"/>
  <c r="D2023" i="15"/>
  <c r="D230" i="9"/>
  <c r="A230" i="9"/>
  <c r="C205" i="10"/>
  <c r="V231" i="7"/>
  <c r="C230" i="9"/>
  <c r="A205" i="10"/>
  <c r="E205" i="10"/>
  <c r="B230" i="9"/>
  <c r="X231" i="7"/>
  <c r="D205" i="10"/>
  <c r="D1519" i="15"/>
  <c r="D2527" i="15"/>
  <c r="C3174" i="15" l="1"/>
  <c r="A3594" i="15"/>
  <c r="C2754" i="15"/>
  <c r="B3594" i="15"/>
  <c r="B2754" i="15"/>
  <c r="C3384" i="15"/>
  <c r="B2964" i="15"/>
  <c r="C3594" i="15"/>
  <c r="A2754" i="15"/>
  <c r="B3384" i="15"/>
  <c r="C2964" i="15"/>
  <c r="A3174" i="15"/>
  <c r="A3384" i="15"/>
  <c r="B3174" i="15"/>
  <c r="A2964" i="15"/>
  <c r="E1519" i="15"/>
  <c r="E2527" i="15"/>
  <c r="E2023" i="15"/>
  <c r="E1771" i="15"/>
  <c r="E2275" i="15"/>
  <c r="AA231" i="7"/>
  <c r="D3384" i="15"/>
  <c r="D3594" i="15"/>
  <c r="D3174" i="15"/>
  <c r="D2754" i="15"/>
  <c r="D2964" i="15"/>
  <c r="E3384" i="15" l="1"/>
  <c r="E2754" i="15"/>
  <c r="E2964" i="15"/>
  <c r="E3594" i="15"/>
  <c r="E3174" i="15"/>
  <c r="Y231" i="7"/>
  <c r="Z232" i="7" l="1"/>
  <c r="AB231" i="7"/>
  <c r="E230" i="9"/>
  <c r="F230" i="9"/>
  <c r="X232" i="7"/>
  <c r="B231" i="9"/>
  <c r="A231" i="9"/>
  <c r="C231" i="9"/>
  <c r="D231" i="9"/>
  <c r="U232" i="7"/>
  <c r="W232" i="7"/>
  <c r="V232" i="7"/>
  <c r="A2276" i="15" l="1"/>
  <c r="C1520" i="15"/>
  <c r="C2276" i="15"/>
  <c r="C2528" i="15"/>
  <c r="B1520" i="15"/>
  <c r="B2024" i="15"/>
  <c r="A1772" i="15"/>
  <c r="A2024" i="15"/>
  <c r="A1520" i="15"/>
  <c r="C1772" i="15"/>
  <c r="B2276" i="15"/>
  <c r="A2528" i="15"/>
  <c r="C2024" i="15"/>
  <c r="B1772" i="15"/>
  <c r="B2528" i="15"/>
  <c r="AA232" i="7"/>
  <c r="D2276" i="15"/>
  <c r="D1520" i="15"/>
  <c r="D1772" i="15"/>
  <c r="D2528" i="15"/>
  <c r="D2024" i="15"/>
  <c r="E1520" i="15" l="1"/>
  <c r="E2024" i="15"/>
  <c r="E1772" i="15"/>
  <c r="E2528" i="15"/>
  <c r="E2276" i="15"/>
  <c r="Y232" i="7"/>
  <c r="Z233" i="7" l="1"/>
  <c r="AB232" i="7"/>
  <c r="E231" i="9"/>
  <c r="F231" i="9"/>
  <c r="U233" i="7"/>
  <c r="C232" i="9"/>
  <c r="X233" i="7"/>
  <c r="A232" i="9"/>
  <c r="V233" i="7"/>
  <c r="B232" i="9"/>
  <c r="W233" i="7"/>
  <c r="D232" i="9"/>
  <c r="C2529" i="15" l="1"/>
  <c r="A2277" i="15"/>
  <c r="A1773" i="15"/>
  <c r="B2529" i="15"/>
  <c r="C2277" i="15"/>
  <c r="C1773" i="15"/>
  <c r="A2529" i="15"/>
  <c r="B2277" i="15"/>
  <c r="B1773" i="15"/>
  <c r="B1521" i="15"/>
  <c r="B2025" i="15"/>
  <c r="C1521" i="15"/>
  <c r="A2025" i="15"/>
  <c r="A1521" i="15"/>
  <c r="C2025" i="15"/>
  <c r="D2025" i="15"/>
  <c r="AA233" i="7"/>
  <c r="D2277" i="15"/>
  <c r="D1773" i="15"/>
  <c r="D1521" i="15"/>
  <c r="D2529" i="15"/>
  <c r="E2529" i="15" l="1"/>
  <c r="E2025" i="15"/>
  <c r="E1773" i="15"/>
  <c r="E1521" i="15"/>
  <c r="E2277" i="15"/>
  <c r="Y233" i="7"/>
  <c r="Z234" i="7" l="1"/>
  <c r="AB233" i="7"/>
  <c r="E232" i="9"/>
  <c r="F232" i="9"/>
  <c r="B233" i="9"/>
  <c r="W234" i="7"/>
  <c r="AE206" i="7" s="1"/>
  <c r="AN122" i="7" s="1"/>
  <c r="X234" i="7"/>
  <c r="V234" i="7"/>
  <c r="AD206" i="7" s="1"/>
  <c r="AM122" i="7" s="1"/>
  <c r="C233" i="9"/>
  <c r="A233" i="9"/>
  <c r="U234" i="7"/>
  <c r="D233" i="9"/>
  <c r="AF206" i="7"/>
  <c r="AO122" i="7" s="1"/>
  <c r="AC206" i="7"/>
  <c r="AL122" i="7"/>
  <c r="A1774" i="15" l="1"/>
  <c r="A1522" i="15"/>
  <c r="B1774" i="15"/>
  <c r="C2026" i="15"/>
  <c r="A2026" i="15"/>
  <c r="B2026" i="15"/>
  <c r="B2278" i="15"/>
  <c r="B1522" i="15"/>
  <c r="C1774" i="15"/>
  <c r="B2530" i="15"/>
  <c r="C2278" i="15"/>
  <c r="A2530" i="15"/>
  <c r="A2278" i="15"/>
  <c r="C1522" i="15"/>
  <c r="C2530" i="15"/>
  <c r="D1774" i="15"/>
  <c r="D2530" i="15"/>
  <c r="AA234" i="7"/>
  <c r="D2026" i="15"/>
  <c r="D2278" i="15"/>
  <c r="D1522" i="15"/>
  <c r="E1774" i="15" l="1"/>
  <c r="E1522" i="15"/>
  <c r="E2530" i="15"/>
  <c r="E2278" i="15"/>
  <c r="E2026" i="15"/>
  <c r="Y234" i="7"/>
  <c r="AG206" i="7"/>
  <c r="AP122" i="7"/>
  <c r="Z235" i="7" l="1"/>
  <c r="AA235" i="7"/>
  <c r="AB234" i="7"/>
  <c r="E233" i="9"/>
  <c r="AJ206" i="7"/>
  <c r="Y235" i="7"/>
  <c r="AA236" i="7" l="1"/>
  <c r="Z236" i="7"/>
  <c r="E234" i="9"/>
  <c r="F233" i="9"/>
  <c r="Y236" i="7"/>
  <c r="A234" i="9"/>
  <c r="B234" i="9"/>
  <c r="V235" i="7"/>
  <c r="U235" i="7"/>
  <c r="AH206" i="7"/>
  <c r="W235" i="7"/>
  <c r="X235" i="7"/>
  <c r="D234" i="9"/>
  <c r="C234" i="9"/>
  <c r="AQ122" i="7"/>
  <c r="AI207" i="7" l="1"/>
  <c r="AJ207" i="7"/>
  <c r="AK206" i="7"/>
  <c r="AB235" i="7"/>
  <c r="A2279" i="15"/>
  <c r="B1775" i="15"/>
  <c r="B1523" i="15"/>
  <c r="A1775" i="15"/>
  <c r="A2027" i="15"/>
  <c r="C2531" i="15"/>
  <c r="C1775" i="15"/>
  <c r="A2531" i="15"/>
  <c r="C1523" i="15"/>
  <c r="B2279" i="15"/>
  <c r="B2027" i="15"/>
  <c r="C2279" i="15"/>
  <c r="C2027" i="15"/>
  <c r="A1523" i="15"/>
  <c r="B2531" i="15"/>
  <c r="AT122" i="7"/>
  <c r="AH207" i="7"/>
  <c r="W236" i="7"/>
  <c r="U236" i="7"/>
  <c r="V236" i="7"/>
  <c r="C235" i="9"/>
  <c r="D2027" i="15"/>
  <c r="D1523" i="15"/>
  <c r="B235" i="9"/>
  <c r="D235" i="9"/>
  <c r="D2279" i="15"/>
  <c r="F234" i="9"/>
  <c r="F205" i="10"/>
  <c r="E235" i="9"/>
  <c r="D1775" i="15"/>
  <c r="D2531" i="15"/>
  <c r="X236" i="7"/>
  <c r="A235" i="9"/>
  <c r="Z237" i="7" l="1"/>
  <c r="A2532" i="15"/>
  <c r="B2280" i="15"/>
  <c r="A2028" i="15"/>
  <c r="B1776" i="15"/>
  <c r="B2028" i="15"/>
  <c r="B2532" i="15"/>
  <c r="C2280" i="15"/>
  <c r="A1776" i="15"/>
  <c r="B1524" i="15"/>
  <c r="C2532" i="15"/>
  <c r="A2280" i="15"/>
  <c r="C2028" i="15"/>
  <c r="C1776" i="15"/>
  <c r="C1524" i="15"/>
  <c r="A1524" i="15"/>
  <c r="AB236" i="7"/>
  <c r="E2027" i="15"/>
  <c r="E1523" i="15"/>
  <c r="E1775" i="15"/>
  <c r="E2279" i="15"/>
  <c r="E2531" i="15"/>
  <c r="F206" i="10"/>
  <c r="A206" i="10"/>
  <c r="D206" i="10"/>
  <c r="AD207" i="7"/>
  <c r="AG207" i="7"/>
  <c r="F235" i="9"/>
  <c r="D2280" i="15"/>
  <c r="E206" i="10"/>
  <c r="C206" i="10"/>
  <c r="AE207" i="7"/>
  <c r="G205" i="10"/>
  <c r="D2028" i="15"/>
  <c r="AC207" i="7"/>
  <c r="D2532" i="15"/>
  <c r="AR122" i="7"/>
  <c r="AF207" i="7"/>
  <c r="B206" i="10"/>
  <c r="D1776" i="15"/>
  <c r="D1524" i="15"/>
  <c r="AU122" i="7" l="1"/>
  <c r="AK207" i="7"/>
  <c r="B3385" i="15"/>
  <c r="C3595" i="15"/>
  <c r="B3175" i="15"/>
  <c r="C2965" i="15"/>
  <c r="A2755" i="15"/>
  <c r="C3385" i="15"/>
  <c r="C3175" i="15"/>
  <c r="A2965" i="15"/>
  <c r="B2965" i="15"/>
  <c r="A3595" i="15"/>
  <c r="A3385" i="15"/>
  <c r="A3175" i="15"/>
  <c r="B2755" i="15"/>
  <c r="B3595" i="15"/>
  <c r="C2755" i="15"/>
  <c r="A2281" i="15"/>
  <c r="C2029" i="15"/>
  <c r="C1777" i="15"/>
  <c r="C1525" i="15"/>
  <c r="A1777" i="15"/>
  <c r="B2533" i="15"/>
  <c r="B1525" i="15"/>
  <c r="A2533" i="15"/>
  <c r="B2281" i="15"/>
  <c r="A2029" i="15"/>
  <c r="B1777" i="15"/>
  <c r="A1525" i="15"/>
  <c r="B2029" i="15"/>
  <c r="C2281" i="15"/>
  <c r="C2533" i="15"/>
  <c r="AI208" i="7"/>
  <c r="E1524" i="15"/>
  <c r="E2280" i="15"/>
  <c r="E1776" i="15"/>
  <c r="E2532" i="15"/>
  <c r="E2028" i="15"/>
  <c r="G121" i="11"/>
  <c r="D1777" i="15"/>
  <c r="G206" i="10"/>
  <c r="U237" i="7"/>
  <c r="D1525" i="15"/>
  <c r="C236" i="9"/>
  <c r="B236" i="9"/>
  <c r="D236" i="9"/>
  <c r="D3595" i="15"/>
  <c r="D2533" i="15"/>
  <c r="V237" i="7"/>
  <c r="D2281" i="15"/>
  <c r="X237" i="7"/>
  <c r="A236" i="9"/>
  <c r="W237" i="7"/>
  <c r="D3385" i="15"/>
  <c r="D3175" i="15"/>
  <c r="D2965" i="15"/>
  <c r="D2029" i="15"/>
  <c r="D2755" i="15"/>
  <c r="A3386" i="15" l="1"/>
  <c r="C3176" i="15"/>
  <c r="A2966" i="15"/>
  <c r="C3596" i="15"/>
  <c r="C3386" i="15"/>
  <c r="A2756" i="15"/>
  <c r="B3386" i="15"/>
  <c r="B3176" i="15"/>
  <c r="B2756" i="15"/>
  <c r="B2966" i="15"/>
  <c r="A3596" i="15"/>
  <c r="B3596" i="15"/>
  <c r="A3176" i="15"/>
  <c r="C2966" i="15"/>
  <c r="C2756" i="15"/>
  <c r="E2281" i="15"/>
  <c r="E3175" i="15"/>
  <c r="E1525" i="15"/>
  <c r="E2755" i="15"/>
  <c r="E3385" i="15"/>
  <c r="E2965" i="15"/>
  <c r="E1777" i="15"/>
  <c r="E2533" i="15"/>
  <c r="E2029" i="15"/>
  <c r="E3595" i="15"/>
  <c r="AA237" i="7"/>
  <c r="D3386" i="15"/>
  <c r="A207" i="10"/>
  <c r="AD208" i="7"/>
  <c r="B207" i="10"/>
  <c r="D2966" i="15"/>
  <c r="D207" i="10"/>
  <c r="E207" i="10"/>
  <c r="AG208" i="7"/>
  <c r="D2756" i="15"/>
  <c r="AF208" i="7"/>
  <c r="C207" i="10"/>
  <c r="H121" i="11"/>
  <c r="AC208" i="7"/>
  <c r="AE208" i="7"/>
  <c r="D3176" i="15"/>
  <c r="D3596" i="15"/>
  <c r="A4201" i="15" l="1"/>
  <c r="C4321" i="15"/>
  <c r="B4201" i="15"/>
  <c r="B4081" i="15"/>
  <c r="C4441" i="15"/>
  <c r="B4441" i="15"/>
  <c r="B4321" i="15"/>
  <c r="A4081" i="15"/>
  <c r="A3841" i="15"/>
  <c r="A4321" i="15"/>
  <c r="A4441" i="15"/>
  <c r="B3841" i="15"/>
  <c r="C3721" i="15"/>
  <c r="B3721" i="15"/>
  <c r="A3721" i="15"/>
  <c r="C3841" i="15"/>
  <c r="C3961" i="15"/>
  <c r="C4081" i="15"/>
  <c r="B3961" i="15"/>
  <c r="A3961" i="15"/>
  <c r="C4201" i="15"/>
  <c r="E2756" i="15"/>
  <c r="E3596" i="15"/>
  <c r="E2966" i="15"/>
  <c r="E3386" i="15"/>
  <c r="E3176" i="15"/>
  <c r="AJ208" i="7"/>
  <c r="D4201" i="15"/>
  <c r="D3721" i="15"/>
  <c r="D4081" i="15"/>
  <c r="D3841" i="15"/>
  <c r="D4441" i="15"/>
  <c r="Y237" i="7"/>
  <c r="D4321" i="15"/>
  <c r="D3961" i="15"/>
  <c r="AA238" i="7" l="1"/>
  <c r="Z238" i="7"/>
  <c r="AB237" i="7"/>
  <c r="E4321" i="15"/>
  <c r="E4081" i="15"/>
  <c r="E3841" i="15"/>
  <c r="E3721" i="15"/>
  <c r="E4441" i="15"/>
  <c r="E4201" i="15"/>
  <c r="E3961" i="15"/>
  <c r="Y238" i="7"/>
  <c r="AH208" i="7"/>
  <c r="E236" i="9"/>
  <c r="AI209" i="7" l="1"/>
  <c r="AK208" i="7"/>
  <c r="F236" i="9"/>
  <c r="W238" i="7"/>
  <c r="B237" i="9"/>
  <c r="E237" i="9"/>
  <c r="A237" i="9"/>
  <c r="V238" i="7"/>
  <c r="F207" i="10"/>
  <c r="X238" i="7"/>
  <c r="D237" i="9"/>
  <c r="U238" i="7"/>
  <c r="C237" i="9"/>
  <c r="AB238" i="7" l="1"/>
  <c r="Z239" i="7"/>
  <c r="A2282" i="15"/>
  <c r="C2030" i="15"/>
  <c r="C1778" i="15"/>
  <c r="A2534" i="15"/>
  <c r="C2282" i="15"/>
  <c r="A2030" i="15"/>
  <c r="A1526" i="15"/>
  <c r="C2534" i="15"/>
  <c r="B2534" i="15"/>
  <c r="B1778" i="15"/>
  <c r="B1526" i="15"/>
  <c r="B2282" i="15"/>
  <c r="B2030" i="15"/>
  <c r="A1778" i="15"/>
  <c r="C1526" i="15"/>
  <c r="D2282" i="15"/>
  <c r="D208" i="10"/>
  <c r="AD209" i="7"/>
  <c r="AF209" i="7"/>
  <c r="AE209" i="7"/>
  <c r="C208" i="10"/>
  <c r="B208" i="10"/>
  <c r="E208" i="10"/>
  <c r="A208" i="10"/>
  <c r="G207" i="10"/>
  <c r="D1778" i="15"/>
  <c r="AC209" i="7"/>
  <c r="F237" i="9"/>
  <c r="D2534" i="15"/>
  <c r="AG209" i="7"/>
  <c r="D1526" i="15"/>
  <c r="D2030" i="15"/>
  <c r="B1527" i="15" l="1"/>
  <c r="C1779" i="15"/>
  <c r="C2283" i="15"/>
  <c r="B2031" i="15"/>
  <c r="B2535" i="15"/>
  <c r="B1779" i="15"/>
  <c r="A2535" i="15"/>
  <c r="C2031" i="15"/>
  <c r="A1527" i="15"/>
  <c r="A2283" i="15"/>
  <c r="A2031" i="15"/>
  <c r="C2535" i="15"/>
  <c r="A1779" i="15"/>
  <c r="B2283" i="15"/>
  <c r="C1527" i="15"/>
  <c r="C3597" i="15"/>
  <c r="C3387" i="15"/>
  <c r="B2967" i="15"/>
  <c r="C2757" i="15"/>
  <c r="C2967" i="15"/>
  <c r="A3177" i="15"/>
  <c r="B3597" i="15"/>
  <c r="A2757" i="15"/>
  <c r="A3387" i="15"/>
  <c r="A3597" i="15"/>
  <c r="B3387" i="15"/>
  <c r="B3177" i="15"/>
  <c r="B2757" i="15"/>
  <c r="C3177" i="15"/>
  <c r="A2967" i="15"/>
  <c r="E2534" i="15"/>
  <c r="E1526" i="15"/>
  <c r="E2282" i="15"/>
  <c r="E1778" i="15"/>
  <c r="E2030" i="15"/>
  <c r="AJ209" i="7"/>
  <c r="D2031" i="15"/>
  <c r="D3387" i="15"/>
  <c r="V239" i="7"/>
  <c r="U239" i="7"/>
  <c r="D3177" i="15"/>
  <c r="W239" i="7"/>
  <c r="D2757" i="15"/>
  <c r="C238" i="9"/>
  <c r="A238" i="9"/>
  <c r="D238" i="9"/>
  <c r="B238" i="9"/>
  <c r="X239" i="7"/>
  <c r="D1527" i="15"/>
  <c r="D1779" i="15"/>
  <c r="D3597" i="15"/>
  <c r="D2283" i="15"/>
  <c r="D2967" i="15"/>
  <c r="D2535" i="15"/>
  <c r="E3387" i="15" l="1"/>
  <c r="E2535" i="15"/>
  <c r="E2283" i="15"/>
  <c r="E3597" i="15"/>
  <c r="E1527" i="15"/>
  <c r="E1779" i="15"/>
  <c r="E2757" i="15"/>
  <c r="E2031" i="15"/>
  <c r="E3177" i="15"/>
  <c r="E2967" i="15"/>
  <c r="AA239" i="7"/>
  <c r="AH209" i="7"/>
  <c r="AI210" i="7" l="1"/>
  <c r="AK209" i="7"/>
  <c r="Y239" i="7"/>
  <c r="F208" i="10"/>
  <c r="Z240" i="7" l="1"/>
  <c r="AB239" i="7"/>
  <c r="G208" i="10"/>
  <c r="D209" i="10"/>
  <c r="A209" i="10"/>
  <c r="C209" i="10"/>
  <c r="E238" i="9"/>
  <c r="B209" i="10"/>
  <c r="E209" i="10"/>
  <c r="B3598" i="15" l="1"/>
  <c r="C3178" i="15"/>
  <c r="A3388" i="15"/>
  <c r="A2968" i="15"/>
  <c r="A3178" i="15"/>
  <c r="B3178" i="15"/>
  <c r="C2968" i="15"/>
  <c r="C3598" i="15"/>
  <c r="B3388" i="15"/>
  <c r="A2758" i="15"/>
  <c r="C2758" i="15"/>
  <c r="B2968" i="15"/>
  <c r="A3598" i="15"/>
  <c r="C3388" i="15"/>
  <c r="B2758" i="15"/>
  <c r="F238" i="9"/>
  <c r="X240" i="7"/>
  <c r="V240" i="7"/>
  <c r="B239" i="9"/>
  <c r="D3388" i="15"/>
  <c r="W240" i="7"/>
  <c r="AE210" i="7" s="1"/>
  <c r="D2968" i="15"/>
  <c r="C239" i="9"/>
  <c r="U240" i="7"/>
  <c r="D239" i="9"/>
  <c r="D3178" i="15"/>
  <c r="A239" i="9"/>
  <c r="D3598" i="15"/>
  <c r="D2758" i="15"/>
  <c r="AF210" i="7"/>
  <c r="AC210" i="7"/>
  <c r="C2536" i="15" l="1"/>
  <c r="C1528" i="15"/>
  <c r="A2032" i="15"/>
  <c r="C1780" i="15"/>
  <c r="B1780" i="15"/>
  <c r="A2536" i="15"/>
  <c r="B2284" i="15"/>
  <c r="B2536" i="15"/>
  <c r="A1528" i="15"/>
  <c r="C2284" i="15"/>
  <c r="B2032" i="15"/>
  <c r="B1528" i="15"/>
  <c r="A2284" i="15"/>
  <c r="C2032" i="15"/>
  <c r="A1780" i="15"/>
  <c r="E2758" i="15"/>
  <c r="E2968" i="15"/>
  <c r="E3178" i="15"/>
  <c r="E3388" i="15"/>
  <c r="E3598" i="15"/>
  <c r="AA240" i="7"/>
  <c r="D2536" i="15"/>
  <c r="AD210" i="7"/>
  <c r="D1528" i="15"/>
  <c r="D2284" i="15"/>
  <c r="D2032" i="15"/>
  <c r="D1780" i="15"/>
  <c r="E2032" i="15" l="1"/>
  <c r="E2284" i="15"/>
  <c r="E1528" i="15"/>
  <c r="E2536" i="15"/>
  <c r="E1780" i="15"/>
  <c r="Y240" i="7"/>
  <c r="AG210" i="7"/>
  <c r="Z241" i="7" l="1"/>
  <c r="AA241" i="7"/>
  <c r="AB240" i="7"/>
  <c r="AJ210" i="7"/>
  <c r="E239" i="9"/>
  <c r="Y241" i="7"/>
  <c r="E240" i="9"/>
  <c r="AH210" i="7"/>
  <c r="B240" i="9"/>
  <c r="V241" i="7"/>
  <c r="W241" i="7"/>
  <c r="X241" i="7"/>
  <c r="U241" i="7"/>
  <c r="A240" i="9"/>
  <c r="C240" i="9"/>
  <c r="D240" i="9"/>
  <c r="F239" i="9"/>
  <c r="C2537" i="15" l="1"/>
  <c r="A1781" i="15"/>
  <c r="A1529" i="15"/>
  <c r="C1781" i="15"/>
  <c r="C1529" i="15"/>
  <c r="A2033" i="15"/>
  <c r="B2033" i="15"/>
  <c r="B1781" i="15"/>
  <c r="B2285" i="15"/>
  <c r="C2285" i="15"/>
  <c r="A2285" i="15"/>
  <c r="B1529" i="15"/>
  <c r="C2033" i="15"/>
  <c r="B2537" i="15"/>
  <c r="A2537" i="15"/>
  <c r="AB241" i="7"/>
  <c r="Z242" i="7"/>
  <c r="AI211" i="7"/>
  <c r="AK210" i="7"/>
  <c r="D1781" i="15"/>
  <c r="F209" i="10"/>
  <c r="D1529" i="15"/>
  <c r="F240" i="9"/>
  <c r="D2033" i="15"/>
  <c r="D2285" i="15"/>
  <c r="D2537" i="15"/>
  <c r="C2538" i="15" l="1"/>
  <c r="A2286" i="15"/>
  <c r="C2286" i="15"/>
  <c r="A1530" i="15"/>
  <c r="B2034" i="15"/>
  <c r="B2538" i="15"/>
  <c r="B1530" i="15"/>
  <c r="A2538" i="15"/>
  <c r="A2034" i="15"/>
  <c r="A1782" i="15"/>
  <c r="B1782" i="15"/>
  <c r="C1782" i="15"/>
  <c r="C1530" i="15"/>
  <c r="B2286" i="15"/>
  <c r="C2034" i="15"/>
  <c r="E1781" i="15"/>
  <c r="E1529" i="15"/>
  <c r="E2033" i="15"/>
  <c r="E2285" i="15"/>
  <c r="E2537" i="15"/>
  <c r="D2286" i="15"/>
  <c r="G209" i="10"/>
  <c r="E210" i="10"/>
  <c r="B210" i="10"/>
  <c r="A210" i="10"/>
  <c r="V242" i="7"/>
  <c r="X242" i="7"/>
  <c r="C241" i="9"/>
  <c r="D2034" i="15"/>
  <c r="D210" i="10"/>
  <c r="D1530" i="15"/>
  <c r="C210" i="10"/>
  <c r="W242" i="7"/>
  <c r="U242" i="7"/>
  <c r="D1782" i="15"/>
  <c r="D2538" i="15"/>
  <c r="B2969" i="15" l="1"/>
  <c r="A3599" i="15"/>
  <c r="A2969" i="15"/>
  <c r="C3389" i="15"/>
  <c r="A2759" i="15"/>
  <c r="B3599" i="15"/>
  <c r="B2759" i="15"/>
  <c r="C2759" i="15"/>
  <c r="B3179" i="15"/>
  <c r="A3389" i="15"/>
  <c r="A3179" i="15"/>
  <c r="C3599" i="15"/>
  <c r="C3179" i="15"/>
  <c r="B3389" i="15"/>
  <c r="C2969" i="15"/>
  <c r="E1782" i="15"/>
  <c r="E2034" i="15"/>
  <c r="E2286" i="15"/>
  <c r="E1530" i="15"/>
  <c r="E2538" i="15"/>
  <c r="A241" i="9"/>
  <c r="AA242" i="7"/>
  <c r="B241" i="9"/>
  <c r="D3599" i="15"/>
  <c r="D241" i="9"/>
  <c r="D2759" i="15"/>
  <c r="D3179" i="15"/>
  <c r="D3389" i="15"/>
  <c r="D2969" i="15"/>
  <c r="E3599" i="15" l="1"/>
  <c r="E2969" i="15"/>
  <c r="E3179" i="15"/>
  <c r="E3389" i="15"/>
  <c r="E2759" i="15"/>
  <c r="Y242" i="7"/>
  <c r="Z243" i="7" l="1"/>
  <c r="AB242" i="7"/>
  <c r="E241" i="9"/>
  <c r="F241" i="9"/>
  <c r="U243" i="7"/>
  <c r="C242" i="9"/>
  <c r="V243" i="7"/>
  <c r="W243" i="7"/>
  <c r="D242" i="9"/>
  <c r="A242" i="9"/>
  <c r="X243" i="7"/>
  <c r="B242" i="9"/>
  <c r="A2539" i="15" l="1"/>
  <c r="C1783" i="15"/>
  <c r="B2287" i="15"/>
  <c r="C2287" i="15"/>
  <c r="C1531" i="15"/>
  <c r="B2539" i="15"/>
  <c r="B1531" i="15"/>
  <c r="C2539" i="15"/>
  <c r="B1783" i="15"/>
  <c r="A1783" i="15"/>
  <c r="A1531" i="15"/>
  <c r="B2035" i="15"/>
  <c r="C2035" i="15"/>
  <c r="A2287" i="15"/>
  <c r="A2035" i="15"/>
  <c r="D2287" i="15"/>
  <c r="AA243" i="7"/>
  <c r="D1531" i="15"/>
  <c r="D2539" i="15"/>
  <c r="D1783" i="15"/>
  <c r="D2035" i="15"/>
  <c r="E2035" i="15" l="1"/>
  <c r="E2287" i="15"/>
  <c r="E1531" i="15"/>
  <c r="E2539" i="15"/>
  <c r="E1783" i="15"/>
  <c r="Y243" i="7"/>
  <c r="Z244" i="7" l="1"/>
  <c r="AB243" i="7"/>
  <c r="E242" i="9"/>
  <c r="F242" i="9"/>
  <c r="V244" i="7"/>
  <c r="X244" i="7"/>
  <c r="B243" i="9"/>
  <c r="A243" i="9"/>
  <c r="D243" i="9"/>
  <c r="U244" i="7"/>
  <c r="W244" i="7"/>
  <c r="C243" i="9"/>
  <c r="AF211" i="7"/>
  <c r="AC211" i="7"/>
  <c r="B2540" i="15" l="1"/>
  <c r="A1784" i="15"/>
  <c r="B2288" i="15"/>
  <c r="C1532" i="15"/>
  <c r="B2036" i="15"/>
  <c r="B1784" i="15"/>
  <c r="C1784" i="15"/>
  <c r="A2540" i="15"/>
  <c r="A2288" i="15"/>
  <c r="A2036" i="15"/>
  <c r="A1532" i="15"/>
  <c r="C2288" i="15"/>
  <c r="C2036" i="15"/>
  <c r="B1532" i="15"/>
  <c r="C2540" i="15"/>
  <c r="AA244" i="7"/>
  <c r="AE211" i="7"/>
  <c r="AD211" i="7"/>
  <c r="D2036" i="15"/>
  <c r="D1532" i="15"/>
  <c r="D2288" i="15"/>
  <c r="D2540" i="15"/>
  <c r="D1784" i="15"/>
  <c r="E2540" i="15" l="1"/>
  <c r="E1784" i="15"/>
  <c r="E2288" i="15"/>
  <c r="E2036" i="15"/>
  <c r="E1532" i="15"/>
  <c r="Y244" i="7"/>
  <c r="AG211" i="7"/>
  <c r="Z245" i="7" l="1"/>
  <c r="AA245" i="7"/>
  <c r="AB244" i="7"/>
  <c r="AJ211" i="7"/>
  <c r="Y245" i="7"/>
  <c r="E243" i="9"/>
  <c r="F243" i="9"/>
  <c r="AH211" i="7"/>
  <c r="C244" i="9"/>
  <c r="V245" i="7"/>
  <c r="E244" i="9"/>
  <c r="B244" i="9"/>
  <c r="X245" i="7"/>
  <c r="U245" i="7"/>
  <c r="W245" i="7"/>
  <c r="A244" i="9"/>
  <c r="D244" i="9"/>
  <c r="AB245" i="7" l="1"/>
  <c r="Z246" i="7"/>
  <c r="AI212" i="7"/>
  <c r="AK211" i="7"/>
  <c r="B2037" i="15"/>
  <c r="B1785" i="15"/>
  <c r="A1785" i="15"/>
  <c r="B2541" i="15"/>
  <c r="B1533" i="15"/>
  <c r="C1785" i="15"/>
  <c r="B2289" i="15"/>
  <c r="C2541" i="15"/>
  <c r="A2037" i="15"/>
  <c r="C2037" i="15"/>
  <c r="A2541" i="15"/>
  <c r="C2289" i="15"/>
  <c r="A1533" i="15"/>
  <c r="A2289" i="15"/>
  <c r="C1533" i="15"/>
  <c r="F210" i="10"/>
  <c r="D1785" i="15"/>
  <c r="D2541" i="15"/>
  <c r="D2289" i="15"/>
  <c r="F244" i="9"/>
  <c r="D2037" i="15"/>
  <c r="D1533" i="15"/>
  <c r="C2290" i="15" l="1"/>
  <c r="A2290" i="15"/>
  <c r="B2038" i="15"/>
  <c r="B1786" i="15"/>
  <c r="A2542" i="15"/>
  <c r="C1534" i="15"/>
  <c r="C2542" i="15"/>
  <c r="B2542" i="15"/>
  <c r="B1534" i="15"/>
  <c r="C2038" i="15"/>
  <c r="B2290" i="15"/>
  <c r="A2038" i="15"/>
  <c r="C1786" i="15"/>
  <c r="A1786" i="15"/>
  <c r="A1534" i="15"/>
  <c r="E2289" i="15"/>
  <c r="E2037" i="15"/>
  <c r="E1533" i="15"/>
  <c r="E1785" i="15"/>
  <c r="E2541" i="15"/>
  <c r="G210" i="10"/>
  <c r="B211" i="10"/>
  <c r="E211" i="10"/>
  <c r="U246" i="7"/>
  <c r="W246" i="7"/>
  <c r="D245" i="9"/>
  <c r="A211" i="10"/>
  <c r="C245" i="9"/>
  <c r="A245" i="9"/>
  <c r="V246" i="7"/>
  <c r="D2290" i="15"/>
  <c r="D1786" i="15"/>
  <c r="C211" i="10"/>
  <c r="D211" i="10"/>
  <c r="X246" i="7"/>
  <c r="B245" i="9"/>
  <c r="D2542" i="15"/>
  <c r="D2038" i="15"/>
  <c r="D1534" i="15"/>
  <c r="A3390" i="15" l="1"/>
  <c r="C2970" i="15"/>
  <c r="B2970" i="15"/>
  <c r="A3600" i="15"/>
  <c r="A2970" i="15"/>
  <c r="B2760" i="15"/>
  <c r="B3390" i="15"/>
  <c r="C2760" i="15"/>
  <c r="A2760" i="15"/>
  <c r="C3600" i="15"/>
  <c r="C3390" i="15"/>
  <c r="A3180" i="15"/>
  <c r="B3600" i="15"/>
  <c r="B3180" i="15"/>
  <c r="C3180" i="15"/>
  <c r="E1534" i="15"/>
  <c r="E1786" i="15"/>
  <c r="E2038" i="15"/>
  <c r="E2542" i="15"/>
  <c r="E2290" i="15"/>
  <c r="D3390" i="15"/>
  <c r="D2760" i="15"/>
  <c r="AA246" i="7"/>
  <c r="D2970" i="15"/>
  <c r="D3600" i="15"/>
  <c r="D3180" i="15"/>
  <c r="E3180" i="15" l="1"/>
  <c r="E2760" i="15"/>
  <c r="E3390" i="15"/>
  <c r="E3600" i="15"/>
  <c r="E2970" i="15"/>
  <c r="Y246" i="7"/>
  <c r="Z247" i="7" l="1"/>
  <c r="AB246" i="7"/>
  <c r="E245" i="9"/>
  <c r="F245" i="9"/>
  <c r="C246" i="9"/>
  <c r="V247" i="7"/>
  <c r="D246" i="9"/>
  <c r="A246" i="9"/>
  <c r="X247" i="7"/>
  <c r="U247" i="7"/>
  <c r="W247" i="7"/>
  <c r="B246" i="9"/>
  <c r="B2039" i="15" l="1"/>
  <c r="B1535" i="15"/>
  <c r="C1787" i="15"/>
  <c r="B2543" i="15"/>
  <c r="A1787" i="15"/>
  <c r="A1535" i="15"/>
  <c r="C2291" i="15"/>
  <c r="C1535" i="15"/>
  <c r="A2039" i="15"/>
  <c r="B2291" i="15"/>
  <c r="B1787" i="15"/>
  <c r="A2543" i="15"/>
  <c r="A2291" i="15"/>
  <c r="C2039" i="15"/>
  <c r="C2543" i="15"/>
  <c r="D2543" i="15"/>
  <c r="D2039" i="15"/>
  <c r="AA247" i="7"/>
  <c r="D1787" i="15"/>
  <c r="D2291" i="15"/>
  <c r="D1535" i="15"/>
  <c r="E2291" i="15" l="1"/>
  <c r="E2543" i="15"/>
  <c r="E1535" i="15"/>
  <c r="E1787" i="15"/>
  <c r="E2039" i="15"/>
  <c r="Y247" i="7"/>
  <c r="Z248" i="7" l="1"/>
  <c r="AB247" i="7"/>
  <c r="E246" i="9"/>
  <c r="F246" i="9"/>
  <c r="X248" i="7"/>
  <c r="C247" i="9"/>
  <c r="D247" i="9"/>
  <c r="U248" i="7"/>
  <c r="W248" i="7"/>
  <c r="V248" i="7"/>
  <c r="A247" i="9"/>
  <c r="B247" i="9"/>
  <c r="B2544" i="15" l="1"/>
  <c r="B2040" i="15"/>
  <c r="C2292" i="15"/>
  <c r="A2544" i="15"/>
  <c r="A2292" i="15"/>
  <c r="B1788" i="15"/>
  <c r="B2292" i="15"/>
  <c r="B1536" i="15"/>
  <c r="C1536" i="15"/>
  <c r="C2544" i="15"/>
  <c r="A1536" i="15"/>
  <c r="C2040" i="15"/>
  <c r="A1788" i="15"/>
  <c r="A2040" i="15"/>
  <c r="C1788" i="15"/>
  <c r="D2292" i="15"/>
  <c r="AA248" i="7"/>
  <c r="D1788" i="15"/>
  <c r="D2544" i="15"/>
  <c r="D2040" i="15"/>
  <c r="D1536" i="15"/>
  <c r="E2040" i="15" l="1"/>
  <c r="E1536" i="15"/>
  <c r="E2292" i="15"/>
  <c r="E1788" i="15"/>
  <c r="E2544" i="15"/>
  <c r="Y248" i="7"/>
  <c r="Z249" i="7" l="1"/>
  <c r="AB248" i="7"/>
  <c r="E247" i="9"/>
  <c r="F247" i="9"/>
  <c r="U249" i="7"/>
  <c r="V249" i="7"/>
  <c r="AD212" i="7" s="1"/>
  <c r="C248" i="9"/>
  <c r="B248" i="9"/>
  <c r="A248" i="9"/>
  <c r="W249" i="7"/>
  <c r="AE212" i="7" s="1"/>
  <c r="D248" i="9"/>
  <c r="X249" i="7"/>
  <c r="AC212" i="7"/>
  <c r="AF212" i="7"/>
  <c r="C2545" i="15" l="1"/>
  <c r="B2545" i="15"/>
  <c r="B2293" i="15"/>
  <c r="A2041" i="15"/>
  <c r="B1537" i="15"/>
  <c r="A1789" i="15"/>
  <c r="A2545" i="15"/>
  <c r="B1789" i="15"/>
  <c r="C2293" i="15"/>
  <c r="C1537" i="15"/>
  <c r="B2041" i="15"/>
  <c r="A1537" i="15"/>
  <c r="C1789" i="15"/>
  <c r="C2041" i="15"/>
  <c r="A2293" i="15"/>
  <c r="AA249" i="7"/>
  <c r="D1789" i="15"/>
  <c r="D2041" i="15"/>
  <c r="D2293" i="15"/>
  <c r="D2545" i="15"/>
  <c r="D1537" i="15"/>
  <c r="E1537" i="15" l="1"/>
  <c r="E2545" i="15"/>
  <c r="E2293" i="15"/>
  <c r="E2041" i="15"/>
  <c r="E1789" i="15"/>
  <c r="Y249" i="7"/>
  <c r="AG212" i="7"/>
  <c r="Z250" i="7" l="1"/>
  <c r="AA250" i="7"/>
  <c r="AB249" i="7"/>
  <c r="AJ212" i="7"/>
  <c r="Y250" i="7"/>
  <c r="E248" i="9"/>
  <c r="F248" i="9"/>
  <c r="AH212" i="7"/>
  <c r="U250" i="7"/>
  <c r="E249" i="9"/>
  <c r="V250" i="7"/>
  <c r="C249" i="9"/>
  <c r="X250" i="7"/>
  <c r="D249" i="9"/>
  <c r="W250" i="7"/>
  <c r="Z251" i="7" l="1"/>
  <c r="AB250" i="7"/>
  <c r="AK212" i="7"/>
  <c r="C1790" i="15"/>
  <c r="C2042" i="15"/>
  <c r="C1538" i="15"/>
  <c r="B2042" i="15"/>
  <c r="B1790" i="15"/>
  <c r="C2546" i="15"/>
  <c r="A2294" i="15"/>
  <c r="B2546" i="15"/>
  <c r="B1538" i="15"/>
  <c r="A1790" i="15"/>
  <c r="C2294" i="15"/>
  <c r="A2042" i="15"/>
  <c r="A2546" i="15"/>
  <c r="A1538" i="15"/>
  <c r="B2294" i="15"/>
  <c r="D2546" i="15"/>
  <c r="D2042" i="15"/>
  <c r="A249" i="9"/>
  <c r="B249" i="9"/>
  <c r="F211" i="10"/>
  <c r="D1790" i="15"/>
  <c r="D1538" i="15"/>
  <c r="D2294" i="15"/>
  <c r="E1538" i="15" l="1"/>
  <c r="E2294" i="15"/>
  <c r="E1790" i="15"/>
  <c r="E2546" i="15"/>
  <c r="E2042" i="15"/>
  <c r="G211" i="10"/>
  <c r="D250" i="9"/>
  <c r="U251" i="7"/>
  <c r="W251" i="7"/>
  <c r="X251" i="7"/>
  <c r="F249" i="9"/>
  <c r="C250" i="9"/>
  <c r="V251" i="7"/>
  <c r="A250" i="9"/>
  <c r="B250" i="9"/>
  <c r="B1791" i="15" l="1"/>
  <c r="B1539" i="15"/>
  <c r="C2547" i="15"/>
  <c r="A2295" i="15"/>
  <c r="C1791" i="15"/>
  <c r="A1539" i="15"/>
  <c r="A2547" i="15"/>
  <c r="B2295" i="15"/>
  <c r="A1791" i="15"/>
  <c r="A2043" i="15"/>
  <c r="C2043" i="15"/>
  <c r="C1539" i="15"/>
  <c r="B2547" i="15"/>
  <c r="C2295" i="15"/>
  <c r="B2043" i="15"/>
  <c r="A3181" i="15"/>
  <c r="B2761" i="15"/>
  <c r="A2971" i="15"/>
  <c r="B3391" i="15"/>
  <c r="B3181" i="15"/>
  <c r="A3601" i="15"/>
  <c r="A2761" i="15"/>
  <c r="C3181" i="15"/>
  <c r="C3391" i="15"/>
  <c r="C2761" i="15"/>
  <c r="A3391" i="15"/>
  <c r="C3601" i="15"/>
  <c r="B2971" i="15"/>
  <c r="C2971" i="15"/>
  <c r="B3601" i="15"/>
  <c r="D2295" i="15"/>
  <c r="D2971" i="15"/>
  <c r="D2761" i="15"/>
  <c r="D1791" i="15"/>
  <c r="AA251" i="7"/>
  <c r="D2043" i="15"/>
  <c r="D1539" i="15"/>
  <c r="D3181" i="15"/>
  <c r="D3601" i="15"/>
  <c r="D3391" i="15"/>
  <c r="D2547" i="15"/>
  <c r="E2761" i="15" l="1"/>
  <c r="E2547" i="15"/>
  <c r="E3391" i="15"/>
  <c r="E2295" i="15"/>
  <c r="E2043" i="15"/>
  <c r="E1791" i="15"/>
  <c r="E3601" i="15"/>
  <c r="E2971" i="15"/>
  <c r="E3181" i="15"/>
  <c r="E1539" i="15"/>
  <c r="Y251" i="7"/>
  <c r="Z252" i="7" l="1"/>
  <c r="AB251" i="7"/>
  <c r="E250" i="9"/>
  <c r="F250" i="9"/>
  <c r="W252" i="7"/>
  <c r="B251" i="9"/>
  <c r="A251" i="9"/>
  <c r="U252" i="7"/>
  <c r="D251" i="9"/>
  <c r="C251" i="9"/>
  <c r="X252" i="7"/>
  <c r="V252" i="7"/>
  <c r="B2548" i="15" l="1"/>
  <c r="C2296" i="15"/>
  <c r="B1540" i="15"/>
  <c r="A2296" i="15"/>
  <c r="B1792" i="15"/>
  <c r="C1792" i="15"/>
  <c r="B2044" i="15"/>
  <c r="A2044" i="15"/>
  <c r="A2548" i="15"/>
  <c r="C1540" i="15"/>
  <c r="A1540" i="15"/>
  <c r="C2044" i="15"/>
  <c r="B2296" i="15"/>
  <c r="C2548" i="15"/>
  <c r="A1792" i="15"/>
  <c r="AA252" i="7"/>
  <c r="D2296" i="15"/>
  <c r="D1792" i="15"/>
  <c r="D2548" i="15"/>
  <c r="D1540" i="15"/>
  <c r="D2044" i="15"/>
  <c r="E1540" i="15" l="1"/>
  <c r="E1792" i="15"/>
  <c r="E2548" i="15"/>
  <c r="E2044" i="15"/>
  <c r="E2296" i="15"/>
  <c r="Y252" i="7"/>
  <c r="Z253" i="7" l="1"/>
  <c r="AB252" i="7"/>
  <c r="E251" i="9"/>
  <c r="F251" i="9"/>
  <c r="V253" i="7"/>
  <c r="W253" i="7"/>
  <c r="A252" i="9"/>
  <c r="D252" i="9"/>
  <c r="X253" i="7"/>
  <c r="U253" i="7"/>
  <c r="C252" i="9"/>
  <c r="B252" i="9"/>
  <c r="A1793" i="15" l="1"/>
  <c r="C1793" i="15"/>
  <c r="A1541" i="15"/>
  <c r="C2297" i="15"/>
  <c r="A2297" i="15"/>
  <c r="B1793" i="15"/>
  <c r="A2549" i="15"/>
  <c r="C2549" i="15"/>
  <c r="B2549" i="15"/>
  <c r="B2297" i="15"/>
  <c r="C1541" i="15"/>
  <c r="B2045" i="15"/>
  <c r="A2045" i="15"/>
  <c r="B1541" i="15"/>
  <c r="C2045" i="15"/>
  <c r="D2297" i="15"/>
  <c r="D1793" i="15"/>
  <c r="AA253" i="7"/>
  <c r="D1541" i="15"/>
  <c r="D2045" i="15"/>
  <c r="D2549" i="15"/>
  <c r="E1541" i="15" l="1"/>
  <c r="E2045" i="15"/>
  <c r="E2297" i="15"/>
  <c r="E2549" i="15"/>
  <c r="E1793" i="15"/>
  <c r="Y253" i="7"/>
  <c r="Z254" i="7" l="1"/>
  <c r="AB253" i="7"/>
  <c r="E252" i="9"/>
  <c r="F252" i="9"/>
  <c r="U254" i="7"/>
  <c r="C253" i="9"/>
  <c r="B253" i="9"/>
  <c r="A253" i="9"/>
  <c r="W254" i="7"/>
  <c r="D253" i="9"/>
  <c r="X254" i="7"/>
  <c r="V254" i="7"/>
  <c r="C2298" i="15" l="1"/>
  <c r="C2046" i="15"/>
  <c r="A2046" i="15"/>
  <c r="B1794" i="15"/>
  <c r="A2550" i="15"/>
  <c r="B2550" i="15"/>
  <c r="B2298" i="15"/>
  <c r="C1794" i="15"/>
  <c r="C2550" i="15"/>
  <c r="A1794" i="15"/>
  <c r="A2298" i="15"/>
  <c r="C1542" i="15"/>
  <c r="B2046" i="15"/>
  <c r="B1542" i="15"/>
  <c r="A1542" i="15"/>
  <c r="AA254" i="7"/>
  <c r="D1794" i="15"/>
  <c r="D2550" i="15"/>
  <c r="D2046" i="15"/>
  <c r="D2298" i="15"/>
  <c r="D1542" i="15"/>
  <c r="E2550" i="15" l="1"/>
  <c r="E2298" i="15"/>
  <c r="E1542" i="15"/>
  <c r="E1794" i="15"/>
  <c r="E2046" i="15"/>
  <c r="Y254" i="7"/>
  <c r="AB254" i="7" l="1"/>
  <c r="E253" i="9"/>
  <c r="F253" i="9"/>
  <c r="A2551" i="15" l="1"/>
  <c r="C2047" i="15"/>
  <c r="A2299" i="15"/>
  <c r="C2551" i="15"/>
  <c r="B1543" i="15"/>
  <c r="B1795" i="15"/>
  <c r="C1795" i="15"/>
  <c r="B2047" i="15"/>
  <c r="A2047" i="15"/>
  <c r="C2299" i="15"/>
  <c r="A1795" i="15"/>
  <c r="B2299" i="15"/>
  <c r="B2551" i="15"/>
  <c r="C1543" i="15"/>
  <c r="A1543" i="15"/>
  <c r="D2551" i="15"/>
  <c r="D2047" i="15"/>
  <c r="D1795" i="15"/>
  <c r="D2299" i="15"/>
  <c r="D1543" i="15"/>
  <c r="E1795" i="15" l="1"/>
  <c r="E2551" i="15"/>
  <c r="E1543" i="15"/>
  <c r="E2047" i="15"/>
  <c r="E2299" i="15"/>
</calcChain>
</file>

<file path=xl/sharedStrings.xml><?xml version="1.0" encoding="utf-8"?>
<sst xmlns="http://schemas.openxmlformats.org/spreadsheetml/2006/main" count="156" uniqueCount="41">
  <si>
    <t>Номер чека</t>
  </si>
  <si>
    <t>Баралгин</t>
  </si>
  <si>
    <t>Валидол</t>
  </si>
  <si>
    <t>Долгит</t>
  </si>
  <si>
    <t>Мирамистин</t>
  </si>
  <si>
    <t>Стелланин</t>
  </si>
  <si>
    <t>Контрактубекс</t>
  </si>
  <si>
    <t>Терафлю</t>
  </si>
  <si>
    <t>Влажные салфетки</t>
  </si>
  <si>
    <t>Список покупок</t>
  </si>
  <si>
    <t>Cумма по столбцу</t>
  </si>
  <si>
    <t>D</t>
  </si>
  <si>
    <t>Частота появления</t>
  </si>
  <si>
    <t>Предмет 1</t>
  </si>
  <si>
    <t>Предмет 2</t>
  </si>
  <si>
    <t>Предмет 3</t>
  </si>
  <si>
    <t>Анальгин</t>
  </si>
  <si>
    <t>Предмет 4</t>
  </si>
  <si>
    <t>Предмет 5</t>
  </si>
  <si>
    <t>Предмет 6</t>
  </si>
  <si>
    <t>Строка набора</t>
  </si>
  <si>
    <t>Строка дополнения</t>
  </si>
  <si>
    <t>Предмет 7</t>
  </si>
  <si>
    <t>Предмет 8</t>
  </si>
  <si>
    <t>Предмет 9</t>
  </si>
  <si>
    <t>Предмет 10</t>
  </si>
  <si>
    <t>Условие</t>
  </si>
  <si>
    <t>Следствие</t>
  </si>
  <si>
    <t>Достоверность</t>
  </si>
  <si>
    <t>Поддержка</t>
  </si>
  <si>
    <t>Значимость</t>
  </si>
  <si>
    <t>Двухпредметные наборы</t>
  </si>
  <si>
    <t>Трёхпредметные наборы</t>
  </si>
  <si>
    <t>Четырёхпредметные наборы</t>
  </si>
  <si>
    <t>Пятипредметные наборы</t>
  </si>
  <si>
    <t>Шестипредметные наборы</t>
  </si>
  <si>
    <t>Семипредметные наборы</t>
  </si>
  <si>
    <t>Восьмипредметные наборы</t>
  </si>
  <si>
    <t>Девятипредметные наборы</t>
  </si>
  <si>
    <t>Однопредметные наборы</t>
  </si>
  <si>
    <t>Корвалол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</si>
</sst>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8"/>
      <color rgb="FFE83E8C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9" xfId="0" applyFill="1" applyBorder="1"/>
    <xf numFmtId="0" fontId="1" fillId="0" borderId="0" xfId="0" applyFont="1" applyFill="1" applyBorder="1"/>
    <xf numFmtId="1" fontId="0" fillId="0" borderId="0" xfId="0" applyNumberFormat="1"/>
    <xf numFmtId="0" fontId="2" fillId="2" borderId="9" xfId="0" applyFont="1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18">
    <dxf>
      <fill>
        <patternFill patternType="solid">
          <fgColor rgb="FFFFD966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RowHeight="14.4" x14ac:dyDescent="0.3"/>
  <cols>
    <col min="2" max="2" width="9.21875" customWidth="1"/>
    <col min="3" max="3" width="17.44140625" bestFit="1" customWidth="1"/>
  </cols>
  <sheetData>
    <row r="1" spans="1:3" x14ac:dyDescent="0.3">
      <c r="A1" s="20" t="s">
        <v>11</v>
      </c>
      <c r="C1" s="3" t="s">
        <v>9</v>
      </c>
    </row>
    <row r="2" spans="1:3" x14ac:dyDescent="0.3">
      <c r="A2" s="17">
        <v>5</v>
      </c>
      <c r="C2" s="21" t="s">
        <v>16</v>
      </c>
    </row>
    <row r="3" spans="1:3" x14ac:dyDescent="0.3">
      <c r="C3" s="21" t="s">
        <v>1</v>
      </c>
    </row>
    <row r="4" spans="1:3" x14ac:dyDescent="0.3">
      <c r="C4" s="21" t="s">
        <v>2</v>
      </c>
    </row>
    <row r="5" spans="1:3" x14ac:dyDescent="0.3">
      <c r="C5" s="21" t="s">
        <v>8</v>
      </c>
    </row>
    <row r="6" spans="1:3" x14ac:dyDescent="0.3">
      <c r="C6" s="21" t="s">
        <v>3</v>
      </c>
    </row>
    <row r="7" spans="1:3" x14ac:dyDescent="0.3">
      <c r="C7" s="21" t="s">
        <v>6</v>
      </c>
    </row>
    <row r="8" spans="1:3" x14ac:dyDescent="0.3">
      <c r="C8" s="21" t="s">
        <v>40</v>
      </c>
    </row>
    <row r="9" spans="1:3" x14ac:dyDescent="0.3">
      <c r="C9" s="21" t="s">
        <v>4</v>
      </c>
    </row>
    <row r="10" spans="1:3" x14ac:dyDescent="0.3">
      <c r="C10" s="21" t="s">
        <v>5</v>
      </c>
    </row>
    <row r="11" spans="1:3" x14ac:dyDescent="0.3">
      <c r="C11" s="2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H2" sqref="H2"/>
    </sheetView>
  </sheetViews>
  <sheetFormatPr defaultRowHeight="14.4" x14ac:dyDescent="0.3"/>
  <cols>
    <col min="1" max="4" width="17.44140625" bestFit="1" customWidth="1"/>
    <col min="5" max="6" width="13.6640625" bestFit="1" customWidth="1"/>
    <col min="7" max="7" width="17.6640625" bestFit="1" customWidth="1"/>
    <col min="8" max="8" width="52.6640625" bestFit="1" customWidth="1"/>
    <col min="12" max="12" width="55" bestFit="1" customWidth="1"/>
    <col min="16" max="16" width="44.44140625" bestFit="1" customWidth="1"/>
    <col min="20" max="20" width="53.44140625" bestFit="1" customWidth="1"/>
    <col min="24" max="24" width="52.88671875" bestFit="1" customWidth="1"/>
  </cols>
  <sheetData>
    <row r="1" spans="1:7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18</v>
      </c>
      <c r="F1" s="13" t="s">
        <v>19</v>
      </c>
      <c r="G1" s="13" t="s">
        <v>12</v>
      </c>
    </row>
    <row r="2" spans="1:7" x14ac:dyDescent="0.3">
      <c r="A2" t="str">
        <f ca="1">IF(INDIRECT(ADDRESS(Таблицы!$AI3-1,6,,,"Трёхпредметные наборы"))&gt;=Параметры!$A$2,Таблицы!AC3,"")</f>
        <v/>
      </c>
      <c r="B2" t="str">
        <f ca="1">IF(INDIRECT(ADDRESS(Таблицы!$AI3-1,6,,,"Трёхпредметные наборы"))&gt;=Параметры!$A$2,Таблицы!AD3,"")</f>
        <v/>
      </c>
      <c r="C2" t="str">
        <f ca="1">IF(INDIRECT(ADDRESS(Таблицы!$AI3-1,6,,,"Трёхпредметные наборы"))&gt;=Параметры!$A$2,Таблицы!AE3,"")</f>
        <v/>
      </c>
      <c r="D2" t="str">
        <f ca="1">IF(INDIRECT(ADDRESS(Таблицы!$AI3-1,6,,,"Трёхпредметные наборы"))&gt;=Параметры!$A$2,Таблицы!AF3,"")</f>
        <v/>
      </c>
      <c r="E2" t="str">
        <f ca="1">IF(INDIRECT(ADDRESS(Таблицы!$AI3-1,6,,,"Трёхпредметные наборы"))&gt;=Параметры!$A$2,Таблицы!AG3,"")</f>
        <v/>
      </c>
      <c r="F2" t="str">
        <f ca="1">IF(INDIRECT(ADDRESS(MATCH(Таблицы!AH3,'Однопредметные наборы'!$A$2:$A$11)+1,2,,,"Однопредметные наборы"))&gt;=Параметры!$A$2,Таблицы!AH3,"")</f>
        <v>Контрактубекс</v>
      </c>
      <c r="G2" s="5" t="e">
        <f ca="1">SUMPRODUCT(INDIRECT(ADDRESS(2,MATCH(C2,'Нормализованная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таблица")),INDIRECT(ADDRESS(2,MATCH(E2,'Нормализованная таблица'!$B$1:$K$1)+1,,,"Нормализованная таблица")):INDIRECT(ADDRESS(31,MATCH(E2,'Нормализованная таблица'!$B$1:$K$1)+1,,,"Нормализованная таблица")),INDIRECT(ADDRESS(2,MATCH(F2,'Нормализованная таблица'!$B$1:$K$1)+1,,,"Нормализованная таблица")):INDIRECT(ADDRESS(31,MATCH(F2,'Нормализованная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таблица")))</f>
        <v>#N/A</v>
      </c>
    </row>
    <row r="3" spans="1:7" x14ac:dyDescent="0.3">
      <c r="A3" t="str">
        <f ca="1">IF(INDIRECT(ADDRESS(Таблицы!$AI4-1,6,,,"Трёхпредметные наборы"))&gt;=Параметры!$A$2,Таблицы!AC4,"")</f>
        <v/>
      </c>
      <c r="B3" t="str">
        <f ca="1">IF(INDIRECT(ADDRESS(Таблицы!$AI4-1,6,,,"Трёхпредметные наборы"))&gt;=Параметры!$A$2,Таблицы!AD4,"")</f>
        <v/>
      </c>
      <c r="C3" t="str">
        <f ca="1">IF(INDIRECT(ADDRESS(Таблицы!$AI4-1,6,,,"Трёхпредметные наборы"))&gt;=Параметры!$A$2,Таблицы!AE4,"")</f>
        <v/>
      </c>
      <c r="D3" t="str">
        <f ca="1">IF(INDIRECT(ADDRESS(Таблицы!$AI4-1,6,,,"Трёхпредметные наборы"))&gt;=Параметры!$A$2,Таблицы!AF4,"")</f>
        <v/>
      </c>
      <c r="E3" t="str">
        <f ca="1">IF(INDIRECT(ADDRESS(Таблицы!$AI4-1,6,,,"Трёхпредметные наборы"))&gt;=Параметры!$A$2,Таблицы!AG4,"")</f>
        <v/>
      </c>
      <c r="F3" t="str">
        <f ca="1">IF(INDIRECT(ADDRESS(MATCH(Таблицы!AH4,'Однопредметные наборы'!$A$2:$A$11)+1,2,,,"Однопредметные наборы"))&gt;=Параметры!$A$2,Таблицы!AH4,"")</f>
        <v>Корвалол</v>
      </c>
      <c r="G3" s="5" t="e">
        <f ca="1">SUMPRODUCT(INDIRECT(ADDRESS(2,MATCH(C3,'Нормализованная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таблица")),INDIRECT(ADDRESS(2,MATCH(D3,'Нормализованная таблица'!$B$1:$K$1)+1,,,"Нормализованная таблица")):INDIRECT(ADDRESS(31,MATCH(D3,'Нормализованная таблица'!$B$1:$K$1)+1,,,"Нормализованная таблица")),INDIRECT(ADDRESS(2,MATCH(E3,'Нормализованная таблица'!$B$1:$K$1)+1,,,"Нормализованная таблица")):INDIRECT(ADDRESS(31,MATCH(E3,'Нормализованная таблица'!$B$1:$K$1)+1,,,"Нормализованная таблица")),INDIRECT(ADDRESS(2,MATCH(F3,'Нормализованная таблица'!$B$1:$K$1)+1,,,"Нормализованная таблица")):INDIRECT(ADDRESS(31,MATCH(F3,'Нормализованная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таблица")))</f>
        <v>#N/A</v>
      </c>
    </row>
    <row r="4" spans="1:7" x14ac:dyDescent="0.3">
      <c r="A4" t="str">
        <f ca="1">IF(INDIRECT(ADDRESS(Таблицы!$AI5-1,6,,,"Трёхпредметные наборы"))&gt;=Параметры!$A$2,Таблицы!AC5,"")</f>
        <v/>
      </c>
      <c r="B4" t="str">
        <f ca="1">IF(INDIRECT(ADDRESS(Таблицы!$AI5-1,6,,,"Трёхпредметные наборы"))&gt;=Параметры!$A$2,Таблицы!AD5,"")</f>
        <v/>
      </c>
      <c r="C4" t="str">
        <f ca="1">IF(INDIRECT(ADDRESS(Таблицы!$AI5-1,6,,,"Трёхпредметные наборы"))&gt;=Параметры!$A$2,Таблицы!AE5,"")</f>
        <v/>
      </c>
      <c r="D4" t="str">
        <f ca="1">IF(INDIRECT(ADDRESS(Таблицы!$AI5-1,6,,,"Трёхпредметные наборы"))&gt;=Параметры!$A$2,Таблицы!AF5,"")</f>
        <v/>
      </c>
      <c r="E4" t="str">
        <f ca="1">IF(INDIRECT(ADDRESS(Таблицы!$AI5-1,6,,,"Трёхпредметные наборы"))&gt;=Параметры!$A$2,Таблицы!AG5,"")</f>
        <v/>
      </c>
      <c r="F4" t="str">
        <f ca="1">IF(INDIRECT(ADDRESS(MATCH(Таблицы!AH5,'Однопредметные наборы'!$A$2:$A$11)+1,2,,,"Однопредметные наборы"))&gt;=Параметры!$A$2,Таблицы!AH5,"")</f>
        <v/>
      </c>
      <c r="G4" s="5" t="e">
        <f ca="1">SUMPRODUCT(INDIRECT(ADDRESS(2,MATCH(C4,'Нормализованная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таблица")),INDIRECT(ADDRESS(2,MATCH(D4,'Нормализованная таблица'!$B$1:$K$1)+1,,,"Нормализованная таблица")):INDIRECT(ADDRESS(31,MATCH(D4,'Нормализованная таблица'!$B$1:$K$1)+1,,,"Нормализованная таблица")),INDIRECT(ADDRESS(2,MATCH(E4,'Нормализованная таблица'!$B$1:$K$1)+1,,,"Нормализованная таблица")):INDIRECT(ADDRESS(31,MATCH(E4,'Нормализованная таблица'!$B$1:$K$1)+1,,,"Нормализованная таблица")),INDIRECT(ADDRESS(2,MATCH(F4,'Нормализованная таблица'!$B$1:$K$1)+1,,,"Нормализованная таблица")):INDIRECT(ADDRESS(31,MATCH(F4,'Нормализованная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таблица")))</f>
        <v>#N/A</v>
      </c>
    </row>
    <row r="5" spans="1:7" x14ac:dyDescent="0.3">
      <c r="A5" t="str">
        <f ca="1">IF(INDIRECT(ADDRESS(Таблицы!$AI6-1,6,,,"Трёхпредметные наборы"))&gt;=Параметры!$A$2,Таблицы!AC6,"")</f>
        <v/>
      </c>
      <c r="B5" t="str">
        <f ca="1">IF(INDIRECT(ADDRESS(Таблицы!$AI6-1,6,,,"Трёхпредметные наборы"))&gt;=Параметры!$A$2,Таблицы!AD6,"")</f>
        <v/>
      </c>
      <c r="C5" t="str">
        <f ca="1">IF(INDIRECT(ADDRESS(Таблицы!$AI6-1,6,,,"Трёхпредметные наборы"))&gt;=Параметры!$A$2,Таблицы!AE6,"")</f>
        <v/>
      </c>
      <c r="D5" t="str">
        <f ca="1">IF(INDIRECT(ADDRESS(Таблицы!$AI6-1,6,,,"Трёхпредметные наборы"))&gt;=Параметры!$A$2,Таблицы!AF6,"")</f>
        <v/>
      </c>
      <c r="E5" t="str">
        <f ca="1">IF(INDIRECT(ADDRESS(Таблицы!$AI6-1,6,,,"Трёхпредметные наборы"))&gt;=Параметры!$A$2,Таблицы!AG6,"")</f>
        <v/>
      </c>
      <c r="F5" t="str">
        <f ca="1">IF(INDIRECT(ADDRESS(MATCH(Таблицы!AH6,'Однопредметные наборы'!$A$2:$A$11)+1,2,,,"Однопредметные наборы"))&gt;=Параметры!$A$2,Таблицы!AH6,"")</f>
        <v/>
      </c>
      <c r="G5" s="5" t="e">
        <f ca="1">SUMPRODUCT(INDIRECT(ADDRESS(2,MATCH(C5,'Нормализованная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таблица")),INDIRECT(ADDRESS(2,MATCH(D5,'Нормализованная таблица'!$B$1:$K$1)+1,,,"Нормализованная таблица")):INDIRECT(ADDRESS(31,MATCH(D5,'Нормализованная таблица'!$B$1:$K$1)+1,,,"Нормализованная таблица")),INDIRECT(ADDRESS(2,MATCH(E5,'Нормализованная таблица'!$B$1:$K$1)+1,,,"Нормализованная таблица")):INDIRECT(ADDRESS(31,MATCH(E5,'Нормализованная таблица'!$B$1:$K$1)+1,,,"Нормализованная таблица")),INDIRECT(ADDRESS(2,MATCH(F5,'Нормализованная таблица'!$B$1:$K$1)+1,,,"Нормализованная таблица")):INDIRECT(ADDRESS(31,MATCH(F5,'Нормализованная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таблица")))</f>
        <v>#N/A</v>
      </c>
    </row>
    <row r="6" spans="1:7" x14ac:dyDescent="0.3">
      <c r="A6" t="str">
        <f ca="1">IF(INDIRECT(ADDRESS(Таблицы!$AI7-1,6,,,"Трёхпредметные наборы"))&gt;=Параметры!$A$2,Таблицы!AC7,"")</f>
        <v/>
      </c>
      <c r="B6" t="str">
        <f ca="1">IF(INDIRECT(ADDRESS(Таблицы!$AI7-1,6,,,"Трёхпредметные наборы"))&gt;=Параметры!$A$2,Таблицы!AD7,"")</f>
        <v/>
      </c>
      <c r="C6" t="str">
        <f ca="1">IF(INDIRECT(ADDRESS(Таблицы!$AI7-1,6,,,"Трёхпредметные наборы"))&gt;=Параметры!$A$2,Таблицы!AE7,"")</f>
        <v/>
      </c>
      <c r="D6" t="str">
        <f ca="1">IF(INDIRECT(ADDRESS(Таблицы!$AI7-1,6,,,"Трёхпредметные наборы"))&gt;=Параметры!$A$2,Таблицы!AF7,"")</f>
        <v/>
      </c>
      <c r="E6" t="str">
        <f ca="1">IF(INDIRECT(ADDRESS(Таблицы!$AI7-1,6,,,"Трёхпредметные наборы"))&gt;=Параметры!$A$2,Таблицы!AG7,"")</f>
        <v/>
      </c>
      <c r="F6" t="str">
        <f ca="1">IF(INDIRECT(ADDRESS(MATCH(Таблицы!AH7,'Однопредметные наборы'!$A$2:$A$11)+1,2,,,"Однопредметные наборы"))&gt;=Параметры!$A$2,Таблицы!AH7,"")</f>
        <v>Терафлю</v>
      </c>
      <c r="G6" s="5" t="e">
        <f ca="1">SUMPRODUCT(INDIRECT(ADDRESS(2,MATCH(C6,'Нормализованная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таблица")),INDIRECT(ADDRESS(2,MATCH(D6,'Нормализованная таблица'!$B$1:$K$1)+1,,,"Нормализованная таблица")):INDIRECT(ADDRESS(31,MATCH(D6,'Нормализованная таблица'!$B$1:$K$1)+1,,,"Нормализованная таблица")),INDIRECT(ADDRESS(2,MATCH(E6,'Нормализованная таблица'!$B$1:$K$1)+1,,,"Нормализованная таблица")):INDIRECT(ADDRESS(31,MATCH(E6,'Нормализованная таблица'!$B$1:$K$1)+1,,,"Нормализованная таблица")),INDIRECT(ADDRESS(2,MATCH(F6,'Нормализованная таблица'!$B$1:$K$1)+1,,,"Нормализованная таблица")):INDIRECT(ADDRESS(31,MATCH(F6,'Нормализованная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таблица")))</f>
        <v>#N/A</v>
      </c>
    </row>
    <row r="7" spans="1:7" x14ac:dyDescent="0.3">
      <c r="A7" t="str">
        <f ca="1">IF(INDIRECT(ADDRESS(Таблицы!$AI8-1,6,,,"Трёхпредметные наборы"))&gt;=Параметры!$A$2,Таблицы!AC8,"")</f>
        <v/>
      </c>
      <c r="B7" t="str">
        <f ca="1">IF(INDIRECT(ADDRESS(Таблицы!$AI8-1,6,,,"Трёхпредметные наборы"))&gt;=Параметры!$A$2,Таблицы!AD8,"")</f>
        <v/>
      </c>
      <c r="C7" t="str">
        <f ca="1">IF(INDIRECT(ADDRESS(Таблицы!$AI8-1,6,,,"Трёхпредметные наборы"))&gt;=Параметры!$A$2,Таблицы!AE8,"")</f>
        <v/>
      </c>
      <c r="D7" t="str">
        <f ca="1">IF(INDIRECT(ADDRESS(Таблицы!$AI8-1,6,,,"Трёхпредметные наборы"))&gt;=Параметры!$A$2,Таблицы!AF8,"")</f>
        <v/>
      </c>
      <c r="E7" t="str">
        <f ca="1">IF(INDIRECT(ADDRESS(Таблицы!$AI8-1,6,,,"Трёхпредметные наборы"))&gt;=Параметры!$A$2,Таблицы!AG8,"")</f>
        <v/>
      </c>
      <c r="F7" t="str">
        <f ca="1">IF(INDIRECT(ADDRESS(MATCH(Таблицы!AH8,'Однопредметные наборы'!$A$2:$A$11)+1,2,,,"Однопредметные наборы"))&gt;=Параметры!$A$2,Таблицы!AH8,"")</f>
        <v>Корвалол</v>
      </c>
      <c r="G7" s="5" t="e">
        <f ca="1">SUMPRODUCT(INDIRECT(ADDRESS(2,MATCH(C7,'Нормализованная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таблица")),INDIRECT(ADDRESS(2,MATCH(D7,'Нормализованная таблица'!$B$1:$K$1)+1,,,"Нормализованная таблица")):INDIRECT(ADDRESS(31,MATCH(D7,'Нормализованная таблица'!$B$1:$K$1)+1,,,"Нормализованная таблица")),INDIRECT(ADDRESS(2,MATCH(E7,'Нормализованная таблица'!$B$1:$K$1)+1,,,"Нормализованная таблица")):INDIRECT(ADDRESS(31,MATCH(E7,'Нормализованная таблица'!$B$1:$K$1)+1,,,"Нормализованная таблица")),INDIRECT(ADDRESS(2,MATCH(F7,'Нормализованная таблица'!$B$1:$K$1)+1,,,"Нормализованная таблица")):INDIRECT(ADDRESS(31,MATCH(F7,'Нормализованная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таблица")))</f>
        <v>#N/A</v>
      </c>
    </row>
    <row r="8" spans="1:7" x14ac:dyDescent="0.3">
      <c r="A8" t="str">
        <f ca="1">IF(INDIRECT(ADDRESS(Таблицы!$AI9-1,6,,,"Трёхпредметные наборы"))&gt;=Параметры!$A$2,Таблицы!AC9,"")</f>
        <v/>
      </c>
      <c r="B8" t="str">
        <f ca="1">IF(INDIRECT(ADDRESS(Таблицы!$AI9-1,6,,,"Трёхпредметные наборы"))&gt;=Параметры!$A$2,Таблицы!AD9,"")</f>
        <v/>
      </c>
      <c r="C8" t="str">
        <f ca="1">IF(INDIRECT(ADDRESS(Таблицы!$AI9-1,6,,,"Трёхпредметные наборы"))&gt;=Параметры!$A$2,Таблицы!AE9,"")</f>
        <v/>
      </c>
      <c r="D8" t="str">
        <f ca="1">IF(INDIRECT(ADDRESS(Таблицы!$AI9-1,6,,,"Трёхпредметные наборы"))&gt;=Параметры!$A$2,Таблицы!AF9,"")</f>
        <v/>
      </c>
      <c r="E8" t="str">
        <f ca="1">IF(INDIRECT(ADDRESS(Таблицы!$AI9-1,6,,,"Трёхпредметные наборы"))&gt;=Параметры!$A$2,Таблицы!AG9,"")</f>
        <v/>
      </c>
      <c r="F8" t="str">
        <f ca="1">IF(INDIRECT(ADDRESS(MATCH(Таблицы!AH9,'Однопредметные наборы'!$A$2:$A$11)+1,2,,,"Однопредметные наборы"))&gt;=Параметры!$A$2,Таблицы!AH9,"")</f>
        <v/>
      </c>
      <c r="G8" s="5" t="e">
        <f ca="1">SUMPRODUCT(INDIRECT(ADDRESS(2,MATCH(C8,'Нормализованная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таблица")),INDIRECT(ADDRESS(2,MATCH(D8,'Нормализованная таблица'!$B$1:$K$1)+1,,,"Нормализованная таблица")):INDIRECT(ADDRESS(31,MATCH(D8,'Нормализованная таблица'!$B$1:$K$1)+1,,,"Нормализованная таблица")),INDIRECT(ADDRESS(2,MATCH(E8,'Нормализованная таблица'!$B$1:$K$1)+1,,,"Нормализованная таблица")):INDIRECT(ADDRESS(31,MATCH(E8,'Нормализованная таблица'!$B$1:$K$1)+1,,,"Нормализованная таблица")),INDIRECT(ADDRESS(2,MATCH(F8,'Нормализованная таблица'!$B$1:$K$1)+1,,,"Нормализованная таблица")):INDIRECT(ADDRESS(31,MATCH(F8,'Нормализованная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таблица")))</f>
        <v>#N/A</v>
      </c>
    </row>
    <row r="9" spans="1:7" x14ac:dyDescent="0.3">
      <c r="A9" t="str">
        <f ca="1">IF(INDIRECT(ADDRESS(Таблицы!$AI10-1,6,,,"Трёхпредметные наборы"))&gt;=Параметры!$A$2,Таблицы!AC10,"")</f>
        <v/>
      </c>
      <c r="B9" t="str">
        <f ca="1">IF(INDIRECT(ADDRESS(Таблицы!$AI10-1,6,,,"Трёхпредметные наборы"))&gt;=Параметры!$A$2,Таблицы!AD10,"")</f>
        <v/>
      </c>
      <c r="C9" t="str">
        <f ca="1">IF(INDIRECT(ADDRESS(Таблицы!$AI10-1,6,,,"Трёхпредметные наборы"))&gt;=Параметры!$A$2,Таблицы!AE10,"")</f>
        <v/>
      </c>
      <c r="D9" t="str">
        <f ca="1">IF(INDIRECT(ADDRESS(Таблицы!$AI10-1,6,,,"Трёхпредметные наборы"))&gt;=Параметры!$A$2,Таблицы!AF10,"")</f>
        <v/>
      </c>
      <c r="E9" t="str">
        <f ca="1">IF(INDIRECT(ADDRESS(Таблицы!$AI10-1,6,,,"Трёхпредметные наборы"))&gt;=Параметры!$A$2,Таблицы!AG10,"")</f>
        <v/>
      </c>
      <c r="F9" t="str">
        <f ca="1">IF(INDIRECT(ADDRESS(MATCH(Таблицы!AH10,'Однопредметные наборы'!$A$2:$A$11)+1,2,,,"Однопредметные наборы"))&gt;=Параметры!$A$2,Таблицы!AH10,"")</f>
        <v/>
      </c>
      <c r="G9" s="5" t="e">
        <f ca="1">SUMPRODUCT(INDIRECT(ADDRESS(2,MATCH(C9,'Нормализованная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таблица")),INDIRECT(ADDRESS(2,MATCH(D9,'Нормализованная таблица'!$B$1:$K$1)+1,,,"Нормализованная таблица")):INDIRECT(ADDRESS(31,MATCH(D9,'Нормализованная таблица'!$B$1:$K$1)+1,,,"Нормализованная таблица")),INDIRECT(ADDRESS(2,MATCH(E9,'Нормализованная таблица'!$B$1:$K$1)+1,,,"Нормализованная таблица")):INDIRECT(ADDRESS(31,MATCH(E9,'Нормализованная таблица'!$B$1:$K$1)+1,,,"Нормализованная таблица")),INDIRECT(ADDRESS(2,MATCH(F9,'Нормализованная таблица'!$B$1:$K$1)+1,,,"Нормализованная таблица")):INDIRECT(ADDRESS(31,MATCH(F9,'Нормализованная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таблица")))</f>
        <v>#N/A</v>
      </c>
    </row>
    <row r="10" spans="1:7" x14ac:dyDescent="0.3">
      <c r="A10" t="str">
        <f ca="1">IF(INDIRECT(ADDRESS(Таблицы!$AI11-1,6,,,"Трёхпредметные наборы"))&gt;=Параметры!$A$2,Таблицы!AC11,"")</f>
        <v/>
      </c>
      <c r="B10" t="str">
        <f ca="1">IF(INDIRECT(ADDRESS(Таблицы!$AI11-1,6,,,"Трёхпредметные наборы"))&gt;=Параметры!$A$2,Таблицы!AD11,"")</f>
        <v/>
      </c>
      <c r="C10" t="str">
        <f ca="1">IF(INDIRECT(ADDRESS(Таблицы!$AI11-1,6,,,"Трёхпредметные наборы"))&gt;=Параметры!$A$2,Таблицы!AE11,"")</f>
        <v/>
      </c>
      <c r="D10" t="str">
        <f ca="1">IF(INDIRECT(ADDRESS(Таблицы!$AI11-1,6,,,"Трёхпредметные наборы"))&gt;=Параметры!$A$2,Таблицы!AF11,"")</f>
        <v/>
      </c>
      <c r="E10" t="str">
        <f ca="1">IF(INDIRECT(ADDRESS(Таблицы!$AI11-1,6,,,"Трёхпредметные наборы"))&gt;=Параметры!$A$2,Таблицы!AG11,"")</f>
        <v/>
      </c>
      <c r="F10" t="str">
        <f ca="1">IF(INDIRECT(ADDRESS(MATCH(Таблицы!AH11,'Однопредметные наборы'!$A$2:$A$11)+1,2,,,"Однопредметные наборы"))&gt;=Параметры!$A$2,Таблицы!AH11,"")</f>
        <v>Терафлю</v>
      </c>
      <c r="G10" s="5" t="e">
        <f ca="1">SUMPRODUCT(INDIRECT(ADDRESS(2,MATCH(C10,'Нормализованная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таблица")),INDIRECT(ADDRESS(2,MATCH(D10,'Нормализованная таблица'!$B$1:$K$1)+1,,,"Нормализованная таблица")):INDIRECT(ADDRESS(31,MATCH(D10,'Нормализованная таблица'!$B$1:$K$1)+1,,,"Нормализованная таблица")),INDIRECT(ADDRESS(2,MATCH(E10,'Нормализованная таблица'!$B$1:$K$1)+1,,,"Нормализованная таблица")):INDIRECT(ADDRESS(31,MATCH(E10,'Нормализованная таблица'!$B$1:$K$1)+1,,,"Нормализованная таблица")),INDIRECT(ADDRESS(2,MATCH(F10,'Нормализованная таблица'!$B$1:$K$1)+1,,,"Нормализованная таблица")):INDIRECT(ADDRESS(31,MATCH(F10,'Нормализованная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таблица")))</f>
        <v>#N/A</v>
      </c>
    </row>
    <row r="11" spans="1:7" x14ac:dyDescent="0.3">
      <c r="A11" t="str">
        <f ca="1">IF(INDIRECT(ADDRESS(Таблицы!$AI12-1,6,,,"Трёхпредметные наборы"))&gt;=Параметры!$A$2,Таблицы!AC12,"")</f>
        <v/>
      </c>
      <c r="B11" t="str">
        <f ca="1">IF(INDIRECT(ADDRESS(Таблицы!$AI12-1,6,,,"Трёхпредметные наборы"))&gt;=Параметры!$A$2,Таблицы!AD12,"")</f>
        <v/>
      </c>
      <c r="C11" t="str">
        <f ca="1">IF(INDIRECT(ADDRESS(Таблицы!$AI12-1,6,,,"Трёхпредметные наборы"))&gt;=Параметры!$A$2,Таблицы!AE12,"")</f>
        <v/>
      </c>
      <c r="D11" t="str">
        <f ca="1">IF(INDIRECT(ADDRESS(Таблицы!$AI12-1,6,,,"Трёхпредметные наборы"))&gt;=Параметры!$A$2,Таблицы!AF12,"")</f>
        <v/>
      </c>
      <c r="E11" t="str">
        <f ca="1">IF(INDIRECT(ADDRESS(Таблицы!$AI12-1,6,,,"Трёхпредметные наборы"))&gt;=Параметры!$A$2,Таблицы!AG12,"")</f>
        <v/>
      </c>
      <c r="F11" t="str">
        <f ca="1">IF(INDIRECT(ADDRESS(MATCH(Таблицы!AH12,'Однопредметные наборы'!$A$2:$A$11)+1,2,,,"Однопредметные наборы"))&gt;=Параметры!$A$2,Таблицы!AH12,"")</f>
        <v/>
      </c>
      <c r="G11" s="5" t="e">
        <f ca="1">SUMPRODUCT(INDIRECT(ADDRESS(2,MATCH(C11,'Нормализованная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таблица")),INDIRECT(ADDRESS(2,MATCH(D11,'Нормализованная таблица'!$B$1:$K$1)+1,,,"Нормализованная таблица")):INDIRECT(ADDRESS(31,MATCH(D11,'Нормализованная таблица'!$B$1:$K$1)+1,,,"Нормализованная таблица")),INDIRECT(ADDRESS(2,MATCH(E11,'Нормализованная таблица'!$B$1:$K$1)+1,,,"Нормализованная таблица")):INDIRECT(ADDRESS(31,MATCH(E11,'Нормализованная таблица'!$B$1:$K$1)+1,,,"Нормализованная таблица")),INDIRECT(ADDRESS(2,MATCH(F11,'Нормализованная таблица'!$B$1:$K$1)+1,,,"Нормализованная таблица")):INDIRECT(ADDRESS(31,MATCH(F11,'Нормализованная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таблица")))</f>
        <v>#N/A</v>
      </c>
    </row>
    <row r="12" spans="1:7" x14ac:dyDescent="0.3">
      <c r="A12" t="str">
        <f ca="1">IF(INDIRECT(ADDRESS(Таблицы!$AI13-1,6,,,"Трёхпредметные наборы"))&gt;=Параметры!$A$2,Таблицы!AC13,"")</f>
        <v/>
      </c>
      <c r="B12" t="str">
        <f ca="1">IF(INDIRECT(ADDRESS(Таблицы!$AI13-1,6,,,"Трёхпредметные наборы"))&gt;=Параметры!$A$2,Таблицы!AD13,"")</f>
        <v/>
      </c>
      <c r="C12" t="str">
        <f ca="1">IF(INDIRECT(ADDRESS(Таблицы!$AI13-1,6,,,"Трёхпредметные наборы"))&gt;=Параметры!$A$2,Таблицы!AE13,"")</f>
        <v/>
      </c>
      <c r="D12" t="str">
        <f ca="1">IF(INDIRECT(ADDRESS(Таблицы!$AI13-1,6,,,"Трёхпредметные наборы"))&gt;=Параметры!$A$2,Таблицы!AF13,"")</f>
        <v/>
      </c>
      <c r="E12" t="str">
        <f ca="1">IF(INDIRECT(ADDRESS(Таблицы!$AI13-1,6,,,"Трёхпредметные наборы"))&gt;=Параметры!$A$2,Таблицы!AG13,"")</f>
        <v/>
      </c>
      <c r="F12" t="str">
        <f ca="1">IF(INDIRECT(ADDRESS(MATCH(Таблицы!AH13,'Однопредметные наборы'!$A$2:$A$11)+1,2,,,"Однопредметные наборы"))&gt;=Параметры!$A$2,Таблицы!AH13,"")</f>
        <v/>
      </c>
      <c r="G12" s="5" t="e">
        <f ca="1">SUMPRODUCT(INDIRECT(ADDRESS(2,MATCH(C12,'Нормализованная таблица'!$B$1:$K$1)+1,,,"Нормализованная таблица")):INDIRECT(ADDRESS(31,MATCH(C12,'Нормализованная таблица'!$B$1:$K$1)+1,,,"Нормализованная таблица")),INDIRECT(ADDRESS(2,MATCH(D12,'Нормализованная таблица'!$B$1:$K$1)+1,,,"Нормализованная таблица")):INDIRECT(ADDRESS(31,MATCH(D12,'Нормализованная таблица'!$B$1:$K$1)+1,,,"Нормализованная таблица")),INDIRECT(ADDRESS(2,MATCH(E12,'Нормализованная таблица'!$B$1:$K$1)+1,,,"Нормализованная таблица")):INDIRECT(ADDRESS(31,MATCH(E12,'Нормализованная таблица'!$B$1:$K$1)+1,,,"Нормализованная таблица")),INDIRECT(ADDRESS(2,MATCH(F12,'Нормализованная таблица'!$B$1:$K$1)+1,,,"Нормализованная таблица")):INDIRECT(ADDRESS(31,MATCH(F12,'Нормализованная таблица'!$B$1:$K$1)+1,,,"Нормализованная таблица")),INDIRECT(ADDRESS(2,MATCH(B12,'Нормализованная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таблица")),INDIRECT(ADDRESS(2,MATCH(A12,'Нормализованная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таблица")))</f>
        <v>#N/A</v>
      </c>
    </row>
    <row r="13" spans="1:7" x14ac:dyDescent="0.3">
      <c r="A13" t="str">
        <f ca="1">IF(INDIRECT(ADDRESS(Таблицы!$AI14-1,6,,,"Трёхпредметные наборы"))&gt;=Параметры!$A$2,Таблицы!AC14,"")</f>
        <v/>
      </c>
      <c r="B13" t="str">
        <f ca="1">IF(INDIRECT(ADDRESS(Таблицы!$AI14-1,6,,,"Трёхпредметные наборы"))&gt;=Параметры!$A$2,Таблицы!AD14,"")</f>
        <v/>
      </c>
      <c r="C13" t="str">
        <f ca="1">IF(INDIRECT(ADDRESS(Таблицы!$AI14-1,6,,,"Трёхпредметные наборы"))&gt;=Параметры!$A$2,Таблицы!AE14,"")</f>
        <v/>
      </c>
      <c r="D13" t="str">
        <f ca="1">IF(INDIRECT(ADDRESS(Таблицы!$AI14-1,6,,,"Трёхпредметные наборы"))&gt;=Параметры!$A$2,Таблицы!AF14,"")</f>
        <v/>
      </c>
      <c r="E13" t="str">
        <f ca="1">IF(INDIRECT(ADDRESS(Таблицы!$AI14-1,6,,,"Трёхпредметные наборы"))&gt;=Параметры!$A$2,Таблицы!AG14,"")</f>
        <v/>
      </c>
      <c r="F13" t="str">
        <f ca="1">IF(INDIRECT(ADDRESS(MATCH(Таблицы!AH14,'Однопредметные наборы'!$A$2:$A$11)+1,2,,,"Однопредметные наборы"))&gt;=Параметры!$A$2,Таблицы!AH14,"")</f>
        <v>Терафлю</v>
      </c>
      <c r="G13" s="5" t="e">
        <f ca="1">SUMPRODUCT(INDIRECT(ADDRESS(2,MATCH(C13,'Нормализованная таблица'!$B$1:$K$1)+1,,,"Нормализованная таблица")):INDIRECT(ADDRESS(31,MATCH(C13,'Нормализованная таблица'!$B$1:$K$1)+1,,,"Нормализованная таблица")),INDIRECT(ADDRESS(2,MATCH(D13,'Нормализованная таблица'!$B$1:$K$1)+1,,,"Нормализованная таблица")):INDIRECT(ADDRESS(31,MATCH(D13,'Нормализованная таблица'!$B$1:$K$1)+1,,,"Нормализованная таблица")),INDIRECT(ADDRESS(2,MATCH(E13,'Нормализованная таблица'!$B$1:$K$1)+1,,,"Нормализованная таблица")):INDIRECT(ADDRESS(31,MATCH(E13,'Нормализованная таблица'!$B$1:$K$1)+1,,,"Нормализованная таблица")),INDIRECT(ADDRESS(2,MATCH(F13,'Нормализованная таблица'!$B$1:$K$1)+1,,,"Нормализованная таблица")):INDIRECT(ADDRESS(31,MATCH(F13,'Нормализованная таблица'!$B$1:$K$1)+1,,,"Нормализованная таблица")),INDIRECT(ADDRESS(2,MATCH(B13,'Нормализованная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таблица")),INDIRECT(ADDRESS(2,MATCH(A13,'Нормализованная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таблица")))</f>
        <v>#N/A</v>
      </c>
    </row>
    <row r="14" spans="1:7" x14ac:dyDescent="0.3">
      <c r="A14" t="str">
        <f ca="1">IF(INDIRECT(ADDRESS(Таблицы!$AI15-1,6,,,"Трёхпредметные наборы"))&gt;=Параметры!$A$2,Таблицы!AC15,"")</f>
        <v/>
      </c>
      <c r="B14" t="str">
        <f ca="1">IF(INDIRECT(ADDRESS(Таблицы!$AI15-1,6,,,"Трёхпредметные наборы"))&gt;=Параметры!$A$2,Таблицы!AD15,"")</f>
        <v/>
      </c>
      <c r="C14" t="str">
        <f ca="1">IF(INDIRECT(ADDRESS(Таблицы!$AI15-1,6,,,"Трёхпредметные наборы"))&gt;=Параметры!$A$2,Таблицы!AE15,"")</f>
        <v/>
      </c>
      <c r="D14" t="str">
        <f ca="1">IF(INDIRECT(ADDRESS(Таблицы!$AI15-1,6,,,"Трёхпредметные наборы"))&gt;=Параметры!$A$2,Таблицы!AF15,"")</f>
        <v/>
      </c>
      <c r="E14" t="str">
        <f ca="1">IF(INDIRECT(ADDRESS(Таблицы!$AI15-1,6,,,"Трёхпредметные наборы"))&gt;=Параметры!$A$2,Таблицы!AG15,"")</f>
        <v/>
      </c>
      <c r="F14" t="str">
        <f ca="1">IF(INDIRECT(ADDRESS(MATCH(Таблицы!AH15,'Однопредметные наборы'!$A$2:$A$11)+1,2,,,"Однопредметные наборы"))&gt;=Параметры!$A$2,Таблицы!AH15,"")</f>
        <v/>
      </c>
      <c r="G14" s="5" t="e">
        <f ca="1">SUMPRODUCT(INDIRECT(ADDRESS(2,MATCH(C14,'Нормализованная таблица'!$B$1:$K$1)+1,,,"Нормализованная таблица")):INDIRECT(ADDRESS(31,MATCH(C14,'Нормализованная таблица'!$B$1:$K$1)+1,,,"Нормализованная таблица")),INDIRECT(ADDRESS(2,MATCH(D14,'Нормализованная таблица'!$B$1:$K$1)+1,,,"Нормализованная таблица")):INDIRECT(ADDRESS(31,MATCH(D14,'Нормализованная таблица'!$B$1:$K$1)+1,,,"Нормализованная таблица")),INDIRECT(ADDRESS(2,MATCH(E14,'Нормализованная таблица'!$B$1:$K$1)+1,,,"Нормализованная таблица")):INDIRECT(ADDRESS(31,MATCH(E14,'Нормализованная таблица'!$B$1:$K$1)+1,,,"Нормализованная таблица")),INDIRECT(ADDRESS(2,MATCH(F14,'Нормализованная таблица'!$B$1:$K$1)+1,,,"Нормализованная таблица")):INDIRECT(ADDRESS(31,MATCH(F14,'Нормализованная таблица'!$B$1:$K$1)+1,,,"Нормализованная таблица")),INDIRECT(ADDRESS(2,MATCH(B14,'Нормализованная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таблица")),INDIRECT(ADDRESS(2,MATCH(A14,'Нормализованная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таблица")))</f>
        <v>#N/A</v>
      </c>
    </row>
    <row r="15" spans="1:7" x14ac:dyDescent="0.3">
      <c r="A15" t="str">
        <f ca="1">IF(INDIRECT(ADDRESS(Таблицы!$AI16-1,6,,,"Трёхпредметные наборы"))&gt;=Параметры!$A$2,Таблицы!AC16,"")</f>
        <v/>
      </c>
      <c r="B15" t="str">
        <f ca="1">IF(INDIRECT(ADDRESS(Таблицы!$AI16-1,6,,,"Трёхпредметные наборы"))&gt;=Параметры!$A$2,Таблицы!AD16,"")</f>
        <v/>
      </c>
      <c r="C15" t="str">
        <f ca="1">IF(INDIRECT(ADDRESS(Таблицы!$AI16-1,6,,,"Трёхпредметные наборы"))&gt;=Параметры!$A$2,Таблицы!AE16,"")</f>
        <v/>
      </c>
      <c r="D15" t="str">
        <f ca="1">IF(INDIRECT(ADDRESS(Таблицы!$AI16-1,6,,,"Трёхпредметные наборы"))&gt;=Параметры!$A$2,Таблицы!AF16,"")</f>
        <v/>
      </c>
      <c r="E15" t="str">
        <f ca="1">IF(INDIRECT(ADDRESS(Таблицы!$AI16-1,6,,,"Трёхпредметные наборы"))&gt;=Параметры!$A$2,Таблицы!AG16,"")</f>
        <v/>
      </c>
      <c r="F15" t="str">
        <f ca="1">IF(INDIRECT(ADDRESS(MATCH(Таблицы!AH16,'Однопредметные наборы'!$A$2:$A$11)+1,2,,,"Однопредметные наборы"))&gt;=Параметры!$A$2,Таблицы!AH16,"")</f>
        <v>Терафлю</v>
      </c>
      <c r="G15" s="5" t="e">
        <f ca="1">SUMPRODUCT(INDIRECT(ADDRESS(2,MATCH(C15,'Нормализованная таблица'!$B$1:$K$1)+1,,,"Нормализованная таблица")):INDIRECT(ADDRESS(31,MATCH(C15,'Нормализованная таблица'!$B$1:$K$1)+1,,,"Нормализованная таблица")),INDIRECT(ADDRESS(2,MATCH(D15,'Нормализованная таблица'!$B$1:$K$1)+1,,,"Нормализованная таблица")):INDIRECT(ADDRESS(31,MATCH(D15,'Нормализованная таблица'!$B$1:$K$1)+1,,,"Нормализованная таблица")),INDIRECT(ADDRESS(2,MATCH(E15,'Нормализованная таблица'!$B$1:$K$1)+1,,,"Нормализованная таблица")):INDIRECT(ADDRESS(31,MATCH(E15,'Нормализованная таблица'!$B$1:$K$1)+1,,,"Нормализованная таблица")),INDIRECT(ADDRESS(2,MATCH(F15,'Нормализованная таблица'!$B$1:$K$1)+1,,,"Нормализованная таблица")):INDIRECT(ADDRESS(31,MATCH(F15,'Нормализованная таблица'!$B$1:$K$1)+1,,,"Нормализованная таблица")),INDIRECT(ADDRESS(2,MATCH(B15,'Нормализованная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таблица")),INDIRECT(ADDRESS(2,MATCH(A15,'Нормализованная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таблица")))</f>
        <v>#N/A</v>
      </c>
    </row>
    <row r="16" spans="1:7" x14ac:dyDescent="0.3">
      <c r="A16" t="str">
        <f ca="1">IF(INDIRECT(ADDRESS(Таблицы!$AI17-1,6,,,"Трёхпредметные наборы"))&gt;=Параметры!$A$2,Таблицы!AC17,"")</f>
        <v/>
      </c>
      <c r="B16" t="str">
        <f ca="1">IF(INDIRECT(ADDRESS(Таблицы!$AI17-1,6,,,"Трёхпредметные наборы"))&gt;=Параметры!$A$2,Таблицы!AD17,"")</f>
        <v/>
      </c>
      <c r="C16" t="str">
        <f ca="1">IF(INDIRECT(ADDRESS(Таблицы!$AI17-1,6,,,"Трёхпредметные наборы"))&gt;=Параметры!$A$2,Таблицы!AE17,"")</f>
        <v/>
      </c>
      <c r="D16" t="str">
        <f ca="1">IF(INDIRECT(ADDRESS(Таблицы!$AI17-1,6,,,"Трёхпредметные наборы"))&gt;=Параметры!$A$2,Таблицы!AF17,"")</f>
        <v/>
      </c>
      <c r="E16" t="str">
        <f ca="1">IF(INDIRECT(ADDRESS(Таблицы!$AI17-1,6,,,"Трёхпредметные наборы"))&gt;=Параметры!$A$2,Таблицы!AG17,"")</f>
        <v/>
      </c>
      <c r="F16" t="str">
        <f ca="1">IF(INDIRECT(ADDRESS(MATCH(Таблицы!AH17,'Однопредметные наборы'!$A$2:$A$11)+1,2,,,"Однопредметные наборы"))&gt;=Параметры!$A$2,Таблицы!AH17,"")</f>
        <v>Терафлю</v>
      </c>
      <c r="G16" s="5" t="e">
        <f ca="1">SUMPRODUCT(INDIRECT(ADDRESS(2,MATCH(C16,'Нормализованная таблица'!$B$1:$K$1)+1,,,"Нормализованная таблица")):INDIRECT(ADDRESS(31,MATCH(C16,'Нормализованная таблица'!$B$1:$K$1)+1,,,"Нормализованная таблица")),INDIRECT(ADDRESS(2,MATCH(D16,'Нормализованная таблица'!$B$1:$K$1)+1,,,"Нормализованная таблица")):INDIRECT(ADDRESS(31,MATCH(D16,'Нормализованная таблица'!$B$1:$K$1)+1,,,"Нормализованная таблица")),INDIRECT(ADDRESS(2,MATCH(E16,'Нормализованная таблица'!$B$1:$K$1)+1,,,"Нормализованная таблица")):INDIRECT(ADDRESS(31,MATCH(E16,'Нормализованная таблица'!$B$1:$K$1)+1,,,"Нормализованная таблица")),INDIRECT(ADDRESS(2,MATCH(F16,'Нормализованная таблица'!$B$1:$K$1)+1,,,"Нормализованная таблица")):INDIRECT(ADDRESS(31,MATCH(F16,'Нормализованная таблица'!$B$1:$K$1)+1,,,"Нормализованная таблица")),INDIRECT(ADDRESS(2,MATCH(B16,'Нормализованная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таблица")),INDIRECT(ADDRESS(2,MATCH(A16,'Нормализованная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таблица")))</f>
        <v>#N/A</v>
      </c>
    </row>
    <row r="17" spans="1:7" x14ac:dyDescent="0.3">
      <c r="A17" t="str">
        <f ca="1">IF(INDIRECT(ADDRESS(Таблицы!$AI18-1,6,,,"Трёхпредметные наборы"))&gt;=Параметры!$A$2,Таблицы!AC18,"")</f>
        <v/>
      </c>
      <c r="B17" t="str">
        <f ca="1">IF(INDIRECT(ADDRESS(Таблицы!$AI18-1,6,,,"Трёхпредметные наборы"))&gt;=Параметры!$A$2,Таблицы!AD18,"")</f>
        <v/>
      </c>
      <c r="C17" t="str">
        <f ca="1">IF(INDIRECT(ADDRESS(Таблицы!$AI18-1,6,,,"Трёхпредметные наборы"))&gt;=Параметры!$A$2,Таблицы!AE18,"")</f>
        <v/>
      </c>
      <c r="D17" t="str">
        <f ca="1">IF(INDIRECT(ADDRESS(Таблицы!$AI18-1,6,,,"Трёхпредметные наборы"))&gt;=Параметры!$A$2,Таблицы!AF18,"")</f>
        <v/>
      </c>
      <c r="E17" t="str">
        <f ca="1">IF(INDIRECT(ADDRESS(Таблицы!$AI18-1,6,,,"Трёхпредметные наборы"))&gt;=Параметры!$A$2,Таблицы!AG18,"")</f>
        <v/>
      </c>
      <c r="F17" t="str">
        <f ca="1">IF(INDIRECT(ADDRESS(MATCH(Таблицы!AH18,'Однопредметные наборы'!$A$2:$A$11)+1,2,,,"Однопредметные наборы"))&gt;=Параметры!$A$2,Таблицы!AH18,"")</f>
        <v>Корвалол</v>
      </c>
      <c r="G17" s="5" t="e">
        <f ca="1">SUMPRODUCT(INDIRECT(ADDRESS(2,MATCH(C17,'Нормализованная таблица'!$B$1:$K$1)+1,,,"Нормализованная таблица")):INDIRECT(ADDRESS(31,MATCH(C17,'Нормализованная таблица'!$B$1:$K$1)+1,,,"Нормализованная таблица")),INDIRECT(ADDRESS(2,MATCH(D17,'Нормализованная таблица'!$B$1:$K$1)+1,,,"Нормализованная таблица")):INDIRECT(ADDRESS(31,MATCH(D17,'Нормализованная таблица'!$B$1:$K$1)+1,,,"Нормализованная таблица")),INDIRECT(ADDRESS(2,MATCH(E17,'Нормализованная таблица'!$B$1:$K$1)+1,,,"Нормализованная таблица")):INDIRECT(ADDRESS(31,MATCH(E17,'Нормализованная таблица'!$B$1:$K$1)+1,,,"Нормализованная таблица")),INDIRECT(ADDRESS(2,MATCH(F17,'Нормализованная таблица'!$B$1:$K$1)+1,,,"Нормализованная таблица")):INDIRECT(ADDRESS(31,MATCH(F17,'Нормализованная таблица'!$B$1:$K$1)+1,,,"Нормализованная таблица")),INDIRECT(ADDRESS(2,MATCH(B17,'Нормализованная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таблица")),INDIRECT(ADDRESS(2,MATCH(A17,'Нормализованная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таблица")))</f>
        <v>#N/A</v>
      </c>
    </row>
    <row r="18" spans="1:7" x14ac:dyDescent="0.3">
      <c r="A18" t="str">
        <f ca="1">IF(INDIRECT(ADDRESS(Таблицы!$AI19-1,6,,,"Трёхпредметные наборы"))&gt;=Параметры!$A$2,Таблицы!AC19,"")</f>
        <v/>
      </c>
      <c r="B18" t="str">
        <f ca="1">IF(INDIRECT(ADDRESS(Таблицы!$AI19-1,6,,,"Трёхпредметные наборы"))&gt;=Параметры!$A$2,Таблицы!AD19,"")</f>
        <v/>
      </c>
      <c r="C18" t="str">
        <f ca="1">IF(INDIRECT(ADDRESS(Таблицы!$AI19-1,6,,,"Трёхпредметные наборы"))&gt;=Параметры!$A$2,Таблицы!AE19,"")</f>
        <v/>
      </c>
      <c r="D18" t="str">
        <f ca="1">IF(INDIRECT(ADDRESS(Таблицы!$AI19-1,6,,,"Трёхпредметные наборы"))&gt;=Параметры!$A$2,Таблицы!AF19,"")</f>
        <v/>
      </c>
      <c r="E18" t="str">
        <f ca="1">IF(INDIRECT(ADDRESS(Таблицы!$AI19-1,6,,,"Трёхпредметные наборы"))&gt;=Параметры!$A$2,Таблицы!AG19,"")</f>
        <v/>
      </c>
      <c r="F18" t="str">
        <f ca="1">IF(INDIRECT(ADDRESS(MATCH(Таблицы!AH19,'Однопредметные наборы'!$A$2:$A$11)+1,2,,,"Однопредметные наборы"))&gt;=Параметры!$A$2,Таблицы!AH19,"")</f>
        <v/>
      </c>
      <c r="G18" s="5" t="e">
        <f ca="1">SUMPRODUCT(INDIRECT(ADDRESS(2,MATCH(C18,'Нормализованная таблица'!$B$1:$K$1)+1,,,"Нормализованная таблица")):INDIRECT(ADDRESS(31,MATCH(C18,'Нормализованная таблица'!$B$1:$K$1)+1,,,"Нормализованная таблица")),INDIRECT(ADDRESS(2,MATCH(D18,'Нормализованная таблица'!$B$1:$K$1)+1,,,"Нормализованная таблица")):INDIRECT(ADDRESS(31,MATCH(D18,'Нормализованная таблица'!$B$1:$K$1)+1,,,"Нормализованная таблица")),INDIRECT(ADDRESS(2,MATCH(E18,'Нормализованная таблица'!$B$1:$K$1)+1,,,"Нормализованная таблица")):INDIRECT(ADDRESS(31,MATCH(E18,'Нормализованная таблица'!$B$1:$K$1)+1,,,"Нормализованная таблица")),INDIRECT(ADDRESS(2,MATCH(F18,'Нормализованная таблица'!$B$1:$K$1)+1,,,"Нормализованная таблица")):INDIRECT(ADDRESS(31,MATCH(F18,'Нормализованная таблица'!$B$1:$K$1)+1,,,"Нормализованная таблица")),INDIRECT(ADDRESS(2,MATCH(B18,'Нормализованная таблица'!$B$1:$K$1)+1,,,"Нормализованная таблица")):INDIRECT(ADDRESS(31,MATCH(B18,'Нормализованная таблица'!$B$1:$K$1)+1,,,"Нормализованная таблица")),INDIRECT(ADDRESS(2,MATCH(A18,'Нормализованная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таблица")))</f>
        <v>#N/A</v>
      </c>
    </row>
    <row r="19" spans="1:7" x14ac:dyDescent="0.3">
      <c r="A19" t="str">
        <f ca="1">IF(INDIRECT(ADDRESS(Таблицы!$AI20-1,6,,,"Трёхпредметные наборы"))&gt;=Параметры!$A$2,Таблицы!AC20,"")</f>
        <v/>
      </c>
      <c r="B19" t="str">
        <f ca="1">IF(INDIRECT(ADDRESS(Таблицы!$AI20-1,6,,,"Трёхпредметные наборы"))&gt;=Параметры!$A$2,Таблицы!AD20,"")</f>
        <v/>
      </c>
      <c r="C19" t="str">
        <f ca="1">IF(INDIRECT(ADDRESS(Таблицы!$AI20-1,6,,,"Трёхпредметные наборы"))&gt;=Параметры!$A$2,Таблицы!AE20,"")</f>
        <v/>
      </c>
      <c r="D19" t="str">
        <f ca="1">IF(INDIRECT(ADDRESS(Таблицы!$AI20-1,6,,,"Трёхпредметные наборы"))&gt;=Параметры!$A$2,Таблицы!AF20,"")</f>
        <v/>
      </c>
      <c r="E19" t="str">
        <f ca="1">IF(INDIRECT(ADDRESS(Таблицы!$AI20-1,6,,,"Трёхпредметные наборы"))&gt;=Параметры!$A$2,Таблицы!AG20,"")</f>
        <v/>
      </c>
      <c r="F19" t="str">
        <f ca="1">IF(INDIRECT(ADDRESS(MATCH(Таблицы!AH20,'Однопредметные наборы'!$A$2:$A$11)+1,2,,,"Однопредметные наборы"))&gt;=Параметры!$A$2,Таблицы!AH20,"")</f>
        <v/>
      </c>
      <c r="G19" s="5" t="e">
        <f ca="1">SUMPRODUCT(INDIRECT(ADDRESS(2,MATCH(C19,'Нормализованная таблица'!$B$1:$K$1)+1,,,"Нормализованная таблица")):INDIRECT(ADDRESS(31,MATCH(C19,'Нормализованная таблица'!$B$1:$K$1)+1,,,"Нормализованная таблица")),INDIRECT(ADDRESS(2,MATCH(D19,'Нормализованная таблица'!$B$1:$K$1)+1,,,"Нормализованная таблица")):INDIRECT(ADDRESS(31,MATCH(D19,'Нормализованная таблица'!$B$1:$K$1)+1,,,"Нормализованная таблица")),INDIRECT(ADDRESS(2,MATCH(E19,'Нормализованная таблица'!$B$1:$K$1)+1,,,"Нормализованная таблица")):INDIRECT(ADDRESS(31,MATCH(E19,'Нормализованная таблица'!$B$1:$K$1)+1,,,"Нормализованная таблица")),INDIRECT(ADDRESS(2,MATCH(F19,'Нормализованная таблица'!$B$1:$K$1)+1,,,"Нормализованная таблица")):INDIRECT(ADDRESS(31,MATCH(F19,'Нормализованная таблица'!$B$1:$K$1)+1,,,"Нормализованная таблица")),INDIRECT(ADDRESS(2,MATCH(B19,'Нормализованная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таблица")),INDIRECT(ADDRESS(2,MATCH(A19,'Нормализованная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таблица")))</f>
        <v>#N/A</v>
      </c>
    </row>
    <row r="20" spans="1:7" x14ac:dyDescent="0.3">
      <c r="A20" t="str">
        <f ca="1">IF(INDIRECT(ADDRESS(Таблицы!$AI21-1,6,,,"Трёхпредметные наборы"))&gt;=Параметры!$A$2,Таблицы!AC21,"")</f>
        <v/>
      </c>
      <c r="B20" t="str">
        <f ca="1">IF(INDIRECT(ADDRESS(Таблицы!$AI21-1,6,,,"Трёхпредметные наборы"))&gt;=Параметры!$A$2,Таблицы!AD21,"")</f>
        <v/>
      </c>
      <c r="C20" t="str">
        <f ca="1">IF(INDIRECT(ADDRESS(Таблицы!$AI21-1,6,,,"Трёхпредметные наборы"))&gt;=Параметры!$A$2,Таблицы!AE21,"")</f>
        <v/>
      </c>
      <c r="D20" t="str">
        <f ca="1">IF(INDIRECT(ADDRESS(Таблицы!$AI21-1,6,,,"Трёхпредметные наборы"))&gt;=Параметры!$A$2,Таблицы!AF21,"")</f>
        <v/>
      </c>
      <c r="E20" t="str">
        <f ca="1">IF(INDIRECT(ADDRESS(Таблицы!$AI21-1,6,,,"Трёхпредметные наборы"))&gt;=Параметры!$A$2,Таблицы!AG21,"")</f>
        <v/>
      </c>
      <c r="F20" t="str">
        <f ca="1">IF(INDIRECT(ADDRESS(MATCH(Таблицы!AH21,'Однопредметные наборы'!$A$2:$A$11)+1,2,,,"Однопредметные наборы"))&gt;=Параметры!$A$2,Таблицы!AH21,"")</f>
        <v>Терафлю</v>
      </c>
      <c r="G20" s="5" t="e">
        <f ca="1">SUMPRODUCT(INDIRECT(ADDRESS(2,MATCH(C20,'Нормализованная таблица'!$B$1:$K$1)+1,,,"Нормализованная таблица")):INDIRECT(ADDRESS(31,MATCH(C20,'Нормализованная таблица'!$B$1:$K$1)+1,,,"Нормализованная таблица")),INDIRECT(ADDRESS(2,MATCH(D20,'Нормализованная таблица'!$B$1:$K$1)+1,,,"Нормализованная таблица")):INDIRECT(ADDRESS(31,MATCH(D20,'Нормализованная таблица'!$B$1:$K$1)+1,,,"Нормализованная таблица")),INDIRECT(ADDRESS(2,MATCH(E20,'Нормализованная таблица'!$B$1:$K$1)+1,,,"Нормализованная таблица")):INDIRECT(ADDRESS(31,MATCH(E20,'Нормализованная таблица'!$B$1:$K$1)+1,,,"Нормализованная таблица")),INDIRECT(ADDRESS(2,MATCH(F20,'Нормализованная таблица'!$B$1:$K$1)+1,,,"Нормализованная таблица")):INDIRECT(ADDRESS(31,MATCH(F20,'Нормализованная таблица'!$B$1:$K$1)+1,,,"Нормализованная таблица")),INDIRECT(ADDRESS(2,MATCH(B20,'Нормализованная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таблица")),INDIRECT(ADDRESS(2,MATCH(A20,'Нормализованная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таблица")))</f>
        <v>#N/A</v>
      </c>
    </row>
    <row r="21" spans="1:7" x14ac:dyDescent="0.3">
      <c r="A21" t="str">
        <f ca="1">IF(INDIRECT(ADDRESS(Таблицы!$AI22-1,6,,,"Трёхпредметные наборы"))&gt;=Параметры!$A$2,Таблицы!AC22,"")</f>
        <v/>
      </c>
      <c r="B21" t="str">
        <f ca="1">IF(INDIRECT(ADDRESS(Таблицы!$AI22-1,6,,,"Трёхпредметные наборы"))&gt;=Параметры!$A$2,Таблицы!AD22,"")</f>
        <v/>
      </c>
      <c r="C21" t="str">
        <f ca="1">IF(INDIRECT(ADDRESS(Таблицы!$AI22-1,6,,,"Трёхпредметные наборы"))&gt;=Параметры!$A$2,Таблицы!AE22,"")</f>
        <v/>
      </c>
      <c r="D21" t="str">
        <f ca="1">IF(INDIRECT(ADDRESS(Таблицы!$AI22-1,6,,,"Трёхпредметные наборы"))&gt;=Параметры!$A$2,Таблицы!AF22,"")</f>
        <v/>
      </c>
      <c r="E21" t="str">
        <f ca="1">IF(INDIRECT(ADDRESS(Таблицы!$AI22-1,6,,,"Трёхпредметные наборы"))&gt;=Параметры!$A$2,Таблицы!AG22,"")</f>
        <v/>
      </c>
      <c r="F21" t="str">
        <f ca="1">IF(INDIRECT(ADDRESS(MATCH(Таблицы!AH22,'Однопредметные наборы'!$A$2:$A$11)+1,2,,,"Однопредметные наборы"))&gt;=Параметры!$A$2,Таблицы!AH22,"")</f>
        <v/>
      </c>
      <c r="G21" s="5" t="e">
        <f ca="1">SUMPRODUCT(INDIRECT(ADDRESS(2,MATCH(C21,'Нормализованная таблица'!$B$1:$K$1)+1,,,"Нормализованная таблица")):INDIRECT(ADDRESS(31,MATCH(C21,'Нормализованная таблица'!$B$1:$K$1)+1,,,"Нормализованная таблица")),INDIRECT(ADDRESS(2,MATCH(D21,'Нормализованная таблица'!$B$1:$K$1)+1,,,"Нормализованная таблица")):INDIRECT(ADDRESS(31,MATCH(D21,'Нормализованная таблица'!$B$1:$K$1)+1,,,"Нормализованная таблица")),INDIRECT(ADDRESS(2,MATCH(E21,'Нормализованная таблица'!$B$1:$K$1)+1,,,"Нормализованная таблица")):INDIRECT(ADDRESS(31,MATCH(E21,'Нормализованная таблица'!$B$1:$K$1)+1,,,"Нормализованная таблица")),INDIRECT(ADDRESS(2,MATCH(F21,'Нормализованная таблица'!$B$1:$K$1)+1,,,"Нормализованная таблица")):INDIRECT(ADDRESS(31,MATCH(F21,'Нормализованная таблица'!$B$1:$K$1)+1,,,"Нормализованная таблица")),INDIRECT(ADDRESS(2,MATCH(B21,'Нормализованная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таблица")),INDIRECT(ADDRESS(2,MATCH(A21,'Нормализованная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таблица")))</f>
        <v>#N/A</v>
      </c>
    </row>
    <row r="22" spans="1:7" x14ac:dyDescent="0.3">
      <c r="A22" t="str">
        <f ca="1">IF(INDIRECT(ADDRESS(Таблицы!$AI23-1,6,,,"Трёхпредметные наборы"))&gt;=Параметры!$A$2,Таблицы!AC23,"")</f>
        <v/>
      </c>
      <c r="B22" t="str">
        <f ca="1">IF(INDIRECT(ADDRESS(Таблицы!$AI23-1,6,,,"Трёхпредметные наборы"))&gt;=Параметры!$A$2,Таблицы!AD23,"")</f>
        <v/>
      </c>
      <c r="C22" t="str">
        <f ca="1">IF(INDIRECT(ADDRESS(Таблицы!$AI23-1,6,,,"Трёхпредметные наборы"))&gt;=Параметры!$A$2,Таблицы!AE23,"")</f>
        <v/>
      </c>
      <c r="D22" t="str">
        <f ca="1">IF(INDIRECT(ADDRESS(Таблицы!$AI23-1,6,,,"Трёхпредметные наборы"))&gt;=Параметры!$A$2,Таблицы!AF23,"")</f>
        <v/>
      </c>
      <c r="E22" t="str">
        <f ca="1">IF(INDIRECT(ADDRESS(Таблицы!$AI23-1,6,,,"Трёхпредметные наборы"))&gt;=Параметры!$A$2,Таблицы!AG23,"")</f>
        <v/>
      </c>
      <c r="F22" t="str">
        <f ca="1">IF(INDIRECT(ADDRESS(MATCH(Таблицы!AH23,'Однопредметные наборы'!$A$2:$A$11)+1,2,,,"Однопредметные наборы"))&gt;=Параметры!$A$2,Таблицы!AH23,"")</f>
        <v/>
      </c>
      <c r="G22" s="5" t="e">
        <f ca="1">SUMPRODUCT(INDIRECT(ADDRESS(2,MATCH(C22,'Нормализованная таблица'!$B$1:$K$1)+1,,,"Нормализованная таблица")):INDIRECT(ADDRESS(31,MATCH(C22,'Нормализованная таблица'!$B$1:$K$1)+1,,,"Нормализованная таблица")),INDIRECT(ADDRESS(2,MATCH(D22,'Нормализованная таблица'!$B$1:$K$1)+1,,,"Нормализованная таблица")):INDIRECT(ADDRESS(31,MATCH(D22,'Нормализованная таблица'!$B$1:$K$1)+1,,,"Нормализованная таблица")),INDIRECT(ADDRESS(2,MATCH(E22,'Нормализованная таблица'!$B$1:$K$1)+1,,,"Нормализованная таблица")):INDIRECT(ADDRESS(31,MATCH(E22,'Нормализованная таблица'!$B$1:$K$1)+1,,,"Нормализованная таблица")),INDIRECT(ADDRESS(2,MATCH(F22,'Нормализованная таблица'!$B$1:$K$1)+1,,,"Нормализованная таблица")):INDIRECT(ADDRESS(31,MATCH(F22,'Нормализованная таблица'!$B$1:$K$1)+1,,,"Нормализованная таблица")),INDIRECT(ADDRESS(2,MATCH(B22,'Нормализованная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таблица")),INDIRECT(ADDRESS(2,MATCH(A22,'Нормализованная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таблица")))</f>
        <v>#N/A</v>
      </c>
    </row>
    <row r="23" spans="1:7" x14ac:dyDescent="0.3">
      <c r="A23" t="str">
        <f ca="1">IF(INDIRECT(ADDRESS(Таблицы!$AI24-1,6,,,"Трёхпредметные наборы"))&gt;=Параметры!$A$2,Таблицы!AC24,"")</f>
        <v/>
      </c>
      <c r="B23" t="str">
        <f ca="1">IF(INDIRECT(ADDRESS(Таблицы!$AI24-1,6,,,"Трёхпредметные наборы"))&gt;=Параметры!$A$2,Таблицы!AD24,"")</f>
        <v/>
      </c>
      <c r="C23" t="str">
        <f ca="1">IF(INDIRECT(ADDRESS(Таблицы!$AI24-1,6,,,"Трёхпредметные наборы"))&gt;=Параметры!$A$2,Таблицы!AE24,"")</f>
        <v/>
      </c>
      <c r="D23" t="str">
        <f ca="1">IF(INDIRECT(ADDRESS(Таблицы!$AI24-1,6,,,"Трёхпредметные наборы"))&gt;=Параметры!$A$2,Таблицы!AF24,"")</f>
        <v/>
      </c>
      <c r="E23" t="str">
        <f ca="1">IF(INDIRECT(ADDRESS(Таблицы!$AI24-1,6,,,"Трёхпредметные наборы"))&gt;=Параметры!$A$2,Таблицы!AG24,"")</f>
        <v/>
      </c>
      <c r="F23" t="str">
        <f ca="1">IF(INDIRECT(ADDRESS(MATCH(Таблицы!AH24,'Однопредметные наборы'!$A$2:$A$11)+1,2,,,"Однопредметные наборы"))&gt;=Параметры!$A$2,Таблицы!AH24,"")</f>
        <v>Терафлю</v>
      </c>
      <c r="G23" s="5" t="e">
        <f ca="1">SUMPRODUCT(INDIRECT(ADDRESS(2,MATCH(C23,'Нормализованная таблица'!$B$1:$K$1)+1,,,"Нормализованная таблица")):INDIRECT(ADDRESS(31,MATCH(C23,'Нормализованная таблица'!$B$1:$K$1)+1,,,"Нормализованная таблица")),INDIRECT(ADDRESS(2,MATCH(D23,'Нормализованная таблица'!$B$1:$K$1)+1,,,"Нормализованная таблица")):INDIRECT(ADDRESS(31,MATCH(D23,'Нормализованная таблица'!$B$1:$K$1)+1,,,"Нормализованная таблица")),INDIRECT(ADDRESS(2,MATCH(E23,'Нормализованная таблица'!$B$1:$K$1)+1,,,"Нормализованная таблица")):INDIRECT(ADDRESS(31,MATCH(E23,'Нормализованная таблица'!$B$1:$K$1)+1,,,"Нормализованная таблица")),INDIRECT(ADDRESS(2,MATCH(F23,'Нормализованная таблица'!$B$1:$K$1)+1,,,"Нормализованная таблица")):INDIRECT(ADDRESS(31,MATCH(F23,'Нормализованная таблица'!$B$1:$K$1)+1,,,"Нормализованная таблица")),INDIRECT(ADDRESS(2,MATCH(B23,'Нормализованная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таблица")),INDIRECT(ADDRESS(2,MATCH(A23,'Нормализованная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таблица")))</f>
        <v>#N/A</v>
      </c>
    </row>
    <row r="24" spans="1:7" x14ac:dyDescent="0.3">
      <c r="A24" t="str">
        <f ca="1">IF(INDIRECT(ADDRESS(Таблицы!$AI25-1,6,,,"Трёхпредметные наборы"))&gt;=Параметры!$A$2,Таблицы!AC25,"")</f>
        <v/>
      </c>
      <c r="B24" t="str">
        <f ca="1">IF(INDIRECT(ADDRESS(Таблицы!$AI25-1,6,,,"Трёхпредметные наборы"))&gt;=Параметры!$A$2,Таблицы!AD25,"")</f>
        <v/>
      </c>
      <c r="C24" t="str">
        <f ca="1">IF(INDIRECT(ADDRESS(Таблицы!$AI25-1,6,,,"Трёхпредметные наборы"))&gt;=Параметры!$A$2,Таблицы!AE25,"")</f>
        <v/>
      </c>
      <c r="D24" t="str">
        <f ca="1">IF(INDIRECT(ADDRESS(Таблицы!$AI25-1,6,,,"Трёхпредметные наборы"))&gt;=Параметры!$A$2,Таблицы!AF25,"")</f>
        <v/>
      </c>
      <c r="E24" t="str">
        <f ca="1">IF(INDIRECT(ADDRESS(Таблицы!$AI25-1,6,,,"Трёхпредметные наборы"))&gt;=Параметры!$A$2,Таблицы!AG25,"")</f>
        <v/>
      </c>
      <c r="F24" t="str">
        <f ca="1">IF(INDIRECT(ADDRESS(MATCH(Таблицы!AH25,'Однопредметные наборы'!$A$2:$A$11)+1,2,,,"Однопредметные наборы"))&gt;=Параметры!$A$2,Таблицы!AH25,"")</f>
        <v/>
      </c>
      <c r="G24" s="5" t="e">
        <f ca="1">SUMPRODUCT(INDIRECT(ADDRESS(2,MATCH(C24,'Нормализованная таблица'!$B$1:$K$1)+1,,,"Нормализованная таблица")):INDIRECT(ADDRESS(31,MATCH(C24,'Нормализованная таблица'!$B$1:$K$1)+1,,,"Нормализованная таблица")),INDIRECT(ADDRESS(2,MATCH(D24,'Нормализованная таблица'!$B$1:$K$1)+1,,,"Нормализованная таблица")):INDIRECT(ADDRESS(31,MATCH(D24,'Нормализованная таблица'!$B$1:$K$1)+1,,,"Нормализованная таблица")),INDIRECT(ADDRESS(2,MATCH(E24,'Нормализованная таблица'!$B$1:$K$1)+1,,,"Нормализованная таблица")):INDIRECT(ADDRESS(31,MATCH(E24,'Нормализованная таблица'!$B$1:$K$1)+1,,,"Нормализованная таблица")),INDIRECT(ADDRESS(2,MATCH(F24,'Нормализованная таблица'!$B$1:$K$1)+1,,,"Нормализованная таблица")):INDIRECT(ADDRESS(31,MATCH(F24,'Нормализованная таблица'!$B$1:$K$1)+1,,,"Нормализованная таблица")),INDIRECT(ADDRESS(2,MATCH(B24,'Нормализованная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таблица")),INDIRECT(ADDRESS(2,MATCH(A24,'Нормализованная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таблица")))</f>
        <v>#N/A</v>
      </c>
    </row>
    <row r="25" spans="1:7" x14ac:dyDescent="0.3">
      <c r="A25" t="str">
        <f ca="1">IF(INDIRECT(ADDRESS(Таблицы!$AI26-1,6,,,"Трёхпредметные наборы"))&gt;=Параметры!$A$2,Таблицы!AC26,"")</f>
        <v/>
      </c>
      <c r="B25" t="str">
        <f ca="1">IF(INDIRECT(ADDRESS(Таблицы!$AI26-1,6,,,"Трёхпредметные наборы"))&gt;=Параметры!$A$2,Таблицы!AD26,"")</f>
        <v/>
      </c>
      <c r="C25" t="str">
        <f ca="1">IF(INDIRECT(ADDRESS(Таблицы!$AI26-1,6,,,"Трёхпредметные наборы"))&gt;=Параметры!$A$2,Таблицы!AE26,"")</f>
        <v/>
      </c>
      <c r="D25" t="str">
        <f ca="1">IF(INDIRECT(ADDRESS(Таблицы!$AI26-1,6,,,"Трёхпредметные наборы"))&gt;=Параметры!$A$2,Таблицы!AF26,"")</f>
        <v/>
      </c>
      <c r="E25" t="str">
        <f ca="1">IF(INDIRECT(ADDRESS(Таблицы!$AI26-1,6,,,"Трёхпредметные наборы"))&gt;=Параметры!$A$2,Таблицы!AG26,"")</f>
        <v/>
      </c>
      <c r="F25" t="str">
        <f ca="1">IF(INDIRECT(ADDRESS(MATCH(Таблицы!AH26,'Однопредметные наборы'!$A$2:$A$11)+1,2,,,"Однопредметные наборы"))&gt;=Параметры!$A$2,Таблицы!AH26,"")</f>
        <v>Терафлю</v>
      </c>
      <c r="G25" s="5" t="e">
        <f ca="1">SUMPRODUCT(INDIRECT(ADDRESS(2,MATCH(C25,'Нормализованная таблица'!$B$1:$K$1)+1,,,"Нормализованная таблица")):INDIRECT(ADDRESS(31,MATCH(C25,'Нормализованная таблица'!$B$1:$K$1)+1,,,"Нормализованная таблица")),INDIRECT(ADDRESS(2,MATCH(D25,'Нормализованная таблица'!$B$1:$K$1)+1,,,"Нормализованная таблица")):INDIRECT(ADDRESS(31,MATCH(D25,'Нормализованная таблица'!$B$1:$K$1)+1,,,"Нормализованная таблица")),INDIRECT(ADDRESS(2,MATCH(E25,'Нормализованная таблица'!$B$1:$K$1)+1,,,"Нормализованная таблица")):INDIRECT(ADDRESS(31,MATCH(E25,'Нормализованная таблица'!$B$1:$K$1)+1,,,"Нормализованная таблица")),INDIRECT(ADDRESS(2,MATCH(F25,'Нормализованная таблица'!$B$1:$K$1)+1,,,"Нормализованная таблица")):INDIRECT(ADDRESS(31,MATCH(F25,'Нормализованная таблица'!$B$1:$K$1)+1,,,"Нормализованная таблица")),INDIRECT(ADDRESS(2,MATCH(B25,'Нормализованная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таблица")),INDIRECT(ADDRESS(2,MATCH(A25,'Нормализованная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таблица")))</f>
        <v>#N/A</v>
      </c>
    </row>
    <row r="26" spans="1:7" x14ac:dyDescent="0.3">
      <c r="A26" t="str">
        <f ca="1">IF(INDIRECT(ADDRESS(Таблицы!$AI27-1,6,,,"Трёхпредметные наборы"))&gt;=Параметры!$A$2,Таблицы!AC27,"")</f>
        <v/>
      </c>
      <c r="B26" t="str">
        <f ca="1">IF(INDIRECT(ADDRESS(Таблицы!$AI27-1,6,,,"Трёхпредметные наборы"))&gt;=Параметры!$A$2,Таблицы!AD27,"")</f>
        <v/>
      </c>
      <c r="C26" t="str">
        <f ca="1">IF(INDIRECT(ADDRESS(Таблицы!$AI27-1,6,,,"Трёхпредметные наборы"))&gt;=Параметры!$A$2,Таблицы!AE27,"")</f>
        <v/>
      </c>
      <c r="D26" t="str">
        <f ca="1">IF(INDIRECT(ADDRESS(Таблицы!$AI27-1,6,,,"Трёхпредметные наборы"))&gt;=Параметры!$A$2,Таблицы!AF27,"")</f>
        <v/>
      </c>
      <c r="E26" t="str">
        <f ca="1">IF(INDIRECT(ADDRESS(Таблицы!$AI27-1,6,,,"Трёхпредметные наборы"))&gt;=Параметры!$A$2,Таблицы!AG27,"")</f>
        <v/>
      </c>
      <c r="F26" t="str">
        <f ca="1">IF(INDIRECT(ADDRESS(MATCH(Таблицы!AH27,'Однопредметные наборы'!$A$2:$A$11)+1,2,,,"Однопредметные наборы"))&gt;=Параметры!$A$2,Таблицы!AH27,"")</f>
        <v>Терафлю</v>
      </c>
      <c r="G26" s="5" t="e">
        <f ca="1">SUMPRODUCT(INDIRECT(ADDRESS(2,MATCH(C26,'Нормализованная таблица'!$B$1:$K$1)+1,,,"Нормализованная таблица")):INDIRECT(ADDRESS(31,MATCH(C26,'Нормализованная таблица'!$B$1:$K$1)+1,,,"Нормализованная таблица")),INDIRECT(ADDRESS(2,MATCH(D26,'Нормализованная таблица'!$B$1:$K$1)+1,,,"Нормализованная таблица")):INDIRECT(ADDRESS(31,MATCH(D26,'Нормализованная таблица'!$B$1:$K$1)+1,,,"Нормализованная таблица")),INDIRECT(ADDRESS(2,MATCH(E26,'Нормализованная таблица'!$B$1:$K$1)+1,,,"Нормализованная таблица")):INDIRECT(ADDRESS(31,MATCH(E26,'Нормализованная таблица'!$B$1:$K$1)+1,,,"Нормализованная таблица")),INDIRECT(ADDRESS(2,MATCH(F26,'Нормализованная таблица'!$B$1:$K$1)+1,,,"Нормализованная таблица")):INDIRECT(ADDRESS(31,MATCH(F26,'Нормализованная таблица'!$B$1:$K$1)+1,,,"Нормализованная таблица")),INDIRECT(ADDRESS(2,MATCH(B26,'Нормализованная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таблица")),INDIRECT(ADDRESS(2,MATCH(A26,'Нормализованная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таблица")))</f>
        <v>#N/A</v>
      </c>
    </row>
    <row r="27" spans="1:7" x14ac:dyDescent="0.3">
      <c r="A27" t="str">
        <f ca="1">IF(INDIRECT(ADDRESS(Таблицы!$AI28-1,6,,,"Трёхпредметные наборы"))&gt;=Параметры!$A$2,Таблицы!AC28,"")</f>
        <v/>
      </c>
      <c r="B27" t="str">
        <f ca="1">IF(INDIRECT(ADDRESS(Таблицы!$AI28-1,6,,,"Трёхпредметные наборы"))&gt;=Параметры!$A$2,Таблицы!AD28,"")</f>
        <v/>
      </c>
      <c r="C27" t="str">
        <f ca="1">IF(INDIRECT(ADDRESS(Таблицы!$AI28-1,6,,,"Трёхпредметные наборы"))&gt;=Параметры!$A$2,Таблицы!AE28,"")</f>
        <v/>
      </c>
      <c r="D27" t="str">
        <f ca="1">IF(INDIRECT(ADDRESS(Таблицы!$AI28-1,6,,,"Трёхпредметные наборы"))&gt;=Параметры!$A$2,Таблицы!AF28,"")</f>
        <v/>
      </c>
      <c r="E27" t="str">
        <f ca="1">IF(INDIRECT(ADDRESS(Таблицы!$AI28-1,6,,,"Трёхпредметные наборы"))&gt;=Параметры!$A$2,Таблицы!AG28,"")</f>
        <v/>
      </c>
      <c r="F27" t="str">
        <f ca="1">IF(INDIRECT(ADDRESS(MATCH(Таблицы!AH28,'Однопредметные наборы'!$A$2:$A$11)+1,2,,,"Однопредметные наборы"))&gt;=Параметры!$A$2,Таблицы!AH28,"")</f>
        <v/>
      </c>
      <c r="G27" s="5" t="e">
        <f ca="1">SUMPRODUCT(INDIRECT(ADDRESS(2,MATCH(C27,'Нормализованная таблица'!$B$1:$K$1)+1,,,"Нормализованная таблица")):INDIRECT(ADDRESS(31,MATCH(C27,'Нормализованная таблица'!$B$1:$K$1)+1,,,"Нормализованная таблица")),INDIRECT(ADDRESS(2,MATCH(D27,'Нормализованная таблица'!$B$1:$K$1)+1,,,"Нормализованная таблица")):INDIRECT(ADDRESS(31,MATCH(D27,'Нормализованная таблица'!$B$1:$K$1)+1,,,"Нормализованная таблица")),INDIRECT(ADDRESS(2,MATCH(E27,'Нормализованная таблица'!$B$1:$K$1)+1,,,"Нормализованная таблица")):INDIRECT(ADDRESS(31,MATCH(E27,'Нормализованная таблица'!$B$1:$K$1)+1,,,"Нормализованная таблица")),INDIRECT(ADDRESS(2,MATCH(F27,'Нормализованная таблица'!$B$1:$K$1)+1,,,"Нормализованная таблица")):INDIRECT(ADDRESS(31,MATCH(F27,'Нормализованная таблица'!$B$1:$K$1)+1,,,"Нормализованная таблица")),INDIRECT(ADDRESS(2,MATCH(B27,'Нормализованная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таблица")),INDIRECT(ADDRESS(2,MATCH(A27,'Нормализованная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таблица")))</f>
        <v>#N/A</v>
      </c>
    </row>
    <row r="28" spans="1:7" x14ac:dyDescent="0.3">
      <c r="A28" t="str">
        <f ca="1">IF(INDIRECT(ADDRESS(Таблицы!$AI29-1,6,,,"Трёхпредметные наборы"))&gt;=Параметры!$A$2,Таблицы!AC29,"")</f>
        <v/>
      </c>
      <c r="B28" t="str">
        <f ca="1">IF(INDIRECT(ADDRESS(Таблицы!$AI29-1,6,,,"Трёхпредметные наборы"))&gt;=Параметры!$A$2,Таблицы!AD29,"")</f>
        <v/>
      </c>
      <c r="C28" t="str">
        <f ca="1">IF(INDIRECT(ADDRESS(Таблицы!$AI29-1,6,,,"Трёхпредметные наборы"))&gt;=Параметры!$A$2,Таблицы!AE29,"")</f>
        <v/>
      </c>
      <c r="D28" t="str">
        <f ca="1">IF(INDIRECT(ADDRESS(Таблицы!$AI29-1,6,,,"Трёхпредметные наборы"))&gt;=Параметры!$A$2,Таблицы!AF29,"")</f>
        <v/>
      </c>
      <c r="E28" t="str">
        <f ca="1">IF(INDIRECT(ADDRESS(Таблицы!$AI29-1,6,,,"Трёхпредметные наборы"))&gt;=Параметры!$A$2,Таблицы!AG29,"")</f>
        <v/>
      </c>
      <c r="F28" t="str">
        <f ca="1">IF(INDIRECT(ADDRESS(MATCH(Таблицы!AH29,'Однопредметные наборы'!$A$2:$A$11)+1,2,,,"Однопредметные наборы"))&gt;=Параметры!$A$2,Таблицы!AH29,"")</f>
        <v/>
      </c>
      <c r="G28" s="5" t="e">
        <f ca="1">SUMPRODUCT(INDIRECT(ADDRESS(2,MATCH(C28,'Нормализованная таблица'!$B$1:$K$1)+1,,,"Нормализованная таблица")):INDIRECT(ADDRESS(31,MATCH(C28,'Нормализованная таблица'!$B$1:$K$1)+1,,,"Нормализованная таблица")),INDIRECT(ADDRESS(2,MATCH(D28,'Нормализованная таблица'!$B$1:$K$1)+1,,,"Нормализованная таблица")):INDIRECT(ADDRESS(31,MATCH(D28,'Нормализованная таблица'!$B$1:$K$1)+1,,,"Нормализованная таблица")),INDIRECT(ADDRESS(2,MATCH(E28,'Нормализованная таблица'!$B$1:$K$1)+1,,,"Нормализованная таблица")):INDIRECT(ADDRESS(31,MATCH(E28,'Нормализованная таблица'!$B$1:$K$1)+1,,,"Нормализованная таблица")),INDIRECT(ADDRESS(2,MATCH(F28,'Нормализованная таблица'!$B$1:$K$1)+1,,,"Нормализованная таблица")):INDIRECT(ADDRESS(31,MATCH(F28,'Нормализованная таблица'!$B$1:$K$1)+1,,,"Нормализованная таблица")),INDIRECT(ADDRESS(2,MATCH(B28,'Нормализованная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таблица")),INDIRECT(ADDRESS(2,MATCH(A28,'Нормализованная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таблица")))</f>
        <v>#N/A</v>
      </c>
    </row>
    <row r="29" spans="1:7" x14ac:dyDescent="0.3">
      <c r="A29" t="str">
        <f ca="1">IF(INDIRECT(ADDRESS(Таблицы!$AI30-1,6,,,"Трёхпредметные наборы"))&gt;=Параметры!$A$2,Таблицы!AC30,"")</f>
        <v/>
      </c>
      <c r="B29" t="str">
        <f ca="1">IF(INDIRECT(ADDRESS(Таблицы!$AI30-1,6,,,"Трёхпредметные наборы"))&gt;=Параметры!$A$2,Таблицы!AD30,"")</f>
        <v/>
      </c>
      <c r="C29" t="str">
        <f ca="1">IF(INDIRECT(ADDRESS(Таблицы!$AI30-1,6,,,"Трёхпредметные наборы"))&gt;=Параметры!$A$2,Таблицы!AE30,"")</f>
        <v/>
      </c>
      <c r="D29" t="str">
        <f ca="1">IF(INDIRECT(ADDRESS(Таблицы!$AI30-1,6,,,"Трёхпредметные наборы"))&gt;=Параметры!$A$2,Таблицы!AF30,"")</f>
        <v/>
      </c>
      <c r="E29" t="str">
        <f ca="1">IF(INDIRECT(ADDRESS(Таблицы!$AI30-1,6,,,"Трёхпредметные наборы"))&gt;=Параметры!$A$2,Таблицы!AG30,"")</f>
        <v/>
      </c>
      <c r="F29" t="str">
        <f ca="1">IF(INDIRECT(ADDRESS(MATCH(Таблицы!AH30,'Однопредметные наборы'!$A$2:$A$11)+1,2,,,"Однопредметные наборы"))&gt;=Параметры!$A$2,Таблицы!AH30,"")</f>
        <v>Терафлю</v>
      </c>
      <c r="G29" s="5" t="e">
        <f ca="1">SUMPRODUCT(INDIRECT(ADDRESS(2,MATCH(C29,'Нормализованная таблица'!$B$1:$K$1)+1,,,"Нормализованная таблица")):INDIRECT(ADDRESS(31,MATCH(C29,'Нормализованная таблица'!$B$1:$K$1)+1,,,"Нормализованная таблица")),INDIRECT(ADDRESS(2,MATCH(D29,'Нормализованная таблица'!$B$1:$K$1)+1,,,"Нормализованная таблица")):INDIRECT(ADDRESS(31,MATCH(D29,'Нормализованная таблица'!$B$1:$K$1)+1,,,"Нормализованная таблица")),INDIRECT(ADDRESS(2,MATCH(E29,'Нормализованная таблица'!$B$1:$K$1)+1,,,"Нормализованная таблица")):INDIRECT(ADDRESS(31,MATCH(E29,'Нормализованная таблица'!$B$1:$K$1)+1,,,"Нормализованная таблица")),INDIRECT(ADDRESS(2,MATCH(F29,'Нормализованная таблица'!$B$1:$K$1)+1,,,"Нормализованная таблица")):INDIRECT(ADDRESS(31,MATCH(F29,'Нормализованная таблица'!$B$1:$K$1)+1,,,"Нормализованная таблица")),INDIRECT(ADDRESS(2,MATCH(B29,'Нормализованная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таблица")),INDIRECT(ADDRESS(2,MATCH(A29,'Нормализованная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таблица")))</f>
        <v>#N/A</v>
      </c>
    </row>
    <row r="30" spans="1:7" x14ac:dyDescent="0.3">
      <c r="A30" t="str">
        <f ca="1">IF(INDIRECT(ADDRESS(Таблицы!$AI31-1,6,,,"Трёхпредметные наборы"))&gt;=Параметры!$A$2,Таблицы!AC31,"")</f>
        <v/>
      </c>
      <c r="B30" t="str">
        <f ca="1">IF(INDIRECT(ADDRESS(Таблицы!$AI31-1,6,,,"Трёхпредметные наборы"))&gt;=Параметры!$A$2,Таблицы!AD31,"")</f>
        <v/>
      </c>
      <c r="C30" t="str">
        <f ca="1">IF(INDIRECT(ADDRESS(Таблицы!$AI31-1,6,,,"Трёхпредметные наборы"))&gt;=Параметры!$A$2,Таблицы!AE31,"")</f>
        <v/>
      </c>
      <c r="D30" t="str">
        <f ca="1">IF(INDIRECT(ADDRESS(Таблицы!$AI31-1,6,,,"Трёхпредметные наборы"))&gt;=Параметры!$A$2,Таблицы!AF31,"")</f>
        <v/>
      </c>
      <c r="E30" t="str">
        <f ca="1">IF(INDIRECT(ADDRESS(Таблицы!$AI31-1,6,,,"Трёхпредметные наборы"))&gt;=Параметры!$A$2,Таблицы!AG31,"")</f>
        <v/>
      </c>
      <c r="F30" t="str">
        <f ca="1">IF(INDIRECT(ADDRESS(MATCH(Таблицы!AH31,'Однопредметные наборы'!$A$2:$A$11)+1,2,,,"Однопредметные наборы"))&gt;=Параметры!$A$2,Таблицы!AH31,"")</f>
        <v/>
      </c>
      <c r="G30" s="5" t="e">
        <f ca="1">SUMPRODUCT(INDIRECT(ADDRESS(2,MATCH(C30,'Нормализованная таблица'!$B$1:$K$1)+1,,,"Нормализованная таблица")):INDIRECT(ADDRESS(31,MATCH(C30,'Нормализованная таблица'!$B$1:$K$1)+1,,,"Нормализованная таблица")),INDIRECT(ADDRESS(2,MATCH(D30,'Нормализованная таблица'!$B$1:$K$1)+1,,,"Нормализованная таблица")):INDIRECT(ADDRESS(31,MATCH(D30,'Нормализованная таблица'!$B$1:$K$1)+1,,,"Нормализованная таблица")),INDIRECT(ADDRESS(2,MATCH(E30,'Нормализованная таблица'!$B$1:$K$1)+1,,,"Нормализованная таблица")):INDIRECT(ADDRESS(31,MATCH(E30,'Нормализованная таблица'!$B$1:$K$1)+1,,,"Нормализованная таблица")),INDIRECT(ADDRESS(2,MATCH(F30,'Нормализованная таблица'!$B$1:$K$1)+1,,,"Нормализованная таблица")):INDIRECT(ADDRESS(31,MATCH(F30,'Нормализованная таблица'!$B$1:$K$1)+1,,,"Нормализованная таблица")),INDIRECT(ADDRESS(2,MATCH(B30,'Нормализованная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таблица")),INDIRECT(ADDRESS(2,MATCH(A30,'Нормализованная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таблица")))</f>
        <v>#N/A</v>
      </c>
    </row>
    <row r="31" spans="1:7" x14ac:dyDescent="0.3">
      <c r="A31" t="str">
        <f ca="1">IF(INDIRECT(ADDRESS(Таблицы!$AI32-1,6,,,"Трёхпредметные наборы"))&gt;=Параметры!$A$2,Таблицы!AC32,"")</f>
        <v/>
      </c>
      <c r="B31" t="str">
        <f ca="1">IF(INDIRECT(ADDRESS(Таблицы!$AI32-1,6,,,"Трёхпредметные наборы"))&gt;=Параметры!$A$2,Таблицы!AD32,"")</f>
        <v/>
      </c>
      <c r="C31" t="str">
        <f ca="1">IF(INDIRECT(ADDRESS(Таблицы!$AI32-1,6,,,"Трёхпредметные наборы"))&gt;=Параметры!$A$2,Таблицы!AE32,"")</f>
        <v/>
      </c>
      <c r="D31" t="str">
        <f ca="1">IF(INDIRECT(ADDRESS(Таблицы!$AI32-1,6,,,"Трёхпредметные наборы"))&gt;=Параметры!$A$2,Таблицы!AF32,"")</f>
        <v/>
      </c>
      <c r="E31" t="str">
        <f ca="1">IF(INDIRECT(ADDRESS(Таблицы!$AI32-1,6,,,"Трёхпредметные наборы"))&gt;=Параметры!$A$2,Таблицы!AG32,"")</f>
        <v/>
      </c>
      <c r="F31" t="str">
        <f ca="1">IF(INDIRECT(ADDRESS(MATCH(Таблицы!AH32,'Однопредметные наборы'!$A$2:$A$11)+1,2,,,"Однопредметные наборы"))&gt;=Параметры!$A$2,Таблицы!AH32,"")</f>
        <v>Терафлю</v>
      </c>
      <c r="G31" s="5" t="e">
        <f ca="1">SUMPRODUCT(INDIRECT(ADDRESS(2,MATCH(C31,'Нормализованная таблица'!$B$1:$K$1)+1,,,"Нормализованная таблица")):INDIRECT(ADDRESS(31,MATCH(C31,'Нормализованная таблица'!$B$1:$K$1)+1,,,"Нормализованная таблица")),INDIRECT(ADDRESS(2,MATCH(D31,'Нормализованная таблица'!$B$1:$K$1)+1,,,"Нормализованная таблица")):INDIRECT(ADDRESS(31,MATCH(D31,'Нормализованная таблица'!$B$1:$K$1)+1,,,"Нормализованная таблица")),INDIRECT(ADDRESS(2,MATCH(E31,'Нормализованная таблица'!$B$1:$K$1)+1,,,"Нормализованная таблица")):INDIRECT(ADDRESS(31,MATCH(E31,'Нормализованная таблица'!$B$1:$K$1)+1,,,"Нормализованная таблица")),INDIRECT(ADDRESS(2,MATCH(F31,'Нормализованная таблица'!$B$1:$K$1)+1,,,"Нормализованная таблица")):INDIRECT(ADDRESS(31,MATCH(F31,'Нормализованная таблица'!$B$1:$K$1)+1,,,"Нормализованная таблица")),INDIRECT(ADDRESS(2,MATCH(B31,'Нормализованная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таблица")),INDIRECT(ADDRESS(2,MATCH(A31,'Нормализованная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таблица")))</f>
        <v>#N/A</v>
      </c>
    </row>
    <row r="32" spans="1:7" x14ac:dyDescent="0.3">
      <c r="A32" t="str">
        <f ca="1">IF(INDIRECT(ADDRESS(Таблицы!$AI33-1,6,,,"Трёхпредметные наборы"))&gt;=Параметры!$A$2,Таблицы!AC33,"")</f>
        <v/>
      </c>
      <c r="B32" t="str">
        <f ca="1">IF(INDIRECT(ADDRESS(Таблицы!$AI33-1,6,,,"Трёхпредметные наборы"))&gt;=Параметры!$A$2,Таблицы!AD33,"")</f>
        <v/>
      </c>
      <c r="C32" t="str">
        <f ca="1">IF(INDIRECT(ADDRESS(Таблицы!$AI33-1,6,,,"Трёхпредметные наборы"))&gt;=Параметры!$A$2,Таблицы!AE33,"")</f>
        <v/>
      </c>
      <c r="D32" t="str">
        <f ca="1">IF(INDIRECT(ADDRESS(Таблицы!$AI33-1,6,,,"Трёхпредметные наборы"))&gt;=Параметры!$A$2,Таблицы!AF33,"")</f>
        <v/>
      </c>
      <c r="E32" t="str">
        <f ca="1">IF(INDIRECT(ADDRESS(Таблицы!$AI33-1,6,,,"Трёхпредметные наборы"))&gt;=Параметры!$A$2,Таблицы!AG33,"")</f>
        <v/>
      </c>
      <c r="F32" t="str">
        <f ca="1">IF(INDIRECT(ADDRESS(MATCH(Таблицы!AH33,'Однопредметные наборы'!$A$2:$A$11)+1,2,,,"Однопредметные наборы"))&gt;=Параметры!$A$2,Таблицы!AH33,"")</f>
        <v>Терафлю</v>
      </c>
      <c r="G32" s="5" t="e">
        <f ca="1">SUMPRODUCT(INDIRECT(ADDRESS(2,MATCH(C32,'Нормализованная таблица'!$B$1:$K$1)+1,,,"Нормализованная таблица")):INDIRECT(ADDRESS(31,MATCH(C32,'Нормализованная таблица'!$B$1:$K$1)+1,,,"Нормализованная таблица")),INDIRECT(ADDRESS(2,MATCH(D32,'Нормализованная таблица'!$B$1:$K$1)+1,,,"Нормализованная таблица")):INDIRECT(ADDRESS(31,MATCH(D32,'Нормализованная таблица'!$B$1:$K$1)+1,,,"Нормализованная таблица")),INDIRECT(ADDRESS(2,MATCH(E32,'Нормализованная таблица'!$B$1:$K$1)+1,,,"Нормализованная таблица")):INDIRECT(ADDRESS(31,MATCH(E32,'Нормализованная таблица'!$B$1:$K$1)+1,,,"Нормализованная таблица")),INDIRECT(ADDRESS(2,MATCH(F32,'Нормализованная таблица'!$B$1:$K$1)+1,,,"Нормализованная таблица")):INDIRECT(ADDRESS(31,MATCH(F32,'Нормализованная таблица'!$B$1:$K$1)+1,,,"Нормализованная таблица")),INDIRECT(ADDRESS(2,MATCH(B32,'Нормализованная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таблица")),INDIRECT(ADDRESS(2,MATCH(A32,'Нормализованная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таблица")))</f>
        <v>#N/A</v>
      </c>
    </row>
    <row r="33" spans="1:7" x14ac:dyDescent="0.3">
      <c r="A33" t="str">
        <f ca="1">IF(INDIRECT(ADDRESS(Таблицы!$AI34-1,6,,,"Трёхпредметные наборы"))&gt;=Параметры!$A$2,Таблицы!AC34,"")</f>
        <v/>
      </c>
      <c r="B33" t="str">
        <f ca="1">IF(INDIRECT(ADDRESS(Таблицы!$AI34-1,6,,,"Трёхпредметные наборы"))&gt;=Параметры!$A$2,Таблицы!AD34,"")</f>
        <v/>
      </c>
      <c r="C33" t="str">
        <f ca="1">IF(INDIRECT(ADDRESS(Таблицы!$AI34-1,6,,,"Трёхпредметные наборы"))&gt;=Параметры!$A$2,Таблицы!AE34,"")</f>
        <v/>
      </c>
      <c r="D33" t="str">
        <f ca="1">IF(INDIRECT(ADDRESS(Таблицы!$AI34-1,6,,,"Трёхпредметные наборы"))&gt;=Параметры!$A$2,Таблицы!AF34,"")</f>
        <v/>
      </c>
      <c r="E33" t="str">
        <f ca="1">IF(INDIRECT(ADDRESS(Таблицы!$AI34-1,6,,,"Трёхпредметные наборы"))&gt;=Параметры!$A$2,Таблицы!AG34,"")</f>
        <v/>
      </c>
      <c r="F33" t="str">
        <f ca="1">IF(INDIRECT(ADDRESS(MATCH(Таблицы!AH34,'Однопредметные наборы'!$A$2:$A$11)+1,2,,,"Однопредметные наборы"))&gt;=Параметры!$A$2,Таблицы!AH34,"")</f>
        <v/>
      </c>
      <c r="G33" s="5" t="e">
        <f ca="1">SUMPRODUCT(INDIRECT(ADDRESS(2,MATCH(C33,'Нормализованная таблица'!$B$1:$K$1)+1,,,"Нормализованная таблица")):INDIRECT(ADDRESS(31,MATCH(C33,'Нормализованная таблица'!$B$1:$K$1)+1,,,"Нормализованная таблица")),INDIRECT(ADDRESS(2,MATCH(D33,'Нормализованная таблица'!$B$1:$K$1)+1,,,"Нормализованная таблица")):INDIRECT(ADDRESS(31,MATCH(D33,'Нормализованная таблица'!$B$1:$K$1)+1,,,"Нормализованная таблица")),INDIRECT(ADDRESS(2,MATCH(E33,'Нормализованная таблица'!$B$1:$K$1)+1,,,"Нормализованная таблица")):INDIRECT(ADDRESS(31,MATCH(E33,'Нормализованная таблица'!$B$1:$K$1)+1,,,"Нормализованная таблица")),INDIRECT(ADDRESS(2,MATCH(F33,'Нормализованная таблица'!$B$1:$K$1)+1,,,"Нормализованная таблица")):INDIRECT(ADDRESS(31,MATCH(F33,'Нормализованная таблица'!$B$1:$K$1)+1,,,"Нормализованная таблица")),INDIRECT(ADDRESS(2,MATCH(B33,'Нормализованная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таблица")),INDIRECT(ADDRESS(2,MATCH(A33,'Нормализованная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таблица")))</f>
        <v>#N/A</v>
      </c>
    </row>
    <row r="34" spans="1:7" x14ac:dyDescent="0.3">
      <c r="A34" t="str">
        <f ca="1">IF(INDIRECT(ADDRESS(Таблицы!$AI35-1,6,,,"Трёхпредметные наборы"))&gt;=Параметры!$A$2,Таблицы!AC35,"")</f>
        <v/>
      </c>
      <c r="B34" t="str">
        <f ca="1">IF(INDIRECT(ADDRESS(Таблицы!$AI35-1,6,,,"Трёхпредметные наборы"))&gt;=Параметры!$A$2,Таблицы!AD35,"")</f>
        <v/>
      </c>
      <c r="C34" t="str">
        <f ca="1">IF(INDIRECT(ADDRESS(Таблицы!$AI35-1,6,,,"Трёхпредметные наборы"))&gt;=Параметры!$A$2,Таблицы!AE35,"")</f>
        <v/>
      </c>
      <c r="D34" t="str">
        <f ca="1">IF(INDIRECT(ADDRESS(Таблицы!$AI35-1,6,,,"Трёхпредметные наборы"))&gt;=Параметры!$A$2,Таблицы!AF35,"")</f>
        <v/>
      </c>
      <c r="E34" t="str">
        <f ca="1">IF(INDIRECT(ADDRESS(Таблицы!$AI35-1,6,,,"Трёхпредметные наборы"))&gt;=Параметры!$A$2,Таблицы!AG35,"")</f>
        <v/>
      </c>
      <c r="F34" t="str">
        <f ca="1">IF(INDIRECT(ADDRESS(MATCH(Таблицы!AH35,'Однопредметные наборы'!$A$2:$A$11)+1,2,,,"Однопредметные наборы"))&gt;=Параметры!$A$2,Таблицы!AH35,"")</f>
        <v>Терафлю</v>
      </c>
      <c r="G34" s="5" t="e">
        <f ca="1">SUMPRODUCT(INDIRECT(ADDRESS(2,MATCH(C34,'Нормализованная таблица'!$B$1:$K$1)+1,,,"Нормализованная таблица")):INDIRECT(ADDRESS(31,MATCH(C34,'Нормализованная таблица'!$B$1:$K$1)+1,,,"Нормализованная таблица")),INDIRECT(ADDRESS(2,MATCH(D34,'Нормализованная таблица'!$B$1:$K$1)+1,,,"Нормализованная таблица")):INDIRECT(ADDRESS(31,MATCH(D34,'Нормализованная таблица'!$B$1:$K$1)+1,,,"Нормализованная таблица")),INDIRECT(ADDRESS(2,MATCH(E34,'Нормализованная таблица'!$B$1:$K$1)+1,,,"Нормализованная таблица")):INDIRECT(ADDRESS(31,MATCH(E34,'Нормализованная таблица'!$B$1:$K$1)+1,,,"Нормализованная таблица")),INDIRECT(ADDRESS(2,MATCH(F34,'Нормализованная таблица'!$B$1:$K$1)+1,,,"Нормализованная таблица")):INDIRECT(ADDRESS(31,MATCH(F34,'Нормализованная таблица'!$B$1:$K$1)+1,,,"Нормализованная таблица")),INDIRECT(ADDRESS(2,MATCH(B34,'Нормализованная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таблица")),INDIRECT(ADDRESS(2,MATCH(A34,'Нормализованная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таблица")))</f>
        <v>#N/A</v>
      </c>
    </row>
    <row r="35" spans="1:7" x14ac:dyDescent="0.3">
      <c r="A35" t="str">
        <f ca="1">IF(INDIRECT(ADDRESS(Таблицы!$AI36-1,6,,,"Трёхпредметные наборы"))&gt;=Параметры!$A$2,Таблицы!AC36,"")</f>
        <v/>
      </c>
      <c r="B35" t="str">
        <f ca="1">IF(INDIRECT(ADDRESS(Таблицы!$AI36-1,6,,,"Трёхпредметные наборы"))&gt;=Параметры!$A$2,Таблицы!AD36,"")</f>
        <v/>
      </c>
      <c r="C35" t="str">
        <f ca="1">IF(INDIRECT(ADDRESS(Таблицы!$AI36-1,6,,,"Трёхпредметные наборы"))&gt;=Параметры!$A$2,Таблицы!AE36,"")</f>
        <v/>
      </c>
      <c r="D35" t="str">
        <f ca="1">IF(INDIRECT(ADDRESS(Таблицы!$AI36-1,6,,,"Трёхпредметные наборы"))&gt;=Параметры!$A$2,Таблицы!AF36,"")</f>
        <v/>
      </c>
      <c r="E35" t="str">
        <f ca="1">IF(INDIRECT(ADDRESS(Таблицы!$AI36-1,6,,,"Трёхпредметные наборы"))&gt;=Параметры!$A$2,Таблицы!AG36,"")</f>
        <v/>
      </c>
      <c r="F35" t="str">
        <f ca="1">IF(INDIRECT(ADDRESS(MATCH(Таблицы!AH36,'Однопредметные наборы'!$A$2:$A$11)+1,2,,,"Однопредметные наборы"))&gt;=Параметры!$A$2,Таблицы!AH36,"")</f>
        <v>Терафлю</v>
      </c>
      <c r="G35" s="5" t="e">
        <f ca="1">SUMPRODUCT(INDIRECT(ADDRESS(2,MATCH(C35,'Нормализованная таблица'!$B$1:$K$1)+1,,,"Нормализованная таблица")):INDIRECT(ADDRESS(31,MATCH(C35,'Нормализованная таблица'!$B$1:$K$1)+1,,,"Нормализованная таблица")),INDIRECT(ADDRESS(2,MATCH(D35,'Нормализованная таблица'!$B$1:$K$1)+1,,,"Нормализованная таблица")):INDIRECT(ADDRESS(31,MATCH(D35,'Нормализованная таблица'!$B$1:$K$1)+1,,,"Нормализованная таблица")),INDIRECT(ADDRESS(2,MATCH(E35,'Нормализованная таблица'!$B$1:$K$1)+1,,,"Нормализованная таблица")):INDIRECT(ADDRESS(31,MATCH(E35,'Нормализованная таблица'!$B$1:$K$1)+1,,,"Нормализованная таблица")),INDIRECT(ADDRESS(2,MATCH(F35,'Нормализованная таблица'!$B$1:$K$1)+1,,,"Нормализованная таблица")):INDIRECT(ADDRESS(31,MATCH(F35,'Нормализованная таблица'!$B$1:$K$1)+1,,,"Нормализованная таблица")),INDIRECT(ADDRESS(2,MATCH(B35,'Нормализованная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таблица")),INDIRECT(ADDRESS(2,MATCH(A35,'Нормализованная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таблица")))</f>
        <v>#N/A</v>
      </c>
    </row>
    <row r="36" spans="1:7" x14ac:dyDescent="0.3">
      <c r="A36" t="str">
        <f ca="1">IF(INDIRECT(ADDRESS(Таблицы!$AI37-1,6,,,"Трёхпредметные наборы"))&gt;=Параметры!$A$2,Таблицы!AC37,"")</f>
        <v/>
      </c>
      <c r="B36" t="str">
        <f ca="1">IF(INDIRECT(ADDRESS(Таблицы!$AI37-1,6,,,"Трёхпредметные наборы"))&gt;=Параметры!$A$2,Таблицы!AD37,"")</f>
        <v/>
      </c>
      <c r="C36" t="str">
        <f ca="1">IF(INDIRECT(ADDRESS(Таблицы!$AI37-1,6,,,"Трёхпредметные наборы"))&gt;=Параметры!$A$2,Таблицы!AE37,"")</f>
        <v/>
      </c>
      <c r="D36" t="str">
        <f ca="1">IF(INDIRECT(ADDRESS(Таблицы!$AI37-1,6,,,"Трёхпредметные наборы"))&gt;=Параметры!$A$2,Таблицы!AF37,"")</f>
        <v/>
      </c>
      <c r="E36" t="str">
        <f ca="1">IF(INDIRECT(ADDRESS(Таблицы!$AI37-1,6,,,"Трёхпредметные наборы"))&gt;=Параметры!$A$2,Таблицы!AG37,"")</f>
        <v/>
      </c>
      <c r="F36" t="str">
        <f ca="1">IF(INDIRECT(ADDRESS(MATCH(Таблицы!AH37,'Однопредметные наборы'!$A$2:$A$11)+1,2,,,"Однопредметные наборы"))&gt;=Параметры!$A$2,Таблицы!AH37,"")</f>
        <v>Терафлю</v>
      </c>
      <c r="G36" s="5" t="e">
        <f ca="1">SUMPRODUCT(INDIRECT(ADDRESS(2,MATCH(C36,'Нормализованная таблица'!$B$1:$K$1)+1,,,"Нормализованная таблица")):INDIRECT(ADDRESS(31,MATCH(C36,'Нормализованная таблица'!$B$1:$K$1)+1,,,"Нормализованная таблица")),INDIRECT(ADDRESS(2,MATCH(D36,'Нормализованная таблица'!$B$1:$K$1)+1,,,"Нормализованная таблица")):INDIRECT(ADDRESS(31,MATCH(D36,'Нормализованная таблица'!$B$1:$K$1)+1,,,"Нормализованная таблица")),INDIRECT(ADDRESS(2,MATCH(E36,'Нормализованная таблица'!$B$1:$K$1)+1,,,"Нормализованная таблица")):INDIRECT(ADDRESS(31,MATCH(E36,'Нормализованная таблица'!$B$1:$K$1)+1,,,"Нормализованная таблица")),INDIRECT(ADDRESS(2,MATCH(F36,'Нормализованная таблица'!$B$1:$K$1)+1,,,"Нормализованная таблица")):INDIRECT(ADDRESS(31,MATCH(F36,'Нормализованная таблица'!$B$1:$K$1)+1,,,"Нормализованная таблица")),INDIRECT(ADDRESS(2,MATCH(B36,'Нормализованная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таблица")),INDIRECT(ADDRESS(2,MATCH(A36,'Нормализованная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таблица")))</f>
        <v>#N/A</v>
      </c>
    </row>
    <row r="37" spans="1:7" x14ac:dyDescent="0.3">
      <c r="A37" t="str">
        <f ca="1">IF(INDIRECT(ADDRESS(Таблицы!$AI38-1,6,,,"Трёхпредметные наборы"))&gt;=Параметры!$A$2,Таблицы!AC38,"")</f>
        <v/>
      </c>
      <c r="B37" t="str">
        <f ca="1">IF(INDIRECT(ADDRESS(Таблицы!$AI38-1,6,,,"Трёхпредметные наборы"))&gt;=Параметры!$A$2,Таблицы!AD38,"")</f>
        <v/>
      </c>
      <c r="C37" t="str">
        <f ca="1">IF(INDIRECT(ADDRESS(Таблицы!$AI38-1,6,,,"Трёхпредметные наборы"))&gt;=Параметры!$A$2,Таблицы!AE38,"")</f>
        <v/>
      </c>
      <c r="D37" t="str">
        <f ca="1">IF(INDIRECT(ADDRESS(Таблицы!$AI38-1,6,,,"Трёхпредметные наборы"))&gt;=Параметры!$A$2,Таблицы!AF38,"")</f>
        <v/>
      </c>
      <c r="E37" t="str">
        <f ca="1">IF(INDIRECT(ADDRESS(Таблицы!$AI38-1,6,,,"Трёхпредметные наборы"))&gt;=Параметры!$A$2,Таблицы!AG38,"")</f>
        <v/>
      </c>
      <c r="F37" t="str">
        <f ca="1">IF(INDIRECT(ADDRESS(MATCH(Таблицы!AH38,'Однопредметные наборы'!$A$2:$A$11)+1,2,,,"Однопредметные наборы"))&gt;=Параметры!$A$2,Таблицы!AH38,"")</f>
        <v>Корвалол</v>
      </c>
      <c r="G37" s="5" t="e">
        <f ca="1">SUMPRODUCT(INDIRECT(ADDRESS(2,MATCH(C37,'Нормализованная таблица'!$B$1:$K$1)+1,,,"Нормализованная таблица")):INDIRECT(ADDRESS(31,MATCH(C37,'Нормализованная таблица'!$B$1:$K$1)+1,,,"Нормализованная таблица")),INDIRECT(ADDRESS(2,MATCH(D37,'Нормализованная таблица'!$B$1:$K$1)+1,,,"Нормализованная таблица")):INDIRECT(ADDRESS(31,MATCH(D37,'Нормализованная таблица'!$B$1:$K$1)+1,,,"Нормализованная таблица")),INDIRECT(ADDRESS(2,MATCH(E37,'Нормализованная таблица'!$B$1:$K$1)+1,,,"Нормализованная таблица")):INDIRECT(ADDRESS(31,MATCH(E37,'Нормализованная таблица'!$B$1:$K$1)+1,,,"Нормализованная таблица")),INDIRECT(ADDRESS(2,MATCH(F37,'Нормализованная таблица'!$B$1:$K$1)+1,,,"Нормализованная таблица")):INDIRECT(ADDRESS(31,MATCH(F37,'Нормализованная таблица'!$B$1:$K$1)+1,,,"Нормализованная таблица")),INDIRECT(ADDRESS(2,MATCH(B37,'Нормализованная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таблица")),INDIRECT(ADDRESS(2,MATCH(A37,'Нормализованная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таблица")))</f>
        <v>#N/A</v>
      </c>
    </row>
    <row r="38" spans="1:7" x14ac:dyDescent="0.3">
      <c r="A38" t="str">
        <f ca="1">IF(INDIRECT(ADDRESS(Таблицы!$AI39-1,6,,,"Трёхпредметные наборы"))&gt;=Параметры!$A$2,Таблицы!AC39,"")</f>
        <v/>
      </c>
      <c r="B38" t="str">
        <f ca="1">IF(INDIRECT(ADDRESS(Таблицы!$AI39-1,6,,,"Трёхпредметные наборы"))&gt;=Параметры!$A$2,Таблицы!AD39,"")</f>
        <v/>
      </c>
      <c r="C38" t="str">
        <f ca="1">IF(INDIRECT(ADDRESS(Таблицы!$AI39-1,6,,,"Трёхпредметные наборы"))&gt;=Параметры!$A$2,Таблицы!AE39,"")</f>
        <v/>
      </c>
      <c r="D38" t="str">
        <f ca="1">IF(INDIRECT(ADDRESS(Таблицы!$AI39-1,6,,,"Трёхпредметные наборы"))&gt;=Параметры!$A$2,Таблицы!AF39,"")</f>
        <v/>
      </c>
      <c r="E38" t="str">
        <f ca="1">IF(INDIRECT(ADDRESS(Таблицы!$AI39-1,6,,,"Трёхпредметные наборы"))&gt;=Параметры!$A$2,Таблицы!AG39,"")</f>
        <v/>
      </c>
      <c r="F38" t="str">
        <f ca="1">IF(INDIRECT(ADDRESS(MATCH(Таблицы!AH39,'Однопредметные наборы'!$A$2:$A$11)+1,2,,,"Однопредметные наборы"))&gt;=Параметры!$A$2,Таблицы!AH39,"")</f>
        <v/>
      </c>
      <c r="G38" s="5" t="e">
        <f ca="1">SUMPRODUCT(INDIRECT(ADDRESS(2,MATCH(C38,'Нормализованная таблица'!$B$1:$K$1)+1,,,"Нормализованная таблица")):INDIRECT(ADDRESS(31,MATCH(C38,'Нормализованная таблица'!$B$1:$K$1)+1,,,"Нормализованная таблица")),INDIRECT(ADDRESS(2,MATCH(D38,'Нормализованная таблица'!$B$1:$K$1)+1,,,"Нормализованная таблица")):INDIRECT(ADDRESS(31,MATCH(D38,'Нормализованная таблица'!$B$1:$K$1)+1,,,"Нормализованная таблица")),INDIRECT(ADDRESS(2,MATCH(E38,'Нормализованная таблица'!$B$1:$K$1)+1,,,"Нормализованная таблица")):INDIRECT(ADDRESS(31,MATCH(E38,'Нормализованная таблица'!$B$1:$K$1)+1,,,"Нормализованная таблица")),INDIRECT(ADDRESS(2,MATCH(F38,'Нормализованная таблица'!$B$1:$K$1)+1,,,"Нормализованная таблица")):INDIRECT(ADDRESS(31,MATCH(F38,'Нормализованная таблица'!$B$1:$K$1)+1,,,"Нормализованная таблица")),INDIRECT(ADDRESS(2,MATCH(B38,'Нормализованная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таблица")),INDIRECT(ADDRESS(2,MATCH(A38,'Нормализованная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таблица")))</f>
        <v>#N/A</v>
      </c>
    </row>
    <row r="39" spans="1:7" x14ac:dyDescent="0.3">
      <c r="A39" t="str">
        <f ca="1">IF(INDIRECT(ADDRESS(Таблицы!$AI40-1,6,,,"Трёхпредметные наборы"))&gt;=Параметры!$A$2,Таблицы!AC40,"")</f>
        <v/>
      </c>
      <c r="B39" t="str">
        <f ca="1">IF(INDIRECT(ADDRESS(Таблицы!$AI40-1,6,,,"Трёхпредметные наборы"))&gt;=Параметры!$A$2,Таблицы!AD40,"")</f>
        <v/>
      </c>
      <c r="C39" t="str">
        <f ca="1">IF(INDIRECT(ADDRESS(Таблицы!$AI40-1,6,,,"Трёхпредметные наборы"))&gt;=Параметры!$A$2,Таблицы!AE40,"")</f>
        <v/>
      </c>
      <c r="D39" t="str">
        <f ca="1">IF(INDIRECT(ADDRESS(Таблицы!$AI40-1,6,,,"Трёхпредметные наборы"))&gt;=Параметры!$A$2,Таблицы!AF40,"")</f>
        <v/>
      </c>
      <c r="E39" t="str">
        <f ca="1">IF(INDIRECT(ADDRESS(Таблицы!$AI40-1,6,,,"Трёхпредметные наборы"))&gt;=Параметры!$A$2,Таблицы!AG40,"")</f>
        <v/>
      </c>
      <c r="F39" t="str">
        <f ca="1">IF(INDIRECT(ADDRESS(MATCH(Таблицы!AH40,'Однопредметные наборы'!$A$2:$A$11)+1,2,,,"Однопредметные наборы"))&gt;=Параметры!$A$2,Таблицы!AH40,"")</f>
        <v/>
      </c>
      <c r="G39" s="5" t="e">
        <f ca="1">SUMPRODUCT(INDIRECT(ADDRESS(2,MATCH(C39,'Нормализованная таблица'!$B$1:$K$1)+1,,,"Нормализованная таблица")):INDIRECT(ADDRESS(31,MATCH(C39,'Нормализованная таблица'!$B$1:$K$1)+1,,,"Нормализованная таблица")),INDIRECT(ADDRESS(2,MATCH(D39,'Нормализованная таблица'!$B$1:$K$1)+1,,,"Нормализованная таблица")):INDIRECT(ADDRESS(31,MATCH(D39,'Нормализованная таблица'!$B$1:$K$1)+1,,,"Нормализованная таблица")),INDIRECT(ADDRESS(2,MATCH(E39,'Нормализованная таблица'!$B$1:$K$1)+1,,,"Нормализованная таблица")):INDIRECT(ADDRESS(31,MATCH(E39,'Нормализованная таблица'!$B$1:$K$1)+1,,,"Нормализованная таблица")),INDIRECT(ADDRESS(2,MATCH(F39,'Нормализованная таблица'!$B$1:$K$1)+1,,,"Нормализованная таблица")):INDIRECT(ADDRESS(31,MATCH(F39,'Нормализованная таблица'!$B$1:$K$1)+1,,,"Нормализованная таблица")),INDIRECT(ADDRESS(2,MATCH(B39,'Нормализованная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таблица")),INDIRECT(ADDRESS(2,MATCH(A39,'Нормализованная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таблица")))</f>
        <v>#N/A</v>
      </c>
    </row>
    <row r="40" spans="1:7" x14ac:dyDescent="0.3">
      <c r="A40" t="str">
        <f ca="1">IF(INDIRECT(ADDRESS(Таблицы!$AI41-1,6,,,"Трёхпредметные наборы"))&gt;=Параметры!$A$2,Таблицы!AC41,"")</f>
        <v/>
      </c>
      <c r="B40" t="str">
        <f ca="1">IF(INDIRECT(ADDRESS(Таблицы!$AI41-1,6,,,"Трёхпредметные наборы"))&gt;=Параметры!$A$2,Таблицы!AD41,"")</f>
        <v/>
      </c>
      <c r="C40" t="str">
        <f ca="1">IF(INDIRECT(ADDRESS(Таблицы!$AI41-1,6,,,"Трёхпредметные наборы"))&gt;=Параметры!$A$2,Таблицы!AE41,"")</f>
        <v/>
      </c>
      <c r="D40" t="str">
        <f ca="1">IF(INDIRECT(ADDRESS(Таблицы!$AI41-1,6,,,"Трёхпредметные наборы"))&gt;=Параметры!$A$2,Таблицы!AF41,"")</f>
        <v/>
      </c>
      <c r="E40" t="str">
        <f ca="1">IF(INDIRECT(ADDRESS(Таблицы!$AI41-1,6,,,"Трёхпредметные наборы"))&gt;=Параметры!$A$2,Таблицы!AG41,"")</f>
        <v/>
      </c>
      <c r="F40" t="str">
        <f ca="1">IF(INDIRECT(ADDRESS(MATCH(Таблицы!AH41,'Однопредметные наборы'!$A$2:$A$11)+1,2,,,"Однопредметные наборы"))&gt;=Параметры!$A$2,Таблицы!AH41,"")</f>
        <v>Терафлю</v>
      </c>
      <c r="G40" s="5" t="e">
        <f ca="1">SUMPRODUCT(INDIRECT(ADDRESS(2,MATCH(C40,'Нормализованная таблица'!$B$1:$K$1)+1,,,"Нормализованная таблица")):INDIRECT(ADDRESS(31,MATCH(C40,'Нормализованная таблица'!$B$1:$K$1)+1,,,"Нормализованная таблица")),INDIRECT(ADDRESS(2,MATCH(D40,'Нормализованная таблица'!$B$1:$K$1)+1,,,"Нормализованная таблица")):INDIRECT(ADDRESS(31,MATCH(D40,'Нормализованная таблица'!$B$1:$K$1)+1,,,"Нормализованная таблица")),INDIRECT(ADDRESS(2,MATCH(E40,'Нормализованная таблица'!$B$1:$K$1)+1,,,"Нормализованная таблица")):INDIRECT(ADDRESS(31,MATCH(E40,'Нормализованная таблица'!$B$1:$K$1)+1,,,"Нормализованная таблица")),INDIRECT(ADDRESS(2,MATCH(F40,'Нормализованная таблица'!$B$1:$K$1)+1,,,"Нормализованная таблица")):INDIRECT(ADDRESS(31,MATCH(F40,'Нормализованная таблица'!$B$1:$K$1)+1,,,"Нормализованная таблица")),INDIRECT(ADDRESS(2,MATCH(B40,'Нормализованная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таблица")),INDIRECT(ADDRESS(2,MATCH(A40,'Нормализованная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таблица")))</f>
        <v>#N/A</v>
      </c>
    </row>
    <row r="41" spans="1:7" x14ac:dyDescent="0.3">
      <c r="A41" t="str">
        <f ca="1">IF(INDIRECT(ADDRESS(Таблицы!$AI42-1,6,,,"Трёхпредметные наборы"))&gt;=Параметры!$A$2,Таблицы!AC42,"")</f>
        <v/>
      </c>
      <c r="B41" t="str">
        <f ca="1">IF(INDIRECT(ADDRESS(Таблицы!$AI42-1,6,,,"Трёхпредметные наборы"))&gt;=Параметры!$A$2,Таблицы!AD42,"")</f>
        <v/>
      </c>
      <c r="C41" t="str">
        <f ca="1">IF(INDIRECT(ADDRESS(Таблицы!$AI42-1,6,,,"Трёхпредметные наборы"))&gt;=Параметры!$A$2,Таблицы!AE42,"")</f>
        <v/>
      </c>
      <c r="D41" t="str">
        <f ca="1">IF(INDIRECT(ADDRESS(Таблицы!$AI42-1,6,,,"Трёхпредметные наборы"))&gt;=Параметры!$A$2,Таблицы!AF42,"")</f>
        <v/>
      </c>
      <c r="E41" t="str">
        <f ca="1">IF(INDIRECT(ADDRESS(Таблицы!$AI42-1,6,,,"Трёхпредметные наборы"))&gt;=Параметры!$A$2,Таблицы!AG42,"")</f>
        <v/>
      </c>
      <c r="F41" t="str">
        <f ca="1">IF(INDIRECT(ADDRESS(MATCH(Таблицы!AH42,'Однопредметные наборы'!$A$2:$A$11)+1,2,,,"Однопредметные наборы"))&gt;=Параметры!$A$2,Таблицы!AH42,"")</f>
        <v/>
      </c>
      <c r="G41" s="5" t="e">
        <f ca="1">SUMPRODUCT(INDIRECT(ADDRESS(2,MATCH(C41,'Нормализованная таблица'!$B$1:$K$1)+1,,,"Нормализованная таблица")):INDIRECT(ADDRESS(31,MATCH(C41,'Нормализованная таблица'!$B$1:$K$1)+1,,,"Нормализованная таблица")),INDIRECT(ADDRESS(2,MATCH(D41,'Нормализованная таблица'!$B$1:$K$1)+1,,,"Нормализованная таблица")):INDIRECT(ADDRESS(31,MATCH(D41,'Нормализованная таблица'!$B$1:$K$1)+1,,,"Нормализованная таблица")),INDIRECT(ADDRESS(2,MATCH(E41,'Нормализованная таблица'!$B$1:$K$1)+1,,,"Нормализованная таблица")):INDIRECT(ADDRESS(31,MATCH(E41,'Нормализованная таблица'!$B$1:$K$1)+1,,,"Нормализованная таблица")),INDIRECT(ADDRESS(2,MATCH(F41,'Нормализованная таблица'!$B$1:$K$1)+1,,,"Нормализованная таблица")):INDIRECT(ADDRESS(31,MATCH(F41,'Нормализованная таблица'!$B$1:$K$1)+1,,,"Нормализованная таблица")),INDIRECT(ADDRESS(2,MATCH(B41,'Нормализованная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таблица")),INDIRECT(ADDRESS(2,MATCH(A41,'Нормализованная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таблица")))</f>
        <v>#N/A</v>
      </c>
    </row>
    <row r="42" spans="1:7" x14ac:dyDescent="0.3">
      <c r="A42" t="str">
        <f ca="1">IF(INDIRECT(ADDRESS(Таблицы!$AI43-1,6,,,"Трёхпредметные наборы"))&gt;=Параметры!$A$2,Таблицы!AC43,"")</f>
        <v/>
      </c>
      <c r="B42" t="str">
        <f ca="1">IF(INDIRECT(ADDRESS(Таблицы!$AI43-1,6,,,"Трёхпредметные наборы"))&gt;=Параметры!$A$2,Таблицы!AD43,"")</f>
        <v/>
      </c>
      <c r="C42" t="str">
        <f ca="1">IF(INDIRECT(ADDRESS(Таблицы!$AI43-1,6,,,"Трёхпредметные наборы"))&gt;=Параметры!$A$2,Таблицы!AE43,"")</f>
        <v/>
      </c>
      <c r="D42" t="str">
        <f ca="1">IF(INDIRECT(ADDRESS(Таблицы!$AI43-1,6,,,"Трёхпредметные наборы"))&gt;=Параметры!$A$2,Таблицы!AF43,"")</f>
        <v/>
      </c>
      <c r="E42" t="str">
        <f ca="1">IF(INDIRECT(ADDRESS(Таблицы!$AI43-1,6,,,"Трёхпредметные наборы"))&gt;=Параметры!$A$2,Таблицы!AG43,"")</f>
        <v/>
      </c>
      <c r="F42" t="str">
        <f ca="1">IF(INDIRECT(ADDRESS(MATCH(Таблицы!AH43,'Однопредметные наборы'!$A$2:$A$11)+1,2,,,"Однопредметные наборы"))&gt;=Параметры!$A$2,Таблицы!AH43,"")</f>
        <v/>
      </c>
      <c r="G42" s="5" t="e">
        <f ca="1">SUMPRODUCT(INDIRECT(ADDRESS(2,MATCH(C42,'Нормализованная таблица'!$B$1:$K$1)+1,,,"Нормализованная таблица")):INDIRECT(ADDRESS(31,MATCH(C42,'Нормализованная таблица'!$B$1:$K$1)+1,,,"Нормализованная таблица")),INDIRECT(ADDRESS(2,MATCH(D42,'Нормализованная таблица'!$B$1:$K$1)+1,,,"Нормализованная таблица")):INDIRECT(ADDRESS(31,MATCH(D42,'Нормализованная таблица'!$B$1:$K$1)+1,,,"Нормализованная таблица")),INDIRECT(ADDRESS(2,MATCH(E42,'Нормализованная таблица'!$B$1:$K$1)+1,,,"Нормализованная таблица")):INDIRECT(ADDRESS(31,MATCH(E42,'Нормализованная таблица'!$B$1:$K$1)+1,,,"Нормализованная таблица")),INDIRECT(ADDRESS(2,MATCH(F42,'Нормализованная таблица'!$B$1:$K$1)+1,,,"Нормализованная таблица")):INDIRECT(ADDRESS(31,MATCH(F42,'Нормализованная таблица'!$B$1:$K$1)+1,,,"Нормализованная таблица")),INDIRECT(ADDRESS(2,MATCH(B42,'Нормализованная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таблица")),INDIRECT(ADDRESS(2,MATCH(A42,'Нормализованная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таблица")))</f>
        <v>#N/A</v>
      </c>
    </row>
    <row r="43" spans="1:7" x14ac:dyDescent="0.3">
      <c r="A43" t="str">
        <f ca="1">IF(INDIRECT(ADDRESS(Таблицы!$AI44-1,6,,,"Трёхпредметные наборы"))&gt;=Параметры!$A$2,Таблицы!AC44,"")</f>
        <v/>
      </c>
      <c r="B43" t="str">
        <f ca="1">IF(INDIRECT(ADDRESS(Таблицы!$AI44-1,6,,,"Трёхпредметные наборы"))&gt;=Параметры!$A$2,Таблицы!AD44,"")</f>
        <v/>
      </c>
      <c r="C43" t="str">
        <f ca="1">IF(INDIRECT(ADDRESS(Таблицы!$AI44-1,6,,,"Трёхпредметные наборы"))&gt;=Параметры!$A$2,Таблицы!AE44,"")</f>
        <v/>
      </c>
      <c r="D43" t="str">
        <f ca="1">IF(INDIRECT(ADDRESS(Таблицы!$AI44-1,6,,,"Трёхпредметные наборы"))&gt;=Параметры!$A$2,Таблицы!AF44,"")</f>
        <v/>
      </c>
      <c r="E43" t="str">
        <f ca="1">IF(INDIRECT(ADDRESS(Таблицы!$AI44-1,6,,,"Трёхпредметные наборы"))&gt;=Параметры!$A$2,Таблицы!AG44,"")</f>
        <v/>
      </c>
      <c r="F43" t="str">
        <f ca="1">IF(INDIRECT(ADDRESS(MATCH(Таблицы!AH44,'Однопредметные наборы'!$A$2:$A$11)+1,2,,,"Однопредметные наборы"))&gt;=Параметры!$A$2,Таблицы!AH44,"")</f>
        <v>Терафлю</v>
      </c>
      <c r="G43" s="5" t="e">
        <f ca="1">SUMPRODUCT(INDIRECT(ADDRESS(2,MATCH(C43,'Нормализованная таблица'!$B$1:$K$1)+1,,,"Нормализованная таблица")):INDIRECT(ADDRESS(31,MATCH(C43,'Нормализованная таблица'!$B$1:$K$1)+1,,,"Нормализованная таблица")),INDIRECT(ADDRESS(2,MATCH(D43,'Нормализованная таблица'!$B$1:$K$1)+1,,,"Нормализованная таблица")):INDIRECT(ADDRESS(31,MATCH(D43,'Нормализованная таблица'!$B$1:$K$1)+1,,,"Нормализованная таблица")),INDIRECT(ADDRESS(2,MATCH(E43,'Нормализованная таблица'!$B$1:$K$1)+1,,,"Нормализованная таблица")):INDIRECT(ADDRESS(31,MATCH(E43,'Нормализованная таблица'!$B$1:$K$1)+1,,,"Нормализованная таблица")),INDIRECT(ADDRESS(2,MATCH(F43,'Нормализованная таблица'!$B$1:$K$1)+1,,,"Нормализованная таблица")):INDIRECT(ADDRESS(31,MATCH(F43,'Нормализованная таблица'!$B$1:$K$1)+1,,,"Нормализованная таблица")),INDIRECT(ADDRESS(2,MATCH(B43,'Нормализованная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таблица")),INDIRECT(ADDRESS(2,MATCH(A43,'Нормализованная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таблица")))</f>
        <v>#N/A</v>
      </c>
    </row>
    <row r="44" spans="1:7" x14ac:dyDescent="0.3">
      <c r="A44" t="str">
        <f ca="1">IF(INDIRECT(ADDRESS(Таблицы!$AI45-1,6,,,"Трёхпредметные наборы"))&gt;=Параметры!$A$2,Таблицы!AC45,"")</f>
        <v/>
      </c>
      <c r="B44" t="str">
        <f ca="1">IF(INDIRECT(ADDRESS(Таблицы!$AI45-1,6,,,"Трёхпредметные наборы"))&gt;=Параметры!$A$2,Таблицы!AD45,"")</f>
        <v/>
      </c>
      <c r="C44" t="str">
        <f ca="1">IF(INDIRECT(ADDRESS(Таблицы!$AI45-1,6,,,"Трёхпредметные наборы"))&gt;=Параметры!$A$2,Таблицы!AE45,"")</f>
        <v/>
      </c>
      <c r="D44" t="str">
        <f ca="1">IF(INDIRECT(ADDRESS(Таблицы!$AI45-1,6,,,"Трёхпредметные наборы"))&gt;=Параметры!$A$2,Таблицы!AF45,"")</f>
        <v/>
      </c>
      <c r="E44" t="str">
        <f ca="1">IF(INDIRECT(ADDRESS(Таблицы!$AI45-1,6,,,"Трёхпредметные наборы"))&gt;=Параметры!$A$2,Таблицы!AG45,"")</f>
        <v/>
      </c>
      <c r="F44" t="str">
        <f ca="1">IF(INDIRECT(ADDRESS(MATCH(Таблицы!AH45,'Однопредметные наборы'!$A$2:$A$11)+1,2,,,"Однопредметные наборы"))&gt;=Параметры!$A$2,Таблицы!AH45,"")</f>
        <v/>
      </c>
      <c r="G44" s="5" t="e">
        <f ca="1">SUMPRODUCT(INDIRECT(ADDRESS(2,MATCH(C44,'Нормализованная таблица'!$B$1:$K$1)+1,,,"Нормализованная таблица")):INDIRECT(ADDRESS(31,MATCH(C44,'Нормализованная таблица'!$B$1:$K$1)+1,,,"Нормализованная таблица")),INDIRECT(ADDRESS(2,MATCH(D44,'Нормализованная таблица'!$B$1:$K$1)+1,,,"Нормализованная таблица")):INDIRECT(ADDRESS(31,MATCH(D44,'Нормализованная таблица'!$B$1:$K$1)+1,,,"Нормализованная таблица")),INDIRECT(ADDRESS(2,MATCH(E44,'Нормализованная таблица'!$B$1:$K$1)+1,,,"Нормализованная таблица")):INDIRECT(ADDRESS(31,MATCH(E44,'Нормализованная таблица'!$B$1:$K$1)+1,,,"Нормализованная таблица")),INDIRECT(ADDRESS(2,MATCH(F44,'Нормализованная таблица'!$B$1:$K$1)+1,,,"Нормализованная таблица")):INDIRECT(ADDRESS(31,MATCH(F44,'Нормализованная таблица'!$B$1:$K$1)+1,,,"Нормализованная таблица")),INDIRECT(ADDRESS(2,MATCH(B44,'Нормализованная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таблица")),INDIRECT(ADDRESS(2,MATCH(A44,'Нормализованная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таблица")))</f>
        <v>#N/A</v>
      </c>
    </row>
    <row r="45" spans="1:7" x14ac:dyDescent="0.3">
      <c r="A45" t="str">
        <f ca="1">IF(INDIRECT(ADDRESS(Таблицы!$AI46-1,6,,,"Трёхпредметные наборы"))&gt;=Параметры!$A$2,Таблицы!AC46,"")</f>
        <v/>
      </c>
      <c r="B45" t="str">
        <f ca="1">IF(INDIRECT(ADDRESS(Таблицы!$AI46-1,6,,,"Трёхпредметные наборы"))&gt;=Параметры!$A$2,Таблицы!AD46,"")</f>
        <v/>
      </c>
      <c r="C45" t="str">
        <f ca="1">IF(INDIRECT(ADDRESS(Таблицы!$AI46-1,6,,,"Трёхпредметные наборы"))&gt;=Параметры!$A$2,Таблицы!AE46,"")</f>
        <v/>
      </c>
      <c r="D45" t="str">
        <f ca="1">IF(INDIRECT(ADDRESS(Таблицы!$AI46-1,6,,,"Трёхпредметные наборы"))&gt;=Параметры!$A$2,Таблицы!AF46,"")</f>
        <v/>
      </c>
      <c r="E45" t="str">
        <f ca="1">IF(INDIRECT(ADDRESS(Таблицы!$AI46-1,6,,,"Трёхпредметные наборы"))&gt;=Параметры!$A$2,Таблицы!AG46,"")</f>
        <v/>
      </c>
      <c r="F45" t="str">
        <f ca="1">IF(INDIRECT(ADDRESS(MATCH(Таблицы!AH46,'Однопредметные наборы'!$A$2:$A$11)+1,2,,,"Однопредметные наборы"))&gt;=Параметры!$A$2,Таблицы!AH46,"")</f>
        <v>Терафлю</v>
      </c>
      <c r="G45" s="5" t="e">
        <f ca="1">SUMPRODUCT(INDIRECT(ADDRESS(2,MATCH(C45,'Нормализованная таблица'!$B$1:$K$1)+1,,,"Нормализованная таблица")):INDIRECT(ADDRESS(31,MATCH(C45,'Нормализованная таблица'!$B$1:$K$1)+1,,,"Нормализованная таблица")),INDIRECT(ADDRESS(2,MATCH(D45,'Нормализованная таблица'!$B$1:$K$1)+1,,,"Нормализованная таблица")):INDIRECT(ADDRESS(31,MATCH(D45,'Нормализованная таблица'!$B$1:$K$1)+1,,,"Нормализованная таблица")),INDIRECT(ADDRESS(2,MATCH(E45,'Нормализованная таблица'!$B$1:$K$1)+1,,,"Нормализованная таблица")):INDIRECT(ADDRESS(31,MATCH(E45,'Нормализованная таблица'!$B$1:$K$1)+1,,,"Нормализованная таблица")),INDIRECT(ADDRESS(2,MATCH(F45,'Нормализованная таблица'!$B$1:$K$1)+1,,,"Нормализованная таблица")):INDIRECT(ADDRESS(31,MATCH(F45,'Нормализованная таблица'!$B$1:$K$1)+1,,,"Нормализованная таблица")),INDIRECT(ADDRESS(2,MATCH(B45,'Нормализованная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таблица")),INDIRECT(ADDRESS(2,MATCH(A45,'Нормализованная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таблица")))</f>
        <v>#N/A</v>
      </c>
    </row>
    <row r="46" spans="1:7" x14ac:dyDescent="0.3">
      <c r="A46" t="str">
        <f ca="1">IF(INDIRECT(ADDRESS(Таблицы!$AI47-1,6,,,"Трёхпредметные наборы"))&gt;=Параметры!$A$2,Таблицы!AC47,"")</f>
        <v/>
      </c>
      <c r="B46" t="str">
        <f ca="1">IF(INDIRECT(ADDRESS(Таблицы!$AI47-1,6,,,"Трёхпредметные наборы"))&gt;=Параметры!$A$2,Таблицы!AD47,"")</f>
        <v/>
      </c>
      <c r="C46" t="str">
        <f ca="1">IF(INDIRECT(ADDRESS(Таблицы!$AI47-1,6,,,"Трёхпредметные наборы"))&gt;=Параметры!$A$2,Таблицы!AE47,"")</f>
        <v/>
      </c>
      <c r="D46" t="str">
        <f ca="1">IF(INDIRECT(ADDRESS(Таблицы!$AI47-1,6,,,"Трёхпредметные наборы"))&gt;=Параметры!$A$2,Таблицы!AF47,"")</f>
        <v/>
      </c>
      <c r="E46" t="str">
        <f ca="1">IF(INDIRECT(ADDRESS(Таблицы!$AI47-1,6,,,"Трёхпредметные наборы"))&gt;=Параметры!$A$2,Таблицы!AG47,"")</f>
        <v/>
      </c>
      <c r="F46" t="str">
        <f ca="1">IF(INDIRECT(ADDRESS(MATCH(Таблицы!AH47,'Однопредметные наборы'!$A$2:$A$11)+1,2,,,"Однопредметные наборы"))&gt;=Параметры!$A$2,Таблицы!AH47,"")</f>
        <v>Терафлю</v>
      </c>
      <c r="G46" s="5" t="e">
        <f ca="1">SUMPRODUCT(INDIRECT(ADDRESS(2,MATCH(C46,'Нормализованная таблица'!$B$1:$K$1)+1,,,"Нормализованная таблица")):INDIRECT(ADDRESS(31,MATCH(C46,'Нормализованная таблица'!$B$1:$K$1)+1,,,"Нормализованная таблица")),INDIRECT(ADDRESS(2,MATCH(D46,'Нормализованная таблица'!$B$1:$K$1)+1,,,"Нормализованная таблица")):INDIRECT(ADDRESS(31,MATCH(D46,'Нормализованная таблица'!$B$1:$K$1)+1,,,"Нормализованная таблица")),INDIRECT(ADDRESS(2,MATCH(E46,'Нормализованная таблица'!$B$1:$K$1)+1,,,"Нормализованная таблица")):INDIRECT(ADDRESS(31,MATCH(E46,'Нормализованная таблица'!$B$1:$K$1)+1,,,"Нормализованная таблица")),INDIRECT(ADDRESS(2,MATCH(F46,'Нормализованная таблица'!$B$1:$K$1)+1,,,"Нормализованная таблица")):INDIRECT(ADDRESS(31,MATCH(F46,'Нормализованная таблица'!$B$1:$K$1)+1,,,"Нормализованная таблица")),INDIRECT(ADDRESS(2,MATCH(B46,'Нормализованная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таблица")),INDIRECT(ADDRESS(2,MATCH(A46,'Нормализованная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таблица")))</f>
        <v>#N/A</v>
      </c>
    </row>
    <row r="47" spans="1:7" x14ac:dyDescent="0.3">
      <c r="A47" t="str">
        <f ca="1">IF(INDIRECT(ADDRESS(Таблицы!$AI48-1,6,,,"Трёхпредметные наборы"))&gt;=Параметры!$A$2,Таблицы!AC48,"")</f>
        <v/>
      </c>
      <c r="B47" t="str">
        <f ca="1">IF(INDIRECT(ADDRESS(Таблицы!$AI48-1,6,,,"Трёхпредметные наборы"))&gt;=Параметры!$A$2,Таблицы!AD48,"")</f>
        <v/>
      </c>
      <c r="C47" t="str">
        <f ca="1">IF(INDIRECT(ADDRESS(Таблицы!$AI48-1,6,,,"Трёхпредметные наборы"))&gt;=Параметры!$A$2,Таблицы!AE48,"")</f>
        <v/>
      </c>
      <c r="D47" t="str">
        <f ca="1">IF(INDIRECT(ADDRESS(Таблицы!$AI48-1,6,,,"Трёхпредметные наборы"))&gt;=Параметры!$A$2,Таблицы!AF48,"")</f>
        <v/>
      </c>
      <c r="E47" t="str">
        <f ca="1">IF(INDIRECT(ADDRESS(Таблицы!$AI48-1,6,,,"Трёхпредметные наборы"))&gt;=Параметры!$A$2,Таблицы!AG48,"")</f>
        <v/>
      </c>
      <c r="F47" t="str">
        <f ca="1">IF(INDIRECT(ADDRESS(MATCH(Таблицы!AH48,'Однопредметные наборы'!$A$2:$A$11)+1,2,,,"Однопредметные наборы"))&gt;=Параметры!$A$2,Таблицы!AH48,"")</f>
        <v/>
      </c>
      <c r="G47" s="5" t="e">
        <f ca="1">SUMPRODUCT(INDIRECT(ADDRESS(2,MATCH(C47,'Нормализованная таблица'!$B$1:$K$1)+1,,,"Нормализованная таблица")):INDIRECT(ADDRESS(31,MATCH(C47,'Нормализованная таблица'!$B$1:$K$1)+1,,,"Нормализованная таблица")),INDIRECT(ADDRESS(2,MATCH(D47,'Нормализованная таблица'!$B$1:$K$1)+1,,,"Нормализованная таблица")):INDIRECT(ADDRESS(31,MATCH(D47,'Нормализованная таблица'!$B$1:$K$1)+1,,,"Нормализованная таблица")),INDIRECT(ADDRESS(2,MATCH(E47,'Нормализованная таблица'!$B$1:$K$1)+1,,,"Нормализованная таблица")):INDIRECT(ADDRESS(31,MATCH(E47,'Нормализованная таблица'!$B$1:$K$1)+1,,,"Нормализованная таблица")),INDIRECT(ADDRESS(2,MATCH(F47,'Нормализованная таблица'!$B$1:$K$1)+1,,,"Нормализованная таблица")):INDIRECT(ADDRESS(31,MATCH(F47,'Нормализованная таблица'!$B$1:$K$1)+1,,,"Нормализованная таблица")),INDIRECT(ADDRESS(2,MATCH(B47,'Нормализованная таблица'!$B$1:$K$1)+1,,,"Нормализованная таблица")):INDIRECT(ADDRESS(31,MATCH(B47,'Нормализованная таблица'!$B$1:$K$1)+1,,,"Нормализованная таблица")),INDIRECT(ADDRESS(2,MATCH(A47,'Нормализованная таблица'!$B$1:$K$1)+1,,,"Нормализованная таблица")):INDIRECT(ADDRESS(31,MATCH(A47,'Нормализованная таблица'!$B$1:$K$1)+1,,,"Нормализованная таблица")))</f>
        <v>#N/A</v>
      </c>
    </row>
    <row r="48" spans="1:7" x14ac:dyDescent="0.3">
      <c r="A48" t="str">
        <f ca="1">IF(INDIRECT(ADDRESS(Таблицы!$AI49-1,6,,,"Трёхпредметные наборы"))&gt;=Параметры!$A$2,Таблицы!AC49,"")</f>
        <v/>
      </c>
      <c r="B48" t="str">
        <f ca="1">IF(INDIRECT(ADDRESS(Таблицы!$AI49-1,6,,,"Трёхпредметные наборы"))&gt;=Параметры!$A$2,Таблицы!AD49,"")</f>
        <v/>
      </c>
      <c r="C48" t="str">
        <f ca="1">IF(INDIRECT(ADDRESS(Таблицы!$AI49-1,6,,,"Трёхпредметные наборы"))&gt;=Параметры!$A$2,Таблицы!AE49,"")</f>
        <v/>
      </c>
      <c r="D48" t="str">
        <f ca="1">IF(INDIRECT(ADDRESS(Таблицы!$AI49-1,6,,,"Трёхпредметные наборы"))&gt;=Параметры!$A$2,Таблицы!AF49,"")</f>
        <v/>
      </c>
      <c r="E48" t="str">
        <f ca="1">IF(INDIRECT(ADDRESS(Таблицы!$AI49-1,6,,,"Трёхпредметные наборы"))&gt;=Параметры!$A$2,Таблицы!AG49,"")</f>
        <v/>
      </c>
      <c r="F48" t="str">
        <f ca="1">IF(INDIRECT(ADDRESS(MATCH(Таблицы!AH49,'Однопредметные наборы'!$A$2:$A$11)+1,2,,,"Однопредметные наборы"))&gt;=Параметры!$A$2,Таблицы!AH49,"")</f>
        <v/>
      </c>
      <c r="G48" s="5" t="e">
        <f ca="1">SUMPRODUCT(INDIRECT(ADDRESS(2,MATCH(C48,'Нормализованная таблица'!$B$1:$K$1)+1,,,"Нормализованная таблица")):INDIRECT(ADDRESS(31,MATCH(C48,'Нормализованная таблица'!$B$1:$K$1)+1,,,"Нормализованная таблица")),INDIRECT(ADDRESS(2,MATCH(D48,'Нормализованная таблица'!$B$1:$K$1)+1,,,"Нормализованная таблица")):INDIRECT(ADDRESS(31,MATCH(D48,'Нормализованная таблица'!$B$1:$K$1)+1,,,"Нормализованная таблица")),INDIRECT(ADDRESS(2,MATCH(E48,'Нормализованная таблица'!$B$1:$K$1)+1,,,"Нормализованная таблица")):INDIRECT(ADDRESS(31,MATCH(E48,'Нормализованная таблица'!$B$1:$K$1)+1,,,"Нормализованная таблица")),INDIRECT(ADDRESS(2,MATCH(F48,'Нормализованная таблица'!$B$1:$K$1)+1,,,"Нормализованная таблица")):INDIRECT(ADDRESS(31,MATCH(F48,'Нормализованная таблица'!$B$1:$K$1)+1,,,"Нормализованная таблица")),INDIRECT(ADDRESS(2,MATCH(B48,'Нормализованная таблица'!$B$1:$K$1)+1,,,"Нормализованная таблица")):INDIRECT(ADDRESS(31,MATCH(B48,'Нормализованная таблица'!$B$1:$K$1)+1,,,"Нормализованная таблица")),INDIRECT(ADDRESS(2,MATCH(A48,'Нормализованная таблица'!$B$1:$K$1)+1,,,"Нормализованная таблица")):INDIRECT(ADDRESS(31,MATCH(A48,'Нормализованная таблица'!$B$1:$K$1)+1,,,"Нормализованная таблица")))</f>
        <v>#N/A</v>
      </c>
    </row>
    <row r="49" spans="1:7" x14ac:dyDescent="0.3">
      <c r="A49" t="str">
        <f ca="1">IF(INDIRECT(ADDRESS(Таблицы!$AI50-1,6,,,"Трёхпредметные наборы"))&gt;=Параметры!$A$2,Таблицы!AC50,"")</f>
        <v/>
      </c>
      <c r="B49" t="str">
        <f ca="1">IF(INDIRECT(ADDRESS(Таблицы!$AI50-1,6,,,"Трёхпредметные наборы"))&gt;=Параметры!$A$2,Таблицы!AD50,"")</f>
        <v/>
      </c>
      <c r="C49" t="str">
        <f ca="1">IF(INDIRECT(ADDRESS(Таблицы!$AI50-1,6,,,"Трёхпредметные наборы"))&gt;=Параметры!$A$2,Таблицы!AE50,"")</f>
        <v/>
      </c>
      <c r="D49" t="str">
        <f ca="1">IF(INDIRECT(ADDRESS(Таблицы!$AI50-1,6,,,"Трёхпредметные наборы"))&gt;=Параметры!$A$2,Таблицы!AF50,"")</f>
        <v/>
      </c>
      <c r="E49" t="str">
        <f ca="1">IF(INDIRECT(ADDRESS(Таблицы!$AI50-1,6,,,"Трёхпредметные наборы"))&gt;=Параметры!$A$2,Таблицы!AG50,"")</f>
        <v/>
      </c>
      <c r="F49" t="str">
        <f ca="1">IF(INDIRECT(ADDRESS(MATCH(Таблицы!AH50,'Однопредметные наборы'!$A$2:$A$11)+1,2,,,"Однопредметные наборы"))&gt;=Параметры!$A$2,Таблицы!AH50,"")</f>
        <v>Терафлю</v>
      </c>
      <c r="G49" s="5" t="e">
        <f ca="1">SUMPRODUCT(INDIRECT(ADDRESS(2,MATCH(C49,'Нормализованная таблица'!$B$1:$K$1)+1,,,"Нормализованная таблица")):INDIRECT(ADDRESS(31,MATCH(C49,'Нормализованная таблица'!$B$1:$K$1)+1,,,"Нормализованная таблица")),INDIRECT(ADDRESS(2,MATCH(D49,'Нормализованная таблица'!$B$1:$K$1)+1,,,"Нормализованная таблица")):INDIRECT(ADDRESS(31,MATCH(D49,'Нормализованная таблица'!$B$1:$K$1)+1,,,"Нормализованная таблица")),INDIRECT(ADDRESS(2,MATCH(E49,'Нормализованная таблица'!$B$1:$K$1)+1,,,"Нормализованная таблица")):INDIRECT(ADDRESS(31,MATCH(E49,'Нормализованная таблица'!$B$1:$K$1)+1,,,"Нормализованная таблица")),INDIRECT(ADDRESS(2,MATCH(F49,'Нормализованная таблица'!$B$1:$K$1)+1,,,"Нормализованная таблица")):INDIRECT(ADDRESS(31,MATCH(F49,'Нормализованная таблица'!$B$1:$K$1)+1,,,"Нормализованная таблица")),INDIRECT(ADDRESS(2,MATCH(B49,'Нормализованная таблица'!$B$1:$K$1)+1,,,"Нормализованная таблица")):INDIRECT(ADDRESS(31,MATCH(B49,'Нормализованная таблица'!$B$1:$K$1)+1,,,"Нормализованная таблица")),INDIRECT(ADDRESS(2,MATCH(A49,'Нормализованная таблица'!$B$1:$K$1)+1,,,"Нормализованная таблица")):INDIRECT(ADDRESS(31,MATCH(A49,'Нормализованная таблица'!$B$1:$K$1)+1,,,"Нормализованная таблица")))</f>
        <v>#N/A</v>
      </c>
    </row>
    <row r="50" spans="1:7" x14ac:dyDescent="0.3">
      <c r="A50" t="str">
        <f ca="1">IF(INDIRECT(ADDRESS(Таблицы!$AI51-1,6,,,"Трёхпредметные наборы"))&gt;=Параметры!$A$2,Таблицы!AC51,"")</f>
        <v/>
      </c>
      <c r="B50" t="str">
        <f ca="1">IF(INDIRECT(ADDRESS(Таблицы!$AI51-1,6,,,"Трёхпредметные наборы"))&gt;=Параметры!$A$2,Таблицы!AD51,"")</f>
        <v/>
      </c>
      <c r="C50" t="str">
        <f ca="1">IF(INDIRECT(ADDRESS(Таблицы!$AI51-1,6,,,"Трёхпредметные наборы"))&gt;=Параметры!$A$2,Таблицы!AE51,"")</f>
        <v/>
      </c>
      <c r="D50" t="str">
        <f ca="1">IF(INDIRECT(ADDRESS(Таблицы!$AI51-1,6,,,"Трёхпредметные наборы"))&gt;=Параметры!$A$2,Таблицы!AF51,"")</f>
        <v/>
      </c>
      <c r="E50" t="str">
        <f ca="1">IF(INDIRECT(ADDRESS(Таблицы!$AI51-1,6,,,"Трёхпредметные наборы"))&gt;=Параметры!$A$2,Таблицы!AG51,"")</f>
        <v/>
      </c>
      <c r="F50" t="str">
        <f ca="1">IF(INDIRECT(ADDRESS(MATCH(Таблицы!AH51,'Однопредметные наборы'!$A$2:$A$11)+1,2,,,"Однопредметные наборы"))&gt;=Параметры!$A$2,Таблицы!AH51,"")</f>
        <v/>
      </c>
      <c r="G50" s="5" t="e">
        <f ca="1">SUMPRODUCT(INDIRECT(ADDRESS(2,MATCH(C50,'Нормализованная таблица'!$B$1:$K$1)+1,,,"Нормализованная таблица")):INDIRECT(ADDRESS(31,MATCH(C50,'Нормализованная таблица'!$B$1:$K$1)+1,,,"Нормализованная таблица")),INDIRECT(ADDRESS(2,MATCH(D50,'Нормализованная таблица'!$B$1:$K$1)+1,,,"Нормализованная таблица")):INDIRECT(ADDRESS(31,MATCH(D50,'Нормализованная таблица'!$B$1:$K$1)+1,,,"Нормализованная таблица")),INDIRECT(ADDRESS(2,MATCH(E50,'Нормализованная таблица'!$B$1:$K$1)+1,,,"Нормализованная таблица")):INDIRECT(ADDRESS(31,MATCH(E50,'Нормализованная таблица'!$B$1:$K$1)+1,,,"Нормализованная таблица")),INDIRECT(ADDRESS(2,MATCH(F50,'Нормализованная таблица'!$B$1:$K$1)+1,,,"Нормализованная таблица")):INDIRECT(ADDRESS(31,MATCH(F50,'Нормализованная таблица'!$B$1:$K$1)+1,,,"Нормализованная таблица")),INDIRECT(ADDRESS(2,MATCH(B50,'Нормализованная таблица'!$B$1:$K$1)+1,,,"Нормализованная таблица")):INDIRECT(ADDRESS(31,MATCH(B50,'Нормализованная таблица'!$B$1:$K$1)+1,,,"Нормализованная таблица")),INDIRECT(ADDRESS(2,MATCH(A50,'Нормализованная таблица'!$B$1:$K$1)+1,,,"Нормализованная таблица")):INDIRECT(ADDRESS(31,MATCH(A50,'Нормализованная таблица'!$B$1:$K$1)+1,,,"Нормализованная таблица")))</f>
        <v>#N/A</v>
      </c>
    </row>
    <row r="51" spans="1:7" x14ac:dyDescent="0.3">
      <c r="A51" t="str">
        <f ca="1">IF(INDIRECT(ADDRESS(Таблицы!$AI52-1,6,,,"Трёхпредметные наборы"))&gt;=Параметры!$A$2,Таблицы!AC52,"")</f>
        <v/>
      </c>
      <c r="B51" t="str">
        <f ca="1">IF(INDIRECT(ADDRESS(Таблицы!$AI52-1,6,,,"Трёхпредметные наборы"))&gt;=Параметры!$A$2,Таблицы!AD52,"")</f>
        <v/>
      </c>
      <c r="C51" t="str">
        <f ca="1">IF(INDIRECT(ADDRESS(Таблицы!$AI52-1,6,,,"Трёхпредметные наборы"))&gt;=Параметры!$A$2,Таблицы!AE52,"")</f>
        <v/>
      </c>
      <c r="D51" t="str">
        <f ca="1">IF(INDIRECT(ADDRESS(Таблицы!$AI52-1,6,,,"Трёхпредметные наборы"))&gt;=Параметры!$A$2,Таблицы!AF52,"")</f>
        <v/>
      </c>
      <c r="E51" t="str">
        <f ca="1">IF(INDIRECT(ADDRESS(Таблицы!$AI52-1,6,,,"Трёхпредметные наборы"))&gt;=Параметры!$A$2,Таблицы!AG52,"")</f>
        <v/>
      </c>
      <c r="F51" t="str">
        <f ca="1">IF(INDIRECT(ADDRESS(MATCH(Таблицы!AH52,'Однопредметные наборы'!$A$2:$A$11)+1,2,,,"Однопредметные наборы"))&gt;=Параметры!$A$2,Таблицы!AH52,"")</f>
        <v>Терафлю</v>
      </c>
      <c r="G51" s="5" t="e">
        <f ca="1">SUMPRODUCT(INDIRECT(ADDRESS(2,MATCH(C51,'Нормализованная таблица'!$B$1:$K$1)+1,,,"Нормализованная таблица")):INDIRECT(ADDRESS(31,MATCH(C51,'Нормализованная таблица'!$B$1:$K$1)+1,,,"Нормализованная таблица")),INDIRECT(ADDRESS(2,MATCH(D51,'Нормализованная таблица'!$B$1:$K$1)+1,,,"Нормализованная таблица")):INDIRECT(ADDRESS(31,MATCH(D51,'Нормализованная таблица'!$B$1:$K$1)+1,,,"Нормализованная таблица")),INDIRECT(ADDRESS(2,MATCH(E51,'Нормализованная таблица'!$B$1:$K$1)+1,,,"Нормализованная таблица")):INDIRECT(ADDRESS(31,MATCH(E51,'Нормализованная таблица'!$B$1:$K$1)+1,,,"Нормализованная таблица")),INDIRECT(ADDRESS(2,MATCH(F51,'Нормализованная таблица'!$B$1:$K$1)+1,,,"Нормализованная таблица")):INDIRECT(ADDRESS(31,MATCH(F51,'Нормализованная таблица'!$B$1:$K$1)+1,,,"Нормализованная таблица")),INDIRECT(ADDRESS(2,MATCH(B51,'Нормализованная таблица'!$B$1:$K$1)+1,,,"Нормализованная таблица")):INDIRECT(ADDRESS(31,MATCH(B51,'Нормализованная таблица'!$B$1:$K$1)+1,,,"Нормализованная таблица")),INDIRECT(ADDRESS(2,MATCH(A51,'Нормализованная таблица'!$B$1:$K$1)+1,,,"Нормализованная таблица")):INDIRECT(ADDRESS(31,MATCH(A51,'Нормализованная таблица'!$B$1:$K$1)+1,,,"Нормализованная таблица")))</f>
        <v>#N/A</v>
      </c>
    </row>
    <row r="52" spans="1:7" x14ac:dyDescent="0.3">
      <c r="A52" t="str">
        <f ca="1">IF(INDIRECT(ADDRESS(Таблицы!$AI53-1,6,,,"Трёхпредметные наборы"))&gt;=Параметры!$A$2,Таблицы!AC53,"")</f>
        <v/>
      </c>
      <c r="B52" t="str">
        <f ca="1">IF(INDIRECT(ADDRESS(Таблицы!$AI53-1,6,,,"Трёхпредметные наборы"))&gt;=Параметры!$A$2,Таблицы!AD53,"")</f>
        <v/>
      </c>
      <c r="C52" t="str">
        <f ca="1">IF(INDIRECT(ADDRESS(Таблицы!$AI53-1,6,,,"Трёхпредметные наборы"))&gt;=Параметры!$A$2,Таблицы!AE53,"")</f>
        <v/>
      </c>
      <c r="D52" t="str">
        <f ca="1">IF(INDIRECT(ADDRESS(Таблицы!$AI53-1,6,,,"Трёхпредметные наборы"))&gt;=Параметры!$A$2,Таблицы!AF53,"")</f>
        <v/>
      </c>
      <c r="E52" t="str">
        <f ca="1">IF(INDIRECT(ADDRESS(Таблицы!$AI53-1,6,,,"Трёхпредметные наборы"))&gt;=Параметры!$A$2,Таблицы!AG53,"")</f>
        <v/>
      </c>
      <c r="F52" t="str">
        <f ca="1">IF(INDIRECT(ADDRESS(MATCH(Таблицы!AH53,'Однопредметные наборы'!$A$2:$A$11)+1,2,,,"Однопредметные наборы"))&gt;=Параметры!$A$2,Таблицы!AH53,"")</f>
        <v>Терафлю</v>
      </c>
      <c r="G52" s="5" t="e">
        <f ca="1">SUMPRODUCT(INDIRECT(ADDRESS(2,MATCH(C52,'Нормализованная таблица'!$B$1:$K$1)+1,,,"Нормализованная таблица")):INDIRECT(ADDRESS(31,MATCH(C52,'Нормализованная таблица'!$B$1:$K$1)+1,,,"Нормализованная таблица")),INDIRECT(ADDRESS(2,MATCH(D52,'Нормализованная таблица'!$B$1:$K$1)+1,,,"Нормализованная таблица")):INDIRECT(ADDRESS(31,MATCH(D52,'Нормализованная таблица'!$B$1:$K$1)+1,,,"Нормализованная таблица")),INDIRECT(ADDRESS(2,MATCH(E52,'Нормализованная таблица'!$B$1:$K$1)+1,,,"Нормализованная таблица")):INDIRECT(ADDRESS(31,MATCH(E52,'Нормализованная таблица'!$B$1:$K$1)+1,,,"Нормализованная таблица")),INDIRECT(ADDRESS(2,MATCH(F52,'Нормализованная таблица'!$B$1:$K$1)+1,,,"Нормализованная таблица")):INDIRECT(ADDRESS(31,MATCH(F52,'Нормализованная таблица'!$B$1:$K$1)+1,,,"Нормализованная таблица")),INDIRECT(ADDRESS(2,MATCH(B52,'Нормализованная таблица'!$B$1:$K$1)+1,,,"Нормализованная таблица")):INDIRECT(ADDRESS(31,MATCH(B52,'Нормализованная таблица'!$B$1:$K$1)+1,,,"Нормализованная таблица")),INDIRECT(ADDRESS(2,MATCH(A52,'Нормализованная таблица'!$B$1:$K$1)+1,,,"Нормализованная таблица")):INDIRECT(ADDRESS(31,MATCH(A52,'Нормализованная таблица'!$B$1:$K$1)+1,,,"Нормализованная таблица")))</f>
        <v>#N/A</v>
      </c>
    </row>
    <row r="53" spans="1:7" x14ac:dyDescent="0.3">
      <c r="A53" t="str">
        <f ca="1">IF(INDIRECT(ADDRESS(Таблицы!$AI54-1,6,,,"Трёхпредметные наборы"))&gt;=Параметры!$A$2,Таблицы!AC54,"")</f>
        <v/>
      </c>
      <c r="B53" t="str">
        <f ca="1">IF(INDIRECT(ADDRESS(Таблицы!$AI54-1,6,,,"Трёхпредметные наборы"))&gt;=Параметры!$A$2,Таблицы!AD54,"")</f>
        <v/>
      </c>
      <c r="C53" t="str">
        <f ca="1">IF(INDIRECT(ADDRESS(Таблицы!$AI54-1,6,,,"Трёхпредметные наборы"))&gt;=Параметры!$A$2,Таблицы!AE54,"")</f>
        <v/>
      </c>
      <c r="D53" t="str">
        <f ca="1">IF(INDIRECT(ADDRESS(Таблицы!$AI54-1,6,,,"Трёхпредметные наборы"))&gt;=Параметры!$A$2,Таблицы!AF54,"")</f>
        <v/>
      </c>
      <c r="E53" t="str">
        <f ca="1">IF(INDIRECT(ADDRESS(Таблицы!$AI54-1,6,,,"Трёхпредметные наборы"))&gt;=Параметры!$A$2,Таблицы!AG54,"")</f>
        <v/>
      </c>
      <c r="F53" t="str">
        <f ca="1">IF(INDIRECT(ADDRESS(MATCH(Таблицы!AH54,'Однопредметные наборы'!$A$2:$A$11)+1,2,,,"Однопредметные наборы"))&gt;=Параметры!$A$2,Таблицы!AH54,"")</f>
        <v/>
      </c>
      <c r="G53" s="5" t="e">
        <f ca="1">SUMPRODUCT(INDIRECT(ADDRESS(2,MATCH(C53,'Нормализованная таблица'!$B$1:$K$1)+1,,,"Нормализованная таблица")):INDIRECT(ADDRESS(31,MATCH(C53,'Нормализованная таблица'!$B$1:$K$1)+1,,,"Нормализованная таблица")),INDIRECT(ADDRESS(2,MATCH(D53,'Нормализованная таблица'!$B$1:$K$1)+1,,,"Нормализованная таблица")):INDIRECT(ADDRESS(31,MATCH(D53,'Нормализованная таблица'!$B$1:$K$1)+1,,,"Нормализованная таблица")),INDIRECT(ADDRESS(2,MATCH(E53,'Нормализованная таблица'!$B$1:$K$1)+1,,,"Нормализованная таблица")):INDIRECT(ADDRESS(31,MATCH(E53,'Нормализованная таблица'!$B$1:$K$1)+1,,,"Нормализованная таблица")),INDIRECT(ADDRESS(2,MATCH(F53,'Нормализованная таблица'!$B$1:$K$1)+1,,,"Нормализованная таблица")):INDIRECT(ADDRESS(31,MATCH(F53,'Нормализованная таблица'!$B$1:$K$1)+1,,,"Нормализованная таблица")),INDIRECT(ADDRESS(2,MATCH(B53,'Нормализованная таблица'!$B$1:$K$1)+1,,,"Нормализованная таблица")):INDIRECT(ADDRESS(31,MATCH(B53,'Нормализованная таблица'!$B$1:$K$1)+1,,,"Нормализованная таблица")),INDIRECT(ADDRESS(2,MATCH(A53,'Нормализованная таблица'!$B$1:$K$1)+1,,,"Нормализованная таблица")):INDIRECT(ADDRESS(31,MATCH(A53,'Нормализованная таблица'!$B$1:$K$1)+1,,,"Нормализованная таблица")))</f>
        <v>#N/A</v>
      </c>
    </row>
    <row r="54" spans="1:7" x14ac:dyDescent="0.3">
      <c r="A54" t="str">
        <f ca="1">IF(INDIRECT(ADDRESS(Таблицы!$AI55-1,6,,,"Трёхпредметные наборы"))&gt;=Параметры!$A$2,Таблицы!AC55,"")</f>
        <v/>
      </c>
      <c r="B54" t="str">
        <f ca="1">IF(INDIRECT(ADDRESS(Таблицы!$AI55-1,6,,,"Трёхпредметные наборы"))&gt;=Параметры!$A$2,Таблицы!AD55,"")</f>
        <v/>
      </c>
      <c r="C54" t="str">
        <f ca="1">IF(INDIRECT(ADDRESS(Таблицы!$AI55-1,6,,,"Трёхпредметные наборы"))&gt;=Параметры!$A$2,Таблицы!AE55,"")</f>
        <v/>
      </c>
      <c r="D54" t="str">
        <f ca="1">IF(INDIRECT(ADDRESS(Таблицы!$AI55-1,6,,,"Трёхпредметные наборы"))&gt;=Параметры!$A$2,Таблицы!AF55,"")</f>
        <v/>
      </c>
      <c r="E54" t="str">
        <f ca="1">IF(INDIRECT(ADDRESS(Таблицы!$AI55-1,6,,,"Трёхпредметные наборы"))&gt;=Параметры!$A$2,Таблицы!AG55,"")</f>
        <v/>
      </c>
      <c r="F54" t="str">
        <f ca="1">IF(INDIRECT(ADDRESS(MATCH(Таблицы!AH55,'Однопредметные наборы'!$A$2:$A$11)+1,2,,,"Однопредметные наборы"))&gt;=Параметры!$A$2,Таблицы!AH55,"")</f>
        <v>Терафлю</v>
      </c>
      <c r="G54" s="5" t="e">
        <f ca="1">SUMPRODUCT(INDIRECT(ADDRESS(2,MATCH(C54,'Нормализованная таблица'!$B$1:$K$1)+1,,,"Нормализованная таблица")):INDIRECT(ADDRESS(31,MATCH(C54,'Нормализованная таблица'!$B$1:$K$1)+1,,,"Нормализованная таблица")),INDIRECT(ADDRESS(2,MATCH(D54,'Нормализованная таблица'!$B$1:$K$1)+1,,,"Нормализованная таблица")):INDIRECT(ADDRESS(31,MATCH(D54,'Нормализованная таблица'!$B$1:$K$1)+1,,,"Нормализованная таблица")),INDIRECT(ADDRESS(2,MATCH(E54,'Нормализованная таблица'!$B$1:$K$1)+1,,,"Нормализованная таблица")):INDIRECT(ADDRESS(31,MATCH(E54,'Нормализованная таблица'!$B$1:$K$1)+1,,,"Нормализованная таблица")),INDIRECT(ADDRESS(2,MATCH(F54,'Нормализованная таблица'!$B$1:$K$1)+1,,,"Нормализованная таблица")):INDIRECT(ADDRESS(31,MATCH(F54,'Нормализованная таблица'!$B$1:$K$1)+1,,,"Нормализованная таблица")),INDIRECT(ADDRESS(2,MATCH(B54,'Нормализованная таблица'!$B$1:$K$1)+1,,,"Нормализованная таблица")):INDIRECT(ADDRESS(31,MATCH(B54,'Нормализованная таблица'!$B$1:$K$1)+1,,,"Нормализованная таблица")),INDIRECT(ADDRESS(2,MATCH(A54,'Нормализованная таблица'!$B$1:$K$1)+1,,,"Нормализованная таблица")):INDIRECT(ADDRESS(31,MATCH(A54,'Нормализованная таблица'!$B$1:$K$1)+1,,,"Нормализованная таблица")))</f>
        <v>#N/A</v>
      </c>
    </row>
    <row r="55" spans="1:7" x14ac:dyDescent="0.3">
      <c r="A55" t="str">
        <f ca="1">IF(INDIRECT(ADDRESS(Таблицы!$AI56-1,6,,,"Трёхпредметные наборы"))&gt;=Параметры!$A$2,Таблицы!AC56,"")</f>
        <v/>
      </c>
      <c r="B55" t="str">
        <f ca="1">IF(INDIRECT(ADDRESS(Таблицы!$AI56-1,6,,,"Трёхпредметные наборы"))&gt;=Параметры!$A$2,Таблицы!AD56,"")</f>
        <v/>
      </c>
      <c r="C55" t="str">
        <f ca="1">IF(INDIRECT(ADDRESS(Таблицы!$AI56-1,6,,,"Трёхпредметные наборы"))&gt;=Параметры!$A$2,Таблицы!AE56,"")</f>
        <v/>
      </c>
      <c r="D55" t="str">
        <f ca="1">IF(INDIRECT(ADDRESS(Таблицы!$AI56-1,6,,,"Трёхпредметные наборы"))&gt;=Параметры!$A$2,Таблицы!AF56,"")</f>
        <v/>
      </c>
      <c r="E55" t="str">
        <f ca="1">IF(INDIRECT(ADDRESS(Таблицы!$AI56-1,6,,,"Трёхпредметные наборы"))&gt;=Параметры!$A$2,Таблицы!AG56,"")</f>
        <v/>
      </c>
      <c r="F55" t="str">
        <f ca="1">IF(INDIRECT(ADDRESS(MATCH(Таблицы!AH56,'Однопредметные наборы'!$A$2:$A$11)+1,2,,,"Однопредметные наборы"))&gt;=Параметры!$A$2,Таблицы!AH56,"")</f>
        <v>Терафлю</v>
      </c>
      <c r="G55" s="5" t="e">
        <f ca="1">SUMPRODUCT(INDIRECT(ADDRESS(2,MATCH(C55,'Нормализованная таблица'!$B$1:$K$1)+1,,,"Нормализованная таблица")):INDIRECT(ADDRESS(31,MATCH(C55,'Нормализованная таблица'!$B$1:$K$1)+1,,,"Нормализованная таблица")),INDIRECT(ADDRESS(2,MATCH(D55,'Нормализованная таблица'!$B$1:$K$1)+1,,,"Нормализованная таблица")):INDIRECT(ADDRESS(31,MATCH(D55,'Нормализованная таблица'!$B$1:$K$1)+1,,,"Нормализованная таблица")),INDIRECT(ADDRESS(2,MATCH(E55,'Нормализованная таблица'!$B$1:$K$1)+1,,,"Нормализованная таблица")):INDIRECT(ADDRESS(31,MATCH(E55,'Нормализованная таблица'!$B$1:$K$1)+1,,,"Нормализованная таблица")),INDIRECT(ADDRESS(2,MATCH(F55,'Нормализованная таблица'!$B$1:$K$1)+1,,,"Нормализованная таблица")):INDIRECT(ADDRESS(31,MATCH(F55,'Нормализованная таблица'!$B$1:$K$1)+1,,,"Нормализованная таблица")),INDIRECT(ADDRESS(2,MATCH(B55,'Нормализованная таблица'!$B$1:$K$1)+1,,,"Нормализованная таблица")):INDIRECT(ADDRESS(31,MATCH(B55,'Нормализованная таблица'!$B$1:$K$1)+1,,,"Нормализованная таблица")),INDIRECT(ADDRESS(2,MATCH(A55,'Нормализованная таблица'!$B$1:$K$1)+1,,,"Нормализованная таблица")):INDIRECT(ADDRESS(31,MATCH(A55,'Нормализованная таблица'!$B$1:$K$1)+1,,,"Нормализованная таблица")))</f>
        <v>#N/A</v>
      </c>
    </row>
    <row r="56" spans="1:7" x14ac:dyDescent="0.3">
      <c r="A56" t="str">
        <f ca="1">IF(INDIRECT(ADDRESS(Таблицы!$AI57-1,6,,,"Трёхпредметные наборы"))&gt;=Параметры!$A$2,Таблицы!AC57,"")</f>
        <v/>
      </c>
      <c r="B56" t="str">
        <f ca="1">IF(INDIRECT(ADDRESS(Таблицы!$AI57-1,6,,,"Трёхпредметные наборы"))&gt;=Параметры!$A$2,Таблицы!AD57,"")</f>
        <v/>
      </c>
      <c r="C56" t="str">
        <f ca="1">IF(INDIRECT(ADDRESS(Таблицы!$AI57-1,6,,,"Трёхпредметные наборы"))&gt;=Параметры!$A$2,Таблицы!AE57,"")</f>
        <v/>
      </c>
      <c r="D56" t="str">
        <f ca="1">IF(INDIRECT(ADDRESS(Таблицы!$AI57-1,6,,,"Трёхпредметные наборы"))&gt;=Параметры!$A$2,Таблицы!AF57,"")</f>
        <v/>
      </c>
      <c r="E56" t="str">
        <f ca="1">IF(INDIRECT(ADDRESS(Таблицы!$AI57-1,6,,,"Трёхпредметные наборы"))&gt;=Параметры!$A$2,Таблицы!AG57,"")</f>
        <v/>
      </c>
      <c r="F56" t="str">
        <f ca="1">IF(INDIRECT(ADDRESS(MATCH(Таблицы!AH57,'Однопредметные наборы'!$A$2:$A$11)+1,2,,,"Однопредметные наборы"))&gt;=Параметры!$A$2,Таблицы!AH57,"")</f>
        <v>Терафлю</v>
      </c>
      <c r="G56" s="5" t="e">
        <f ca="1">SUMPRODUCT(INDIRECT(ADDRESS(2,MATCH(C56,'Нормализованная таблица'!$B$1:$K$1)+1,,,"Нормализованная таблица")):INDIRECT(ADDRESS(31,MATCH(C56,'Нормализованная таблица'!$B$1:$K$1)+1,,,"Нормализованная таблица")),INDIRECT(ADDRESS(2,MATCH(D56,'Нормализованная таблица'!$B$1:$K$1)+1,,,"Нормализованная таблица")):INDIRECT(ADDRESS(31,MATCH(D56,'Нормализованная таблица'!$B$1:$K$1)+1,,,"Нормализованная таблица")),INDIRECT(ADDRESS(2,MATCH(E56,'Нормализованная таблица'!$B$1:$K$1)+1,,,"Нормализованная таблица")):INDIRECT(ADDRESS(31,MATCH(E56,'Нормализованная таблица'!$B$1:$K$1)+1,,,"Нормализованная таблица")),INDIRECT(ADDRESS(2,MATCH(F56,'Нормализованная таблица'!$B$1:$K$1)+1,,,"Нормализованная таблица")):INDIRECT(ADDRESS(31,MATCH(F56,'Нормализованная таблица'!$B$1:$K$1)+1,,,"Нормализованная таблица")),INDIRECT(ADDRESS(2,MATCH(B56,'Нормализованная таблица'!$B$1:$K$1)+1,,,"Нормализованная таблица")):INDIRECT(ADDRESS(31,MATCH(B56,'Нормализованная таблица'!$B$1:$K$1)+1,,,"Нормализованная таблица")),INDIRECT(ADDRESS(2,MATCH(A56,'Нормализованная таблица'!$B$1:$K$1)+1,,,"Нормализованная таблица")):INDIRECT(ADDRESS(31,MATCH(A56,'Нормализованная таблица'!$B$1:$K$1)+1,,,"Нормализованная таблица")))</f>
        <v>#N/A</v>
      </c>
    </row>
    <row r="57" spans="1:7" x14ac:dyDescent="0.3">
      <c r="A57" t="str">
        <f ca="1">IF(INDIRECT(ADDRESS(Таблицы!$AI58-1,6,,,"Трёхпредметные наборы"))&gt;=Параметры!$A$2,Таблицы!AC58,"")</f>
        <v/>
      </c>
      <c r="B57" t="str">
        <f ca="1">IF(INDIRECT(ADDRESS(Таблицы!$AI58-1,6,,,"Трёхпредметные наборы"))&gt;=Параметры!$A$2,Таблицы!AD58,"")</f>
        <v/>
      </c>
      <c r="C57" t="str">
        <f ca="1">IF(INDIRECT(ADDRESS(Таблицы!$AI58-1,6,,,"Трёхпредметные наборы"))&gt;=Параметры!$A$2,Таблицы!AE58,"")</f>
        <v/>
      </c>
      <c r="D57" t="str">
        <f ca="1">IF(INDIRECT(ADDRESS(Таблицы!$AI58-1,6,,,"Трёхпредметные наборы"))&gt;=Параметры!$A$2,Таблицы!AF58,"")</f>
        <v/>
      </c>
      <c r="E57" t="str">
        <f ca="1">IF(INDIRECT(ADDRESS(Таблицы!$AI58-1,6,,,"Трёхпредметные наборы"))&gt;=Параметры!$A$2,Таблицы!AG58,"")</f>
        <v/>
      </c>
      <c r="F57" t="str">
        <f ca="1">IF(INDIRECT(ADDRESS(MATCH(Таблицы!AH58,'Однопредметные наборы'!$A$2:$A$11)+1,2,,,"Однопредметные наборы"))&gt;=Параметры!$A$2,Таблицы!AH58,"")</f>
        <v/>
      </c>
      <c r="G57" s="5" t="e">
        <f ca="1">SUMPRODUCT(INDIRECT(ADDRESS(2,MATCH(C57,'Нормализованная таблица'!$B$1:$K$1)+1,,,"Нормализованная таблица")):INDIRECT(ADDRESS(31,MATCH(C57,'Нормализованная таблица'!$B$1:$K$1)+1,,,"Нормализованная таблица")),INDIRECT(ADDRESS(2,MATCH(D57,'Нормализованная таблица'!$B$1:$K$1)+1,,,"Нормализованная таблица")):INDIRECT(ADDRESS(31,MATCH(D57,'Нормализованная таблица'!$B$1:$K$1)+1,,,"Нормализованная таблица")),INDIRECT(ADDRESS(2,MATCH(E57,'Нормализованная таблица'!$B$1:$K$1)+1,,,"Нормализованная таблица")):INDIRECT(ADDRESS(31,MATCH(E57,'Нормализованная таблица'!$B$1:$K$1)+1,,,"Нормализованная таблица")),INDIRECT(ADDRESS(2,MATCH(F57,'Нормализованная таблица'!$B$1:$K$1)+1,,,"Нормализованная таблица")):INDIRECT(ADDRESS(31,MATCH(F57,'Нормализованная таблица'!$B$1:$K$1)+1,,,"Нормализованная таблица")),INDIRECT(ADDRESS(2,MATCH(B57,'Нормализованная таблица'!$B$1:$K$1)+1,,,"Нормализованная таблица")):INDIRECT(ADDRESS(31,MATCH(B57,'Нормализованная таблица'!$B$1:$K$1)+1,,,"Нормализованная таблица")),INDIRECT(ADDRESS(2,MATCH(A57,'Нормализованная таблица'!$B$1:$K$1)+1,,,"Нормализованная таблица")):INDIRECT(ADDRESS(31,MATCH(A57,'Нормализованная таблица'!$B$1:$K$1)+1,,,"Нормализованная таблица")))</f>
        <v>#N/A</v>
      </c>
    </row>
    <row r="58" spans="1:7" x14ac:dyDescent="0.3">
      <c r="A58" t="str">
        <f ca="1">IF(INDIRECT(ADDRESS(Таблицы!$AI59-1,6,,,"Трёхпредметные наборы"))&gt;=Параметры!$A$2,Таблицы!AC59,"")</f>
        <v/>
      </c>
      <c r="B58" t="str">
        <f ca="1">IF(INDIRECT(ADDRESS(Таблицы!$AI59-1,6,,,"Трёхпредметные наборы"))&gt;=Параметры!$A$2,Таблицы!AD59,"")</f>
        <v/>
      </c>
      <c r="C58" t="str">
        <f ca="1">IF(INDIRECT(ADDRESS(Таблицы!$AI59-1,6,,,"Трёхпредметные наборы"))&gt;=Параметры!$A$2,Таблицы!AE59,"")</f>
        <v/>
      </c>
      <c r="D58" t="str">
        <f ca="1">IF(INDIRECT(ADDRESS(Таблицы!$AI59-1,6,,,"Трёхпредметные наборы"))&gt;=Параметры!$A$2,Таблицы!AF59,"")</f>
        <v/>
      </c>
      <c r="E58" t="str">
        <f ca="1">IF(INDIRECT(ADDRESS(Таблицы!$AI59-1,6,,,"Трёхпредметные наборы"))&gt;=Параметры!$A$2,Таблицы!AG59,"")</f>
        <v/>
      </c>
      <c r="F58" t="str">
        <f ca="1">IF(INDIRECT(ADDRESS(MATCH(Таблицы!AH59,'Однопредметные наборы'!$A$2:$A$11)+1,2,,,"Однопредметные наборы"))&gt;=Параметры!$A$2,Таблицы!AH59,"")</f>
        <v/>
      </c>
      <c r="G58" s="5" t="e">
        <f ca="1">SUMPRODUCT(INDIRECT(ADDRESS(2,MATCH(C58,'Нормализованная таблица'!$B$1:$K$1)+1,,,"Нормализованная таблица")):INDIRECT(ADDRESS(31,MATCH(C58,'Нормализованная таблица'!$B$1:$K$1)+1,,,"Нормализованная таблица")),INDIRECT(ADDRESS(2,MATCH(D58,'Нормализованная таблица'!$B$1:$K$1)+1,,,"Нормализованная таблица")):INDIRECT(ADDRESS(31,MATCH(D58,'Нормализованная таблица'!$B$1:$K$1)+1,,,"Нормализованная таблица")),INDIRECT(ADDRESS(2,MATCH(E58,'Нормализованная таблица'!$B$1:$K$1)+1,,,"Нормализованная таблица")):INDIRECT(ADDRESS(31,MATCH(E58,'Нормализованная таблица'!$B$1:$K$1)+1,,,"Нормализованная таблица")),INDIRECT(ADDRESS(2,MATCH(F58,'Нормализованная таблица'!$B$1:$K$1)+1,,,"Нормализованная таблица")):INDIRECT(ADDRESS(31,MATCH(F58,'Нормализованная таблица'!$B$1:$K$1)+1,,,"Нормализованная таблица")),INDIRECT(ADDRESS(2,MATCH(B58,'Нормализованная таблица'!$B$1:$K$1)+1,,,"Нормализованная таблица")):INDIRECT(ADDRESS(31,MATCH(B58,'Нормализованная таблица'!$B$1:$K$1)+1,,,"Нормализованная таблица")),INDIRECT(ADDRESS(2,MATCH(A58,'Нормализованная таблица'!$B$1:$K$1)+1,,,"Нормализованная таблица")):INDIRECT(ADDRESS(31,MATCH(A58,'Нормализованная таблица'!$B$1:$K$1)+1,,,"Нормализованная таблица")))</f>
        <v>#N/A</v>
      </c>
    </row>
    <row r="59" spans="1:7" x14ac:dyDescent="0.3">
      <c r="A59" t="str">
        <f ca="1">IF(INDIRECT(ADDRESS(Таблицы!$AI60-1,6,,,"Трёхпредметные наборы"))&gt;=Параметры!$A$2,Таблицы!AC60,"")</f>
        <v/>
      </c>
      <c r="B59" t="str">
        <f ca="1">IF(INDIRECT(ADDRESS(Таблицы!$AI60-1,6,,,"Трёхпредметные наборы"))&gt;=Параметры!$A$2,Таблицы!AD60,"")</f>
        <v/>
      </c>
      <c r="C59" t="str">
        <f ca="1">IF(INDIRECT(ADDRESS(Таблицы!$AI60-1,6,,,"Трёхпредметные наборы"))&gt;=Параметры!$A$2,Таблицы!AE60,"")</f>
        <v/>
      </c>
      <c r="D59" t="str">
        <f ca="1">IF(INDIRECT(ADDRESS(Таблицы!$AI60-1,6,,,"Трёхпредметные наборы"))&gt;=Параметры!$A$2,Таблицы!AF60,"")</f>
        <v/>
      </c>
      <c r="E59" t="str">
        <f ca="1">IF(INDIRECT(ADDRESS(Таблицы!$AI60-1,6,,,"Трёхпредметные наборы"))&gt;=Параметры!$A$2,Таблицы!AG60,"")</f>
        <v/>
      </c>
      <c r="F59" t="str">
        <f ca="1">IF(INDIRECT(ADDRESS(MATCH(Таблицы!AH60,'Однопредметные наборы'!$A$2:$A$11)+1,2,,,"Однопредметные наборы"))&gt;=Параметры!$A$2,Таблицы!AH60,"")</f>
        <v>Терафлю</v>
      </c>
      <c r="G59" s="5" t="e">
        <f ca="1">SUMPRODUCT(INDIRECT(ADDRESS(2,MATCH(C59,'Нормализованная таблица'!$B$1:$K$1)+1,,,"Нормализованная таблица")):INDIRECT(ADDRESS(31,MATCH(C59,'Нормализованная таблица'!$B$1:$K$1)+1,,,"Нормализованная таблица")),INDIRECT(ADDRESS(2,MATCH(D59,'Нормализованная таблица'!$B$1:$K$1)+1,,,"Нормализованная таблица")):INDIRECT(ADDRESS(31,MATCH(D59,'Нормализованная таблица'!$B$1:$K$1)+1,,,"Нормализованная таблица")),INDIRECT(ADDRESS(2,MATCH(E59,'Нормализованная таблица'!$B$1:$K$1)+1,,,"Нормализованная таблица")):INDIRECT(ADDRESS(31,MATCH(E59,'Нормализованная таблица'!$B$1:$K$1)+1,,,"Нормализованная таблица")),INDIRECT(ADDRESS(2,MATCH(F59,'Нормализованная таблица'!$B$1:$K$1)+1,,,"Нормализованная таблица")):INDIRECT(ADDRESS(31,MATCH(F59,'Нормализованная таблица'!$B$1:$K$1)+1,,,"Нормализованная таблица")),INDIRECT(ADDRESS(2,MATCH(B59,'Нормализованная таблица'!$B$1:$K$1)+1,,,"Нормализованная таблица")):INDIRECT(ADDRESS(31,MATCH(B59,'Нормализованная таблица'!$B$1:$K$1)+1,,,"Нормализованная таблица")),INDIRECT(ADDRESS(2,MATCH(A59,'Нормализованная таблица'!$B$1:$K$1)+1,,,"Нормализованная таблица")):INDIRECT(ADDRESS(31,MATCH(A59,'Нормализованная таблица'!$B$1:$K$1)+1,,,"Нормализованная таблица")))</f>
        <v>#N/A</v>
      </c>
    </row>
    <row r="60" spans="1:7" x14ac:dyDescent="0.3">
      <c r="A60" t="str">
        <f ca="1">IF(INDIRECT(ADDRESS(Таблицы!$AI61-1,6,,,"Трёхпредметные наборы"))&gt;=Параметры!$A$2,Таблицы!AC61,"")</f>
        <v/>
      </c>
      <c r="B60" t="str">
        <f ca="1">IF(INDIRECT(ADDRESS(Таблицы!$AI61-1,6,,,"Трёхпредметные наборы"))&gt;=Параметры!$A$2,Таблицы!AD61,"")</f>
        <v/>
      </c>
      <c r="C60" t="str">
        <f ca="1">IF(INDIRECT(ADDRESS(Таблицы!$AI61-1,6,,,"Трёхпредметные наборы"))&gt;=Параметры!$A$2,Таблицы!AE61,"")</f>
        <v/>
      </c>
      <c r="D60" t="str">
        <f ca="1">IF(INDIRECT(ADDRESS(Таблицы!$AI61-1,6,,,"Трёхпредметные наборы"))&gt;=Параметры!$A$2,Таблицы!AF61,"")</f>
        <v/>
      </c>
      <c r="E60" t="str">
        <f ca="1">IF(INDIRECT(ADDRESS(Таблицы!$AI61-1,6,,,"Трёхпредметные наборы"))&gt;=Параметры!$A$2,Таблицы!AG61,"")</f>
        <v/>
      </c>
      <c r="F60" t="str">
        <f ca="1">IF(INDIRECT(ADDRESS(MATCH(Таблицы!AH61,'Однопредметные наборы'!$A$2:$A$11)+1,2,,,"Однопредметные наборы"))&gt;=Параметры!$A$2,Таблицы!AH61,"")</f>
        <v/>
      </c>
      <c r="G60" s="5" t="e">
        <f ca="1">SUMPRODUCT(INDIRECT(ADDRESS(2,MATCH(C60,'Нормализованная таблица'!$B$1:$K$1)+1,,,"Нормализованная таблица")):INDIRECT(ADDRESS(31,MATCH(C60,'Нормализованная таблица'!$B$1:$K$1)+1,,,"Нормализованная таблица")),INDIRECT(ADDRESS(2,MATCH(D60,'Нормализованная таблица'!$B$1:$K$1)+1,,,"Нормализованная таблица")):INDIRECT(ADDRESS(31,MATCH(D60,'Нормализованная таблица'!$B$1:$K$1)+1,,,"Нормализованная таблица")),INDIRECT(ADDRESS(2,MATCH(E60,'Нормализованная таблица'!$B$1:$K$1)+1,,,"Нормализованная таблица")):INDIRECT(ADDRESS(31,MATCH(E60,'Нормализованная таблица'!$B$1:$K$1)+1,,,"Нормализованная таблица")),INDIRECT(ADDRESS(2,MATCH(F60,'Нормализованная таблица'!$B$1:$K$1)+1,,,"Нормализованная таблица")):INDIRECT(ADDRESS(31,MATCH(F60,'Нормализованная таблица'!$B$1:$K$1)+1,,,"Нормализованная таблица")),INDIRECT(ADDRESS(2,MATCH(B60,'Нормализованная таблица'!$B$1:$K$1)+1,,,"Нормализованная таблица")):INDIRECT(ADDRESS(31,MATCH(B60,'Нормализованная таблица'!$B$1:$K$1)+1,,,"Нормализованная таблица")),INDIRECT(ADDRESS(2,MATCH(A60,'Нормализованная таблица'!$B$1:$K$1)+1,,,"Нормализованная таблица")):INDIRECT(ADDRESS(31,MATCH(A60,'Нормализованная таблица'!$B$1:$K$1)+1,,,"Нормализованная таблица")))</f>
        <v>#N/A</v>
      </c>
    </row>
    <row r="61" spans="1:7" x14ac:dyDescent="0.3">
      <c r="A61" t="str">
        <f ca="1">IF(INDIRECT(ADDRESS(Таблицы!$AI62-1,6,,,"Трёхпредметные наборы"))&gt;=Параметры!$A$2,Таблицы!AC62,"")</f>
        <v/>
      </c>
      <c r="B61" t="str">
        <f ca="1">IF(INDIRECT(ADDRESS(Таблицы!$AI62-1,6,,,"Трёхпредметные наборы"))&gt;=Параметры!$A$2,Таблицы!AD62,"")</f>
        <v/>
      </c>
      <c r="C61" t="str">
        <f ca="1">IF(INDIRECT(ADDRESS(Таблицы!$AI62-1,6,,,"Трёхпредметные наборы"))&gt;=Параметры!$A$2,Таблицы!AE62,"")</f>
        <v/>
      </c>
      <c r="D61" t="str">
        <f ca="1">IF(INDIRECT(ADDRESS(Таблицы!$AI62-1,6,,,"Трёхпредметные наборы"))&gt;=Параметры!$A$2,Таблицы!AF62,"")</f>
        <v/>
      </c>
      <c r="E61" t="str">
        <f ca="1">IF(INDIRECT(ADDRESS(Таблицы!$AI62-1,6,,,"Трёхпредметные наборы"))&gt;=Параметры!$A$2,Таблицы!AG62,"")</f>
        <v/>
      </c>
      <c r="F61" t="str">
        <f ca="1">IF(INDIRECT(ADDRESS(MATCH(Таблицы!AH62,'Однопредметные наборы'!$A$2:$A$11)+1,2,,,"Однопредметные наборы"))&gt;=Параметры!$A$2,Таблицы!AH62,"")</f>
        <v>Терафлю</v>
      </c>
      <c r="G61" s="5" t="e">
        <f ca="1">SUMPRODUCT(INDIRECT(ADDRESS(2,MATCH(C61,'Нормализованная таблица'!$B$1:$K$1)+1,,,"Нормализованная таблица")):INDIRECT(ADDRESS(31,MATCH(C61,'Нормализованная таблица'!$B$1:$K$1)+1,,,"Нормализованная таблица")),INDIRECT(ADDRESS(2,MATCH(D61,'Нормализованная таблица'!$B$1:$K$1)+1,,,"Нормализованная таблица")):INDIRECT(ADDRESS(31,MATCH(D61,'Нормализованная таблица'!$B$1:$K$1)+1,,,"Нормализованная таблица")),INDIRECT(ADDRESS(2,MATCH(E61,'Нормализованная таблица'!$B$1:$K$1)+1,,,"Нормализованная таблица")):INDIRECT(ADDRESS(31,MATCH(E61,'Нормализованная таблица'!$B$1:$K$1)+1,,,"Нормализованная таблица")),INDIRECT(ADDRESS(2,MATCH(F61,'Нормализованная таблица'!$B$1:$K$1)+1,,,"Нормализованная таблица")):INDIRECT(ADDRESS(31,MATCH(F61,'Нормализованная таблица'!$B$1:$K$1)+1,,,"Нормализованная таблица")),INDIRECT(ADDRESS(2,MATCH(B61,'Нормализованная таблица'!$B$1:$K$1)+1,,,"Нормализованная таблица")):INDIRECT(ADDRESS(31,MATCH(B61,'Нормализованная таблица'!$B$1:$K$1)+1,,,"Нормализованная таблица")),INDIRECT(ADDRESS(2,MATCH(A61,'Нормализованная таблица'!$B$1:$K$1)+1,,,"Нормализованная таблица")):INDIRECT(ADDRESS(31,MATCH(A61,'Нормализованная таблица'!$B$1:$K$1)+1,,,"Нормализованная таблица")))</f>
        <v>#N/A</v>
      </c>
    </row>
    <row r="62" spans="1:7" x14ac:dyDescent="0.3">
      <c r="A62" t="str">
        <f ca="1">IF(INDIRECT(ADDRESS(Таблицы!$AI63-1,6,,,"Трёхпредметные наборы"))&gt;=Параметры!$A$2,Таблицы!AC63,"")</f>
        <v/>
      </c>
      <c r="B62" t="str">
        <f ca="1">IF(INDIRECT(ADDRESS(Таблицы!$AI63-1,6,,,"Трёхпредметные наборы"))&gt;=Параметры!$A$2,Таблицы!AD63,"")</f>
        <v/>
      </c>
      <c r="C62" t="str">
        <f ca="1">IF(INDIRECT(ADDRESS(Таблицы!$AI63-1,6,,,"Трёхпредметные наборы"))&gt;=Параметры!$A$2,Таблицы!AE63,"")</f>
        <v/>
      </c>
      <c r="D62" t="str">
        <f ca="1">IF(INDIRECT(ADDRESS(Таблицы!$AI63-1,6,,,"Трёхпредметные наборы"))&gt;=Параметры!$A$2,Таблицы!AF63,"")</f>
        <v/>
      </c>
      <c r="E62" t="str">
        <f ca="1">IF(INDIRECT(ADDRESS(Таблицы!$AI63-1,6,,,"Трёхпредметные наборы"))&gt;=Параметры!$A$2,Таблицы!AG63,"")</f>
        <v/>
      </c>
      <c r="F62" t="str">
        <f ca="1">IF(INDIRECT(ADDRESS(MATCH(Таблицы!AH63,'Однопредметные наборы'!$A$2:$A$11)+1,2,,,"Однопредметные наборы"))&gt;=Параметры!$A$2,Таблицы!AH63,"")</f>
        <v>Терафлю</v>
      </c>
      <c r="G62" s="5" t="e">
        <f ca="1">SUMPRODUCT(INDIRECT(ADDRESS(2,MATCH(C62,'Нормализованная таблица'!$B$1:$K$1)+1,,,"Нормализованная таблица")):INDIRECT(ADDRESS(31,MATCH(C62,'Нормализованная таблица'!$B$1:$K$1)+1,,,"Нормализованная таблица")),INDIRECT(ADDRESS(2,MATCH(D62,'Нормализованная таблица'!$B$1:$K$1)+1,,,"Нормализованная таблица")):INDIRECT(ADDRESS(31,MATCH(D62,'Нормализованная таблица'!$B$1:$K$1)+1,,,"Нормализованная таблица")),INDIRECT(ADDRESS(2,MATCH(E62,'Нормализованная таблица'!$B$1:$K$1)+1,,,"Нормализованная таблица")):INDIRECT(ADDRESS(31,MATCH(E62,'Нормализованная таблица'!$B$1:$K$1)+1,,,"Нормализованная таблица")),INDIRECT(ADDRESS(2,MATCH(F62,'Нормализованная таблица'!$B$1:$K$1)+1,,,"Нормализованная таблица")):INDIRECT(ADDRESS(31,MATCH(F62,'Нормализованная таблица'!$B$1:$K$1)+1,,,"Нормализованная таблица")),INDIRECT(ADDRESS(2,MATCH(B62,'Нормализованная таблица'!$B$1:$K$1)+1,,,"Нормализованная таблица")):INDIRECT(ADDRESS(31,MATCH(B62,'Нормализованная таблица'!$B$1:$K$1)+1,,,"Нормализованная таблица")),INDIRECT(ADDRESS(2,MATCH(A62,'Нормализованная таблица'!$B$1:$K$1)+1,,,"Нормализованная таблица")):INDIRECT(ADDRESS(31,MATCH(A62,'Нормализованная таблица'!$B$1:$K$1)+1,,,"Нормализованная таблица")))</f>
        <v>#N/A</v>
      </c>
    </row>
    <row r="63" spans="1:7" x14ac:dyDescent="0.3">
      <c r="A63" t="str">
        <f ca="1">IF(INDIRECT(ADDRESS(Таблицы!$AI64-1,6,,,"Трёхпредметные наборы"))&gt;=Параметры!$A$2,Таблицы!AC64,"")</f>
        <v/>
      </c>
      <c r="B63" t="str">
        <f ca="1">IF(INDIRECT(ADDRESS(Таблицы!$AI64-1,6,,,"Трёхпредметные наборы"))&gt;=Параметры!$A$2,Таблицы!AD64,"")</f>
        <v/>
      </c>
      <c r="C63" t="str">
        <f ca="1">IF(INDIRECT(ADDRESS(Таблицы!$AI64-1,6,,,"Трёхпредметные наборы"))&gt;=Параметры!$A$2,Таблицы!AE64,"")</f>
        <v/>
      </c>
      <c r="D63" t="str">
        <f ca="1">IF(INDIRECT(ADDRESS(Таблицы!$AI64-1,6,,,"Трёхпредметные наборы"))&gt;=Параметры!$A$2,Таблицы!AF64,"")</f>
        <v/>
      </c>
      <c r="E63" t="str">
        <f ca="1">IF(INDIRECT(ADDRESS(Таблицы!$AI64-1,6,,,"Трёхпредметные наборы"))&gt;=Параметры!$A$2,Таблицы!AG64,"")</f>
        <v/>
      </c>
      <c r="F63" t="str">
        <f ca="1">IF(INDIRECT(ADDRESS(MATCH(Таблицы!AH64,'Однопредметные наборы'!$A$2:$A$11)+1,2,,,"Однопредметные наборы"))&gt;=Параметры!$A$2,Таблицы!AH64,"")</f>
        <v/>
      </c>
      <c r="G63" s="5" t="e">
        <f ca="1">SUMPRODUCT(INDIRECT(ADDRESS(2,MATCH(C63,'Нормализованная таблица'!$B$1:$K$1)+1,,,"Нормализованная таблица")):INDIRECT(ADDRESS(31,MATCH(C63,'Нормализованная таблица'!$B$1:$K$1)+1,,,"Нормализованная таблица")),INDIRECT(ADDRESS(2,MATCH(D63,'Нормализованная таблица'!$B$1:$K$1)+1,,,"Нормализованная таблица")):INDIRECT(ADDRESS(31,MATCH(D63,'Нормализованная таблица'!$B$1:$K$1)+1,,,"Нормализованная таблица")),INDIRECT(ADDRESS(2,MATCH(E63,'Нормализованная таблица'!$B$1:$K$1)+1,,,"Нормализованная таблица")):INDIRECT(ADDRESS(31,MATCH(E63,'Нормализованная таблица'!$B$1:$K$1)+1,,,"Нормализованная таблица")),INDIRECT(ADDRESS(2,MATCH(F63,'Нормализованная таблица'!$B$1:$K$1)+1,,,"Нормализованная таблица")):INDIRECT(ADDRESS(31,MATCH(F63,'Нормализованная таблица'!$B$1:$K$1)+1,,,"Нормализованная таблица")),INDIRECT(ADDRESS(2,MATCH(B63,'Нормализованная таблица'!$B$1:$K$1)+1,,,"Нормализованная таблица")):INDIRECT(ADDRESS(31,MATCH(B63,'Нормализованная таблица'!$B$1:$K$1)+1,,,"Нормализованная таблица")),INDIRECT(ADDRESS(2,MATCH(A63,'Нормализованная таблица'!$B$1:$K$1)+1,,,"Нормализованная таблица")):INDIRECT(ADDRESS(31,MATCH(A63,'Нормализованная таблица'!$B$1:$K$1)+1,,,"Нормализованная таблица")))</f>
        <v>#N/A</v>
      </c>
    </row>
    <row r="64" spans="1:7" x14ac:dyDescent="0.3">
      <c r="A64" t="str">
        <f ca="1">IF(INDIRECT(ADDRESS(Таблицы!$AI65-1,6,,,"Трёхпредметные наборы"))&gt;=Параметры!$A$2,Таблицы!AC65,"")</f>
        <v/>
      </c>
      <c r="B64" t="str">
        <f ca="1">IF(INDIRECT(ADDRESS(Таблицы!$AI65-1,6,,,"Трёхпредметные наборы"))&gt;=Параметры!$A$2,Таблицы!AD65,"")</f>
        <v/>
      </c>
      <c r="C64" t="str">
        <f ca="1">IF(INDIRECT(ADDRESS(Таблицы!$AI65-1,6,,,"Трёхпредметные наборы"))&gt;=Параметры!$A$2,Таблицы!AE65,"")</f>
        <v/>
      </c>
      <c r="D64" t="str">
        <f ca="1">IF(INDIRECT(ADDRESS(Таблицы!$AI65-1,6,,,"Трёхпредметные наборы"))&gt;=Параметры!$A$2,Таблицы!AF65,"")</f>
        <v/>
      </c>
      <c r="E64" t="str">
        <f ca="1">IF(INDIRECT(ADDRESS(Таблицы!$AI65-1,6,,,"Трёхпредметные наборы"))&gt;=Параметры!$A$2,Таблицы!AG65,"")</f>
        <v/>
      </c>
      <c r="F64" t="str">
        <f ca="1">IF(INDIRECT(ADDRESS(MATCH(Таблицы!AH65,'Однопредметные наборы'!$A$2:$A$11)+1,2,,,"Однопредметные наборы"))&gt;=Параметры!$A$2,Таблицы!AH65,"")</f>
        <v>Терафлю</v>
      </c>
      <c r="G64" s="5" t="e">
        <f ca="1">SUMPRODUCT(INDIRECT(ADDRESS(2,MATCH(C64,'Нормализованная таблица'!$B$1:$K$1)+1,,,"Нормализованная таблица")):INDIRECT(ADDRESS(31,MATCH(C64,'Нормализованная таблица'!$B$1:$K$1)+1,,,"Нормализованная таблица")),INDIRECT(ADDRESS(2,MATCH(D64,'Нормализованная таблица'!$B$1:$K$1)+1,,,"Нормализованная таблица")):INDIRECT(ADDRESS(31,MATCH(D64,'Нормализованная таблица'!$B$1:$K$1)+1,,,"Нормализованная таблица")),INDIRECT(ADDRESS(2,MATCH(E64,'Нормализованная таблица'!$B$1:$K$1)+1,,,"Нормализованная таблица")):INDIRECT(ADDRESS(31,MATCH(E64,'Нормализованная таблица'!$B$1:$K$1)+1,,,"Нормализованная таблица")),INDIRECT(ADDRESS(2,MATCH(F64,'Нормализованная таблица'!$B$1:$K$1)+1,,,"Нормализованная таблица")):INDIRECT(ADDRESS(31,MATCH(F64,'Нормализованная таблица'!$B$1:$K$1)+1,,,"Нормализованная таблица")),INDIRECT(ADDRESS(2,MATCH(B64,'Нормализованная таблица'!$B$1:$K$1)+1,,,"Нормализованная таблица")):INDIRECT(ADDRESS(31,MATCH(B64,'Нормализованная таблица'!$B$1:$K$1)+1,,,"Нормализованная таблица")),INDIRECT(ADDRESS(2,MATCH(A64,'Нормализованная таблица'!$B$1:$K$1)+1,,,"Нормализованная таблица")):INDIRECT(ADDRESS(31,MATCH(A64,'Нормализованная таблица'!$B$1:$K$1)+1,,,"Нормализованная таблица")))</f>
        <v>#N/A</v>
      </c>
    </row>
    <row r="65" spans="1:7" x14ac:dyDescent="0.3">
      <c r="A65" t="str">
        <f ca="1">IF(INDIRECT(ADDRESS(Таблицы!$AI66-1,6,,,"Трёхпредметные наборы"))&gt;=Параметры!$A$2,Таблицы!AC66,"")</f>
        <v/>
      </c>
      <c r="B65" t="str">
        <f ca="1">IF(INDIRECT(ADDRESS(Таблицы!$AI66-1,6,,,"Трёхпредметные наборы"))&gt;=Параметры!$A$2,Таблицы!AD66,"")</f>
        <v/>
      </c>
      <c r="C65" t="str">
        <f ca="1">IF(INDIRECT(ADDRESS(Таблицы!$AI66-1,6,,,"Трёхпредметные наборы"))&gt;=Параметры!$A$2,Таблицы!AE66,"")</f>
        <v/>
      </c>
      <c r="D65" t="str">
        <f ca="1">IF(INDIRECT(ADDRESS(Таблицы!$AI66-1,6,,,"Трёхпредметные наборы"))&gt;=Параметры!$A$2,Таблицы!AF66,"")</f>
        <v/>
      </c>
      <c r="E65" t="str">
        <f ca="1">IF(INDIRECT(ADDRESS(Таблицы!$AI66-1,6,,,"Трёхпредметные наборы"))&gt;=Параметры!$A$2,Таблицы!AG66,"")</f>
        <v/>
      </c>
      <c r="F65" t="str">
        <f ca="1">IF(INDIRECT(ADDRESS(MATCH(Таблицы!AH66,'Однопредметные наборы'!$A$2:$A$11)+1,2,,,"Однопредметные наборы"))&gt;=Параметры!$A$2,Таблицы!AH66,"")</f>
        <v>Терафлю</v>
      </c>
      <c r="G65" s="5" t="e">
        <f ca="1">SUMPRODUCT(INDIRECT(ADDRESS(2,MATCH(C65,'Нормализованная таблица'!$B$1:$K$1)+1,,,"Нормализованная таблица")):INDIRECT(ADDRESS(31,MATCH(C65,'Нормализованная таблица'!$B$1:$K$1)+1,,,"Нормализованная таблица")),INDIRECT(ADDRESS(2,MATCH(D65,'Нормализованная таблица'!$B$1:$K$1)+1,,,"Нормализованная таблица")):INDIRECT(ADDRESS(31,MATCH(D65,'Нормализованная таблица'!$B$1:$K$1)+1,,,"Нормализованная таблица")),INDIRECT(ADDRESS(2,MATCH(E65,'Нормализованная таблица'!$B$1:$K$1)+1,,,"Нормализованная таблица")):INDIRECT(ADDRESS(31,MATCH(E65,'Нормализованная таблица'!$B$1:$K$1)+1,,,"Нормализованная таблица")),INDIRECT(ADDRESS(2,MATCH(F65,'Нормализованная таблица'!$B$1:$K$1)+1,,,"Нормализованная таблица")):INDIRECT(ADDRESS(31,MATCH(F65,'Нормализованная таблица'!$B$1:$K$1)+1,,,"Нормализованная таблица")),INDIRECT(ADDRESS(2,MATCH(B65,'Нормализованная таблица'!$B$1:$K$1)+1,,,"Нормализованная таблица")):INDIRECT(ADDRESS(31,MATCH(B65,'Нормализованная таблица'!$B$1:$K$1)+1,,,"Нормализованная таблица")),INDIRECT(ADDRESS(2,MATCH(A65,'Нормализованная таблица'!$B$1:$K$1)+1,,,"Нормализованная таблица")):INDIRECT(ADDRESS(31,MATCH(A65,'Нормализованная таблица'!$B$1:$K$1)+1,,,"Нормализованная таблица")))</f>
        <v>#N/A</v>
      </c>
    </row>
    <row r="66" spans="1:7" x14ac:dyDescent="0.3">
      <c r="A66" t="str">
        <f ca="1">IF(INDIRECT(ADDRESS(Таблицы!$AI67-1,6,,,"Трёхпредметные наборы"))&gt;=Параметры!$A$2,Таблицы!AC67,"")</f>
        <v/>
      </c>
      <c r="B66" t="str">
        <f ca="1">IF(INDIRECT(ADDRESS(Таблицы!$AI67-1,6,,,"Трёхпредметные наборы"))&gt;=Параметры!$A$2,Таблицы!AD67,"")</f>
        <v/>
      </c>
      <c r="C66" t="str">
        <f ca="1">IF(INDIRECT(ADDRESS(Таблицы!$AI67-1,6,,,"Трёхпредметные наборы"))&gt;=Параметры!$A$2,Таблицы!AE67,"")</f>
        <v/>
      </c>
      <c r="D66" t="str">
        <f ca="1">IF(INDIRECT(ADDRESS(Таблицы!$AI67-1,6,,,"Трёхпредметные наборы"))&gt;=Параметры!$A$2,Таблицы!AF67,"")</f>
        <v/>
      </c>
      <c r="E66" t="str">
        <f ca="1">IF(INDIRECT(ADDRESS(Таблицы!$AI67-1,6,,,"Трёхпредметные наборы"))&gt;=Параметры!$A$2,Таблицы!AG67,"")</f>
        <v/>
      </c>
      <c r="F66" t="str">
        <f ca="1">IF(INDIRECT(ADDRESS(MATCH(Таблицы!AH67,'Однопредметные наборы'!$A$2:$A$11)+1,2,,,"Однопредметные наборы"))&gt;=Параметры!$A$2,Таблицы!AH67,"")</f>
        <v>Терафлю</v>
      </c>
      <c r="G66" s="5" t="e">
        <f ca="1">SUMPRODUCT(INDIRECT(ADDRESS(2,MATCH(C66,'Нормализованная таблица'!$B$1:$K$1)+1,,,"Нормализованная таблица")):INDIRECT(ADDRESS(31,MATCH(C66,'Нормализованная таблица'!$B$1:$K$1)+1,,,"Нормализованная таблица")),INDIRECT(ADDRESS(2,MATCH(D66,'Нормализованная таблица'!$B$1:$K$1)+1,,,"Нормализованная таблица")):INDIRECT(ADDRESS(31,MATCH(D66,'Нормализованная таблица'!$B$1:$K$1)+1,,,"Нормализованная таблица")),INDIRECT(ADDRESS(2,MATCH(E66,'Нормализованная таблица'!$B$1:$K$1)+1,,,"Нормализованная таблица")):INDIRECT(ADDRESS(31,MATCH(E66,'Нормализованная таблица'!$B$1:$K$1)+1,,,"Нормализованная таблица")),INDIRECT(ADDRESS(2,MATCH(F66,'Нормализованная таблица'!$B$1:$K$1)+1,,,"Нормализованная таблица")):INDIRECT(ADDRESS(31,MATCH(F66,'Нормализованная таблица'!$B$1:$K$1)+1,,,"Нормализованная таблица")),INDIRECT(ADDRESS(2,MATCH(B66,'Нормализованная таблица'!$B$1:$K$1)+1,,,"Нормализованная таблица")):INDIRECT(ADDRESS(31,MATCH(B66,'Нормализованная таблица'!$B$1:$K$1)+1,,,"Нормализованная таблица")),INDIRECT(ADDRESS(2,MATCH(A66,'Нормализованная таблица'!$B$1:$K$1)+1,,,"Нормализованная таблица")):INDIRECT(ADDRESS(31,MATCH(A66,'Нормализованная таблица'!$B$1:$K$1)+1,,,"Нормализованная таблица")))</f>
        <v>#N/A</v>
      </c>
    </row>
    <row r="67" spans="1:7" x14ac:dyDescent="0.3">
      <c r="A67" t="str">
        <f ca="1">IF(INDIRECT(ADDRESS(Таблицы!$AI68-1,6,,,"Трёхпредметные наборы"))&gt;=Параметры!$A$2,Таблицы!AC68,"")</f>
        <v/>
      </c>
      <c r="B67" t="str">
        <f ca="1">IF(INDIRECT(ADDRESS(Таблицы!$AI68-1,6,,,"Трёхпредметные наборы"))&gt;=Параметры!$A$2,Таблицы!AD68,"")</f>
        <v/>
      </c>
      <c r="C67" t="str">
        <f ca="1">IF(INDIRECT(ADDRESS(Таблицы!$AI68-1,6,,,"Трёхпредметные наборы"))&gt;=Параметры!$A$2,Таблицы!AE68,"")</f>
        <v/>
      </c>
      <c r="D67" t="str">
        <f ca="1">IF(INDIRECT(ADDRESS(Таблицы!$AI68-1,6,,,"Трёхпредметные наборы"))&gt;=Параметры!$A$2,Таблицы!AF68,"")</f>
        <v/>
      </c>
      <c r="E67" t="str">
        <f ca="1">IF(INDIRECT(ADDRESS(Таблицы!$AI68-1,6,,,"Трёхпредметные наборы"))&gt;=Параметры!$A$2,Таблицы!AG68,"")</f>
        <v/>
      </c>
      <c r="F67" t="str">
        <f ca="1">IF(INDIRECT(ADDRESS(MATCH(Таблицы!AH68,'Однопредметные наборы'!$A$2:$A$11)+1,2,,,"Однопредметные наборы"))&gt;=Параметры!$A$2,Таблицы!AH68,"")</f>
        <v/>
      </c>
      <c r="G67" s="5" t="e">
        <f ca="1">SUMPRODUCT(INDIRECT(ADDRESS(2,MATCH(C67,'Нормализованная таблица'!$B$1:$K$1)+1,,,"Нормализованная таблица")):INDIRECT(ADDRESS(31,MATCH(C67,'Нормализованная таблица'!$B$1:$K$1)+1,,,"Нормализованная таблица")),INDIRECT(ADDRESS(2,MATCH(D67,'Нормализованная таблица'!$B$1:$K$1)+1,,,"Нормализованная таблица")):INDIRECT(ADDRESS(31,MATCH(D67,'Нормализованная таблица'!$B$1:$K$1)+1,,,"Нормализованная таблица")),INDIRECT(ADDRESS(2,MATCH(E67,'Нормализованная таблица'!$B$1:$K$1)+1,,,"Нормализованная таблица")):INDIRECT(ADDRESS(31,MATCH(E67,'Нормализованная таблица'!$B$1:$K$1)+1,,,"Нормализованная таблица")),INDIRECT(ADDRESS(2,MATCH(F67,'Нормализованная таблица'!$B$1:$K$1)+1,,,"Нормализованная таблица")):INDIRECT(ADDRESS(31,MATCH(F67,'Нормализованная таблица'!$B$1:$K$1)+1,,,"Нормализованная таблица")),INDIRECT(ADDRESS(2,MATCH(B67,'Нормализованная таблица'!$B$1:$K$1)+1,,,"Нормализованная таблица")):INDIRECT(ADDRESS(31,MATCH(B67,'Нормализованная таблица'!$B$1:$K$1)+1,,,"Нормализованная таблица")),INDIRECT(ADDRESS(2,MATCH(A67,'Нормализованная таблица'!$B$1:$K$1)+1,,,"Нормализованная таблица")):INDIRECT(ADDRESS(31,MATCH(A67,'Нормализованная таблица'!$B$1:$K$1)+1,,,"Нормализованная таблица")))</f>
        <v>#N/A</v>
      </c>
    </row>
    <row r="68" spans="1:7" x14ac:dyDescent="0.3">
      <c r="A68" t="str">
        <f ca="1">IF(INDIRECT(ADDRESS(Таблицы!$AI69-1,6,,,"Трёхпредметные наборы"))&gt;=Параметры!$A$2,Таблицы!AC69,"")</f>
        <v/>
      </c>
      <c r="B68" t="str">
        <f ca="1">IF(INDIRECT(ADDRESS(Таблицы!$AI69-1,6,,,"Трёхпредметные наборы"))&gt;=Параметры!$A$2,Таблицы!AD69,"")</f>
        <v/>
      </c>
      <c r="C68" t="str">
        <f ca="1">IF(INDIRECT(ADDRESS(Таблицы!$AI69-1,6,,,"Трёхпредметные наборы"))&gt;=Параметры!$A$2,Таблицы!AE69,"")</f>
        <v/>
      </c>
      <c r="D68" t="str">
        <f ca="1">IF(INDIRECT(ADDRESS(Таблицы!$AI69-1,6,,,"Трёхпредметные наборы"))&gt;=Параметры!$A$2,Таблицы!AF69,"")</f>
        <v/>
      </c>
      <c r="E68" t="str">
        <f ca="1">IF(INDIRECT(ADDRESS(Таблицы!$AI69-1,6,,,"Трёхпредметные наборы"))&gt;=Параметры!$A$2,Таблицы!AG69,"")</f>
        <v/>
      </c>
      <c r="F68" t="str">
        <f ca="1">IF(INDIRECT(ADDRESS(MATCH(Таблицы!AH69,'Однопредметные наборы'!$A$2:$A$11)+1,2,,,"Однопредметные наборы"))&gt;=Параметры!$A$2,Таблицы!AH69,"")</f>
        <v>Терафлю</v>
      </c>
      <c r="G68" s="5" t="e">
        <f ca="1">SUMPRODUCT(INDIRECT(ADDRESS(2,MATCH(C68,'Нормализованная таблица'!$B$1:$K$1)+1,,,"Нормализованная таблица")):INDIRECT(ADDRESS(31,MATCH(C68,'Нормализованная таблица'!$B$1:$K$1)+1,,,"Нормализованная таблица")),INDIRECT(ADDRESS(2,MATCH(D68,'Нормализованная таблица'!$B$1:$K$1)+1,,,"Нормализованная таблица")):INDIRECT(ADDRESS(31,MATCH(D68,'Нормализованная таблица'!$B$1:$K$1)+1,,,"Нормализованная таблица")),INDIRECT(ADDRESS(2,MATCH(E68,'Нормализованная таблица'!$B$1:$K$1)+1,,,"Нормализованная таблица")):INDIRECT(ADDRESS(31,MATCH(E68,'Нормализованная таблица'!$B$1:$K$1)+1,,,"Нормализованная таблица")),INDIRECT(ADDRESS(2,MATCH(F68,'Нормализованная таблица'!$B$1:$K$1)+1,,,"Нормализованная таблица")):INDIRECT(ADDRESS(31,MATCH(F68,'Нормализованная таблица'!$B$1:$K$1)+1,,,"Нормализованная таблица")),INDIRECT(ADDRESS(2,MATCH(B68,'Нормализованная таблица'!$B$1:$K$1)+1,,,"Нормализованная таблица")):INDIRECT(ADDRESS(31,MATCH(B68,'Нормализованная таблица'!$B$1:$K$1)+1,,,"Нормализованная таблица")),INDIRECT(ADDRESS(2,MATCH(A68,'Нормализованная таблица'!$B$1:$K$1)+1,,,"Нормализованная таблица")):INDIRECT(ADDRESS(31,MATCH(A68,'Нормализованная таблица'!$B$1:$K$1)+1,,,"Нормализованная таблица")))</f>
        <v>#N/A</v>
      </c>
    </row>
    <row r="69" spans="1:7" x14ac:dyDescent="0.3">
      <c r="A69" t="str">
        <f ca="1">IF(INDIRECT(ADDRESS(Таблицы!$AI70-1,6,,,"Трёхпредметные наборы"))&gt;=Параметры!$A$2,Таблицы!AC70,"")</f>
        <v/>
      </c>
      <c r="B69" t="str">
        <f ca="1">IF(INDIRECT(ADDRESS(Таблицы!$AI70-1,6,,,"Трёхпредметные наборы"))&gt;=Параметры!$A$2,Таблицы!AD70,"")</f>
        <v/>
      </c>
      <c r="C69" t="str">
        <f ca="1">IF(INDIRECT(ADDRESS(Таблицы!$AI70-1,6,,,"Трёхпредметные наборы"))&gt;=Параметры!$A$2,Таблицы!AE70,"")</f>
        <v/>
      </c>
      <c r="D69" t="str">
        <f ca="1">IF(INDIRECT(ADDRESS(Таблицы!$AI70-1,6,,,"Трёхпредметные наборы"))&gt;=Параметры!$A$2,Таблицы!AF70,"")</f>
        <v/>
      </c>
      <c r="E69" t="str">
        <f ca="1">IF(INDIRECT(ADDRESS(Таблицы!$AI70-1,6,,,"Трёхпредметные наборы"))&gt;=Параметры!$A$2,Таблицы!AG70,"")</f>
        <v/>
      </c>
      <c r="F69" t="str">
        <f ca="1">IF(INDIRECT(ADDRESS(MATCH(Таблицы!AH70,'Однопредметные наборы'!$A$2:$A$11)+1,2,,,"Однопредметные наборы"))&gt;=Параметры!$A$2,Таблицы!AH70,"")</f>
        <v>Терафлю</v>
      </c>
      <c r="G69" s="5" t="e">
        <f ca="1">SUMPRODUCT(INDIRECT(ADDRESS(2,MATCH(C69,'Нормализованная таблица'!$B$1:$K$1)+1,,,"Нормализованная таблица")):INDIRECT(ADDRESS(31,MATCH(C69,'Нормализованная таблица'!$B$1:$K$1)+1,,,"Нормализованная таблица")),INDIRECT(ADDRESS(2,MATCH(D69,'Нормализованная таблица'!$B$1:$K$1)+1,,,"Нормализованная таблица")):INDIRECT(ADDRESS(31,MATCH(D69,'Нормализованная таблица'!$B$1:$K$1)+1,,,"Нормализованная таблица")),INDIRECT(ADDRESS(2,MATCH(E69,'Нормализованная таблица'!$B$1:$K$1)+1,,,"Нормализованная таблица")):INDIRECT(ADDRESS(31,MATCH(E69,'Нормализованная таблица'!$B$1:$K$1)+1,,,"Нормализованная таблица")),INDIRECT(ADDRESS(2,MATCH(F69,'Нормализованная таблица'!$B$1:$K$1)+1,,,"Нормализованная таблица")):INDIRECT(ADDRESS(31,MATCH(F69,'Нормализованная таблица'!$B$1:$K$1)+1,,,"Нормализованная таблица")),INDIRECT(ADDRESS(2,MATCH(B69,'Нормализованная таблица'!$B$1:$K$1)+1,,,"Нормализованная таблица")):INDIRECT(ADDRESS(31,MATCH(B69,'Нормализованная таблица'!$B$1:$K$1)+1,,,"Нормализованная таблица")),INDIRECT(ADDRESS(2,MATCH(A69,'Нормализованная таблица'!$B$1:$K$1)+1,,,"Нормализованная таблица")):INDIRECT(ADDRESS(31,MATCH(A69,'Нормализованная таблица'!$B$1:$K$1)+1,,,"Нормализованная таблица")))</f>
        <v>#N/A</v>
      </c>
    </row>
    <row r="70" spans="1:7" x14ac:dyDescent="0.3">
      <c r="A70" t="str">
        <f ca="1">IF(INDIRECT(ADDRESS(Таблицы!$AI71-1,6,,,"Трёхпредметные наборы"))&gt;=Параметры!$A$2,Таблицы!AC71,"")</f>
        <v/>
      </c>
      <c r="B70" t="str">
        <f ca="1">IF(INDIRECT(ADDRESS(Таблицы!$AI71-1,6,,,"Трёхпредметные наборы"))&gt;=Параметры!$A$2,Таблицы!AD71,"")</f>
        <v/>
      </c>
      <c r="C70" t="str">
        <f ca="1">IF(INDIRECT(ADDRESS(Таблицы!$AI71-1,6,,,"Трёхпредметные наборы"))&gt;=Параметры!$A$2,Таблицы!AE71,"")</f>
        <v/>
      </c>
      <c r="D70" t="str">
        <f ca="1">IF(INDIRECT(ADDRESS(Таблицы!$AI71-1,6,,,"Трёхпредметные наборы"))&gt;=Параметры!$A$2,Таблицы!AF71,"")</f>
        <v/>
      </c>
      <c r="E70" t="str">
        <f ca="1">IF(INDIRECT(ADDRESS(Таблицы!$AI71-1,6,,,"Трёхпредметные наборы"))&gt;=Параметры!$A$2,Таблицы!AG71,"")</f>
        <v/>
      </c>
      <c r="F70" t="str">
        <f ca="1">IF(INDIRECT(ADDRESS(MATCH(Таблицы!AH71,'Однопредметные наборы'!$A$2:$A$11)+1,2,,,"Однопредметные наборы"))&gt;=Параметры!$A$2,Таблицы!AH71,"")</f>
        <v>Терафлю</v>
      </c>
      <c r="G70" s="5" t="e">
        <f ca="1">SUMPRODUCT(INDIRECT(ADDRESS(2,MATCH(C70,'Нормализованная таблица'!$B$1:$K$1)+1,,,"Нормализованная таблица")):INDIRECT(ADDRESS(31,MATCH(C70,'Нормализованная таблица'!$B$1:$K$1)+1,,,"Нормализованная таблица")),INDIRECT(ADDRESS(2,MATCH(D70,'Нормализованная таблица'!$B$1:$K$1)+1,,,"Нормализованная таблица")):INDIRECT(ADDRESS(31,MATCH(D70,'Нормализованная таблица'!$B$1:$K$1)+1,,,"Нормализованная таблица")),INDIRECT(ADDRESS(2,MATCH(E70,'Нормализованная таблица'!$B$1:$K$1)+1,,,"Нормализованная таблица")):INDIRECT(ADDRESS(31,MATCH(E70,'Нормализованная таблица'!$B$1:$K$1)+1,,,"Нормализованная таблица")),INDIRECT(ADDRESS(2,MATCH(F70,'Нормализованная таблица'!$B$1:$K$1)+1,,,"Нормализованная таблица")):INDIRECT(ADDRESS(31,MATCH(F70,'Нормализованная таблица'!$B$1:$K$1)+1,,,"Нормализованная таблица")),INDIRECT(ADDRESS(2,MATCH(B70,'Нормализованная таблица'!$B$1:$K$1)+1,,,"Нормализованная таблица")):INDIRECT(ADDRESS(31,MATCH(B70,'Нормализованная таблица'!$B$1:$K$1)+1,,,"Нормализованная таблица")),INDIRECT(ADDRESS(2,MATCH(A70,'Нормализованная таблица'!$B$1:$K$1)+1,,,"Нормализованная таблица")):INDIRECT(ADDRESS(31,MATCH(A70,'Нормализованная таблица'!$B$1:$K$1)+1,,,"Нормализованная таблица")))</f>
        <v>#N/A</v>
      </c>
    </row>
    <row r="71" spans="1:7" x14ac:dyDescent="0.3">
      <c r="A71" t="str">
        <f ca="1">IF(INDIRECT(ADDRESS(Таблицы!$AI72-1,6,,,"Трёхпредметные наборы"))&gt;=Параметры!$A$2,Таблицы!AC72,"")</f>
        <v/>
      </c>
      <c r="B71" t="str">
        <f ca="1">IF(INDIRECT(ADDRESS(Таблицы!$AI72-1,6,,,"Трёхпредметные наборы"))&gt;=Параметры!$A$2,Таблицы!AD72,"")</f>
        <v/>
      </c>
      <c r="C71" t="str">
        <f ca="1">IF(INDIRECT(ADDRESS(Таблицы!$AI72-1,6,,,"Трёхпредметные наборы"))&gt;=Параметры!$A$2,Таблицы!AE72,"")</f>
        <v/>
      </c>
      <c r="D71" t="str">
        <f ca="1">IF(INDIRECT(ADDRESS(Таблицы!$AI72-1,6,,,"Трёхпредметные наборы"))&gt;=Параметры!$A$2,Таблицы!AF72,"")</f>
        <v/>
      </c>
      <c r="E71" t="str">
        <f ca="1">IF(INDIRECT(ADDRESS(Таблицы!$AI72-1,6,,,"Трёхпредметные наборы"))&gt;=Параметры!$A$2,Таблицы!AG72,"")</f>
        <v/>
      </c>
      <c r="F71" t="str">
        <f ca="1">IF(INDIRECT(ADDRESS(MATCH(Таблицы!AH72,'Однопредметные наборы'!$A$2:$A$11)+1,2,,,"Однопредметные наборы"))&gt;=Параметры!$A$2,Таблицы!AH72,"")</f>
        <v>Терафлю</v>
      </c>
      <c r="G71" s="5" t="e">
        <f ca="1">SUMPRODUCT(INDIRECT(ADDRESS(2,MATCH(C71,'Нормализованная таблица'!$B$1:$K$1)+1,,,"Нормализованная таблица")):INDIRECT(ADDRESS(31,MATCH(C71,'Нормализованная таблица'!$B$1:$K$1)+1,,,"Нормализованная таблица")),INDIRECT(ADDRESS(2,MATCH(D71,'Нормализованная таблица'!$B$1:$K$1)+1,,,"Нормализованная таблица")):INDIRECT(ADDRESS(31,MATCH(D71,'Нормализованная таблица'!$B$1:$K$1)+1,,,"Нормализованная таблица")),INDIRECT(ADDRESS(2,MATCH(E71,'Нормализованная таблица'!$B$1:$K$1)+1,,,"Нормализованная таблица")):INDIRECT(ADDRESS(31,MATCH(E71,'Нормализованная таблица'!$B$1:$K$1)+1,,,"Нормализованная таблица")),INDIRECT(ADDRESS(2,MATCH(F71,'Нормализованная таблица'!$B$1:$K$1)+1,,,"Нормализованная таблица")):INDIRECT(ADDRESS(31,MATCH(F71,'Нормализованная таблица'!$B$1:$K$1)+1,,,"Нормализованная таблица")),INDIRECT(ADDRESS(2,MATCH(B71,'Нормализованная таблица'!$B$1:$K$1)+1,,,"Нормализованная таблица")):INDIRECT(ADDRESS(31,MATCH(B71,'Нормализованная таблица'!$B$1:$K$1)+1,,,"Нормализованная таблица")),INDIRECT(ADDRESS(2,MATCH(A71,'Нормализованная таблица'!$B$1:$K$1)+1,,,"Нормализованная таблица")):INDIRECT(ADDRESS(31,MATCH(A71,'Нормализованная таблица'!$B$1:$K$1)+1,,,"Нормализованная таблица")))</f>
        <v>#N/A</v>
      </c>
    </row>
    <row r="72" spans="1:7" x14ac:dyDescent="0.3">
      <c r="A72" t="str">
        <f ca="1">IF(INDIRECT(ADDRESS(Таблицы!$AI73-1,6,,,"Трёхпредметные наборы"))&gt;=Параметры!$A$2,Таблицы!AC73,"")</f>
        <v/>
      </c>
      <c r="B72" t="str">
        <f ca="1">IF(INDIRECT(ADDRESS(Таблицы!$AI73-1,6,,,"Трёхпредметные наборы"))&gt;=Параметры!$A$2,Таблицы!AD73,"")</f>
        <v/>
      </c>
      <c r="C72" t="str">
        <f ca="1">IF(INDIRECT(ADDRESS(Таблицы!$AI73-1,6,,,"Трёхпредметные наборы"))&gt;=Параметры!$A$2,Таблицы!AE73,"")</f>
        <v/>
      </c>
      <c r="D72" t="str">
        <f ca="1">IF(INDIRECT(ADDRESS(Таблицы!$AI73-1,6,,,"Трёхпредметные наборы"))&gt;=Параметры!$A$2,Таблицы!AF73,"")</f>
        <v/>
      </c>
      <c r="E72" t="str">
        <f ca="1">IF(INDIRECT(ADDRESS(Таблицы!$AI73-1,6,,,"Трёхпредметные наборы"))&gt;=Параметры!$A$2,Таблицы!AG73,"")</f>
        <v/>
      </c>
      <c r="F72" t="str">
        <f ca="1">IF(INDIRECT(ADDRESS(MATCH(Таблицы!AH73,'Однопредметные наборы'!$A$2:$A$11)+1,2,,,"Однопредметные наборы"))&gt;=Параметры!$A$2,Таблицы!AH73,"")</f>
        <v>Корвалол</v>
      </c>
      <c r="G72" s="5" t="e">
        <f ca="1">SUMPRODUCT(INDIRECT(ADDRESS(2,MATCH(C72,'Нормализованная таблица'!$B$1:$K$1)+1,,,"Нормализованная таблица")):INDIRECT(ADDRESS(31,MATCH(C72,'Нормализованная таблица'!$B$1:$K$1)+1,,,"Нормализованная таблица")),INDIRECT(ADDRESS(2,MATCH(D72,'Нормализованная таблица'!$B$1:$K$1)+1,,,"Нормализованная таблица")):INDIRECT(ADDRESS(31,MATCH(D72,'Нормализованная таблица'!$B$1:$K$1)+1,,,"Нормализованная таблица")),INDIRECT(ADDRESS(2,MATCH(E72,'Нормализованная таблица'!$B$1:$K$1)+1,,,"Нормализованная таблица")):INDIRECT(ADDRESS(31,MATCH(E72,'Нормализованная таблица'!$B$1:$K$1)+1,,,"Нормализованная таблица")),INDIRECT(ADDRESS(2,MATCH(F72,'Нормализованная таблица'!$B$1:$K$1)+1,,,"Нормализованная таблица")):INDIRECT(ADDRESS(31,MATCH(F72,'Нормализованная таблица'!$B$1:$K$1)+1,,,"Нормализованная таблица")),INDIRECT(ADDRESS(2,MATCH(B72,'Нормализованная таблица'!$B$1:$K$1)+1,,,"Нормализованная таблица")):INDIRECT(ADDRESS(31,MATCH(B72,'Нормализованная таблица'!$B$1:$K$1)+1,,,"Нормализованная таблица")),INDIRECT(ADDRESS(2,MATCH(A72,'Нормализованная таблица'!$B$1:$K$1)+1,,,"Нормализованная таблица")):INDIRECT(ADDRESS(31,MATCH(A72,'Нормализованная таблица'!$B$1:$K$1)+1,,,"Нормализованная таблица")))</f>
        <v>#N/A</v>
      </c>
    </row>
    <row r="73" spans="1:7" x14ac:dyDescent="0.3">
      <c r="A73" t="str">
        <f ca="1">IF(INDIRECT(ADDRESS(Таблицы!$AI74-1,6,,,"Трёхпредметные наборы"))&gt;=Параметры!$A$2,Таблицы!AC74,"")</f>
        <v/>
      </c>
      <c r="B73" t="str">
        <f ca="1">IF(INDIRECT(ADDRESS(Таблицы!$AI74-1,6,,,"Трёхпредметные наборы"))&gt;=Параметры!$A$2,Таблицы!AD74,"")</f>
        <v/>
      </c>
      <c r="C73" t="str">
        <f ca="1">IF(INDIRECT(ADDRESS(Таблицы!$AI74-1,6,,,"Трёхпредметные наборы"))&gt;=Параметры!$A$2,Таблицы!AE74,"")</f>
        <v/>
      </c>
      <c r="D73" t="str">
        <f ca="1">IF(INDIRECT(ADDRESS(Таблицы!$AI74-1,6,,,"Трёхпредметные наборы"))&gt;=Параметры!$A$2,Таблицы!AF74,"")</f>
        <v/>
      </c>
      <c r="E73" t="str">
        <f ca="1">IF(INDIRECT(ADDRESS(Таблицы!$AI74-1,6,,,"Трёхпредметные наборы"))&gt;=Параметры!$A$2,Таблицы!AG74,"")</f>
        <v/>
      </c>
      <c r="F73" t="str">
        <f ca="1">IF(INDIRECT(ADDRESS(MATCH(Таблицы!AH74,'Однопредметные наборы'!$A$2:$A$11)+1,2,,,"Однопредметные наборы"))&gt;=Параметры!$A$2,Таблицы!AH74,"")</f>
        <v/>
      </c>
      <c r="G73" s="5" t="e">
        <f ca="1">SUMPRODUCT(INDIRECT(ADDRESS(2,MATCH(C73,'Нормализованная таблица'!$B$1:$K$1)+1,,,"Нормализованная таблица")):INDIRECT(ADDRESS(31,MATCH(C73,'Нормализованная таблица'!$B$1:$K$1)+1,,,"Нормализованная таблица")),INDIRECT(ADDRESS(2,MATCH(D73,'Нормализованная таблица'!$B$1:$K$1)+1,,,"Нормализованная таблица")):INDIRECT(ADDRESS(31,MATCH(D73,'Нормализованная таблица'!$B$1:$K$1)+1,,,"Нормализованная таблица")),INDIRECT(ADDRESS(2,MATCH(E73,'Нормализованная таблица'!$B$1:$K$1)+1,,,"Нормализованная таблица")):INDIRECT(ADDRESS(31,MATCH(E73,'Нормализованная таблица'!$B$1:$K$1)+1,,,"Нормализованная таблица")),INDIRECT(ADDRESS(2,MATCH(F73,'Нормализованная таблица'!$B$1:$K$1)+1,,,"Нормализованная таблица")):INDIRECT(ADDRESS(31,MATCH(F73,'Нормализованная таблица'!$B$1:$K$1)+1,,,"Нормализованная таблица")),INDIRECT(ADDRESS(2,MATCH(B73,'Нормализованная таблица'!$B$1:$K$1)+1,,,"Нормализованная таблица")):INDIRECT(ADDRESS(31,MATCH(B73,'Нормализованная таблица'!$B$1:$K$1)+1,,,"Нормализованная таблица")),INDIRECT(ADDRESS(2,MATCH(A73,'Нормализованная таблица'!$B$1:$K$1)+1,,,"Нормализованная таблица")):INDIRECT(ADDRESS(31,MATCH(A73,'Нормализованная таблица'!$B$1:$K$1)+1,,,"Нормализованная таблица")))</f>
        <v>#N/A</v>
      </c>
    </row>
    <row r="74" spans="1:7" x14ac:dyDescent="0.3">
      <c r="A74" t="str">
        <f ca="1">IF(INDIRECT(ADDRESS(Таблицы!$AI75-1,6,,,"Трёхпредметные наборы"))&gt;=Параметры!$A$2,Таблицы!AC75,"")</f>
        <v/>
      </c>
      <c r="B74" t="str">
        <f ca="1">IF(INDIRECT(ADDRESS(Таблицы!$AI75-1,6,,,"Трёхпредметные наборы"))&gt;=Параметры!$A$2,Таблицы!AD75,"")</f>
        <v/>
      </c>
      <c r="C74" t="str">
        <f ca="1">IF(INDIRECT(ADDRESS(Таблицы!$AI75-1,6,,,"Трёхпредметные наборы"))&gt;=Параметры!$A$2,Таблицы!AE75,"")</f>
        <v/>
      </c>
      <c r="D74" t="str">
        <f ca="1">IF(INDIRECT(ADDRESS(Таблицы!$AI75-1,6,,,"Трёхпредметные наборы"))&gt;=Параметры!$A$2,Таблицы!AF75,"")</f>
        <v/>
      </c>
      <c r="E74" t="str">
        <f ca="1">IF(INDIRECT(ADDRESS(Таблицы!$AI75-1,6,,,"Трёхпредметные наборы"))&gt;=Параметры!$A$2,Таблицы!AG75,"")</f>
        <v/>
      </c>
      <c r="F74" t="str">
        <f ca="1">IF(INDIRECT(ADDRESS(MATCH(Таблицы!AH75,'Однопредметные наборы'!$A$2:$A$11)+1,2,,,"Однопредметные наборы"))&gt;=Параметры!$A$2,Таблицы!AH75,"")</f>
        <v/>
      </c>
      <c r="G74" s="5" t="e">
        <f ca="1">SUMPRODUCT(INDIRECT(ADDRESS(2,MATCH(C74,'Нормализованная таблица'!$B$1:$K$1)+1,,,"Нормализованная таблица")):INDIRECT(ADDRESS(31,MATCH(C74,'Нормализованная таблица'!$B$1:$K$1)+1,,,"Нормализованная таблица")),INDIRECT(ADDRESS(2,MATCH(D74,'Нормализованная таблица'!$B$1:$K$1)+1,,,"Нормализованная таблица")):INDIRECT(ADDRESS(31,MATCH(D74,'Нормализованная таблица'!$B$1:$K$1)+1,,,"Нормализованная таблица")),INDIRECT(ADDRESS(2,MATCH(E74,'Нормализованная таблица'!$B$1:$K$1)+1,,,"Нормализованная таблица")):INDIRECT(ADDRESS(31,MATCH(E74,'Нормализованная таблица'!$B$1:$K$1)+1,,,"Нормализованная таблица")),INDIRECT(ADDRESS(2,MATCH(F74,'Нормализованная таблица'!$B$1:$K$1)+1,,,"Нормализованная таблица")):INDIRECT(ADDRESS(31,MATCH(F74,'Нормализованная таблица'!$B$1:$K$1)+1,,,"Нормализованная таблица")),INDIRECT(ADDRESS(2,MATCH(B74,'Нормализованная таблица'!$B$1:$K$1)+1,,,"Нормализованная таблица")):INDIRECT(ADDRESS(31,MATCH(B74,'Нормализованная таблица'!$B$1:$K$1)+1,,,"Нормализованная таблица")),INDIRECT(ADDRESS(2,MATCH(A74,'Нормализованная таблица'!$B$1:$K$1)+1,,,"Нормализованная таблица")):INDIRECT(ADDRESS(31,MATCH(A74,'Нормализованная таблица'!$B$1:$K$1)+1,,,"Нормализованная таблица")))</f>
        <v>#N/A</v>
      </c>
    </row>
    <row r="75" spans="1:7" x14ac:dyDescent="0.3">
      <c r="A75" t="str">
        <f ca="1">IF(INDIRECT(ADDRESS(Таблицы!$AI76-1,6,,,"Трёхпредметные наборы"))&gt;=Параметры!$A$2,Таблицы!AC76,"")</f>
        <v/>
      </c>
      <c r="B75" t="str">
        <f ca="1">IF(INDIRECT(ADDRESS(Таблицы!$AI76-1,6,,,"Трёхпредметные наборы"))&gt;=Параметры!$A$2,Таблицы!AD76,"")</f>
        <v/>
      </c>
      <c r="C75" t="str">
        <f ca="1">IF(INDIRECT(ADDRESS(Таблицы!$AI76-1,6,,,"Трёхпредметные наборы"))&gt;=Параметры!$A$2,Таблицы!AE76,"")</f>
        <v/>
      </c>
      <c r="D75" t="str">
        <f ca="1">IF(INDIRECT(ADDRESS(Таблицы!$AI76-1,6,,,"Трёхпредметные наборы"))&gt;=Параметры!$A$2,Таблицы!AF76,"")</f>
        <v/>
      </c>
      <c r="E75" t="str">
        <f ca="1">IF(INDIRECT(ADDRESS(Таблицы!$AI76-1,6,,,"Трёхпредметные наборы"))&gt;=Параметры!$A$2,Таблицы!AG76,"")</f>
        <v/>
      </c>
      <c r="F75" t="str">
        <f ca="1">IF(INDIRECT(ADDRESS(MATCH(Таблицы!AH76,'Однопредметные наборы'!$A$2:$A$11)+1,2,,,"Однопредметные наборы"))&gt;=Параметры!$A$2,Таблицы!AH76,"")</f>
        <v>Терафлю</v>
      </c>
      <c r="G75" s="5" t="e">
        <f ca="1">SUMPRODUCT(INDIRECT(ADDRESS(2,MATCH(C75,'Нормализованная таблица'!$B$1:$K$1)+1,,,"Нормализованная таблица")):INDIRECT(ADDRESS(31,MATCH(C75,'Нормализованная таблица'!$B$1:$K$1)+1,,,"Нормализованная таблица")),INDIRECT(ADDRESS(2,MATCH(D75,'Нормализованная таблица'!$B$1:$K$1)+1,,,"Нормализованная таблица")):INDIRECT(ADDRESS(31,MATCH(D75,'Нормализованная таблица'!$B$1:$K$1)+1,,,"Нормализованная таблица")),INDIRECT(ADDRESS(2,MATCH(E75,'Нормализованная таблица'!$B$1:$K$1)+1,,,"Нормализованная таблица")):INDIRECT(ADDRESS(31,MATCH(E75,'Нормализованная таблица'!$B$1:$K$1)+1,,,"Нормализованная таблица")),INDIRECT(ADDRESS(2,MATCH(F75,'Нормализованная таблица'!$B$1:$K$1)+1,,,"Нормализованная таблица")):INDIRECT(ADDRESS(31,MATCH(F75,'Нормализованная таблица'!$B$1:$K$1)+1,,,"Нормализованная таблица")),INDIRECT(ADDRESS(2,MATCH(B75,'Нормализованная таблица'!$B$1:$K$1)+1,,,"Нормализованная таблица")):INDIRECT(ADDRESS(31,MATCH(B75,'Нормализованная таблица'!$B$1:$K$1)+1,,,"Нормализованная таблица")),INDIRECT(ADDRESS(2,MATCH(A75,'Нормализованная таблица'!$B$1:$K$1)+1,,,"Нормализованная таблица")):INDIRECT(ADDRESS(31,MATCH(A75,'Нормализованная таблица'!$B$1:$K$1)+1,,,"Нормализованная таблица")))</f>
        <v>#N/A</v>
      </c>
    </row>
    <row r="76" spans="1:7" x14ac:dyDescent="0.3">
      <c r="A76" t="str">
        <f ca="1">IF(INDIRECT(ADDRESS(Таблицы!$AI77-1,6,,,"Трёхпредметные наборы"))&gt;=Параметры!$A$2,Таблицы!AC77,"")</f>
        <v/>
      </c>
      <c r="B76" t="str">
        <f ca="1">IF(INDIRECT(ADDRESS(Таблицы!$AI77-1,6,,,"Трёхпредметные наборы"))&gt;=Параметры!$A$2,Таблицы!AD77,"")</f>
        <v/>
      </c>
      <c r="C76" t="str">
        <f ca="1">IF(INDIRECT(ADDRESS(Таблицы!$AI77-1,6,,,"Трёхпредметные наборы"))&gt;=Параметры!$A$2,Таблицы!AE77,"")</f>
        <v/>
      </c>
      <c r="D76" t="str">
        <f ca="1">IF(INDIRECT(ADDRESS(Таблицы!$AI77-1,6,,,"Трёхпредметные наборы"))&gt;=Параметры!$A$2,Таблицы!AF77,"")</f>
        <v/>
      </c>
      <c r="E76" t="str">
        <f ca="1">IF(INDIRECT(ADDRESS(Таблицы!$AI77-1,6,,,"Трёхпредметные наборы"))&gt;=Параметры!$A$2,Таблицы!AG77,"")</f>
        <v/>
      </c>
      <c r="F76" t="str">
        <f ca="1">IF(INDIRECT(ADDRESS(MATCH(Таблицы!AH77,'Однопредметные наборы'!$A$2:$A$11)+1,2,,,"Однопредметные наборы"))&gt;=Параметры!$A$2,Таблицы!AH77,"")</f>
        <v/>
      </c>
      <c r="G76" s="5" t="e">
        <f ca="1">SUMPRODUCT(INDIRECT(ADDRESS(2,MATCH(C76,'Нормализованная таблица'!$B$1:$K$1)+1,,,"Нормализованная таблица")):INDIRECT(ADDRESS(31,MATCH(C76,'Нормализованная таблица'!$B$1:$K$1)+1,,,"Нормализованная таблица")),INDIRECT(ADDRESS(2,MATCH(D76,'Нормализованная таблица'!$B$1:$K$1)+1,,,"Нормализованная таблица")):INDIRECT(ADDRESS(31,MATCH(D76,'Нормализованная таблица'!$B$1:$K$1)+1,,,"Нормализованная таблица")),INDIRECT(ADDRESS(2,MATCH(E76,'Нормализованная таблица'!$B$1:$K$1)+1,,,"Нормализованная таблица")):INDIRECT(ADDRESS(31,MATCH(E76,'Нормализованная таблица'!$B$1:$K$1)+1,,,"Нормализованная таблица")),INDIRECT(ADDRESS(2,MATCH(F76,'Нормализованная таблица'!$B$1:$K$1)+1,,,"Нормализованная таблица")):INDIRECT(ADDRESS(31,MATCH(F76,'Нормализованная таблица'!$B$1:$K$1)+1,,,"Нормализованная таблица")),INDIRECT(ADDRESS(2,MATCH(B76,'Нормализованная таблица'!$B$1:$K$1)+1,,,"Нормализованная таблица")):INDIRECT(ADDRESS(31,MATCH(B76,'Нормализованная таблица'!$B$1:$K$1)+1,,,"Нормализованная таблица")),INDIRECT(ADDRESS(2,MATCH(A76,'Нормализованная таблица'!$B$1:$K$1)+1,,,"Нормализованная таблица")):INDIRECT(ADDRESS(31,MATCH(A76,'Нормализованная таблица'!$B$1:$K$1)+1,,,"Нормализованная таблица")))</f>
        <v>#N/A</v>
      </c>
    </row>
    <row r="77" spans="1:7" x14ac:dyDescent="0.3">
      <c r="A77" t="str">
        <f ca="1">IF(INDIRECT(ADDRESS(Таблицы!$AI78-1,6,,,"Трёхпредметные наборы"))&gt;=Параметры!$A$2,Таблицы!AC78,"")</f>
        <v/>
      </c>
      <c r="B77" t="str">
        <f ca="1">IF(INDIRECT(ADDRESS(Таблицы!$AI78-1,6,,,"Трёхпредметные наборы"))&gt;=Параметры!$A$2,Таблицы!AD78,"")</f>
        <v/>
      </c>
      <c r="C77" t="str">
        <f ca="1">IF(INDIRECT(ADDRESS(Таблицы!$AI78-1,6,,,"Трёхпредметные наборы"))&gt;=Параметры!$A$2,Таблицы!AE78,"")</f>
        <v/>
      </c>
      <c r="D77" t="str">
        <f ca="1">IF(INDIRECT(ADDRESS(Таблицы!$AI78-1,6,,,"Трёхпредметные наборы"))&gt;=Параметры!$A$2,Таблицы!AF78,"")</f>
        <v/>
      </c>
      <c r="E77" t="str">
        <f ca="1">IF(INDIRECT(ADDRESS(Таблицы!$AI78-1,6,,,"Трёхпредметные наборы"))&gt;=Параметры!$A$2,Таблицы!AG78,"")</f>
        <v/>
      </c>
      <c r="F77" t="str">
        <f ca="1">IF(INDIRECT(ADDRESS(MATCH(Таблицы!AH78,'Однопредметные наборы'!$A$2:$A$11)+1,2,,,"Однопредметные наборы"))&gt;=Параметры!$A$2,Таблицы!AH78,"")</f>
        <v/>
      </c>
      <c r="G77" s="5" t="e">
        <f ca="1">SUMPRODUCT(INDIRECT(ADDRESS(2,MATCH(C77,'Нормализованная таблица'!$B$1:$K$1)+1,,,"Нормализованная таблица")):INDIRECT(ADDRESS(31,MATCH(C77,'Нормализованная таблица'!$B$1:$K$1)+1,,,"Нормализованная таблица")),INDIRECT(ADDRESS(2,MATCH(D77,'Нормализованная таблица'!$B$1:$K$1)+1,,,"Нормализованная таблица")):INDIRECT(ADDRESS(31,MATCH(D77,'Нормализованная таблица'!$B$1:$K$1)+1,,,"Нормализованная таблица")),INDIRECT(ADDRESS(2,MATCH(E77,'Нормализованная таблица'!$B$1:$K$1)+1,,,"Нормализованная таблица")):INDIRECT(ADDRESS(31,MATCH(E77,'Нормализованная таблица'!$B$1:$K$1)+1,,,"Нормализованная таблица")),INDIRECT(ADDRESS(2,MATCH(F77,'Нормализованная таблица'!$B$1:$K$1)+1,,,"Нормализованная таблица")):INDIRECT(ADDRESS(31,MATCH(F77,'Нормализованная таблица'!$B$1:$K$1)+1,,,"Нормализованная таблица")),INDIRECT(ADDRESS(2,MATCH(B77,'Нормализованная таблица'!$B$1:$K$1)+1,,,"Нормализованная таблица")):INDIRECT(ADDRESS(31,MATCH(B77,'Нормализованная таблица'!$B$1:$K$1)+1,,,"Нормализованная таблица")),INDIRECT(ADDRESS(2,MATCH(A77,'Нормализованная таблица'!$B$1:$K$1)+1,,,"Нормализованная таблица")):INDIRECT(ADDRESS(31,MATCH(A77,'Нормализованная таблица'!$B$1:$K$1)+1,,,"Нормализованная таблица")))</f>
        <v>#N/A</v>
      </c>
    </row>
    <row r="78" spans="1:7" x14ac:dyDescent="0.3">
      <c r="A78" t="str">
        <f ca="1">IF(INDIRECT(ADDRESS(Таблицы!$AI79-1,6,,,"Трёхпредметные наборы"))&gt;=Параметры!$A$2,Таблицы!AC79,"")</f>
        <v/>
      </c>
      <c r="B78" t="str">
        <f ca="1">IF(INDIRECT(ADDRESS(Таблицы!$AI79-1,6,,,"Трёхпредметные наборы"))&gt;=Параметры!$A$2,Таблицы!AD79,"")</f>
        <v/>
      </c>
      <c r="C78" t="str">
        <f ca="1">IF(INDIRECT(ADDRESS(Таблицы!$AI79-1,6,,,"Трёхпредметные наборы"))&gt;=Параметры!$A$2,Таблицы!AE79,"")</f>
        <v/>
      </c>
      <c r="D78" t="str">
        <f ca="1">IF(INDIRECT(ADDRESS(Таблицы!$AI79-1,6,,,"Трёхпредметные наборы"))&gt;=Параметры!$A$2,Таблицы!AF79,"")</f>
        <v/>
      </c>
      <c r="E78" t="str">
        <f ca="1">IF(INDIRECT(ADDRESS(Таблицы!$AI79-1,6,,,"Трёхпредметные наборы"))&gt;=Параметры!$A$2,Таблицы!AG79,"")</f>
        <v/>
      </c>
      <c r="F78" t="str">
        <f ca="1">IF(INDIRECT(ADDRESS(MATCH(Таблицы!AH79,'Однопредметные наборы'!$A$2:$A$11)+1,2,,,"Однопредметные наборы"))&gt;=Параметры!$A$2,Таблицы!AH79,"")</f>
        <v>Терафлю</v>
      </c>
      <c r="G78" s="5" t="e">
        <f ca="1">SUMPRODUCT(INDIRECT(ADDRESS(2,MATCH(C78,'Нормализованная таблица'!$B$1:$K$1)+1,,,"Нормализованная таблица")):INDIRECT(ADDRESS(31,MATCH(C78,'Нормализованная таблица'!$B$1:$K$1)+1,,,"Нормализованная таблица")),INDIRECT(ADDRESS(2,MATCH(D78,'Нормализованная таблица'!$B$1:$K$1)+1,,,"Нормализованная таблица")):INDIRECT(ADDRESS(31,MATCH(D78,'Нормализованная таблица'!$B$1:$K$1)+1,,,"Нормализованная таблица")),INDIRECT(ADDRESS(2,MATCH(E78,'Нормализованная таблица'!$B$1:$K$1)+1,,,"Нормализованная таблица")):INDIRECT(ADDRESS(31,MATCH(E78,'Нормализованная таблица'!$B$1:$K$1)+1,,,"Нормализованная таблица")),INDIRECT(ADDRESS(2,MATCH(F78,'Нормализованная таблица'!$B$1:$K$1)+1,,,"Нормализованная таблица")):INDIRECT(ADDRESS(31,MATCH(F78,'Нормализованная таблица'!$B$1:$K$1)+1,,,"Нормализованная таблица")),INDIRECT(ADDRESS(2,MATCH(B78,'Нормализованная таблица'!$B$1:$K$1)+1,,,"Нормализованная таблица")):INDIRECT(ADDRESS(31,MATCH(B78,'Нормализованная таблица'!$B$1:$K$1)+1,,,"Нормализованная таблица")),INDIRECT(ADDRESS(2,MATCH(A78,'Нормализованная таблица'!$B$1:$K$1)+1,,,"Нормализованная таблица")):INDIRECT(ADDRESS(31,MATCH(A78,'Нормализованная таблица'!$B$1:$K$1)+1,,,"Нормализованная таблица")))</f>
        <v>#N/A</v>
      </c>
    </row>
    <row r="79" spans="1:7" x14ac:dyDescent="0.3">
      <c r="A79" t="str">
        <f ca="1">IF(INDIRECT(ADDRESS(Таблицы!$AI80-1,6,,,"Трёхпредметные наборы"))&gt;=Параметры!$A$2,Таблицы!AC80,"")</f>
        <v/>
      </c>
      <c r="B79" t="str">
        <f ca="1">IF(INDIRECT(ADDRESS(Таблицы!$AI80-1,6,,,"Трёхпредметные наборы"))&gt;=Параметры!$A$2,Таблицы!AD80,"")</f>
        <v/>
      </c>
      <c r="C79" t="str">
        <f ca="1">IF(INDIRECT(ADDRESS(Таблицы!$AI80-1,6,,,"Трёхпредметные наборы"))&gt;=Параметры!$A$2,Таблицы!AE80,"")</f>
        <v/>
      </c>
      <c r="D79" t="str">
        <f ca="1">IF(INDIRECT(ADDRESS(Таблицы!$AI80-1,6,,,"Трёхпредметные наборы"))&gt;=Параметры!$A$2,Таблицы!AF80,"")</f>
        <v/>
      </c>
      <c r="E79" t="str">
        <f ca="1">IF(INDIRECT(ADDRESS(Таблицы!$AI80-1,6,,,"Трёхпредметные наборы"))&gt;=Параметры!$A$2,Таблицы!AG80,"")</f>
        <v/>
      </c>
      <c r="F79" t="str">
        <f ca="1">IF(INDIRECT(ADDRESS(MATCH(Таблицы!AH80,'Однопредметные наборы'!$A$2:$A$11)+1,2,,,"Однопредметные наборы"))&gt;=Параметры!$A$2,Таблицы!AH80,"")</f>
        <v/>
      </c>
      <c r="G79" s="5" t="e">
        <f ca="1">SUMPRODUCT(INDIRECT(ADDRESS(2,MATCH(C79,'Нормализованная таблица'!$B$1:$K$1)+1,,,"Нормализованная таблица")):INDIRECT(ADDRESS(31,MATCH(C79,'Нормализованная таблица'!$B$1:$K$1)+1,,,"Нормализованная таблица")),INDIRECT(ADDRESS(2,MATCH(D79,'Нормализованная таблица'!$B$1:$K$1)+1,,,"Нормализованная таблица")):INDIRECT(ADDRESS(31,MATCH(D79,'Нормализованная таблица'!$B$1:$K$1)+1,,,"Нормализованная таблица")),INDIRECT(ADDRESS(2,MATCH(E79,'Нормализованная таблица'!$B$1:$K$1)+1,,,"Нормализованная таблица")):INDIRECT(ADDRESS(31,MATCH(E79,'Нормализованная таблица'!$B$1:$K$1)+1,,,"Нормализованная таблица")),INDIRECT(ADDRESS(2,MATCH(F79,'Нормализованная таблица'!$B$1:$K$1)+1,,,"Нормализованная таблица")):INDIRECT(ADDRESS(31,MATCH(F79,'Нормализованная таблица'!$B$1:$K$1)+1,,,"Нормализованная таблица")),INDIRECT(ADDRESS(2,MATCH(B79,'Нормализованная таблица'!$B$1:$K$1)+1,,,"Нормализованная таблица")):INDIRECT(ADDRESS(31,MATCH(B79,'Нормализованная таблица'!$B$1:$K$1)+1,,,"Нормализованная таблица")),INDIRECT(ADDRESS(2,MATCH(A79,'Нормализованная таблица'!$B$1:$K$1)+1,,,"Нормализованная таблица")):INDIRECT(ADDRESS(31,MATCH(A79,'Нормализованная таблица'!$B$1:$K$1)+1,,,"Нормализованная таблица")))</f>
        <v>#N/A</v>
      </c>
    </row>
    <row r="80" spans="1:7" x14ac:dyDescent="0.3">
      <c r="A80" t="str">
        <f ca="1">IF(INDIRECT(ADDRESS(Таблицы!$AI81-1,6,,,"Трёхпредметные наборы"))&gt;=Параметры!$A$2,Таблицы!AC81,"")</f>
        <v/>
      </c>
      <c r="B80" t="str">
        <f ca="1">IF(INDIRECT(ADDRESS(Таблицы!$AI81-1,6,,,"Трёхпредметные наборы"))&gt;=Параметры!$A$2,Таблицы!AD81,"")</f>
        <v/>
      </c>
      <c r="C80" t="str">
        <f ca="1">IF(INDIRECT(ADDRESS(Таблицы!$AI81-1,6,,,"Трёхпредметные наборы"))&gt;=Параметры!$A$2,Таблицы!AE81,"")</f>
        <v/>
      </c>
      <c r="D80" t="str">
        <f ca="1">IF(INDIRECT(ADDRESS(Таблицы!$AI81-1,6,,,"Трёхпредметные наборы"))&gt;=Параметры!$A$2,Таблицы!AF81,"")</f>
        <v/>
      </c>
      <c r="E80" t="str">
        <f ca="1">IF(INDIRECT(ADDRESS(Таблицы!$AI81-1,6,,,"Трёхпредметные наборы"))&gt;=Параметры!$A$2,Таблицы!AG81,"")</f>
        <v/>
      </c>
      <c r="F80" t="str">
        <f ca="1">IF(INDIRECT(ADDRESS(MATCH(Таблицы!AH81,'Однопредметные наборы'!$A$2:$A$11)+1,2,,,"Однопредметные наборы"))&gt;=Параметры!$A$2,Таблицы!AH81,"")</f>
        <v>Терафлю</v>
      </c>
      <c r="G80" s="5" t="e">
        <f ca="1">SUMPRODUCT(INDIRECT(ADDRESS(2,MATCH(C80,'Нормализованная таблица'!$B$1:$K$1)+1,,,"Нормализованная таблица")):INDIRECT(ADDRESS(31,MATCH(C80,'Нормализованная таблица'!$B$1:$K$1)+1,,,"Нормализованная таблица")),INDIRECT(ADDRESS(2,MATCH(D80,'Нормализованная таблица'!$B$1:$K$1)+1,,,"Нормализованная таблица")):INDIRECT(ADDRESS(31,MATCH(D80,'Нормализованная таблица'!$B$1:$K$1)+1,,,"Нормализованная таблица")),INDIRECT(ADDRESS(2,MATCH(E80,'Нормализованная таблица'!$B$1:$K$1)+1,,,"Нормализованная таблица")):INDIRECT(ADDRESS(31,MATCH(E80,'Нормализованная таблица'!$B$1:$K$1)+1,,,"Нормализованная таблица")),INDIRECT(ADDRESS(2,MATCH(F80,'Нормализованная таблица'!$B$1:$K$1)+1,,,"Нормализованная таблица")):INDIRECT(ADDRESS(31,MATCH(F80,'Нормализованная таблица'!$B$1:$K$1)+1,,,"Нормализованная таблица")),INDIRECT(ADDRESS(2,MATCH(B80,'Нормализованная таблица'!$B$1:$K$1)+1,,,"Нормализованная таблица")):INDIRECT(ADDRESS(31,MATCH(B80,'Нормализованная таблица'!$B$1:$K$1)+1,,,"Нормализованная таблица")),INDIRECT(ADDRESS(2,MATCH(A80,'Нормализованная таблица'!$B$1:$K$1)+1,,,"Нормализованная таблица")):INDIRECT(ADDRESS(31,MATCH(A80,'Нормализованная таблица'!$B$1:$K$1)+1,,,"Нормализованная таблица")))</f>
        <v>#N/A</v>
      </c>
    </row>
    <row r="81" spans="1:7" x14ac:dyDescent="0.3">
      <c r="A81" t="str">
        <f ca="1">IF(INDIRECT(ADDRESS(Таблицы!$AI82-1,6,,,"Трёхпредметные наборы"))&gt;=Параметры!$A$2,Таблицы!AC82,"")</f>
        <v/>
      </c>
      <c r="B81" t="str">
        <f ca="1">IF(INDIRECT(ADDRESS(Таблицы!$AI82-1,6,,,"Трёхпредметные наборы"))&gt;=Параметры!$A$2,Таблицы!AD82,"")</f>
        <v/>
      </c>
      <c r="C81" t="str">
        <f ca="1">IF(INDIRECT(ADDRESS(Таблицы!$AI82-1,6,,,"Трёхпредметные наборы"))&gt;=Параметры!$A$2,Таблицы!AE82,"")</f>
        <v/>
      </c>
      <c r="D81" t="str">
        <f ca="1">IF(INDIRECT(ADDRESS(Таблицы!$AI82-1,6,,,"Трёхпредметные наборы"))&gt;=Параметры!$A$2,Таблицы!AF82,"")</f>
        <v/>
      </c>
      <c r="E81" t="str">
        <f ca="1">IF(INDIRECT(ADDRESS(Таблицы!$AI82-1,6,,,"Трёхпредметные наборы"))&gt;=Параметры!$A$2,Таблицы!AG82,"")</f>
        <v/>
      </c>
      <c r="F81" t="str">
        <f ca="1">IF(INDIRECT(ADDRESS(MATCH(Таблицы!AH82,'Однопредметные наборы'!$A$2:$A$11)+1,2,,,"Однопредметные наборы"))&gt;=Параметры!$A$2,Таблицы!AH82,"")</f>
        <v>Терафлю</v>
      </c>
      <c r="G81" s="5" t="e">
        <f ca="1">SUMPRODUCT(INDIRECT(ADDRESS(2,MATCH(C81,'Нормализованная таблица'!$B$1:$K$1)+1,,,"Нормализованная таблица")):INDIRECT(ADDRESS(31,MATCH(C81,'Нормализованная таблица'!$B$1:$K$1)+1,,,"Нормализованная таблица")),INDIRECT(ADDRESS(2,MATCH(D81,'Нормализованная таблица'!$B$1:$K$1)+1,,,"Нормализованная таблица")):INDIRECT(ADDRESS(31,MATCH(D81,'Нормализованная таблица'!$B$1:$K$1)+1,,,"Нормализованная таблица")),INDIRECT(ADDRESS(2,MATCH(E81,'Нормализованная таблица'!$B$1:$K$1)+1,,,"Нормализованная таблица")):INDIRECT(ADDRESS(31,MATCH(E81,'Нормализованная таблица'!$B$1:$K$1)+1,,,"Нормализованная таблица")),INDIRECT(ADDRESS(2,MATCH(F81,'Нормализованная таблица'!$B$1:$K$1)+1,,,"Нормализованная таблица")):INDIRECT(ADDRESS(31,MATCH(F81,'Нормализованная таблица'!$B$1:$K$1)+1,,,"Нормализованная таблица")),INDIRECT(ADDRESS(2,MATCH(B81,'Нормализованная таблица'!$B$1:$K$1)+1,,,"Нормализованная таблица")):INDIRECT(ADDRESS(31,MATCH(B81,'Нормализованная таблица'!$B$1:$K$1)+1,,,"Нормализованная таблица")),INDIRECT(ADDRESS(2,MATCH(A81,'Нормализованная таблица'!$B$1:$K$1)+1,,,"Нормализованная таблица")):INDIRECT(ADDRESS(31,MATCH(A81,'Нормализованная таблица'!$B$1:$K$1)+1,,,"Нормализованная таблица")))</f>
        <v>#N/A</v>
      </c>
    </row>
    <row r="82" spans="1:7" x14ac:dyDescent="0.3">
      <c r="A82" t="str">
        <f ca="1">IF(INDIRECT(ADDRESS(Таблицы!$AI83-1,6,,,"Трёхпредметные наборы"))&gt;=Параметры!$A$2,Таблицы!AC83,"")</f>
        <v/>
      </c>
      <c r="B82" t="str">
        <f ca="1">IF(INDIRECT(ADDRESS(Таблицы!$AI83-1,6,,,"Трёхпредметные наборы"))&gt;=Параметры!$A$2,Таблицы!AD83,"")</f>
        <v/>
      </c>
      <c r="C82" t="str">
        <f ca="1">IF(INDIRECT(ADDRESS(Таблицы!$AI83-1,6,,,"Трёхпредметные наборы"))&gt;=Параметры!$A$2,Таблицы!AE83,"")</f>
        <v/>
      </c>
      <c r="D82" t="str">
        <f ca="1">IF(INDIRECT(ADDRESS(Таблицы!$AI83-1,6,,,"Трёхпредметные наборы"))&gt;=Параметры!$A$2,Таблицы!AF83,"")</f>
        <v/>
      </c>
      <c r="E82" t="str">
        <f ca="1">IF(INDIRECT(ADDRESS(Таблицы!$AI83-1,6,,,"Трёхпредметные наборы"))&gt;=Параметры!$A$2,Таблицы!AG83,"")</f>
        <v/>
      </c>
      <c r="F82" t="str">
        <f ca="1">IF(INDIRECT(ADDRESS(MATCH(Таблицы!AH83,'Однопредметные наборы'!$A$2:$A$11)+1,2,,,"Однопредметные наборы"))&gt;=Параметры!$A$2,Таблицы!AH83,"")</f>
        <v/>
      </c>
      <c r="G82" s="5" t="e">
        <f ca="1">SUMPRODUCT(INDIRECT(ADDRESS(2,MATCH(C82,'Нормализованная таблица'!$B$1:$K$1)+1,,,"Нормализованная таблица")):INDIRECT(ADDRESS(31,MATCH(C82,'Нормализованная таблица'!$B$1:$K$1)+1,,,"Нормализованная таблица")),INDIRECT(ADDRESS(2,MATCH(D82,'Нормализованная таблица'!$B$1:$K$1)+1,,,"Нормализованная таблица")):INDIRECT(ADDRESS(31,MATCH(D82,'Нормализованная таблица'!$B$1:$K$1)+1,,,"Нормализованная таблица")),INDIRECT(ADDRESS(2,MATCH(E82,'Нормализованная таблица'!$B$1:$K$1)+1,,,"Нормализованная таблица")):INDIRECT(ADDRESS(31,MATCH(E82,'Нормализованная таблица'!$B$1:$K$1)+1,,,"Нормализованная таблица")),INDIRECT(ADDRESS(2,MATCH(F82,'Нормализованная таблица'!$B$1:$K$1)+1,,,"Нормализованная таблица")):INDIRECT(ADDRESS(31,MATCH(F82,'Нормализованная таблица'!$B$1:$K$1)+1,,,"Нормализованная таблица")),INDIRECT(ADDRESS(2,MATCH(B82,'Нормализованная таблица'!$B$1:$K$1)+1,,,"Нормализованная таблица")):INDIRECT(ADDRESS(31,MATCH(B82,'Нормализованная таблица'!$B$1:$K$1)+1,,,"Нормализованная таблица")),INDIRECT(ADDRESS(2,MATCH(A82,'Нормализованная таблица'!$B$1:$K$1)+1,,,"Нормализованная таблица")):INDIRECT(ADDRESS(31,MATCH(A82,'Нормализованная таблица'!$B$1:$K$1)+1,,,"Нормализованная таблица")))</f>
        <v>#N/A</v>
      </c>
    </row>
    <row r="83" spans="1:7" x14ac:dyDescent="0.3">
      <c r="A83" t="str">
        <f ca="1">IF(INDIRECT(ADDRESS(Таблицы!$AI84-1,6,,,"Трёхпредметные наборы"))&gt;=Параметры!$A$2,Таблицы!AC84,"")</f>
        <v/>
      </c>
      <c r="B83" t="str">
        <f ca="1">IF(INDIRECT(ADDRESS(Таблицы!$AI84-1,6,,,"Трёхпредметные наборы"))&gt;=Параметры!$A$2,Таблицы!AD84,"")</f>
        <v/>
      </c>
      <c r="C83" t="str">
        <f ca="1">IF(INDIRECT(ADDRESS(Таблицы!$AI84-1,6,,,"Трёхпредметные наборы"))&gt;=Параметры!$A$2,Таблицы!AE84,"")</f>
        <v/>
      </c>
      <c r="D83" t="str">
        <f ca="1">IF(INDIRECT(ADDRESS(Таблицы!$AI84-1,6,,,"Трёхпредметные наборы"))&gt;=Параметры!$A$2,Таблицы!AF84,"")</f>
        <v/>
      </c>
      <c r="E83" t="str">
        <f ca="1">IF(INDIRECT(ADDRESS(Таблицы!$AI84-1,6,,,"Трёхпредметные наборы"))&gt;=Параметры!$A$2,Таблицы!AG84,"")</f>
        <v/>
      </c>
      <c r="F83" t="str">
        <f ca="1">IF(INDIRECT(ADDRESS(MATCH(Таблицы!AH84,'Однопредметные наборы'!$A$2:$A$11)+1,2,,,"Однопредметные наборы"))&gt;=Параметры!$A$2,Таблицы!AH84,"")</f>
        <v/>
      </c>
      <c r="G83" s="5" t="e">
        <f ca="1">SUMPRODUCT(INDIRECT(ADDRESS(2,MATCH(C83,'Нормализованная таблица'!$B$1:$K$1)+1,,,"Нормализованная таблица")):INDIRECT(ADDRESS(31,MATCH(C83,'Нормализованная таблица'!$B$1:$K$1)+1,,,"Нормализованная таблица")),INDIRECT(ADDRESS(2,MATCH(D83,'Нормализованная таблица'!$B$1:$K$1)+1,,,"Нормализованная таблица")):INDIRECT(ADDRESS(31,MATCH(D83,'Нормализованная таблица'!$B$1:$K$1)+1,,,"Нормализованная таблица")),INDIRECT(ADDRESS(2,MATCH(E83,'Нормализованная таблица'!$B$1:$K$1)+1,,,"Нормализованная таблица")):INDIRECT(ADDRESS(31,MATCH(E83,'Нормализованная таблица'!$B$1:$K$1)+1,,,"Нормализованная таблица")),INDIRECT(ADDRESS(2,MATCH(F83,'Нормализованная таблица'!$B$1:$K$1)+1,,,"Нормализованная таблица")):INDIRECT(ADDRESS(31,MATCH(F83,'Нормализованная таблица'!$B$1:$K$1)+1,,,"Нормализованная таблица")),INDIRECT(ADDRESS(2,MATCH(B83,'Нормализованная таблица'!$B$1:$K$1)+1,,,"Нормализованная таблица")):INDIRECT(ADDRESS(31,MATCH(B83,'Нормализованная таблица'!$B$1:$K$1)+1,,,"Нормализованная таблица")),INDIRECT(ADDRESS(2,MATCH(A83,'Нормализованная таблица'!$B$1:$K$1)+1,,,"Нормализованная таблица")):INDIRECT(ADDRESS(31,MATCH(A83,'Нормализованная таблица'!$B$1:$K$1)+1,,,"Нормализованная таблица")))</f>
        <v>#N/A</v>
      </c>
    </row>
    <row r="84" spans="1:7" x14ac:dyDescent="0.3">
      <c r="A84" t="str">
        <f ca="1">IF(INDIRECT(ADDRESS(Таблицы!$AI85-1,6,,,"Трёхпредметные наборы"))&gt;=Параметры!$A$2,Таблицы!AC85,"")</f>
        <v/>
      </c>
      <c r="B84" t="str">
        <f ca="1">IF(INDIRECT(ADDRESS(Таблицы!$AI85-1,6,,,"Трёхпредметные наборы"))&gt;=Параметры!$A$2,Таблицы!AD85,"")</f>
        <v/>
      </c>
      <c r="C84" t="str">
        <f ca="1">IF(INDIRECT(ADDRESS(Таблицы!$AI85-1,6,,,"Трёхпредметные наборы"))&gt;=Параметры!$A$2,Таблицы!AE85,"")</f>
        <v/>
      </c>
      <c r="D84" t="str">
        <f ca="1">IF(INDIRECT(ADDRESS(Таблицы!$AI85-1,6,,,"Трёхпредметные наборы"))&gt;=Параметры!$A$2,Таблицы!AF85,"")</f>
        <v/>
      </c>
      <c r="E84" t="str">
        <f ca="1">IF(INDIRECT(ADDRESS(Таблицы!$AI85-1,6,,,"Трёхпредметные наборы"))&gt;=Параметры!$A$2,Таблицы!AG85,"")</f>
        <v/>
      </c>
      <c r="F84" t="str">
        <f ca="1">IF(INDIRECT(ADDRESS(MATCH(Таблицы!AH85,'Однопредметные наборы'!$A$2:$A$11)+1,2,,,"Однопредметные наборы"))&gt;=Параметры!$A$2,Таблицы!AH85,"")</f>
        <v>Терафлю</v>
      </c>
      <c r="G84" s="5" t="e">
        <f ca="1">SUMPRODUCT(INDIRECT(ADDRESS(2,MATCH(C84,'Нормализованная таблица'!$B$1:$K$1)+1,,,"Нормализованная таблица")):INDIRECT(ADDRESS(31,MATCH(C84,'Нормализованная таблица'!$B$1:$K$1)+1,,,"Нормализованная таблица")),INDIRECT(ADDRESS(2,MATCH(D84,'Нормализованная таблица'!$B$1:$K$1)+1,,,"Нормализованная таблица")):INDIRECT(ADDRESS(31,MATCH(D84,'Нормализованная таблица'!$B$1:$K$1)+1,,,"Нормализованная таблица")),INDIRECT(ADDRESS(2,MATCH(E84,'Нормализованная таблица'!$B$1:$K$1)+1,,,"Нормализованная таблица")):INDIRECT(ADDRESS(31,MATCH(E84,'Нормализованная таблица'!$B$1:$K$1)+1,,,"Нормализованная таблица")),INDIRECT(ADDRESS(2,MATCH(F84,'Нормализованная таблица'!$B$1:$K$1)+1,,,"Нормализованная таблица")):INDIRECT(ADDRESS(31,MATCH(F84,'Нормализованная таблица'!$B$1:$K$1)+1,,,"Нормализованная таблица")),INDIRECT(ADDRESS(2,MATCH(B84,'Нормализованная таблица'!$B$1:$K$1)+1,,,"Нормализованная таблица")):INDIRECT(ADDRESS(31,MATCH(B84,'Нормализованная таблица'!$B$1:$K$1)+1,,,"Нормализованная таблица")),INDIRECT(ADDRESS(2,MATCH(A84,'Нормализованная таблица'!$B$1:$K$1)+1,,,"Нормализованная таблица")):INDIRECT(ADDRESS(31,MATCH(A84,'Нормализованная таблица'!$B$1:$K$1)+1,,,"Нормализованная таблица")))</f>
        <v>#N/A</v>
      </c>
    </row>
    <row r="85" spans="1:7" x14ac:dyDescent="0.3">
      <c r="A85" t="str">
        <f ca="1">IF(INDIRECT(ADDRESS(Таблицы!$AI86-1,6,,,"Трёхпредметные наборы"))&gt;=Параметры!$A$2,Таблицы!AC86,"")</f>
        <v/>
      </c>
      <c r="B85" t="str">
        <f ca="1">IF(INDIRECT(ADDRESS(Таблицы!$AI86-1,6,,,"Трёхпредметные наборы"))&gt;=Параметры!$A$2,Таблицы!AD86,"")</f>
        <v/>
      </c>
      <c r="C85" t="str">
        <f ca="1">IF(INDIRECT(ADDRESS(Таблицы!$AI86-1,6,,,"Трёхпредметные наборы"))&gt;=Параметры!$A$2,Таблицы!AE86,"")</f>
        <v/>
      </c>
      <c r="D85" t="str">
        <f ca="1">IF(INDIRECT(ADDRESS(Таблицы!$AI86-1,6,,,"Трёхпредметные наборы"))&gt;=Параметры!$A$2,Таблицы!AF86,"")</f>
        <v/>
      </c>
      <c r="E85" t="str">
        <f ca="1">IF(INDIRECT(ADDRESS(Таблицы!$AI86-1,6,,,"Трёхпредметные наборы"))&gt;=Параметры!$A$2,Таблицы!AG86,"")</f>
        <v/>
      </c>
      <c r="F85" t="str">
        <f ca="1">IF(INDIRECT(ADDRESS(MATCH(Таблицы!AH86,'Однопредметные наборы'!$A$2:$A$11)+1,2,,,"Однопредметные наборы"))&gt;=Параметры!$A$2,Таблицы!AH86,"")</f>
        <v/>
      </c>
      <c r="G85" s="5" t="e">
        <f ca="1">SUMPRODUCT(INDIRECT(ADDRESS(2,MATCH(C85,'Нормализованная таблица'!$B$1:$K$1)+1,,,"Нормализованная таблица")):INDIRECT(ADDRESS(31,MATCH(C85,'Нормализованная таблица'!$B$1:$K$1)+1,,,"Нормализованная таблица")),INDIRECT(ADDRESS(2,MATCH(D85,'Нормализованная таблица'!$B$1:$K$1)+1,,,"Нормализованная таблица")):INDIRECT(ADDRESS(31,MATCH(D85,'Нормализованная таблица'!$B$1:$K$1)+1,,,"Нормализованная таблица")),INDIRECT(ADDRESS(2,MATCH(E85,'Нормализованная таблица'!$B$1:$K$1)+1,,,"Нормализованная таблица")):INDIRECT(ADDRESS(31,MATCH(E85,'Нормализованная таблица'!$B$1:$K$1)+1,,,"Нормализованная таблица")),INDIRECT(ADDRESS(2,MATCH(F85,'Нормализованная таблица'!$B$1:$K$1)+1,,,"Нормализованная таблица")):INDIRECT(ADDRESS(31,MATCH(F85,'Нормализованная таблица'!$B$1:$K$1)+1,,,"Нормализованная таблица")),INDIRECT(ADDRESS(2,MATCH(B85,'Нормализованная таблица'!$B$1:$K$1)+1,,,"Нормализованная таблица")):INDIRECT(ADDRESS(31,MATCH(B85,'Нормализованная таблица'!$B$1:$K$1)+1,,,"Нормализованная таблица")),INDIRECT(ADDRESS(2,MATCH(A85,'Нормализованная таблица'!$B$1:$K$1)+1,,,"Нормализованная таблица")):INDIRECT(ADDRESS(31,MATCH(A85,'Нормализованная таблица'!$B$1:$K$1)+1,,,"Нормализованная таблица")))</f>
        <v>#N/A</v>
      </c>
    </row>
    <row r="86" spans="1:7" x14ac:dyDescent="0.3">
      <c r="A86" t="str">
        <f ca="1">IF(INDIRECT(ADDRESS(Таблицы!$AI87-1,6,,,"Трёхпредметные наборы"))&gt;=Параметры!$A$2,Таблицы!AC87,"")</f>
        <v/>
      </c>
      <c r="B86" t="str">
        <f ca="1">IF(INDIRECT(ADDRESS(Таблицы!$AI87-1,6,,,"Трёхпредметные наборы"))&gt;=Параметры!$A$2,Таблицы!AD87,"")</f>
        <v/>
      </c>
      <c r="C86" t="str">
        <f ca="1">IF(INDIRECT(ADDRESS(Таблицы!$AI87-1,6,,,"Трёхпредметные наборы"))&gt;=Параметры!$A$2,Таблицы!AE87,"")</f>
        <v/>
      </c>
      <c r="D86" t="str">
        <f ca="1">IF(INDIRECT(ADDRESS(Таблицы!$AI87-1,6,,,"Трёхпредметные наборы"))&gt;=Параметры!$A$2,Таблицы!AF87,"")</f>
        <v/>
      </c>
      <c r="E86" t="str">
        <f ca="1">IF(INDIRECT(ADDRESS(Таблицы!$AI87-1,6,,,"Трёхпредметные наборы"))&gt;=Параметры!$A$2,Таблицы!AG87,"")</f>
        <v/>
      </c>
      <c r="F86" t="str">
        <f ca="1">IF(INDIRECT(ADDRESS(MATCH(Таблицы!AH87,'Однопредметные наборы'!$A$2:$A$11)+1,2,,,"Однопредметные наборы"))&gt;=Параметры!$A$2,Таблицы!AH87,"")</f>
        <v>Терафлю</v>
      </c>
      <c r="G86" s="5" t="e">
        <f ca="1">SUMPRODUCT(INDIRECT(ADDRESS(2,MATCH(C86,'Нормализованная таблица'!$B$1:$K$1)+1,,,"Нормализованная таблица")):INDIRECT(ADDRESS(31,MATCH(C86,'Нормализованная таблица'!$B$1:$K$1)+1,,,"Нормализованная таблица")),INDIRECT(ADDRESS(2,MATCH(D86,'Нормализованная таблица'!$B$1:$K$1)+1,,,"Нормализованная таблица")):INDIRECT(ADDRESS(31,MATCH(D86,'Нормализованная таблица'!$B$1:$K$1)+1,,,"Нормализованная таблица")),INDIRECT(ADDRESS(2,MATCH(E86,'Нормализованная таблица'!$B$1:$K$1)+1,,,"Нормализованная таблица")):INDIRECT(ADDRESS(31,MATCH(E86,'Нормализованная таблица'!$B$1:$K$1)+1,,,"Нормализованная таблица")),INDIRECT(ADDRESS(2,MATCH(F86,'Нормализованная таблица'!$B$1:$K$1)+1,,,"Нормализованная таблица")):INDIRECT(ADDRESS(31,MATCH(F86,'Нормализованная таблица'!$B$1:$K$1)+1,,,"Нормализованная таблица")),INDIRECT(ADDRESS(2,MATCH(B86,'Нормализованная таблица'!$B$1:$K$1)+1,,,"Нормализованная таблица")):INDIRECT(ADDRESS(31,MATCH(B86,'Нормализованная таблица'!$B$1:$K$1)+1,,,"Нормализованная таблица")),INDIRECT(ADDRESS(2,MATCH(A86,'Нормализованная таблица'!$B$1:$K$1)+1,,,"Нормализованная таблица")):INDIRECT(ADDRESS(31,MATCH(A86,'Нормализованная таблица'!$B$1:$K$1)+1,,,"Нормализованная таблица")))</f>
        <v>#N/A</v>
      </c>
    </row>
    <row r="87" spans="1:7" x14ac:dyDescent="0.3">
      <c r="A87" t="str">
        <f ca="1">IF(INDIRECT(ADDRESS(Таблицы!$AI88-1,6,,,"Трёхпредметные наборы"))&gt;=Параметры!$A$2,Таблицы!AC88,"")</f>
        <v/>
      </c>
      <c r="B87" t="str">
        <f ca="1">IF(INDIRECT(ADDRESS(Таблицы!$AI88-1,6,,,"Трёхпредметные наборы"))&gt;=Параметры!$A$2,Таблицы!AD88,"")</f>
        <v/>
      </c>
      <c r="C87" t="str">
        <f ca="1">IF(INDIRECT(ADDRESS(Таблицы!$AI88-1,6,,,"Трёхпредметные наборы"))&gt;=Параметры!$A$2,Таблицы!AE88,"")</f>
        <v/>
      </c>
      <c r="D87" t="str">
        <f ca="1">IF(INDIRECT(ADDRESS(Таблицы!$AI88-1,6,,,"Трёхпредметные наборы"))&gt;=Параметры!$A$2,Таблицы!AF88,"")</f>
        <v/>
      </c>
      <c r="E87" t="str">
        <f ca="1">IF(INDIRECT(ADDRESS(Таблицы!$AI88-1,6,,,"Трёхпредметные наборы"))&gt;=Параметры!$A$2,Таблицы!AG88,"")</f>
        <v/>
      </c>
      <c r="F87" t="str">
        <f ca="1">IF(INDIRECT(ADDRESS(MATCH(Таблицы!AH88,'Однопредметные наборы'!$A$2:$A$11)+1,2,,,"Однопредметные наборы"))&gt;=Параметры!$A$2,Таблицы!AH88,"")</f>
        <v>Терафлю</v>
      </c>
      <c r="G87" s="5" t="e">
        <f ca="1">SUMPRODUCT(INDIRECT(ADDRESS(2,MATCH(C87,'Нормализованная таблица'!$B$1:$K$1)+1,,,"Нормализованная таблица")):INDIRECT(ADDRESS(31,MATCH(C87,'Нормализованная таблица'!$B$1:$K$1)+1,,,"Нормализованная таблица")),INDIRECT(ADDRESS(2,MATCH(D87,'Нормализованная таблица'!$B$1:$K$1)+1,,,"Нормализованная таблица")):INDIRECT(ADDRESS(31,MATCH(D87,'Нормализованная таблица'!$B$1:$K$1)+1,,,"Нормализованная таблица")),INDIRECT(ADDRESS(2,MATCH(E87,'Нормализованная таблица'!$B$1:$K$1)+1,,,"Нормализованная таблица")):INDIRECT(ADDRESS(31,MATCH(E87,'Нормализованная таблица'!$B$1:$K$1)+1,,,"Нормализованная таблица")),INDIRECT(ADDRESS(2,MATCH(F87,'Нормализованная таблица'!$B$1:$K$1)+1,,,"Нормализованная таблица")):INDIRECT(ADDRESS(31,MATCH(F87,'Нормализованная таблица'!$B$1:$K$1)+1,,,"Нормализованная таблица")),INDIRECT(ADDRESS(2,MATCH(B87,'Нормализованная таблица'!$B$1:$K$1)+1,,,"Нормализованная таблица")):INDIRECT(ADDRESS(31,MATCH(B87,'Нормализованная таблица'!$B$1:$K$1)+1,,,"Нормализованная таблица")),INDIRECT(ADDRESS(2,MATCH(A87,'Нормализованная таблица'!$B$1:$K$1)+1,,,"Нормализованная таблица")):INDIRECT(ADDRESS(31,MATCH(A87,'Нормализованная таблица'!$B$1:$K$1)+1,,,"Нормализованная таблица")))</f>
        <v>#N/A</v>
      </c>
    </row>
    <row r="88" spans="1:7" x14ac:dyDescent="0.3">
      <c r="A88" t="str">
        <f ca="1">IF(INDIRECT(ADDRESS(Таблицы!$AI89-1,6,,,"Трёхпредметные наборы"))&gt;=Параметры!$A$2,Таблицы!AC89,"")</f>
        <v/>
      </c>
      <c r="B88" t="str">
        <f ca="1">IF(INDIRECT(ADDRESS(Таблицы!$AI89-1,6,,,"Трёхпредметные наборы"))&gt;=Параметры!$A$2,Таблицы!AD89,"")</f>
        <v/>
      </c>
      <c r="C88" t="str">
        <f ca="1">IF(INDIRECT(ADDRESS(Таблицы!$AI89-1,6,,,"Трёхпредметные наборы"))&gt;=Параметры!$A$2,Таблицы!AE89,"")</f>
        <v/>
      </c>
      <c r="D88" t="str">
        <f ca="1">IF(INDIRECT(ADDRESS(Таблицы!$AI89-1,6,,,"Трёхпредметные наборы"))&gt;=Параметры!$A$2,Таблицы!AF89,"")</f>
        <v/>
      </c>
      <c r="E88" t="str">
        <f ca="1">IF(INDIRECT(ADDRESS(Таблицы!$AI89-1,6,,,"Трёхпредметные наборы"))&gt;=Параметры!$A$2,Таблицы!AG89,"")</f>
        <v/>
      </c>
      <c r="F88" t="str">
        <f ca="1">IF(INDIRECT(ADDRESS(MATCH(Таблицы!AH89,'Однопредметные наборы'!$A$2:$A$11)+1,2,,,"Однопредметные наборы"))&gt;=Параметры!$A$2,Таблицы!AH89,"")</f>
        <v/>
      </c>
      <c r="G88" s="5" t="e">
        <f ca="1">SUMPRODUCT(INDIRECT(ADDRESS(2,MATCH(C88,'Нормализованная таблица'!$B$1:$K$1)+1,,,"Нормализованная таблица")):INDIRECT(ADDRESS(31,MATCH(C88,'Нормализованная таблица'!$B$1:$K$1)+1,,,"Нормализованная таблица")),INDIRECT(ADDRESS(2,MATCH(D88,'Нормализованная таблица'!$B$1:$K$1)+1,,,"Нормализованная таблица")):INDIRECT(ADDRESS(31,MATCH(D88,'Нормализованная таблица'!$B$1:$K$1)+1,,,"Нормализованная таблица")),INDIRECT(ADDRESS(2,MATCH(E88,'Нормализованная таблица'!$B$1:$K$1)+1,,,"Нормализованная таблица")):INDIRECT(ADDRESS(31,MATCH(E88,'Нормализованная таблица'!$B$1:$K$1)+1,,,"Нормализованная таблица")),INDIRECT(ADDRESS(2,MATCH(F88,'Нормализованная таблица'!$B$1:$K$1)+1,,,"Нормализованная таблица")):INDIRECT(ADDRESS(31,MATCH(F88,'Нормализованная таблица'!$B$1:$K$1)+1,,,"Нормализованная таблица")),INDIRECT(ADDRESS(2,MATCH(B88,'Нормализованная таблица'!$B$1:$K$1)+1,,,"Нормализованная таблица")):INDIRECT(ADDRESS(31,MATCH(B88,'Нормализованная таблица'!$B$1:$K$1)+1,,,"Нормализованная таблица")),INDIRECT(ADDRESS(2,MATCH(A88,'Нормализованная таблица'!$B$1:$K$1)+1,,,"Нормализованная таблица")):INDIRECT(ADDRESS(31,MATCH(A88,'Нормализованная таблица'!$B$1:$K$1)+1,,,"Нормализованная таблица")))</f>
        <v>#N/A</v>
      </c>
    </row>
    <row r="89" spans="1:7" x14ac:dyDescent="0.3">
      <c r="A89" t="str">
        <f ca="1">IF(INDIRECT(ADDRESS(Таблицы!$AI90-1,6,,,"Трёхпредметные наборы"))&gt;=Параметры!$A$2,Таблицы!AC90,"")</f>
        <v/>
      </c>
      <c r="B89" t="str">
        <f ca="1">IF(INDIRECT(ADDRESS(Таблицы!$AI90-1,6,,,"Трёхпредметные наборы"))&gt;=Параметры!$A$2,Таблицы!AD90,"")</f>
        <v/>
      </c>
      <c r="C89" t="str">
        <f ca="1">IF(INDIRECT(ADDRESS(Таблицы!$AI90-1,6,,,"Трёхпредметные наборы"))&gt;=Параметры!$A$2,Таблицы!AE90,"")</f>
        <v/>
      </c>
      <c r="D89" t="str">
        <f ca="1">IF(INDIRECT(ADDRESS(Таблицы!$AI90-1,6,,,"Трёхпредметные наборы"))&gt;=Параметры!$A$2,Таблицы!AF90,"")</f>
        <v/>
      </c>
      <c r="E89" t="str">
        <f ca="1">IF(INDIRECT(ADDRESS(Таблицы!$AI90-1,6,,,"Трёхпредметные наборы"))&gt;=Параметры!$A$2,Таблицы!AG90,"")</f>
        <v/>
      </c>
      <c r="F89" t="str">
        <f ca="1">IF(INDIRECT(ADDRESS(MATCH(Таблицы!AH90,'Однопредметные наборы'!$A$2:$A$11)+1,2,,,"Однопредметные наборы"))&gt;=Параметры!$A$2,Таблицы!AH90,"")</f>
        <v>Терафлю</v>
      </c>
      <c r="G89" s="5" t="e">
        <f ca="1">SUMPRODUCT(INDIRECT(ADDRESS(2,MATCH(C89,'Нормализованная таблица'!$B$1:$K$1)+1,,,"Нормализованная таблица")):INDIRECT(ADDRESS(31,MATCH(C89,'Нормализованная таблица'!$B$1:$K$1)+1,,,"Нормализованная таблица")),INDIRECT(ADDRESS(2,MATCH(D89,'Нормализованная таблица'!$B$1:$K$1)+1,,,"Нормализованная таблица")):INDIRECT(ADDRESS(31,MATCH(D89,'Нормализованная таблица'!$B$1:$K$1)+1,,,"Нормализованная таблица")),INDIRECT(ADDRESS(2,MATCH(E89,'Нормализованная таблица'!$B$1:$K$1)+1,,,"Нормализованная таблица")):INDIRECT(ADDRESS(31,MATCH(E89,'Нормализованная таблица'!$B$1:$K$1)+1,,,"Нормализованная таблица")),INDIRECT(ADDRESS(2,MATCH(F89,'Нормализованная таблица'!$B$1:$K$1)+1,,,"Нормализованная таблица")):INDIRECT(ADDRESS(31,MATCH(F89,'Нормализованная таблица'!$B$1:$K$1)+1,,,"Нормализованная таблица")),INDIRECT(ADDRESS(2,MATCH(B89,'Нормализованная таблица'!$B$1:$K$1)+1,,,"Нормализованная таблица")):INDIRECT(ADDRESS(31,MATCH(B89,'Нормализованная таблица'!$B$1:$K$1)+1,,,"Нормализованная таблица")),INDIRECT(ADDRESS(2,MATCH(A89,'Нормализованная таблица'!$B$1:$K$1)+1,,,"Нормализованная таблица")):INDIRECT(ADDRESS(31,MATCH(A89,'Нормализованная таблица'!$B$1:$K$1)+1,,,"Нормализованная таблица")))</f>
        <v>#N/A</v>
      </c>
    </row>
    <row r="90" spans="1:7" x14ac:dyDescent="0.3">
      <c r="A90" t="str">
        <f ca="1">IF(INDIRECT(ADDRESS(Таблицы!$AI91-1,6,,,"Трёхпредметные наборы"))&gt;=Параметры!$A$2,Таблицы!AC91,"")</f>
        <v/>
      </c>
      <c r="B90" t="str">
        <f ca="1">IF(INDIRECT(ADDRESS(Таблицы!$AI91-1,6,,,"Трёхпредметные наборы"))&gt;=Параметры!$A$2,Таблицы!AD91,"")</f>
        <v/>
      </c>
      <c r="C90" t="str">
        <f ca="1">IF(INDIRECT(ADDRESS(Таблицы!$AI91-1,6,,,"Трёхпредметные наборы"))&gt;=Параметры!$A$2,Таблицы!AE91,"")</f>
        <v/>
      </c>
      <c r="D90" t="str">
        <f ca="1">IF(INDIRECT(ADDRESS(Таблицы!$AI91-1,6,,,"Трёхпредметные наборы"))&gt;=Параметры!$A$2,Таблицы!AF91,"")</f>
        <v/>
      </c>
      <c r="E90" t="str">
        <f ca="1">IF(INDIRECT(ADDRESS(Таблицы!$AI91-1,6,,,"Трёхпредметные наборы"))&gt;=Параметры!$A$2,Таблицы!AG91,"")</f>
        <v/>
      </c>
      <c r="F90" t="str">
        <f ca="1">IF(INDIRECT(ADDRESS(MATCH(Таблицы!AH91,'Однопредметные наборы'!$A$2:$A$11)+1,2,,,"Однопредметные наборы"))&gt;=Параметры!$A$2,Таблицы!AH91,"")</f>
        <v>Терафлю</v>
      </c>
      <c r="G90" s="5" t="e">
        <f ca="1">SUMPRODUCT(INDIRECT(ADDRESS(2,MATCH(C90,'Нормализованная таблица'!$B$1:$K$1)+1,,,"Нормализованная таблица")):INDIRECT(ADDRESS(31,MATCH(C90,'Нормализованная таблица'!$B$1:$K$1)+1,,,"Нормализованная таблица")),INDIRECT(ADDRESS(2,MATCH(D90,'Нормализованная таблица'!$B$1:$K$1)+1,,,"Нормализованная таблица")):INDIRECT(ADDRESS(31,MATCH(D90,'Нормализованная таблица'!$B$1:$K$1)+1,,,"Нормализованная таблица")),INDIRECT(ADDRESS(2,MATCH(E90,'Нормализованная таблица'!$B$1:$K$1)+1,,,"Нормализованная таблица")):INDIRECT(ADDRESS(31,MATCH(E90,'Нормализованная таблица'!$B$1:$K$1)+1,,,"Нормализованная таблица")),INDIRECT(ADDRESS(2,MATCH(F90,'Нормализованная таблица'!$B$1:$K$1)+1,,,"Нормализованная таблица")):INDIRECT(ADDRESS(31,MATCH(F90,'Нормализованная таблица'!$B$1:$K$1)+1,,,"Нормализованная таблица")),INDIRECT(ADDRESS(2,MATCH(B90,'Нормализованная таблица'!$B$1:$K$1)+1,,,"Нормализованная таблица")):INDIRECT(ADDRESS(31,MATCH(B90,'Нормализованная таблица'!$B$1:$K$1)+1,,,"Нормализованная таблица")),INDIRECT(ADDRESS(2,MATCH(A90,'Нормализованная таблица'!$B$1:$K$1)+1,,,"Нормализованная таблица")):INDIRECT(ADDRESS(31,MATCH(A90,'Нормализованная таблица'!$B$1:$K$1)+1,,,"Нормализованная таблица")))</f>
        <v>#N/A</v>
      </c>
    </row>
    <row r="91" spans="1:7" x14ac:dyDescent="0.3">
      <c r="A91" t="str">
        <f ca="1">IF(INDIRECT(ADDRESS(Таблицы!$AI92-1,6,,,"Трёхпредметные наборы"))&gt;=Параметры!$A$2,Таблицы!AC92,"")</f>
        <v/>
      </c>
      <c r="B91" t="str">
        <f ca="1">IF(INDIRECT(ADDRESS(Таблицы!$AI92-1,6,,,"Трёхпредметные наборы"))&gt;=Параметры!$A$2,Таблицы!AD92,"")</f>
        <v/>
      </c>
      <c r="C91" t="str">
        <f ca="1">IF(INDIRECT(ADDRESS(Таблицы!$AI92-1,6,,,"Трёхпредметные наборы"))&gt;=Параметры!$A$2,Таблицы!AE92,"")</f>
        <v/>
      </c>
      <c r="D91" t="str">
        <f ca="1">IF(INDIRECT(ADDRESS(Таблицы!$AI92-1,6,,,"Трёхпредметные наборы"))&gt;=Параметры!$A$2,Таблицы!AF92,"")</f>
        <v/>
      </c>
      <c r="E91" t="str">
        <f ca="1">IF(INDIRECT(ADDRESS(Таблицы!$AI92-1,6,,,"Трёхпредметные наборы"))&gt;=Параметры!$A$2,Таблицы!AG92,"")</f>
        <v/>
      </c>
      <c r="F91" t="str">
        <f ca="1">IF(INDIRECT(ADDRESS(MATCH(Таблицы!AH92,'Однопредметные наборы'!$A$2:$A$11)+1,2,,,"Однопредметные наборы"))&gt;=Параметры!$A$2,Таблицы!AH92,"")</f>
        <v>Терафлю</v>
      </c>
      <c r="G91" s="5" t="e">
        <f ca="1">SUMPRODUCT(INDIRECT(ADDRESS(2,MATCH(C91,'Нормализованная таблица'!$B$1:$K$1)+1,,,"Нормализованная таблица")):INDIRECT(ADDRESS(31,MATCH(C91,'Нормализованная таблица'!$B$1:$K$1)+1,,,"Нормализованная таблица")),INDIRECT(ADDRESS(2,MATCH(D91,'Нормализованная таблица'!$B$1:$K$1)+1,,,"Нормализованная таблица")):INDIRECT(ADDRESS(31,MATCH(D91,'Нормализованная таблица'!$B$1:$K$1)+1,,,"Нормализованная таблица")),INDIRECT(ADDRESS(2,MATCH(E91,'Нормализованная таблица'!$B$1:$K$1)+1,,,"Нормализованная таблица")):INDIRECT(ADDRESS(31,MATCH(E91,'Нормализованная таблица'!$B$1:$K$1)+1,,,"Нормализованная таблица")),INDIRECT(ADDRESS(2,MATCH(F91,'Нормализованная таблица'!$B$1:$K$1)+1,,,"Нормализованная таблица")):INDIRECT(ADDRESS(31,MATCH(F91,'Нормализованная таблица'!$B$1:$K$1)+1,,,"Нормализованная таблица")),INDIRECT(ADDRESS(2,MATCH(B91,'Нормализованная таблица'!$B$1:$K$1)+1,,,"Нормализованная таблица")):INDIRECT(ADDRESS(31,MATCH(B91,'Нормализованная таблица'!$B$1:$K$1)+1,,,"Нормализованная таблица")),INDIRECT(ADDRESS(2,MATCH(A91,'Нормализованная таблица'!$B$1:$K$1)+1,,,"Нормализованная таблица")):INDIRECT(ADDRESS(31,MATCH(A91,'Нормализованная таблица'!$B$1:$K$1)+1,,,"Нормализованная таблица")))</f>
        <v>#N/A</v>
      </c>
    </row>
    <row r="92" spans="1:7" x14ac:dyDescent="0.3">
      <c r="A92" t="str">
        <f ca="1">IF(INDIRECT(ADDRESS(Таблицы!$AI93-1,6,,,"Трёхпредметные наборы"))&gt;=Параметры!$A$2,Таблицы!AC93,"")</f>
        <v/>
      </c>
      <c r="B92" t="str">
        <f ca="1">IF(INDIRECT(ADDRESS(Таблицы!$AI93-1,6,,,"Трёхпредметные наборы"))&gt;=Параметры!$A$2,Таблицы!AD93,"")</f>
        <v/>
      </c>
      <c r="C92" t="str">
        <f ca="1">IF(INDIRECT(ADDRESS(Таблицы!$AI93-1,6,,,"Трёхпредметные наборы"))&gt;=Параметры!$A$2,Таблицы!AE93,"")</f>
        <v/>
      </c>
      <c r="D92" t="str">
        <f ca="1">IF(INDIRECT(ADDRESS(Таблицы!$AI93-1,6,,,"Трёхпредметные наборы"))&gt;=Параметры!$A$2,Таблицы!AF93,"")</f>
        <v/>
      </c>
      <c r="E92" t="str">
        <f ca="1">IF(INDIRECT(ADDRESS(Таблицы!$AI93-1,6,,,"Трёхпредметные наборы"))&gt;=Параметры!$A$2,Таблицы!AG93,"")</f>
        <v/>
      </c>
      <c r="F92" t="str">
        <f ca="1">IF(INDIRECT(ADDRESS(MATCH(Таблицы!AH93,'Однопредметные наборы'!$A$2:$A$11)+1,2,,,"Однопредметные наборы"))&gt;=Параметры!$A$2,Таблицы!AH93,"")</f>
        <v/>
      </c>
      <c r="G92" s="5" t="e">
        <f ca="1">SUMPRODUCT(INDIRECT(ADDRESS(2,MATCH(C92,'Нормализованная таблица'!$B$1:$K$1)+1,,,"Нормализованная таблица")):INDIRECT(ADDRESS(31,MATCH(C92,'Нормализованная таблица'!$B$1:$K$1)+1,,,"Нормализованная таблица")),INDIRECT(ADDRESS(2,MATCH(D92,'Нормализованная таблица'!$B$1:$K$1)+1,,,"Нормализованная таблица")):INDIRECT(ADDRESS(31,MATCH(D92,'Нормализованная таблица'!$B$1:$K$1)+1,,,"Нормализованная таблица")),INDIRECT(ADDRESS(2,MATCH(E92,'Нормализованная таблица'!$B$1:$K$1)+1,,,"Нормализованная таблица")):INDIRECT(ADDRESS(31,MATCH(E92,'Нормализованная таблица'!$B$1:$K$1)+1,,,"Нормализованная таблица")),INDIRECT(ADDRESS(2,MATCH(F92,'Нормализованная таблица'!$B$1:$K$1)+1,,,"Нормализованная таблица")):INDIRECT(ADDRESS(31,MATCH(F92,'Нормализованная таблица'!$B$1:$K$1)+1,,,"Нормализованная таблица")),INDIRECT(ADDRESS(2,MATCH(B92,'Нормализованная таблица'!$B$1:$K$1)+1,,,"Нормализованная таблица")):INDIRECT(ADDRESS(31,MATCH(B92,'Нормализованная таблица'!$B$1:$K$1)+1,,,"Нормализованная таблица")),INDIRECT(ADDRESS(2,MATCH(A92,'Нормализованная таблица'!$B$1:$K$1)+1,,,"Нормализованная таблица")):INDIRECT(ADDRESS(31,MATCH(A92,'Нормализованная таблица'!$B$1:$K$1)+1,,,"Нормализованная таблица")))</f>
        <v>#N/A</v>
      </c>
    </row>
    <row r="93" spans="1:7" x14ac:dyDescent="0.3">
      <c r="A93" t="str">
        <f ca="1">IF(INDIRECT(ADDRESS(Таблицы!$AI94-1,6,,,"Трёхпредметные наборы"))&gt;=Параметры!$A$2,Таблицы!AC94,"")</f>
        <v/>
      </c>
      <c r="B93" t="str">
        <f ca="1">IF(INDIRECT(ADDRESS(Таблицы!$AI94-1,6,,,"Трёхпредметные наборы"))&gt;=Параметры!$A$2,Таблицы!AD94,"")</f>
        <v/>
      </c>
      <c r="C93" t="str">
        <f ca="1">IF(INDIRECT(ADDRESS(Таблицы!$AI94-1,6,,,"Трёхпредметные наборы"))&gt;=Параметры!$A$2,Таблицы!AE94,"")</f>
        <v/>
      </c>
      <c r="D93" t="str">
        <f ca="1">IF(INDIRECT(ADDRESS(Таблицы!$AI94-1,6,,,"Трёхпредметные наборы"))&gt;=Параметры!$A$2,Таблицы!AF94,"")</f>
        <v/>
      </c>
      <c r="E93" t="str">
        <f ca="1">IF(INDIRECT(ADDRESS(Таблицы!$AI94-1,6,,,"Трёхпредметные наборы"))&gt;=Параметры!$A$2,Таблицы!AG94,"")</f>
        <v/>
      </c>
      <c r="F93" t="str">
        <f ca="1">IF(INDIRECT(ADDRESS(MATCH(Таблицы!AH94,'Однопредметные наборы'!$A$2:$A$11)+1,2,,,"Однопредметные наборы"))&gt;=Параметры!$A$2,Таблицы!AH94,"")</f>
        <v/>
      </c>
      <c r="G93" s="5" t="e">
        <f ca="1">SUMPRODUCT(INDIRECT(ADDRESS(2,MATCH(C93,'Нормализованная таблица'!$B$1:$K$1)+1,,,"Нормализованная таблица")):INDIRECT(ADDRESS(31,MATCH(C93,'Нормализованная таблица'!$B$1:$K$1)+1,,,"Нормализованная таблица")),INDIRECT(ADDRESS(2,MATCH(D93,'Нормализованная таблица'!$B$1:$K$1)+1,,,"Нормализованная таблица")):INDIRECT(ADDRESS(31,MATCH(D93,'Нормализованная таблица'!$B$1:$K$1)+1,,,"Нормализованная таблица")),INDIRECT(ADDRESS(2,MATCH(E93,'Нормализованная таблица'!$B$1:$K$1)+1,,,"Нормализованная таблица")):INDIRECT(ADDRESS(31,MATCH(E93,'Нормализованная таблица'!$B$1:$K$1)+1,,,"Нормализованная таблица")),INDIRECT(ADDRESS(2,MATCH(F93,'Нормализованная таблица'!$B$1:$K$1)+1,,,"Нормализованная таблица")):INDIRECT(ADDRESS(31,MATCH(F93,'Нормализованная таблица'!$B$1:$K$1)+1,,,"Нормализованная таблица")),INDIRECT(ADDRESS(2,MATCH(B93,'Нормализованная таблица'!$B$1:$K$1)+1,,,"Нормализованная таблица")):INDIRECT(ADDRESS(31,MATCH(B93,'Нормализованная таблица'!$B$1:$K$1)+1,,,"Нормализованная таблица")),INDIRECT(ADDRESS(2,MATCH(A93,'Нормализованная таблица'!$B$1:$K$1)+1,,,"Нормализованная таблица")):INDIRECT(ADDRESS(31,MATCH(A93,'Нормализованная таблица'!$B$1:$K$1)+1,,,"Нормализованная таблица")))</f>
        <v>#N/A</v>
      </c>
    </row>
    <row r="94" spans="1:7" x14ac:dyDescent="0.3">
      <c r="A94" t="str">
        <f ca="1">IF(INDIRECT(ADDRESS(Таблицы!$AI95-1,6,,,"Трёхпредметные наборы"))&gt;=Параметры!$A$2,Таблицы!AC95,"")</f>
        <v/>
      </c>
      <c r="B94" t="str">
        <f ca="1">IF(INDIRECT(ADDRESS(Таблицы!$AI95-1,6,,,"Трёхпредметные наборы"))&gt;=Параметры!$A$2,Таблицы!AD95,"")</f>
        <v/>
      </c>
      <c r="C94" t="str">
        <f ca="1">IF(INDIRECT(ADDRESS(Таблицы!$AI95-1,6,,,"Трёхпредметные наборы"))&gt;=Параметры!$A$2,Таблицы!AE95,"")</f>
        <v/>
      </c>
      <c r="D94" t="str">
        <f ca="1">IF(INDIRECT(ADDRESS(Таблицы!$AI95-1,6,,,"Трёхпредметные наборы"))&gt;=Параметры!$A$2,Таблицы!AF95,"")</f>
        <v/>
      </c>
      <c r="E94" t="str">
        <f ca="1">IF(INDIRECT(ADDRESS(Таблицы!$AI95-1,6,,,"Трёхпредметные наборы"))&gt;=Параметры!$A$2,Таблицы!AG95,"")</f>
        <v/>
      </c>
      <c r="F94" t="str">
        <f ca="1">IF(INDIRECT(ADDRESS(MATCH(Таблицы!AH95,'Однопредметные наборы'!$A$2:$A$11)+1,2,,,"Однопредметные наборы"))&gt;=Параметры!$A$2,Таблицы!AH95,"")</f>
        <v>Терафлю</v>
      </c>
      <c r="G94" s="5" t="e">
        <f ca="1">SUMPRODUCT(INDIRECT(ADDRESS(2,MATCH(C94,'Нормализованная таблица'!$B$1:$K$1)+1,,,"Нормализованная таблица")):INDIRECT(ADDRESS(31,MATCH(C94,'Нормализованная таблица'!$B$1:$K$1)+1,,,"Нормализованная таблица")),INDIRECT(ADDRESS(2,MATCH(D94,'Нормализованная таблица'!$B$1:$K$1)+1,,,"Нормализованная таблица")):INDIRECT(ADDRESS(31,MATCH(D94,'Нормализованная таблица'!$B$1:$K$1)+1,,,"Нормализованная таблица")),INDIRECT(ADDRESS(2,MATCH(E94,'Нормализованная таблица'!$B$1:$K$1)+1,,,"Нормализованная таблица")):INDIRECT(ADDRESS(31,MATCH(E94,'Нормализованная таблица'!$B$1:$K$1)+1,,,"Нормализованная таблица")),INDIRECT(ADDRESS(2,MATCH(F94,'Нормализованная таблица'!$B$1:$K$1)+1,,,"Нормализованная таблица")):INDIRECT(ADDRESS(31,MATCH(F94,'Нормализованная таблица'!$B$1:$K$1)+1,,,"Нормализованная таблица")),INDIRECT(ADDRESS(2,MATCH(B94,'Нормализованная таблица'!$B$1:$K$1)+1,,,"Нормализованная таблица")):INDIRECT(ADDRESS(31,MATCH(B94,'Нормализованная таблица'!$B$1:$K$1)+1,,,"Нормализованная таблица")),INDIRECT(ADDRESS(2,MATCH(A94,'Нормализованная таблица'!$B$1:$K$1)+1,,,"Нормализованная таблица")):INDIRECT(ADDRESS(31,MATCH(A94,'Нормализованная таблица'!$B$1:$K$1)+1,,,"Нормализованная таблица")))</f>
        <v>#N/A</v>
      </c>
    </row>
    <row r="95" spans="1:7" x14ac:dyDescent="0.3">
      <c r="A95" t="str">
        <f ca="1">IF(INDIRECT(ADDRESS(Таблицы!$AI96-1,6,,,"Трёхпредметные наборы"))&gt;=Параметры!$A$2,Таблицы!AC96,"")</f>
        <v/>
      </c>
      <c r="B95" t="str">
        <f ca="1">IF(INDIRECT(ADDRESS(Таблицы!$AI96-1,6,,,"Трёхпредметные наборы"))&gt;=Параметры!$A$2,Таблицы!AD96,"")</f>
        <v/>
      </c>
      <c r="C95" t="str">
        <f ca="1">IF(INDIRECT(ADDRESS(Таблицы!$AI96-1,6,,,"Трёхпредметные наборы"))&gt;=Параметры!$A$2,Таблицы!AE96,"")</f>
        <v/>
      </c>
      <c r="D95" t="str">
        <f ca="1">IF(INDIRECT(ADDRESS(Таблицы!$AI96-1,6,,,"Трёхпредметные наборы"))&gt;=Параметры!$A$2,Таблицы!AF96,"")</f>
        <v/>
      </c>
      <c r="E95" t="str">
        <f ca="1">IF(INDIRECT(ADDRESS(Таблицы!$AI96-1,6,,,"Трёхпредметные наборы"))&gt;=Параметры!$A$2,Таблицы!AG96,"")</f>
        <v/>
      </c>
      <c r="F95" t="str">
        <f ca="1">IF(INDIRECT(ADDRESS(MATCH(Таблицы!AH96,'Однопредметные наборы'!$A$2:$A$11)+1,2,,,"Однопредметные наборы"))&gt;=Параметры!$A$2,Таблицы!AH96,"")</f>
        <v/>
      </c>
      <c r="G95" s="5" t="e">
        <f ca="1">SUMPRODUCT(INDIRECT(ADDRESS(2,MATCH(C95,'Нормализованная таблица'!$B$1:$K$1)+1,,,"Нормализованная таблица")):INDIRECT(ADDRESS(31,MATCH(C95,'Нормализованная таблица'!$B$1:$K$1)+1,,,"Нормализованная таблица")),INDIRECT(ADDRESS(2,MATCH(D95,'Нормализованная таблица'!$B$1:$K$1)+1,,,"Нормализованная таблица")):INDIRECT(ADDRESS(31,MATCH(D95,'Нормализованная таблица'!$B$1:$K$1)+1,,,"Нормализованная таблица")),INDIRECT(ADDRESS(2,MATCH(E95,'Нормализованная таблица'!$B$1:$K$1)+1,,,"Нормализованная таблица")):INDIRECT(ADDRESS(31,MATCH(E95,'Нормализованная таблица'!$B$1:$K$1)+1,,,"Нормализованная таблица")),INDIRECT(ADDRESS(2,MATCH(F95,'Нормализованная таблица'!$B$1:$K$1)+1,,,"Нормализованная таблица")):INDIRECT(ADDRESS(31,MATCH(F95,'Нормализованная таблица'!$B$1:$K$1)+1,,,"Нормализованная таблица")),INDIRECT(ADDRESS(2,MATCH(B95,'Нормализованная таблица'!$B$1:$K$1)+1,,,"Нормализованная таблица")):INDIRECT(ADDRESS(31,MATCH(B95,'Нормализованная таблица'!$B$1:$K$1)+1,,,"Нормализованная таблица")),INDIRECT(ADDRESS(2,MATCH(A95,'Нормализованная таблица'!$B$1:$K$1)+1,,,"Нормализованная таблица")):INDIRECT(ADDRESS(31,MATCH(A95,'Нормализованная таблица'!$B$1:$K$1)+1,,,"Нормализованная таблица")))</f>
        <v>#N/A</v>
      </c>
    </row>
    <row r="96" spans="1:7" x14ac:dyDescent="0.3">
      <c r="A96" t="str">
        <f ca="1">IF(INDIRECT(ADDRESS(Таблицы!$AI97-1,6,,,"Трёхпредметные наборы"))&gt;=Параметры!$A$2,Таблицы!AC97,"")</f>
        <v/>
      </c>
      <c r="B96" t="str">
        <f ca="1">IF(INDIRECT(ADDRESS(Таблицы!$AI97-1,6,,,"Трёхпредметные наборы"))&gt;=Параметры!$A$2,Таблицы!AD97,"")</f>
        <v/>
      </c>
      <c r="C96" t="str">
        <f ca="1">IF(INDIRECT(ADDRESS(Таблицы!$AI97-1,6,,,"Трёхпредметные наборы"))&gt;=Параметры!$A$2,Таблицы!AE97,"")</f>
        <v/>
      </c>
      <c r="D96" t="str">
        <f ca="1">IF(INDIRECT(ADDRESS(Таблицы!$AI97-1,6,,,"Трёхпредметные наборы"))&gt;=Параметры!$A$2,Таблицы!AF97,"")</f>
        <v/>
      </c>
      <c r="E96" t="str">
        <f ca="1">IF(INDIRECT(ADDRESS(Таблицы!$AI97-1,6,,,"Трёхпредметные наборы"))&gt;=Параметры!$A$2,Таблицы!AG97,"")</f>
        <v/>
      </c>
      <c r="F96" t="str">
        <f ca="1">IF(INDIRECT(ADDRESS(MATCH(Таблицы!AH97,'Однопредметные наборы'!$A$2:$A$11)+1,2,,,"Однопредметные наборы"))&gt;=Параметры!$A$2,Таблицы!AH97,"")</f>
        <v>Терафлю</v>
      </c>
      <c r="G96" s="5" t="e">
        <f ca="1">SUMPRODUCT(INDIRECT(ADDRESS(2,MATCH(C96,'Нормализованная таблица'!$B$1:$K$1)+1,,,"Нормализованная таблица")):INDIRECT(ADDRESS(31,MATCH(C96,'Нормализованная таблица'!$B$1:$K$1)+1,,,"Нормализованная таблица")),INDIRECT(ADDRESS(2,MATCH(D96,'Нормализованная таблица'!$B$1:$K$1)+1,,,"Нормализованная таблица")):INDIRECT(ADDRESS(31,MATCH(D96,'Нормализованная таблица'!$B$1:$K$1)+1,,,"Нормализованная таблица")),INDIRECT(ADDRESS(2,MATCH(E96,'Нормализованная таблица'!$B$1:$K$1)+1,,,"Нормализованная таблица")):INDIRECT(ADDRESS(31,MATCH(E96,'Нормализованная таблица'!$B$1:$K$1)+1,,,"Нормализованная таблица")),INDIRECT(ADDRESS(2,MATCH(F96,'Нормализованная таблица'!$B$1:$K$1)+1,,,"Нормализованная таблица")):INDIRECT(ADDRESS(31,MATCH(F96,'Нормализованная таблица'!$B$1:$K$1)+1,,,"Нормализованная таблица")),INDIRECT(ADDRESS(2,MATCH(B96,'Нормализованная таблица'!$B$1:$K$1)+1,,,"Нормализованная таблица")):INDIRECT(ADDRESS(31,MATCH(B96,'Нормализованная таблица'!$B$1:$K$1)+1,,,"Нормализованная таблица")),INDIRECT(ADDRESS(2,MATCH(A96,'Нормализованная таблица'!$B$1:$K$1)+1,,,"Нормализованная таблица")):INDIRECT(ADDRESS(31,MATCH(A96,'Нормализованная таблица'!$B$1:$K$1)+1,,,"Нормализованная таблица")))</f>
        <v>#N/A</v>
      </c>
    </row>
    <row r="97" spans="1:7" x14ac:dyDescent="0.3">
      <c r="A97" t="str">
        <f ca="1">IF(INDIRECT(ADDRESS(Таблицы!$AI98-1,6,,,"Трёхпредметные наборы"))&gt;=Параметры!$A$2,Таблицы!AC98,"")</f>
        <v/>
      </c>
      <c r="B97" t="str">
        <f ca="1">IF(INDIRECT(ADDRESS(Таблицы!$AI98-1,6,,,"Трёхпредметные наборы"))&gt;=Параметры!$A$2,Таблицы!AD98,"")</f>
        <v/>
      </c>
      <c r="C97" t="str">
        <f ca="1">IF(INDIRECT(ADDRESS(Таблицы!$AI98-1,6,,,"Трёхпредметные наборы"))&gt;=Параметры!$A$2,Таблицы!AE98,"")</f>
        <v/>
      </c>
      <c r="D97" t="str">
        <f ca="1">IF(INDIRECT(ADDRESS(Таблицы!$AI98-1,6,,,"Трёхпредметные наборы"))&gt;=Параметры!$A$2,Таблицы!AF98,"")</f>
        <v/>
      </c>
      <c r="E97" t="str">
        <f ca="1">IF(INDIRECT(ADDRESS(Таблицы!$AI98-1,6,,,"Трёхпредметные наборы"))&gt;=Параметры!$A$2,Таблицы!AG98,"")</f>
        <v/>
      </c>
      <c r="F97" t="str">
        <f ca="1">IF(INDIRECT(ADDRESS(MATCH(Таблицы!AH98,'Однопредметные наборы'!$A$2:$A$11)+1,2,,,"Однопредметные наборы"))&gt;=Параметры!$A$2,Таблицы!AH98,"")</f>
        <v>Терафлю</v>
      </c>
      <c r="G97" s="5" t="e">
        <f ca="1">SUMPRODUCT(INDIRECT(ADDRESS(2,MATCH(C97,'Нормализованная таблица'!$B$1:$K$1)+1,,,"Нормализованная таблица")):INDIRECT(ADDRESS(31,MATCH(C97,'Нормализованная таблица'!$B$1:$K$1)+1,,,"Нормализованная таблица")),INDIRECT(ADDRESS(2,MATCH(D97,'Нормализованная таблица'!$B$1:$K$1)+1,,,"Нормализованная таблица")):INDIRECT(ADDRESS(31,MATCH(D97,'Нормализованная таблица'!$B$1:$K$1)+1,,,"Нормализованная таблица")),INDIRECT(ADDRESS(2,MATCH(E97,'Нормализованная таблица'!$B$1:$K$1)+1,,,"Нормализованная таблица")):INDIRECT(ADDRESS(31,MATCH(E97,'Нормализованная таблица'!$B$1:$K$1)+1,,,"Нормализованная таблица")),INDIRECT(ADDRESS(2,MATCH(F97,'Нормализованная таблица'!$B$1:$K$1)+1,,,"Нормализованная таблица")):INDIRECT(ADDRESS(31,MATCH(F97,'Нормализованная таблица'!$B$1:$K$1)+1,,,"Нормализованная таблица")),INDIRECT(ADDRESS(2,MATCH(B97,'Нормализованная таблица'!$B$1:$K$1)+1,,,"Нормализованная таблица")):INDIRECT(ADDRESS(31,MATCH(B97,'Нормализованная таблица'!$B$1:$K$1)+1,,,"Нормализованная таблица")),INDIRECT(ADDRESS(2,MATCH(A97,'Нормализованная таблица'!$B$1:$K$1)+1,,,"Нормализованная таблица")):INDIRECT(ADDRESS(31,MATCH(A97,'Нормализованная таблица'!$B$1:$K$1)+1,,,"Нормализованная таблица")))</f>
        <v>#N/A</v>
      </c>
    </row>
    <row r="98" spans="1:7" x14ac:dyDescent="0.3">
      <c r="A98" t="str">
        <f ca="1">IF(INDIRECT(ADDRESS(Таблицы!$AI99-1,6,,,"Трёхпредметные наборы"))&gt;=Параметры!$A$2,Таблицы!AC99,"")</f>
        <v/>
      </c>
      <c r="B98" t="str">
        <f ca="1">IF(INDIRECT(ADDRESS(Таблицы!$AI99-1,6,,,"Трёхпредметные наборы"))&gt;=Параметры!$A$2,Таблицы!AD99,"")</f>
        <v/>
      </c>
      <c r="C98" t="str">
        <f ca="1">IF(INDIRECT(ADDRESS(Таблицы!$AI99-1,6,,,"Трёхпредметные наборы"))&gt;=Параметры!$A$2,Таблицы!AE99,"")</f>
        <v/>
      </c>
      <c r="D98" t="str">
        <f ca="1">IF(INDIRECT(ADDRESS(Таблицы!$AI99-1,6,,,"Трёхпредметные наборы"))&gt;=Параметры!$A$2,Таблицы!AF99,"")</f>
        <v/>
      </c>
      <c r="E98" t="str">
        <f ca="1">IF(INDIRECT(ADDRESS(Таблицы!$AI99-1,6,,,"Трёхпредметные наборы"))&gt;=Параметры!$A$2,Таблицы!AG99,"")</f>
        <v/>
      </c>
      <c r="F98" t="str">
        <f ca="1">IF(INDIRECT(ADDRESS(MATCH(Таблицы!AH99,'Однопредметные наборы'!$A$2:$A$11)+1,2,,,"Однопредметные наборы"))&gt;=Параметры!$A$2,Таблицы!AH99,"")</f>
        <v/>
      </c>
      <c r="G98" s="5" t="e">
        <f ca="1">SUMPRODUCT(INDIRECT(ADDRESS(2,MATCH(C98,'Нормализованная таблица'!$B$1:$K$1)+1,,,"Нормализованная таблица")):INDIRECT(ADDRESS(31,MATCH(C98,'Нормализованная таблица'!$B$1:$K$1)+1,,,"Нормализованная таблица")),INDIRECT(ADDRESS(2,MATCH(D98,'Нормализованная таблица'!$B$1:$K$1)+1,,,"Нормализованная таблица")):INDIRECT(ADDRESS(31,MATCH(D98,'Нормализованная таблица'!$B$1:$K$1)+1,,,"Нормализованная таблица")),INDIRECT(ADDRESS(2,MATCH(E98,'Нормализованная таблица'!$B$1:$K$1)+1,,,"Нормализованная таблица")):INDIRECT(ADDRESS(31,MATCH(E98,'Нормализованная таблица'!$B$1:$K$1)+1,,,"Нормализованная таблица")),INDIRECT(ADDRESS(2,MATCH(F98,'Нормализованная таблица'!$B$1:$K$1)+1,,,"Нормализованная таблица")):INDIRECT(ADDRESS(31,MATCH(F98,'Нормализованная таблица'!$B$1:$K$1)+1,,,"Нормализованная таблица")),INDIRECT(ADDRESS(2,MATCH(B98,'Нормализованная таблица'!$B$1:$K$1)+1,,,"Нормализованная таблица")):INDIRECT(ADDRESS(31,MATCH(B98,'Нормализованная таблица'!$B$1:$K$1)+1,,,"Нормализованная таблица")),INDIRECT(ADDRESS(2,MATCH(A98,'Нормализованная таблица'!$B$1:$K$1)+1,,,"Нормализованная таблица")):INDIRECT(ADDRESS(31,MATCH(A98,'Нормализованная таблица'!$B$1:$K$1)+1,,,"Нормализованная таблица")))</f>
        <v>#N/A</v>
      </c>
    </row>
    <row r="99" spans="1:7" x14ac:dyDescent="0.3">
      <c r="A99" t="str">
        <f ca="1">IF(INDIRECT(ADDRESS(Таблицы!$AI100-1,6,,,"Трёхпредметные наборы"))&gt;=Параметры!$A$2,Таблицы!AC100,"")</f>
        <v/>
      </c>
      <c r="B99" t="str">
        <f ca="1">IF(INDIRECT(ADDRESS(Таблицы!$AI100-1,6,,,"Трёхпредметные наборы"))&gt;=Параметры!$A$2,Таблицы!AD100,"")</f>
        <v/>
      </c>
      <c r="C99" t="str">
        <f ca="1">IF(INDIRECT(ADDRESS(Таблицы!$AI100-1,6,,,"Трёхпредметные наборы"))&gt;=Параметры!$A$2,Таблицы!AE100,"")</f>
        <v/>
      </c>
      <c r="D99" t="str">
        <f ca="1">IF(INDIRECT(ADDRESS(Таблицы!$AI100-1,6,,,"Трёхпредметные наборы"))&gt;=Параметры!$A$2,Таблицы!AF100,"")</f>
        <v/>
      </c>
      <c r="E99" t="str">
        <f ca="1">IF(INDIRECT(ADDRESS(Таблицы!$AI100-1,6,,,"Трёхпредметные наборы"))&gt;=Параметры!$A$2,Таблицы!AG100,"")</f>
        <v/>
      </c>
      <c r="F99" t="str">
        <f ca="1">IF(INDIRECT(ADDRESS(MATCH(Таблицы!AH100,'Однопредметные наборы'!$A$2:$A$11)+1,2,,,"Однопредметные наборы"))&gt;=Параметры!$A$2,Таблицы!AH100,"")</f>
        <v>Терафлю</v>
      </c>
      <c r="G99" s="5" t="e">
        <f ca="1">SUMPRODUCT(INDIRECT(ADDRESS(2,MATCH(C99,'Нормализованная таблица'!$B$1:$K$1)+1,,,"Нормализованная таблица")):INDIRECT(ADDRESS(31,MATCH(C99,'Нормализованная таблица'!$B$1:$K$1)+1,,,"Нормализованная таблица")),INDIRECT(ADDRESS(2,MATCH(D99,'Нормализованная таблица'!$B$1:$K$1)+1,,,"Нормализованная таблица")):INDIRECT(ADDRESS(31,MATCH(D99,'Нормализованная таблица'!$B$1:$K$1)+1,,,"Нормализованная таблица")),INDIRECT(ADDRESS(2,MATCH(E99,'Нормализованная таблица'!$B$1:$K$1)+1,,,"Нормализованная таблица")):INDIRECT(ADDRESS(31,MATCH(E99,'Нормализованная таблица'!$B$1:$K$1)+1,,,"Нормализованная таблица")),INDIRECT(ADDRESS(2,MATCH(F99,'Нормализованная таблица'!$B$1:$K$1)+1,,,"Нормализованная таблица")):INDIRECT(ADDRESS(31,MATCH(F99,'Нормализованная таблица'!$B$1:$K$1)+1,,,"Нормализованная таблица")),INDIRECT(ADDRESS(2,MATCH(B99,'Нормализованная таблица'!$B$1:$K$1)+1,,,"Нормализованная таблица")):INDIRECT(ADDRESS(31,MATCH(B99,'Нормализованная таблица'!$B$1:$K$1)+1,,,"Нормализованная таблица")),INDIRECT(ADDRESS(2,MATCH(A99,'Нормализованная таблица'!$B$1:$K$1)+1,,,"Нормализованная таблица")):INDIRECT(ADDRESS(31,MATCH(A99,'Нормализованная таблица'!$B$1:$K$1)+1,,,"Нормализованная таблица")))</f>
        <v>#N/A</v>
      </c>
    </row>
    <row r="100" spans="1:7" x14ac:dyDescent="0.3">
      <c r="A100" t="str">
        <f ca="1">IF(INDIRECT(ADDRESS(Таблицы!$AI101-1,6,,,"Трёхпредметные наборы"))&gt;=Параметры!$A$2,Таблицы!AC101,"")</f>
        <v/>
      </c>
      <c r="B100" t="str">
        <f ca="1">IF(INDIRECT(ADDRESS(Таблицы!$AI101-1,6,,,"Трёхпредметные наборы"))&gt;=Параметры!$A$2,Таблицы!AD101,"")</f>
        <v/>
      </c>
      <c r="C100" t="str">
        <f ca="1">IF(INDIRECT(ADDRESS(Таблицы!$AI101-1,6,,,"Трёхпредметные наборы"))&gt;=Параметры!$A$2,Таблицы!AE101,"")</f>
        <v/>
      </c>
      <c r="D100" t="str">
        <f ca="1">IF(INDIRECT(ADDRESS(Таблицы!$AI101-1,6,,,"Трёхпредметные наборы"))&gt;=Параметры!$A$2,Таблицы!AF101,"")</f>
        <v/>
      </c>
      <c r="E100" t="str">
        <f ca="1">IF(INDIRECT(ADDRESS(Таблицы!$AI101-1,6,,,"Трёхпредметные наборы"))&gt;=Параметры!$A$2,Таблицы!AG101,"")</f>
        <v/>
      </c>
      <c r="F100" t="str">
        <f ca="1">IF(INDIRECT(ADDRESS(MATCH(Таблицы!AH101,'Однопредметные наборы'!$A$2:$A$11)+1,2,,,"Однопредметные наборы"))&gt;=Параметры!$A$2,Таблицы!AH101,"")</f>
        <v>Терафлю</v>
      </c>
      <c r="G100" s="5" t="e">
        <f ca="1">SUMPRODUCT(INDIRECT(ADDRESS(2,MATCH(C100,'Нормализованная таблица'!$B$1:$K$1)+1,,,"Нормализованная таблица")):INDIRECT(ADDRESS(31,MATCH(C100,'Нормализованная таблица'!$B$1:$K$1)+1,,,"Нормализованная таблица")),INDIRECT(ADDRESS(2,MATCH(D100,'Нормализованная таблица'!$B$1:$K$1)+1,,,"Нормализованная таблица")):INDIRECT(ADDRESS(31,MATCH(D100,'Нормализованная таблица'!$B$1:$K$1)+1,,,"Нормализованная таблица")),INDIRECT(ADDRESS(2,MATCH(E100,'Нормализованная таблица'!$B$1:$K$1)+1,,,"Нормализованная таблица")):INDIRECT(ADDRESS(31,MATCH(E100,'Нормализованная таблица'!$B$1:$K$1)+1,,,"Нормализованная таблица")),INDIRECT(ADDRESS(2,MATCH(F100,'Нормализованная таблица'!$B$1:$K$1)+1,,,"Нормализованная таблица")):INDIRECT(ADDRESS(31,MATCH(F100,'Нормализованная таблица'!$B$1:$K$1)+1,,,"Нормализованная таблица")),INDIRECT(ADDRESS(2,MATCH(B100,'Нормализованная таблица'!$B$1:$K$1)+1,,,"Нормализованная таблица")):INDIRECT(ADDRESS(31,MATCH(B100,'Нормализованная таблица'!$B$1:$K$1)+1,,,"Нормализованная таблица")),INDIRECT(ADDRESS(2,MATCH(A100,'Нормализованная таблица'!$B$1:$K$1)+1,,,"Нормализованная таблица")):INDIRECT(ADDRESS(31,MATCH(A100,'Нормализованная таблица'!$B$1:$K$1)+1,,,"Нормализованная таблица")))</f>
        <v>#N/A</v>
      </c>
    </row>
    <row r="101" spans="1:7" x14ac:dyDescent="0.3">
      <c r="A101" t="str">
        <f ca="1">IF(INDIRECT(ADDRESS(Таблицы!$AI102-1,6,,,"Трёхпредметные наборы"))&gt;=Параметры!$A$2,Таблицы!AC102,"")</f>
        <v/>
      </c>
      <c r="B101" t="str">
        <f ca="1">IF(INDIRECT(ADDRESS(Таблицы!$AI102-1,6,,,"Трёхпредметные наборы"))&gt;=Параметры!$A$2,Таблицы!AD102,"")</f>
        <v/>
      </c>
      <c r="C101" t="str">
        <f ca="1">IF(INDIRECT(ADDRESS(Таблицы!$AI102-1,6,,,"Трёхпредметные наборы"))&gt;=Параметры!$A$2,Таблицы!AE102,"")</f>
        <v/>
      </c>
      <c r="D101" t="str">
        <f ca="1">IF(INDIRECT(ADDRESS(Таблицы!$AI102-1,6,,,"Трёхпредметные наборы"))&gt;=Параметры!$A$2,Таблицы!AF102,"")</f>
        <v/>
      </c>
      <c r="E101" t="str">
        <f ca="1">IF(INDIRECT(ADDRESS(Таблицы!$AI102-1,6,,,"Трёхпредметные наборы"))&gt;=Параметры!$A$2,Таблицы!AG102,"")</f>
        <v/>
      </c>
      <c r="F101" t="str">
        <f ca="1">IF(INDIRECT(ADDRESS(MATCH(Таблицы!AH102,'Однопредметные наборы'!$A$2:$A$11)+1,2,,,"Однопредметные наборы"))&gt;=Параметры!$A$2,Таблицы!AH102,"")</f>
        <v>Терафлю</v>
      </c>
      <c r="G101" s="5" t="e">
        <f ca="1">SUMPRODUCT(INDIRECT(ADDRESS(2,MATCH(C101,'Нормализованная таблица'!$B$1:$K$1)+1,,,"Нормализованная таблица")):INDIRECT(ADDRESS(31,MATCH(C101,'Нормализованная таблица'!$B$1:$K$1)+1,,,"Нормализованная таблица")),INDIRECT(ADDRESS(2,MATCH(D101,'Нормализованная таблица'!$B$1:$K$1)+1,,,"Нормализованная таблица")):INDIRECT(ADDRESS(31,MATCH(D101,'Нормализованная таблица'!$B$1:$K$1)+1,,,"Нормализованная таблица")),INDIRECT(ADDRESS(2,MATCH(E101,'Нормализованная таблица'!$B$1:$K$1)+1,,,"Нормализованная таблица")):INDIRECT(ADDRESS(31,MATCH(E101,'Нормализованная таблица'!$B$1:$K$1)+1,,,"Нормализованная таблица")),INDIRECT(ADDRESS(2,MATCH(F101,'Нормализованная таблица'!$B$1:$K$1)+1,,,"Нормализованная таблица")):INDIRECT(ADDRESS(31,MATCH(F101,'Нормализованная таблица'!$B$1:$K$1)+1,,,"Нормализованная таблица")),INDIRECT(ADDRESS(2,MATCH(B101,'Нормализованная таблица'!$B$1:$K$1)+1,,,"Нормализованная таблица")):INDIRECT(ADDRESS(31,MATCH(B101,'Нормализованная таблица'!$B$1:$K$1)+1,,,"Нормализованная таблица")),INDIRECT(ADDRESS(2,MATCH(A101,'Нормализованная таблица'!$B$1:$K$1)+1,,,"Нормализованная таблица")):INDIRECT(ADDRESS(31,MATCH(A101,'Нормализованная таблица'!$B$1:$K$1)+1,,,"Нормализованная таблица")))</f>
        <v>#N/A</v>
      </c>
    </row>
    <row r="102" spans="1:7" x14ac:dyDescent="0.3">
      <c r="A102" t="str">
        <f ca="1">IF(INDIRECT(ADDRESS(Таблицы!$AI103-1,6,,,"Трёхпредметные наборы"))&gt;=Параметры!$A$2,Таблицы!AC103,"")</f>
        <v/>
      </c>
      <c r="B102" t="str">
        <f ca="1">IF(INDIRECT(ADDRESS(Таблицы!$AI103-1,6,,,"Трёхпредметные наборы"))&gt;=Параметры!$A$2,Таблицы!AD103,"")</f>
        <v/>
      </c>
      <c r="C102" t="str">
        <f ca="1">IF(INDIRECT(ADDRESS(Таблицы!$AI103-1,6,,,"Трёхпредметные наборы"))&gt;=Параметры!$A$2,Таблицы!AE103,"")</f>
        <v/>
      </c>
      <c r="D102" t="str">
        <f ca="1">IF(INDIRECT(ADDRESS(Таблицы!$AI103-1,6,,,"Трёхпредметные наборы"))&gt;=Параметры!$A$2,Таблицы!AF103,"")</f>
        <v/>
      </c>
      <c r="E102" t="str">
        <f ca="1">IF(INDIRECT(ADDRESS(Таблицы!$AI103-1,6,,,"Трёхпредметные наборы"))&gt;=Параметры!$A$2,Таблицы!AG103,"")</f>
        <v/>
      </c>
      <c r="F102" t="str">
        <f ca="1">IF(INDIRECT(ADDRESS(MATCH(Таблицы!AH103,'Однопредметные наборы'!$A$2:$A$11)+1,2,,,"Однопредметные наборы"))&gt;=Параметры!$A$2,Таблицы!AH103,"")</f>
        <v/>
      </c>
      <c r="G102" s="5" t="e">
        <f ca="1">SUMPRODUCT(INDIRECT(ADDRESS(2,MATCH(C102,'Нормализованная таблица'!$B$1:$K$1)+1,,,"Нормализованная таблица")):INDIRECT(ADDRESS(31,MATCH(C102,'Нормализованная таблица'!$B$1:$K$1)+1,,,"Нормализованная таблица")),INDIRECT(ADDRESS(2,MATCH(D102,'Нормализованная таблица'!$B$1:$K$1)+1,,,"Нормализованная таблица")):INDIRECT(ADDRESS(31,MATCH(D102,'Нормализованная таблица'!$B$1:$K$1)+1,,,"Нормализованная таблица")),INDIRECT(ADDRESS(2,MATCH(E102,'Нормализованная таблица'!$B$1:$K$1)+1,,,"Нормализованная таблица")):INDIRECT(ADDRESS(31,MATCH(E102,'Нормализованная таблица'!$B$1:$K$1)+1,,,"Нормализованная таблица")),INDIRECT(ADDRESS(2,MATCH(F102,'Нормализованная таблица'!$B$1:$K$1)+1,,,"Нормализованная таблица")):INDIRECT(ADDRESS(31,MATCH(F102,'Нормализованная таблица'!$B$1:$K$1)+1,,,"Нормализованная таблица")),INDIRECT(ADDRESS(2,MATCH(B102,'Нормализованная таблица'!$B$1:$K$1)+1,,,"Нормализованная таблица")):INDIRECT(ADDRESS(31,MATCH(B102,'Нормализованная таблица'!$B$1:$K$1)+1,,,"Нормализованная таблица")),INDIRECT(ADDRESS(2,MATCH(A102,'Нормализованная таблица'!$B$1:$K$1)+1,,,"Нормализованная таблица")):INDIRECT(ADDRESS(31,MATCH(A102,'Нормализованная таблица'!$B$1:$K$1)+1,,,"Нормализованная таблица")))</f>
        <v>#N/A</v>
      </c>
    </row>
    <row r="103" spans="1:7" x14ac:dyDescent="0.3">
      <c r="A103" t="str">
        <f ca="1">IF(INDIRECT(ADDRESS(Таблицы!$AI104-1,6,,,"Трёхпредметные наборы"))&gt;=Параметры!$A$2,Таблицы!AC104,"")</f>
        <v/>
      </c>
      <c r="B103" t="str">
        <f ca="1">IF(INDIRECT(ADDRESS(Таблицы!$AI104-1,6,,,"Трёхпредметные наборы"))&gt;=Параметры!$A$2,Таблицы!AD104,"")</f>
        <v/>
      </c>
      <c r="C103" t="str">
        <f ca="1">IF(INDIRECT(ADDRESS(Таблицы!$AI104-1,6,,,"Трёхпредметные наборы"))&gt;=Параметры!$A$2,Таблицы!AE104,"")</f>
        <v/>
      </c>
      <c r="D103" t="str">
        <f ca="1">IF(INDIRECT(ADDRESS(Таблицы!$AI104-1,6,,,"Трёхпредметные наборы"))&gt;=Параметры!$A$2,Таблицы!AF104,"")</f>
        <v/>
      </c>
      <c r="E103" t="str">
        <f ca="1">IF(INDIRECT(ADDRESS(Таблицы!$AI104-1,6,,,"Трёхпредметные наборы"))&gt;=Параметры!$A$2,Таблицы!AG104,"")</f>
        <v/>
      </c>
      <c r="F103" t="str">
        <f ca="1">IF(INDIRECT(ADDRESS(MATCH(Таблицы!AH104,'Однопредметные наборы'!$A$2:$A$11)+1,2,,,"Однопредметные наборы"))&gt;=Параметры!$A$2,Таблицы!AH104,"")</f>
        <v>Терафлю</v>
      </c>
      <c r="G103" s="5" t="e">
        <f ca="1">SUMPRODUCT(INDIRECT(ADDRESS(2,MATCH(C103,'Нормализованная таблица'!$B$1:$K$1)+1,,,"Нормализованная таблица")):INDIRECT(ADDRESS(31,MATCH(C103,'Нормализованная таблица'!$B$1:$K$1)+1,,,"Нормализованная таблица")),INDIRECT(ADDRESS(2,MATCH(D103,'Нормализованная таблица'!$B$1:$K$1)+1,,,"Нормализованная таблица")):INDIRECT(ADDRESS(31,MATCH(D103,'Нормализованная таблица'!$B$1:$K$1)+1,,,"Нормализованная таблица")),INDIRECT(ADDRESS(2,MATCH(E103,'Нормализованная таблица'!$B$1:$K$1)+1,,,"Нормализованная таблица")):INDIRECT(ADDRESS(31,MATCH(E103,'Нормализованная таблица'!$B$1:$K$1)+1,,,"Нормализованная таблица")),INDIRECT(ADDRESS(2,MATCH(F103,'Нормализованная таблица'!$B$1:$K$1)+1,,,"Нормализованная таблица")):INDIRECT(ADDRESS(31,MATCH(F103,'Нормализованная таблица'!$B$1:$K$1)+1,,,"Нормализованная таблица")),INDIRECT(ADDRESS(2,MATCH(B103,'Нормализованная таблица'!$B$1:$K$1)+1,,,"Нормализованная таблица")):INDIRECT(ADDRESS(31,MATCH(B103,'Нормализованная таблица'!$B$1:$K$1)+1,,,"Нормализованная таблица")),INDIRECT(ADDRESS(2,MATCH(A103,'Нормализованная таблица'!$B$1:$K$1)+1,,,"Нормализованная таблица")):INDIRECT(ADDRESS(31,MATCH(A103,'Нормализованная таблица'!$B$1:$K$1)+1,,,"Нормализованная таблица")))</f>
        <v>#N/A</v>
      </c>
    </row>
    <row r="104" spans="1:7" x14ac:dyDescent="0.3">
      <c r="A104" t="str">
        <f ca="1">IF(INDIRECT(ADDRESS(Таблицы!$AI105-1,6,,,"Трёхпредметные наборы"))&gt;=Параметры!$A$2,Таблицы!AC105,"")</f>
        <v/>
      </c>
      <c r="B104" t="str">
        <f ca="1">IF(INDIRECT(ADDRESS(Таблицы!$AI105-1,6,,,"Трёхпредметные наборы"))&gt;=Параметры!$A$2,Таблицы!AD105,"")</f>
        <v/>
      </c>
      <c r="C104" t="str">
        <f ca="1">IF(INDIRECT(ADDRESS(Таблицы!$AI105-1,6,,,"Трёхпредметные наборы"))&gt;=Параметры!$A$2,Таблицы!AE105,"")</f>
        <v/>
      </c>
      <c r="D104" t="str">
        <f ca="1">IF(INDIRECT(ADDRESS(Таблицы!$AI105-1,6,,,"Трёхпредметные наборы"))&gt;=Параметры!$A$2,Таблицы!AF105,"")</f>
        <v/>
      </c>
      <c r="E104" t="str">
        <f ca="1">IF(INDIRECT(ADDRESS(Таблицы!$AI105-1,6,,,"Трёхпредметные наборы"))&gt;=Параметры!$A$2,Таблицы!AG105,"")</f>
        <v/>
      </c>
      <c r="F104" t="str">
        <f ca="1">IF(INDIRECT(ADDRESS(MATCH(Таблицы!AH105,'Однопредметные наборы'!$A$2:$A$11)+1,2,,,"Однопредметные наборы"))&gt;=Параметры!$A$2,Таблицы!AH105,"")</f>
        <v>Терафлю</v>
      </c>
      <c r="G104" s="5" t="e">
        <f ca="1">SUMPRODUCT(INDIRECT(ADDRESS(2,MATCH(C104,'Нормализованная таблица'!$B$1:$K$1)+1,,,"Нормализованная таблица")):INDIRECT(ADDRESS(31,MATCH(C104,'Нормализованная таблица'!$B$1:$K$1)+1,,,"Нормализованная таблица")),INDIRECT(ADDRESS(2,MATCH(D104,'Нормализованная таблица'!$B$1:$K$1)+1,,,"Нормализованная таблица")):INDIRECT(ADDRESS(31,MATCH(D104,'Нормализованная таблица'!$B$1:$K$1)+1,,,"Нормализованная таблица")),INDIRECT(ADDRESS(2,MATCH(E104,'Нормализованная таблица'!$B$1:$K$1)+1,,,"Нормализованная таблица")):INDIRECT(ADDRESS(31,MATCH(E104,'Нормализованная таблица'!$B$1:$K$1)+1,,,"Нормализованная таблица")),INDIRECT(ADDRESS(2,MATCH(F104,'Нормализованная таблица'!$B$1:$K$1)+1,,,"Нормализованная таблица")):INDIRECT(ADDRESS(31,MATCH(F104,'Нормализованная таблица'!$B$1:$K$1)+1,,,"Нормализованная таблица")),INDIRECT(ADDRESS(2,MATCH(B104,'Нормализованная таблица'!$B$1:$K$1)+1,,,"Нормализованная таблица")):INDIRECT(ADDRESS(31,MATCH(B104,'Нормализованная таблица'!$B$1:$K$1)+1,,,"Нормализованная таблица")),INDIRECT(ADDRESS(2,MATCH(A104,'Нормализованная таблица'!$B$1:$K$1)+1,,,"Нормализованная таблица")):INDIRECT(ADDRESS(31,MATCH(A104,'Нормализованная таблица'!$B$1:$K$1)+1,,,"Нормализованная таблица")))</f>
        <v>#N/A</v>
      </c>
    </row>
    <row r="105" spans="1:7" x14ac:dyDescent="0.3">
      <c r="A105" t="str">
        <f ca="1">IF(INDIRECT(ADDRESS(Таблицы!$AI106-1,6,,,"Трёхпредметные наборы"))&gt;=Параметры!$A$2,Таблицы!AC106,"")</f>
        <v/>
      </c>
      <c r="B105" t="str">
        <f ca="1">IF(INDIRECT(ADDRESS(Таблицы!$AI106-1,6,,,"Трёхпредметные наборы"))&gt;=Параметры!$A$2,Таблицы!AD106,"")</f>
        <v/>
      </c>
      <c r="C105" t="str">
        <f ca="1">IF(INDIRECT(ADDRESS(Таблицы!$AI106-1,6,,,"Трёхпредметные наборы"))&gt;=Параметры!$A$2,Таблицы!AE106,"")</f>
        <v/>
      </c>
      <c r="D105" t="str">
        <f ca="1">IF(INDIRECT(ADDRESS(Таблицы!$AI106-1,6,,,"Трёхпредметные наборы"))&gt;=Параметры!$A$2,Таблицы!AF106,"")</f>
        <v/>
      </c>
      <c r="E105" t="str">
        <f ca="1">IF(INDIRECT(ADDRESS(Таблицы!$AI106-1,6,,,"Трёхпредметные наборы"))&gt;=Параметры!$A$2,Таблицы!AG106,"")</f>
        <v/>
      </c>
      <c r="F105" t="str">
        <f ca="1">IF(INDIRECT(ADDRESS(MATCH(Таблицы!AH106,'Однопредметные наборы'!$A$2:$A$11)+1,2,,,"Однопредметные наборы"))&gt;=Параметры!$A$2,Таблицы!AH106,"")</f>
        <v>Терафлю</v>
      </c>
      <c r="G105" s="5" t="e">
        <f ca="1">SUMPRODUCT(INDIRECT(ADDRESS(2,MATCH(C105,'Нормализованная таблица'!$B$1:$K$1)+1,,,"Нормализованная таблица")):INDIRECT(ADDRESS(31,MATCH(C105,'Нормализованная таблица'!$B$1:$K$1)+1,,,"Нормализованная таблица")),INDIRECT(ADDRESS(2,MATCH(D105,'Нормализованная таблица'!$B$1:$K$1)+1,,,"Нормализованная таблица")):INDIRECT(ADDRESS(31,MATCH(D105,'Нормализованная таблица'!$B$1:$K$1)+1,,,"Нормализованная таблица")),INDIRECT(ADDRESS(2,MATCH(E105,'Нормализованная таблица'!$B$1:$K$1)+1,,,"Нормализованная таблица")):INDIRECT(ADDRESS(31,MATCH(E105,'Нормализованная таблица'!$B$1:$K$1)+1,,,"Нормализованная таблица")),INDIRECT(ADDRESS(2,MATCH(F105,'Нормализованная таблица'!$B$1:$K$1)+1,,,"Нормализованная таблица")):INDIRECT(ADDRESS(31,MATCH(F105,'Нормализованная таблица'!$B$1:$K$1)+1,,,"Нормализованная таблица")),INDIRECT(ADDRESS(2,MATCH(B105,'Нормализованная таблица'!$B$1:$K$1)+1,,,"Нормализованная таблица")):INDIRECT(ADDRESS(31,MATCH(B105,'Нормализованная таблица'!$B$1:$K$1)+1,,,"Нормализованная таблица")),INDIRECT(ADDRESS(2,MATCH(A105,'Нормализованная таблица'!$B$1:$K$1)+1,,,"Нормализованная таблица")):INDIRECT(ADDRESS(31,MATCH(A105,'Нормализованная таблица'!$B$1:$K$1)+1,,,"Нормализованная таблица")))</f>
        <v>#N/A</v>
      </c>
    </row>
    <row r="106" spans="1:7" x14ac:dyDescent="0.3">
      <c r="A106" t="str">
        <f ca="1">IF(INDIRECT(ADDRESS(Таблицы!$AI107-1,6,,,"Трёхпредметные наборы"))&gt;=Параметры!$A$2,Таблицы!AC107,"")</f>
        <v/>
      </c>
      <c r="B106" t="str">
        <f ca="1">IF(INDIRECT(ADDRESS(Таблицы!$AI107-1,6,,,"Трёхпредметные наборы"))&gt;=Параметры!$A$2,Таблицы!AD107,"")</f>
        <v/>
      </c>
      <c r="C106" t="str">
        <f ca="1">IF(INDIRECT(ADDRESS(Таблицы!$AI107-1,6,,,"Трёхпредметные наборы"))&gt;=Параметры!$A$2,Таблицы!AE107,"")</f>
        <v/>
      </c>
      <c r="D106" t="str">
        <f ca="1">IF(INDIRECT(ADDRESS(Таблицы!$AI107-1,6,,,"Трёхпредметные наборы"))&gt;=Параметры!$A$2,Таблицы!AF107,"")</f>
        <v/>
      </c>
      <c r="E106" t="str">
        <f ca="1">IF(INDIRECT(ADDRESS(Таблицы!$AI107-1,6,,,"Трёхпредметные наборы"))&gt;=Параметры!$A$2,Таблицы!AG107,"")</f>
        <v/>
      </c>
      <c r="F106" t="str">
        <f ca="1">IF(INDIRECT(ADDRESS(MATCH(Таблицы!AH107,'Однопредметные наборы'!$A$2:$A$11)+1,2,,,"Однопредметные наборы"))&gt;=Параметры!$A$2,Таблицы!AH107,"")</f>
        <v>Терафлю</v>
      </c>
      <c r="G106" s="5" t="e">
        <f ca="1">SUMPRODUCT(INDIRECT(ADDRESS(2,MATCH(C106,'Нормализованная таблица'!$B$1:$K$1)+1,,,"Нормализованная таблица")):INDIRECT(ADDRESS(31,MATCH(C106,'Нормализованная таблица'!$B$1:$K$1)+1,,,"Нормализованная таблица")),INDIRECT(ADDRESS(2,MATCH(D106,'Нормализованная таблица'!$B$1:$K$1)+1,,,"Нормализованная таблица")):INDIRECT(ADDRESS(31,MATCH(D106,'Нормализованная таблица'!$B$1:$K$1)+1,,,"Нормализованная таблица")),INDIRECT(ADDRESS(2,MATCH(E106,'Нормализованная таблица'!$B$1:$K$1)+1,,,"Нормализованная таблица")):INDIRECT(ADDRESS(31,MATCH(E106,'Нормализованная таблица'!$B$1:$K$1)+1,,,"Нормализованная таблица")),INDIRECT(ADDRESS(2,MATCH(F106,'Нормализованная таблица'!$B$1:$K$1)+1,,,"Нормализованная таблица")):INDIRECT(ADDRESS(31,MATCH(F106,'Нормализованная таблица'!$B$1:$K$1)+1,,,"Нормализованная таблица")),INDIRECT(ADDRESS(2,MATCH(B106,'Нормализованная таблица'!$B$1:$K$1)+1,,,"Нормализованная таблица")):INDIRECT(ADDRESS(31,MATCH(B106,'Нормализованная таблица'!$B$1:$K$1)+1,,,"Нормализованная таблица")),INDIRECT(ADDRESS(2,MATCH(A106,'Нормализованная таблица'!$B$1:$K$1)+1,,,"Нормализованная таблица")):INDIRECT(ADDRESS(31,MATCH(A106,'Нормализованная таблица'!$B$1:$K$1)+1,,,"Нормализованная таблица")))</f>
        <v>#N/A</v>
      </c>
    </row>
    <row r="107" spans="1:7" x14ac:dyDescent="0.3">
      <c r="A107" t="str">
        <f ca="1">IF(INDIRECT(ADDRESS(Таблицы!$AI108-1,6,,,"Трёхпредметные наборы"))&gt;=Параметры!$A$2,Таблицы!AC108,"")</f>
        <v/>
      </c>
      <c r="B107" t="str">
        <f ca="1">IF(INDIRECT(ADDRESS(Таблицы!$AI108-1,6,,,"Трёхпредметные наборы"))&gt;=Параметры!$A$2,Таблицы!AD108,"")</f>
        <v/>
      </c>
      <c r="C107" t="str">
        <f ca="1">IF(INDIRECT(ADDRESS(Таблицы!$AI108-1,6,,,"Трёхпредметные наборы"))&gt;=Параметры!$A$2,Таблицы!AE108,"")</f>
        <v/>
      </c>
      <c r="D107" t="str">
        <f ca="1">IF(INDIRECT(ADDRESS(Таблицы!$AI108-1,6,,,"Трёхпредметные наборы"))&gt;=Параметры!$A$2,Таблицы!AF108,"")</f>
        <v/>
      </c>
      <c r="E107" t="str">
        <f ca="1">IF(INDIRECT(ADDRESS(Таблицы!$AI108-1,6,,,"Трёхпредметные наборы"))&gt;=Параметры!$A$2,Таблицы!AG108,"")</f>
        <v/>
      </c>
      <c r="F107" t="str">
        <f ca="1">IF(INDIRECT(ADDRESS(MATCH(Таблицы!AH108,'Однопредметные наборы'!$A$2:$A$11)+1,2,,,"Однопредметные наборы"))&gt;=Параметры!$A$2,Таблицы!AH108,"")</f>
        <v/>
      </c>
      <c r="G107" s="5" t="e">
        <f ca="1">SUMPRODUCT(INDIRECT(ADDRESS(2,MATCH(C107,'Нормализованная таблица'!$B$1:$K$1)+1,,,"Нормализованная таблица")):INDIRECT(ADDRESS(31,MATCH(C107,'Нормализованная таблица'!$B$1:$K$1)+1,,,"Нормализованная таблица")),INDIRECT(ADDRESS(2,MATCH(D107,'Нормализованная таблица'!$B$1:$K$1)+1,,,"Нормализованная таблица")):INDIRECT(ADDRESS(31,MATCH(D107,'Нормализованная таблица'!$B$1:$K$1)+1,,,"Нормализованная таблица")),INDIRECT(ADDRESS(2,MATCH(E107,'Нормализованная таблица'!$B$1:$K$1)+1,,,"Нормализованная таблица")):INDIRECT(ADDRESS(31,MATCH(E107,'Нормализованная таблица'!$B$1:$K$1)+1,,,"Нормализованная таблица")),INDIRECT(ADDRESS(2,MATCH(F107,'Нормализованная таблица'!$B$1:$K$1)+1,,,"Нормализованная таблица")):INDIRECT(ADDRESS(31,MATCH(F107,'Нормализованная таблица'!$B$1:$K$1)+1,,,"Нормализованная таблица")),INDIRECT(ADDRESS(2,MATCH(B107,'Нормализованная таблица'!$B$1:$K$1)+1,,,"Нормализованная таблица")):INDIRECT(ADDRESS(31,MATCH(B107,'Нормализованная таблица'!$B$1:$K$1)+1,,,"Нормализованная таблица")),INDIRECT(ADDRESS(2,MATCH(A107,'Нормализованная таблица'!$B$1:$K$1)+1,,,"Нормализованная таблица")):INDIRECT(ADDRESS(31,MATCH(A107,'Нормализованная таблица'!$B$1:$K$1)+1,,,"Нормализованная таблица")))</f>
        <v>#N/A</v>
      </c>
    </row>
    <row r="108" spans="1:7" x14ac:dyDescent="0.3">
      <c r="A108" t="str">
        <f ca="1">IF(INDIRECT(ADDRESS(Таблицы!$AI109-1,6,,,"Трёхпредметные наборы"))&gt;=Параметры!$A$2,Таблицы!AC109,"")</f>
        <v/>
      </c>
      <c r="B108" t="str">
        <f ca="1">IF(INDIRECT(ADDRESS(Таблицы!$AI109-1,6,,,"Трёхпредметные наборы"))&gt;=Параметры!$A$2,Таблицы!AD109,"")</f>
        <v/>
      </c>
      <c r="C108" t="str">
        <f ca="1">IF(INDIRECT(ADDRESS(Таблицы!$AI109-1,6,,,"Трёхпредметные наборы"))&gt;=Параметры!$A$2,Таблицы!AE109,"")</f>
        <v/>
      </c>
      <c r="D108" t="str">
        <f ca="1">IF(INDIRECT(ADDRESS(Таблицы!$AI109-1,6,,,"Трёхпредметные наборы"))&gt;=Параметры!$A$2,Таблицы!AF109,"")</f>
        <v/>
      </c>
      <c r="E108" t="str">
        <f ca="1">IF(INDIRECT(ADDRESS(Таблицы!$AI109-1,6,,,"Трёхпредметные наборы"))&gt;=Параметры!$A$2,Таблицы!AG109,"")</f>
        <v/>
      </c>
      <c r="F108" t="str">
        <f ca="1">IF(INDIRECT(ADDRESS(MATCH(Таблицы!AH109,'Однопредметные наборы'!$A$2:$A$11)+1,2,,,"Однопредметные наборы"))&gt;=Параметры!$A$2,Таблицы!AH109,"")</f>
        <v/>
      </c>
      <c r="G108" s="5" t="e">
        <f ca="1">SUMPRODUCT(INDIRECT(ADDRESS(2,MATCH(C108,'Нормализованная таблица'!$B$1:$K$1)+1,,,"Нормализованная таблица")):INDIRECT(ADDRESS(31,MATCH(C108,'Нормализованная таблица'!$B$1:$K$1)+1,,,"Нормализованная таблица")),INDIRECT(ADDRESS(2,MATCH(D108,'Нормализованная таблица'!$B$1:$K$1)+1,,,"Нормализованная таблица")):INDIRECT(ADDRESS(31,MATCH(D108,'Нормализованная таблица'!$B$1:$K$1)+1,,,"Нормализованная таблица")),INDIRECT(ADDRESS(2,MATCH(E108,'Нормализованная таблица'!$B$1:$K$1)+1,,,"Нормализованная таблица")):INDIRECT(ADDRESS(31,MATCH(E108,'Нормализованная таблица'!$B$1:$K$1)+1,,,"Нормализованная таблица")),INDIRECT(ADDRESS(2,MATCH(F108,'Нормализованная таблица'!$B$1:$K$1)+1,,,"Нормализованная таблица")):INDIRECT(ADDRESS(31,MATCH(F108,'Нормализованная таблица'!$B$1:$K$1)+1,,,"Нормализованная таблица")),INDIRECT(ADDRESS(2,MATCH(B108,'Нормализованная таблица'!$B$1:$K$1)+1,,,"Нормализованная таблица")):INDIRECT(ADDRESS(31,MATCH(B108,'Нормализованная таблица'!$B$1:$K$1)+1,,,"Нормализованная таблица")),INDIRECT(ADDRESS(2,MATCH(A108,'Нормализованная таблица'!$B$1:$K$1)+1,,,"Нормализованная таблица")):INDIRECT(ADDRESS(31,MATCH(A108,'Нормализованная таблица'!$B$1:$K$1)+1,,,"Нормализованная таблица")))</f>
        <v>#N/A</v>
      </c>
    </row>
    <row r="109" spans="1:7" x14ac:dyDescent="0.3">
      <c r="A109" t="str">
        <f ca="1">IF(INDIRECT(ADDRESS(Таблицы!$AI110-1,6,,,"Трёхпредметные наборы"))&gt;=Параметры!$A$2,Таблицы!AC110,"")</f>
        <v/>
      </c>
      <c r="B109" t="str">
        <f ca="1">IF(INDIRECT(ADDRESS(Таблицы!$AI110-1,6,,,"Трёхпредметные наборы"))&gt;=Параметры!$A$2,Таблицы!AD110,"")</f>
        <v/>
      </c>
      <c r="C109" t="str">
        <f ca="1">IF(INDIRECT(ADDRESS(Таблицы!$AI110-1,6,,,"Трёхпредметные наборы"))&gt;=Параметры!$A$2,Таблицы!AE110,"")</f>
        <v/>
      </c>
      <c r="D109" t="str">
        <f ca="1">IF(INDIRECT(ADDRESS(Таблицы!$AI110-1,6,,,"Трёхпредметные наборы"))&gt;=Параметры!$A$2,Таблицы!AF110,"")</f>
        <v/>
      </c>
      <c r="E109" t="str">
        <f ca="1">IF(INDIRECT(ADDRESS(Таблицы!$AI110-1,6,,,"Трёхпредметные наборы"))&gt;=Параметры!$A$2,Таблицы!AG110,"")</f>
        <v/>
      </c>
      <c r="F109" t="str">
        <f ca="1">IF(INDIRECT(ADDRESS(MATCH(Таблицы!AH110,'Однопредметные наборы'!$A$2:$A$11)+1,2,,,"Однопредметные наборы"))&gt;=Параметры!$A$2,Таблицы!AH110,"")</f>
        <v>Терафлю</v>
      </c>
      <c r="G109" s="5" t="e">
        <f ca="1">SUMPRODUCT(INDIRECT(ADDRESS(2,MATCH(C109,'Нормализованная таблица'!$B$1:$K$1)+1,,,"Нормализованная таблица")):INDIRECT(ADDRESS(31,MATCH(C109,'Нормализованная таблица'!$B$1:$K$1)+1,,,"Нормализованная таблица")),INDIRECT(ADDRESS(2,MATCH(D109,'Нормализованная таблица'!$B$1:$K$1)+1,,,"Нормализованная таблица")):INDIRECT(ADDRESS(31,MATCH(D109,'Нормализованная таблица'!$B$1:$K$1)+1,,,"Нормализованная таблица")),INDIRECT(ADDRESS(2,MATCH(E109,'Нормализованная таблица'!$B$1:$K$1)+1,,,"Нормализованная таблица")):INDIRECT(ADDRESS(31,MATCH(E109,'Нормализованная таблица'!$B$1:$K$1)+1,,,"Нормализованная таблица")),INDIRECT(ADDRESS(2,MATCH(F109,'Нормализованная таблица'!$B$1:$K$1)+1,,,"Нормализованная таблица")):INDIRECT(ADDRESS(31,MATCH(F109,'Нормализованная таблица'!$B$1:$K$1)+1,,,"Нормализованная таблица")),INDIRECT(ADDRESS(2,MATCH(B109,'Нормализованная таблица'!$B$1:$K$1)+1,,,"Нормализованная таблица")):INDIRECT(ADDRESS(31,MATCH(B109,'Нормализованная таблица'!$B$1:$K$1)+1,,,"Нормализованная таблица")),INDIRECT(ADDRESS(2,MATCH(A109,'Нормализованная таблица'!$B$1:$K$1)+1,,,"Нормализованная таблица")):INDIRECT(ADDRESS(31,MATCH(A109,'Нормализованная таблица'!$B$1:$K$1)+1,,,"Нормализованная таблица")))</f>
        <v>#N/A</v>
      </c>
    </row>
    <row r="110" spans="1:7" x14ac:dyDescent="0.3">
      <c r="A110" t="str">
        <f ca="1">IF(INDIRECT(ADDRESS(Таблицы!$AI111-1,6,,,"Трёхпредметные наборы"))&gt;=Параметры!$A$2,Таблицы!AC111,"")</f>
        <v/>
      </c>
      <c r="B110" t="str">
        <f ca="1">IF(INDIRECT(ADDRESS(Таблицы!$AI111-1,6,,,"Трёхпредметные наборы"))&gt;=Параметры!$A$2,Таблицы!AD111,"")</f>
        <v/>
      </c>
      <c r="C110" t="str">
        <f ca="1">IF(INDIRECT(ADDRESS(Таблицы!$AI111-1,6,,,"Трёхпредметные наборы"))&gt;=Параметры!$A$2,Таблицы!AE111,"")</f>
        <v/>
      </c>
      <c r="D110" t="str">
        <f ca="1">IF(INDIRECT(ADDRESS(Таблицы!$AI111-1,6,,,"Трёхпредметные наборы"))&gt;=Параметры!$A$2,Таблицы!AF111,"")</f>
        <v/>
      </c>
      <c r="E110" t="str">
        <f ca="1">IF(INDIRECT(ADDRESS(Таблицы!$AI111-1,6,,,"Трёхпредметные наборы"))&gt;=Параметры!$A$2,Таблицы!AG111,"")</f>
        <v/>
      </c>
      <c r="F110" t="str">
        <f ca="1">IF(INDIRECT(ADDRESS(MATCH(Таблицы!AH111,'Однопредметные наборы'!$A$2:$A$11)+1,2,,,"Однопредметные наборы"))&gt;=Параметры!$A$2,Таблицы!AH111,"")</f>
        <v/>
      </c>
      <c r="G110" s="5" t="e">
        <f ca="1">SUMPRODUCT(INDIRECT(ADDRESS(2,MATCH(C110,'Нормализованная таблица'!$B$1:$K$1)+1,,,"Нормализованная таблица")):INDIRECT(ADDRESS(31,MATCH(C110,'Нормализованная таблица'!$B$1:$K$1)+1,,,"Нормализованная таблица")),INDIRECT(ADDRESS(2,MATCH(D110,'Нормализованная таблица'!$B$1:$K$1)+1,,,"Нормализованная таблица")):INDIRECT(ADDRESS(31,MATCH(D110,'Нормализованная таблица'!$B$1:$K$1)+1,,,"Нормализованная таблица")),INDIRECT(ADDRESS(2,MATCH(E110,'Нормализованная таблица'!$B$1:$K$1)+1,,,"Нормализованная таблица")):INDIRECT(ADDRESS(31,MATCH(E110,'Нормализованная таблица'!$B$1:$K$1)+1,,,"Нормализованная таблица")),INDIRECT(ADDRESS(2,MATCH(F110,'Нормализованная таблица'!$B$1:$K$1)+1,,,"Нормализованная таблица")):INDIRECT(ADDRESS(31,MATCH(F110,'Нормализованная таблица'!$B$1:$K$1)+1,,,"Нормализованная таблица")),INDIRECT(ADDRESS(2,MATCH(B110,'Нормализованная таблица'!$B$1:$K$1)+1,,,"Нормализованная таблица")):INDIRECT(ADDRESS(31,MATCH(B110,'Нормализованная таблица'!$B$1:$K$1)+1,,,"Нормализованная таблица")),INDIRECT(ADDRESS(2,MATCH(A110,'Нормализованная таблица'!$B$1:$K$1)+1,,,"Нормализованная таблица")):INDIRECT(ADDRESS(31,MATCH(A110,'Нормализованная таблица'!$B$1:$K$1)+1,,,"Нормализованная таблица")))</f>
        <v>#N/A</v>
      </c>
    </row>
    <row r="111" spans="1:7" x14ac:dyDescent="0.3">
      <c r="A111" t="str">
        <f ca="1">IF(INDIRECT(ADDRESS(Таблицы!$AI112-1,6,,,"Трёхпредметные наборы"))&gt;=Параметры!$A$2,Таблицы!AC112,"")</f>
        <v/>
      </c>
      <c r="B111" t="str">
        <f ca="1">IF(INDIRECT(ADDRESS(Таблицы!$AI112-1,6,,,"Трёхпредметные наборы"))&gt;=Параметры!$A$2,Таблицы!AD112,"")</f>
        <v/>
      </c>
      <c r="C111" t="str">
        <f ca="1">IF(INDIRECT(ADDRESS(Таблицы!$AI112-1,6,,,"Трёхпредметные наборы"))&gt;=Параметры!$A$2,Таблицы!AE112,"")</f>
        <v/>
      </c>
      <c r="D111" t="str">
        <f ca="1">IF(INDIRECT(ADDRESS(Таблицы!$AI112-1,6,,,"Трёхпредметные наборы"))&gt;=Параметры!$A$2,Таблицы!AF112,"")</f>
        <v/>
      </c>
      <c r="E111" t="str">
        <f ca="1">IF(INDIRECT(ADDRESS(Таблицы!$AI112-1,6,,,"Трёхпредметные наборы"))&gt;=Параметры!$A$2,Таблицы!AG112,"")</f>
        <v/>
      </c>
      <c r="F111" t="str">
        <f ca="1">IF(INDIRECT(ADDRESS(MATCH(Таблицы!AH112,'Однопредметные наборы'!$A$2:$A$11)+1,2,,,"Однопредметные наборы"))&gt;=Параметры!$A$2,Таблицы!AH112,"")</f>
        <v>Терафлю</v>
      </c>
      <c r="G111" s="5" t="e">
        <f ca="1">SUMPRODUCT(INDIRECT(ADDRESS(2,MATCH(C111,'Нормализованная таблица'!$B$1:$K$1)+1,,,"Нормализованная таблица")):INDIRECT(ADDRESS(31,MATCH(C111,'Нормализованная таблица'!$B$1:$K$1)+1,,,"Нормализованная таблица")),INDIRECT(ADDRESS(2,MATCH(D111,'Нормализованная таблица'!$B$1:$K$1)+1,,,"Нормализованная таблица")):INDIRECT(ADDRESS(31,MATCH(D111,'Нормализованная таблица'!$B$1:$K$1)+1,,,"Нормализованная таблица")),INDIRECT(ADDRESS(2,MATCH(E111,'Нормализованная таблица'!$B$1:$K$1)+1,,,"Нормализованная таблица")):INDIRECT(ADDRESS(31,MATCH(E111,'Нормализованная таблица'!$B$1:$K$1)+1,,,"Нормализованная таблица")),INDIRECT(ADDRESS(2,MATCH(F111,'Нормализованная таблица'!$B$1:$K$1)+1,,,"Нормализованная таблица")):INDIRECT(ADDRESS(31,MATCH(F111,'Нормализованная таблица'!$B$1:$K$1)+1,,,"Нормализованная таблица")),INDIRECT(ADDRESS(2,MATCH(B111,'Нормализованная таблица'!$B$1:$K$1)+1,,,"Нормализованная таблица")):INDIRECT(ADDRESS(31,MATCH(B111,'Нормализованная таблица'!$B$1:$K$1)+1,,,"Нормализованная таблица")),INDIRECT(ADDRESS(2,MATCH(A111,'Нормализованная таблица'!$B$1:$K$1)+1,,,"Нормализованная таблица")):INDIRECT(ADDRESS(31,MATCH(A111,'Нормализованная таблица'!$B$1:$K$1)+1,,,"Нормализованная таблица")))</f>
        <v>#N/A</v>
      </c>
    </row>
    <row r="112" spans="1:7" x14ac:dyDescent="0.3">
      <c r="A112" t="str">
        <f ca="1">IF(INDIRECT(ADDRESS(Таблицы!$AI113-1,6,,,"Трёхпредметные наборы"))&gt;=Параметры!$A$2,Таблицы!AC113,"")</f>
        <v/>
      </c>
      <c r="B112" t="str">
        <f ca="1">IF(INDIRECT(ADDRESS(Таблицы!$AI113-1,6,,,"Трёхпредметные наборы"))&gt;=Параметры!$A$2,Таблицы!AD113,"")</f>
        <v/>
      </c>
      <c r="C112" t="str">
        <f ca="1">IF(INDIRECT(ADDRESS(Таблицы!$AI113-1,6,,,"Трёхпредметные наборы"))&gt;=Параметры!$A$2,Таблицы!AE113,"")</f>
        <v/>
      </c>
      <c r="D112" t="str">
        <f ca="1">IF(INDIRECT(ADDRESS(Таблицы!$AI113-1,6,,,"Трёхпредметные наборы"))&gt;=Параметры!$A$2,Таблицы!AF113,"")</f>
        <v/>
      </c>
      <c r="E112" t="str">
        <f ca="1">IF(INDIRECT(ADDRESS(Таблицы!$AI113-1,6,,,"Трёхпредметные наборы"))&gt;=Параметры!$A$2,Таблицы!AG113,"")</f>
        <v/>
      </c>
      <c r="F112" t="str">
        <f ca="1">IF(INDIRECT(ADDRESS(MATCH(Таблицы!AH113,'Однопредметные наборы'!$A$2:$A$11)+1,2,,,"Однопредметные наборы"))&gt;=Параметры!$A$2,Таблицы!AH113,"")</f>
        <v>Терафлю</v>
      </c>
      <c r="G112" s="5" t="e">
        <f ca="1">SUMPRODUCT(INDIRECT(ADDRESS(2,MATCH(C112,'Нормализованная таблица'!$B$1:$K$1)+1,,,"Нормализованная таблица")):INDIRECT(ADDRESS(31,MATCH(C112,'Нормализованная таблица'!$B$1:$K$1)+1,,,"Нормализованная таблица")),INDIRECT(ADDRESS(2,MATCH(D112,'Нормализованная таблица'!$B$1:$K$1)+1,,,"Нормализованная таблица")):INDIRECT(ADDRESS(31,MATCH(D112,'Нормализованная таблица'!$B$1:$K$1)+1,,,"Нормализованная таблица")),INDIRECT(ADDRESS(2,MATCH(E112,'Нормализованная таблица'!$B$1:$K$1)+1,,,"Нормализованная таблица")):INDIRECT(ADDRESS(31,MATCH(E112,'Нормализованная таблица'!$B$1:$K$1)+1,,,"Нормализованная таблица")),INDIRECT(ADDRESS(2,MATCH(F112,'Нормализованная таблица'!$B$1:$K$1)+1,,,"Нормализованная таблица")):INDIRECT(ADDRESS(31,MATCH(F112,'Нормализованная таблица'!$B$1:$K$1)+1,,,"Нормализованная таблица")),INDIRECT(ADDRESS(2,MATCH(B112,'Нормализованная таблица'!$B$1:$K$1)+1,,,"Нормализованная таблица")):INDIRECT(ADDRESS(31,MATCH(B112,'Нормализованная таблица'!$B$1:$K$1)+1,,,"Нормализованная таблица")),INDIRECT(ADDRESS(2,MATCH(A112,'Нормализованная таблица'!$B$1:$K$1)+1,,,"Нормализованная таблица")):INDIRECT(ADDRESS(31,MATCH(A112,'Нормализованная таблица'!$B$1:$K$1)+1,,,"Нормализованная таблица")))</f>
        <v>#N/A</v>
      </c>
    </row>
    <row r="113" spans="1:7" x14ac:dyDescent="0.3">
      <c r="A113" t="str">
        <f ca="1">IF(INDIRECT(ADDRESS(Таблицы!$AI114-1,6,,,"Трёхпредметные наборы"))&gt;=Параметры!$A$2,Таблицы!AC114,"")</f>
        <v/>
      </c>
      <c r="B113" t="str">
        <f ca="1">IF(INDIRECT(ADDRESS(Таблицы!$AI114-1,6,,,"Трёхпредметные наборы"))&gt;=Параметры!$A$2,Таблицы!AD114,"")</f>
        <v/>
      </c>
      <c r="C113" t="str">
        <f ca="1">IF(INDIRECT(ADDRESS(Таблицы!$AI114-1,6,,,"Трёхпредметные наборы"))&gt;=Параметры!$A$2,Таблицы!AE114,"")</f>
        <v/>
      </c>
      <c r="D113" t="str">
        <f ca="1">IF(INDIRECT(ADDRESS(Таблицы!$AI114-1,6,,,"Трёхпредметные наборы"))&gt;=Параметры!$A$2,Таблицы!AF114,"")</f>
        <v/>
      </c>
      <c r="E113" t="str">
        <f ca="1">IF(INDIRECT(ADDRESS(Таблицы!$AI114-1,6,,,"Трёхпредметные наборы"))&gt;=Параметры!$A$2,Таблицы!AG114,"")</f>
        <v/>
      </c>
      <c r="F113" t="str">
        <f ca="1">IF(INDIRECT(ADDRESS(MATCH(Таблицы!AH114,'Однопредметные наборы'!$A$2:$A$11)+1,2,,,"Однопредметные наборы"))&gt;=Параметры!$A$2,Таблицы!AH114,"")</f>
        <v/>
      </c>
      <c r="G113" s="5" t="e">
        <f ca="1">SUMPRODUCT(INDIRECT(ADDRESS(2,MATCH(C113,'Нормализованная таблица'!$B$1:$K$1)+1,,,"Нормализованная таблица")):INDIRECT(ADDRESS(31,MATCH(C113,'Нормализованная таблица'!$B$1:$K$1)+1,,,"Нормализованная таблица")),INDIRECT(ADDRESS(2,MATCH(D113,'Нормализованная таблица'!$B$1:$K$1)+1,,,"Нормализованная таблица")):INDIRECT(ADDRESS(31,MATCH(D113,'Нормализованная таблица'!$B$1:$K$1)+1,,,"Нормализованная таблица")),INDIRECT(ADDRESS(2,MATCH(E113,'Нормализованная таблица'!$B$1:$K$1)+1,,,"Нормализованная таблица")):INDIRECT(ADDRESS(31,MATCH(E113,'Нормализованная таблица'!$B$1:$K$1)+1,,,"Нормализованная таблица")),INDIRECT(ADDRESS(2,MATCH(F113,'Нормализованная таблица'!$B$1:$K$1)+1,,,"Нормализованная таблица")):INDIRECT(ADDRESS(31,MATCH(F113,'Нормализованная таблица'!$B$1:$K$1)+1,,,"Нормализованная таблица")),INDIRECT(ADDRESS(2,MATCH(B113,'Нормализованная таблица'!$B$1:$K$1)+1,,,"Нормализованная таблица")):INDIRECT(ADDRESS(31,MATCH(B113,'Нормализованная таблица'!$B$1:$K$1)+1,,,"Нормализованная таблица")),INDIRECT(ADDRESS(2,MATCH(A113,'Нормализованная таблица'!$B$1:$K$1)+1,,,"Нормализованная таблица")):INDIRECT(ADDRESS(31,MATCH(A113,'Нормализованная таблица'!$B$1:$K$1)+1,,,"Нормализованная таблица")))</f>
        <v>#N/A</v>
      </c>
    </row>
    <row r="114" spans="1:7" x14ac:dyDescent="0.3">
      <c r="A114" t="str">
        <f ca="1">IF(INDIRECT(ADDRESS(Таблицы!$AI115-1,6,,,"Трёхпредметные наборы"))&gt;=Параметры!$A$2,Таблицы!AC115,"")</f>
        <v/>
      </c>
      <c r="B114" t="str">
        <f ca="1">IF(INDIRECT(ADDRESS(Таблицы!$AI115-1,6,,,"Трёхпредметные наборы"))&gt;=Параметры!$A$2,Таблицы!AD115,"")</f>
        <v/>
      </c>
      <c r="C114" t="str">
        <f ca="1">IF(INDIRECT(ADDRESS(Таблицы!$AI115-1,6,,,"Трёхпредметные наборы"))&gt;=Параметры!$A$2,Таблицы!AE115,"")</f>
        <v/>
      </c>
      <c r="D114" t="str">
        <f ca="1">IF(INDIRECT(ADDRESS(Таблицы!$AI115-1,6,,,"Трёхпредметные наборы"))&gt;=Параметры!$A$2,Таблицы!AF115,"")</f>
        <v/>
      </c>
      <c r="E114" t="str">
        <f ca="1">IF(INDIRECT(ADDRESS(Таблицы!$AI115-1,6,,,"Трёхпредметные наборы"))&gt;=Параметры!$A$2,Таблицы!AG115,"")</f>
        <v/>
      </c>
      <c r="F114" t="str">
        <f ca="1">IF(INDIRECT(ADDRESS(MATCH(Таблицы!AH115,'Однопредметные наборы'!$A$2:$A$11)+1,2,,,"Однопредметные наборы"))&gt;=Параметры!$A$2,Таблицы!AH115,"")</f>
        <v>Терафлю</v>
      </c>
      <c r="G114" s="5" t="e">
        <f ca="1">SUMPRODUCT(INDIRECT(ADDRESS(2,MATCH(C114,'Нормализованная таблица'!$B$1:$K$1)+1,,,"Нормализованная таблица")):INDIRECT(ADDRESS(31,MATCH(C114,'Нормализованная таблица'!$B$1:$K$1)+1,,,"Нормализованная таблица")),INDIRECT(ADDRESS(2,MATCH(D114,'Нормализованная таблица'!$B$1:$K$1)+1,,,"Нормализованная таблица")):INDIRECT(ADDRESS(31,MATCH(D114,'Нормализованная таблица'!$B$1:$K$1)+1,,,"Нормализованная таблица")),INDIRECT(ADDRESS(2,MATCH(E114,'Нормализованная таблица'!$B$1:$K$1)+1,,,"Нормализованная таблица")):INDIRECT(ADDRESS(31,MATCH(E114,'Нормализованная таблица'!$B$1:$K$1)+1,,,"Нормализованная таблица")),INDIRECT(ADDRESS(2,MATCH(F114,'Нормализованная таблица'!$B$1:$K$1)+1,,,"Нормализованная таблица")):INDIRECT(ADDRESS(31,MATCH(F114,'Нормализованная таблица'!$B$1:$K$1)+1,,,"Нормализованная таблица")),INDIRECT(ADDRESS(2,MATCH(B114,'Нормализованная таблица'!$B$1:$K$1)+1,,,"Нормализованная таблица")):INDIRECT(ADDRESS(31,MATCH(B114,'Нормализованная таблица'!$B$1:$K$1)+1,,,"Нормализованная таблица")),INDIRECT(ADDRESS(2,MATCH(A114,'Нормализованная таблица'!$B$1:$K$1)+1,,,"Нормализованная таблица")):INDIRECT(ADDRESS(31,MATCH(A114,'Нормализованная таблица'!$B$1:$K$1)+1,,,"Нормализованная таблица")))</f>
        <v>#N/A</v>
      </c>
    </row>
    <row r="115" spans="1:7" x14ac:dyDescent="0.3">
      <c r="A115" t="str">
        <f ca="1">IF(INDIRECT(ADDRESS(Таблицы!$AI116-1,6,,,"Трёхпредметные наборы"))&gt;=Параметры!$A$2,Таблицы!AC116,"")</f>
        <v/>
      </c>
      <c r="B115" t="str">
        <f ca="1">IF(INDIRECT(ADDRESS(Таблицы!$AI116-1,6,,,"Трёхпредметные наборы"))&gt;=Параметры!$A$2,Таблицы!AD116,"")</f>
        <v/>
      </c>
      <c r="C115" t="str">
        <f ca="1">IF(INDIRECT(ADDRESS(Таблицы!$AI116-1,6,,,"Трёхпредметные наборы"))&gt;=Параметры!$A$2,Таблицы!AE116,"")</f>
        <v/>
      </c>
      <c r="D115" t="str">
        <f ca="1">IF(INDIRECT(ADDRESS(Таблицы!$AI116-1,6,,,"Трёхпредметные наборы"))&gt;=Параметры!$A$2,Таблицы!AF116,"")</f>
        <v/>
      </c>
      <c r="E115" t="str">
        <f ca="1">IF(INDIRECT(ADDRESS(Таблицы!$AI116-1,6,,,"Трёхпредметные наборы"))&gt;=Параметры!$A$2,Таблицы!AG116,"")</f>
        <v/>
      </c>
      <c r="F115" t="str">
        <f ca="1">IF(INDIRECT(ADDRESS(MATCH(Таблицы!AH116,'Однопредметные наборы'!$A$2:$A$11)+1,2,,,"Однопредметные наборы"))&gt;=Параметры!$A$2,Таблицы!AH116,"")</f>
        <v>Терафлю</v>
      </c>
      <c r="G115" s="5" t="e">
        <f ca="1">SUMPRODUCT(INDIRECT(ADDRESS(2,MATCH(C115,'Нормализованная таблица'!$B$1:$K$1)+1,,,"Нормализованная таблица")):INDIRECT(ADDRESS(31,MATCH(C115,'Нормализованная таблица'!$B$1:$K$1)+1,,,"Нормализованная таблица")),INDIRECT(ADDRESS(2,MATCH(D115,'Нормализованная таблица'!$B$1:$K$1)+1,,,"Нормализованная таблица")):INDIRECT(ADDRESS(31,MATCH(D115,'Нормализованная таблица'!$B$1:$K$1)+1,,,"Нормализованная таблица")),INDIRECT(ADDRESS(2,MATCH(E115,'Нормализованная таблица'!$B$1:$K$1)+1,,,"Нормализованная таблица")):INDIRECT(ADDRESS(31,MATCH(E115,'Нормализованная таблица'!$B$1:$K$1)+1,,,"Нормализованная таблица")),INDIRECT(ADDRESS(2,MATCH(F115,'Нормализованная таблица'!$B$1:$K$1)+1,,,"Нормализованная таблица")):INDIRECT(ADDRESS(31,MATCH(F115,'Нормализованная таблица'!$B$1:$K$1)+1,,,"Нормализованная таблица")),INDIRECT(ADDRESS(2,MATCH(B115,'Нормализованная таблица'!$B$1:$K$1)+1,,,"Нормализованная таблица")):INDIRECT(ADDRESS(31,MATCH(B115,'Нормализованная таблица'!$B$1:$K$1)+1,,,"Нормализованная таблица")),INDIRECT(ADDRESS(2,MATCH(A115,'Нормализованная таблица'!$B$1:$K$1)+1,,,"Нормализованная таблица")):INDIRECT(ADDRESS(31,MATCH(A115,'Нормализованная таблица'!$B$1:$K$1)+1,,,"Нормализованная таблица")))</f>
        <v>#N/A</v>
      </c>
    </row>
    <row r="116" spans="1:7" x14ac:dyDescent="0.3">
      <c r="A116" t="str">
        <f ca="1">IF(INDIRECT(ADDRESS(Таблицы!$AI117-1,6,,,"Трёхпредметные наборы"))&gt;=Параметры!$A$2,Таблицы!AC117,"")</f>
        <v/>
      </c>
      <c r="B116" t="str">
        <f ca="1">IF(INDIRECT(ADDRESS(Таблицы!$AI117-1,6,,,"Трёхпредметные наборы"))&gt;=Параметры!$A$2,Таблицы!AD117,"")</f>
        <v/>
      </c>
      <c r="C116" t="str">
        <f ca="1">IF(INDIRECT(ADDRESS(Таблицы!$AI117-1,6,,,"Трёхпредметные наборы"))&gt;=Параметры!$A$2,Таблицы!AE117,"")</f>
        <v/>
      </c>
      <c r="D116" t="str">
        <f ca="1">IF(INDIRECT(ADDRESS(Таблицы!$AI117-1,6,,,"Трёхпредметные наборы"))&gt;=Параметры!$A$2,Таблицы!AF117,"")</f>
        <v/>
      </c>
      <c r="E116" t="str">
        <f ca="1">IF(INDIRECT(ADDRESS(Таблицы!$AI117-1,6,,,"Трёхпредметные наборы"))&gt;=Параметры!$A$2,Таблицы!AG117,"")</f>
        <v/>
      </c>
      <c r="F116" t="str">
        <f ca="1">IF(INDIRECT(ADDRESS(MATCH(Таблицы!AH117,'Однопредметные наборы'!$A$2:$A$11)+1,2,,,"Однопредметные наборы"))&gt;=Параметры!$A$2,Таблицы!AH117,"")</f>
        <v>Терафлю</v>
      </c>
      <c r="G116" s="5" t="e">
        <f ca="1">SUMPRODUCT(INDIRECT(ADDRESS(2,MATCH(C116,'Нормализованная таблица'!$B$1:$K$1)+1,,,"Нормализованная таблица")):INDIRECT(ADDRESS(31,MATCH(C116,'Нормализованная таблица'!$B$1:$K$1)+1,,,"Нормализованная таблица")),INDIRECT(ADDRESS(2,MATCH(D116,'Нормализованная таблица'!$B$1:$K$1)+1,,,"Нормализованная таблица")):INDIRECT(ADDRESS(31,MATCH(D116,'Нормализованная таблица'!$B$1:$K$1)+1,,,"Нормализованная таблица")),INDIRECT(ADDRESS(2,MATCH(E116,'Нормализованная таблица'!$B$1:$K$1)+1,,,"Нормализованная таблица")):INDIRECT(ADDRESS(31,MATCH(E116,'Нормализованная таблица'!$B$1:$K$1)+1,,,"Нормализованная таблица")),INDIRECT(ADDRESS(2,MATCH(F116,'Нормализованная таблица'!$B$1:$K$1)+1,,,"Нормализованная таблица")):INDIRECT(ADDRESS(31,MATCH(F116,'Нормализованная таблица'!$B$1:$K$1)+1,,,"Нормализованная таблица")),INDIRECT(ADDRESS(2,MATCH(B116,'Нормализованная таблица'!$B$1:$K$1)+1,,,"Нормализованная таблица")):INDIRECT(ADDRESS(31,MATCH(B116,'Нормализованная таблица'!$B$1:$K$1)+1,,,"Нормализованная таблица")),INDIRECT(ADDRESS(2,MATCH(A116,'Нормализованная таблица'!$B$1:$K$1)+1,,,"Нормализованная таблица")):INDIRECT(ADDRESS(31,MATCH(A116,'Нормализованная таблица'!$B$1:$K$1)+1,,,"Нормализованная таблица")))</f>
        <v>#N/A</v>
      </c>
    </row>
    <row r="117" spans="1:7" x14ac:dyDescent="0.3">
      <c r="A117" t="str">
        <f ca="1">IF(INDIRECT(ADDRESS(Таблицы!$AI118-1,6,,,"Трёхпредметные наборы"))&gt;=Параметры!$A$2,Таблицы!AC118,"")</f>
        <v/>
      </c>
      <c r="B117" t="str">
        <f ca="1">IF(INDIRECT(ADDRESS(Таблицы!$AI118-1,6,,,"Трёхпредметные наборы"))&gt;=Параметры!$A$2,Таблицы!AD118,"")</f>
        <v/>
      </c>
      <c r="C117" t="str">
        <f ca="1">IF(INDIRECT(ADDRESS(Таблицы!$AI118-1,6,,,"Трёхпредметные наборы"))&gt;=Параметры!$A$2,Таблицы!AE118,"")</f>
        <v/>
      </c>
      <c r="D117" t="str">
        <f ca="1">IF(INDIRECT(ADDRESS(Таблицы!$AI118-1,6,,,"Трёхпредметные наборы"))&gt;=Параметры!$A$2,Таблицы!AF118,"")</f>
        <v/>
      </c>
      <c r="E117" t="str">
        <f ca="1">IF(INDIRECT(ADDRESS(Таблицы!$AI118-1,6,,,"Трёхпредметные наборы"))&gt;=Параметры!$A$2,Таблицы!AG118,"")</f>
        <v/>
      </c>
      <c r="F117" t="str">
        <f ca="1">IF(INDIRECT(ADDRESS(MATCH(Таблицы!AH118,'Однопредметные наборы'!$A$2:$A$11)+1,2,,,"Однопредметные наборы"))&gt;=Параметры!$A$2,Таблицы!AH118,"")</f>
        <v/>
      </c>
      <c r="G117" s="5" t="e">
        <f ca="1">SUMPRODUCT(INDIRECT(ADDRESS(2,MATCH(C117,'Нормализованная таблица'!$B$1:$K$1)+1,,,"Нормализованная таблица")):INDIRECT(ADDRESS(31,MATCH(C117,'Нормализованная таблица'!$B$1:$K$1)+1,,,"Нормализованная таблица")),INDIRECT(ADDRESS(2,MATCH(D117,'Нормализованная таблица'!$B$1:$K$1)+1,,,"Нормализованная таблица")):INDIRECT(ADDRESS(31,MATCH(D117,'Нормализованная таблица'!$B$1:$K$1)+1,,,"Нормализованная таблица")),INDIRECT(ADDRESS(2,MATCH(E117,'Нормализованная таблица'!$B$1:$K$1)+1,,,"Нормализованная таблица")):INDIRECT(ADDRESS(31,MATCH(E117,'Нормализованная таблица'!$B$1:$K$1)+1,,,"Нормализованная таблица")),INDIRECT(ADDRESS(2,MATCH(F117,'Нормализованная таблица'!$B$1:$K$1)+1,,,"Нормализованная таблица")):INDIRECT(ADDRESS(31,MATCH(F117,'Нормализованная таблица'!$B$1:$K$1)+1,,,"Нормализованная таблица")),INDIRECT(ADDRESS(2,MATCH(B117,'Нормализованная таблица'!$B$1:$K$1)+1,,,"Нормализованная таблица")):INDIRECT(ADDRESS(31,MATCH(B117,'Нормализованная таблица'!$B$1:$K$1)+1,,,"Нормализованная таблица")),INDIRECT(ADDRESS(2,MATCH(A117,'Нормализованная таблица'!$B$1:$K$1)+1,,,"Нормализованная таблица")):INDIRECT(ADDRESS(31,MATCH(A117,'Нормализованная таблица'!$B$1:$K$1)+1,,,"Нормализованная таблица")))</f>
        <v>#N/A</v>
      </c>
    </row>
    <row r="118" spans="1:7" x14ac:dyDescent="0.3">
      <c r="A118" t="str">
        <f ca="1">IF(INDIRECT(ADDRESS(Таблицы!$AI119-1,6,,,"Трёхпредметные наборы"))&gt;=Параметры!$A$2,Таблицы!AC119,"")</f>
        <v/>
      </c>
      <c r="B118" t="str">
        <f ca="1">IF(INDIRECT(ADDRESS(Таблицы!$AI119-1,6,,,"Трёхпредметные наборы"))&gt;=Параметры!$A$2,Таблицы!AD119,"")</f>
        <v/>
      </c>
      <c r="C118" t="str">
        <f ca="1">IF(INDIRECT(ADDRESS(Таблицы!$AI119-1,6,,,"Трёхпредметные наборы"))&gt;=Параметры!$A$2,Таблицы!AE119,"")</f>
        <v/>
      </c>
      <c r="D118" t="str">
        <f ca="1">IF(INDIRECT(ADDRESS(Таблицы!$AI119-1,6,,,"Трёхпредметные наборы"))&gt;=Параметры!$A$2,Таблицы!AF119,"")</f>
        <v/>
      </c>
      <c r="E118" t="str">
        <f ca="1">IF(INDIRECT(ADDRESS(Таблицы!$AI119-1,6,,,"Трёхпредметные наборы"))&gt;=Параметры!$A$2,Таблицы!AG119,"")</f>
        <v/>
      </c>
      <c r="F118" t="str">
        <f ca="1">IF(INDIRECT(ADDRESS(MATCH(Таблицы!AH119,'Однопредметные наборы'!$A$2:$A$11)+1,2,,,"Однопредметные наборы"))&gt;=Параметры!$A$2,Таблицы!AH119,"")</f>
        <v>Терафлю</v>
      </c>
      <c r="G118" s="5" t="e">
        <f ca="1">SUMPRODUCT(INDIRECT(ADDRESS(2,MATCH(C118,'Нормализованная таблица'!$B$1:$K$1)+1,,,"Нормализованная таблица")):INDIRECT(ADDRESS(31,MATCH(C118,'Нормализованная таблица'!$B$1:$K$1)+1,,,"Нормализованная таблица")),INDIRECT(ADDRESS(2,MATCH(D118,'Нормализованная таблица'!$B$1:$K$1)+1,,,"Нормализованная таблица")):INDIRECT(ADDRESS(31,MATCH(D118,'Нормализованная таблица'!$B$1:$K$1)+1,,,"Нормализованная таблица")),INDIRECT(ADDRESS(2,MATCH(E118,'Нормализованная таблица'!$B$1:$K$1)+1,,,"Нормализованная таблица")):INDIRECT(ADDRESS(31,MATCH(E118,'Нормализованная таблица'!$B$1:$K$1)+1,,,"Нормализованная таблица")),INDIRECT(ADDRESS(2,MATCH(F118,'Нормализованная таблица'!$B$1:$K$1)+1,,,"Нормализованная таблица")):INDIRECT(ADDRESS(31,MATCH(F118,'Нормализованная таблица'!$B$1:$K$1)+1,,,"Нормализованная таблица")),INDIRECT(ADDRESS(2,MATCH(B118,'Нормализованная таблица'!$B$1:$K$1)+1,,,"Нормализованная таблица")):INDIRECT(ADDRESS(31,MATCH(B118,'Нормализованная таблица'!$B$1:$K$1)+1,,,"Нормализованная таблица")),INDIRECT(ADDRESS(2,MATCH(A118,'Нормализованная таблица'!$B$1:$K$1)+1,,,"Нормализованная таблица")):INDIRECT(ADDRESS(31,MATCH(A118,'Нормализованная таблица'!$B$1:$K$1)+1,,,"Нормализованная таблица")))</f>
        <v>#N/A</v>
      </c>
    </row>
    <row r="119" spans="1:7" x14ac:dyDescent="0.3">
      <c r="A119" t="str">
        <f ca="1">IF(INDIRECT(ADDRESS(Таблицы!$AI120-1,6,,,"Трёхпредметные наборы"))&gt;=Параметры!$A$2,Таблицы!AC120,"")</f>
        <v/>
      </c>
      <c r="B119" t="str">
        <f ca="1">IF(INDIRECT(ADDRESS(Таблицы!$AI120-1,6,,,"Трёхпредметные наборы"))&gt;=Параметры!$A$2,Таблицы!AD120,"")</f>
        <v/>
      </c>
      <c r="C119" t="str">
        <f ca="1">IF(INDIRECT(ADDRESS(Таблицы!$AI120-1,6,,,"Трёхпредметные наборы"))&gt;=Параметры!$A$2,Таблицы!AE120,"")</f>
        <v/>
      </c>
      <c r="D119" t="str">
        <f ca="1">IF(INDIRECT(ADDRESS(Таблицы!$AI120-1,6,,,"Трёхпредметные наборы"))&gt;=Параметры!$A$2,Таблицы!AF120,"")</f>
        <v/>
      </c>
      <c r="E119" t="str">
        <f ca="1">IF(INDIRECT(ADDRESS(Таблицы!$AI120-1,6,,,"Трёхпредметные наборы"))&gt;=Параметры!$A$2,Таблицы!AG120,"")</f>
        <v/>
      </c>
      <c r="F119" t="str">
        <f ca="1">IF(INDIRECT(ADDRESS(MATCH(Таблицы!AH120,'Однопредметные наборы'!$A$2:$A$11)+1,2,,,"Однопредметные наборы"))&gt;=Параметры!$A$2,Таблицы!AH120,"")</f>
        <v>Терафлю</v>
      </c>
      <c r="G119" s="5" t="e">
        <f ca="1">SUMPRODUCT(INDIRECT(ADDRESS(2,MATCH(C119,'Нормализованная таблица'!$B$1:$K$1)+1,,,"Нормализованная таблица")):INDIRECT(ADDRESS(31,MATCH(C119,'Нормализованная таблица'!$B$1:$K$1)+1,,,"Нормализованная таблица")),INDIRECT(ADDRESS(2,MATCH(D119,'Нормализованная таблица'!$B$1:$K$1)+1,,,"Нормализованная таблица")):INDIRECT(ADDRESS(31,MATCH(D119,'Нормализованная таблица'!$B$1:$K$1)+1,,,"Нормализованная таблица")),INDIRECT(ADDRESS(2,MATCH(E119,'Нормализованная таблица'!$B$1:$K$1)+1,,,"Нормализованная таблица")):INDIRECT(ADDRESS(31,MATCH(E119,'Нормализованная таблица'!$B$1:$K$1)+1,,,"Нормализованная таблица")),INDIRECT(ADDRESS(2,MATCH(F119,'Нормализованная таблица'!$B$1:$K$1)+1,,,"Нормализованная таблица")):INDIRECT(ADDRESS(31,MATCH(F119,'Нормализованная таблица'!$B$1:$K$1)+1,,,"Нормализованная таблица")),INDIRECT(ADDRESS(2,MATCH(B119,'Нормализованная таблица'!$B$1:$K$1)+1,,,"Нормализованная таблица")):INDIRECT(ADDRESS(31,MATCH(B119,'Нормализованная таблица'!$B$1:$K$1)+1,,,"Нормализованная таблица")),INDIRECT(ADDRESS(2,MATCH(A119,'Нормализованная таблица'!$B$1:$K$1)+1,,,"Нормализованная таблица")):INDIRECT(ADDRESS(31,MATCH(A119,'Нормализованная таблица'!$B$1:$K$1)+1,,,"Нормализованная таблица")))</f>
        <v>#N/A</v>
      </c>
    </row>
    <row r="120" spans="1:7" x14ac:dyDescent="0.3">
      <c r="A120" t="str">
        <f ca="1">IF(INDIRECT(ADDRESS(Таблицы!$AI121-1,6,,,"Трёхпредметные наборы"))&gt;=Параметры!$A$2,Таблицы!AC121,"")</f>
        <v/>
      </c>
      <c r="B120" t="str">
        <f ca="1">IF(INDIRECT(ADDRESS(Таблицы!$AI121-1,6,,,"Трёхпредметные наборы"))&gt;=Параметры!$A$2,Таблицы!AD121,"")</f>
        <v/>
      </c>
      <c r="C120" t="str">
        <f ca="1">IF(INDIRECT(ADDRESS(Таблицы!$AI121-1,6,,,"Трёхпредметные наборы"))&gt;=Параметры!$A$2,Таблицы!AE121,"")</f>
        <v/>
      </c>
      <c r="D120" t="str">
        <f ca="1">IF(INDIRECT(ADDRESS(Таблицы!$AI121-1,6,,,"Трёхпредметные наборы"))&gt;=Параметры!$A$2,Таблицы!AF121,"")</f>
        <v/>
      </c>
      <c r="E120" t="str">
        <f ca="1">IF(INDIRECT(ADDRESS(Таблицы!$AI121-1,6,,,"Трёхпредметные наборы"))&gt;=Параметры!$A$2,Таблицы!AG121,"")</f>
        <v/>
      </c>
      <c r="F120" t="str">
        <f ca="1">IF(INDIRECT(ADDRESS(MATCH(Таблицы!AH121,'Однопредметные наборы'!$A$2:$A$11)+1,2,,,"Однопредметные наборы"))&gt;=Параметры!$A$2,Таблицы!AH121,"")</f>
        <v>Терафлю</v>
      </c>
      <c r="G120" s="5" t="e">
        <f ca="1">SUMPRODUCT(INDIRECT(ADDRESS(2,MATCH(C120,'Нормализованная таблица'!$B$1:$K$1)+1,,,"Нормализованная таблица")):INDIRECT(ADDRESS(31,MATCH(C120,'Нормализованная таблица'!$B$1:$K$1)+1,,,"Нормализованная таблица")),INDIRECT(ADDRESS(2,MATCH(D120,'Нормализованная таблица'!$B$1:$K$1)+1,,,"Нормализованная таблица")):INDIRECT(ADDRESS(31,MATCH(D120,'Нормализованная таблица'!$B$1:$K$1)+1,,,"Нормализованная таблица")),INDIRECT(ADDRESS(2,MATCH(E120,'Нормализованная таблица'!$B$1:$K$1)+1,,,"Нормализованная таблица")):INDIRECT(ADDRESS(31,MATCH(E120,'Нормализованная таблица'!$B$1:$K$1)+1,,,"Нормализованная таблица")),INDIRECT(ADDRESS(2,MATCH(F120,'Нормализованная таблица'!$B$1:$K$1)+1,,,"Нормализованная таблица")):INDIRECT(ADDRESS(31,MATCH(F120,'Нормализованная таблица'!$B$1:$K$1)+1,,,"Нормализованная таблица")),INDIRECT(ADDRESS(2,MATCH(B120,'Нормализованная таблица'!$B$1:$K$1)+1,,,"Нормализованная таблица")):INDIRECT(ADDRESS(31,MATCH(B120,'Нормализованная таблица'!$B$1:$K$1)+1,,,"Нормализованная таблица")),INDIRECT(ADDRESS(2,MATCH(A120,'Нормализованная таблица'!$B$1:$K$1)+1,,,"Нормализованная таблица")):INDIRECT(ADDRESS(31,MATCH(A120,'Нормализованная таблица'!$B$1:$K$1)+1,,,"Нормализованная таблица")))</f>
        <v>#N/A</v>
      </c>
    </row>
    <row r="121" spans="1:7" x14ac:dyDescent="0.3">
      <c r="A121" t="str">
        <f ca="1">IF(INDIRECT(ADDRESS(Таблицы!$AI122-1,6,,,"Трёхпредметные наборы"))&gt;=Параметры!$A$2,Таблицы!AC122,"")</f>
        <v/>
      </c>
      <c r="B121" t="str">
        <f ca="1">IF(INDIRECT(ADDRESS(Таблицы!$AI122-1,6,,,"Трёхпредметные наборы"))&gt;=Параметры!$A$2,Таблицы!AD122,"")</f>
        <v/>
      </c>
      <c r="C121" t="str">
        <f ca="1">IF(INDIRECT(ADDRESS(Таблицы!$AI122-1,6,,,"Трёхпредметные наборы"))&gt;=Параметры!$A$2,Таблицы!AE122,"")</f>
        <v/>
      </c>
      <c r="D121" t="str">
        <f ca="1">IF(INDIRECT(ADDRESS(Таблицы!$AI122-1,6,,,"Трёхпредметные наборы"))&gt;=Параметры!$A$2,Таблицы!AF122,"")</f>
        <v/>
      </c>
      <c r="E121" t="str">
        <f ca="1">IF(INDIRECT(ADDRESS(Таблицы!$AI122-1,6,,,"Трёхпредметные наборы"))&gt;=Параметры!$A$2,Таблицы!AG122,"")</f>
        <v/>
      </c>
      <c r="F121" t="str">
        <f ca="1">IF(INDIRECT(ADDRESS(MATCH(Таблицы!AH122,'Однопредметные наборы'!$A$2:$A$11)+1,2,,,"Однопредметные наборы"))&gt;=Параметры!$A$2,Таблицы!AH122,"")</f>
        <v>Терафлю</v>
      </c>
      <c r="G121" s="5" t="e">
        <f ca="1">SUMPRODUCT(INDIRECT(ADDRESS(2,MATCH(C121,'Нормализованная таблица'!$B$1:$K$1)+1,,,"Нормализованная таблица")):INDIRECT(ADDRESS(31,MATCH(C121,'Нормализованная таблица'!$B$1:$K$1)+1,,,"Нормализованная таблица")),INDIRECT(ADDRESS(2,MATCH(D121,'Нормализованная таблица'!$B$1:$K$1)+1,,,"Нормализованная таблица")):INDIRECT(ADDRESS(31,MATCH(D121,'Нормализованная таблица'!$B$1:$K$1)+1,,,"Нормализованная таблица")),INDIRECT(ADDRESS(2,MATCH(E121,'Нормализованная таблица'!$B$1:$K$1)+1,,,"Нормализованная таблица")):INDIRECT(ADDRESS(31,MATCH(E121,'Нормализованная таблица'!$B$1:$K$1)+1,,,"Нормализованная таблица")),INDIRECT(ADDRESS(2,MATCH(F121,'Нормализованная таблица'!$B$1:$K$1)+1,,,"Нормализованная таблица")):INDIRECT(ADDRESS(31,MATCH(F121,'Нормализованная таблица'!$B$1:$K$1)+1,,,"Нормализованная таблица")),INDIRECT(ADDRESS(2,MATCH(B121,'Нормализованная таблица'!$B$1:$K$1)+1,,,"Нормализованная таблица")):INDIRECT(ADDRESS(31,MATCH(B121,'Нормализованная таблица'!$B$1:$K$1)+1,,,"Нормализованная таблица")),INDIRECT(ADDRESS(2,MATCH(A121,'Нормализованная таблица'!$B$1:$K$1)+1,,,"Нормализованная таблица")):INDIRECT(ADDRESS(31,MATCH(A121,'Нормализованная таблица'!$B$1:$K$1)+1,,,"Нормализованная таблица")))</f>
        <v>#N/A</v>
      </c>
    </row>
    <row r="122" spans="1:7" x14ac:dyDescent="0.3">
      <c r="A122" t="str">
        <f ca="1">IF(INDIRECT(ADDRESS(Таблицы!$AI123-1,6,,,"Трёхпредметные наборы"))&gt;=Параметры!$A$2,Таблицы!AC123,"")</f>
        <v/>
      </c>
      <c r="B122" t="str">
        <f ca="1">IF(INDIRECT(ADDRESS(Таблицы!$AI123-1,6,,,"Трёхпредметные наборы"))&gt;=Параметры!$A$2,Таблицы!AD123,"")</f>
        <v/>
      </c>
      <c r="C122" t="str">
        <f ca="1">IF(INDIRECT(ADDRESS(Таблицы!$AI123-1,6,,,"Трёхпредметные наборы"))&gt;=Параметры!$A$2,Таблицы!AE123,"")</f>
        <v/>
      </c>
      <c r="D122" t="str">
        <f ca="1">IF(INDIRECT(ADDRESS(Таблицы!$AI123-1,6,,,"Трёхпредметные наборы"))&gt;=Параметры!$A$2,Таблицы!AF123,"")</f>
        <v/>
      </c>
      <c r="E122" t="str">
        <f ca="1">IF(INDIRECT(ADDRESS(Таблицы!$AI123-1,6,,,"Трёхпредметные наборы"))&gt;=Параметры!$A$2,Таблицы!AG123,"")</f>
        <v/>
      </c>
      <c r="F122" t="str">
        <f ca="1">IF(INDIRECT(ADDRESS(MATCH(Таблицы!AH123,'Однопредметные наборы'!$A$2:$A$11)+1,2,,,"Однопредметные наборы"))&gt;=Параметры!$A$2,Таблицы!AH123,"")</f>
        <v/>
      </c>
      <c r="G122" s="5" t="e">
        <f ca="1">SUMPRODUCT(INDIRECT(ADDRESS(2,MATCH(C122,'Нормализованная таблица'!$B$1:$K$1)+1,,,"Нормализованная таблица")):INDIRECT(ADDRESS(31,MATCH(C122,'Нормализованная таблица'!$B$1:$K$1)+1,,,"Нормализованная таблица")),INDIRECT(ADDRESS(2,MATCH(D122,'Нормализованная таблица'!$B$1:$K$1)+1,,,"Нормализованная таблица")):INDIRECT(ADDRESS(31,MATCH(D122,'Нормализованная таблица'!$B$1:$K$1)+1,,,"Нормализованная таблица")),INDIRECT(ADDRESS(2,MATCH(E122,'Нормализованная таблица'!$B$1:$K$1)+1,,,"Нормализованная таблица")):INDIRECT(ADDRESS(31,MATCH(E122,'Нормализованная таблица'!$B$1:$K$1)+1,,,"Нормализованная таблица")),INDIRECT(ADDRESS(2,MATCH(F122,'Нормализованная таблица'!$B$1:$K$1)+1,,,"Нормализованная таблица")):INDIRECT(ADDRESS(31,MATCH(F122,'Нормализованная таблица'!$B$1:$K$1)+1,,,"Нормализованная таблица")),INDIRECT(ADDRESS(2,MATCH(B122,'Нормализованная таблица'!$B$1:$K$1)+1,,,"Нормализованная таблица")):INDIRECT(ADDRESS(31,MATCH(B122,'Нормализованная таблица'!$B$1:$K$1)+1,,,"Нормализованная таблица")),INDIRECT(ADDRESS(2,MATCH(A122,'Нормализованная таблица'!$B$1:$K$1)+1,,,"Нормализованная таблица")):INDIRECT(ADDRESS(31,MATCH(A122,'Нормализованная таблица'!$B$1:$K$1)+1,,,"Нормализованная таблица")))</f>
        <v>#N/A</v>
      </c>
    </row>
    <row r="123" spans="1:7" x14ac:dyDescent="0.3">
      <c r="A123" t="str">
        <f ca="1">IF(INDIRECT(ADDRESS(Таблицы!$AI124-1,6,,,"Трёхпредметные наборы"))&gt;=Параметры!$A$2,Таблицы!AC124,"")</f>
        <v/>
      </c>
      <c r="B123" t="str">
        <f ca="1">IF(INDIRECT(ADDRESS(Таблицы!$AI124-1,6,,,"Трёхпредметные наборы"))&gt;=Параметры!$A$2,Таблицы!AD124,"")</f>
        <v/>
      </c>
      <c r="C123" t="str">
        <f ca="1">IF(INDIRECT(ADDRESS(Таблицы!$AI124-1,6,,,"Трёхпредметные наборы"))&gt;=Параметры!$A$2,Таблицы!AE124,"")</f>
        <v/>
      </c>
      <c r="D123" t="str">
        <f ca="1">IF(INDIRECT(ADDRESS(Таблицы!$AI124-1,6,,,"Трёхпредметные наборы"))&gt;=Параметры!$A$2,Таблицы!AF124,"")</f>
        <v/>
      </c>
      <c r="E123" t="str">
        <f ca="1">IF(INDIRECT(ADDRESS(Таблицы!$AI124-1,6,,,"Трёхпредметные наборы"))&gt;=Параметры!$A$2,Таблицы!AG124,"")</f>
        <v/>
      </c>
      <c r="F123" t="str">
        <f ca="1">IF(INDIRECT(ADDRESS(MATCH(Таблицы!AH124,'Однопредметные наборы'!$A$2:$A$11)+1,2,,,"Однопредметные наборы"))&gt;=Параметры!$A$2,Таблицы!AH124,"")</f>
        <v>Терафлю</v>
      </c>
      <c r="G123" s="5" t="e">
        <f ca="1">SUMPRODUCT(INDIRECT(ADDRESS(2,MATCH(C123,'Нормализованная таблица'!$B$1:$K$1)+1,,,"Нормализованная таблица")):INDIRECT(ADDRESS(31,MATCH(C123,'Нормализованная таблица'!$B$1:$K$1)+1,,,"Нормализованная таблица")),INDIRECT(ADDRESS(2,MATCH(D123,'Нормализованная таблица'!$B$1:$K$1)+1,,,"Нормализованная таблица")):INDIRECT(ADDRESS(31,MATCH(D123,'Нормализованная таблица'!$B$1:$K$1)+1,,,"Нормализованная таблица")),INDIRECT(ADDRESS(2,MATCH(E123,'Нормализованная таблица'!$B$1:$K$1)+1,,,"Нормализованная таблица")):INDIRECT(ADDRESS(31,MATCH(E123,'Нормализованная таблица'!$B$1:$K$1)+1,,,"Нормализованная таблица")),INDIRECT(ADDRESS(2,MATCH(F123,'Нормализованная таблица'!$B$1:$K$1)+1,,,"Нормализованная таблица")):INDIRECT(ADDRESS(31,MATCH(F123,'Нормализованная таблица'!$B$1:$K$1)+1,,,"Нормализованная таблица")),INDIRECT(ADDRESS(2,MATCH(B123,'Нормализованная таблица'!$B$1:$K$1)+1,,,"Нормализованная таблица")):INDIRECT(ADDRESS(31,MATCH(B123,'Нормализованная таблица'!$B$1:$K$1)+1,,,"Нормализованная таблица")),INDIRECT(ADDRESS(2,MATCH(A123,'Нормализованная таблица'!$B$1:$K$1)+1,,,"Нормализованная таблица")):INDIRECT(ADDRESS(31,MATCH(A123,'Нормализованная таблица'!$B$1:$K$1)+1,,,"Нормализованная таблица")))</f>
        <v>#N/A</v>
      </c>
    </row>
    <row r="124" spans="1:7" x14ac:dyDescent="0.3">
      <c r="A124" t="str">
        <f ca="1">IF(INDIRECT(ADDRESS(Таблицы!$AI125-1,6,,,"Трёхпредметные наборы"))&gt;=Параметры!$A$2,Таблицы!AC125,"")</f>
        <v/>
      </c>
      <c r="B124" t="str">
        <f ca="1">IF(INDIRECT(ADDRESS(Таблицы!$AI125-1,6,,,"Трёхпредметные наборы"))&gt;=Параметры!$A$2,Таблицы!AD125,"")</f>
        <v/>
      </c>
      <c r="C124" t="str">
        <f ca="1">IF(INDIRECT(ADDRESS(Таблицы!$AI125-1,6,,,"Трёхпредметные наборы"))&gt;=Параметры!$A$2,Таблицы!AE125,"")</f>
        <v/>
      </c>
      <c r="D124" t="str">
        <f ca="1">IF(INDIRECT(ADDRESS(Таблицы!$AI125-1,6,,,"Трёхпредметные наборы"))&gt;=Параметры!$A$2,Таблицы!AF125,"")</f>
        <v/>
      </c>
      <c r="E124" t="str">
        <f ca="1">IF(INDIRECT(ADDRESS(Таблицы!$AI125-1,6,,,"Трёхпредметные наборы"))&gt;=Параметры!$A$2,Таблицы!AG125,"")</f>
        <v/>
      </c>
      <c r="F124" t="str">
        <f ca="1">IF(INDIRECT(ADDRESS(MATCH(Таблицы!AH125,'Однопредметные наборы'!$A$2:$A$11)+1,2,,,"Однопредметные наборы"))&gt;=Параметры!$A$2,Таблицы!AH125,"")</f>
        <v>Терафлю</v>
      </c>
      <c r="G124" s="5" t="e">
        <f ca="1">SUMPRODUCT(INDIRECT(ADDRESS(2,MATCH(C124,'Нормализованная таблица'!$B$1:$K$1)+1,,,"Нормализованная таблица")):INDIRECT(ADDRESS(31,MATCH(C124,'Нормализованная таблица'!$B$1:$K$1)+1,,,"Нормализованная таблица")),INDIRECT(ADDRESS(2,MATCH(D124,'Нормализованная таблица'!$B$1:$K$1)+1,,,"Нормализованная таблица")):INDIRECT(ADDRESS(31,MATCH(D124,'Нормализованная таблица'!$B$1:$K$1)+1,,,"Нормализованная таблица")),INDIRECT(ADDRESS(2,MATCH(E124,'Нормализованная таблица'!$B$1:$K$1)+1,,,"Нормализованная таблица")):INDIRECT(ADDRESS(31,MATCH(E124,'Нормализованная таблица'!$B$1:$K$1)+1,,,"Нормализованная таблица")),INDIRECT(ADDRESS(2,MATCH(F124,'Нормализованная таблица'!$B$1:$K$1)+1,,,"Нормализованная таблица")):INDIRECT(ADDRESS(31,MATCH(F124,'Нормализованная таблица'!$B$1:$K$1)+1,,,"Нормализованная таблица")),INDIRECT(ADDRESS(2,MATCH(B124,'Нормализованная таблица'!$B$1:$K$1)+1,,,"Нормализованная таблица")):INDIRECT(ADDRESS(31,MATCH(B124,'Нормализованная таблица'!$B$1:$K$1)+1,,,"Нормализованная таблица")),INDIRECT(ADDRESS(2,MATCH(A124,'Нормализованная таблица'!$B$1:$K$1)+1,,,"Нормализованная таблица")):INDIRECT(ADDRESS(31,MATCH(A124,'Нормализованная таблица'!$B$1:$K$1)+1,,,"Нормализованная таблица")))</f>
        <v>#N/A</v>
      </c>
    </row>
    <row r="125" spans="1:7" x14ac:dyDescent="0.3">
      <c r="A125" t="str">
        <f ca="1">IF(INDIRECT(ADDRESS(Таблицы!$AI126-1,6,,,"Трёхпредметные наборы"))&gt;=Параметры!$A$2,Таблицы!AC126,"")</f>
        <v/>
      </c>
      <c r="B125" t="str">
        <f ca="1">IF(INDIRECT(ADDRESS(Таблицы!$AI126-1,6,,,"Трёхпредметные наборы"))&gt;=Параметры!$A$2,Таблицы!AD126,"")</f>
        <v/>
      </c>
      <c r="C125" t="str">
        <f ca="1">IF(INDIRECT(ADDRESS(Таблицы!$AI126-1,6,,,"Трёхпредметные наборы"))&gt;=Параметры!$A$2,Таблицы!AE126,"")</f>
        <v/>
      </c>
      <c r="D125" t="str">
        <f ca="1">IF(INDIRECT(ADDRESS(Таблицы!$AI126-1,6,,,"Трёхпредметные наборы"))&gt;=Параметры!$A$2,Таблицы!AF126,"")</f>
        <v/>
      </c>
      <c r="E125" t="str">
        <f ca="1">IF(INDIRECT(ADDRESS(Таблицы!$AI126-1,6,,,"Трёхпредметные наборы"))&gt;=Параметры!$A$2,Таблицы!AG126,"")</f>
        <v/>
      </c>
      <c r="F125" t="str">
        <f ca="1">IF(INDIRECT(ADDRESS(MATCH(Таблицы!AH126,'Однопредметные наборы'!$A$2:$A$11)+1,2,,,"Однопредметные наборы"))&gt;=Параметры!$A$2,Таблицы!AH126,"")</f>
        <v>Терафлю</v>
      </c>
      <c r="G125" s="5" t="e">
        <f ca="1">SUMPRODUCT(INDIRECT(ADDRESS(2,MATCH(C125,'Нормализованная таблица'!$B$1:$K$1)+1,,,"Нормализованная таблица")):INDIRECT(ADDRESS(31,MATCH(C125,'Нормализованная таблица'!$B$1:$K$1)+1,,,"Нормализованная таблица")),INDIRECT(ADDRESS(2,MATCH(D125,'Нормализованная таблица'!$B$1:$K$1)+1,,,"Нормализованная таблица")):INDIRECT(ADDRESS(31,MATCH(D125,'Нормализованная таблица'!$B$1:$K$1)+1,,,"Нормализованная таблица")),INDIRECT(ADDRESS(2,MATCH(E125,'Нормализованная таблица'!$B$1:$K$1)+1,,,"Нормализованная таблица")):INDIRECT(ADDRESS(31,MATCH(E125,'Нормализованная таблица'!$B$1:$K$1)+1,,,"Нормализованная таблица")),INDIRECT(ADDRESS(2,MATCH(F125,'Нормализованная таблица'!$B$1:$K$1)+1,,,"Нормализованная таблица")):INDIRECT(ADDRESS(31,MATCH(F125,'Нормализованная таблица'!$B$1:$K$1)+1,,,"Нормализованная таблица")),INDIRECT(ADDRESS(2,MATCH(B125,'Нормализованная таблица'!$B$1:$K$1)+1,,,"Нормализованная таблица")):INDIRECT(ADDRESS(31,MATCH(B125,'Нормализованная таблица'!$B$1:$K$1)+1,,,"Нормализованная таблица")),INDIRECT(ADDRESS(2,MATCH(A125,'Нормализованная таблица'!$B$1:$K$1)+1,,,"Нормализованная таблица")):INDIRECT(ADDRESS(31,MATCH(A125,'Нормализованная таблица'!$B$1:$K$1)+1,,,"Нормализованная таблица")))</f>
        <v>#N/A</v>
      </c>
    </row>
    <row r="126" spans="1:7" x14ac:dyDescent="0.3">
      <c r="A126" t="str">
        <f ca="1">IF(INDIRECT(ADDRESS(Таблицы!$AI127-1,6,,,"Трёхпредметные наборы"))&gt;=Параметры!$A$2,Таблицы!AC127,"")</f>
        <v/>
      </c>
      <c r="B126" t="str">
        <f ca="1">IF(INDIRECT(ADDRESS(Таблицы!$AI127-1,6,,,"Трёхпредметные наборы"))&gt;=Параметры!$A$2,Таблицы!AD127,"")</f>
        <v/>
      </c>
      <c r="C126" t="str">
        <f ca="1">IF(INDIRECT(ADDRESS(Таблицы!$AI127-1,6,,,"Трёхпредметные наборы"))&gt;=Параметры!$A$2,Таблицы!AE127,"")</f>
        <v/>
      </c>
      <c r="D126" t="str">
        <f ca="1">IF(INDIRECT(ADDRESS(Таблицы!$AI127-1,6,,,"Трёхпредметные наборы"))&gt;=Параметры!$A$2,Таблицы!AF127,"")</f>
        <v/>
      </c>
      <c r="E126" t="str">
        <f ca="1">IF(INDIRECT(ADDRESS(Таблицы!$AI127-1,6,,,"Трёхпредметные наборы"))&gt;=Параметры!$A$2,Таблицы!AG127,"")</f>
        <v/>
      </c>
      <c r="F126" t="str">
        <f ca="1">IF(INDIRECT(ADDRESS(MATCH(Таблицы!AH127,'Однопредметные наборы'!$A$2:$A$11)+1,2,,,"Однопредметные наборы"))&gt;=Параметры!$A$2,Таблицы!AH127,"")</f>
        <v>Терафлю</v>
      </c>
      <c r="G126" s="5" t="e">
        <f ca="1">SUMPRODUCT(INDIRECT(ADDRESS(2,MATCH(C126,'Нормализованная таблица'!$B$1:$K$1)+1,,,"Нормализованная таблица")):INDIRECT(ADDRESS(31,MATCH(C126,'Нормализованная таблица'!$B$1:$K$1)+1,,,"Нормализованная таблица")),INDIRECT(ADDRESS(2,MATCH(D126,'Нормализованная таблица'!$B$1:$K$1)+1,,,"Нормализованная таблица")):INDIRECT(ADDRESS(31,MATCH(D126,'Нормализованная таблица'!$B$1:$K$1)+1,,,"Нормализованная таблица")),INDIRECT(ADDRESS(2,MATCH(E126,'Нормализованная таблица'!$B$1:$K$1)+1,,,"Нормализованная таблица")):INDIRECT(ADDRESS(31,MATCH(E126,'Нормализованная таблица'!$B$1:$K$1)+1,,,"Нормализованная таблица")),INDIRECT(ADDRESS(2,MATCH(F126,'Нормализованная таблица'!$B$1:$K$1)+1,,,"Нормализованная таблица")):INDIRECT(ADDRESS(31,MATCH(F126,'Нормализованная таблица'!$B$1:$K$1)+1,,,"Нормализованная таблица")),INDIRECT(ADDRESS(2,MATCH(B126,'Нормализованная таблица'!$B$1:$K$1)+1,,,"Нормализованная таблица")):INDIRECT(ADDRESS(31,MATCH(B126,'Нормализованная таблица'!$B$1:$K$1)+1,,,"Нормализованная таблица")),INDIRECT(ADDRESS(2,MATCH(A126,'Нормализованная таблица'!$B$1:$K$1)+1,,,"Нормализованная таблица")):INDIRECT(ADDRESS(31,MATCH(A126,'Нормализованная таблица'!$B$1:$K$1)+1,,,"Нормализованная таблица")))</f>
        <v>#N/A</v>
      </c>
    </row>
    <row r="127" spans="1:7" x14ac:dyDescent="0.3">
      <c r="A127" t="str">
        <f ca="1">IF(INDIRECT(ADDRESS(Таблицы!$AI128-1,6,,,"Трёхпредметные наборы"))&gt;=Параметры!$A$2,Таблицы!AC128,"")</f>
        <v/>
      </c>
      <c r="B127" t="str">
        <f ca="1">IF(INDIRECT(ADDRESS(Таблицы!$AI128-1,6,,,"Трёхпредметные наборы"))&gt;=Параметры!$A$2,Таблицы!AD128,"")</f>
        <v/>
      </c>
      <c r="C127" t="str">
        <f ca="1">IF(INDIRECT(ADDRESS(Таблицы!$AI128-1,6,,,"Трёхпредметные наборы"))&gt;=Параметры!$A$2,Таблицы!AE128,"")</f>
        <v/>
      </c>
      <c r="D127" t="str">
        <f ca="1">IF(INDIRECT(ADDRESS(Таблицы!$AI128-1,6,,,"Трёхпредметные наборы"))&gt;=Параметры!$A$2,Таблицы!AF128,"")</f>
        <v/>
      </c>
      <c r="E127" t="str">
        <f ca="1">IF(INDIRECT(ADDRESS(Таблицы!$AI128-1,6,,,"Трёхпредметные наборы"))&gt;=Параметры!$A$2,Таблицы!AG128,"")</f>
        <v/>
      </c>
      <c r="F127" t="str">
        <f ca="1">IF(INDIRECT(ADDRESS(MATCH(Таблицы!AH128,'Однопредметные наборы'!$A$2:$A$11)+1,2,,,"Однопредметные наборы"))&gt;=Параметры!$A$2,Таблицы!AH128,"")</f>
        <v>Терафлю</v>
      </c>
      <c r="G127" s="5" t="e">
        <f ca="1">SUMPRODUCT(INDIRECT(ADDRESS(2,MATCH(C127,'Нормализованная таблица'!$B$1:$K$1)+1,,,"Нормализованная таблица")):INDIRECT(ADDRESS(31,MATCH(C127,'Нормализованная таблица'!$B$1:$K$1)+1,,,"Нормализованная таблица")),INDIRECT(ADDRESS(2,MATCH(D127,'Нормализованная таблица'!$B$1:$K$1)+1,,,"Нормализованная таблица")):INDIRECT(ADDRESS(31,MATCH(D127,'Нормализованная таблица'!$B$1:$K$1)+1,,,"Нормализованная таблица")),INDIRECT(ADDRESS(2,MATCH(E127,'Нормализованная таблица'!$B$1:$K$1)+1,,,"Нормализованная таблица")):INDIRECT(ADDRESS(31,MATCH(E127,'Нормализованная таблица'!$B$1:$K$1)+1,,,"Нормализованная таблица")),INDIRECT(ADDRESS(2,MATCH(F127,'Нормализованная таблица'!$B$1:$K$1)+1,,,"Нормализованная таблица")):INDIRECT(ADDRESS(31,MATCH(F127,'Нормализованная таблица'!$B$1:$K$1)+1,,,"Нормализованная таблица")),INDIRECT(ADDRESS(2,MATCH(B127,'Нормализованная таблица'!$B$1:$K$1)+1,,,"Нормализованная таблица")):INDIRECT(ADDRESS(31,MATCH(B127,'Нормализованная таблица'!$B$1:$K$1)+1,,,"Нормализованная таблица")),INDIRECT(ADDRESS(2,MATCH(A127,'Нормализованная таблица'!$B$1:$K$1)+1,,,"Нормализованная таблица")):INDIRECT(ADDRESS(31,MATCH(A127,'Нормализованная таблица'!$B$1:$K$1)+1,,,"Нормализованная таблица")))</f>
        <v>#N/A</v>
      </c>
    </row>
    <row r="128" spans="1:7" x14ac:dyDescent="0.3">
      <c r="A128" t="str">
        <f ca="1">IF(INDIRECT(ADDRESS(Таблицы!$AI129-1,6,,,"Трёхпредметные наборы"))&gt;=Параметры!$A$2,Таблицы!AC129,"")</f>
        <v/>
      </c>
      <c r="B128" t="str">
        <f ca="1">IF(INDIRECT(ADDRESS(Таблицы!$AI129-1,6,,,"Трёхпредметные наборы"))&gt;=Параметры!$A$2,Таблицы!AD129,"")</f>
        <v/>
      </c>
      <c r="C128" t="str">
        <f ca="1">IF(INDIRECT(ADDRESS(Таблицы!$AI129-1,6,,,"Трёхпредметные наборы"))&gt;=Параметры!$A$2,Таблицы!AE129,"")</f>
        <v/>
      </c>
      <c r="D128" t="str">
        <f ca="1">IF(INDIRECT(ADDRESS(Таблицы!$AI129-1,6,,,"Трёхпредметные наборы"))&gt;=Параметры!$A$2,Таблицы!AF129,"")</f>
        <v/>
      </c>
      <c r="E128" t="str">
        <f ca="1">IF(INDIRECT(ADDRESS(Таблицы!$AI129-1,6,,,"Трёхпредметные наборы"))&gt;=Параметры!$A$2,Таблицы!AG129,"")</f>
        <v/>
      </c>
      <c r="F128" t="str">
        <f ca="1">IF(INDIRECT(ADDRESS(MATCH(Таблицы!AH129,'Однопредметные наборы'!$A$2:$A$11)+1,2,,,"Однопредметные наборы"))&gt;=Параметры!$A$2,Таблицы!AH129,"")</f>
        <v>Корвалол</v>
      </c>
      <c r="G128" s="5" t="e">
        <f ca="1">SUMPRODUCT(INDIRECT(ADDRESS(2,MATCH(C128,'Нормализованная таблица'!$B$1:$K$1)+1,,,"Нормализованная таблица")):INDIRECT(ADDRESS(31,MATCH(C128,'Нормализованная таблица'!$B$1:$K$1)+1,,,"Нормализованная таблица")),INDIRECT(ADDRESS(2,MATCH(D128,'Нормализованная таблица'!$B$1:$K$1)+1,,,"Нормализованная таблица")):INDIRECT(ADDRESS(31,MATCH(D128,'Нормализованная таблица'!$B$1:$K$1)+1,,,"Нормализованная таблица")),INDIRECT(ADDRESS(2,MATCH(E128,'Нормализованная таблица'!$B$1:$K$1)+1,,,"Нормализованная таблица")):INDIRECT(ADDRESS(31,MATCH(E128,'Нормализованная таблица'!$B$1:$K$1)+1,,,"Нормализованная таблица")),INDIRECT(ADDRESS(2,MATCH(F128,'Нормализованная таблица'!$B$1:$K$1)+1,,,"Нормализованная таблица")):INDIRECT(ADDRESS(31,MATCH(F128,'Нормализованная таблица'!$B$1:$K$1)+1,,,"Нормализованная таблица")),INDIRECT(ADDRESS(2,MATCH(B128,'Нормализованная таблица'!$B$1:$K$1)+1,,,"Нормализованная таблица")):INDIRECT(ADDRESS(31,MATCH(B128,'Нормализованная таблица'!$B$1:$K$1)+1,,,"Нормализованная таблица")),INDIRECT(ADDRESS(2,MATCH(A128,'Нормализованная таблица'!$B$1:$K$1)+1,,,"Нормализованная таблица")):INDIRECT(ADDRESS(31,MATCH(A128,'Нормализованная таблица'!$B$1:$K$1)+1,,,"Нормализованная таблица")))</f>
        <v>#N/A</v>
      </c>
    </row>
    <row r="129" spans="1:7" x14ac:dyDescent="0.3">
      <c r="A129" t="str">
        <f ca="1">IF(INDIRECT(ADDRESS(Таблицы!$AI130-1,6,,,"Трёхпредметные наборы"))&gt;=Параметры!$A$2,Таблицы!AC130,"")</f>
        <v/>
      </c>
      <c r="B129" t="str">
        <f ca="1">IF(INDIRECT(ADDRESS(Таблицы!$AI130-1,6,,,"Трёхпредметные наборы"))&gt;=Параметры!$A$2,Таблицы!AD130,"")</f>
        <v/>
      </c>
      <c r="C129" t="str">
        <f ca="1">IF(INDIRECT(ADDRESS(Таблицы!$AI130-1,6,,,"Трёхпредметные наборы"))&gt;=Параметры!$A$2,Таблицы!AE130,"")</f>
        <v/>
      </c>
      <c r="D129" t="str">
        <f ca="1">IF(INDIRECT(ADDRESS(Таблицы!$AI130-1,6,,,"Трёхпредметные наборы"))&gt;=Параметры!$A$2,Таблицы!AF130,"")</f>
        <v/>
      </c>
      <c r="E129" t="str">
        <f ca="1">IF(INDIRECT(ADDRESS(Таблицы!$AI130-1,6,,,"Трёхпредметные наборы"))&gt;=Параметры!$A$2,Таблицы!AG130,"")</f>
        <v/>
      </c>
      <c r="F129" t="str">
        <f ca="1">IF(INDIRECT(ADDRESS(MATCH(Таблицы!AH130,'Однопредметные наборы'!$A$2:$A$11)+1,2,,,"Однопредметные наборы"))&gt;=Параметры!$A$2,Таблицы!AH130,"")</f>
        <v/>
      </c>
      <c r="G129" s="5" t="e">
        <f ca="1">SUMPRODUCT(INDIRECT(ADDRESS(2,MATCH(C129,'Нормализованная таблица'!$B$1:$K$1)+1,,,"Нормализованная таблица")):INDIRECT(ADDRESS(31,MATCH(C129,'Нормализованная таблица'!$B$1:$K$1)+1,,,"Нормализованная таблица")),INDIRECT(ADDRESS(2,MATCH(D129,'Нормализованная таблица'!$B$1:$K$1)+1,,,"Нормализованная таблица")):INDIRECT(ADDRESS(31,MATCH(D129,'Нормализованная таблица'!$B$1:$K$1)+1,,,"Нормализованная таблица")),INDIRECT(ADDRESS(2,MATCH(E129,'Нормализованная таблица'!$B$1:$K$1)+1,,,"Нормализованная таблица")):INDIRECT(ADDRESS(31,MATCH(E129,'Нормализованная таблица'!$B$1:$K$1)+1,,,"Нормализованная таблица")),INDIRECT(ADDRESS(2,MATCH(F129,'Нормализованная таблица'!$B$1:$K$1)+1,,,"Нормализованная таблица")):INDIRECT(ADDRESS(31,MATCH(F129,'Нормализованная таблица'!$B$1:$K$1)+1,,,"Нормализованная таблица")),INDIRECT(ADDRESS(2,MATCH(B129,'Нормализованная таблица'!$B$1:$K$1)+1,,,"Нормализованная таблица")):INDIRECT(ADDRESS(31,MATCH(B129,'Нормализованная таблица'!$B$1:$K$1)+1,,,"Нормализованная таблица")),INDIRECT(ADDRESS(2,MATCH(A129,'Нормализованная таблица'!$B$1:$K$1)+1,,,"Нормализованная таблица")):INDIRECT(ADDRESS(31,MATCH(A129,'Нормализованная таблица'!$B$1:$K$1)+1,,,"Нормализованная таблица")))</f>
        <v>#N/A</v>
      </c>
    </row>
    <row r="130" spans="1:7" x14ac:dyDescent="0.3">
      <c r="A130" t="str">
        <f ca="1">IF(INDIRECT(ADDRESS(Таблицы!$AI131-1,6,,,"Трёхпредметные наборы"))&gt;=Параметры!$A$2,Таблицы!AC131,"")</f>
        <v/>
      </c>
      <c r="B130" t="str">
        <f ca="1">IF(INDIRECT(ADDRESS(Таблицы!$AI131-1,6,,,"Трёхпредметные наборы"))&gt;=Параметры!$A$2,Таблицы!AD131,"")</f>
        <v/>
      </c>
      <c r="C130" t="str">
        <f ca="1">IF(INDIRECT(ADDRESS(Таблицы!$AI131-1,6,,,"Трёхпредметные наборы"))&gt;=Параметры!$A$2,Таблицы!AE131,"")</f>
        <v/>
      </c>
      <c r="D130" t="str">
        <f ca="1">IF(INDIRECT(ADDRESS(Таблицы!$AI131-1,6,,,"Трёхпредметные наборы"))&gt;=Параметры!$A$2,Таблицы!AF131,"")</f>
        <v/>
      </c>
      <c r="E130" t="str">
        <f ca="1">IF(INDIRECT(ADDRESS(Таблицы!$AI131-1,6,,,"Трёхпредметные наборы"))&gt;=Параметры!$A$2,Таблицы!AG131,"")</f>
        <v/>
      </c>
      <c r="F130" t="str">
        <f ca="1">IF(INDIRECT(ADDRESS(MATCH(Таблицы!AH131,'Однопредметные наборы'!$A$2:$A$11)+1,2,,,"Однопредметные наборы"))&gt;=Параметры!$A$2,Таблицы!AH131,"")</f>
        <v/>
      </c>
      <c r="G130" s="5" t="e">
        <f ca="1">SUMPRODUCT(INDIRECT(ADDRESS(2,MATCH(C130,'Нормализованная таблица'!$B$1:$K$1)+1,,,"Нормализованная таблица")):INDIRECT(ADDRESS(31,MATCH(C130,'Нормализованная таблица'!$B$1:$K$1)+1,,,"Нормализованная таблица")),INDIRECT(ADDRESS(2,MATCH(D130,'Нормализованная таблица'!$B$1:$K$1)+1,,,"Нормализованная таблица")):INDIRECT(ADDRESS(31,MATCH(D130,'Нормализованная таблица'!$B$1:$K$1)+1,,,"Нормализованная таблица")),INDIRECT(ADDRESS(2,MATCH(E130,'Нормализованная таблица'!$B$1:$K$1)+1,,,"Нормализованная таблица")):INDIRECT(ADDRESS(31,MATCH(E130,'Нормализованная таблица'!$B$1:$K$1)+1,,,"Нормализованная таблица")),INDIRECT(ADDRESS(2,MATCH(F130,'Нормализованная таблица'!$B$1:$K$1)+1,,,"Нормализованная таблица")):INDIRECT(ADDRESS(31,MATCH(F130,'Нормализованная таблица'!$B$1:$K$1)+1,,,"Нормализованная таблица")),INDIRECT(ADDRESS(2,MATCH(B130,'Нормализованная таблица'!$B$1:$K$1)+1,,,"Нормализованная таблица")):INDIRECT(ADDRESS(31,MATCH(B130,'Нормализованная таблица'!$B$1:$K$1)+1,,,"Нормализованная таблица")),INDIRECT(ADDRESS(2,MATCH(A130,'Нормализованная таблица'!$B$1:$K$1)+1,,,"Нормализованная таблица")):INDIRECT(ADDRESS(31,MATCH(A130,'Нормализованная таблица'!$B$1:$K$1)+1,,,"Нормализованная таблица")))</f>
        <v>#N/A</v>
      </c>
    </row>
    <row r="131" spans="1:7" x14ac:dyDescent="0.3">
      <c r="A131" t="str">
        <f ca="1">IF(INDIRECT(ADDRESS(Таблицы!$AI132-1,6,,,"Трёхпредметные наборы"))&gt;=Параметры!$A$2,Таблицы!AC132,"")</f>
        <v/>
      </c>
      <c r="B131" t="str">
        <f ca="1">IF(INDIRECT(ADDRESS(Таблицы!$AI132-1,6,,,"Трёхпредметные наборы"))&gt;=Параметры!$A$2,Таблицы!AD132,"")</f>
        <v/>
      </c>
      <c r="C131" t="str">
        <f ca="1">IF(INDIRECT(ADDRESS(Таблицы!$AI132-1,6,,,"Трёхпредметные наборы"))&gt;=Параметры!$A$2,Таблицы!AE132,"")</f>
        <v/>
      </c>
      <c r="D131" t="str">
        <f ca="1">IF(INDIRECT(ADDRESS(Таблицы!$AI132-1,6,,,"Трёхпредметные наборы"))&gt;=Параметры!$A$2,Таблицы!AF132,"")</f>
        <v/>
      </c>
      <c r="E131" t="str">
        <f ca="1">IF(INDIRECT(ADDRESS(Таблицы!$AI132-1,6,,,"Трёхпредметные наборы"))&gt;=Параметры!$A$2,Таблицы!AG132,"")</f>
        <v/>
      </c>
      <c r="F131" t="str">
        <f ca="1">IF(INDIRECT(ADDRESS(MATCH(Таблицы!AH132,'Однопредметные наборы'!$A$2:$A$11)+1,2,,,"Однопредметные наборы"))&gt;=Параметры!$A$2,Таблицы!AH132,"")</f>
        <v>Терафлю</v>
      </c>
      <c r="G131" s="5" t="e">
        <f ca="1">SUMPRODUCT(INDIRECT(ADDRESS(2,MATCH(C131,'Нормализованная таблица'!$B$1:$K$1)+1,,,"Нормализованная таблица")):INDIRECT(ADDRESS(31,MATCH(C131,'Нормализованная таблица'!$B$1:$K$1)+1,,,"Нормализованная таблица")),INDIRECT(ADDRESS(2,MATCH(D131,'Нормализованная таблица'!$B$1:$K$1)+1,,,"Нормализованная таблица")):INDIRECT(ADDRESS(31,MATCH(D131,'Нормализованная таблица'!$B$1:$K$1)+1,,,"Нормализованная таблица")),INDIRECT(ADDRESS(2,MATCH(E131,'Нормализованная таблица'!$B$1:$K$1)+1,,,"Нормализованная таблица")):INDIRECT(ADDRESS(31,MATCH(E131,'Нормализованная таблица'!$B$1:$K$1)+1,,,"Нормализованная таблица")),INDIRECT(ADDRESS(2,MATCH(F131,'Нормализованная таблица'!$B$1:$K$1)+1,,,"Нормализованная таблица")):INDIRECT(ADDRESS(31,MATCH(F131,'Нормализованная таблица'!$B$1:$K$1)+1,,,"Нормализованная таблица")),INDIRECT(ADDRESS(2,MATCH(B131,'Нормализованная таблица'!$B$1:$K$1)+1,,,"Нормализованная таблица")):INDIRECT(ADDRESS(31,MATCH(B131,'Нормализованная таблица'!$B$1:$K$1)+1,,,"Нормализованная таблица")),INDIRECT(ADDRESS(2,MATCH(A131,'Нормализованная таблица'!$B$1:$K$1)+1,,,"Нормализованная таблица")):INDIRECT(ADDRESS(31,MATCH(A131,'Нормализованная таблица'!$B$1:$K$1)+1,,,"Нормализованная таблица")))</f>
        <v>#N/A</v>
      </c>
    </row>
    <row r="132" spans="1:7" x14ac:dyDescent="0.3">
      <c r="A132" t="str">
        <f ca="1">IF(INDIRECT(ADDRESS(Таблицы!$AI133-1,6,,,"Трёхпредметные наборы"))&gt;=Параметры!$A$2,Таблицы!AC133,"")</f>
        <v/>
      </c>
      <c r="B132" t="str">
        <f ca="1">IF(INDIRECT(ADDRESS(Таблицы!$AI133-1,6,,,"Трёхпредметные наборы"))&gt;=Параметры!$A$2,Таблицы!AD133,"")</f>
        <v/>
      </c>
      <c r="C132" t="str">
        <f ca="1">IF(INDIRECT(ADDRESS(Таблицы!$AI133-1,6,,,"Трёхпредметные наборы"))&gt;=Параметры!$A$2,Таблицы!AE133,"")</f>
        <v/>
      </c>
      <c r="D132" t="str">
        <f ca="1">IF(INDIRECT(ADDRESS(Таблицы!$AI133-1,6,,,"Трёхпредметные наборы"))&gt;=Параметры!$A$2,Таблицы!AF133,"")</f>
        <v/>
      </c>
      <c r="E132" t="str">
        <f ca="1">IF(INDIRECT(ADDRESS(Таблицы!$AI133-1,6,,,"Трёхпредметные наборы"))&gt;=Параметры!$A$2,Таблицы!AG133,"")</f>
        <v/>
      </c>
      <c r="F132" t="str">
        <f ca="1">IF(INDIRECT(ADDRESS(MATCH(Таблицы!AH133,'Однопредметные наборы'!$A$2:$A$11)+1,2,,,"Однопредметные наборы"))&gt;=Параметры!$A$2,Таблицы!AH133,"")</f>
        <v/>
      </c>
      <c r="G132" s="5" t="e">
        <f ca="1">SUMPRODUCT(INDIRECT(ADDRESS(2,MATCH(C132,'Нормализованная таблица'!$B$1:$K$1)+1,,,"Нормализованная таблица")):INDIRECT(ADDRESS(31,MATCH(C132,'Нормализованная таблица'!$B$1:$K$1)+1,,,"Нормализованная таблица")),INDIRECT(ADDRESS(2,MATCH(D132,'Нормализованная таблица'!$B$1:$K$1)+1,,,"Нормализованная таблица")):INDIRECT(ADDRESS(31,MATCH(D132,'Нормализованная таблица'!$B$1:$K$1)+1,,,"Нормализованная таблица")),INDIRECT(ADDRESS(2,MATCH(E132,'Нормализованная таблица'!$B$1:$K$1)+1,,,"Нормализованная таблица")):INDIRECT(ADDRESS(31,MATCH(E132,'Нормализованная таблица'!$B$1:$K$1)+1,,,"Нормализованная таблица")),INDIRECT(ADDRESS(2,MATCH(F132,'Нормализованная таблица'!$B$1:$K$1)+1,,,"Нормализованная таблица")):INDIRECT(ADDRESS(31,MATCH(F132,'Нормализованная таблица'!$B$1:$K$1)+1,,,"Нормализованная таблица")),INDIRECT(ADDRESS(2,MATCH(B132,'Нормализованная таблица'!$B$1:$K$1)+1,,,"Нормализованная таблица")):INDIRECT(ADDRESS(31,MATCH(B132,'Нормализованная таблица'!$B$1:$K$1)+1,,,"Нормализованная таблица")),INDIRECT(ADDRESS(2,MATCH(A132,'Нормализованная таблица'!$B$1:$K$1)+1,,,"Нормализованная таблица")):INDIRECT(ADDRESS(31,MATCH(A132,'Нормализованная таблица'!$B$1:$K$1)+1,,,"Нормализованная таблица")))</f>
        <v>#N/A</v>
      </c>
    </row>
    <row r="133" spans="1:7" x14ac:dyDescent="0.3">
      <c r="A133" t="str">
        <f ca="1">IF(INDIRECT(ADDRESS(Таблицы!$AI134-1,6,,,"Трёхпредметные наборы"))&gt;=Параметры!$A$2,Таблицы!AC134,"")</f>
        <v/>
      </c>
      <c r="B133" t="str">
        <f ca="1">IF(INDIRECT(ADDRESS(Таблицы!$AI134-1,6,,,"Трёхпредметные наборы"))&gt;=Параметры!$A$2,Таблицы!AD134,"")</f>
        <v/>
      </c>
      <c r="C133" t="str">
        <f ca="1">IF(INDIRECT(ADDRESS(Таблицы!$AI134-1,6,,,"Трёхпредметные наборы"))&gt;=Параметры!$A$2,Таблицы!AE134,"")</f>
        <v/>
      </c>
      <c r="D133" t="str">
        <f ca="1">IF(INDIRECT(ADDRESS(Таблицы!$AI134-1,6,,,"Трёхпредметные наборы"))&gt;=Параметры!$A$2,Таблицы!AF134,"")</f>
        <v/>
      </c>
      <c r="E133" t="str">
        <f ca="1">IF(INDIRECT(ADDRESS(Таблицы!$AI134-1,6,,,"Трёхпредметные наборы"))&gt;=Параметры!$A$2,Таблицы!AG134,"")</f>
        <v/>
      </c>
      <c r="F133" t="str">
        <f ca="1">IF(INDIRECT(ADDRESS(MATCH(Таблицы!AH134,'Однопредметные наборы'!$A$2:$A$11)+1,2,,,"Однопредметные наборы"))&gt;=Параметры!$A$2,Таблицы!AH134,"")</f>
        <v/>
      </c>
      <c r="G133" s="5" t="e">
        <f ca="1">SUMPRODUCT(INDIRECT(ADDRESS(2,MATCH(C133,'Нормализованная таблица'!$B$1:$K$1)+1,,,"Нормализованная таблица")):INDIRECT(ADDRESS(31,MATCH(C133,'Нормализованная таблица'!$B$1:$K$1)+1,,,"Нормализованная таблица")),INDIRECT(ADDRESS(2,MATCH(D133,'Нормализованная таблица'!$B$1:$K$1)+1,,,"Нормализованная таблица")):INDIRECT(ADDRESS(31,MATCH(D133,'Нормализованная таблица'!$B$1:$K$1)+1,,,"Нормализованная таблица")),INDIRECT(ADDRESS(2,MATCH(E133,'Нормализованная таблица'!$B$1:$K$1)+1,,,"Нормализованная таблица")):INDIRECT(ADDRESS(31,MATCH(E133,'Нормализованная таблица'!$B$1:$K$1)+1,,,"Нормализованная таблица")),INDIRECT(ADDRESS(2,MATCH(F133,'Нормализованная таблица'!$B$1:$K$1)+1,,,"Нормализованная таблица")):INDIRECT(ADDRESS(31,MATCH(F133,'Нормализованная таблица'!$B$1:$K$1)+1,,,"Нормализованная таблица")),INDIRECT(ADDRESS(2,MATCH(B133,'Нормализованная таблица'!$B$1:$K$1)+1,,,"Нормализованная таблица")):INDIRECT(ADDRESS(31,MATCH(B133,'Нормализованная таблица'!$B$1:$K$1)+1,,,"Нормализованная таблица")),INDIRECT(ADDRESS(2,MATCH(A133,'Нормализованная таблица'!$B$1:$K$1)+1,,,"Нормализованная таблица")):INDIRECT(ADDRESS(31,MATCH(A133,'Нормализованная таблица'!$B$1:$K$1)+1,,,"Нормализованная таблица")))</f>
        <v>#N/A</v>
      </c>
    </row>
    <row r="134" spans="1:7" x14ac:dyDescent="0.3">
      <c r="A134" t="str">
        <f ca="1">IF(INDIRECT(ADDRESS(Таблицы!$AI135-1,6,,,"Трёхпредметные наборы"))&gt;=Параметры!$A$2,Таблицы!AC135,"")</f>
        <v/>
      </c>
      <c r="B134" t="str">
        <f ca="1">IF(INDIRECT(ADDRESS(Таблицы!$AI135-1,6,,,"Трёхпредметные наборы"))&gt;=Параметры!$A$2,Таблицы!AD135,"")</f>
        <v/>
      </c>
      <c r="C134" t="str">
        <f ca="1">IF(INDIRECT(ADDRESS(Таблицы!$AI135-1,6,,,"Трёхпредметные наборы"))&gt;=Параметры!$A$2,Таблицы!AE135,"")</f>
        <v/>
      </c>
      <c r="D134" t="str">
        <f ca="1">IF(INDIRECT(ADDRESS(Таблицы!$AI135-1,6,,,"Трёхпредметные наборы"))&gt;=Параметры!$A$2,Таблицы!AF135,"")</f>
        <v/>
      </c>
      <c r="E134" t="str">
        <f ca="1">IF(INDIRECT(ADDRESS(Таблицы!$AI135-1,6,,,"Трёхпредметные наборы"))&gt;=Параметры!$A$2,Таблицы!AG135,"")</f>
        <v/>
      </c>
      <c r="F134" t="str">
        <f ca="1">IF(INDIRECT(ADDRESS(MATCH(Таблицы!AH135,'Однопредметные наборы'!$A$2:$A$11)+1,2,,,"Однопредметные наборы"))&gt;=Параметры!$A$2,Таблицы!AH135,"")</f>
        <v>Терафлю</v>
      </c>
      <c r="G134" s="5" t="e">
        <f ca="1">SUMPRODUCT(INDIRECT(ADDRESS(2,MATCH(C134,'Нормализованная таблица'!$B$1:$K$1)+1,,,"Нормализованная таблица")):INDIRECT(ADDRESS(31,MATCH(C134,'Нормализованная таблица'!$B$1:$K$1)+1,,,"Нормализованная таблица")),INDIRECT(ADDRESS(2,MATCH(D134,'Нормализованная таблица'!$B$1:$K$1)+1,,,"Нормализованная таблица")):INDIRECT(ADDRESS(31,MATCH(D134,'Нормализованная таблица'!$B$1:$K$1)+1,,,"Нормализованная таблица")),INDIRECT(ADDRESS(2,MATCH(E134,'Нормализованная таблица'!$B$1:$K$1)+1,,,"Нормализованная таблица")):INDIRECT(ADDRESS(31,MATCH(E134,'Нормализованная таблица'!$B$1:$K$1)+1,,,"Нормализованная таблица")),INDIRECT(ADDRESS(2,MATCH(F134,'Нормализованная таблица'!$B$1:$K$1)+1,,,"Нормализованная таблица")):INDIRECT(ADDRESS(31,MATCH(F134,'Нормализованная таблица'!$B$1:$K$1)+1,,,"Нормализованная таблица")),INDIRECT(ADDRESS(2,MATCH(B134,'Нормализованная таблица'!$B$1:$K$1)+1,,,"Нормализованная таблица")):INDIRECT(ADDRESS(31,MATCH(B134,'Нормализованная таблица'!$B$1:$K$1)+1,,,"Нормализованная таблица")),INDIRECT(ADDRESS(2,MATCH(A134,'Нормализованная таблица'!$B$1:$K$1)+1,,,"Нормализованная таблица")):INDIRECT(ADDRESS(31,MATCH(A134,'Нормализованная таблица'!$B$1:$K$1)+1,,,"Нормализованная таблица")))</f>
        <v>#N/A</v>
      </c>
    </row>
    <row r="135" spans="1:7" x14ac:dyDescent="0.3">
      <c r="A135" t="str">
        <f ca="1">IF(INDIRECT(ADDRESS(Таблицы!$AI136-1,6,,,"Трёхпредметные наборы"))&gt;=Параметры!$A$2,Таблицы!AC136,"")</f>
        <v/>
      </c>
      <c r="B135" t="str">
        <f ca="1">IF(INDIRECT(ADDRESS(Таблицы!$AI136-1,6,,,"Трёхпредметные наборы"))&gt;=Параметры!$A$2,Таблицы!AD136,"")</f>
        <v/>
      </c>
      <c r="C135" t="str">
        <f ca="1">IF(INDIRECT(ADDRESS(Таблицы!$AI136-1,6,,,"Трёхпредметные наборы"))&gt;=Параметры!$A$2,Таблицы!AE136,"")</f>
        <v/>
      </c>
      <c r="D135" t="str">
        <f ca="1">IF(INDIRECT(ADDRESS(Таблицы!$AI136-1,6,,,"Трёхпредметные наборы"))&gt;=Параметры!$A$2,Таблицы!AF136,"")</f>
        <v/>
      </c>
      <c r="E135" t="str">
        <f ca="1">IF(INDIRECT(ADDRESS(Таблицы!$AI136-1,6,,,"Трёхпредметные наборы"))&gt;=Параметры!$A$2,Таблицы!AG136,"")</f>
        <v/>
      </c>
      <c r="F135" t="str">
        <f ca="1">IF(INDIRECT(ADDRESS(MATCH(Таблицы!AH136,'Однопредметные наборы'!$A$2:$A$11)+1,2,,,"Однопредметные наборы"))&gt;=Параметры!$A$2,Таблицы!AH136,"")</f>
        <v/>
      </c>
      <c r="G135" s="5" t="e">
        <f ca="1">SUMPRODUCT(INDIRECT(ADDRESS(2,MATCH(C135,'Нормализованная таблица'!$B$1:$K$1)+1,,,"Нормализованная таблица")):INDIRECT(ADDRESS(31,MATCH(C135,'Нормализованная таблица'!$B$1:$K$1)+1,,,"Нормализованная таблица")),INDIRECT(ADDRESS(2,MATCH(D135,'Нормализованная таблица'!$B$1:$K$1)+1,,,"Нормализованная таблица")):INDIRECT(ADDRESS(31,MATCH(D135,'Нормализованная таблица'!$B$1:$K$1)+1,,,"Нормализованная таблица")),INDIRECT(ADDRESS(2,MATCH(E135,'Нормализованная таблица'!$B$1:$K$1)+1,,,"Нормализованная таблица")):INDIRECT(ADDRESS(31,MATCH(E135,'Нормализованная таблица'!$B$1:$K$1)+1,,,"Нормализованная таблица")),INDIRECT(ADDRESS(2,MATCH(F135,'Нормализованная таблица'!$B$1:$K$1)+1,,,"Нормализованная таблица")):INDIRECT(ADDRESS(31,MATCH(F135,'Нормализованная таблица'!$B$1:$K$1)+1,,,"Нормализованная таблица")),INDIRECT(ADDRESS(2,MATCH(B135,'Нормализованная таблица'!$B$1:$K$1)+1,,,"Нормализованная таблица")):INDIRECT(ADDRESS(31,MATCH(B135,'Нормализованная таблица'!$B$1:$K$1)+1,,,"Нормализованная таблица")),INDIRECT(ADDRESS(2,MATCH(A135,'Нормализованная таблица'!$B$1:$K$1)+1,,,"Нормализованная таблица")):INDIRECT(ADDRESS(31,MATCH(A135,'Нормализованная таблица'!$B$1:$K$1)+1,,,"Нормализованная таблица")))</f>
        <v>#N/A</v>
      </c>
    </row>
    <row r="136" spans="1:7" x14ac:dyDescent="0.3">
      <c r="A136" t="str">
        <f ca="1">IF(INDIRECT(ADDRESS(Таблицы!$AI137-1,6,,,"Трёхпредметные наборы"))&gt;=Параметры!$A$2,Таблицы!AC137,"")</f>
        <v/>
      </c>
      <c r="B136" t="str">
        <f ca="1">IF(INDIRECT(ADDRESS(Таблицы!$AI137-1,6,,,"Трёхпредметные наборы"))&gt;=Параметры!$A$2,Таблицы!AD137,"")</f>
        <v/>
      </c>
      <c r="C136" t="str">
        <f ca="1">IF(INDIRECT(ADDRESS(Таблицы!$AI137-1,6,,,"Трёхпредметные наборы"))&gt;=Параметры!$A$2,Таблицы!AE137,"")</f>
        <v/>
      </c>
      <c r="D136" t="str">
        <f ca="1">IF(INDIRECT(ADDRESS(Таблицы!$AI137-1,6,,,"Трёхпредметные наборы"))&gt;=Параметры!$A$2,Таблицы!AF137,"")</f>
        <v/>
      </c>
      <c r="E136" t="str">
        <f ca="1">IF(INDIRECT(ADDRESS(Таблицы!$AI137-1,6,,,"Трёхпредметные наборы"))&gt;=Параметры!$A$2,Таблицы!AG137,"")</f>
        <v/>
      </c>
      <c r="F136" t="str">
        <f ca="1">IF(INDIRECT(ADDRESS(MATCH(Таблицы!AH137,'Однопредметные наборы'!$A$2:$A$11)+1,2,,,"Однопредметные наборы"))&gt;=Параметры!$A$2,Таблицы!AH137,"")</f>
        <v>Терафлю</v>
      </c>
      <c r="G136" s="5" t="e">
        <f ca="1">SUMPRODUCT(INDIRECT(ADDRESS(2,MATCH(C136,'Нормализованная таблица'!$B$1:$K$1)+1,,,"Нормализованная таблица")):INDIRECT(ADDRESS(31,MATCH(C136,'Нормализованная таблица'!$B$1:$K$1)+1,,,"Нормализованная таблица")),INDIRECT(ADDRESS(2,MATCH(D136,'Нормализованная таблица'!$B$1:$K$1)+1,,,"Нормализованная таблица")):INDIRECT(ADDRESS(31,MATCH(D136,'Нормализованная таблица'!$B$1:$K$1)+1,,,"Нормализованная таблица")),INDIRECT(ADDRESS(2,MATCH(E136,'Нормализованная таблица'!$B$1:$K$1)+1,,,"Нормализованная таблица")):INDIRECT(ADDRESS(31,MATCH(E136,'Нормализованная таблица'!$B$1:$K$1)+1,,,"Нормализованная таблица")),INDIRECT(ADDRESS(2,MATCH(F136,'Нормализованная таблица'!$B$1:$K$1)+1,,,"Нормализованная таблица")):INDIRECT(ADDRESS(31,MATCH(F136,'Нормализованная таблица'!$B$1:$K$1)+1,,,"Нормализованная таблица")),INDIRECT(ADDRESS(2,MATCH(B136,'Нормализованная таблица'!$B$1:$K$1)+1,,,"Нормализованная таблица")):INDIRECT(ADDRESS(31,MATCH(B136,'Нормализованная таблица'!$B$1:$K$1)+1,,,"Нормализованная таблица")),INDIRECT(ADDRESS(2,MATCH(A136,'Нормализованная таблица'!$B$1:$K$1)+1,,,"Нормализованная таблица")):INDIRECT(ADDRESS(31,MATCH(A136,'Нормализованная таблица'!$B$1:$K$1)+1,,,"Нормализованная таблица")))</f>
        <v>#N/A</v>
      </c>
    </row>
    <row r="137" spans="1:7" x14ac:dyDescent="0.3">
      <c r="A137" t="str">
        <f ca="1">IF(INDIRECT(ADDRESS(Таблицы!$AI138-1,6,,,"Трёхпредметные наборы"))&gt;=Параметры!$A$2,Таблицы!AC138,"")</f>
        <v/>
      </c>
      <c r="B137" t="str">
        <f ca="1">IF(INDIRECT(ADDRESS(Таблицы!$AI138-1,6,,,"Трёхпредметные наборы"))&gt;=Параметры!$A$2,Таблицы!AD138,"")</f>
        <v/>
      </c>
      <c r="C137" t="str">
        <f ca="1">IF(INDIRECT(ADDRESS(Таблицы!$AI138-1,6,,,"Трёхпредметные наборы"))&gt;=Параметры!$A$2,Таблицы!AE138,"")</f>
        <v/>
      </c>
      <c r="D137" t="str">
        <f ca="1">IF(INDIRECT(ADDRESS(Таблицы!$AI138-1,6,,,"Трёхпредметные наборы"))&gt;=Параметры!$A$2,Таблицы!AF138,"")</f>
        <v/>
      </c>
      <c r="E137" t="str">
        <f ca="1">IF(INDIRECT(ADDRESS(Таблицы!$AI138-1,6,,,"Трёхпредметные наборы"))&gt;=Параметры!$A$2,Таблицы!AG138,"")</f>
        <v/>
      </c>
      <c r="F137" t="str">
        <f ca="1">IF(INDIRECT(ADDRESS(MATCH(Таблицы!AH138,'Однопредметные наборы'!$A$2:$A$11)+1,2,,,"Однопредметные наборы"))&gt;=Параметры!$A$2,Таблицы!AH138,"")</f>
        <v>Терафлю</v>
      </c>
      <c r="G137" s="5" t="e">
        <f ca="1">SUMPRODUCT(INDIRECT(ADDRESS(2,MATCH(C137,'Нормализованная таблица'!$B$1:$K$1)+1,,,"Нормализованная таблица")):INDIRECT(ADDRESS(31,MATCH(C137,'Нормализованная таблица'!$B$1:$K$1)+1,,,"Нормализованная таблица")),INDIRECT(ADDRESS(2,MATCH(D137,'Нормализованная таблица'!$B$1:$K$1)+1,,,"Нормализованная таблица")):INDIRECT(ADDRESS(31,MATCH(D137,'Нормализованная таблица'!$B$1:$K$1)+1,,,"Нормализованная таблица")),INDIRECT(ADDRESS(2,MATCH(E137,'Нормализованная таблица'!$B$1:$K$1)+1,,,"Нормализованная таблица")):INDIRECT(ADDRESS(31,MATCH(E137,'Нормализованная таблица'!$B$1:$K$1)+1,,,"Нормализованная таблица")),INDIRECT(ADDRESS(2,MATCH(F137,'Нормализованная таблица'!$B$1:$K$1)+1,,,"Нормализованная таблица")):INDIRECT(ADDRESS(31,MATCH(F137,'Нормализованная таблица'!$B$1:$K$1)+1,,,"Нормализованная таблица")),INDIRECT(ADDRESS(2,MATCH(B137,'Нормализованная таблица'!$B$1:$K$1)+1,,,"Нормализованная таблица")):INDIRECT(ADDRESS(31,MATCH(B137,'Нормализованная таблица'!$B$1:$K$1)+1,,,"Нормализованная таблица")),INDIRECT(ADDRESS(2,MATCH(A137,'Нормализованная таблица'!$B$1:$K$1)+1,,,"Нормализованная таблица")):INDIRECT(ADDRESS(31,MATCH(A137,'Нормализованная таблица'!$B$1:$K$1)+1,,,"Нормализованная таблица")))</f>
        <v>#N/A</v>
      </c>
    </row>
    <row r="138" spans="1:7" x14ac:dyDescent="0.3">
      <c r="A138" t="str">
        <f ca="1">IF(INDIRECT(ADDRESS(Таблицы!$AI139-1,6,,,"Трёхпредметные наборы"))&gt;=Параметры!$A$2,Таблицы!AC139,"")</f>
        <v/>
      </c>
      <c r="B138" t="str">
        <f ca="1">IF(INDIRECT(ADDRESS(Таблицы!$AI139-1,6,,,"Трёхпредметные наборы"))&gt;=Параметры!$A$2,Таблицы!AD139,"")</f>
        <v/>
      </c>
      <c r="C138" t="str">
        <f ca="1">IF(INDIRECT(ADDRESS(Таблицы!$AI139-1,6,,,"Трёхпредметные наборы"))&gt;=Параметры!$A$2,Таблицы!AE139,"")</f>
        <v/>
      </c>
      <c r="D138" t="str">
        <f ca="1">IF(INDIRECT(ADDRESS(Таблицы!$AI139-1,6,,,"Трёхпредметные наборы"))&gt;=Параметры!$A$2,Таблицы!AF139,"")</f>
        <v/>
      </c>
      <c r="E138" t="str">
        <f ca="1">IF(INDIRECT(ADDRESS(Таблицы!$AI139-1,6,,,"Трёхпредметные наборы"))&gt;=Параметры!$A$2,Таблицы!AG139,"")</f>
        <v/>
      </c>
      <c r="F138" t="str">
        <f ca="1">IF(INDIRECT(ADDRESS(MATCH(Таблицы!AH139,'Однопредметные наборы'!$A$2:$A$11)+1,2,,,"Однопредметные наборы"))&gt;=Параметры!$A$2,Таблицы!AH139,"")</f>
        <v/>
      </c>
      <c r="G138" s="5" t="e">
        <f ca="1">SUMPRODUCT(INDIRECT(ADDRESS(2,MATCH(C138,'Нормализованная таблица'!$B$1:$K$1)+1,,,"Нормализованная таблица")):INDIRECT(ADDRESS(31,MATCH(C138,'Нормализованная таблица'!$B$1:$K$1)+1,,,"Нормализованная таблица")),INDIRECT(ADDRESS(2,MATCH(D138,'Нормализованная таблица'!$B$1:$K$1)+1,,,"Нормализованная таблица")):INDIRECT(ADDRESS(31,MATCH(D138,'Нормализованная таблица'!$B$1:$K$1)+1,,,"Нормализованная таблица")),INDIRECT(ADDRESS(2,MATCH(E138,'Нормализованная таблица'!$B$1:$K$1)+1,,,"Нормализованная таблица")):INDIRECT(ADDRESS(31,MATCH(E138,'Нормализованная таблица'!$B$1:$K$1)+1,,,"Нормализованная таблица")),INDIRECT(ADDRESS(2,MATCH(F138,'Нормализованная таблица'!$B$1:$K$1)+1,,,"Нормализованная таблица")):INDIRECT(ADDRESS(31,MATCH(F138,'Нормализованная таблица'!$B$1:$K$1)+1,,,"Нормализованная таблица")),INDIRECT(ADDRESS(2,MATCH(B138,'Нормализованная таблица'!$B$1:$K$1)+1,,,"Нормализованная таблица")):INDIRECT(ADDRESS(31,MATCH(B138,'Нормализованная таблица'!$B$1:$K$1)+1,,,"Нормализованная таблица")),INDIRECT(ADDRESS(2,MATCH(A138,'Нормализованная таблица'!$B$1:$K$1)+1,,,"Нормализованная таблица")):INDIRECT(ADDRESS(31,MATCH(A138,'Нормализованная таблица'!$B$1:$K$1)+1,,,"Нормализованная таблица")))</f>
        <v>#N/A</v>
      </c>
    </row>
    <row r="139" spans="1:7" x14ac:dyDescent="0.3">
      <c r="A139" t="str">
        <f ca="1">IF(INDIRECT(ADDRESS(Таблицы!$AI140-1,6,,,"Трёхпредметные наборы"))&gt;=Параметры!$A$2,Таблицы!AC140,"")</f>
        <v/>
      </c>
      <c r="B139" t="str">
        <f ca="1">IF(INDIRECT(ADDRESS(Таблицы!$AI140-1,6,,,"Трёхпредметные наборы"))&gt;=Параметры!$A$2,Таблицы!AD140,"")</f>
        <v/>
      </c>
      <c r="C139" t="str">
        <f ca="1">IF(INDIRECT(ADDRESS(Таблицы!$AI140-1,6,,,"Трёхпредметные наборы"))&gt;=Параметры!$A$2,Таблицы!AE140,"")</f>
        <v/>
      </c>
      <c r="D139" t="str">
        <f ca="1">IF(INDIRECT(ADDRESS(Таблицы!$AI140-1,6,,,"Трёхпредметные наборы"))&gt;=Параметры!$A$2,Таблицы!AF140,"")</f>
        <v/>
      </c>
      <c r="E139" t="str">
        <f ca="1">IF(INDIRECT(ADDRESS(Таблицы!$AI140-1,6,,,"Трёхпредметные наборы"))&gt;=Параметры!$A$2,Таблицы!AG140,"")</f>
        <v/>
      </c>
      <c r="F139" t="str">
        <f ca="1">IF(INDIRECT(ADDRESS(MATCH(Таблицы!AH140,'Однопредметные наборы'!$A$2:$A$11)+1,2,,,"Однопредметные наборы"))&gt;=Параметры!$A$2,Таблицы!AH140,"")</f>
        <v/>
      </c>
      <c r="G139" s="5" t="e">
        <f ca="1">SUMPRODUCT(INDIRECT(ADDRESS(2,MATCH(C139,'Нормализованная таблица'!$B$1:$K$1)+1,,,"Нормализованная таблица")):INDIRECT(ADDRESS(31,MATCH(C139,'Нормализованная таблица'!$B$1:$K$1)+1,,,"Нормализованная таблица")),INDIRECT(ADDRESS(2,MATCH(D139,'Нормализованная таблица'!$B$1:$K$1)+1,,,"Нормализованная таблица")):INDIRECT(ADDRESS(31,MATCH(D139,'Нормализованная таблица'!$B$1:$K$1)+1,,,"Нормализованная таблица")),INDIRECT(ADDRESS(2,MATCH(E139,'Нормализованная таблица'!$B$1:$K$1)+1,,,"Нормализованная таблица")):INDIRECT(ADDRESS(31,MATCH(E139,'Нормализованная таблица'!$B$1:$K$1)+1,,,"Нормализованная таблица")),INDIRECT(ADDRESS(2,MATCH(F139,'Нормализованная таблица'!$B$1:$K$1)+1,,,"Нормализованная таблица")):INDIRECT(ADDRESS(31,MATCH(F139,'Нормализованная таблица'!$B$1:$K$1)+1,,,"Нормализованная таблица")),INDIRECT(ADDRESS(2,MATCH(B139,'Нормализованная таблица'!$B$1:$K$1)+1,,,"Нормализованная таблица")):INDIRECT(ADDRESS(31,MATCH(B139,'Нормализованная таблица'!$B$1:$K$1)+1,,,"Нормализованная таблица")),INDIRECT(ADDRESS(2,MATCH(A139,'Нормализованная таблица'!$B$1:$K$1)+1,,,"Нормализованная таблица")):INDIRECT(ADDRESS(31,MATCH(A139,'Нормализованная таблица'!$B$1:$K$1)+1,,,"Нормализованная таблица")))</f>
        <v>#N/A</v>
      </c>
    </row>
    <row r="140" spans="1:7" x14ac:dyDescent="0.3">
      <c r="A140" t="str">
        <f ca="1">IF(INDIRECT(ADDRESS(Таблицы!$AI141-1,6,,,"Трёхпредметные наборы"))&gt;=Параметры!$A$2,Таблицы!AC141,"")</f>
        <v/>
      </c>
      <c r="B140" t="str">
        <f ca="1">IF(INDIRECT(ADDRESS(Таблицы!$AI141-1,6,,,"Трёхпредметные наборы"))&gt;=Параметры!$A$2,Таблицы!AD141,"")</f>
        <v/>
      </c>
      <c r="C140" t="str">
        <f ca="1">IF(INDIRECT(ADDRESS(Таблицы!$AI141-1,6,,,"Трёхпредметные наборы"))&gt;=Параметры!$A$2,Таблицы!AE141,"")</f>
        <v/>
      </c>
      <c r="D140" t="str">
        <f ca="1">IF(INDIRECT(ADDRESS(Таблицы!$AI141-1,6,,,"Трёхпредметные наборы"))&gt;=Параметры!$A$2,Таблицы!AF141,"")</f>
        <v/>
      </c>
      <c r="E140" t="str">
        <f ca="1">IF(INDIRECT(ADDRESS(Таблицы!$AI141-1,6,,,"Трёхпредметные наборы"))&gt;=Параметры!$A$2,Таблицы!AG141,"")</f>
        <v/>
      </c>
      <c r="F140" t="str">
        <f ca="1">IF(INDIRECT(ADDRESS(MATCH(Таблицы!AH141,'Однопредметные наборы'!$A$2:$A$11)+1,2,,,"Однопредметные наборы"))&gt;=Параметры!$A$2,Таблицы!AH141,"")</f>
        <v>Терафлю</v>
      </c>
      <c r="G140" s="5" t="e">
        <f ca="1">SUMPRODUCT(INDIRECT(ADDRESS(2,MATCH(C140,'Нормализованная таблица'!$B$1:$K$1)+1,,,"Нормализованная таблица")):INDIRECT(ADDRESS(31,MATCH(C140,'Нормализованная таблица'!$B$1:$K$1)+1,,,"Нормализованная таблица")),INDIRECT(ADDRESS(2,MATCH(D140,'Нормализованная таблица'!$B$1:$K$1)+1,,,"Нормализованная таблица")):INDIRECT(ADDRESS(31,MATCH(D140,'Нормализованная таблица'!$B$1:$K$1)+1,,,"Нормализованная таблица")),INDIRECT(ADDRESS(2,MATCH(E140,'Нормализованная таблица'!$B$1:$K$1)+1,,,"Нормализованная таблица")):INDIRECT(ADDRESS(31,MATCH(E140,'Нормализованная таблица'!$B$1:$K$1)+1,,,"Нормализованная таблица")),INDIRECT(ADDRESS(2,MATCH(F140,'Нормализованная таблица'!$B$1:$K$1)+1,,,"Нормализованная таблица")):INDIRECT(ADDRESS(31,MATCH(F140,'Нормализованная таблица'!$B$1:$K$1)+1,,,"Нормализованная таблица")),INDIRECT(ADDRESS(2,MATCH(B140,'Нормализованная таблица'!$B$1:$K$1)+1,,,"Нормализованная таблица")):INDIRECT(ADDRESS(31,MATCH(B140,'Нормализованная таблица'!$B$1:$K$1)+1,,,"Нормализованная таблица")),INDIRECT(ADDRESS(2,MATCH(A140,'Нормализованная таблица'!$B$1:$K$1)+1,,,"Нормализованная таблица")):INDIRECT(ADDRESS(31,MATCH(A140,'Нормализованная таблица'!$B$1:$K$1)+1,,,"Нормализованная таблица")))</f>
        <v>#N/A</v>
      </c>
    </row>
    <row r="141" spans="1:7" x14ac:dyDescent="0.3">
      <c r="A141" t="str">
        <f ca="1">IF(INDIRECT(ADDRESS(Таблицы!$AI142-1,6,,,"Трёхпредметные наборы"))&gt;=Параметры!$A$2,Таблицы!AC142,"")</f>
        <v/>
      </c>
      <c r="B141" t="str">
        <f ca="1">IF(INDIRECT(ADDRESS(Таблицы!$AI142-1,6,,,"Трёхпредметные наборы"))&gt;=Параметры!$A$2,Таблицы!AD142,"")</f>
        <v/>
      </c>
      <c r="C141" t="str">
        <f ca="1">IF(INDIRECT(ADDRESS(Таблицы!$AI142-1,6,,,"Трёхпредметные наборы"))&gt;=Параметры!$A$2,Таблицы!AE142,"")</f>
        <v/>
      </c>
      <c r="D141" t="str">
        <f ca="1">IF(INDIRECT(ADDRESS(Таблицы!$AI142-1,6,,,"Трёхпредметные наборы"))&gt;=Параметры!$A$2,Таблицы!AF142,"")</f>
        <v/>
      </c>
      <c r="E141" t="str">
        <f ca="1">IF(INDIRECT(ADDRESS(Таблицы!$AI142-1,6,,,"Трёхпредметные наборы"))&gt;=Параметры!$A$2,Таблицы!AG142,"")</f>
        <v/>
      </c>
      <c r="F141" t="str">
        <f ca="1">IF(INDIRECT(ADDRESS(MATCH(Таблицы!AH142,'Однопредметные наборы'!$A$2:$A$11)+1,2,,,"Однопредметные наборы"))&gt;=Параметры!$A$2,Таблицы!AH142,"")</f>
        <v/>
      </c>
      <c r="G141" s="5" t="e">
        <f ca="1">SUMPRODUCT(INDIRECT(ADDRESS(2,MATCH(C141,'Нормализованная таблица'!$B$1:$K$1)+1,,,"Нормализованная таблица")):INDIRECT(ADDRESS(31,MATCH(C141,'Нормализованная таблица'!$B$1:$K$1)+1,,,"Нормализованная таблица")),INDIRECT(ADDRESS(2,MATCH(D141,'Нормализованная таблица'!$B$1:$K$1)+1,,,"Нормализованная таблица")):INDIRECT(ADDRESS(31,MATCH(D141,'Нормализованная таблица'!$B$1:$K$1)+1,,,"Нормализованная таблица")),INDIRECT(ADDRESS(2,MATCH(E141,'Нормализованная таблица'!$B$1:$K$1)+1,,,"Нормализованная таблица")):INDIRECT(ADDRESS(31,MATCH(E141,'Нормализованная таблица'!$B$1:$K$1)+1,,,"Нормализованная таблица")),INDIRECT(ADDRESS(2,MATCH(F141,'Нормализованная таблица'!$B$1:$K$1)+1,,,"Нормализованная таблица")):INDIRECT(ADDRESS(31,MATCH(F141,'Нормализованная таблица'!$B$1:$K$1)+1,,,"Нормализованная таблица")),INDIRECT(ADDRESS(2,MATCH(B141,'Нормализованная таблица'!$B$1:$K$1)+1,,,"Нормализованная таблица")):INDIRECT(ADDRESS(31,MATCH(B141,'Нормализованная таблица'!$B$1:$K$1)+1,,,"Нормализованная таблица")),INDIRECT(ADDRESS(2,MATCH(A141,'Нормализованная таблица'!$B$1:$K$1)+1,,,"Нормализованная таблица")):INDIRECT(ADDRESS(31,MATCH(A141,'Нормализованная таблица'!$B$1:$K$1)+1,,,"Нормализованная таблица")))</f>
        <v>#N/A</v>
      </c>
    </row>
    <row r="142" spans="1:7" x14ac:dyDescent="0.3">
      <c r="A142" t="str">
        <f ca="1">IF(INDIRECT(ADDRESS(Таблицы!$AI143-1,6,,,"Трёхпредметные наборы"))&gt;=Параметры!$A$2,Таблицы!AC143,"")</f>
        <v/>
      </c>
      <c r="B142" t="str">
        <f ca="1">IF(INDIRECT(ADDRESS(Таблицы!$AI143-1,6,,,"Трёхпредметные наборы"))&gt;=Параметры!$A$2,Таблицы!AD143,"")</f>
        <v/>
      </c>
      <c r="C142" t="str">
        <f ca="1">IF(INDIRECT(ADDRESS(Таблицы!$AI143-1,6,,,"Трёхпредметные наборы"))&gt;=Параметры!$A$2,Таблицы!AE143,"")</f>
        <v/>
      </c>
      <c r="D142" t="str">
        <f ca="1">IF(INDIRECT(ADDRESS(Таблицы!$AI143-1,6,,,"Трёхпредметные наборы"))&gt;=Параметры!$A$2,Таблицы!AF143,"")</f>
        <v/>
      </c>
      <c r="E142" t="str">
        <f ca="1">IF(INDIRECT(ADDRESS(Таблицы!$AI143-1,6,,,"Трёхпредметные наборы"))&gt;=Параметры!$A$2,Таблицы!AG143,"")</f>
        <v/>
      </c>
      <c r="F142" t="str">
        <f ca="1">IF(INDIRECT(ADDRESS(MATCH(Таблицы!AH143,'Однопредметные наборы'!$A$2:$A$11)+1,2,,,"Однопредметные наборы"))&gt;=Параметры!$A$2,Таблицы!AH143,"")</f>
        <v>Терафлю</v>
      </c>
      <c r="G142" s="5" t="e">
        <f ca="1">SUMPRODUCT(INDIRECT(ADDRESS(2,MATCH(C142,'Нормализованная таблица'!$B$1:$K$1)+1,,,"Нормализованная таблица")):INDIRECT(ADDRESS(31,MATCH(C142,'Нормализованная таблица'!$B$1:$K$1)+1,,,"Нормализованная таблица")),INDIRECT(ADDRESS(2,MATCH(D142,'Нормализованная таблица'!$B$1:$K$1)+1,,,"Нормализованная таблица")):INDIRECT(ADDRESS(31,MATCH(D142,'Нормализованная таблица'!$B$1:$K$1)+1,,,"Нормализованная таблица")),INDIRECT(ADDRESS(2,MATCH(E142,'Нормализованная таблица'!$B$1:$K$1)+1,,,"Нормализованная таблица")):INDIRECT(ADDRESS(31,MATCH(E142,'Нормализованная таблица'!$B$1:$K$1)+1,,,"Нормализованная таблица")),INDIRECT(ADDRESS(2,MATCH(F142,'Нормализованная таблица'!$B$1:$K$1)+1,,,"Нормализованная таблица")):INDIRECT(ADDRESS(31,MATCH(F142,'Нормализованная таблица'!$B$1:$K$1)+1,,,"Нормализованная таблица")),INDIRECT(ADDRESS(2,MATCH(B142,'Нормализованная таблица'!$B$1:$K$1)+1,,,"Нормализованная таблица")):INDIRECT(ADDRESS(31,MATCH(B142,'Нормализованная таблица'!$B$1:$K$1)+1,,,"Нормализованная таблица")),INDIRECT(ADDRESS(2,MATCH(A142,'Нормализованная таблица'!$B$1:$K$1)+1,,,"Нормализованная таблица")):INDIRECT(ADDRESS(31,MATCH(A142,'Нормализованная таблица'!$B$1:$K$1)+1,,,"Нормализованная таблица")))</f>
        <v>#N/A</v>
      </c>
    </row>
    <row r="143" spans="1:7" x14ac:dyDescent="0.3">
      <c r="A143" t="str">
        <f ca="1">IF(INDIRECT(ADDRESS(Таблицы!$AI144-1,6,,,"Трёхпредметные наборы"))&gt;=Параметры!$A$2,Таблицы!AC144,"")</f>
        <v/>
      </c>
      <c r="B143" t="str">
        <f ca="1">IF(INDIRECT(ADDRESS(Таблицы!$AI144-1,6,,,"Трёхпредметные наборы"))&gt;=Параметры!$A$2,Таблицы!AD144,"")</f>
        <v/>
      </c>
      <c r="C143" t="str">
        <f ca="1">IF(INDIRECT(ADDRESS(Таблицы!$AI144-1,6,,,"Трёхпредметные наборы"))&gt;=Параметры!$A$2,Таблицы!AE144,"")</f>
        <v/>
      </c>
      <c r="D143" t="str">
        <f ca="1">IF(INDIRECT(ADDRESS(Таблицы!$AI144-1,6,,,"Трёхпредметные наборы"))&gt;=Параметры!$A$2,Таблицы!AF144,"")</f>
        <v/>
      </c>
      <c r="E143" t="str">
        <f ca="1">IF(INDIRECT(ADDRESS(Таблицы!$AI144-1,6,,,"Трёхпредметные наборы"))&gt;=Параметры!$A$2,Таблицы!AG144,"")</f>
        <v/>
      </c>
      <c r="F143" t="str">
        <f ca="1">IF(INDIRECT(ADDRESS(MATCH(Таблицы!AH144,'Однопредметные наборы'!$A$2:$A$11)+1,2,,,"Однопредметные наборы"))&gt;=Параметры!$A$2,Таблицы!AH144,"")</f>
        <v>Терафлю</v>
      </c>
      <c r="G143" s="5" t="e">
        <f ca="1">SUMPRODUCT(INDIRECT(ADDRESS(2,MATCH(C143,'Нормализованная таблица'!$B$1:$K$1)+1,,,"Нормализованная таблица")):INDIRECT(ADDRESS(31,MATCH(C143,'Нормализованная таблица'!$B$1:$K$1)+1,,,"Нормализованная таблица")),INDIRECT(ADDRESS(2,MATCH(D143,'Нормализованная таблица'!$B$1:$K$1)+1,,,"Нормализованная таблица")):INDIRECT(ADDRESS(31,MATCH(D143,'Нормализованная таблица'!$B$1:$K$1)+1,,,"Нормализованная таблица")),INDIRECT(ADDRESS(2,MATCH(E143,'Нормализованная таблица'!$B$1:$K$1)+1,,,"Нормализованная таблица")):INDIRECT(ADDRESS(31,MATCH(E143,'Нормализованная таблица'!$B$1:$K$1)+1,,,"Нормализованная таблица")),INDIRECT(ADDRESS(2,MATCH(F143,'Нормализованная таблица'!$B$1:$K$1)+1,,,"Нормализованная таблица")):INDIRECT(ADDRESS(31,MATCH(F143,'Нормализованная таблица'!$B$1:$K$1)+1,,,"Нормализованная таблица")),INDIRECT(ADDRESS(2,MATCH(B143,'Нормализованная таблица'!$B$1:$K$1)+1,,,"Нормализованная таблица")):INDIRECT(ADDRESS(31,MATCH(B143,'Нормализованная таблица'!$B$1:$K$1)+1,,,"Нормализованная таблица")),INDIRECT(ADDRESS(2,MATCH(A143,'Нормализованная таблица'!$B$1:$K$1)+1,,,"Нормализованная таблица")):INDIRECT(ADDRESS(31,MATCH(A143,'Нормализованная таблица'!$B$1:$K$1)+1,,,"Нормализованная таблица")))</f>
        <v>#N/A</v>
      </c>
    </row>
    <row r="144" spans="1:7" x14ac:dyDescent="0.3">
      <c r="A144" t="str">
        <f ca="1">IF(INDIRECT(ADDRESS(Таблицы!$AI145-1,6,,,"Трёхпредметные наборы"))&gt;=Параметры!$A$2,Таблицы!AC145,"")</f>
        <v/>
      </c>
      <c r="B144" t="str">
        <f ca="1">IF(INDIRECT(ADDRESS(Таблицы!$AI145-1,6,,,"Трёхпредметные наборы"))&gt;=Параметры!$A$2,Таблицы!AD145,"")</f>
        <v/>
      </c>
      <c r="C144" t="str">
        <f ca="1">IF(INDIRECT(ADDRESS(Таблицы!$AI145-1,6,,,"Трёхпредметные наборы"))&gt;=Параметры!$A$2,Таблицы!AE145,"")</f>
        <v/>
      </c>
      <c r="D144" t="str">
        <f ca="1">IF(INDIRECT(ADDRESS(Таблицы!$AI145-1,6,,,"Трёхпредметные наборы"))&gt;=Параметры!$A$2,Таблицы!AF145,"")</f>
        <v/>
      </c>
      <c r="E144" t="str">
        <f ca="1">IF(INDIRECT(ADDRESS(Таблицы!$AI145-1,6,,,"Трёхпредметные наборы"))&gt;=Параметры!$A$2,Таблицы!AG145,"")</f>
        <v/>
      </c>
      <c r="F144" t="str">
        <f ca="1">IF(INDIRECT(ADDRESS(MATCH(Таблицы!AH145,'Однопредметные наборы'!$A$2:$A$11)+1,2,,,"Однопредметные наборы"))&gt;=Параметры!$A$2,Таблицы!AH145,"")</f>
        <v/>
      </c>
      <c r="G144" s="5" t="e">
        <f ca="1">SUMPRODUCT(INDIRECT(ADDRESS(2,MATCH(C144,'Нормализованная таблица'!$B$1:$K$1)+1,,,"Нормализованная таблица")):INDIRECT(ADDRESS(31,MATCH(C144,'Нормализованная таблица'!$B$1:$K$1)+1,,,"Нормализованная таблица")),INDIRECT(ADDRESS(2,MATCH(D144,'Нормализованная таблица'!$B$1:$K$1)+1,,,"Нормализованная таблица")):INDIRECT(ADDRESS(31,MATCH(D144,'Нормализованная таблица'!$B$1:$K$1)+1,,,"Нормализованная таблица")),INDIRECT(ADDRESS(2,MATCH(E144,'Нормализованная таблица'!$B$1:$K$1)+1,,,"Нормализованная таблица")):INDIRECT(ADDRESS(31,MATCH(E144,'Нормализованная таблица'!$B$1:$K$1)+1,,,"Нормализованная таблица")),INDIRECT(ADDRESS(2,MATCH(F144,'Нормализованная таблица'!$B$1:$K$1)+1,,,"Нормализованная таблица")):INDIRECT(ADDRESS(31,MATCH(F144,'Нормализованная таблица'!$B$1:$K$1)+1,,,"Нормализованная таблица")),INDIRECT(ADDRESS(2,MATCH(B144,'Нормализованная таблица'!$B$1:$K$1)+1,,,"Нормализованная таблица")):INDIRECT(ADDRESS(31,MATCH(B144,'Нормализованная таблица'!$B$1:$K$1)+1,,,"Нормализованная таблица")),INDIRECT(ADDRESS(2,MATCH(A144,'Нормализованная таблица'!$B$1:$K$1)+1,,,"Нормализованная таблица")):INDIRECT(ADDRESS(31,MATCH(A144,'Нормализованная таблица'!$B$1:$K$1)+1,,,"Нормализованная таблица")))</f>
        <v>#N/A</v>
      </c>
    </row>
    <row r="145" spans="1:7" x14ac:dyDescent="0.3">
      <c r="A145" t="str">
        <f ca="1">IF(INDIRECT(ADDRESS(Таблицы!$AI146-1,6,,,"Трёхпредметные наборы"))&gt;=Параметры!$A$2,Таблицы!AC146,"")</f>
        <v/>
      </c>
      <c r="B145" t="str">
        <f ca="1">IF(INDIRECT(ADDRESS(Таблицы!$AI146-1,6,,,"Трёхпредметные наборы"))&gt;=Параметры!$A$2,Таблицы!AD146,"")</f>
        <v/>
      </c>
      <c r="C145" t="str">
        <f ca="1">IF(INDIRECT(ADDRESS(Таблицы!$AI146-1,6,,,"Трёхпредметные наборы"))&gt;=Параметры!$A$2,Таблицы!AE146,"")</f>
        <v/>
      </c>
      <c r="D145" t="str">
        <f ca="1">IF(INDIRECT(ADDRESS(Таблицы!$AI146-1,6,,,"Трёхпредметные наборы"))&gt;=Параметры!$A$2,Таблицы!AF146,"")</f>
        <v/>
      </c>
      <c r="E145" t="str">
        <f ca="1">IF(INDIRECT(ADDRESS(Таблицы!$AI146-1,6,,,"Трёхпредметные наборы"))&gt;=Параметры!$A$2,Таблицы!AG146,"")</f>
        <v/>
      </c>
      <c r="F145" t="str">
        <f ca="1">IF(INDIRECT(ADDRESS(MATCH(Таблицы!AH146,'Однопредметные наборы'!$A$2:$A$11)+1,2,,,"Однопредметные наборы"))&gt;=Параметры!$A$2,Таблицы!AH146,"")</f>
        <v>Терафлю</v>
      </c>
      <c r="G145" s="5" t="e">
        <f ca="1">SUMPRODUCT(INDIRECT(ADDRESS(2,MATCH(C145,'Нормализованная таблица'!$B$1:$K$1)+1,,,"Нормализованная таблица")):INDIRECT(ADDRESS(31,MATCH(C145,'Нормализованная таблица'!$B$1:$K$1)+1,,,"Нормализованная таблица")),INDIRECT(ADDRESS(2,MATCH(D145,'Нормализованная таблица'!$B$1:$K$1)+1,,,"Нормализованная таблица")):INDIRECT(ADDRESS(31,MATCH(D145,'Нормализованная таблица'!$B$1:$K$1)+1,,,"Нормализованная таблица")),INDIRECT(ADDRESS(2,MATCH(E145,'Нормализованная таблица'!$B$1:$K$1)+1,,,"Нормализованная таблица")):INDIRECT(ADDRESS(31,MATCH(E145,'Нормализованная таблица'!$B$1:$K$1)+1,,,"Нормализованная таблица")),INDIRECT(ADDRESS(2,MATCH(F145,'Нормализованная таблица'!$B$1:$K$1)+1,,,"Нормализованная таблица")):INDIRECT(ADDRESS(31,MATCH(F145,'Нормализованная таблица'!$B$1:$K$1)+1,,,"Нормализованная таблица")),INDIRECT(ADDRESS(2,MATCH(B145,'Нормализованная таблица'!$B$1:$K$1)+1,,,"Нормализованная таблица")):INDIRECT(ADDRESS(31,MATCH(B145,'Нормализованная таблица'!$B$1:$K$1)+1,,,"Нормализованная таблица")),INDIRECT(ADDRESS(2,MATCH(A145,'Нормализованная таблица'!$B$1:$K$1)+1,,,"Нормализованная таблица")):INDIRECT(ADDRESS(31,MATCH(A145,'Нормализованная таблица'!$B$1:$K$1)+1,,,"Нормализованная таблица")))</f>
        <v>#N/A</v>
      </c>
    </row>
    <row r="146" spans="1:7" x14ac:dyDescent="0.3">
      <c r="A146" t="str">
        <f ca="1">IF(INDIRECT(ADDRESS(Таблицы!$AI147-1,6,,,"Трёхпредметные наборы"))&gt;=Параметры!$A$2,Таблицы!AC147,"")</f>
        <v/>
      </c>
      <c r="B146" t="str">
        <f ca="1">IF(INDIRECT(ADDRESS(Таблицы!$AI147-1,6,,,"Трёхпредметные наборы"))&gt;=Параметры!$A$2,Таблицы!AD147,"")</f>
        <v/>
      </c>
      <c r="C146" t="str">
        <f ca="1">IF(INDIRECT(ADDRESS(Таблицы!$AI147-1,6,,,"Трёхпредметные наборы"))&gt;=Параметры!$A$2,Таблицы!AE147,"")</f>
        <v/>
      </c>
      <c r="D146" t="str">
        <f ca="1">IF(INDIRECT(ADDRESS(Таблицы!$AI147-1,6,,,"Трёхпредметные наборы"))&gt;=Параметры!$A$2,Таблицы!AF147,"")</f>
        <v/>
      </c>
      <c r="E146" t="str">
        <f ca="1">IF(INDIRECT(ADDRESS(Таблицы!$AI147-1,6,,,"Трёхпредметные наборы"))&gt;=Параметры!$A$2,Таблицы!AG147,"")</f>
        <v/>
      </c>
      <c r="F146" t="str">
        <f ca="1">IF(INDIRECT(ADDRESS(MATCH(Таблицы!AH147,'Однопредметные наборы'!$A$2:$A$11)+1,2,,,"Однопредметные наборы"))&gt;=Параметры!$A$2,Таблицы!AH147,"")</f>
        <v>Терафлю</v>
      </c>
      <c r="G146" s="5" t="e">
        <f ca="1">SUMPRODUCT(INDIRECT(ADDRESS(2,MATCH(C146,'Нормализованная таблица'!$B$1:$K$1)+1,,,"Нормализованная таблица")):INDIRECT(ADDRESS(31,MATCH(C146,'Нормализованная таблица'!$B$1:$K$1)+1,,,"Нормализованная таблица")),INDIRECT(ADDRESS(2,MATCH(D146,'Нормализованная таблица'!$B$1:$K$1)+1,,,"Нормализованная таблица")):INDIRECT(ADDRESS(31,MATCH(D146,'Нормализованная таблица'!$B$1:$K$1)+1,,,"Нормализованная таблица")),INDIRECT(ADDRESS(2,MATCH(E146,'Нормализованная таблица'!$B$1:$K$1)+1,,,"Нормализованная таблица")):INDIRECT(ADDRESS(31,MATCH(E146,'Нормализованная таблица'!$B$1:$K$1)+1,,,"Нормализованная таблица")),INDIRECT(ADDRESS(2,MATCH(F146,'Нормализованная таблица'!$B$1:$K$1)+1,,,"Нормализованная таблица")):INDIRECT(ADDRESS(31,MATCH(F146,'Нормализованная таблица'!$B$1:$K$1)+1,,,"Нормализованная таблица")),INDIRECT(ADDRESS(2,MATCH(B146,'Нормализованная таблица'!$B$1:$K$1)+1,,,"Нормализованная таблица")):INDIRECT(ADDRESS(31,MATCH(B146,'Нормализованная таблица'!$B$1:$K$1)+1,,,"Нормализованная таблица")),INDIRECT(ADDRESS(2,MATCH(A146,'Нормализованная таблица'!$B$1:$K$1)+1,,,"Нормализованная таблица")):INDIRECT(ADDRESS(31,MATCH(A146,'Нормализованная таблица'!$B$1:$K$1)+1,,,"Нормализованная таблица")))</f>
        <v>#N/A</v>
      </c>
    </row>
    <row r="147" spans="1:7" x14ac:dyDescent="0.3">
      <c r="A147" t="str">
        <f ca="1">IF(INDIRECT(ADDRESS(Таблицы!$AI148-1,6,,,"Трёхпредметные наборы"))&gt;=Параметры!$A$2,Таблицы!AC148,"")</f>
        <v/>
      </c>
      <c r="B147" t="str">
        <f ca="1">IF(INDIRECT(ADDRESS(Таблицы!$AI148-1,6,,,"Трёхпредметные наборы"))&gt;=Параметры!$A$2,Таблицы!AD148,"")</f>
        <v/>
      </c>
      <c r="C147" t="str">
        <f ca="1">IF(INDIRECT(ADDRESS(Таблицы!$AI148-1,6,,,"Трёхпредметные наборы"))&gt;=Параметры!$A$2,Таблицы!AE148,"")</f>
        <v/>
      </c>
      <c r="D147" t="str">
        <f ca="1">IF(INDIRECT(ADDRESS(Таблицы!$AI148-1,6,,,"Трёхпредметные наборы"))&gt;=Параметры!$A$2,Таблицы!AF148,"")</f>
        <v/>
      </c>
      <c r="E147" t="str">
        <f ca="1">IF(INDIRECT(ADDRESS(Таблицы!$AI148-1,6,,,"Трёхпредметные наборы"))&gt;=Параметры!$A$2,Таблицы!AG148,"")</f>
        <v/>
      </c>
      <c r="F147" t="str">
        <f ca="1">IF(INDIRECT(ADDRESS(MATCH(Таблицы!AH148,'Однопредметные наборы'!$A$2:$A$11)+1,2,,,"Однопредметные наборы"))&gt;=Параметры!$A$2,Таблицы!AH148,"")</f>
        <v>Терафлю</v>
      </c>
      <c r="G147" s="5" t="e">
        <f ca="1">SUMPRODUCT(INDIRECT(ADDRESS(2,MATCH(C147,'Нормализованная таблица'!$B$1:$K$1)+1,,,"Нормализованная таблица")):INDIRECT(ADDRESS(31,MATCH(C147,'Нормализованная таблица'!$B$1:$K$1)+1,,,"Нормализованная таблица")),INDIRECT(ADDRESS(2,MATCH(D147,'Нормализованная таблица'!$B$1:$K$1)+1,,,"Нормализованная таблица")):INDIRECT(ADDRESS(31,MATCH(D147,'Нормализованная таблица'!$B$1:$K$1)+1,,,"Нормализованная таблица")),INDIRECT(ADDRESS(2,MATCH(E147,'Нормализованная таблица'!$B$1:$K$1)+1,,,"Нормализованная таблица")):INDIRECT(ADDRESS(31,MATCH(E147,'Нормализованная таблица'!$B$1:$K$1)+1,,,"Нормализованная таблица")),INDIRECT(ADDRESS(2,MATCH(F147,'Нормализованная таблица'!$B$1:$K$1)+1,,,"Нормализованная таблица")):INDIRECT(ADDRESS(31,MATCH(F147,'Нормализованная таблица'!$B$1:$K$1)+1,,,"Нормализованная таблица")),INDIRECT(ADDRESS(2,MATCH(B147,'Нормализованная таблица'!$B$1:$K$1)+1,,,"Нормализованная таблица")):INDIRECT(ADDRESS(31,MATCH(B147,'Нормализованная таблица'!$B$1:$K$1)+1,,,"Нормализованная таблица")),INDIRECT(ADDRESS(2,MATCH(A147,'Нормализованная таблица'!$B$1:$K$1)+1,,,"Нормализованная таблица")):INDIRECT(ADDRESS(31,MATCH(A147,'Нормализованная таблица'!$B$1:$K$1)+1,,,"Нормализованная таблица")))</f>
        <v>#N/A</v>
      </c>
    </row>
    <row r="148" spans="1:7" x14ac:dyDescent="0.3">
      <c r="A148" t="str">
        <f ca="1">IF(INDIRECT(ADDRESS(Таблицы!$AI149-1,6,,,"Трёхпредметные наборы"))&gt;=Параметры!$A$2,Таблицы!AC149,"")</f>
        <v/>
      </c>
      <c r="B148" t="str">
        <f ca="1">IF(INDIRECT(ADDRESS(Таблицы!$AI149-1,6,,,"Трёхпредметные наборы"))&gt;=Параметры!$A$2,Таблицы!AD149,"")</f>
        <v/>
      </c>
      <c r="C148" t="str">
        <f ca="1">IF(INDIRECT(ADDRESS(Таблицы!$AI149-1,6,,,"Трёхпредметные наборы"))&gt;=Параметры!$A$2,Таблицы!AE149,"")</f>
        <v/>
      </c>
      <c r="D148" t="str">
        <f ca="1">IF(INDIRECT(ADDRESS(Таблицы!$AI149-1,6,,,"Трёхпредметные наборы"))&gt;=Параметры!$A$2,Таблицы!AF149,"")</f>
        <v/>
      </c>
      <c r="E148" t="str">
        <f ca="1">IF(INDIRECT(ADDRESS(Таблицы!$AI149-1,6,,,"Трёхпредметные наборы"))&gt;=Параметры!$A$2,Таблицы!AG149,"")</f>
        <v/>
      </c>
      <c r="F148" t="str">
        <f ca="1">IF(INDIRECT(ADDRESS(MATCH(Таблицы!AH149,'Однопредметные наборы'!$A$2:$A$11)+1,2,,,"Однопредметные наборы"))&gt;=Параметры!$A$2,Таблицы!AH149,"")</f>
        <v/>
      </c>
      <c r="G148" s="5" t="e">
        <f ca="1">SUMPRODUCT(INDIRECT(ADDRESS(2,MATCH(C148,'Нормализованная таблица'!$B$1:$K$1)+1,,,"Нормализованная таблица")):INDIRECT(ADDRESS(31,MATCH(C148,'Нормализованная таблица'!$B$1:$K$1)+1,,,"Нормализованная таблица")),INDIRECT(ADDRESS(2,MATCH(D148,'Нормализованная таблица'!$B$1:$K$1)+1,,,"Нормализованная таблица")):INDIRECT(ADDRESS(31,MATCH(D148,'Нормализованная таблица'!$B$1:$K$1)+1,,,"Нормализованная таблица")),INDIRECT(ADDRESS(2,MATCH(E148,'Нормализованная таблица'!$B$1:$K$1)+1,,,"Нормализованная таблица")):INDIRECT(ADDRESS(31,MATCH(E148,'Нормализованная таблица'!$B$1:$K$1)+1,,,"Нормализованная таблица")),INDIRECT(ADDRESS(2,MATCH(F148,'Нормализованная таблица'!$B$1:$K$1)+1,,,"Нормализованная таблица")):INDIRECT(ADDRESS(31,MATCH(F148,'Нормализованная таблица'!$B$1:$K$1)+1,,,"Нормализованная таблица")),INDIRECT(ADDRESS(2,MATCH(B148,'Нормализованная таблица'!$B$1:$K$1)+1,,,"Нормализованная таблица")):INDIRECT(ADDRESS(31,MATCH(B148,'Нормализованная таблица'!$B$1:$K$1)+1,,,"Нормализованная таблица")),INDIRECT(ADDRESS(2,MATCH(A148,'Нормализованная таблица'!$B$1:$K$1)+1,,,"Нормализованная таблица")):INDIRECT(ADDRESS(31,MATCH(A148,'Нормализованная таблица'!$B$1:$K$1)+1,,,"Нормализованная таблица")))</f>
        <v>#N/A</v>
      </c>
    </row>
    <row r="149" spans="1:7" x14ac:dyDescent="0.3">
      <c r="A149" t="str">
        <f ca="1">IF(INDIRECT(ADDRESS(Таблицы!$AI150-1,6,,,"Трёхпредметные наборы"))&gt;=Параметры!$A$2,Таблицы!AC150,"")</f>
        <v/>
      </c>
      <c r="B149" t="str">
        <f ca="1">IF(INDIRECT(ADDRESS(Таблицы!$AI150-1,6,,,"Трёхпредметные наборы"))&gt;=Параметры!$A$2,Таблицы!AD150,"")</f>
        <v/>
      </c>
      <c r="C149" t="str">
        <f ca="1">IF(INDIRECT(ADDRESS(Таблицы!$AI150-1,6,,,"Трёхпредметные наборы"))&gt;=Параметры!$A$2,Таблицы!AE150,"")</f>
        <v/>
      </c>
      <c r="D149" t="str">
        <f ca="1">IF(INDIRECT(ADDRESS(Таблицы!$AI150-1,6,,,"Трёхпредметные наборы"))&gt;=Параметры!$A$2,Таблицы!AF150,"")</f>
        <v/>
      </c>
      <c r="E149" t="str">
        <f ca="1">IF(INDIRECT(ADDRESS(Таблицы!$AI150-1,6,,,"Трёхпредметные наборы"))&gt;=Параметры!$A$2,Таблицы!AG150,"")</f>
        <v/>
      </c>
      <c r="F149" t="str">
        <f ca="1">IF(INDIRECT(ADDRESS(MATCH(Таблицы!AH150,'Однопредметные наборы'!$A$2:$A$11)+1,2,,,"Однопредметные наборы"))&gt;=Параметры!$A$2,Таблицы!AH150,"")</f>
        <v/>
      </c>
      <c r="G149" s="5" t="e">
        <f ca="1">SUMPRODUCT(INDIRECT(ADDRESS(2,MATCH(C149,'Нормализованная таблица'!$B$1:$K$1)+1,,,"Нормализованная таблица")):INDIRECT(ADDRESS(31,MATCH(C149,'Нормализованная таблица'!$B$1:$K$1)+1,,,"Нормализованная таблица")),INDIRECT(ADDRESS(2,MATCH(D149,'Нормализованная таблица'!$B$1:$K$1)+1,,,"Нормализованная таблица")):INDIRECT(ADDRESS(31,MATCH(D149,'Нормализованная таблица'!$B$1:$K$1)+1,,,"Нормализованная таблица")),INDIRECT(ADDRESS(2,MATCH(E149,'Нормализованная таблица'!$B$1:$K$1)+1,,,"Нормализованная таблица")):INDIRECT(ADDRESS(31,MATCH(E149,'Нормализованная таблица'!$B$1:$K$1)+1,,,"Нормализованная таблица")),INDIRECT(ADDRESS(2,MATCH(F149,'Нормализованная таблица'!$B$1:$K$1)+1,,,"Нормализованная таблица")):INDIRECT(ADDRESS(31,MATCH(F149,'Нормализованная таблица'!$B$1:$K$1)+1,,,"Нормализованная таблица")),INDIRECT(ADDRESS(2,MATCH(B149,'Нормализованная таблица'!$B$1:$K$1)+1,,,"Нормализованная таблица")):INDIRECT(ADDRESS(31,MATCH(B149,'Нормализованная таблица'!$B$1:$K$1)+1,,,"Нормализованная таблица")),INDIRECT(ADDRESS(2,MATCH(A149,'Нормализованная таблица'!$B$1:$K$1)+1,,,"Нормализованная таблица")):INDIRECT(ADDRESS(31,MATCH(A149,'Нормализованная таблица'!$B$1:$K$1)+1,,,"Нормализованная таблица")))</f>
        <v>#N/A</v>
      </c>
    </row>
    <row r="150" spans="1:7" x14ac:dyDescent="0.3">
      <c r="A150" t="str">
        <f ca="1">IF(INDIRECT(ADDRESS(Таблицы!$AI151-1,6,,,"Трёхпредметные наборы"))&gt;=Параметры!$A$2,Таблицы!AC151,"")</f>
        <v/>
      </c>
      <c r="B150" t="str">
        <f ca="1">IF(INDIRECT(ADDRESS(Таблицы!$AI151-1,6,,,"Трёхпредметные наборы"))&gt;=Параметры!$A$2,Таблицы!AD151,"")</f>
        <v/>
      </c>
      <c r="C150" t="str">
        <f ca="1">IF(INDIRECT(ADDRESS(Таблицы!$AI151-1,6,,,"Трёхпредметные наборы"))&gt;=Параметры!$A$2,Таблицы!AE151,"")</f>
        <v/>
      </c>
      <c r="D150" t="str">
        <f ca="1">IF(INDIRECT(ADDRESS(Таблицы!$AI151-1,6,,,"Трёхпредметные наборы"))&gt;=Параметры!$A$2,Таблицы!AF151,"")</f>
        <v/>
      </c>
      <c r="E150" t="str">
        <f ca="1">IF(INDIRECT(ADDRESS(Таблицы!$AI151-1,6,,,"Трёхпредметные наборы"))&gt;=Параметры!$A$2,Таблицы!AG151,"")</f>
        <v/>
      </c>
      <c r="F150" t="str">
        <f ca="1">IF(INDIRECT(ADDRESS(MATCH(Таблицы!AH151,'Однопредметные наборы'!$A$2:$A$11)+1,2,,,"Однопредметные наборы"))&gt;=Параметры!$A$2,Таблицы!AH151,"")</f>
        <v>Терафлю</v>
      </c>
      <c r="G150" s="5" t="e">
        <f ca="1">SUMPRODUCT(INDIRECT(ADDRESS(2,MATCH(C150,'Нормализованная таблица'!$B$1:$K$1)+1,,,"Нормализованная таблица")):INDIRECT(ADDRESS(31,MATCH(C150,'Нормализованная таблица'!$B$1:$K$1)+1,,,"Нормализованная таблица")),INDIRECT(ADDRESS(2,MATCH(D150,'Нормализованная таблица'!$B$1:$K$1)+1,,,"Нормализованная таблица")):INDIRECT(ADDRESS(31,MATCH(D150,'Нормализованная таблица'!$B$1:$K$1)+1,,,"Нормализованная таблица")),INDIRECT(ADDRESS(2,MATCH(E150,'Нормализованная таблица'!$B$1:$K$1)+1,,,"Нормализованная таблица")):INDIRECT(ADDRESS(31,MATCH(E150,'Нормализованная таблица'!$B$1:$K$1)+1,,,"Нормализованная таблица")),INDIRECT(ADDRESS(2,MATCH(F150,'Нормализованная таблица'!$B$1:$K$1)+1,,,"Нормализованная таблица")):INDIRECT(ADDRESS(31,MATCH(F150,'Нормализованная таблица'!$B$1:$K$1)+1,,,"Нормализованная таблица")),INDIRECT(ADDRESS(2,MATCH(B150,'Нормализованная таблица'!$B$1:$K$1)+1,,,"Нормализованная таблица")):INDIRECT(ADDRESS(31,MATCH(B150,'Нормализованная таблица'!$B$1:$K$1)+1,,,"Нормализованная таблица")),INDIRECT(ADDRESS(2,MATCH(A150,'Нормализованная таблица'!$B$1:$K$1)+1,,,"Нормализованная таблица")):INDIRECT(ADDRESS(31,MATCH(A150,'Нормализованная таблица'!$B$1:$K$1)+1,,,"Нормализованная таблица")))</f>
        <v>#N/A</v>
      </c>
    </row>
    <row r="151" spans="1:7" x14ac:dyDescent="0.3">
      <c r="A151" t="str">
        <f ca="1">IF(INDIRECT(ADDRESS(Таблицы!$AI152-1,6,,,"Трёхпредметные наборы"))&gt;=Параметры!$A$2,Таблицы!AC152,"")</f>
        <v/>
      </c>
      <c r="B151" t="str">
        <f ca="1">IF(INDIRECT(ADDRESS(Таблицы!$AI152-1,6,,,"Трёхпредметные наборы"))&gt;=Параметры!$A$2,Таблицы!AD152,"")</f>
        <v/>
      </c>
      <c r="C151" t="str">
        <f ca="1">IF(INDIRECT(ADDRESS(Таблицы!$AI152-1,6,,,"Трёхпредметные наборы"))&gt;=Параметры!$A$2,Таблицы!AE152,"")</f>
        <v/>
      </c>
      <c r="D151" t="str">
        <f ca="1">IF(INDIRECT(ADDRESS(Таблицы!$AI152-1,6,,,"Трёхпредметные наборы"))&gt;=Параметры!$A$2,Таблицы!AF152,"")</f>
        <v/>
      </c>
      <c r="E151" t="str">
        <f ca="1">IF(INDIRECT(ADDRESS(Таблицы!$AI152-1,6,,,"Трёхпредметные наборы"))&gt;=Параметры!$A$2,Таблицы!AG152,"")</f>
        <v/>
      </c>
      <c r="F151" t="str">
        <f ca="1">IF(INDIRECT(ADDRESS(MATCH(Таблицы!AH152,'Однопредметные наборы'!$A$2:$A$11)+1,2,,,"Однопредметные наборы"))&gt;=Параметры!$A$2,Таблицы!AH152,"")</f>
        <v/>
      </c>
      <c r="G151" s="5" t="e">
        <f ca="1">SUMPRODUCT(INDIRECT(ADDRESS(2,MATCH(C151,'Нормализованная таблица'!$B$1:$K$1)+1,,,"Нормализованная таблица")):INDIRECT(ADDRESS(31,MATCH(C151,'Нормализованная таблица'!$B$1:$K$1)+1,,,"Нормализованная таблица")),INDIRECT(ADDRESS(2,MATCH(D151,'Нормализованная таблица'!$B$1:$K$1)+1,,,"Нормализованная таблица")):INDIRECT(ADDRESS(31,MATCH(D151,'Нормализованная таблица'!$B$1:$K$1)+1,,,"Нормализованная таблица")),INDIRECT(ADDRESS(2,MATCH(E151,'Нормализованная таблица'!$B$1:$K$1)+1,,,"Нормализованная таблица")):INDIRECT(ADDRESS(31,MATCH(E151,'Нормализованная таблица'!$B$1:$K$1)+1,,,"Нормализованная таблица")),INDIRECT(ADDRESS(2,MATCH(F151,'Нормализованная таблица'!$B$1:$K$1)+1,,,"Нормализованная таблица")):INDIRECT(ADDRESS(31,MATCH(F151,'Нормализованная таблица'!$B$1:$K$1)+1,,,"Нормализованная таблица")),INDIRECT(ADDRESS(2,MATCH(B151,'Нормализованная таблица'!$B$1:$K$1)+1,,,"Нормализованная таблица")):INDIRECT(ADDRESS(31,MATCH(B151,'Нормализованная таблица'!$B$1:$K$1)+1,,,"Нормализованная таблица")),INDIRECT(ADDRESS(2,MATCH(A151,'Нормализованная таблица'!$B$1:$K$1)+1,,,"Нормализованная таблица")):INDIRECT(ADDRESS(31,MATCH(A151,'Нормализованная таблица'!$B$1:$K$1)+1,,,"Нормализованная таблица")))</f>
        <v>#N/A</v>
      </c>
    </row>
    <row r="152" spans="1:7" x14ac:dyDescent="0.3">
      <c r="A152" t="str">
        <f ca="1">IF(INDIRECT(ADDRESS(Таблицы!$AI153-1,6,,,"Трёхпредметные наборы"))&gt;=Параметры!$A$2,Таблицы!AC153,"")</f>
        <v/>
      </c>
      <c r="B152" t="str">
        <f ca="1">IF(INDIRECT(ADDRESS(Таблицы!$AI153-1,6,,,"Трёхпредметные наборы"))&gt;=Параметры!$A$2,Таблицы!AD153,"")</f>
        <v/>
      </c>
      <c r="C152" t="str">
        <f ca="1">IF(INDIRECT(ADDRESS(Таблицы!$AI153-1,6,,,"Трёхпредметные наборы"))&gt;=Параметры!$A$2,Таблицы!AE153,"")</f>
        <v/>
      </c>
      <c r="D152" t="str">
        <f ca="1">IF(INDIRECT(ADDRESS(Таблицы!$AI153-1,6,,,"Трёхпредметные наборы"))&gt;=Параметры!$A$2,Таблицы!AF153,"")</f>
        <v/>
      </c>
      <c r="E152" t="str">
        <f ca="1">IF(INDIRECT(ADDRESS(Таблицы!$AI153-1,6,,,"Трёхпредметные наборы"))&gt;=Параметры!$A$2,Таблицы!AG153,"")</f>
        <v/>
      </c>
      <c r="F152" t="str">
        <f ca="1">IF(INDIRECT(ADDRESS(MATCH(Таблицы!AH153,'Однопредметные наборы'!$A$2:$A$11)+1,2,,,"Однопредметные наборы"))&gt;=Параметры!$A$2,Таблицы!AH153,"")</f>
        <v>Терафлю</v>
      </c>
      <c r="G152" s="5" t="e">
        <f ca="1">SUMPRODUCT(INDIRECT(ADDRESS(2,MATCH(C152,'Нормализованная таблица'!$B$1:$K$1)+1,,,"Нормализованная таблица")):INDIRECT(ADDRESS(31,MATCH(C152,'Нормализованная таблица'!$B$1:$K$1)+1,,,"Нормализованная таблица")),INDIRECT(ADDRESS(2,MATCH(D152,'Нормализованная таблица'!$B$1:$K$1)+1,,,"Нормализованная таблица")):INDIRECT(ADDRESS(31,MATCH(D152,'Нормализованная таблица'!$B$1:$K$1)+1,,,"Нормализованная таблица")),INDIRECT(ADDRESS(2,MATCH(E152,'Нормализованная таблица'!$B$1:$K$1)+1,,,"Нормализованная таблица")):INDIRECT(ADDRESS(31,MATCH(E152,'Нормализованная таблица'!$B$1:$K$1)+1,,,"Нормализованная таблица")),INDIRECT(ADDRESS(2,MATCH(F152,'Нормализованная таблица'!$B$1:$K$1)+1,,,"Нормализованная таблица")):INDIRECT(ADDRESS(31,MATCH(F152,'Нормализованная таблица'!$B$1:$K$1)+1,,,"Нормализованная таблица")),INDIRECT(ADDRESS(2,MATCH(B152,'Нормализованная таблица'!$B$1:$K$1)+1,,,"Нормализованная таблица")):INDIRECT(ADDRESS(31,MATCH(B152,'Нормализованная таблица'!$B$1:$K$1)+1,,,"Нормализованная таблица")),INDIRECT(ADDRESS(2,MATCH(A152,'Нормализованная таблица'!$B$1:$K$1)+1,,,"Нормализованная таблица")):INDIRECT(ADDRESS(31,MATCH(A152,'Нормализованная таблица'!$B$1:$K$1)+1,,,"Нормализованная таблица")))</f>
        <v>#N/A</v>
      </c>
    </row>
    <row r="153" spans="1:7" x14ac:dyDescent="0.3">
      <c r="A153" t="str">
        <f ca="1">IF(INDIRECT(ADDRESS(Таблицы!$AI154-1,6,,,"Трёхпредметные наборы"))&gt;=Параметры!$A$2,Таблицы!AC154,"")</f>
        <v/>
      </c>
      <c r="B153" t="str">
        <f ca="1">IF(INDIRECT(ADDRESS(Таблицы!$AI154-1,6,,,"Трёхпредметные наборы"))&gt;=Параметры!$A$2,Таблицы!AD154,"")</f>
        <v/>
      </c>
      <c r="C153" t="str">
        <f ca="1">IF(INDIRECT(ADDRESS(Таблицы!$AI154-1,6,,,"Трёхпредметные наборы"))&gt;=Параметры!$A$2,Таблицы!AE154,"")</f>
        <v/>
      </c>
      <c r="D153" t="str">
        <f ca="1">IF(INDIRECT(ADDRESS(Таблицы!$AI154-1,6,,,"Трёхпредметные наборы"))&gt;=Параметры!$A$2,Таблицы!AF154,"")</f>
        <v/>
      </c>
      <c r="E153" t="str">
        <f ca="1">IF(INDIRECT(ADDRESS(Таблицы!$AI154-1,6,,,"Трёхпредметные наборы"))&gt;=Параметры!$A$2,Таблицы!AG154,"")</f>
        <v/>
      </c>
      <c r="F153" t="str">
        <f ca="1">IF(INDIRECT(ADDRESS(MATCH(Таблицы!AH154,'Однопредметные наборы'!$A$2:$A$11)+1,2,,,"Однопредметные наборы"))&gt;=Параметры!$A$2,Таблицы!AH154,"")</f>
        <v>Терафлю</v>
      </c>
      <c r="G153" s="5" t="e">
        <f ca="1">SUMPRODUCT(INDIRECT(ADDRESS(2,MATCH(C153,'Нормализованная таблица'!$B$1:$K$1)+1,,,"Нормализованная таблица")):INDIRECT(ADDRESS(31,MATCH(C153,'Нормализованная таблица'!$B$1:$K$1)+1,,,"Нормализованная таблица")),INDIRECT(ADDRESS(2,MATCH(D153,'Нормализованная таблица'!$B$1:$K$1)+1,,,"Нормализованная таблица")):INDIRECT(ADDRESS(31,MATCH(D153,'Нормализованная таблица'!$B$1:$K$1)+1,,,"Нормализованная таблица")),INDIRECT(ADDRESS(2,MATCH(E153,'Нормализованная таблица'!$B$1:$K$1)+1,,,"Нормализованная таблица")):INDIRECT(ADDRESS(31,MATCH(E153,'Нормализованная таблица'!$B$1:$K$1)+1,,,"Нормализованная таблица")),INDIRECT(ADDRESS(2,MATCH(F153,'Нормализованная таблица'!$B$1:$K$1)+1,,,"Нормализованная таблица")):INDIRECT(ADDRESS(31,MATCH(F153,'Нормализованная таблица'!$B$1:$K$1)+1,,,"Нормализованная таблица")),INDIRECT(ADDRESS(2,MATCH(B153,'Нормализованная таблица'!$B$1:$K$1)+1,,,"Нормализованная таблица")):INDIRECT(ADDRESS(31,MATCH(B153,'Нормализованная таблица'!$B$1:$K$1)+1,,,"Нормализованная таблица")),INDIRECT(ADDRESS(2,MATCH(A153,'Нормализованная таблица'!$B$1:$K$1)+1,,,"Нормализованная таблица")):INDIRECT(ADDRESS(31,MATCH(A153,'Нормализованная таблица'!$B$1:$K$1)+1,,,"Нормализованная таблица")))</f>
        <v>#N/A</v>
      </c>
    </row>
    <row r="154" spans="1:7" x14ac:dyDescent="0.3">
      <c r="A154" t="str">
        <f ca="1">IF(INDIRECT(ADDRESS(Таблицы!$AI155-1,6,,,"Трёхпредметные наборы"))&gt;=Параметры!$A$2,Таблицы!AC155,"")</f>
        <v/>
      </c>
      <c r="B154" t="str">
        <f ca="1">IF(INDIRECT(ADDRESS(Таблицы!$AI155-1,6,,,"Трёхпредметные наборы"))&gt;=Параметры!$A$2,Таблицы!AD155,"")</f>
        <v/>
      </c>
      <c r="C154" t="str">
        <f ca="1">IF(INDIRECT(ADDRESS(Таблицы!$AI155-1,6,,,"Трёхпредметные наборы"))&gt;=Параметры!$A$2,Таблицы!AE155,"")</f>
        <v/>
      </c>
      <c r="D154" t="str">
        <f ca="1">IF(INDIRECT(ADDRESS(Таблицы!$AI155-1,6,,,"Трёхпредметные наборы"))&gt;=Параметры!$A$2,Таблицы!AF155,"")</f>
        <v/>
      </c>
      <c r="E154" t="str">
        <f ca="1">IF(INDIRECT(ADDRESS(Таблицы!$AI155-1,6,,,"Трёхпредметные наборы"))&gt;=Параметры!$A$2,Таблицы!AG155,"")</f>
        <v/>
      </c>
      <c r="F154" t="str">
        <f ca="1">IF(INDIRECT(ADDRESS(MATCH(Таблицы!AH155,'Однопредметные наборы'!$A$2:$A$11)+1,2,,,"Однопредметные наборы"))&gt;=Параметры!$A$2,Таблицы!AH155,"")</f>
        <v/>
      </c>
      <c r="G154" s="5" t="e">
        <f ca="1">SUMPRODUCT(INDIRECT(ADDRESS(2,MATCH(C154,'Нормализованная таблица'!$B$1:$K$1)+1,,,"Нормализованная таблица")):INDIRECT(ADDRESS(31,MATCH(C154,'Нормализованная таблица'!$B$1:$K$1)+1,,,"Нормализованная таблица")),INDIRECT(ADDRESS(2,MATCH(D154,'Нормализованная таблица'!$B$1:$K$1)+1,,,"Нормализованная таблица")):INDIRECT(ADDRESS(31,MATCH(D154,'Нормализованная таблица'!$B$1:$K$1)+1,,,"Нормализованная таблица")),INDIRECT(ADDRESS(2,MATCH(E154,'Нормализованная таблица'!$B$1:$K$1)+1,,,"Нормализованная таблица")):INDIRECT(ADDRESS(31,MATCH(E154,'Нормализованная таблица'!$B$1:$K$1)+1,,,"Нормализованная таблица")),INDIRECT(ADDRESS(2,MATCH(F154,'Нормализованная таблица'!$B$1:$K$1)+1,,,"Нормализованная таблица")):INDIRECT(ADDRESS(31,MATCH(F154,'Нормализованная таблица'!$B$1:$K$1)+1,,,"Нормализованная таблица")),INDIRECT(ADDRESS(2,MATCH(B154,'Нормализованная таблица'!$B$1:$K$1)+1,,,"Нормализованная таблица")):INDIRECT(ADDRESS(31,MATCH(B154,'Нормализованная таблица'!$B$1:$K$1)+1,,,"Нормализованная таблица")),INDIRECT(ADDRESS(2,MATCH(A154,'Нормализованная таблица'!$B$1:$K$1)+1,,,"Нормализованная таблица")):INDIRECT(ADDRESS(31,MATCH(A154,'Нормализованная таблица'!$B$1:$K$1)+1,,,"Нормализованная таблица")))</f>
        <v>#N/A</v>
      </c>
    </row>
    <row r="155" spans="1:7" x14ac:dyDescent="0.3">
      <c r="A155" t="str">
        <f ca="1">IF(INDIRECT(ADDRESS(Таблицы!$AI156-1,6,,,"Трёхпредметные наборы"))&gt;=Параметры!$A$2,Таблицы!AC156,"")</f>
        <v/>
      </c>
      <c r="B155" t="str">
        <f ca="1">IF(INDIRECT(ADDRESS(Таблицы!$AI156-1,6,,,"Трёхпредметные наборы"))&gt;=Параметры!$A$2,Таблицы!AD156,"")</f>
        <v/>
      </c>
      <c r="C155" t="str">
        <f ca="1">IF(INDIRECT(ADDRESS(Таблицы!$AI156-1,6,,,"Трёхпредметные наборы"))&gt;=Параметры!$A$2,Таблицы!AE156,"")</f>
        <v/>
      </c>
      <c r="D155" t="str">
        <f ca="1">IF(INDIRECT(ADDRESS(Таблицы!$AI156-1,6,,,"Трёхпредметные наборы"))&gt;=Параметры!$A$2,Таблицы!AF156,"")</f>
        <v/>
      </c>
      <c r="E155" t="str">
        <f ca="1">IF(INDIRECT(ADDRESS(Таблицы!$AI156-1,6,,,"Трёхпредметные наборы"))&gt;=Параметры!$A$2,Таблицы!AG156,"")</f>
        <v/>
      </c>
      <c r="F155" t="str">
        <f ca="1">IF(INDIRECT(ADDRESS(MATCH(Таблицы!AH156,'Однопредметные наборы'!$A$2:$A$11)+1,2,,,"Однопредметные наборы"))&gt;=Параметры!$A$2,Таблицы!AH156,"")</f>
        <v>Терафлю</v>
      </c>
      <c r="G155" s="5" t="e">
        <f ca="1">SUMPRODUCT(INDIRECT(ADDRESS(2,MATCH(C155,'Нормализованная таблица'!$B$1:$K$1)+1,,,"Нормализованная таблица")):INDIRECT(ADDRESS(31,MATCH(C155,'Нормализованная таблица'!$B$1:$K$1)+1,,,"Нормализованная таблица")),INDIRECT(ADDRESS(2,MATCH(D155,'Нормализованная таблица'!$B$1:$K$1)+1,,,"Нормализованная таблица")):INDIRECT(ADDRESS(31,MATCH(D155,'Нормализованная таблица'!$B$1:$K$1)+1,,,"Нормализованная таблица")),INDIRECT(ADDRESS(2,MATCH(E155,'Нормализованная таблица'!$B$1:$K$1)+1,,,"Нормализованная таблица")):INDIRECT(ADDRESS(31,MATCH(E155,'Нормализованная таблица'!$B$1:$K$1)+1,,,"Нормализованная таблица")),INDIRECT(ADDRESS(2,MATCH(F155,'Нормализованная таблица'!$B$1:$K$1)+1,,,"Нормализованная таблица")):INDIRECT(ADDRESS(31,MATCH(F155,'Нормализованная таблица'!$B$1:$K$1)+1,,,"Нормализованная таблица")),INDIRECT(ADDRESS(2,MATCH(B155,'Нормализованная таблица'!$B$1:$K$1)+1,,,"Нормализованная таблица")):INDIRECT(ADDRESS(31,MATCH(B155,'Нормализованная таблица'!$B$1:$K$1)+1,,,"Нормализованная таблица")),INDIRECT(ADDRESS(2,MATCH(A155,'Нормализованная таблица'!$B$1:$K$1)+1,,,"Нормализованная таблица")):INDIRECT(ADDRESS(31,MATCH(A155,'Нормализованная таблица'!$B$1:$K$1)+1,,,"Нормализованная таблица")))</f>
        <v>#N/A</v>
      </c>
    </row>
    <row r="156" spans="1:7" x14ac:dyDescent="0.3">
      <c r="A156" t="str">
        <f ca="1">IF(INDIRECT(ADDRESS(Таблицы!$AI157-1,6,,,"Трёхпредметные наборы"))&gt;=Параметры!$A$2,Таблицы!AC157,"")</f>
        <v/>
      </c>
      <c r="B156" t="str">
        <f ca="1">IF(INDIRECT(ADDRESS(Таблицы!$AI157-1,6,,,"Трёхпредметные наборы"))&gt;=Параметры!$A$2,Таблицы!AD157,"")</f>
        <v/>
      </c>
      <c r="C156" t="str">
        <f ca="1">IF(INDIRECT(ADDRESS(Таблицы!$AI157-1,6,,,"Трёхпредметные наборы"))&gt;=Параметры!$A$2,Таблицы!AE157,"")</f>
        <v/>
      </c>
      <c r="D156" t="str">
        <f ca="1">IF(INDIRECT(ADDRESS(Таблицы!$AI157-1,6,,,"Трёхпредметные наборы"))&gt;=Параметры!$A$2,Таблицы!AF157,"")</f>
        <v/>
      </c>
      <c r="E156" t="str">
        <f ca="1">IF(INDIRECT(ADDRESS(Таблицы!$AI157-1,6,,,"Трёхпредметные наборы"))&gt;=Параметры!$A$2,Таблицы!AG157,"")</f>
        <v/>
      </c>
      <c r="F156" t="str">
        <f ca="1">IF(INDIRECT(ADDRESS(MATCH(Таблицы!AH157,'Однопредметные наборы'!$A$2:$A$11)+1,2,,,"Однопредметные наборы"))&gt;=Параметры!$A$2,Таблицы!AH157,"")</f>
        <v>Терафлю</v>
      </c>
      <c r="G156" s="5" t="e">
        <f ca="1">SUMPRODUCT(INDIRECT(ADDRESS(2,MATCH(C156,'Нормализованная таблица'!$B$1:$K$1)+1,,,"Нормализованная таблица")):INDIRECT(ADDRESS(31,MATCH(C156,'Нормализованная таблица'!$B$1:$K$1)+1,,,"Нормализованная таблица")),INDIRECT(ADDRESS(2,MATCH(D156,'Нормализованная таблица'!$B$1:$K$1)+1,,,"Нормализованная таблица")):INDIRECT(ADDRESS(31,MATCH(D156,'Нормализованная таблица'!$B$1:$K$1)+1,,,"Нормализованная таблица")),INDIRECT(ADDRESS(2,MATCH(E156,'Нормализованная таблица'!$B$1:$K$1)+1,,,"Нормализованная таблица")):INDIRECT(ADDRESS(31,MATCH(E156,'Нормализованная таблица'!$B$1:$K$1)+1,,,"Нормализованная таблица")),INDIRECT(ADDRESS(2,MATCH(F156,'Нормализованная таблица'!$B$1:$K$1)+1,,,"Нормализованная таблица")):INDIRECT(ADDRESS(31,MATCH(F156,'Нормализованная таблица'!$B$1:$K$1)+1,,,"Нормализованная таблица")),INDIRECT(ADDRESS(2,MATCH(B156,'Нормализованная таблица'!$B$1:$K$1)+1,,,"Нормализованная таблица")):INDIRECT(ADDRESS(31,MATCH(B156,'Нормализованная таблица'!$B$1:$K$1)+1,,,"Нормализованная таблица")),INDIRECT(ADDRESS(2,MATCH(A156,'Нормализованная таблица'!$B$1:$K$1)+1,,,"Нормализованная таблица")):INDIRECT(ADDRESS(31,MATCH(A156,'Нормализованная таблица'!$B$1:$K$1)+1,,,"Нормализованная таблица")))</f>
        <v>#N/A</v>
      </c>
    </row>
    <row r="157" spans="1:7" x14ac:dyDescent="0.3">
      <c r="A157" t="str">
        <f ca="1">IF(INDIRECT(ADDRESS(Таблицы!$AI158-1,6,,,"Трёхпредметные наборы"))&gt;=Параметры!$A$2,Таблицы!AC158,"")</f>
        <v/>
      </c>
      <c r="B157" t="str">
        <f ca="1">IF(INDIRECT(ADDRESS(Таблицы!$AI158-1,6,,,"Трёхпредметные наборы"))&gt;=Параметры!$A$2,Таблицы!AD158,"")</f>
        <v/>
      </c>
      <c r="C157" t="str">
        <f ca="1">IF(INDIRECT(ADDRESS(Таблицы!$AI158-1,6,,,"Трёхпредметные наборы"))&gt;=Параметры!$A$2,Таблицы!AE158,"")</f>
        <v/>
      </c>
      <c r="D157" t="str">
        <f ca="1">IF(INDIRECT(ADDRESS(Таблицы!$AI158-1,6,,,"Трёхпредметные наборы"))&gt;=Параметры!$A$2,Таблицы!AF158,"")</f>
        <v/>
      </c>
      <c r="E157" t="str">
        <f ca="1">IF(INDIRECT(ADDRESS(Таблицы!$AI158-1,6,,,"Трёхпредметные наборы"))&gt;=Параметры!$A$2,Таблицы!AG158,"")</f>
        <v/>
      </c>
      <c r="F157" t="str">
        <f ca="1">IF(INDIRECT(ADDRESS(MATCH(Таблицы!AH158,'Однопредметные наборы'!$A$2:$A$11)+1,2,,,"Однопредметные наборы"))&gt;=Параметры!$A$2,Таблицы!AH158,"")</f>
        <v>Терафлю</v>
      </c>
      <c r="G157" s="5" t="e">
        <f ca="1">SUMPRODUCT(INDIRECT(ADDRESS(2,MATCH(C157,'Нормализованная таблица'!$B$1:$K$1)+1,,,"Нормализованная таблица")):INDIRECT(ADDRESS(31,MATCH(C157,'Нормализованная таблица'!$B$1:$K$1)+1,,,"Нормализованная таблица")),INDIRECT(ADDRESS(2,MATCH(D157,'Нормализованная таблица'!$B$1:$K$1)+1,,,"Нормализованная таблица")):INDIRECT(ADDRESS(31,MATCH(D157,'Нормализованная таблица'!$B$1:$K$1)+1,,,"Нормализованная таблица")),INDIRECT(ADDRESS(2,MATCH(E157,'Нормализованная таблица'!$B$1:$K$1)+1,,,"Нормализованная таблица")):INDIRECT(ADDRESS(31,MATCH(E157,'Нормализованная таблица'!$B$1:$K$1)+1,,,"Нормализованная таблица")),INDIRECT(ADDRESS(2,MATCH(F157,'Нормализованная таблица'!$B$1:$K$1)+1,,,"Нормализованная таблица")):INDIRECT(ADDRESS(31,MATCH(F157,'Нормализованная таблица'!$B$1:$K$1)+1,,,"Нормализованная таблица")),INDIRECT(ADDRESS(2,MATCH(B157,'Нормализованная таблица'!$B$1:$K$1)+1,,,"Нормализованная таблица")):INDIRECT(ADDRESS(31,MATCH(B157,'Нормализованная таблица'!$B$1:$K$1)+1,,,"Нормализованная таблица")),INDIRECT(ADDRESS(2,MATCH(A157,'Нормализованная таблица'!$B$1:$K$1)+1,,,"Нормализованная таблица")):INDIRECT(ADDRESS(31,MATCH(A157,'Нормализованная таблица'!$B$1:$K$1)+1,,,"Нормализованная таблица")))</f>
        <v>#N/A</v>
      </c>
    </row>
    <row r="158" spans="1:7" x14ac:dyDescent="0.3">
      <c r="A158" t="str">
        <f ca="1">IF(INDIRECT(ADDRESS(Таблицы!$AI159-1,6,,,"Трёхпредметные наборы"))&gt;=Параметры!$A$2,Таблицы!AC159,"")</f>
        <v/>
      </c>
      <c r="B158" t="str">
        <f ca="1">IF(INDIRECT(ADDRESS(Таблицы!$AI159-1,6,,,"Трёхпредметные наборы"))&gt;=Параметры!$A$2,Таблицы!AD159,"")</f>
        <v/>
      </c>
      <c r="C158" t="str">
        <f ca="1">IF(INDIRECT(ADDRESS(Таблицы!$AI159-1,6,,,"Трёхпредметные наборы"))&gt;=Параметры!$A$2,Таблицы!AE159,"")</f>
        <v/>
      </c>
      <c r="D158" t="str">
        <f ca="1">IF(INDIRECT(ADDRESS(Таблицы!$AI159-1,6,,,"Трёхпредметные наборы"))&gt;=Параметры!$A$2,Таблицы!AF159,"")</f>
        <v/>
      </c>
      <c r="E158" t="str">
        <f ca="1">IF(INDIRECT(ADDRESS(Таблицы!$AI159-1,6,,,"Трёхпредметные наборы"))&gt;=Параметры!$A$2,Таблицы!AG159,"")</f>
        <v/>
      </c>
      <c r="F158" t="str">
        <f ca="1">IF(INDIRECT(ADDRESS(MATCH(Таблицы!AH159,'Однопредметные наборы'!$A$2:$A$11)+1,2,,,"Однопредметные наборы"))&gt;=Параметры!$A$2,Таблицы!AH159,"")</f>
        <v/>
      </c>
      <c r="G158" s="5" t="e">
        <f ca="1">SUMPRODUCT(INDIRECT(ADDRESS(2,MATCH(C158,'Нормализованная таблица'!$B$1:$K$1)+1,,,"Нормализованная таблица")):INDIRECT(ADDRESS(31,MATCH(C158,'Нормализованная таблица'!$B$1:$K$1)+1,,,"Нормализованная таблица")),INDIRECT(ADDRESS(2,MATCH(D158,'Нормализованная таблица'!$B$1:$K$1)+1,,,"Нормализованная таблица")):INDIRECT(ADDRESS(31,MATCH(D158,'Нормализованная таблица'!$B$1:$K$1)+1,,,"Нормализованная таблица")),INDIRECT(ADDRESS(2,MATCH(E158,'Нормализованная таблица'!$B$1:$K$1)+1,,,"Нормализованная таблица")):INDIRECT(ADDRESS(31,MATCH(E158,'Нормализованная таблица'!$B$1:$K$1)+1,,,"Нормализованная таблица")),INDIRECT(ADDRESS(2,MATCH(F158,'Нормализованная таблица'!$B$1:$K$1)+1,,,"Нормализованная таблица")):INDIRECT(ADDRESS(31,MATCH(F158,'Нормализованная таблица'!$B$1:$K$1)+1,,,"Нормализованная таблица")),INDIRECT(ADDRESS(2,MATCH(B158,'Нормализованная таблица'!$B$1:$K$1)+1,,,"Нормализованная таблица")):INDIRECT(ADDRESS(31,MATCH(B158,'Нормализованная таблица'!$B$1:$K$1)+1,,,"Нормализованная таблица")),INDIRECT(ADDRESS(2,MATCH(A158,'Нормализованная таблица'!$B$1:$K$1)+1,,,"Нормализованная таблица")):INDIRECT(ADDRESS(31,MATCH(A158,'Нормализованная таблица'!$B$1:$K$1)+1,,,"Нормализованная таблица")))</f>
        <v>#N/A</v>
      </c>
    </row>
    <row r="159" spans="1:7" x14ac:dyDescent="0.3">
      <c r="A159" t="str">
        <f ca="1">IF(INDIRECT(ADDRESS(Таблицы!$AI160-1,6,,,"Трёхпредметные наборы"))&gt;=Параметры!$A$2,Таблицы!AC160,"")</f>
        <v/>
      </c>
      <c r="B159" t="str">
        <f ca="1">IF(INDIRECT(ADDRESS(Таблицы!$AI160-1,6,,,"Трёхпредметные наборы"))&gt;=Параметры!$A$2,Таблицы!AD160,"")</f>
        <v/>
      </c>
      <c r="C159" t="str">
        <f ca="1">IF(INDIRECT(ADDRESS(Таблицы!$AI160-1,6,,,"Трёхпредметные наборы"))&gt;=Параметры!$A$2,Таблицы!AE160,"")</f>
        <v/>
      </c>
      <c r="D159" t="str">
        <f ca="1">IF(INDIRECT(ADDRESS(Таблицы!$AI160-1,6,,,"Трёхпредметные наборы"))&gt;=Параметры!$A$2,Таблицы!AF160,"")</f>
        <v/>
      </c>
      <c r="E159" t="str">
        <f ca="1">IF(INDIRECT(ADDRESS(Таблицы!$AI160-1,6,,,"Трёхпредметные наборы"))&gt;=Параметры!$A$2,Таблицы!AG160,"")</f>
        <v/>
      </c>
      <c r="F159" t="str">
        <f ca="1">IF(INDIRECT(ADDRESS(MATCH(Таблицы!AH160,'Однопредметные наборы'!$A$2:$A$11)+1,2,,,"Однопредметные наборы"))&gt;=Параметры!$A$2,Таблицы!AH160,"")</f>
        <v>Терафлю</v>
      </c>
      <c r="G159" s="5" t="e">
        <f ca="1">SUMPRODUCT(INDIRECT(ADDRESS(2,MATCH(C159,'Нормализованная таблица'!$B$1:$K$1)+1,,,"Нормализованная таблица")):INDIRECT(ADDRESS(31,MATCH(C159,'Нормализованная таблица'!$B$1:$K$1)+1,,,"Нормализованная таблица")),INDIRECT(ADDRESS(2,MATCH(D159,'Нормализованная таблица'!$B$1:$K$1)+1,,,"Нормализованная таблица")):INDIRECT(ADDRESS(31,MATCH(D159,'Нормализованная таблица'!$B$1:$K$1)+1,,,"Нормализованная таблица")),INDIRECT(ADDRESS(2,MATCH(E159,'Нормализованная таблица'!$B$1:$K$1)+1,,,"Нормализованная таблица")):INDIRECT(ADDRESS(31,MATCH(E159,'Нормализованная таблица'!$B$1:$K$1)+1,,,"Нормализованная таблица")),INDIRECT(ADDRESS(2,MATCH(F159,'Нормализованная таблица'!$B$1:$K$1)+1,,,"Нормализованная таблица")):INDIRECT(ADDRESS(31,MATCH(F159,'Нормализованная таблица'!$B$1:$K$1)+1,,,"Нормализованная таблица")),INDIRECT(ADDRESS(2,MATCH(B159,'Нормализованная таблица'!$B$1:$K$1)+1,,,"Нормализованная таблица")):INDIRECT(ADDRESS(31,MATCH(B159,'Нормализованная таблица'!$B$1:$K$1)+1,,,"Нормализованная таблица")),INDIRECT(ADDRESS(2,MATCH(A159,'Нормализованная таблица'!$B$1:$K$1)+1,,,"Нормализованная таблица")):INDIRECT(ADDRESS(31,MATCH(A159,'Нормализованная таблица'!$B$1:$K$1)+1,,,"Нормализованная таблица")))</f>
        <v>#N/A</v>
      </c>
    </row>
    <row r="160" spans="1:7" x14ac:dyDescent="0.3">
      <c r="A160" t="str">
        <f ca="1">IF(INDIRECT(ADDRESS(Таблицы!$AI161-1,6,,,"Трёхпредметные наборы"))&gt;=Параметры!$A$2,Таблицы!AC161,"")</f>
        <v/>
      </c>
      <c r="B160" t="str">
        <f ca="1">IF(INDIRECT(ADDRESS(Таблицы!$AI161-1,6,,,"Трёхпредметные наборы"))&gt;=Параметры!$A$2,Таблицы!AD161,"")</f>
        <v/>
      </c>
      <c r="C160" t="str">
        <f ca="1">IF(INDIRECT(ADDRESS(Таблицы!$AI161-1,6,,,"Трёхпредметные наборы"))&gt;=Параметры!$A$2,Таблицы!AE161,"")</f>
        <v/>
      </c>
      <c r="D160" t="str">
        <f ca="1">IF(INDIRECT(ADDRESS(Таблицы!$AI161-1,6,,,"Трёхпредметные наборы"))&gt;=Параметры!$A$2,Таблицы!AF161,"")</f>
        <v/>
      </c>
      <c r="E160" t="str">
        <f ca="1">IF(INDIRECT(ADDRESS(Таблицы!$AI161-1,6,,,"Трёхпредметные наборы"))&gt;=Параметры!$A$2,Таблицы!AG161,"")</f>
        <v/>
      </c>
      <c r="F160" t="str">
        <f ca="1">IF(INDIRECT(ADDRESS(MATCH(Таблицы!AH161,'Однопредметные наборы'!$A$2:$A$11)+1,2,,,"Однопредметные наборы"))&gt;=Параметры!$A$2,Таблицы!AH161,"")</f>
        <v>Терафлю</v>
      </c>
      <c r="G160" s="5" t="e">
        <f ca="1">SUMPRODUCT(INDIRECT(ADDRESS(2,MATCH(C160,'Нормализованная таблица'!$B$1:$K$1)+1,,,"Нормализованная таблица")):INDIRECT(ADDRESS(31,MATCH(C160,'Нормализованная таблица'!$B$1:$K$1)+1,,,"Нормализованная таблица")),INDIRECT(ADDRESS(2,MATCH(D160,'Нормализованная таблица'!$B$1:$K$1)+1,,,"Нормализованная таблица")):INDIRECT(ADDRESS(31,MATCH(D160,'Нормализованная таблица'!$B$1:$K$1)+1,,,"Нормализованная таблица")),INDIRECT(ADDRESS(2,MATCH(E160,'Нормализованная таблица'!$B$1:$K$1)+1,,,"Нормализованная таблица")):INDIRECT(ADDRESS(31,MATCH(E160,'Нормализованная таблица'!$B$1:$K$1)+1,,,"Нормализованная таблица")),INDIRECT(ADDRESS(2,MATCH(F160,'Нормализованная таблица'!$B$1:$K$1)+1,,,"Нормализованная таблица")):INDIRECT(ADDRESS(31,MATCH(F160,'Нормализованная таблица'!$B$1:$K$1)+1,,,"Нормализованная таблица")),INDIRECT(ADDRESS(2,MATCH(B160,'Нормализованная таблица'!$B$1:$K$1)+1,,,"Нормализованная таблица")):INDIRECT(ADDRESS(31,MATCH(B160,'Нормализованная таблица'!$B$1:$K$1)+1,,,"Нормализованная таблица")),INDIRECT(ADDRESS(2,MATCH(A160,'Нормализованная таблица'!$B$1:$K$1)+1,,,"Нормализованная таблица")):INDIRECT(ADDRESS(31,MATCH(A160,'Нормализованная таблица'!$B$1:$K$1)+1,,,"Нормализованная таблица")))</f>
        <v>#N/A</v>
      </c>
    </row>
    <row r="161" spans="1:7" x14ac:dyDescent="0.3">
      <c r="A161" t="str">
        <f ca="1">IF(INDIRECT(ADDRESS(Таблицы!$AI162-1,6,,,"Трёхпредметные наборы"))&gt;=Параметры!$A$2,Таблицы!AC162,"")</f>
        <v/>
      </c>
      <c r="B161" t="str">
        <f ca="1">IF(INDIRECT(ADDRESS(Таблицы!$AI162-1,6,,,"Трёхпредметные наборы"))&gt;=Параметры!$A$2,Таблицы!AD162,"")</f>
        <v/>
      </c>
      <c r="C161" t="str">
        <f ca="1">IF(INDIRECT(ADDRESS(Таблицы!$AI162-1,6,,,"Трёхпредметные наборы"))&gt;=Параметры!$A$2,Таблицы!AE162,"")</f>
        <v/>
      </c>
      <c r="D161" t="str">
        <f ca="1">IF(INDIRECT(ADDRESS(Таблицы!$AI162-1,6,,,"Трёхпредметные наборы"))&gt;=Параметры!$A$2,Таблицы!AF162,"")</f>
        <v/>
      </c>
      <c r="E161" t="str">
        <f ca="1">IF(INDIRECT(ADDRESS(Таблицы!$AI162-1,6,,,"Трёхпредметные наборы"))&gt;=Параметры!$A$2,Таблицы!AG162,"")</f>
        <v/>
      </c>
      <c r="F161" t="str">
        <f ca="1">IF(INDIRECT(ADDRESS(MATCH(Таблицы!AH162,'Однопредметные наборы'!$A$2:$A$11)+1,2,,,"Однопредметные наборы"))&gt;=Параметры!$A$2,Таблицы!AH162,"")</f>
        <v>Терафлю</v>
      </c>
      <c r="G161" s="5" t="e">
        <f ca="1">SUMPRODUCT(INDIRECT(ADDRESS(2,MATCH(C161,'Нормализованная таблица'!$B$1:$K$1)+1,,,"Нормализованная таблица")):INDIRECT(ADDRESS(31,MATCH(C161,'Нормализованная таблица'!$B$1:$K$1)+1,,,"Нормализованная таблица")),INDIRECT(ADDRESS(2,MATCH(D161,'Нормализованная таблица'!$B$1:$K$1)+1,,,"Нормализованная таблица")):INDIRECT(ADDRESS(31,MATCH(D161,'Нормализованная таблица'!$B$1:$K$1)+1,,,"Нормализованная таблица")),INDIRECT(ADDRESS(2,MATCH(E161,'Нормализованная таблица'!$B$1:$K$1)+1,,,"Нормализованная таблица")):INDIRECT(ADDRESS(31,MATCH(E161,'Нормализованная таблица'!$B$1:$K$1)+1,,,"Нормализованная таблица")),INDIRECT(ADDRESS(2,MATCH(F161,'Нормализованная таблица'!$B$1:$K$1)+1,,,"Нормализованная таблица")):INDIRECT(ADDRESS(31,MATCH(F161,'Нормализованная таблица'!$B$1:$K$1)+1,,,"Нормализованная таблица")),INDIRECT(ADDRESS(2,MATCH(B161,'Нормализованная таблица'!$B$1:$K$1)+1,,,"Нормализованная таблица")):INDIRECT(ADDRESS(31,MATCH(B161,'Нормализованная таблица'!$B$1:$K$1)+1,,,"Нормализованная таблица")),INDIRECT(ADDRESS(2,MATCH(A161,'Нормализованная таблица'!$B$1:$K$1)+1,,,"Нормализованная таблица")):INDIRECT(ADDRESS(31,MATCH(A161,'Нормализованная таблица'!$B$1:$K$1)+1,,,"Нормализованная таблица")))</f>
        <v>#N/A</v>
      </c>
    </row>
    <row r="162" spans="1:7" x14ac:dyDescent="0.3">
      <c r="A162" t="str">
        <f ca="1">IF(INDIRECT(ADDRESS(Таблицы!$AI163-1,6,,,"Трёхпредметные наборы"))&gt;=Параметры!$A$2,Таблицы!AC163,"")</f>
        <v/>
      </c>
      <c r="B162" t="str">
        <f ca="1">IF(INDIRECT(ADDRESS(Таблицы!$AI163-1,6,,,"Трёхпредметные наборы"))&gt;=Параметры!$A$2,Таблицы!AD163,"")</f>
        <v/>
      </c>
      <c r="C162" t="str">
        <f ca="1">IF(INDIRECT(ADDRESS(Таблицы!$AI163-1,6,,,"Трёхпредметные наборы"))&gt;=Параметры!$A$2,Таблицы!AE163,"")</f>
        <v/>
      </c>
      <c r="D162" t="str">
        <f ca="1">IF(INDIRECT(ADDRESS(Таблицы!$AI163-1,6,,,"Трёхпредметные наборы"))&gt;=Параметры!$A$2,Таблицы!AF163,"")</f>
        <v/>
      </c>
      <c r="E162" t="str">
        <f ca="1">IF(INDIRECT(ADDRESS(Таблицы!$AI163-1,6,,,"Трёхпредметные наборы"))&gt;=Параметры!$A$2,Таблицы!AG163,"")</f>
        <v/>
      </c>
      <c r="F162" t="str">
        <f ca="1">IF(INDIRECT(ADDRESS(MATCH(Таблицы!AH163,'Однопредметные наборы'!$A$2:$A$11)+1,2,,,"Однопредметные наборы"))&gt;=Параметры!$A$2,Таблицы!AH163,"")</f>
        <v>Терафлю</v>
      </c>
      <c r="G162" s="5" t="e">
        <f ca="1">SUMPRODUCT(INDIRECT(ADDRESS(2,MATCH(C162,'Нормализованная таблица'!$B$1:$K$1)+1,,,"Нормализованная таблица")):INDIRECT(ADDRESS(31,MATCH(C162,'Нормализованная таблица'!$B$1:$K$1)+1,,,"Нормализованная таблица")),INDIRECT(ADDRESS(2,MATCH(D162,'Нормализованная таблица'!$B$1:$K$1)+1,,,"Нормализованная таблица")):INDIRECT(ADDRESS(31,MATCH(D162,'Нормализованная таблица'!$B$1:$K$1)+1,,,"Нормализованная таблица")),INDIRECT(ADDRESS(2,MATCH(E162,'Нормализованная таблица'!$B$1:$K$1)+1,,,"Нормализованная таблица")):INDIRECT(ADDRESS(31,MATCH(E162,'Нормализованная таблица'!$B$1:$K$1)+1,,,"Нормализованная таблица")),INDIRECT(ADDRESS(2,MATCH(F162,'Нормализованная таблица'!$B$1:$K$1)+1,,,"Нормализованная таблица")):INDIRECT(ADDRESS(31,MATCH(F162,'Нормализованная таблица'!$B$1:$K$1)+1,,,"Нормализованная таблица")),INDIRECT(ADDRESS(2,MATCH(B162,'Нормализованная таблица'!$B$1:$K$1)+1,,,"Нормализованная таблица")):INDIRECT(ADDRESS(31,MATCH(B162,'Нормализованная таблица'!$B$1:$K$1)+1,,,"Нормализованная таблица")),INDIRECT(ADDRESS(2,MATCH(A162,'Нормализованная таблица'!$B$1:$K$1)+1,,,"Нормализованная таблица")):INDIRECT(ADDRESS(31,MATCH(A162,'Нормализованная таблица'!$B$1:$K$1)+1,,,"Нормализованная таблица")))</f>
        <v>#N/A</v>
      </c>
    </row>
    <row r="163" spans="1:7" x14ac:dyDescent="0.3">
      <c r="A163" t="str">
        <f ca="1">IF(INDIRECT(ADDRESS(Таблицы!$AI164-1,6,,,"Трёхпредметные наборы"))&gt;=Параметры!$A$2,Таблицы!AC164,"")</f>
        <v/>
      </c>
      <c r="B163" t="str">
        <f ca="1">IF(INDIRECT(ADDRESS(Таблицы!$AI164-1,6,,,"Трёхпредметные наборы"))&gt;=Параметры!$A$2,Таблицы!AD164,"")</f>
        <v/>
      </c>
      <c r="C163" t="str">
        <f ca="1">IF(INDIRECT(ADDRESS(Таблицы!$AI164-1,6,,,"Трёхпредметные наборы"))&gt;=Параметры!$A$2,Таблицы!AE164,"")</f>
        <v/>
      </c>
      <c r="D163" t="str">
        <f ca="1">IF(INDIRECT(ADDRESS(Таблицы!$AI164-1,6,,,"Трёхпредметные наборы"))&gt;=Параметры!$A$2,Таблицы!AF164,"")</f>
        <v/>
      </c>
      <c r="E163" t="str">
        <f ca="1">IF(INDIRECT(ADDRESS(Таблицы!$AI164-1,6,,,"Трёхпредметные наборы"))&gt;=Параметры!$A$2,Таблицы!AG164,"")</f>
        <v/>
      </c>
      <c r="F163" t="str">
        <f ca="1">IF(INDIRECT(ADDRESS(MATCH(Таблицы!AH164,'Однопредметные наборы'!$A$2:$A$11)+1,2,,,"Однопредметные наборы"))&gt;=Параметры!$A$2,Таблицы!AH164,"")</f>
        <v/>
      </c>
      <c r="G163" s="5" t="e">
        <f ca="1">SUMPRODUCT(INDIRECT(ADDRESS(2,MATCH(C163,'Нормализованная таблица'!$B$1:$K$1)+1,,,"Нормализованная таблица")):INDIRECT(ADDRESS(31,MATCH(C163,'Нормализованная таблица'!$B$1:$K$1)+1,,,"Нормализованная таблица")),INDIRECT(ADDRESS(2,MATCH(D163,'Нормализованная таблица'!$B$1:$K$1)+1,,,"Нормализованная таблица")):INDIRECT(ADDRESS(31,MATCH(D163,'Нормализованная таблица'!$B$1:$K$1)+1,,,"Нормализованная таблица")),INDIRECT(ADDRESS(2,MATCH(E163,'Нормализованная таблица'!$B$1:$K$1)+1,,,"Нормализованная таблица")):INDIRECT(ADDRESS(31,MATCH(E163,'Нормализованная таблица'!$B$1:$K$1)+1,,,"Нормализованная таблица")),INDIRECT(ADDRESS(2,MATCH(F163,'Нормализованная таблица'!$B$1:$K$1)+1,,,"Нормализованная таблица")):INDIRECT(ADDRESS(31,MATCH(F163,'Нормализованная таблица'!$B$1:$K$1)+1,,,"Нормализованная таблица")),INDIRECT(ADDRESS(2,MATCH(B163,'Нормализованная таблица'!$B$1:$K$1)+1,,,"Нормализованная таблица")):INDIRECT(ADDRESS(31,MATCH(B163,'Нормализованная таблица'!$B$1:$K$1)+1,,,"Нормализованная таблица")),INDIRECT(ADDRESS(2,MATCH(A163,'Нормализованная таблица'!$B$1:$K$1)+1,,,"Нормализованная таблица")):INDIRECT(ADDRESS(31,MATCH(A163,'Нормализованная таблица'!$B$1:$K$1)+1,,,"Нормализованная таблица")))</f>
        <v>#N/A</v>
      </c>
    </row>
    <row r="164" spans="1:7" x14ac:dyDescent="0.3">
      <c r="A164" t="str">
        <f ca="1">IF(INDIRECT(ADDRESS(Таблицы!$AI165-1,6,,,"Трёхпредметные наборы"))&gt;=Параметры!$A$2,Таблицы!AC165,"")</f>
        <v/>
      </c>
      <c r="B164" t="str">
        <f ca="1">IF(INDIRECT(ADDRESS(Таблицы!$AI165-1,6,,,"Трёхпредметные наборы"))&gt;=Параметры!$A$2,Таблицы!AD165,"")</f>
        <v/>
      </c>
      <c r="C164" t="str">
        <f ca="1">IF(INDIRECT(ADDRESS(Таблицы!$AI165-1,6,,,"Трёхпредметные наборы"))&gt;=Параметры!$A$2,Таблицы!AE165,"")</f>
        <v/>
      </c>
      <c r="D164" t="str">
        <f ca="1">IF(INDIRECT(ADDRESS(Таблицы!$AI165-1,6,,,"Трёхпредметные наборы"))&gt;=Параметры!$A$2,Таблицы!AF165,"")</f>
        <v/>
      </c>
      <c r="E164" t="str">
        <f ca="1">IF(INDIRECT(ADDRESS(Таблицы!$AI165-1,6,,,"Трёхпредметные наборы"))&gt;=Параметры!$A$2,Таблицы!AG165,"")</f>
        <v/>
      </c>
      <c r="F164" t="str">
        <f ca="1">IF(INDIRECT(ADDRESS(MATCH(Таблицы!AH165,'Однопредметные наборы'!$A$2:$A$11)+1,2,,,"Однопредметные наборы"))&gt;=Параметры!$A$2,Таблицы!AH165,"")</f>
        <v/>
      </c>
      <c r="G164" s="5" t="e">
        <f ca="1">SUMPRODUCT(INDIRECT(ADDRESS(2,MATCH(C164,'Нормализованная таблица'!$B$1:$K$1)+1,,,"Нормализованная таблица")):INDIRECT(ADDRESS(31,MATCH(C164,'Нормализованная таблица'!$B$1:$K$1)+1,,,"Нормализованная таблица")),INDIRECT(ADDRESS(2,MATCH(D164,'Нормализованная таблица'!$B$1:$K$1)+1,,,"Нормализованная таблица")):INDIRECT(ADDRESS(31,MATCH(D164,'Нормализованная таблица'!$B$1:$K$1)+1,,,"Нормализованная таблица")),INDIRECT(ADDRESS(2,MATCH(E164,'Нормализованная таблица'!$B$1:$K$1)+1,,,"Нормализованная таблица")):INDIRECT(ADDRESS(31,MATCH(E164,'Нормализованная таблица'!$B$1:$K$1)+1,,,"Нормализованная таблица")),INDIRECT(ADDRESS(2,MATCH(F164,'Нормализованная таблица'!$B$1:$K$1)+1,,,"Нормализованная таблица")):INDIRECT(ADDRESS(31,MATCH(F164,'Нормализованная таблица'!$B$1:$K$1)+1,,,"Нормализованная таблица")),INDIRECT(ADDRESS(2,MATCH(B164,'Нормализованная таблица'!$B$1:$K$1)+1,,,"Нормализованная таблица")):INDIRECT(ADDRESS(31,MATCH(B164,'Нормализованная таблица'!$B$1:$K$1)+1,,,"Нормализованная таблица")),INDIRECT(ADDRESS(2,MATCH(A164,'Нормализованная таблица'!$B$1:$K$1)+1,,,"Нормализованная таблица")):INDIRECT(ADDRESS(31,MATCH(A164,'Нормализованная таблица'!$B$1:$K$1)+1,,,"Нормализованная таблица")))</f>
        <v>#N/A</v>
      </c>
    </row>
    <row r="165" spans="1:7" x14ac:dyDescent="0.3">
      <c r="A165" t="str">
        <f ca="1">IF(INDIRECT(ADDRESS(Таблицы!$AI166-1,6,,,"Трёхпредметные наборы"))&gt;=Параметры!$A$2,Таблицы!AC166,"")</f>
        <v/>
      </c>
      <c r="B165" t="str">
        <f ca="1">IF(INDIRECT(ADDRESS(Таблицы!$AI166-1,6,,,"Трёхпредметные наборы"))&gt;=Параметры!$A$2,Таблицы!AD166,"")</f>
        <v/>
      </c>
      <c r="C165" t="str">
        <f ca="1">IF(INDIRECT(ADDRESS(Таблицы!$AI166-1,6,,,"Трёхпредметные наборы"))&gt;=Параметры!$A$2,Таблицы!AE166,"")</f>
        <v/>
      </c>
      <c r="D165" t="str">
        <f ca="1">IF(INDIRECT(ADDRESS(Таблицы!$AI166-1,6,,,"Трёхпредметные наборы"))&gt;=Параметры!$A$2,Таблицы!AF166,"")</f>
        <v/>
      </c>
      <c r="E165" t="str">
        <f ca="1">IF(INDIRECT(ADDRESS(Таблицы!$AI166-1,6,,,"Трёхпредметные наборы"))&gt;=Параметры!$A$2,Таблицы!AG166,"")</f>
        <v/>
      </c>
      <c r="F165" t="str">
        <f ca="1">IF(INDIRECT(ADDRESS(MATCH(Таблицы!AH166,'Однопредметные наборы'!$A$2:$A$11)+1,2,,,"Однопредметные наборы"))&gt;=Параметры!$A$2,Таблицы!AH166,"")</f>
        <v>Терафлю</v>
      </c>
      <c r="G165" s="5" t="e">
        <f ca="1">SUMPRODUCT(INDIRECT(ADDRESS(2,MATCH(C165,'Нормализованная таблица'!$B$1:$K$1)+1,,,"Нормализованная таблица")):INDIRECT(ADDRESS(31,MATCH(C165,'Нормализованная таблица'!$B$1:$K$1)+1,,,"Нормализованная таблица")),INDIRECT(ADDRESS(2,MATCH(D165,'Нормализованная таблица'!$B$1:$K$1)+1,,,"Нормализованная таблица")):INDIRECT(ADDRESS(31,MATCH(D165,'Нормализованная таблица'!$B$1:$K$1)+1,,,"Нормализованная таблица")),INDIRECT(ADDRESS(2,MATCH(E165,'Нормализованная таблица'!$B$1:$K$1)+1,,,"Нормализованная таблица")):INDIRECT(ADDRESS(31,MATCH(E165,'Нормализованная таблица'!$B$1:$K$1)+1,,,"Нормализованная таблица")),INDIRECT(ADDRESS(2,MATCH(F165,'Нормализованная таблица'!$B$1:$K$1)+1,,,"Нормализованная таблица")):INDIRECT(ADDRESS(31,MATCH(F165,'Нормализованная таблица'!$B$1:$K$1)+1,,,"Нормализованная таблица")),INDIRECT(ADDRESS(2,MATCH(B165,'Нормализованная таблица'!$B$1:$K$1)+1,,,"Нормализованная таблица")):INDIRECT(ADDRESS(31,MATCH(B165,'Нормализованная таблица'!$B$1:$K$1)+1,,,"Нормализованная таблица")),INDIRECT(ADDRESS(2,MATCH(A165,'Нормализованная таблица'!$B$1:$K$1)+1,,,"Нормализованная таблица")):INDIRECT(ADDRESS(31,MATCH(A165,'Нормализованная таблица'!$B$1:$K$1)+1,,,"Нормализованная таблица")))</f>
        <v>#N/A</v>
      </c>
    </row>
    <row r="166" spans="1:7" x14ac:dyDescent="0.3">
      <c r="A166" t="str">
        <f ca="1">IF(INDIRECT(ADDRESS(Таблицы!$AI167-1,6,,,"Трёхпредметные наборы"))&gt;=Параметры!$A$2,Таблицы!AC167,"")</f>
        <v/>
      </c>
      <c r="B166" t="str">
        <f ca="1">IF(INDIRECT(ADDRESS(Таблицы!$AI167-1,6,,,"Трёхпредметные наборы"))&gt;=Параметры!$A$2,Таблицы!AD167,"")</f>
        <v/>
      </c>
      <c r="C166" t="str">
        <f ca="1">IF(INDIRECT(ADDRESS(Таблицы!$AI167-1,6,,,"Трёхпредметные наборы"))&gt;=Параметры!$A$2,Таблицы!AE167,"")</f>
        <v/>
      </c>
      <c r="D166" t="str">
        <f ca="1">IF(INDIRECT(ADDRESS(Таблицы!$AI167-1,6,,,"Трёхпредметные наборы"))&gt;=Параметры!$A$2,Таблицы!AF167,"")</f>
        <v/>
      </c>
      <c r="E166" t="str">
        <f ca="1">IF(INDIRECT(ADDRESS(Таблицы!$AI167-1,6,,,"Трёхпредметные наборы"))&gt;=Параметры!$A$2,Таблицы!AG167,"")</f>
        <v/>
      </c>
      <c r="F166" t="str">
        <f ca="1">IF(INDIRECT(ADDRESS(MATCH(Таблицы!AH167,'Однопредметные наборы'!$A$2:$A$11)+1,2,,,"Однопредметные наборы"))&gt;=Параметры!$A$2,Таблицы!AH167,"")</f>
        <v/>
      </c>
      <c r="G166" s="5" t="e">
        <f ca="1">SUMPRODUCT(INDIRECT(ADDRESS(2,MATCH(C166,'Нормализованная таблица'!$B$1:$K$1)+1,,,"Нормализованная таблица")):INDIRECT(ADDRESS(31,MATCH(C166,'Нормализованная таблица'!$B$1:$K$1)+1,,,"Нормализованная таблица")),INDIRECT(ADDRESS(2,MATCH(D166,'Нормализованная таблица'!$B$1:$K$1)+1,,,"Нормализованная таблица")):INDIRECT(ADDRESS(31,MATCH(D166,'Нормализованная таблица'!$B$1:$K$1)+1,,,"Нормализованная таблица")),INDIRECT(ADDRESS(2,MATCH(E166,'Нормализованная таблица'!$B$1:$K$1)+1,,,"Нормализованная таблица")):INDIRECT(ADDRESS(31,MATCH(E166,'Нормализованная таблица'!$B$1:$K$1)+1,,,"Нормализованная таблица")),INDIRECT(ADDRESS(2,MATCH(F166,'Нормализованная таблица'!$B$1:$K$1)+1,,,"Нормализованная таблица")):INDIRECT(ADDRESS(31,MATCH(F166,'Нормализованная таблица'!$B$1:$K$1)+1,,,"Нормализованная таблица")),INDIRECT(ADDRESS(2,MATCH(B166,'Нормализованная таблица'!$B$1:$K$1)+1,,,"Нормализованная таблица")):INDIRECT(ADDRESS(31,MATCH(B166,'Нормализованная таблица'!$B$1:$K$1)+1,,,"Нормализованная таблица")),INDIRECT(ADDRESS(2,MATCH(A166,'Нормализованная таблица'!$B$1:$K$1)+1,,,"Нормализованная таблица")):INDIRECT(ADDRESS(31,MATCH(A166,'Нормализованная таблица'!$B$1:$K$1)+1,,,"Нормализованная таблица")))</f>
        <v>#N/A</v>
      </c>
    </row>
    <row r="167" spans="1:7" x14ac:dyDescent="0.3">
      <c r="A167" t="str">
        <f ca="1">IF(INDIRECT(ADDRESS(Таблицы!$AI168-1,6,,,"Трёхпредметные наборы"))&gt;=Параметры!$A$2,Таблицы!AC168,"")</f>
        <v/>
      </c>
      <c r="B167" t="str">
        <f ca="1">IF(INDIRECT(ADDRESS(Таблицы!$AI168-1,6,,,"Трёхпредметные наборы"))&gt;=Параметры!$A$2,Таблицы!AD168,"")</f>
        <v/>
      </c>
      <c r="C167" t="str">
        <f ca="1">IF(INDIRECT(ADDRESS(Таблицы!$AI168-1,6,,,"Трёхпредметные наборы"))&gt;=Параметры!$A$2,Таблицы!AE168,"")</f>
        <v/>
      </c>
      <c r="D167" t="str">
        <f ca="1">IF(INDIRECT(ADDRESS(Таблицы!$AI168-1,6,,,"Трёхпредметные наборы"))&gt;=Параметры!$A$2,Таблицы!AF168,"")</f>
        <v/>
      </c>
      <c r="E167" t="str">
        <f ca="1">IF(INDIRECT(ADDRESS(Таблицы!$AI168-1,6,,,"Трёхпредметные наборы"))&gt;=Параметры!$A$2,Таблицы!AG168,"")</f>
        <v/>
      </c>
      <c r="F167" t="str">
        <f ca="1">IF(INDIRECT(ADDRESS(MATCH(Таблицы!AH168,'Однопредметные наборы'!$A$2:$A$11)+1,2,,,"Однопредметные наборы"))&gt;=Параметры!$A$2,Таблицы!AH168,"")</f>
        <v>Терафлю</v>
      </c>
      <c r="G167" s="5" t="e">
        <f ca="1">SUMPRODUCT(INDIRECT(ADDRESS(2,MATCH(C167,'Нормализованная таблица'!$B$1:$K$1)+1,,,"Нормализованная таблица")):INDIRECT(ADDRESS(31,MATCH(C167,'Нормализованная таблица'!$B$1:$K$1)+1,,,"Нормализованная таблица")),INDIRECT(ADDRESS(2,MATCH(D167,'Нормализованная таблица'!$B$1:$K$1)+1,,,"Нормализованная таблица")):INDIRECT(ADDRESS(31,MATCH(D167,'Нормализованная таблица'!$B$1:$K$1)+1,,,"Нормализованная таблица")),INDIRECT(ADDRESS(2,MATCH(E167,'Нормализованная таблица'!$B$1:$K$1)+1,,,"Нормализованная таблица")):INDIRECT(ADDRESS(31,MATCH(E167,'Нормализованная таблица'!$B$1:$K$1)+1,,,"Нормализованная таблица")),INDIRECT(ADDRESS(2,MATCH(F167,'Нормализованная таблица'!$B$1:$K$1)+1,,,"Нормализованная таблица")):INDIRECT(ADDRESS(31,MATCH(F167,'Нормализованная таблица'!$B$1:$K$1)+1,,,"Нормализованная таблица")),INDIRECT(ADDRESS(2,MATCH(B167,'Нормализованная таблица'!$B$1:$K$1)+1,,,"Нормализованная таблица")):INDIRECT(ADDRESS(31,MATCH(B167,'Нормализованная таблица'!$B$1:$K$1)+1,,,"Нормализованная таблица")),INDIRECT(ADDRESS(2,MATCH(A167,'Нормализованная таблица'!$B$1:$K$1)+1,,,"Нормализованная таблица")):INDIRECT(ADDRESS(31,MATCH(A167,'Нормализованная таблица'!$B$1:$K$1)+1,,,"Нормализованная таблица")))</f>
        <v>#N/A</v>
      </c>
    </row>
    <row r="168" spans="1:7" x14ac:dyDescent="0.3">
      <c r="A168" t="str">
        <f ca="1">IF(INDIRECT(ADDRESS(Таблицы!$AI169-1,6,,,"Трёхпредметные наборы"))&gt;=Параметры!$A$2,Таблицы!AC169,"")</f>
        <v/>
      </c>
      <c r="B168" t="str">
        <f ca="1">IF(INDIRECT(ADDRESS(Таблицы!$AI169-1,6,,,"Трёхпредметные наборы"))&gt;=Параметры!$A$2,Таблицы!AD169,"")</f>
        <v/>
      </c>
      <c r="C168" t="str">
        <f ca="1">IF(INDIRECT(ADDRESS(Таблицы!$AI169-1,6,,,"Трёхпредметные наборы"))&gt;=Параметры!$A$2,Таблицы!AE169,"")</f>
        <v/>
      </c>
      <c r="D168" t="str">
        <f ca="1">IF(INDIRECT(ADDRESS(Таблицы!$AI169-1,6,,,"Трёхпредметные наборы"))&gt;=Параметры!$A$2,Таблицы!AF169,"")</f>
        <v/>
      </c>
      <c r="E168" t="str">
        <f ca="1">IF(INDIRECT(ADDRESS(Таблицы!$AI169-1,6,,,"Трёхпредметные наборы"))&gt;=Параметры!$A$2,Таблицы!AG169,"")</f>
        <v/>
      </c>
      <c r="F168" t="str">
        <f ca="1">IF(INDIRECT(ADDRESS(MATCH(Таблицы!AH169,'Однопредметные наборы'!$A$2:$A$11)+1,2,,,"Однопредметные наборы"))&gt;=Параметры!$A$2,Таблицы!AH169,"")</f>
        <v>Терафлю</v>
      </c>
      <c r="G168" s="5" t="e">
        <f ca="1">SUMPRODUCT(INDIRECT(ADDRESS(2,MATCH(C168,'Нормализованная таблица'!$B$1:$K$1)+1,,,"Нормализованная таблица")):INDIRECT(ADDRESS(31,MATCH(C168,'Нормализованная таблица'!$B$1:$K$1)+1,,,"Нормализованная таблица")),INDIRECT(ADDRESS(2,MATCH(D168,'Нормализованная таблица'!$B$1:$K$1)+1,,,"Нормализованная таблица")):INDIRECT(ADDRESS(31,MATCH(D168,'Нормализованная таблица'!$B$1:$K$1)+1,,,"Нормализованная таблица")),INDIRECT(ADDRESS(2,MATCH(E168,'Нормализованная таблица'!$B$1:$K$1)+1,,,"Нормализованная таблица")):INDIRECT(ADDRESS(31,MATCH(E168,'Нормализованная таблица'!$B$1:$K$1)+1,,,"Нормализованная таблица")),INDIRECT(ADDRESS(2,MATCH(F168,'Нормализованная таблица'!$B$1:$K$1)+1,,,"Нормализованная таблица")):INDIRECT(ADDRESS(31,MATCH(F168,'Нормализованная таблица'!$B$1:$K$1)+1,,,"Нормализованная таблица")),INDIRECT(ADDRESS(2,MATCH(B168,'Нормализованная таблица'!$B$1:$K$1)+1,,,"Нормализованная таблица")):INDIRECT(ADDRESS(31,MATCH(B168,'Нормализованная таблица'!$B$1:$K$1)+1,,,"Нормализованная таблица")),INDIRECT(ADDRESS(2,MATCH(A168,'Нормализованная таблица'!$B$1:$K$1)+1,,,"Нормализованная таблица")):INDIRECT(ADDRESS(31,MATCH(A168,'Нормализованная таблица'!$B$1:$K$1)+1,,,"Нормализованная таблица")))</f>
        <v>#N/A</v>
      </c>
    </row>
    <row r="169" spans="1:7" x14ac:dyDescent="0.3">
      <c r="A169" t="str">
        <f ca="1">IF(INDIRECT(ADDRESS(Таблицы!$AI170-1,6,,,"Трёхпредметные наборы"))&gt;=Параметры!$A$2,Таблицы!AC170,"")</f>
        <v/>
      </c>
      <c r="B169" t="str">
        <f ca="1">IF(INDIRECT(ADDRESS(Таблицы!$AI170-1,6,,,"Трёхпредметные наборы"))&gt;=Параметры!$A$2,Таблицы!AD170,"")</f>
        <v/>
      </c>
      <c r="C169" t="str">
        <f ca="1">IF(INDIRECT(ADDRESS(Таблицы!$AI170-1,6,,,"Трёхпредметные наборы"))&gt;=Параметры!$A$2,Таблицы!AE170,"")</f>
        <v/>
      </c>
      <c r="D169" t="str">
        <f ca="1">IF(INDIRECT(ADDRESS(Таблицы!$AI170-1,6,,,"Трёхпредметные наборы"))&gt;=Параметры!$A$2,Таблицы!AF170,"")</f>
        <v/>
      </c>
      <c r="E169" t="str">
        <f ca="1">IF(INDIRECT(ADDRESS(Таблицы!$AI170-1,6,,,"Трёхпредметные наборы"))&gt;=Параметры!$A$2,Таблицы!AG170,"")</f>
        <v/>
      </c>
      <c r="F169" t="str">
        <f ca="1">IF(INDIRECT(ADDRESS(MATCH(Таблицы!AH170,'Однопредметные наборы'!$A$2:$A$11)+1,2,,,"Однопредметные наборы"))&gt;=Параметры!$A$2,Таблицы!AH170,"")</f>
        <v/>
      </c>
      <c r="G169" s="5" t="e">
        <f ca="1">SUMPRODUCT(INDIRECT(ADDRESS(2,MATCH(C169,'Нормализованная таблица'!$B$1:$K$1)+1,,,"Нормализованная таблица")):INDIRECT(ADDRESS(31,MATCH(C169,'Нормализованная таблица'!$B$1:$K$1)+1,,,"Нормализованная таблица")),INDIRECT(ADDRESS(2,MATCH(D169,'Нормализованная таблица'!$B$1:$K$1)+1,,,"Нормализованная таблица")):INDIRECT(ADDRESS(31,MATCH(D169,'Нормализованная таблица'!$B$1:$K$1)+1,,,"Нормализованная таблица")),INDIRECT(ADDRESS(2,MATCH(E169,'Нормализованная таблица'!$B$1:$K$1)+1,,,"Нормализованная таблица")):INDIRECT(ADDRESS(31,MATCH(E169,'Нормализованная таблица'!$B$1:$K$1)+1,,,"Нормализованная таблица")),INDIRECT(ADDRESS(2,MATCH(F169,'Нормализованная таблица'!$B$1:$K$1)+1,,,"Нормализованная таблица")):INDIRECT(ADDRESS(31,MATCH(F169,'Нормализованная таблица'!$B$1:$K$1)+1,,,"Нормализованная таблица")),INDIRECT(ADDRESS(2,MATCH(B169,'Нормализованная таблица'!$B$1:$K$1)+1,,,"Нормализованная таблица")):INDIRECT(ADDRESS(31,MATCH(B169,'Нормализованная таблица'!$B$1:$K$1)+1,,,"Нормализованная таблица")),INDIRECT(ADDRESS(2,MATCH(A169,'Нормализованная таблица'!$B$1:$K$1)+1,,,"Нормализованная таблица")):INDIRECT(ADDRESS(31,MATCH(A169,'Нормализованная таблица'!$B$1:$K$1)+1,,,"Нормализованная таблица")))</f>
        <v>#N/A</v>
      </c>
    </row>
    <row r="170" spans="1:7" x14ac:dyDescent="0.3">
      <c r="A170" t="str">
        <f ca="1">IF(INDIRECT(ADDRESS(Таблицы!$AI171-1,6,,,"Трёхпредметные наборы"))&gt;=Параметры!$A$2,Таблицы!AC171,"")</f>
        <v/>
      </c>
      <c r="B170" t="str">
        <f ca="1">IF(INDIRECT(ADDRESS(Таблицы!$AI171-1,6,,,"Трёхпредметные наборы"))&gt;=Параметры!$A$2,Таблицы!AD171,"")</f>
        <v/>
      </c>
      <c r="C170" t="str">
        <f ca="1">IF(INDIRECT(ADDRESS(Таблицы!$AI171-1,6,,,"Трёхпредметные наборы"))&gt;=Параметры!$A$2,Таблицы!AE171,"")</f>
        <v/>
      </c>
      <c r="D170" t="str">
        <f ca="1">IF(INDIRECT(ADDRESS(Таблицы!$AI171-1,6,,,"Трёхпредметные наборы"))&gt;=Параметры!$A$2,Таблицы!AF171,"")</f>
        <v/>
      </c>
      <c r="E170" t="str">
        <f ca="1">IF(INDIRECT(ADDRESS(Таблицы!$AI171-1,6,,,"Трёхпредметные наборы"))&gt;=Параметры!$A$2,Таблицы!AG171,"")</f>
        <v/>
      </c>
      <c r="F170" t="str">
        <f ca="1">IF(INDIRECT(ADDRESS(MATCH(Таблицы!AH171,'Однопредметные наборы'!$A$2:$A$11)+1,2,,,"Однопредметные наборы"))&gt;=Параметры!$A$2,Таблицы!AH171,"")</f>
        <v>Терафлю</v>
      </c>
      <c r="G170" s="5" t="e">
        <f ca="1">SUMPRODUCT(INDIRECT(ADDRESS(2,MATCH(C170,'Нормализованная таблица'!$B$1:$K$1)+1,,,"Нормализованная таблица")):INDIRECT(ADDRESS(31,MATCH(C170,'Нормализованная таблица'!$B$1:$K$1)+1,,,"Нормализованная таблица")),INDIRECT(ADDRESS(2,MATCH(D170,'Нормализованная таблица'!$B$1:$K$1)+1,,,"Нормализованная таблица")):INDIRECT(ADDRESS(31,MATCH(D170,'Нормализованная таблица'!$B$1:$K$1)+1,,,"Нормализованная таблица")),INDIRECT(ADDRESS(2,MATCH(E170,'Нормализованная таблица'!$B$1:$K$1)+1,,,"Нормализованная таблица")):INDIRECT(ADDRESS(31,MATCH(E170,'Нормализованная таблица'!$B$1:$K$1)+1,,,"Нормализованная таблица")),INDIRECT(ADDRESS(2,MATCH(F170,'Нормализованная таблица'!$B$1:$K$1)+1,,,"Нормализованная таблица")):INDIRECT(ADDRESS(31,MATCH(F170,'Нормализованная таблица'!$B$1:$K$1)+1,,,"Нормализованная таблица")),INDIRECT(ADDRESS(2,MATCH(B170,'Нормализованная таблица'!$B$1:$K$1)+1,,,"Нормализованная таблица")):INDIRECT(ADDRESS(31,MATCH(B170,'Нормализованная таблица'!$B$1:$K$1)+1,,,"Нормализованная таблица")),INDIRECT(ADDRESS(2,MATCH(A170,'Нормализованная таблица'!$B$1:$K$1)+1,,,"Нормализованная таблица")):INDIRECT(ADDRESS(31,MATCH(A170,'Нормализованная таблица'!$B$1:$K$1)+1,,,"Нормализованная таблица")))</f>
        <v>#N/A</v>
      </c>
    </row>
    <row r="171" spans="1:7" x14ac:dyDescent="0.3">
      <c r="A171" t="str">
        <f ca="1">IF(INDIRECT(ADDRESS(Таблицы!$AI172-1,6,,,"Трёхпредметные наборы"))&gt;=Параметры!$A$2,Таблицы!AC172,"")</f>
        <v/>
      </c>
      <c r="B171" t="str">
        <f ca="1">IF(INDIRECT(ADDRESS(Таблицы!$AI172-1,6,,,"Трёхпредметные наборы"))&gt;=Параметры!$A$2,Таблицы!AD172,"")</f>
        <v/>
      </c>
      <c r="C171" t="str">
        <f ca="1">IF(INDIRECT(ADDRESS(Таблицы!$AI172-1,6,,,"Трёхпредметные наборы"))&gt;=Параметры!$A$2,Таблицы!AE172,"")</f>
        <v/>
      </c>
      <c r="D171" t="str">
        <f ca="1">IF(INDIRECT(ADDRESS(Таблицы!$AI172-1,6,,,"Трёхпредметные наборы"))&gt;=Параметры!$A$2,Таблицы!AF172,"")</f>
        <v/>
      </c>
      <c r="E171" t="str">
        <f ca="1">IF(INDIRECT(ADDRESS(Таблицы!$AI172-1,6,,,"Трёхпредметные наборы"))&gt;=Параметры!$A$2,Таблицы!AG172,"")</f>
        <v/>
      </c>
      <c r="F171" t="str">
        <f ca="1">IF(INDIRECT(ADDRESS(MATCH(Таблицы!AH172,'Однопредметные наборы'!$A$2:$A$11)+1,2,,,"Однопредметные наборы"))&gt;=Параметры!$A$2,Таблицы!AH172,"")</f>
        <v>Терафлю</v>
      </c>
      <c r="G171" s="5" t="e">
        <f ca="1">SUMPRODUCT(INDIRECT(ADDRESS(2,MATCH(C171,'Нормализованная таблица'!$B$1:$K$1)+1,,,"Нормализованная таблица")):INDIRECT(ADDRESS(31,MATCH(C171,'Нормализованная таблица'!$B$1:$K$1)+1,,,"Нормализованная таблица")),INDIRECT(ADDRESS(2,MATCH(D171,'Нормализованная таблица'!$B$1:$K$1)+1,,,"Нормализованная таблица")):INDIRECT(ADDRESS(31,MATCH(D171,'Нормализованная таблица'!$B$1:$K$1)+1,,,"Нормализованная таблица")),INDIRECT(ADDRESS(2,MATCH(E171,'Нормализованная таблица'!$B$1:$K$1)+1,,,"Нормализованная таблица")):INDIRECT(ADDRESS(31,MATCH(E171,'Нормализованная таблица'!$B$1:$K$1)+1,,,"Нормализованная таблица")),INDIRECT(ADDRESS(2,MATCH(F171,'Нормализованная таблица'!$B$1:$K$1)+1,,,"Нормализованная таблица")):INDIRECT(ADDRESS(31,MATCH(F171,'Нормализованная таблица'!$B$1:$K$1)+1,,,"Нормализованная таблица")),INDIRECT(ADDRESS(2,MATCH(B171,'Нормализованная таблица'!$B$1:$K$1)+1,,,"Нормализованная таблица")):INDIRECT(ADDRESS(31,MATCH(B171,'Нормализованная таблица'!$B$1:$K$1)+1,,,"Нормализованная таблица")),INDIRECT(ADDRESS(2,MATCH(A171,'Нормализованная таблица'!$B$1:$K$1)+1,,,"Нормализованная таблица")):INDIRECT(ADDRESS(31,MATCH(A171,'Нормализованная таблица'!$B$1:$K$1)+1,,,"Нормализованная таблица")))</f>
        <v>#N/A</v>
      </c>
    </row>
    <row r="172" spans="1:7" x14ac:dyDescent="0.3">
      <c r="A172" t="str">
        <f ca="1">IF(INDIRECT(ADDRESS(Таблицы!$AI173-1,6,,,"Трёхпредметные наборы"))&gt;=Параметры!$A$2,Таблицы!AC173,"")</f>
        <v/>
      </c>
      <c r="B172" t="str">
        <f ca="1">IF(INDIRECT(ADDRESS(Таблицы!$AI173-1,6,,,"Трёхпредметные наборы"))&gt;=Параметры!$A$2,Таблицы!AD173,"")</f>
        <v/>
      </c>
      <c r="C172" t="str">
        <f ca="1">IF(INDIRECT(ADDRESS(Таблицы!$AI173-1,6,,,"Трёхпредметные наборы"))&gt;=Параметры!$A$2,Таблицы!AE173,"")</f>
        <v/>
      </c>
      <c r="D172" t="str">
        <f ca="1">IF(INDIRECT(ADDRESS(Таблицы!$AI173-1,6,,,"Трёхпредметные наборы"))&gt;=Параметры!$A$2,Таблицы!AF173,"")</f>
        <v/>
      </c>
      <c r="E172" t="str">
        <f ca="1">IF(INDIRECT(ADDRESS(Таблицы!$AI173-1,6,,,"Трёхпредметные наборы"))&gt;=Параметры!$A$2,Таблицы!AG173,"")</f>
        <v/>
      </c>
      <c r="F172" t="str">
        <f ca="1">IF(INDIRECT(ADDRESS(MATCH(Таблицы!AH173,'Однопредметные наборы'!$A$2:$A$11)+1,2,,,"Однопредметные наборы"))&gt;=Параметры!$A$2,Таблицы!AH173,"")</f>
        <v>Терафлю</v>
      </c>
      <c r="G172" s="5" t="e">
        <f ca="1">SUMPRODUCT(INDIRECT(ADDRESS(2,MATCH(C172,'Нормализованная таблица'!$B$1:$K$1)+1,,,"Нормализованная таблица")):INDIRECT(ADDRESS(31,MATCH(C172,'Нормализованная таблица'!$B$1:$K$1)+1,,,"Нормализованная таблица")),INDIRECT(ADDRESS(2,MATCH(D172,'Нормализованная таблица'!$B$1:$K$1)+1,,,"Нормализованная таблица")):INDIRECT(ADDRESS(31,MATCH(D172,'Нормализованная таблица'!$B$1:$K$1)+1,,,"Нормализованная таблица")),INDIRECT(ADDRESS(2,MATCH(E172,'Нормализованная таблица'!$B$1:$K$1)+1,,,"Нормализованная таблица")):INDIRECT(ADDRESS(31,MATCH(E172,'Нормализованная таблица'!$B$1:$K$1)+1,,,"Нормализованная таблица")),INDIRECT(ADDRESS(2,MATCH(F172,'Нормализованная таблица'!$B$1:$K$1)+1,,,"Нормализованная таблица")):INDIRECT(ADDRESS(31,MATCH(F172,'Нормализованная таблица'!$B$1:$K$1)+1,,,"Нормализованная таблица")),INDIRECT(ADDRESS(2,MATCH(B172,'Нормализованная таблица'!$B$1:$K$1)+1,,,"Нормализованная таблица")):INDIRECT(ADDRESS(31,MATCH(B172,'Нормализованная таблица'!$B$1:$K$1)+1,,,"Нормализованная таблица")),INDIRECT(ADDRESS(2,MATCH(A172,'Нормализованная таблица'!$B$1:$K$1)+1,,,"Нормализованная таблица")):INDIRECT(ADDRESS(31,MATCH(A172,'Нормализованная таблица'!$B$1:$K$1)+1,,,"Нормализованная таблица")))</f>
        <v>#N/A</v>
      </c>
    </row>
    <row r="173" spans="1:7" x14ac:dyDescent="0.3">
      <c r="A173" t="str">
        <f ca="1">IF(INDIRECT(ADDRESS(Таблицы!$AI174-1,6,,,"Трёхпредметные наборы"))&gt;=Параметры!$A$2,Таблицы!AC174,"")</f>
        <v/>
      </c>
      <c r="B173" t="str">
        <f ca="1">IF(INDIRECT(ADDRESS(Таблицы!$AI174-1,6,,,"Трёхпредметные наборы"))&gt;=Параметры!$A$2,Таблицы!AD174,"")</f>
        <v/>
      </c>
      <c r="C173" t="str">
        <f ca="1">IF(INDIRECT(ADDRESS(Таблицы!$AI174-1,6,,,"Трёхпредметные наборы"))&gt;=Параметры!$A$2,Таблицы!AE174,"")</f>
        <v/>
      </c>
      <c r="D173" t="str">
        <f ca="1">IF(INDIRECT(ADDRESS(Таблицы!$AI174-1,6,,,"Трёхпредметные наборы"))&gt;=Параметры!$A$2,Таблицы!AF174,"")</f>
        <v/>
      </c>
      <c r="E173" t="str">
        <f ca="1">IF(INDIRECT(ADDRESS(Таблицы!$AI174-1,6,,,"Трёхпредметные наборы"))&gt;=Параметры!$A$2,Таблицы!AG174,"")</f>
        <v/>
      </c>
      <c r="F173" t="str">
        <f ca="1">IF(INDIRECT(ADDRESS(MATCH(Таблицы!AH174,'Однопредметные наборы'!$A$2:$A$11)+1,2,,,"Однопредметные наборы"))&gt;=Параметры!$A$2,Таблицы!AH174,"")</f>
        <v/>
      </c>
      <c r="G173" s="5" t="e">
        <f ca="1">SUMPRODUCT(INDIRECT(ADDRESS(2,MATCH(C173,'Нормализованная таблица'!$B$1:$K$1)+1,,,"Нормализованная таблица")):INDIRECT(ADDRESS(31,MATCH(C173,'Нормализованная таблица'!$B$1:$K$1)+1,,,"Нормализованная таблица")),INDIRECT(ADDRESS(2,MATCH(D173,'Нормализованная таблица'!$B$1:$K$1)+1,,,"Нормализованная таблица")):INDIRECT(ADDRESS(31,MATCH(D173,'Нормализованная таблица'!$B$1:$K$1)+1,,,"Нормализованная таблица")),INDIRECT(ADDRESS(2,MATCH(E173,'Нормализованная таблица'!$B$1:$K$1)+1,,,"Нормализованная таблица")):INDIRECT(ADDRESS(31,MATCH(E173,'Нормализованная таблица'!$B$1:$K$1)+1,,,"Нормализованная таблица")),INDIRECT(ADDRESS(2,MATCH(F173,'Нормализованная таблица'!$B$1:$K$1)+1,,,"Нормализованная таблица")):INDIRECT(ADDRESS(31,MATCH(F173,'Нормализованная таблица'!$B$1:$K$1)+1,,,"Нормализованная таблица")),INDIRECT(ADDRESS(2,MATCH(B173,'Нормализованная таблица'!$B$1:$K$1)+1,,,"Нормализованная таблица")):INDIRECT(ADDRESS(31,MATCH(B173,'Нормализованная таблица'!$B$1:$K$1)+1,,,"Нормализованная таблица")),INDIRECT(ADDRESS(2,MATCH(A173,'Нормализованная таблица'!$B$1:$K$1)+1,,,"Нормализованная таблица")):INDIRECT(ADDRESS(31,MATCH(A173,'Нормализованная таблица'!$B$1:$K$1)+1,,,"Нормализованная таблица")))</f>
        <v>#N/A</v>
      </c>
    </row>
    <row r="174" spans="1:7" x14ac:dyDescent="0.3">
      <c r="A174" t="str">
        <f ca="1">IF(INDIRECT(ADDRESS(Таблицы!$AI175-1,6,,,"Трёхпредметные наборы"))&gt;=Параметры!$A$2,Таблицы!AC175,"")</f>
        <v/>
      </c>
      <c r="B174" t="str">
        <f ca="1">IF(INDIRECT(ADDRESS(Таблицы!$AI175-1,6,,,"Трёхпредметные наборы"))&gt;=Параметры!$A$2,Таблицы!AD175,"")</f>
        <v/>
      </c>
      <c r="C174" t="str">
        <f ca="1">IF(INDIRECT(ADDRESS(Таблицы!$AI175-1,6,,,"Трёхпредметные наборы"))&gt;=Параметры!$A$2,Таблицы!AE175,"")</f>
        <v/>
      </c>
      <c r="D174" t="str">
        <f ca="1">IF(INDIRECT(ADDRESS(Таблицы!$AI175-1,6,,,"Трёхпредметные наборы"))&gt;=Параметры!$A$2,Таблицы!AF175,"")</f>
        <v/>
      </c>
      <c r="E174" t="str">
        <f ca="1">IF(INDIRECT(ADDRESS(Таблицы!$AI175-1,6,,,"Трёхпредметные наборы"))&gt;=Параметры!$A$2,Таблицы!AG175,"")</f>
        <v/>
      </c>
      <c r="F174" t="str">
        <f ca="1">IF(INDIRECT(ADDRESS(MATCH(Таблицы!AH175,'Однопредметные наборы'!$A$2:$A$11)+1,2,,,"Однопредметные наборы"))&gt;=Параметры!$A$2,Таблицы!AH175,"")</f>
        <v>Терафлю</v>
      </c>
      <c r="G174" s="5" t="e">
        <f ca="1">SUMPRODUCT(INDIRECT(ADDRESS(2,MATCH(C174,'Нормализованная таблица'!$B$1:$K$1)+1,,,"Нормализованная таблица")):INDIRECT(ADDRESS(31,MATCH(C174,'Нормализованная таблица'!$B$1:$K$1)+1,,,"Нормализованная таблица")),INDIRECT(ADDRESS(2,MATCH(D174,'Нормализованная таблица'!$B$1:$K$1)+1,,,"Нормализованная таблица")):INDIRECT(ADDRESS(31,MATCH(D174,'Нормализованная таблица'!$B$1:$K$1)+1,,,"Нормализованная таблица")),INDIRECT(ADDRESS(2,MATCH(E174,'Нормализованная таблица'!$B$1:$K$1)+1,,,"Нормализованная таблица")):INDIRECT(ADDRESS(31,MATCH(E174,'Нормализованная таблица'!$B$1:$K$1)+1,,,"Нормализованная таблица")),INDIRECT(ADDRESS(2,MATCH(F174,'Нормализованная таблица'!$B$1:$K$1)+1,,,"Нормализованная таблица")):INDIRECT(ADDRESS(31,MATCH(F174,'Нормализованная таблица'!$B$1:$K$1)+1,,,"Нормализованная таблица")),INDIRECT(ADDRESS(2,MATCH(B174,'Нормализованная таблица'!$B$1:$K$1)+1,,,"Нормализованная таблица")):INDIRECT(ADDRESS(31,MATCH(B174,'Нормализованная таблица'!$B$1:$K$1)+1,,,"Нормализованная таблица")),INDIRECT(ADDRESS(2,MATCH(A174,'Нормализованная таблица'!$B$1:$K$1)+1,,,"Нормализованная таблица")):INDIRECT(ADDRESS(31,MATCH(A174,'Нормализованная таблица'!$B$1:$K$1)+1,,,"Нормализованная таблица")))</f>
        <v>#N/A</v>
      </c>
    </row>
    <row r="175" spans="1:7" x14ac:dyDescent="0.3">
      <c r="A175" t="str">
        <f ca="1">IF(INDIRECT(ADDRESS(Таблицы!$AI176-1,6,,,"Трёхпредметные наборы"))&gt;=Параметры!$A$2,Таблицы!AC176,"")</f>
        <v/>
      </c>
      <c r="B175" t="str">
        <f ca="1">IF(INDIRECT(ADDRESS(Таблицы!$AI176-1,6,,,"Трёхпредметные наборы"))&gt;=Параметры!$A$2,Таблицы!AD176,"")</f>
        <v/>
      </c>
      <c r="C175" t="str">
        <f ca="1">IF(INDIRECT(ADDRESS(Таблицы!$AI176-1,6,,,"Трёхпредметные наборы"))&gt;=Параметры!$A$2,Таблицы!AE176,"")</f>
        <v/>
      </c>
      <c r="D175" t="str">
        <f ca="1">IF(INDIRECT(ADDRESS(Таблицы!$AI176-1,6,,,"Трёхпредметные наборы"))&gt;=Параметры!$A$2,Таблицы!AF176,"")</f>
        <v/>
      </c>
      <c r="E175" t="str">
        <f ca="1">IF(INDIRECT(ADDRESS(Таблицы!$AI176-1,6,,,"Трёхпредметные наборы"))&gt;=Параметры!$A$2,Таблицы!AG176,"")</f>
        <v/>
      </c>
      <c r="F175" t="str">
        <f ca="1">IF(INDIRECT(ADDRESS(MATCH(Таблицы!AH176,'Однопредметные наборы'!$A$2:$A$11)+1,2,,,"Однопредметные наборы"))&gt;=Параметры!$A$2,Таблицы!AH176,"")</f>
        <v>Терафлю</v>
      </c>
      <c r="G175" s="5" t="e">
        <f ca="1">SUMPRODUCT(INDIRECT(ADDRESS(2,MATCH(C175,'Нормализованная таблица'!$B$1:$K$1)+1,,,"Нормализованная таблица")):INDIRECT(ADDRESS(31,MATCH(C175,'Нормализованная таблица'!$B$1:$K$1)+1,,,"Нормализованная таблица")),INDIRECT(ADDRESS(2,MATCH(D175,'Нормализованная таблица'!$B$1:$K$1)+1,,,"Нормализованная таблица")):INDIRECT(ADDRESS(31,MATCH(D175,'Нормализованная таблица'!$B$1:$K$1)+1,,,"Нормализованная таблица")),INDIRECT(ADDRESS(2,MATCH(E175,'Нормализованная таблица'!$B$1:$K$1)+1,,,"Нормализованная таблица")):INDIRECT(ADDRESS(31,MATCH(E175,'Нормализованная таблица'!$B$1:$K$1)+1,,,"Нормализованная таблица")),INDIRECT(ADDRESS(2,MATCH(F175,'Нормализованная таблица'!$B$1:$K$1)+1,,,"Нормализованная таблица")):INDIRECT(ADDRESS(31,MATCH(F175,'Нормализованная таблица'!$B$1:$K$1)+1,,,"Нормализованная таблица")),INDIRECT(ADDRESS(2,MATCH(B175,'Нормализованная таблица'!$B$1:$K$1)+1,,,"Нормализованная таблица")):INDIRECT(ADDRESS(31,MATCH(B175,'Нормализованная таблица'!$B$1:$K$1)+1,,,"Нормализованная таблица")),INDIRECT(ADDRESS(2,MATCH(A175,'Нормализованная таблица'!$B$1:$K$1)+1,,,"Нормализованная таблица")):INDIRECT(ADDRESS(31,MATCH(A175,'Нормализованная таблица'!$B$1:$K$1)+1,,,"Нормализованная таблица")))</f>
        <v>#N/A</v>
      </c>
    </row>
    <row r="176" spans="1:7" x14ac:dyDescent="0.3">
      <c r="A176" t="str">
        <f ca="1">IF(INDIRECT(ADDRESS(Таблицы!$AI177-1,6,,,"Трёхпредметные наборы"))&gt;=Параметры!$A$2,Таблицы!AC177,"")</f>
        <v/>
      </c>
      <c r="B176" t="str">
        <f ca="1">IF(INDIRECT(ADDRESS(Таблицы!$AI177-1,6,,,"Трёхпредметные наборы"))&gt;=Параметры!$A$2,Таблицы!AD177,"")</f>
        <v/>
      </c>
      <c r="C176" t="str">
        <f ca="1">IF(INDIRECT(ADDRESS(Таблицы!$AI177-1,6,,,"Трёхпредметные наборы"))&gt;=Параметры!$A$2,Таблицы!AE177,"")</f>
        <v/>
      </c>
      <c r="D176" t="str">
        <f ca="1">IF(INDIRECT(ADDRESS(Таблицы!$AI177-1,6,,,"Трёхпредметные наборы"))&gt;=Параметры!$A$2,Таблицы!AF177,"")</f>
        <v/>
      </c>
      <c r="E176" t="str">
        <f ca="1">IF(INDIRECT(ADDRESS(Таблицы!$AI177-1,6,,,"Трёхпредметные наборы"))&gt;=Параметры!$A$2,Таблицы!AG177,"")</f>
        <v/>
      </c>
      <c r="F176" t="str">
        <f ca="1">IF(INDIRECT(ADDRESS(MATCH(Таблицы!AH177,'Однопредметные наборы'!$A$2:$A$11)+1,2,,,"Однопредметные наборы"))&gt;=Параметры!$A$2,Таблицы!AH177,"")</f>
        <v>Терафлю</v>
      </c>
      <c r="G176" s="5" t="e">
        <f ca="1">SUMPRODUCT(INDIRECT(ADDRESS(2,MATCH(C176,'Нормализованная таблица'!$B$1:$K$1)+1,,,"Нормализованная таблица")):INDIRECT(ADDRESS(31,MATCH(C176,'Нормализованная таблица'!$B$1:$K$1)+1,,,"Нормализованная таблица")),INDIRECT(ADDRESS(2,MATCH(D176,'Нормализованная таблица'!$B$1:$K$1)+1,,,"Нормализованная таблица")):INDIRECT(ADDRESS(31,MATCH(D176,'Нормализованная таблица'!$B$1:$K$1)+1,,,"Нормализованная таблица")),INDIRECT(ADDRESS(2,MATCH(E176,'Нормализованная таблица'!$B$1:$K$1)+1,,,"Нормализованная таблица")):INDIRECT(ADDRESS(31,MATCH(E176,'Нормализованная таблица'!$B$1:$K$1)+1,,,"Нормализованная таблица")),INDIRECT(ADDRESS(2,MATCH(F176,'Нормализованная таблица'!$B$1:$K$1)+1,,,"Нормализованная таблица")):INDIRECT(ADDRESS(31,MATCH(F176,'Нормализованная таблица'!$B$1:$K$1)+1,,,"Нормализованная таблица")),INDIRECT(ADDRESS(2,MATCH(B176,'Нормализованная таблица'!$B$1:$K$1)+1,,,"Нормализованная таблица")):INDIRECT(ADDRESS(31,MATCH(B176,'Нормализованная таблица'!$B$1:$K$1)+1,,,"Нормализованная таблица")),INDIRECT(ADDRESS(2,MATCH(A176,'Нормализованная таблица'!$B$1:$K$1)+1,,,"Нормализованная таблица")):INDIRECT(ADDRESS(31,MATCH(A176,'Нормализованная таблица'!$B$1:$K$1)+1,,,"Нормализованная таблица")))</f>
        <v>#N/A</v>
      </c>
    </row>
    <row r="177" spans="1:7" x14ac:dyDescent="0.3">
      <c r="A177" t="str">
        <f ca="1">IF(INDIRECT(ADDRESS(Таблицы!$AI178-1,6,,,"Трёхпредметные наборы"))&gt;=Параметры!$A$2,Таблицы!AC178,"")</f>
        <v/>
      </c>
      <c r="B177" t="str">
        <f ca="1">IF(INDIRECT(ADDRESS(Таблицы!$AI178-1,6,,,"Трёхпредметные наборы"))&gt;=Параметры!$A$2,Таблицы!AD178,"")</f>
        <v/>
      </c>
      <c r="C177" t="str">
        <f ca="1">IF(INDIRECT(ADDRESS(Таблицы!$AI178-1,6,,,"Трёхпредметные наборы"))&gt;=Параметры!$A$2,Таблицы!AE178,"")</f>
        <v/>
      </c>
      <c r="D177" t="str">
        <f ca="1">IF(INDIRECT(ADDRESS(Таблицы!$AI178-1,6,,,"Трёхпредметные наборы"))&gt;=Параметры!$A$2,Таблицы!AF178,"")</f>
        <v/>
      </c>
      <c r="E177" t="str">
        <f ca="1">IF(INDIRECT(ADDRESS(Таблицы!$AI178-1,6,,,"Трёхпредметные наборы"))&gt;=Параметры!$A$2,Таблицы!AG178,"")</f>
        <v/>
      </c>
      <c r="F177" t="str">
        <f ca="1">IF(INDIRECT(ADDRESS(MATCH(Таблицы!AH178,'Однопредметные наборы'!$A$2:$A$11)+1,2,,,"Однопредметные наборы"))&gt;=Параметры!$A$2,Таблицы!AH178,"")</f>
        <v>Терафлю</v>
      </c>
      <c r="G177" s="5" t="e">
        <f ca="1">SUMPRODUCT(INDIRECT(ADDRESS(2,MATCH(C177,'Нормализованная таблица'!$B$1:$K$1)+1,,,"Нормализованная таблица")):INDIRECT(ADDRESS(31,MATCH(C177,'Нормализованная таблица'!$B$1:$K$1)+1,,,"Нормализованная таблица")),INDIRECT(ADDRESS(2,MATCH(D177,'Нормализованная таблица'!$B$1:$K$1)+1,,,"Нормализованная таблица")):INDIRECT(ADDRESS(31,MATCH(D177,'Нормализованная таблица'!$B$1:$K$1)+1,,,"Нормализованная таблица")),INDIRECT(ADDRESS(2,MATCH(E177,'Нормализованная таблица'!$B$1:$K$1)+1,,,"Нормализованная таблица")):INDIRECT(ADDRESS(31,MATCH(E177,'Нормализованная таблица'!$B$1:$K$1)+1,,,"Нормализованная таблица")),INDIRECT(ADDRESS(2,MATCH(F177,'Нормализованная таблица'!$B$1:$K$1)+1,,,"Нормализованная таблица")):INDIRECT(ADDRESS(31,MATCH(F177,'Нормализованная таблица'!$B$1:$K$1)+1,,,"Нормализованная таблица")),INDIRECT(ADDRESS(2,MATCH(B177,'Нормализованная таблица'!$B$1:$K$1)+1,,,"Нормализованная таблица")):INDIRECT(ADDRESS(31,MATCH(B177,'Нормализованная таблица'!$B$1:$K$1)+1,,,"Нормализованная таблица")),INDIRECT(ADDRESS(2,MATCH(A177,'Нормализованная таблица'!$B$1:$K$1)+1,,,"Нормализованная таблица")):INDIRECT(ADDRESS(31,MATCH(A177,'Нормализованная таблица'!$B$1:$K$1)+1,,,"Нормализованная таблица")))</f>
        <v>#N/A</v>
      </c>
    </row>
    <row r="178" spans="1:7" x14ac:dyDescent="0.3">
      <c r="A178" t="str">
        <f ca="1">IF(INDIRECT(ADDRESS(Таблицы!$AI179-1,6,,,"Трёхпредметные наборы"))&gt;=Параметры!$A$2,Таблицы!AC179,"")</f>
        <v/>
      </c>
      <c r="B178" t="str">
        <f ca="1">IF(INDIRECT(ADDRESS(Таблицы!$AI179-1,6,,,"Трёхпредметные наборы"))&gt;=Параметры!$A$2,Таблицы!AD179,"")</f>
        <v/>
      </c>
      <c r="C178" t="str">
        <f ca="1">IF(INDIRECT(ADDRESS(Таблицы!$AI179-1,6,,,"Трёхпредметные наборы"))&gt;=Параметры!$A$2,Таблицы!AE179,"")</f>
        <v/>
      </c>
      <c r="D178" t="str">
        <f ca="1">IF(INDIRECT(ADDRESS(Таблицы!$AI179-1,6,,,"Трёхпредметные наборы"))&gt;=Параметры!$A$2,Таблицы!AF179,"")</f>
        <v/>
      </c>
      <c r="E178" t="str">
        <f ca="1">IF(INDIRECT(ADDRESS(Таблицы!$AI179-1,6,,,"Трёхпредметные наборы"))&gt;=Параметры!$A$2,Таблицы!AG179,"")</f>
        <v/>
      </c>
      <c r="F178" t="str">
        <f ca="1">IF(INDIRECT(ADDRESS(MATCH(Таблицы!AH179,'Однопредметные наборы'!$A$2:$A$11)+1,2,,,"Однопредметные наборы"))&gt;=Параметры!$A$2,Таблицы!AH179,"")</f>
        <v/>
      </c>
      <c r="G178" s="5" t="e">
        <f ca="1">SUMPRODUCT(INDIRECT(ADDRESS(2,MATCH(C178,'Нормализованная таблица'!$B$1:$K$1)+1,,,"Нормализованная таблица")):INDIRECT(ADDRESS(31,MATCH(C178,'Нормализованная таблица'!$B$1:$K$1)+1,,,"Нормализованная таблица")),INDIRECT(ADDRESS(2,MATCH(D178,'Нормализованная таблица'!$B$1:$K$1)+1,,,"Нормализованная таблица")):INDIRECT(ADDRESS(31,MATCH(D178,'Нормализованная таблица'!$B$1:$K$1)+1,,,"Нормализованная таблица")),INDIRECT(ADDRESS(2,MATCH(E178,'Нормализованная таблица'!$B$1:$K$1)+1,,,"Нормализованная таблица")):INDIRECT(ADDRESS(31,MATCH(E178,'Нормализованная таблица'!$B$1:$K$1)+1,,,"Нормализованная таблица")),INDIRECT(ADDRESS(2,MATCH(F178,'Нормализованная таблица'!$B$1:$K$1)+1,,,"Нормализованная таблица")):INDIRECT(ADDRESS(31,MATCH(F178,'Нормализованная таблица'!$B$1:$K$1)+1,,,"Нормализованная таблица")),INDIRECT(ADDRESS(2,MATCH(B178,'Нормализованная таблица'!$B$1:$K$1)+1,,,"Нормализованная таблица")):INDIRECT(ADDRESS(31,MATCH(B178,'Нормализованная таблица'!$B$1:$K$1)+1,,,"Нормализованная таблица")),INDIRECT(ADDRESS(2,MATCH(A178,'Нормализованная таблица'!$B$1:$K$1)+1,,,"Нормализованная таблица")):INDIRECT(ADDRESS(31,MATCH(A178,'Нормализованная таблица'!$B$1:$K$1)+1,,,"Нормализованная таблица")))</f>
        <v>#N/A</v>
      </c>
    </row>
    <row r="179" spans="1:7" x14ac:dyDescent="0.3">
      <c r="A179" t="str">
        <f ca="1">IF(INDIRECT(ADDRESS(Таблицы!$AI180-1,6,,,"Трёхпредметные наборы"))&gt;=Параметры!$A$2,Таблицы!AC180,"")</f>
        <v/>
      </c>
      <c r="B179" t="str">
        <f ca="1">IF(INDIRECT(ADDRESS(Таблицы!$AI180-1,6,,,"Трёхпредметные наборы"))&gt;=Параметры!$A$2,Таблицы!AD180,"")</f>
        <v/>
      </c>
      <c r="C179" t="str">
        <f ca="1">IF(INDIRECT(ADDRESS(Таблицы!$AI180-1,6,,,"Трёхпредметные наборы"))&gt;=Параметры!$A$2,Таблицы!AE180,"")</f>
        <v/>
      </c>
      <c r="D179" t="str">
        <f ca="1">IF(INDIRECT(ADDRESS(Таблицы!$AI180-1,6,,,"Трёхпредметные наборы"))&gt;=Параметры!$A$2,Таблицы!AF180,"")</f>
        <v/>
      </c>
      <c r="E179" t="str">
        <f ca="1">IF(INDIRECT(ADDRESS(Таблицы!$AI180-1,6,,,"Трёхпредметные наборы"))&gt;=Параметры!$A$2,Таблицы!AG180,"")</f>
        <v/>
      </c>
      <c r="F179" t="str">
        <f ca="1">IF(INDIRECT(ADDRESS(MATCH(Таблицы!AH180,'Однопредметные наборы'!$A$2:$A$11)+1,2,,,"Однопредметные наборы"))&gt;=Параметры!$A$2,Таблицы!AH180,"")</f>
        <v>Терафлю</v>
      </c>
      <c r="G179" s="5" t="e">
        <f ca="1">SUMPRODUCT(INDIRECT(ADDRESS(2,MATCH(C179,'Нормализованная таблица'!$B$1:$K$1)+1,,,"Нормализованная таблица")):INDIRECT(ADDRESS(31,MATCH(C179,'Нормализованная таблица'!$B$1:$K$1)+1,,,"Нормализованная таблица")),INDIRECT(ADDRESS(2,MATCH(D179,'Нормализованная таблица'!$B$1:$K$1)+1,,,"Нормализованная таблица")):INDIRECT(ADDRESS(31,MATCH(D179,'Нормализованная таблица'!$B$1:$K$1)+1,,,"Нормализованная таблица")),INDIRECT(ADDRESS(2,MATCH(E179,'Нормализованная таблица'!$B$1:$K$1)+1,,,"Нормализованная таблица")):INDIRECT(ADDRESS(31,MATCH(E179,'Нормализованная таблица'!$B$1:$K$1)+1,,,"Нормализованная таблица")),INDIRECT(ADDRESS(2,MATCH(F179,'Нормализованная таблица'!$B$1:$K$1)+1,,,"Нормализованная таблица")):INDIRECT(ADDRESS(31,MATCH(F179,'Нормализованная таблица'!$B$1:$K$1)+1,,,"Нормализованная таблица")),INDIRECT(ADDRESS(2,MATCH(B179,'Нормализованная таблица'!$B$1:$K$1)+1,,,"Нормализованная таблица")):INDIRECT(ADDRESS(31,MATCH(B179,'Нормализованная таблица'!$B$1:$K$1)+1,,,"Нормализованная таблица")),INDIRECT(ADDRESS(2,MATCH(A179,'Нормализованная таблица'!$B$1:$K$1)+1,,,"Нормализованная таблица")):INDIRECT(ADDRESS(31,MATCH(A179,'Нормализованная таблица'!$B$1:$K$1)+1,,,"Нормализованная таблица")))</f>
        <v>#N/A</v>
      </c>
    </row>
    <row r="180" spans="1:7" x14ac:dyDescent="0.3">
      <c r="A180" t="str">
        <f ca="1">IF(INDIRECT(ADDRESS(Таблицы!$AI181-1,6,,,"Трёхпредметные наборы"))&gt;=Параметры!$A$2,Таблицы!AC181,"")</f>
        <v/>
      </c>
      <c r="B180" t="str">
        <f ca="1">IF(INDIRECT(ADDRESS(Таблицы!$AI181-1,6,,,"Трёхпредметные наборы"))&gt;=Параметры!$A$2,Таблицы!AD181,"")</f>
        <v/>
      </c>
      <c r="C180" t="str">
        <f ca="1">IF(INDIRECT(ADDRESS(Таблицы!$AI181-1,6,,,"Трёхпредметные наборы"))&gt;=Параметры!$A$2,Таблицы!AE181,"")</f>
        <v/>
      </c>
      <c r="D180" t="str">
        <f ca="1">IF(INDIRECT(ADDRESS(Таблицы!$AI181-1,6,,,"Трёхпредметные наборы"))&gt;=Параметры!$A$2,Таблицы!AF181,"")</f>
        <v/>
      </c>
      <c r="E180" t="str">
        <f ca="1">IF(INDIRECT(ADDRESS(Таблицы!$AI181-1,6,,,"Трёхпредметные наборы"))&gt;=Параметры!$A$2,Таблицы!AG181,"")</f>
        <v/>
      </c>
      <c r="F180" t="str">
        <f ca="1">IF(INDIRECT(ADDRESS(MATCH(Таблицы!AH181,'Однопредметные наборы'!$A$2:$A$11)+1,2,,,"Однопредметные наборы"))&gt;=Параметры!$A$2,Таблицы!AH181,"")</f>
        <v>Терафлю</v>
      </c>
      <c r="G180" s="5" t="e">
        <f ca="1">SUMPRODUCT(INDIRECT(ADDRESS(2,MATCH(C180,'Нормализованная таблица'!$B$1:$K$1)+1,,,"Нормализованная таблица")):INDIRECT(ADDRESS(31,MATCH(C180,'Нормализованная таблица'!$B$1:$K$1)+1,,,"Нормализованная таблица")),INDIRECT(ADDRESS(2,MATCH(D180,'Нормализованная таблица'!$B$1:$K$1)+1,,,"Нормализованная таблица")):INDIRECT(ADDRESS(31,MATCH(D180,'Нормализованная таблица'!$B$1:$K$1)+1,,,"Нормализованная таблица")),INDIRECT(ADDRESS(2,MATCH(E180,'Нормализованная таблица'!$B$1:$K$1)+1,,,"Нормализованная таблица")):INDIRECT(ADDRESS(31,MATCH(E180,'Нормализованная таблица'!$B$1:$K$1)+1,,,"Нормализованная таблица")),INDIRECT(ADDRESS(2,MATCH(F180,'Нормализованная таблица'!$B$1:$K$1)+1,,,"Нормализованная таблица")):INDIRECT(ADDRESS(31,MATCH(F180,'Нормализованная таблица'!$B$1:$K$1)+1,,,"Нормализованная таблица")),INDIRECT(ADDRESS(2,MATCH(B180,'Нормализованная таблица'!$B$1:$K$1)+1,,,"Нормализованная таблица")):INDIRECT(ADDRESS(31,MATCH(B180,'Нормализованная таблица'!$B$1:$K$1)+1,,,"Нормализованная таблица")),INDIRECT(ADDRESS(2,MATCH(A180,'Нормализованная таблица'!$B$1:$K$1)+1,,,"Нормализованная таблица")):INDIRECT(ADDRESS(31,MATCH(A180,'Нормализованная таблица'!$B$1:$K$1)+1,,,"Нормализованная таблица")))</f>
        <v>#N/A</v>
      </c>
    </row>
    <row r="181" spans="1:7" x14ac:dyDescent="0.3">
      <c r="A181" t="str">
        <f ca="1">IF(INDIRECT(ADDRESS(Таблицы!$AI182-1,6,,,"Трёхпредметные наборы"))&gt;=Параметры!$A$2,Таблицы!AC182,"")</f>
        <v/>
      </c>
      <c r="B181" t="str">
        <f ca="1">IF(INDIRECT(ADDRESS(Таблицы!$AI182-1,6,,,"Трёхпредметные наборы"))&gt;=Параметры!$A$2,Таблицы!AD182,"")</f>
        <v/>
      </c>
      <c r="C181" t="str">
        <f ca="1">IF(INDIRECT(ADDRESS(Таблицы!$AI182-1,6,,,"Трёхпредметные наборы"))&gt;=Параметры!$A$2,Таблицы!AE182,"")</f>
        <v/>
      </c>
      <c r="D181" t="str">
        <f ca="1">IF(INDIRECT(ADDRESS(Таблицы!$AI182-1,6,,,"Трёхпредметные наборы"))&gt;=Параметры!$A$2,Таблицы!AF182,"")</f>
        <v/>
      </c>
      <c r="E181" t="str">
        <f ca="1">IF(INDIRECT(ADDRESS(Таблицы!$AI182-1,6,,,"Трёхпредметные наборы"))&gt;=Параметры!$A$2,Таблицы!AG182,"")</f>
        <v/>
      </c>
      <c r="F181" t="str">
        <f ca="1">IF(INDIRECT(ADDRESS(MATCH(Таблицы!AH182,'Однопредметные наборы'!$A$2:$A$11)+1,2,,,"Однопредметные наборы"))&gt;=Параметры!$A$2,Таблицы!AH182,"")</f>
        <v>Терафлю</v>
      </c>
      <c r="G181" s="5" t="e">
        <f ca="1">SUMPRODUCT(INDIRECT(ADDRESS(2,MATCH(C181,'Нормализованная таблица'!$B$1:$K$1)+1,,,"Нормализованная таблица")):INDIRECT(ADDRESS(31,MATCH(C181,'Нормализованная таблица'!$B$1:$K$1)+1,,,"Нормализованная таблица")),INDIRECT(ADDRESS(2,MATCH(D181,'Нормализованная таблица'!$B$1:$K$1)+1,,,"Нормализованная таблица")):INDIRECT(ADDRESS(31,MATCH(D181,'Нормализованная таблица'!$B$1:$K$1)+1,,,"Нормализованная таблица")),INDIRECT(ADDRESS(2,MATCH(E181,'Нормализованная таблица'!$B$1:$K$1)+1,,,"Нормализованная таблица")):INDIRECT(ADDRESS(31,MATCH(E181,'Нормализованная таблица'!$B$1:$K$1)+1,,,"Нормализованная таблица")),INDIRECT(ADDRESS(2,MATCH(F181,'Нормализованная таблица'!$B$1:$K$1)+1,,,"Нормализованная таблица")):INDIRECT(ADDRESS(31,MATCH(F181,'Нормализованная таблица'!$B$1:$K$1)+1,,,"Нормализованная таблица")),INDIRECT(ADDRESS(2,MATCH(B181,'Нормализованная таблица'!$B$1:$K$1)+1,,,"Нормализованная таблица")):INDIRECT(ADDRESS(31,MATCH(B181,'Нормализованная таблица'!$B$1:$K$1)+1,,,"Нормализованная таблица")),INDIRECT(ADDRESS(2,MATCH(A181,'Нормализованная таблица'!$B$1:$K$1)+1,,,"Нормализованная таблица")):INDIRECT(ADDRESS(31,MATCH(A181,'Нормализованная таблица'!$B$1:$K$1)+1,,,"Нормализованная таблица")))</f>
        <v>#N/A</v>
      </c>
    </row>
    <row r="182" spans="1:7" x14ac:dyDescent="0.3">
      <c r="A182" t="str">
        <f ca="1">IF(INDIRECT(ADDRESS(Таблицы!$AI183-1,6,,,"Трёхпредметные наборы"))&gt;=Параметры!$A$2,Таблицы!AC183,"")</f>
        <v/>
      </c>
      <c r="B182" t="str">
        <f ca="1">IF(INDIRECT(ADDRESS(Таблицы!$AI183-1,6,,,"Трёхпредметные наборы"))&gt;=Параметры!$A$2,Таблицы!AD183,"")</f>
        <v/>
      </c>
      <c r="C182" t="str">
        <f ca="1">IF(INDIRECT(ADDRESS(Таблицы!$AI183-1,6,,,"Трёхпредметные наборы"))&gt;=Параметры!$A$2,Таблицы!AE183,"")</f>
        <v/>
      </c>
      <c r="D182" t="str">
        <f ca="1">IF(INDIRECT(ADDRESS(Таблицы!$AI183-1,6,,,"Трёхпредметные наборы"))&gt;=Параметры!$A$2,Таблицы!AF183,"")</f>
        <v/>
      </c>
      <c r="E182" t="str">
        <f ca="1">IF(INDIRECT(ADDRESS(Таблицы!$AI183-1,6,,,"Трёхпредметные наборы"))&gt;=Параметры!$A$2,Таблицы!AG183,"")</f>
        <v/>
      </c>
      <c r="F182" t="str">
        <f ca="1">IF(INDIRECT(ADDRESS(MATCH(Таблицы!AH183,'Однопредметные наборы'!$A$2:$A$11)+1,2,,,"Однопредметные наборы"))&gt;=Параметры!$A$2,Таблицы!AH183,"")</f>
        <v>Терафлю</v>
      </c>
      <c r="G182" s="5" t="e">
        <f ca="1">SUMPRODUCT(INDIRECT(ADDRESS(2,MATCH(C182,'Нормализованная таблица'!$B$1:$K$1)+1,,,"Нормализованная таблица")):INDIRECT(ADDRESS(31,MATCH(C182,'Нормализованная таблица'!$B$1:$K$1)+1,,,"Нормализованная таблица")),INDIRECT(ADDRESS(2,MATCH(D182,'Нормализованная таблица'!$B$1:$K$1)+1,,,"Нормализованная таблица")):INDIRECT(ADDRESS(31,MATCH(D182,'Нормализованная таблица'!$B$1:$K$1)+1,,,"Нормализованная таблица")),INDIRECT(ADDRESS(2,MATCH(E182,'Нормализованная таблица'!$B$1:$K$1)+1,,,"Нормализованная таблица")):INDIRECT(ADDRESS(31,MATCH(E182,'Нормализованная таблица'!$B$1:$K$1)+1,,,"Нормализованная таблица")),INDIRECT(ADDRESS(2,MATCH(F182,'Нормализованная таблица'!$B$1:$K$1)+1,,,"Нормализованная таблица")):INDIRECT(ADDRESS(31,MATCH(F182,'Нормализованная таблица'!$B$1:$K$1)+1,,,"Нормализованная таблица")),INDIRECT(ADDRESS(2,MATCH(B182,'Нормализованная таблица'!$B$1:$K$1)+1,,,"Нормализованная таблица")):INDIRECT(ADDRESS(31,MATCH(B182,'Нормализованная таблица'!$B$1:$K$1)+1,,,"Нормализованная таблица")),INDIRECT(ADDRESS(2,MATCH(A182,'Нормализованная таблица'!$B$1:$K$1)+1,,,"Нормализованная таблица")):INDIRECT(ADDRESS(31,MATCH(A182,'Нормализованная таблица'!$B$1:$K$1)+1,,,"Нормализованная таблица")))</f>
        <v>#N/A</v>
      </c>
    </row>
    <row r="183" spans="1:7" x14ac:dyDescent="0.3">
      <c r="A183" t="str">
        <f ca="1">IF(INDIRECT(ADDRESS(Таблицы!$AI184-1,6,,,"Трёхпредметные наборы"))&gt;=Параметры!$A$2,Таблицы!AC184,"")</f>
        <v/>
      </c>
      <c r="B183" t="str">
        <f ca="1">IF(INDIRECT(ADDRESS(Таблицы!$AI184-1,6,,,"Трёхпредметные наборы"))&gt;=Параметры!$A$2,Таблицы!AD184,"")</f>
        <v/>
      </c>
      <c r="C183" t="str">
        <f ca="1">IF(INDIRECT(ADDRESS(Таблицы!$AI184-1,6,,,"Трёхпредметные наборы"))&gt;=Параметры!$A$2,Таблицы!AE184,"")</f>
        <v/>
      </c>
      <c r="D183" t="str">
        <f ca="1">IF(INDIRECT(ADDRESS(Таблицы!$AI184-1,6,,,"Трёхпредметные наборы"))&gt;=Параметры!$A$2,Таблицы!AF184,"")</f>
        <v/>
      </c>
      <c r="E183" t="str">
        <f ca="1">IF(INDIRECT(ADDRESS(Таблицы!$AI184-1,6,,,"Трёхпредметные наборы"))&gt;=Параметры!$A$2,Таблицы!AG184,"")</f>
        <v/>
      </c>
      <c r="F183" t="str">
        <f ca="1">IF(INDIRECT(ADDRESS(MATCH(Таблицы!AH184,'Однопредметные наборы'!$A$2:$A$11)+1,2,,,"Однопредметные наборы"))&gt;=Параметры!$A$2,Таблицы!AH184,"")</f>
        <v>Терафлю</v>
      </c>
      <c r="G183" s="5" t="e">
        <f ca="1">SUMPRODUCT(INDIRECT(ADDRESS(2,MATCH(C183,'Нормализованная таблица'!$B$1:$K$1)+1,,,"Нормализованная таблица")):INDIRECT(ADDRESS(31,MATCH(C183,'Нормализованная таблица'!$B$1:$K$1)+1,,,"Нормализованная таблица")),INDIRECT(ADDRESS(2,MATCH(D183,'Нормализованная таблица'!$B$1:$K$1)+1,,,"Нормализованная таблица")):INDIRECT(ADDRESS(31,MATCH(D183,'Нормализованная таблица'!$B$1:$K$1)+1,,,"Нормализованная таблица")),INDIRECT(ADDRESS(2,MATCH(E183,'Нормализованная таблица'!$B$1:$K$1)+1,,,"Нормализованная таблица")):INDIRECT(ADDRESS(31,MATCH(E183,'Нормализованная таблица'!$B$1:$K$1)+1,,,"Нормализованная таблица")),INDIRECT(ADDRESS(2,MATCH(F183,'Нормализованная таблица'!$B$1:$K$1)+1,,,"Нормализованная таблица")):INDIRECT(ADDRESS(31,MATCH(F183,'Нормализованная таблица'!$B$1:$K$1)+1,,,"Нормализованная таблица")),INDIRECT(ADDRESS(2,MATCH(B183,'Нормализованная таблица'!$B$1:$K$1)+1,,,"Нормализованная таблица")):INDIRECT(ADDRESS(31,MATCH(B183,'Нормализованная таблица'!$B$1:$K$1)+1,,,"Нормализованная таблица")),INDIRECT(ADDRESS(2,MATCH(A183,'Нормализованная таблица'!$B$1:$K$1)+1,,,"Нормализованная таблица")):INDIRECT(ADDRESS(31,MATCH(A183,'Нормализованная таблица'!$B$1:$K$1)+1,,,"Нормализованная таблица")))</f>
        <v>#N/A</v>
      </c>
    </row>
    <row r="184" spans="1:7" x14ac:dyDescent="0.3">
      <c r="A184" t="str">
        <f ca="1">IF(INDIRECT(ADDRESS(Таблицы!$AI185-1,6,,,"Трёхпредметные наборы"))&gt;=Параметры!$A$2,Таблицы!AC185,"")</f>
        <v/>
      </c>
      <c r="B184" t="str">
        <f ca="1">IF(INDIRECT(ADDRESS(Таблицы!$AI185-1,6,,,"Трёхпредметные наборы"))&gt;=Параметры!$A$2,Таблицы!AD185,"")</f>
        <v/>
      </c>
      <c r="C184" t="str">
        <f ca="1">IF(INDIRECT(ADDRESS(Таблицы!$AI185-1,6,,,"Трёхпредметные наборы"))&gt;=Параметры!$A$2,Таблицы!AE185,"")</f>
        <v/>
      </c>
      <c r="D184" t="str">
        <f ca="1">IF(INDIRECT(ADDRESS(Таблицы!$AI185-1,6,,,"Трёхпредметные наборы"))&gt;=Параметры!$A$2,Таблицы!AF185,"")</f>
        <v/>
      </c>
      <c r="E184" t="str">
        <f ca="1">IF(INDIRECT(ADDRESS(Таблицы!$AI185-1,6,,,"Трёхпредметные наборы"))&gt;=Параметры!$A$2,Таблицы!AG185,"")</f>
        <v/>
      </c>
      <c r="F184" t="str">
        <f ca="1">IF(INDIRECT(ADDRESS(MATCH(Таблицы!AH185,'Однопредметные наборы'!$A$2:$A$11)+1,2,,,"Однопредметные наборы"))&gt;=Параметры!$A$2,Таблицы!AH185,"")</f>
        <v/>
      </c>
      <c r="G184" s="5" t="e">
        <f ca="1">SUMPRODUCT(INDIRECT(ADDRESS(2,MATCH(C184,'Нормализованная таблица'!$B$1:$K$1)+1,,,"Нормализованная таблица")):INDIRECT(ADDRESS(31,MATCH(C184,'Нормализованная таблица'!$B$1:$K$1)+1,,,"Нормализованная таблица")),INDIRECT(ADDRESS(2,MATCH(D184,'Нормализованная таблица'!$B$1:$K$1)+1,,,"Нормализованная таблица")):INDIRECT(ADDRESS(31,MATCH(D184,'Нормализованная таблица'!$B$1:$K$1)+1,,,"Нормализованная таблица")),INDIRECT(ADDRESS(2,MATCH(E184,'Нормализованная таблица'!$B$1:$K$1)+1,,,"Нормализованная таблица")):INDIRECT(ADDRESS(31,MATCH(E184,'Нормализованная таблица'!$B$1:$K$1)+1,,,"Нормализованная таблица")),INDIRECT(ADDRESS(2,MATCH(F184,'Нормализованная таблица'!$B$1:$K$1)+1,,,"Нормализованная таблица")):INDIRECT(ADDRESS(31,MATCH(F184,'Нормализованная таблица'!$B$1:$K$1)+1,,,"Нормализованная таблица")),INDIRECT(ADDRESS(2,MATCH(B184,'Нормализованная таблица'!$B$1:$K$1)+1,,,"Нормализованная таблица")):INDIRECT(ADDRESS(31,MATCH(B184,'Нормализованная таблица'!$B$1:$K$1)+1,,,"Нормализованная таблица")),INDIRECT(ADDRESS(2,MATCH(A184,'Нормализованная таблица'!$B$1:$K$1)+1,,,"Нормализованная таблица")):INDIRECT(ADDRESS(31,MATCH(A184,'Нормализованная таблица'!$B$1:$K$1)+1,,,"Нормализованная таблица")))</f>
        <v>#N/A</v>
      </c>
    </row>
    <row r="185" spans="1:7" x14ac:dyDescent="0.3">
      <c r="A185" t="str">
        <f ca="1">IF(INDIRECT(ADDRESS(Таблицы!$AI186-1,6,,,"Трёхпредметные наборы"))&gt;=Параметры!$A$2,Таблицы!AC186,"")</f>
        <v/>
      </c>
      <c r="B185" t="str">
        <f ca="1">IF(INDIRECT(ADDRESS(Таблицы!$AI186-1,6,,,"Трёхпредметные наборы"))&gt;=Параметры!$A$2,Таблицы!AD186,"")</f>
        <v/>
      </c>
      <c r="C185" t="str">
        <f ca="1">IF(INDIRECT(ADDRESS(Таблицы!$AI186-1,6,,,"Трёхпредметные наборы"))&gt;=Параметры!$A$2,Таблицы!AE186,"")</f>
        <v/>
      </c>
      <c r="D185" t="str">
        <f ca="1">IF(INDIRECT(ADDRESS(Таблицы!$AI186-1,6,,,"Трёхпредметные наборы"))&gt;=Параметры!$A$2,Таблицы!AF186,"")</f>
        <v/>
      </c>
      <c r="E185" t="str">
        <f ca="1">IF(INDIRECT(ADDRESS(Таблицы!$AI186-1,6,,,"Трёхпредметные наборы"))&gt;=Параметры!$A$2,Таблицы!AG186,"")</f>
        <v/>
      </c>
      <c r="F185" t="str">
        <f ca="1">IF(INDIRECT(ADDRESS(MATCH(Таблицы!AH186,'Однопредметные наборы'!$A$2:$A$11)+1,2,,,"Однопредметные наборы"))&gt;=Параметры!$A$2,Таблицы!AH186,"")</f>
        <v/>
      </c>
      <c r="G185" s="5" t="e">
        <f ca="1">SUMPRODUCT(INDIRECT(ADDRESS(2,MATCH(C185,'Нормализованная таблица'!$B$1:$K$1)+1,,,"Нормализованная таблица")):INDIRECT(ADDRESS(31,MATCH(C185,'Нормализованная таблица'!$B$1:$K$1)+1,,,"Нормализованная таблица")),INDIRECT(ADDRESS(2,MATCH(D185,'Нормализованная таблица'!$B$1:$K$1)+1,,,"Нормализованная таблица")):INDIRECT(ADDRESS(31,MATCH(D185,'Нормализованная таблица'!$B$1:$K$1)+1,,,"Нормализованная таблица")),INDIRECT(ADDRESS(2,MATCH(E185,'Нормализованная таблица'!$B$1:$K$1)+1,,,"Нормализованная таблица")):INDIRECT(ADDRESS(31,MATCH(E185,'Нормализованная таблица'!$B$1:$K$1)+1,,,"Нормализованная таблица")),INDIRECT(ADDRESS(2,MATCH(F185,'Нормализованная таблица'!$B$1:$K$1)+1,,,"Нормализованная таблица")):INDIRECT(ADDRESS(31,MATCH(F185,'Нормализованная таблица'!$B$1:$K$1)+1,,,"Нормализованная таблица")),INDIRECT(ADDRESS(2,MATCH(B185,'Нормализованная таблица'!$B$1:$K$1)+1,,,"Нормализованная таблица")):INDIRECT(ADDRESS(31,MATCH(B185,'Нормализованная таблица'!$B$1:$K$1)+1,,,"Нормализованная таблица")),INDIRECT(ADDRESS(2,MATCH(A185,'Нормализованная таблица'!$B$1:$K$1)+1,,,"Нормализованная таблица")):INDIRECT(ADDRESS(31,MATCH(A185,'Нормализованная таблица'!$B$1:$K$1)+1,,,"Нормализованная таблица")))</f>
        <v>#N/A</v>
      </c>
    </row>
    <row r="186" spans="1:7" x14ac:dyDescent="0.3">
      <c r="A186" t="str">
        <f ca="1">IF(INDIRECT(ADDRESS(Таблицы!$AI187-1,6,,,"Трёхпредметные наборы"))&gt;=Параметры!$A$2,Таблицы!AC187,"")</f>
        <v/>
      </c>
      <c r="B186" t="str">
        <f ca="1">IF(INDIRECT(ADDRESS(Таблицы!$AI187-1,6,,,"Трёхпредметные наборы"))&gt;=Параметры!$A$2,Таблицы!AD187,"")</f>
        <v/>
      </c>
      <c r="C186" t="str">
        <f ca="1">IF(INDIRECT(ADDRESS(Таблицы!$AI187-1,6,,,"Трёхпредметные наборы"))&gt;=Параметры!$A$2,Таблицы!AE187,"")</f>
        <v/>
      </c>
      <c r="D186" t="str">
        <f ca="1">IF(INDIRECT(ADDRESS(Таблицы!$AI187-1,6,,,"Трёхпредметные наборы"))&gt;=Параметры!$A$2,Таблицы!AF187,"")</f>
        <v/>
      </c>
      <c r="E186" t="str">
        <f ca="1">IF(INDIRECT(ADDRESS(Таблицы!$AI187-1,6,,,"Трёхпредметные наборы"))&gt;=Параметры!$A$2,Таблицы!AG187,"")</f>
        <v/>
      </c>
      <c r="F186" t="str">
        <f ca="1">IF(INDIRECT(ADDRESS(MATCH(Таблицы!AH187,'Однопредметные наборы'!$A$2:$A$11)+1,2,,,"Однопредметные наборы"))&gt;=Параметры!$A$2,Таблицы!AH187,"")</f>
        <v>Терафлю</v>
      </c>
      <c r="G186" s="5" t="e">
        <f ca="1">SUMPRODUCT(INDIRECT(ADDRESS(2,MATCH(C186,'Нормализованная таблица'!$B$1:$K$1)+1,,,"Нормализованная таблица")):INDIRECT(ADDRESS(31,MATCH(C186,'Нормализованная таблица'!$B$1:$K$1)+1,,,"Нормализованная таблица")),INDIRECT(ADDRESS(2,MATCH(D186,'Нормализованная таблица'!$B$1:$K$1)+1,,,"Нормализованная таблица")):INDIRECT(ADDRESS(31,MATCH(D186,'Нормализованная таблица'!$B$1:$K$1)+1,,,"Нормализованная таблица")),INDIRECT(ADDRESS(2,MATCH(E186,'Нормализованная таблица'!$B$1:$K$1)+1,,,"Нормализованная таблица")):INDIRECT(ADDRESS(31,MATCH(E186,'Нормализованная таблица'!$B$1:$K$1)+1,,,"Нормализованная таблица")),INDIRECT(ADDRESS(2,MATCH(F186,'Нормализованная таблица'!$B$1:$K$1)+1,,,"Нормализованная таблица")):INDIRECT(ADDRESS(31,MATCH(F186,'Нормализованная таблица'!$B$1:$K$1)+1,,,"Нормализованная таблица")),INDIRECT(ADDRESS(2,MATCH(B186,'Нормализованная таблица'!$B$1:$K$1)+1,,,"Нормализованная таблица")):INDIRECT(ADDRESS(31,MATCH(B186,'Нормализованная таблица'!$B$1:$K$1)+1,,,"Нормализованная таблица")),INDIRECT(ADDRESS(2,MATCH(A186,'Нормализованная таблица'!$B$1:$K$1)+1,,,"Нормализованная таблица")):INDIRECT(ADDRESS(31,MATCH(A186,'Нормализованная таблица'!$B$1:$K$1)+1,,,"Нормализованная таблица")))</f>
        <v>#N/A</v>
      </c>
    </row>
    <row r="187" spans="1:7" x14ac:dyDescent="0.3">
      <c r="A187" t="str">
        <f ca="1">IF(INDIRECT(ADDRESS(Таблицы!$AI188-1,6,,,"Трёхпредметные наборы"))&gt;=Параметры!$A$2,Таблицы!AC188,"")</f>
        <v/>
      </c>
      <c r="B187" t="str">
        <f ca="1">IF(INDIRECT(ADDRESS(Таблицы!$AI188-1,6,,,"Трёхпредметные наборы"))&gt;=Параметры!$A$2,Таблицы!AD188,"")</f>
        <v/>
      </c>
      <c r="C187" t="str">
        <f ca="1">IF(INDIRECT(ADDRESS(Таблицы!$AI188-1,6,,,"Трёхпредметные наборы"))&gt;=Параметры!$A$2,Таблицы!AE188,"")</f>
        <v/>
      </c>
      <c r="D187" t="str">
        <f ca="1">IF(INDIRECT(ADDRESS(Таблицы!$AI188-1,6,,,"Трёхпредметные наборы"))&gt;=Параметры!$A$2,Таблицы!AF188,"")</f>
        <v/>
      </c>
      <c r="E187" t="str">
        <f ca="1">IF(INDIRECT(ADDRESS(Таблицы!$AI188-1,6,,,"Трёхпредметные наборы"))&gt;=Параметры!$A$2,Таблицы!AG188,"")</f>
        <v/>
      </c>
      <c r="F187" t="str">
        <f ca="1">IF(INDIRECT(ADDRESS(MATCH(Таблицы!AH188,'Однопредметные наборы'!$A$2:$A$11)+1,2,,,"Однопредметные наборы"))&gt;=Параметры!$A$2,Таблицы!AH188,"")</f>
        <v/>
      </c>
      <c r="G187" s="5" t="e">
        <f ca="1">SUMPRODUCT(INDIRECT(ADDRESS(2,MATCH(C187,'Нормализованная таблица'!$B$1:$K$1)+1,,,"Нормализованная таблица")):INDIRECT(ADDRESS(31,MATCH(C187,'Нормализованная таблица'!$B$1:$K$1)+1,,,"Нормализованная таблица")),INDIRECT(ADDRESS(2,MATCH(D187,'Нормализованная таблица'!$B$1:$K$1)+1,,,"Нормализованная таблица")):INDIRECT(ADDRESS(31,MATCH(D187,'Нормализованная таблица'!$B$1:$K$1)+1,,,"Нормализованная таблица")),INDIRECT(ADDRESS(2,MATCH(E187,'Нормализованная таблица'!$B$1:$K$1)+1,,,"Нормализованная таблица")):INDIRECT(ADDRESS(31,MATCH(E187,'Нормализованная таблица'!$B$1:$K$1)+1,,,"Нормализованная таблица")),INDIRECT(ADDRESS(2,MATCH(F187,'Нормализованная таблица'!$B$1:$K$1)+1,,,"Нормализованная таблица")):INDIRECT(ADDRESS(31,MATCH(F187,'Нормализованная таблица'!$B$1:$K$1)+1,,,"Нормализованная таблица")),INDIRECT(ADDRESS(2,MATCH(B187,'Нормализованная таблица'!$B$1:$K$1)+1,,,"Нормализованная таблица")):INDIRECT(ADDRESS(31,MATCH(B187,'Нормализованная таблица'!$B$1:$K$1)+1,,,"Нормализованная таблица")),INDIRECT(ADDRESS(2,MATCH(A187,'Нормализованная таблица'!$B$1:$K$1)+1,,,"Нормализованная таблица")):INDIRECT(ADDRESS(31,MATCH(A187,'Нормализованная таблица'!$B$1:$K$1)+1,,,"Нормализованная таблица")))</f>
        <v>#N/A</v>
      </c>
    </row>
    <row r="188" spans="1:7" x14ac:dyDescent="0.3">
      <c r="A188" t="str">
        <f ca="1">IF(INDIRECT(ADDRESS(Таблицы!$AI189-1,6,,,"Трёхпредметные наборы"))&gt;=Параметры!$A$2,Таблицы!AC189,"")</f>
        <v/>
      </c>
      <c r="B188" t="str">
        <f ca="1">IF(INDIRECT(ADDRESS(Таблицы!$AI189-1,6,,,"Трёхпредметные наборы"))&gt;=Параметры!$A$2,Таблицы!AD189,"")</f>
        <v/>
      </c>
      <c r="C188" t="str">
        <f ca="1">IF(INDIRECT(ADDRESS(Таблицы!$AI189-1,6,,,"Трёхпредметные наборы"))&gt;=Параметры!$A$2,Таблицы!AE189,"")</f>
        <v/>
      </c>
      <c r="D188" t="str">
        <f ca="1">IF(INDIRECT(ADDRESS(Таблицы!$AI189-1,6,,,"Трёхпредметные наборы"))&gt;=Параметры!$A$2,Таблицы!AF189,"")</f>
        <v/>
      </c>
      <c r="E188" t="str">
        <f ca="1">IF(INDIRECT(ADDRESS(Таблицы!$AI189-1,6,,,"Трёхпредметные наборы"))&gt;=Параметры!$A$2,Таблицы!AG189,"")</f>
        <v/>
      </c>
      <c r="F188" t="str">
        <f ca="1">IF(INDIRECT(ADDRESS(MATCH(Таблицы!AH189,'Однопредметные наборы'!$A$2:$A$11)+1,2,,,"Однопредметные наборы"))&gt;=Параметры!$A$2,Таблицы!AH189,"")</f>
        <v>Терафлю</v>
      </c>
      <c r="G188" s="5" t="e">
        <f ca="1">SUMPRODUCT(INDIRECT(ADDRESS(2,MATCH(C188,'Нормализованная таблица'!$B$1:$K$1)+1,,,"Нормализованная таблица")):INDIRECT(ADDRESS(31,MATCH(C188,'Нормализованная таблица'!$B$1:$K$1)+1,,,"Нормализованная таблица")),INDIRECT(ADDRESS(2,MATCH(D188,'Нормализованная таблица'!$B$1:$K$1)+1,,,"Нормализованная таблица")):INDIRECT(ADDRESS(31,MATCH(D188,'Нормализованная таблица'!$B$1:$K$1)+1,,,"Нормализованная таблица")),INDIRECT(ADDRESS(2,MATCH(E188,'Нормализованная таблица'!$B$1:$K$1)+1,,,"Нормализованная таблица")):INDIRECT(ADDRESS(31,MATCH(E188,'Нормализованная таблица'!$B$1:$K$1)+1,,,"Нормализованная таблица")),INDIRECT(ADDRESS(2,MATCH(F188,'Нормализованная таблица'!$B$1:$K$1)+1,,,"Нормализованная таблица")):INDIRECT(ADDRESS(31,MATCH(F188,'Нормализованная таблица'!$B$1:$K$1)+1,,,"Нормализованная таблица")),INDIRECT(ADDRESS(2,MATCH(B188,'Нормализованная таблица'!$B$1:$K$1)+1,,,"Нормализованная таблица")):INDIRECT(ADDRESS(31,MATCH(B188,'Нормализованная таблица'!$B$1:$K$1)+1,,,"Нормализованная таблица")),INDIRECT(ADDRESS(2,MATCH(A188,'Нормализованная таблица'!$B$1:$K$1)+1,,,"Нормализованная таблица")):INDIRECT(ADDRESS(31,MATCH(A188,'Нормализованная таблица'!$B$1:$K$1)+1,,,"Нормализованная таблица")))</f>
        <v>#N/A</v>
      </c>
    </row>
    <row r="189" spans="1:7" x14ac:dyDescent="0.3">
      <c r="A189" t="str">
        <f ca="1">IF(INDIRECT(ADDRESS(Таблицы!$AI190-1,6,,,"Трёхпредметные наборы"))&gt;=Параметры!$A$2,Таблицы!AC190,"")</f>
        <v/>
      </c>
      <c r="B189" t="str">
        <f ca="1">IF(INDIRECT(ADDRESS(Таблицы!$AI190-1,6,,,"Трёхпредметные наборы"))&gt;=Параметры!$A$2,Таблицы!AD190,"")</f>
        <v/>
      </c>
      <c r="C189" t="str">
        <f ca="1">IF(INDIRECT(ADDRESS(Таблицы!$AI190-1,6,,,"Трёхпредметные наборы"))&gt;=Параметры!$A$2,Таблицы!AE190,"")</f>
        <v/>
      </c>
      <c r="D189" t="str">
        <f ca="1">IF(INDIRECT(ADDRESS(Таблицы!$AI190-1,6,,,"Трёхпредметные наборы"))&gt;=Параметры!$A$2,Таблицы!AF190,"")</f>
        <v/>
      </c>
      <c r="E189" t="str">
        <f ca="1">IF(INDIRECT(ADDRESS(Таблицы!$AI190-1,6,,,"Трёхпредметные наборы"))&gt;=Параметры!$A$2,Таблицы!AG190,"")</f>
        <v/>
      </c>
      <c r="F189" t="str">
        <f ca="1">IF(INDIRECT(ADDRESS(MATCH(Таблицы!AH190,'Однопредметные наборы'!$A$2:$A$11)+1,2,,,"Однопредметные наборы"))&gt;=Параметры!$A$2,Таблицы!AH190,"")</f>
        <v>Терафлю</v>
      </c>
      <c r="G189" s="5" t="e">
        <f ca="1">SUMPRODUCT(INDIRECT(ADDRESS(2,MATCH(C189,'Нормализованная таблица'!$B$1:$K$1)+1,,,"Нормализованная таблица")):INDIRECT(ADDRESS(31,MATCH(C189,'Нормализованная таблица'!$B$1:$K$1)+1,,,"Нормализованная таблица")),INDIRECT(ADDRESS(2,MATCH(D189,'Нормализованная таблица'!$B$1:$K$1)+1,,,"Нормализованная таблица")):INDIRECT(ADDRESS(31,MATCH(D189,'Нормализованная таблица'!$B$1:$K$1)+1,,,"Нормализованная таблица")),INDIRECT(ADDRESS(2,MATCH(E189,'Нормализованная таблица'!$B$1:$K$1)+1,,,"Нормализованная таблица")):INDIRECT(ADDRESS(31,MATCH(E189,'Нормализованная таблица'!$B$1:$K$1)+1,,,"Нормализованная таблица")),INDIRECT(ADDRESS(2,MATCH(F189,'Нормализованная таблица'!$B$1:$K$1)+1,,,"Нормализованная таблица")):INDIRECT(ADDRESS(31,MATCH(F189,'Нормализованная таблица'!$B$1:$K$1)+1,,,"Нормализованная таблица")),INDIRECT(ADDRESS(2,MATCH(B189,'Нормализованная таблица'!$B$1:$K$1)+1,,,"Нормализованная таблица")):INDIRECT(ADDRESS(31,MATCH(B189,'Нормализованная таблица'!$B$1:$K$1)+1,,,"Нормализованная таблица")),INDIRECT(ADDRESS(2,MATCH(A189,'Нормализованная таблица'!$B$1:$K$1)+1,,,"Нормализованная таблица")):INDIRECT(ADDRESS(31,MATCH(A189,'Нормализованная таблица'!$B$1:$K$1)+1,,,"Нормализованная таблица")))</f>
        <v>#N/A</v>
      </c>
    </row>
    <row r="190" spans="1:7" x14ac:dyDescent="0.3">
      <c r="A190" t="str">
        <f ca="1">IF(INDIRECT(ADDRESS(Таблицы!$AI191-1,6,,,"Трёхпредметные наборы"))&gt;=Параметры!$A$2,Таблицы!AC191,"")</f>
        <v/>
      </c>
      <c r="B190" t="str">
        <f ca="1">IF(INDIRECT(ADDRESS(Таблицы!$AI191-1,6,,,"Трёхпредметные наборы"))&gt;=Параметры!$A$2,Таблицы!AD191,"")</f>
        <v/>
      </c>
      <c r="C190" t="str">
        <f ca="1">IF(INDIRECT(ADDRESS(Таблицы!$AI191-1,6,,,"Трёхпредметные наборы"))&gt;=Параметры!$A$2,Таблицы!AE191,"")</f>
        <v/>
      </c>
      <c r="D190" t="str">
        <f ca="1">IF(INDIRECT(ADDRESS(Таблицы!$AI191-1,6,,,"Трёхпредметные наборы"))&gt;=Параметры!$A$2,Таблицы!AF191,"")</f>
        <v/>
      </c>
      <c r="E190" t="str">
        <f ca="1">IF(INDIRECT(ADDRESS(Таблицы!$AI191-1,6,,,"Трёхпредметные наборы"))&gt;=Параметры!$A$2,Таблицы!AG191,"")</f>
        <v/>
      </c>
      <c r="F190" t="str">
        <f ca="1">IF(INDIRECT(ADDRESS(MATCH(Таблицы!AH191,'Однопредметные наборы'!$A$2:$A$11)+1,2,,,"Однопредметные наборы"))&gt;=Параметры!$A$2,Таблицы!AH191,"")</f>
        <v/>
      </c>
      <c r="G190" s="5" t="e">
        <f ca="1">SUMPRODUCT(INDIRECT(ADDRESS(2,MATCH(C190,'Нормализованная таблица'!$B$1:$K$1)+1,,,"Нормализованная таблица")):INDIRECT(ADDRESS(31,MATCH(C190,'Нормализованная таблица'!$B$1:$K$1)+1,,,"Нормализованная таблица")),INDIRECT(ADDRESS(2,MATCH(D190,'Нормализованная таблица'!$B$1:$K$1)+1,,,"Нормализованная таблица")):INDIRECT(ADDRESS(31,MATCH(D190,'Нормализованная таблица'!$B$1:$K$1)+1,,,"Нормализованная таблица")),INDIRECT(ADDRESS(2,MATCH(E190,'Нормализованная таблица'!$B$1:$K$1)+1,,,"Нормализованная таблица")):INDIRECT(ADDRESS(31,MATCH(E190,'Нормализованная таблица'!$B$1:$K$1)+1,,,"Нормализованная таблица")),INDIRECT(ADDRESS(2,MATCH(F190,'Нормализованная таблица'!$B$1:$K$1)+1,,,"Нормализованная таблица")):INDIRECT(ADDRESS(31,MATCH(F190,'Нормализованная таблица'!$B$1:$K$1)+1,,,"Нормализованная таблица")),INDIRECT(ADDRESS(2,MATCH(B190,'Нормализованная таблица'!$B$1:$K$1)+1,,,"Нормализованная таблица")):INDIRECT(ADDRESS(31,MATCH(B190,'Нормализованная таблица'!$B$1:$K$1)+1,,,"Нормализованная таблица")),INDIRECT(ADDRESS(2,MATCH(A190,'Нормализованная таблица'!$B$1:$K$1)+1,,,"Нормализованная таблица")):INDIRECT(ADDRESS(31,MATCH(A190,'Нормализованная таблица'!$B$1:$K$1)+1,,,"Нормализованная таблица")))</f>
        <v>#N/A</v>
      </c>
    </row>
    <row r="191" spans="1:7" x14ac:dyDescent="0.3">
      <c r="A191" t="str">
        <f ca="1">IF(INDIRECT(ADDRESS(Таблицы!$AI192-1,6,,,"Трёхпредметные наборы"))&gt;=Параметры!$A$2,Таблицы!AC192,"")</f>
        <v/>
      </c>
      <c r="B191" t="str">
        <f ca="1">IF(INDIRECT(ADDRESS(Таблицы!$AI192-1,6,,,"Трёхпредметные наборы"))&gt;=Параметры!$A$2,Таблицы!AD192,"")</f>
        <v/>
      </c>
      <c r="C191" t="str">
        <f ca="1">IF(INDIRECT(ADDRESS(Таблицы!$AI192-1,6,,,"Трёхпредметные наборы"))&gt;=Параметры!$A$2,Таблицы!AE192,"")</f>
        <v/>
      </c>
      <c r="D191" t="str">
        <f ca="1">IF(INDIRECT(ADDRESS(Таблицы!$AI192-1,6,,,"Трёхпредметные наборы"))&gt;=Параметры!$A$2,Таблицы!AF192,"")</f>
        <v/>
      </c>
      <c r="E191" t="str">
        <f ca="1">IF(INDIRECT(ADDRESS(Таблицы!$AI192-1,6,,,"Трёхпредметные наборы"))&gt;=Параметры!$A$2,Таблицы!AG192,"")</f>
        <v/>
      </c>
      <c r="F191" t="str">
        <f ca="1">IF(INDIRECT(ADDRESS(MATCH(Таблицы!AH192,'Однопредметные наборы'!$A$2:$A$11)+1,2,,,"Однопредметные наборы"))&gt;=Параметры!$A$2,Таблицы!AH192,"")</f>
        <v>Терафлю</v>
      </c>
      <c r="G191" s="5" t="e">
        <f ca="1">SUMPRODUCT(INDIRECT(ADDRESS(2,MATCH(C191,'Нормализованная таблица'!$B$1:$K$1)+1,,,"Нормализованная таблица")):INDIRECT(ADDRESS(31,MATCH(C191,'Нормализованная таблица'!$B$1:$K$1)+1,,,"Нормализованная таблица")),INDIRECT(ADDRESS(2,MATCH(D191,'Нормализованная таблица'!$B$1:$K$1)+1,,,"Нормализованная таблица")):INDIRECT(ADDRESS(31,MATCH(D191,'Нормализованная таблица'!$B$1:$K$1)+1,,,"Нормализованная таблица")),INDIRECT(ADDRESS(2,MATCH(E191,'Нормализованная таблица'!$B$1:$K$1)+1,,,"Нормализованная таблица")):INDIRECT(ADDRESS(31,MATCH(E191,'Нормализованная таблица'!$B$1:$K$1)+1,,,"Нормализованная таблица")),INDIRECT(ADDRESS(2,MATCH(F191,'Нормализованная таблица'!$B$1:$K$1)+1,,,"Нормализованная таблица")):INDIRECT(ADDRESS(31,MATCH(F191,'Нормализованная таблица'!$B$1:$K$1)+1,,,"Нормализованная таблица")),INDIRECT(ADDRESS(2,MATCH(B191,'Нормализованная таблица'!$B$1:$K$1)+1,,,"Нормализованная таблица")):INDIRECT(ADDRESS(31,MATCH(B191,'Нормализованная таблица'!$B$1:$K$1)+1,,,"Нормализованная таблица")),INDIRECT(ADDRESS(2,MATCH(A191,'Нормализованная таблица'!$B$1:$K$1)+1,,,"Нормализованная таблица")):INDIRECT(ADDRESS(31,MATCH(A191,'Нормализованная таблица'!$B$1:$K$1)+1,,,"Нормализованная таблица")))</f>
        <v>#N/A</v>
      </c>
    </row>
    <row r="192" spans="1:7" x14ac:dyDescent="0.3">
      <c r="A192" t="str">
        <f ca="1">IF(INDIRECT(ADDRESS(Таблицы!$AI193-1,6,,,"Трёхпредметные наборы"))&gt;=Параметры!$A$2,Таблицы!AC193,"")</f>
        <v/>
      </c>
      <c r="B192" t="str">
        <f ca="1">IF(INDIRECT(ADDRESS(Таблицы!$AI193-1,6,,,"Трёхпредметные наборы"))&gt;=Параметры!$A$2,Таблицы!AD193,"")</f>
        <v/>
      </c>
      <c r="C192" t="str">
        <f ca="1">IF(INDIRECT(ADDRESS(Таблицы!$AI193-1,6,,,"Трёхпредметные наборы"))&gt;=Параметры!$A$2,Таблицы!AE193,"")</f>
        <v/>
      </c>
      <c r="D192" t="str">
        <f ca="1">IF(INDIRECT(ADDRESS(Таблицы!$AI193-1,6,,,"Трёхпредметные наборы"))&gt;=Параметры!$A$2,Таблицы!AF193,"")</f>
        <v/>
      </c>
      <c r="E192" t="str">
        <f ca="1">IF(INDIRECT(ADDRESS(Таблицы!$AI193-1,6,,,"Трёхпредметные наборы"))&gt;=Параметры!$A$2,Таблицы!AG193,"")</f>
        <v/>
      </c>
      <c r="F192" t="str">
        <f ca="1">IF(INDIRECT(ADDRESS(MATCH(Таблицы!AH193,'Однопредметные наборы'!$A$2:$A$11)+1,2,,,"Однопредметные наборы"))&gt;=Параметры!$A$2,Таблицы!AH193,"")</f>
        <v>Терафлю</v>
      </c>
      <c r="G192" s="5" t="e">
        <f ca="1">SUMPRODUCT(INDIRECT(ADDRESS(2,MATCH(C192,'Нормализованная таблица'!$B$1:$K$1)+1,,,"Нормализованная таблица")):INDIRECT(ADDRESS(31,MATCH(C192,'Нормализованная таблица'!$B$1:$K$1)+1,,,"Нормализованная таблица")),INDIRECT(ADDRESS(2,MATCH(D192,'Нормализованная таблица'!$B$1:$K$1)+1,,,"Нормализованная таблица")):INDIRECT(ADDRESS(31,MATCH(D192,'Нормализованная таблица'!$B$1:$K$1)+1,,,"Нормализованная таблица")),INDIRECT(ADDRESS(2,MATCH(E192,'Нормализованная таблица'!$B$1:$K$1)+1,,,"Нормализованная таблица")):INDIRECT(ADDRESS(31,MATCH(E192,'Нормализованная таблица'!$B$1:$K$1)+1,,,"Нормализованная таблица")),INDIRECT(ADDRESS(2,MATCH(F192,'Нормализованная таблица'!$B$1:$K$1)+1,,,"Нормализованная таблица")):INDIRECT(ADDRESS(31,MATCH(F192,'Нормализованная таблица'!$B$1:$K$1)+1,,,"Нормализованная таблица")),INDIRECT(ADDRESS(2,MATCH(B192,'Нормализованная таблица'!$B$1:$K$1)+1,,,"Нормализованная таблица")):INDIRECT(ADDRESS(31,MATCH(B192,'Нормализованная таблица'!$B$1:$K$1)+1,,,"Нормализованная таблица")),INDIRECT(ADDRESS(2,MATCH(A192,'Нормализованная таблица'!$B$1:$K$1)+1,,,"Нормализованная таблица")):INDIRECT(ADDRESS(31,MATCH(A192,'Нормализованная таблица'!$B$1:$K$1)+1,,,"Нормализованная таблица")))</f>
        <v>#N/A</v>
      </c>
    </row>
    <row r="193" spans="1:7" x14ac:dyDescent="0.3">
      <c r="A193" t="str">
        <f ca="1">IF(INDIRECT(ADDRESS(Таблицы!$AI194-1,6,,,"Трёхпредметные наборы"))&gt;=Параметры!$A$2,Таблицы!AC194,"")</f>
        <v/>
      </c>
      <c r="B193" t="str">
        <f ca="1">IF(INDIRECT(ADDRESS(Таблицы!$AI194-1,6,,,"Трёхпредметные наборы"))&gt;=Параметры!$A$2,Таблицы!AD194,"")</f>
        <v/>
      </c>
      <c r="C193" t="str">
        <f ca="1">IF(INDIRECT(ADDRESS(Таблицы!$AI194-1,6,,,"Трёхпредметные наборы"))&gt;=Параметры!$A$2,Таблицы!AE194,"")</f>
        <v/>
      </c>
      <c r="D193" t="str">
        <f ca="1">IF(INDIRECT(ADDRESS(Таблицы!$AI194-1,6,,,"Трёхпредметные наборы"))&gt;=Параметры!$A$2,Таблицы!AF194,"")</f>
        <v/>
      </c>
      <c r="E193" t="str">
        <f ca="1">IF(INDIRECT(ADDRESS(Таблицы!$AI194-1,6,,,"Трёхпредметные наборы"))&gt;=Параметры!$A$2,Таблицы!AG194,"")</f>
        <v/>
      </c>
      <c r="F193" t="str">
        <f ca="1">IF(INDIRECT(ADDRESS(MATCH(Таблицы!AH194,'Однопредметные наборы'!$A$2:$A$11)+1,2,,,"Однопредметные наборы"))&gt;=Параметры!$A$2,Таблицы!AH194,"")</f>
        <v>Терафлю</v>
      </c>
      <c r="G193" s="5" t="e">
        <f ca="1">SUMPRODUCT(INDIRECT(ADDRESS(2,MATCH(C193,'Нормализованная таблица'!$B$1:$K$1)+1,,,"Нормализованная таблица")):INDIRECT(ADDRESS(31,MATCH(C193,'Нормализованная таблица'!$B$1:$K$1)+1,,,"Нормализованная таблица")),INDIRECT(ADDRESS(2,MATCH(D193,'Нормализованная таблица'!$B$1:$K$1)+1,,,"Нормализованная таблица")):INDIRECT(ADDRESS(31,MATCH(D193,'Нормализованная таблица'!$B$1:$K$1)+1,,,"Нормализованная таблица")),INDIRECT(ADDRESS(2,MATCH(E193,'Нормализованная таблица'!$B$1:$K$1)+1,,,"Нормализованная таблица")):INDIRECT(ADDRESS(31,MATCH(E193,'Нормализованная таблица'!$B$1:$K$1)+1,,,"Нормализованная таблица")),INDIRECT(ADDRESS(2,MATCH(F193,'Нормализованная таблица'!$B$1:$K$1)+1,,,"Нормализованная таблица")):INDIRECT(ADDRESS(31,MATCH(F193,'Нормализованная таблица'!$B$1:$K$1)+1,,,"Нормализованная таблица")),INDIRECT(ADDRESS(2,MATCH(B193,'Нормализованная таблица'!$B$1:$K$1)+1,,,"Нормализованная таблица")):INDIRECT(ADDRESS(31,MATCH(B193,'Нормализованная таблица'!$B$1:$K$1)+1,,,"Нормализованная таблица")),INDIRECT(ADDRESS(2,MATCH(A193,'Нормализованная таблица'!$B$1:$K$1)+1,,,"Нормализованная таблица")):INDIRECT(ADDRESS(31,MATCH(A193,'Нормализованная таблица'!$B$1:$K$1)+1,,,"Нормализованная таблица")))</f>
        <v>#N/A</v>
      </c>
    </row>
    <row r="194" spans="1:7" x14ac:dyDescent="0.3">
      <c r="A194" t="str">
        <f ca="1">IF(INDIRECT(ADDRESS(Таблицы!$AI195-1,6,,,"Трёхпредметные наборы"))&gt;=Параметры!$A$2,Таблицы!AC195,"")</f>
        <v/>
      </c>
      <c r="B194" t="str">
        <f ca="1">IF(INDIRECT(ADDRESS(Таблицы!$AI195-1,6,,,"Трёхпредметные наборы"))&gt;=Параметры!$A$2,Таблицы!AD195,"")</f>
        <v/>
      </c>
      <c r="C194" t="str">
        <f ca="1">IF(INDIRECT(ADDRESS(Таблицы!$AI195-1,6,,,"Трёхпредметные наборы"))&gt;=Параметры!$A$2,Таблицы!AE195,"")</f>
        <v/>
      </c>
      <c r="D194" t="str">
        <f ca="1">IF(INDIRECT(ADDRESS(Таблицы!$AI195-1,6,,,"Трёхпредметные наборы"))&gt;=Параметры!$A$2,Таблицы!AF195,"")</f>
        <v/>
      </c>
      <c r="E194" t="str">
        <f ca="1">IF(INDIRECT(ADDRESS(Таблицы!$AI195-1,6,,,"Трёхпредметные наборы"))&gt;=Параметры!$A$2,Таблицы!AG195,"")</f>
        <v/>
      </c>
      <c r="F194" t="str">
        <f ca="1">IF(INDIRECT(ADDRESS(MATCH(Таблицы!AH195,'Однопредметные наборы'!$A$2:$A$11)+1,2,,,"Однопредметные наборы"))&gt;=Параметры!$A$2,Таблицы!AH195,"")</f>
        <v/>
      </c>
      <c r="G194" s="5" t="e">
        <f ca="1">SUMPRODUCT(INDIRECT(ADDRESS(2,MATCH(C194,'Нормализованная таблица'!$B$1:$K$1)+1,,,"Нормализованная таблица")):INDIRECT(ADDRESS(31,MATCH(C194,'Нормализованная таблица'!$B$1:$K$1)+1,,,"Нормализованная таблица")),INDIRECT(ADDRESS(2,MATCH(D194,'Нормализованная таблица'!$B$1:$K$1)+1,,,"Нормализованная таблица")):INDIRECT(ADDRESS(31,MATCH(D194,'Нормализованная таблица'!$B$1:$K$1)+1,,,"Нормализованная таблица")),INDIRECT(ADDRESS(2,MATCH(E194,'Нормализованная таблица'!$B$1:$K$1)+1,,,"Нормализованная таблица")):INDIRECT(ADDRESS(31,MATCH(E194,'Нормализованная таблица'!$B$1:$K$1)+1,,,"Нормализованная таблица")),INDIRECT(ADDRESS(2,MATCH(F194,'Нормализованная таблица'!$B$1:$K$1)+1,,,"Нормализованная таблица")):INDIRECT(ADDRESS(31,MATCH(F194,'Нормализованная таблица'!$B$1:$K$1)+1,,,"Нормализованная таблица")),INDIRECT(ADDRESS(2,MATCH(B194,'Нормализованная таблица'!$B$1:$K$1)+1,,,"Нормализованная таблица")):INDIRECT(ADDRESS(31,MATCH(B194,'Нормализованная таблица'!$B$1:$K$1)+1,,,"Нормализованная таблица")),INDIRECT(ADDRESS(2,MATCH(A194,'Нормализованная таблица'!$B$1:$K$1)+1,,,"Нормализованная таблица")):INDIRECT(ADDRESS(31,MATCH(A194,'Нормализованная таблица'!$B$1:$K$1)+1,,,"Нормализованная таблица")))</f>
        <v>#N/A</v>
      </c>
    </row>
    <row r="195" spans="1:7" x14ac:dyDescent="0.3">
      <c r="A195" t="str">
        <f ca="1">IF(INDIRECT(ADDRESS(Таблицы!$AI196-1,6,,,"Трёхпредметные наборы"))&gt;=Параметры!$A$2,Таблицы!AC196,"")</f>
        <v/>
      </c>
      <c r="B195" t="str">
        <f ca="1">IF(INDIRECT(ADDRESS(Таблицы!$AI196-1,6,,,"Трёхпредметные наборы"))&gt;=Параметры!$A$2,Таблицы!AD196,"")</f>
        <v/>
      </c>
      <c r="C195" t="str">
        <f ca="1">IF(INDIRECT(ADDRESS(Таблицы!$AI196-1,6,,,"Трёхпредметные наборы"))&gt;=Параметры!$A$2,Таблицы!AE196,"")</f>
        <v/>
      </c>
      <c r="D195" t="str">
        <f ca="1">IF(INDIRECT(ADDRESS(Таблицы!$AI196-1,6,,,"Трёхпредметные наборы"))&gt;=Параметры!$A$2,Таблицы!AF196,"")</f>
        <v/>
      </c>
      <c r="E195" t="str">
        <f ca="1">IF(INDIRECT(ADDRESS(Таблицы!$AI196-1,6,,,"Трёхпредметные наборы"))&gt;=Параметры!$A$2,Таблицы!AG196,"")</f>
        <v/>
      </c>
      <c r="F195" t="str">
        <f ca="1">IF(INDIRECT(ADDRESS(MATCH(Таблицы!AH196,'Однопредметные наборы'!$A$2:$A$11)+1,2,,,"Однопредметные наборы"))&gt;=Параметры!$A$2,Таблицы!AH196,"")</f>
        <v>Терафлю</v>
      </c>
      <c r="G195" s="5" t="e">
        <f ca="1">SUMPRODUCT(INDIRECT(ADDRESS(2,MATCH(C195,'Нормализованная таблица'!$B$1:$K$1)+1,,,"Нормализованная таблица")):INDIRECT(ADDRESS(31,MATCH(C195,'Нормализованная таблица'!$B$1:$K$1)+1,,,"Нормализованная таблица")),INDIRECT(ADDRESS(2,MATCH(D195,'Нормализованная таблица'!$B$1:$K$1)+1,,,"Нормализованная таблица")):INDIRECT(ADDRESS(31,MATCH(D195,'Нормализованная таблица'!$B$1:$K$1)+1,,,"Нормализованная таблица")),INDIRECT(ADDRESS(2,MATCH(E195,'Нормализованная таблица'!$B$1:$K$1)+1,,,"Нормализованная таблица")):INDIRECT(ADDRESS(31,MATCH(E195,'Нормализованная таблица'!$B$1:$K$1)+1,,,"Нормализованная таблица")),INDIRECT(ADDRESS(2,MATCH(F195,'Нормализованная таблица'!$B$1:$K$1)+1,,,"Нормализованная таблица")):INDIRECT(ADDRESS(31,MATCH(F195,'Нормализованная таблица'!$B$1:$K$1)+1,,,"Нормализованная таблица")),INDIRECT(ADDRESS(2,MATCH(B195,'Нормализованная таблица'!$B$1:$K$1)+1,,,"Нормализованная таблица")):INDIRECT(ADDRESS(31,MATCH(B195,'Нормализованная таблица'!$B$1:$K$1)+1,,,"Нормализованная таблица")),INDIRECT(ADDRESS(2,MATCH(A195,'Нормализованная таблица'!$B$1:$K$1)+1,,,"Нормализованная таблица")):INDIRECT(ADDRESS(31,MATCH(A195,'Нормализованная таблица'!$B$1:$K$1)+1,,,"Нормализованная таблица")))</f>
        <v>#N/A</v>
      </c>
    </row>
    <row r="196" spans="1:7" x14ac:dyDescent="0.3">
      <c r="A196" t="str">
        <f ca="1">IF(INDIRECT(ADDRESS(Таблицы!$AI197-1,6,,,"Трёхпредметные наборы"))&gt;=Параметры!$A$2,Таблицы!AC197,"")</f>
        <v/>
      </c>
      <c r="B196" t="str">
        <f ca="1">IF(INDIRECT(ADDRESS(Таблицы!$AI197-1,6,,,"Трёхпредметные наборы"))&gt;=Параметры!$A$2,Таблицы!AD197,"")</f>
        <v/>
      </c>
      <c r="C196" t="str">
        <f ca="1">IF(INDIRECT(ADDRESS(Таблицы!$AI197-1,6,,,"Трёхпредметные наборы"))&gt;=Параметры!$A$2,Таблицы!AE197,"")</f>
        <v/>
      </c>
      <c r="D196" t="str">
        <f ca="1">IF(INDIRECT(ADDRESS(Таблицы!$AI197-1,6,,,"Трёхпредметные наборы"))&gt;=Параметры!$A$2,Таблицы!AF197,"")</f>
        <v/>
      </c>
      <c r="E196" t="str">
        <f ca="1">IF(INDIRECT(ADDRESS(Таблицы!$AI197-1,6,,,"Трёхпредметные наборы"))&gt;=Параметры!$A$2,Таблицы!AG197,"")</f>
        <v/>
      </c>
      <c r="F196" t="str">
        <f ca="1">IF(INDIRECT(ADDRESS(MATCH(Таблицы!AH197,'Однопредметные наборы'!$A$2:$A$11)+1,2,,,"Однопредметные наборы"))&gt;=Параметры!$A$2,Таблицы!AH197,"")</f>
        <v>Терафлю</v>
      </c>
      <c r="G196" s="5" t="e">
        <f ca="1">SUMPRODUCT(INDIRECT(ADDRESS(2,MATCH(C196,'Нормализованная таблица'!$B$1:$K$1)+1,,,"Нормализованная таблица")):INDIRECT(ADDRESS(31,MATCH(C196,'Нормализованная таблица'!$B$1:$K$1)+1,,,"Нормализованная таблица")),INDIRECT(ADDRESS(2,MATCH(D196,'Нормализованная таблица'!$B$1:$K$1)+1,,,"Нормализованная таблица")):INDIRECT(ADDRESS(31,MATCH(D196,'Нормализованная таблица'!$B$1:$K$1)+1,,,"Нормализованная таблица")),INDIRECT(ADDRESS(2,MATCH(E196,'Нормализованная таблица'!$B$1:$K$1)+1,,,"Нормализованная таблица")):INDIRECT(ADDRESS(31,MATCH(E196,'Нормализованная таблица'!$B$1:$K$1)+1,,,"Нормализованная таблица")),INDIRECT(ADDRESS(2,MATCH(F196,'Нормализованная таблица'!$B$1:$K$1)+1,,,"Нормализованная таблица")):INDIRECT(ADDRESS(31,MATCH(F196,'Нормализованная таблица'!$B$1:$K$1)+1,,,"Нормализованная таблица")),INDIRECT(ADDRESS(2,MATCH(B196,'Нормализованная таблица'!$B$1:$K$1)+1,,,"Нормализованная таблица")):INDIRECT(ADDRESS(31,MATCH(B196,'Нормализованная таблица'!$B$1:$K$1)+1,,,"Нормализованная таблица")),INDIRECT(ADDRESS(2,MATCH(A196,'Нормализованная таблица'!$B$1:$K$1)+1,,,"Нормализованная таблица")):INDIRECT(ADDRESS(31,MATCH(A196,'Нормализованная таблица'!$B$1:$K$1)+1,,,"Нормализованная таблица")))</f>
        <v>#N/A</v>
      </c>
    </row>
    <row r="197" spans="1:7" x14ac:dyDescent="0.3">
      <c r="A197" t="str">
        <f ca="1">IF(INDIRECT(ADDRESS(Таблицы!$AI198-1,6,,,"Трёхпредметные наборы"))&gt;=Параметры!$A$2,Таблицы!AC198,"")</f>
        <v/>
      </c>
      <c r="B197" t="str">
        <f ca="1">IF(INDIRECT(ADDRESS(Таблицы!$AI198-1,6,,,"Трёхпредметные наборы"))&gt;=Параметры!$A$2,Таблицы!AD198,"")</f>
        <v/>
      </c>
      <c r="C197" t="str">
        <f ca="1">IF(INDIRECT(ADDRESS(Таблицы!$AI198-1,6,,,"Трёхпредметные наборы"))&gt;=Параметры!$A$2,Таблицы!AE198,"")</f>
        <v/>
      </c>
      <c r="D197" t="str">
        <f ca="1">IF(INDIRECT(ADDRESS(Таблицы!$AI198-1,6,,,"Трёхпредметные наборы"))&gt;=Параметры!$A$2,Таблицы!AF198,"")</f>
        <v/>
      </c>
      <c r="E197" t="str">
        <f ca="1">IF(INDIRECT(ADDRESS(Таблицы!$AI198-1,6,,,"Трёхпредметные наборы"))&gt;=Параметры!$A$2,Таблицы!AG198,"")</f>
        <v/>
      </c>
      <c r="F197" t="str">
        <f ca="1">IF(INDIRECT(ADDRESS(MATCH(Таблицы!AH198,'Однопредметные наборы'!$A$2:$A$11)+1,2,,,"Однопредметные наборы"))&gt;=Параметры!$A$2,Таблицы!AH198,"")</f>
        <v>Терафлю</v>
      </c>
      <c r="G197" s="5" t="e">
        <f ca="1">SUMPRODUCT(INDIRECT(ADDRESS(2,MATCH(C197,'Нормализованная таблица'!$B$1:$K$1)+1,,,"Нормализованная таблица")):INDIRECT(ADDRESS(31,MATCH(C197,'Нормализованная таблица'!$B$1:$K$1)+1,,,"Нормализованная таблица")),INDIRECT(ADDRESS(2,MATCH(D197,'Нормализованная таблица'!$B$1:$K$1)+1,,,"Нормализованная таблица")):INDIRECT(ADDRESS(31,MATCH(D197,'Нормализованная таблица'!$B$1:$K$1)+1,,,"Нормализованная таблица")),INDIRECT(ADDRESS(2,MATCH(E197,'Нормализованная таблица'!$B$1:$K$1)+1,,,"Нормализованная таблица")):INDIRECT(ADDRESS(31,MATCH(E197,'Нормализованная таблица'!$B$1:$K$1)+1,,,"Нормализованная таблица")),INDIRECT(ADDRESS(2,MATCH(F197,'Нормализованная таблица'!$B$1:$K$1)+1,,,"Нормализованная таблица")):INDIRECT(ADDRESS(31,MATCH(F197,'Нормализованная таблица'!$B$1:$K$1)+1,,,"Нормализованная таблица")),INDIRECT(ADDRESS(2,MATCH(B197,'Нормализованная таблица'!$B$1:$K$1)+1,,,"Нормализованная таблица")):INDIRECT(ADDRESS(31,MATCH(B197,'Нормализованная таблица'!$B$1:$K$1)+1,,,"Нормализованная таблица")),INDIRECT(ADDRESS(2,MATCH(A197,'Нормализованная таблица'!$B$1:$K$1)+1,,,"Нормализованная таблица")):INDIRECT(ADDRESS(31,MATCH(A197,'Нормализованная таблица'!$B$1:$K$1)+1,,,"Нормализованная таблица")))</f>
        <v>#N/A</v>
      </c>
    </row>
    <row r="198" spans="1:7" x14ac:dyDescent="0.3">
      <c r="A198" t="str">
        <f ca="1">IF(INDIRECT(ADDRESS(Таблицы!$AI199-1,6,,,"Трёхпредметные наборы"))&gt;=Параметры!$A$2,Таблицы!AC199,"")</f>
        <v/>
      </c>
      <c r="B198" t="str">
        <f ca="1">IF(INDIRECT(ADDRESS(Таблицы!$AI199-1,6,,,"Трёхпредметные наборы"))&gt;=Параметры!$A$2,Таблицы!AD199,"")</f>
        <v/>
      </c>
      <c r="C198" t="str">
        <f ca="1">IF(INDIRECT(ADDRESS(Таблицы!$AI199-1,6,,,"Трёхпредметные наборы"))&gt;=Параметры!$A$2,Таблицы!AE199,"")</f>
        <v/>
      </c>
      <c r="D198" t="str">
        <f ca="1">IF(INDIRECT(ADDRESS(Таблицы!$AI199-1,6,,,"Трёхпредметные наборы"))&gt;=Параметры!$A$2,Таблицы!AF199,"")</f>
        <v/>
      </c>
      <c r="E198" t="str">
        <f ca="1">IF(INDIRECT(ADDRESS(Таблицы!$AI199-1,6,,,"Трёхпредметные наборы"))&gt;=Параметры!$A$2,Таблицы!AG199,"")</f>
        <v/>
      </c>
      <c r="F198" t="str">
        <f ca="1">IF(INDIRECT(ADDRESS(MATCH(Таблицы!AH199,'Однопредметные наборы'!$A$2:$A$11)+1,2,,,"Однопредметные наборы"))&gt;=Параметры!$A$2,Таблицы!AH199,"")</f>
        <v>Терафлю</v>
      </c>
      <c r="G198" s="5" t="e">
        <f ca="1">SUMPRODUCT(INDIRECT(ADDRESS(2,MATCH(C198,'Нормализованная таблица'!$B$1:$K$1)+1,,,"Нормализованная таблица")):INDIRECT(ADDRESS(31,MATCH(C198,'Нормализованная таблица'!$B$1:$K$1)+1,,,"Нормализованная таблица")),INDIRECT(ADDRESS(2,MATCH(D198,'Нормализованная таблица'!$B$1:$K$1)+1,,,"Нормализованная таблица")):INDIRECT(ADDRESS(31,MATCH(D198,'Нормализованная таблица'!$B$1:$K$1)+1,,,"Нормализованная таблица")),INDIRECT(ADDRESS(2,MATCH(E198,'Нормализованная таблица'!$B$1:$K$1)+1,,,"Нормализованная таблица")):INDIRECT(ADDRESS(31,MATCH(E198,'Нормализованная таблица'!$B$1:$K$1)+1,,,"Нормализованная таблица")),INDIRECT(ADDRESS(2,MATCH(F198,'Нормализованная таблица'!$B$1:$K$1)+1,,,"Нормализованная таблица")):INDIRECT(ADDRESS(31,MATCH(F198,'Нормализованная таблица'!$B$1:$K$1)+1,,,"Нормализованная таблица")),INDIRECT(ADDRESS(2,MATCH(B198,'Нормализованная таблица'!$B$1:$K$1)+1,,,"Нормализованная таблица")):INDIRECT(ADDRESS(31,MATCH(B198,'Нормализованная таблица'!$B$1:$K$1)+1,,,"Нормализованная таблица")),INDIRECT(ADDRESS(2,MATCH(A198,'Нормализованная таблица'!$B$1:$K$1)+1,,,"Нормализованная таблица")):INDIRECT(ADDRESS(31,MATCH(A198,'Нормализованная таблица'!$B$1:$K$1)+1,,,"Нормализованная таблица")))</f>
        <v>#N/A</v>
      </c>
    </row>
    <row r="199" spans="1:7" x14ac:dyDescent="0.3">
      <c r="A199" t="str">
        <f ca="1">IF(INDIRECT(ADDRESS(Таблицы!$AI200-1,6,,,"Трёхпредметные наборы"))&gt;=Параметры!$A$2,Таблицы!AC200,"")</f>
        <v/>
      </c>
      <c r="B199" t="str">
        <f ca="1">IF(INDIRECT(ADDRESS(Таблицы!$AI200-1,6,,,"Трёхпредметные наборы"))&gt;=Параметры!$A$2,Таблицы!AD200,"")</f>
        <v/>
      </c>
      <c r="C199" t="str">
        <f ca="1">IF(INDIRECT(ADDRESS(Таблицы!$AI200-1,6,,,"Трёхпредметные наборы"))&gt;=Параметры!$A$2,Таблицы!AE200,"")</f>
        <v/>
      </c>
      <c r="D199" t="str">
        <f ca="1">IF(INDIRECT(ADDRESS(Таблицы!$AI200-1,6,,,"Трёхпредметные наборы"))&gt;=Параметры!$A$2,Таблицы!AF200,"")</f>
        <v/>
      </c>
      <c r="E199" t="str">
        <f ca="1">IF(INDIRECT(ADDRESS(Таблицы!$AI200-1,6,,,"Трёхпредметные наборы"))&gt;=Параметры!$A$2,Таблицы!AG200,"")</f>
        <v/>
      </c>
      <c r="F199" t="str">
        <f ca="1">IF(INDIRECT(ADDRESS(MATCH(Таблицы!AH200,'Однопредметные наборы'!$A$2:$A$11)+1,2,,,"Однопредметные наборы"))&gt;=Параметры!$A$2,Таблицы!AH200,"")</f>
        <v/>
      </c>
      <c r="G199" s="5" t="e">
        <f ca="1">SUMPRODUCT(INDIRECT(ADDRESS(2,MATCH(C199,'Нормализованная таблица'!$B$1:$K$1)+1,,,"Нормализованная таблица")):INDIRECT(ADDRESS(31,MATCH(C199,'Нормализованная таблица'!$B$1:$K$1)+1,,,"Нормализованная таблица")),INDIRECT(ADDRESS(2,MATCH(D199,'Нормализованная таблица'!$B$1:$K$1)+1,,,"Нормализованная таблица")):INDIRECT(ADDRESS(31,MATCH(D199,'Нормализованная таблица'!$B$1:$K$1)+1,,,"Нормализованная таблица")),INDIRECT(ADDRESS(2,MATCH(E199,'Нормализованная таблица'!$B$1:$K$1)+1,,,"Нормализованная таблица")):INDIRECT(ADDRESS(31,MATCH(E199,'Нормализованная таблица'!$B$1:$K$1)+1,,,"Нормализованная таблица")),INDIRECT(ADDRESS(2,MATCH(F199,'Нормализованная таблица'!$B$1:$K$1)+1,,,"Нормализованная таблица")):INDIRECT(ADDRESS(31,MATCH(F199,'Нормализованная таблица'!$B$1:$K$1)+1,,,"Нормализованная таблица")),INDIRECT(ADDRESS(2,MATCH(B199,'Нормализованная таблица'!$B$1:$K$1)+1,,,"Нормализованная таблица")):INDIRECT(ADDRESS(31,MATCH(B199,'Нормализованная таблица'!$B$1:$K$1)+1,,,"Нормализованная таблица")),INDIRECT(ADDRESS(2,MATCH(A199,'Нормализованная таблица'!$B$1:$K$1)+1,,,"Нормализованная таблица")):INDIRECT(ADDRESS(31,MATCH(A199,'Нормализованная таблица'!$B$1:$K$1)+1,,,"Нормализованная таблица")))</f>
        <v>#N/A</v>
      </c>
    </row>
    <row r="200" spans="1:7" x14ac:dyDescent="0.3">
      <c r="A200" t="str">
        <f ca="1">IF(INDIRECT(ADDRESS(Таблицы!$AI201-1,6,,,"Трёхпредметные наборы"))&gt;=Параметры!$A$2,Таблицы!AC201,"")</f>
        <v/>
      </c>
      <c r="B200" t="str">
        <f ca="1">IF(INDIRECT(ADDRESS(Таблицы!$AI201-1,6,,,"Трёхпредметные наборы"))&gt;=Параметры!$A$2,Таблицы!AD201,"")</f>
        <v/>
      </c>
      <c r="C200" t="str">
        <f ca="1">IF(INDIRECT(ADDRESS(Таблицы!$AI201-1,6,,,"Трёхпредметные наборы"))&gt;=Параметры!$A$2,Таблицы!AE201,"")</f>
        <v/>
      </c>
      <c r="D200" t="str">
        <f ca="1">IF(INDIRECT(ADDRESS(Таблицы!$AI201-1,6,,,"Трёхпредметные наборы"))&gt;=Параметры!$A$2,Таблицы!AF201,"")</f>
        <v/>
      </c>
      <c r="E200" t="str">
        <f ca="1">IF(INDIRECT(ADDRESS(Таблицы!$AI201-1,6,,,"Трёхпредметные наборы"))&gt;=Параметры!$A$2,Таблицы!AG201,"")</f>
        <v/>
      </c>
      <c r="F200" t="str">
        <f ca="1">IF(INDIRECT(ADDRESS(MATCH(Таблицы!AH201,'Однопредметные наборы'!$A$2:$A$11)+1,2,,,"Однопредметные наборы"))&gt;=Параметры!$A$2,Таблицы!AH201,"")</f>
        <v>Терафлю</v>
      </c>
      <c r="G200" s="5" t="e">
        <f ca="1">SUMPRODUCT(INDIRECT(ADDRESS(2,MATCH(C200,'Нормализованная таблица'!$B$1:$K$1)+1,,,"Нормализованная таблица")):INDIRECT(ADDRESS(31,MATCH(C200,'Нормализованная таблица'!$B$1:$K$1)+1,,,"Нормализованная таблица")),INDIRECT(ADDRESS(2,MATCH(D200,'Нормализованная таблица'!$B$1:$K$1)+1,,,"Нормализованная таблица")):INDIRECT(ADDRESS(31,MATCH(D200,'Нормализованная таблица'!$B$1:$K$1)+1,,,"Нормализованная таблица")),INDIRECT(ADDRESS(2,MATCH(E200,'Нормализованная таблица'!$B$1:$K$1)+1,,,"Нормализованная таблица")):INDIRECT(ADDRESS(31,MATCH(E200,'Нормализованная таблица'!$B$1:$K$1)+1,,,"Нормализованная таблица")),INDIRECT(ADDRESS(2,MATCH(F200,'Нормализованная таблица'!$B$1:$K$1)+1,,,"Нормализованная таблица")):INDIRECT(ADDRESS(31,MATCH(F200,'Нормализованная таблица'!$B$1:$K$1)+1,,,"Нормализованная таблица")),INDIRECT(ADDRESS(2,MATCH(B200,'Нормализованная таблица'!$B$1:$K$1)+1,,,"Нормализованная таблица")):INDIRECT(ADDRESS(31,MATCH(B200,'Нормализованная таблица'!$B$1:$K$1)+1,,,"Нормализованная таблица")),INDIRECT(ADDRESS(2,MATCH(A200,'Нормализованная таблица'!$B$1:$K$1)+1,,,"Нормализованная таблица")):INDIRECT(ADDRESS(31,MATCH(A200,'Нормализованная таблица'!$B$1:$K$1)+1,,,"Нормализованная таблица")))</f>
        <v>#N/A</v>
      </c>
    </row>
    <row r="201" spans="1:7" x14ac:dyDescent="0.3">
      <c r="A201" t="str">
        <f ca="1">IF(INDIRECT(ADDRESS(Таблицы!$AI202-1,6,,,"Трёхпредметные наборы"))&gt;=Параметры!$A$2,Таблицы!AC202,"")</f>
        <v/>
      </c>
      <c r="B201" t="str">
        <f ca="1">IF(INDIRECT(ADDRESS(Таблицы!$AI202-1,6,,,"Трёхпредметные наборы"))&gt;=Параметры!$A$2,Таблицы!AD202,"")</f>
        <v/>
      </c>
      <c r="C201" t="str">
        <f ca="1">IF(INDIRECT(ADDRESS(Таблицы!$AI202-1,6,,,"Трёхпредметные наборы"))&gt;=Параметры!$A$2,Таблицы!AE202,"")</f>
        <v/>
      </c>
      <c r="D201" t="str">
        <f ca="1">IF(INDIRECT(ADDRESS(Таблицы!$AI202-1,6,,,"Трёхпредметные наборы"))&gt;=Параметры!$A$2,Таблицы!AF202,"")</f>
        <v/>
      </c>
      <c r="E201" t="str">
        <f ca="1">IF(INDIRECT(ADDRESS(Таблицы!$AI202-1,6,,,"Трёхпредметные наборы"))&gt;=Параметры!$A$2,Таблицы!AG202,"")</f>
        <v/>
      </c>
      <c r="F201" t="str">
        <f ca="1">IF(INDIRECT(ADDRESS(MATCH(Таблицы!AH202,'Однопредметные наборы'!$A$2:$A$11)+1,2,,,"Однопредметные наборы"))&gt;=Параметры!$A$2,Таблицы!AH202,"")</f>
        <v>Терафлю</v>
      </c>
      <c r="G201" s="5" t="e">
        <f ca="1">SUMPRODUCT(INDIRECT(ADDRESS(2,MATCH(C201,'Нормализованная таблица'!$B$1:$K$1)+1,,,"Нормализованная таблица")):INDIRECT(ADDRESS(31,MATCH(C201,'Нормализованная таблица'!$B$1:$K$1)+1,,,"Нормализованная таблица")),INDIRECT(ADDRESS(2,MATCH(D201,'Нормализованная таблица'!$B$1:$K$1)+1,,,"Нормализованная таблица")):INDIRECT(ADDRESS(31,MATCH(D201,'Нормализованная таблица'!$B$1:$K$1)+1,,,"Нормализованная таблица")),INDIRECT(ADDRESS(2,MATCH(E201,'Нормализованная таблица'!$B$1:$K$1)+1,,,"Нормализованная таблица")):INDIRECT(ADDRESS(31,MATCH(E201,'Нормализованная таблица'!$B$1:$K$1)+1,,,"Нормализованная таблица")),INDIRECT(ADDRESS(2,MATCH(F201,'Нормализованная таблица'!$B$1:$K$1)+1,,,"Нормализованная таблица")):INDIRECT(ADDRESS(31,MATCH(F201,'Нормализованная таблица'!$B$1:$K$1)+1,,,"Нормализованная таблица")),INDIRECT(ADDRESS(2,MATCH(B201,'Нормализованная таблица'!$B$1:$K$1)+1,,,"Нормализованная таблица")):INDIRECT(ADDRESS(31,MATCH(B201,'Нормализованная таблица'!$B$1:$K$1)+1,,,"Нормализованная таблица")),INDIRECT(ADDRESS(2,MATCH(A201,'Нормализованная таблица'!$B$1:$K$1)+1,,,"Нормализованная таблица")):INDIRECT(ADDRESS(31,MATCH(A201,'Нормализованная таблица'!$B$1:$K$1)+1,,,"Нормализованная таблица")))</f>
        <v>#N/A</v>
      </c>
    </row>
    <row r="202" spans="1:7" x14ac:dyDescent="0.3">
      <c r="A202" t="str">
        <f ca="1">IF(INDIRECT(ADDRESS(Таблицы!$AI203-1,6,,,"Трёхпредметные наборы"))&gt;=Параметры!$A$2,Таблицы!AC203,"")</f>
        <v/>
      </c>
      <c r="B202" t="str">
        <f ca="1">IF(INDIRECT(ADDRESS(Таблицы!$AI203-1,6,,,"Трёхпредметные наборы"))&gt;=Параметры!$A$2,Таблицы!AD203,"")</f>
        <v/>
      </c>
      <c r="C202" t="str">
        <f ca="1">IF(INDIRECT(ADDRESS(Таблицы!$AI203-1,6,,,"Трёхпредметные наборы"))&gt;=Параметры!$A$2,Таблицы!AE203,"")</f>
        <v/>
      </c>
      <c r="D202" t="str">
        <f ca="1">IF(INDIRECT(ADDRESS(Таблицы!$AI203-1,6,,,"Трёхпредметные наборы"))&gt;=Параметры!$A$2,Таблицы!AF203,"")</f>
        <v/>
      </c>
      <c r="E202" t="str">
        <f ca="1">IF(INDIRECT(ADDRESS(Таблицы!$AI203-1,6,,,"Трёхпредметные наборы"))&gt;=Параметры!$A$2,Таблицы!AG203,"")</f>
        <v/>
      </c>
      <c r="F202" t="str">
        <f ca="1">IF(INDIRECT(ADDRESS(MATCH(Таблицы!AH203,'Однопредметные наборы'!$A$2:$A$11)+1,2,,,"Однопредметные наборы"))&gt;=Параметры!$A$2,Таблицы!AH203,"")</f>
        <v>Терафлю</v>
      </c>
      <c r="G202" s="5" t="e">
        <f ca="1">SUMPRODUCT(INDIRECT(ADDRESS(2,MATCH(C202,'Нормализованная таблица'!$B$1:$K$1)+1,,,"Нормализованная таблица")):INDIRECT(ADDRESS(31,MATCH(C202,'Нормализованная таблица'!$B$1:$K$1)+1,,,"Нормализованная таблица")),INDIRECT(ADDRESS(2,MATCH(D202,'Нормализованная таблица'!$B$1:$K$1)+1,,,"Нормализованная таблица")):INDIRECT(ADDRESS(31,MATCH(D202,'Нормализованная таблица'!$B$1:$K$1)+1,,,"Нормализованная таблица")),INDIRECT(ADDRESS(2,MATCH(E202,'Нормализованная таблица'!$B$1:$K$1)+1,,,"Нормализованная таблица")):INDIRECT(ADDRESS(31,MATCH(E202,'Нормализованная таблица'!$B$1:$K$1)+1,,,"Нормализованная таблица")),INDIRECT(ADDRESS(2,MATCH(F202,'Нормализованная таблица'!$B$1:$K$1)+1,,,"Нормализованная таблица")):INDIRECT(ADDRESS(31,MATCH(F202,'Нормализованная таблица'!$B$1:$K$1)+1,,,"Нормализованная таблица")),INDIRECT(ADDRESS(2,MATCH(B202,'Нормализованная таблица'!$B$1:$K$1)+1,,,"Нормализованная таблица")):INDIRECT(ADDRESS(31,MATCH(B202,'Нормализованная таблица'!$B$1:$K$1)+1,,,"Нормализованная таблица")),INDIRECT(ADDRESS(2,MATCH(A202,'Нормализованная таблица'!$B$1:$K$1)+1,,,"Нормализованная таблица")):INDIRECT(ADDRESS(31,MATCH(A202,'Нормализованная таблица'!$B$1:$K$1)+1,,,"Нормализованная таблица")))</f>
        <v>#N/A</v>
      </c>
    </row>
    <row r="203" spans="1:7" x14ac:dyDescent="0.3">
      <c r="A203" t="str">
        <f ca="1">IF(INDIRECT(ADDRESS(Таблицы!$AI204-1,6,,,"Трёхпредметные наборы"))&gt;=Параметры!$A$2,Таблицы!AC204,"")</f>
        <v/>
      </c>
      <c r="B203" t="str">
        <f ca="1">IF(INDIRECT(ADDRESS(Таблицы!$AI204-1,6,,,"Трёхпредметные наборы"))&gt;=Параметры!$A$2,Таблицы!AD204,"")</f>
        <v/>
      </c>
      <c r="C203" t="str">
        <f ca="1">IF(INDIRECT(ADDRESS(Таблицы!$AI204-1,6,,,"Трёхпредметные наборы"))&gt;=Параметры!$A$2,Таблицы!AE204,"")</f>
        <v/>
      </c>
      <c r="D203" t="str">
        <f ca="1">IF(INDIRECT(ADDRESS(Таблицы!$AI204-1,6,,,"Трёхпредметные наборы"))&gt;=Параметры!$A$2,Таблицы!AF204,"")</f>
        <v/>
      </c>
      <c r="E203" t="str">
        <f ca="1">IF(INDIRECT(ADDRESS(Таблицы!$AI204-1,6,,,"Трёхпредметные наборы"))&gt;=Параметры!$A$2,Таблицы!AG204,"")</f>
        <v/>
      </c>
      <c r="F203" t="str">
        <f ca="1">IF(INDIRECT(ADDRESS(MATCH(Таблицы!AH204,'Однопредметные наборы'!$A$2:$A$11)+1,2,,,"Однопредметные наборы"))&gt;=Параметры!$A$2,Таблицы!AH204,"")</f>
        <v>Терафлю</v>
      </c>
      <c r="G203" s="5" t="e">
        <f ca="1">SUMPRODUCT(INDIRECT(ADDRESS(2,MATCH(C203,'Нормализованная таблица'!$B$1:$K$1)+1,,,"Нормализованная таблица")):INDIRECT(ADDRESS(31,MATCH(C203,'Нормализованная таблица'!$B$1:$K$1)+1,,,"Нормализованная таблица")),INDIRECT(ADDRESS(2,MATCH(D203,'Нормализованная таблица'!$B$1:$K$1)+1,,,"Нормализованная таблица")):INDIRECT(ADDRESS(31,MATCH(D203,'Нормализованная таблица'!$B$1:$K$1)+1,,,"Нормализованная таблица")),INDIRECT(ADDRESS(2,MATCH(E203,'Нормализованная таблица'!$B$1:$K$1)+1,,,"Нормализованная таблица")):INDIRECT(ADDRESS(31,MATCH(E203,'Нормализованная таблица'!$B$1:$K$1)+1,,,"Нормализованная таблица")),INDIRECT(ADDRESS(2,MATCH(F203,'Нормализованная таблица'!$B$1:$K$1)+1,,,"Нормализованная таблица")):INDIRECT(ADDRESS(31,MATCH(F203,'Нормализованная таблица'!$B$1:$K$1)+1,,,"Нормализованная таблица")),INDIRECT(ADDRESS(2,MATCH(B203,'Нормализованная таблица'!$B$1:$K$1)+1,,,"Нормализованная таблица")):INDIRECT(ADDRESS(31,MATCH(B203,'Нормализованная таблица'!$B$1:$K$1)+1,,,"Нормализованная таблица")),INDIRECT(ADDRESS(2,MATCH(A203,'Нормализованная таблица'!$B$1:$K$1)+1,,,"Нормализованная таблица")):INDIRECT(ADDRESS(31,MATCH(A203,'Нормализованная таблица'!$B$1:$K$1)+1,,,"Нормализованная таблица")))</f>
        <v>#N/A</v>
      </c>
    </row>
    <row r="204" spans="1:7" x14ac:dyDescent="0.3">
      <c r="A204" t="str">
        <f ca="1">IF(INDIRECT(ADDRESS(Таблицы!$AI205-1,6,,,"Трёхпредметные наборы"))&gt;=Параметры!$A$2,Таблицы!AC205,"")</f>
        <v/>
      </c>
      <c r="B204" t="str">
        <f ca="1">IF(INDIRECT(ADDRESS(Таблицы!$AI205-1,6,,,"Трёхпредметные наборы"))&gt;=Параметры!$A$2,Таблицы!AD205,"")</f>
        <v/>
      </c>
      <c r="C204" t="str">
        <f ca="1">IF(INDIRECT(ADDRESS(Таблицы!$AI205-1,6,,,"Трёхпредметные наборы"))&gt;=Параметры!$A$2,Таблицы!AE205,"")</f>
        <v/>
      </c>
      <c r="D204" t="str">
        <f ca="1">IF(INDIRECT(ADDRESS(Таблицы!$AI205-1,6,,,"Трёхпредметные наборы"))&gt;=Параметры!$A$2,Таблицы!AF205,"")</f>
        <v/>
      </c>
      <c r="E204" t="str">
        <f ca="1">IF(INDIRECT(ADDRESS(Таблицы!$AI205-1,6,,,"Трёхпредметные наборы"))&gt;=Параметры!$A$2,Таблицы!AG205,"")</f>
        <v/>
      </c>
      <c r="F204" t="str">
        <f ca="1">IF(INDIRECT(ADDRESS(MATCH(Таблицы!AH205,'Однопредметные наборы'!$A$2:$A$11)+1,2,,,"Однопредметные наборы"))&gt;=Параметры!$A$2,Таблицы!AH205,"")</f>
        <v>Терафлю</v>
      </c>
      <c r="G204" s="5" t="e">
        <f ca="1">SUMPRODUCT(INDIRECT(ADDRESS(2,MATCH(C204,'Нормализованная таблица'!$B$1:$K$1)+1,,,"Нормализованная таблица")):INDIRECT(ADDRESS(31,MATCH(C204,'Нормализованная таблица'!$B$1:$K$1)+1,,,"Нормализованная таблица")),INDIRECT(ADDRESS(2,MATCH(D204,'Нормализованная таблица'!$B$1:$K$1)+1,,,"Нормализованная таблица")):INDIRECT(ADDRESS(31,MATCH(D204,'Нормализованная таблица'!$B$1:$K$1)+1,,,"Нормализованная таблица")),INDIRECT(ADDRESS(2,MATCH(E204,'Нормализованная таблица'!$B$1:$K$1)+1,,,"Нормализованная таблица")):INDIRECT(ADDRESS(31,MATCH(E204,'Нормализованная таблица'!$B$1:$K$1)+1,,,"Нормализованная таблица")),INDIRECT(ADDRESS(2,MATCH(F204,'Нормализованная таблица'!$B$1:$K$1)+1,,,"Нормализованная таблица")):INDIRECT(ADDRESS(31,MATCH(F204,'Нормализованная таблица'!$B$1:$K$1)+1,,,"Нормализованная таблица")),INDIRECT(ADDRESS(2,MATCH(B204,'Нормализованная таблица'!$B$1:$K$1)+1,,,"Нормализованная таблица")):INDIRECT(ADDRESS(31,MATCH(B204,'Нормализованная таблица'!$B$1:$K$1)+1,,,"Нормализованная таблица")),INDIRECT(ADDRESS(2,MATCH(A204,'Нормализованная таблица'!$B$1:$K$1)+1,,,"Нормализованная таблица")):INDIRECT(ADDRESS(31,MATCH(A204,'Нормализованная таблица'!$B$1:$K$1)+1,,,"Нормализованная таблица")))</f>
        <v>#N/A</v>
      </c>
    </row>
    <row r="205" spans="1:7" x14ac:dyDescent="0.3">
      <c r="A205" t="str">
        <f ca="1">IF(INDIRECT(ADDRESS(Таблицы!$AI206-1,6,,,"Трёхпредметные наборы"))&gt;=Параметры!$A$2,Таблицы!AC206,"")</f>
        <v/>
      </c>
      <c r="B205" t="str">
        <f ca="1">IF(INDIRECT(ADDRESS(Таблицы!$AI206-1,6,,,"Трёхпредметные наборы"))&gt;=Параметры!$A$2,Таблицы!AD206,"")</f>
        <v/>
      </c>
      <c r="C205" t="str">
        <f ca="1">IF(INDIRECT(ADDRESS(Таблицы!$AI206-1,6,,,"Трёхпредметные наборы"))&gt;=Параметры!$A$2,Таблицы!AE206,"")</f>
        <v/>
      </c>
      <c r="D205" t="str">
        <f ca="1">IF(INDIRECT(ADDRESS(Таблицы!$AI206-1,6,,,"Трёхпредметные наборы"))&gt;=Параметры!$A$2,Таблицы!AF206,"")</f>
        <v/>
      </c>
      <c r="E205" t="str">
        <f ca="1">IF(INDIRECT(ADDRESS(Таблицы!$AI206-1,6,,,"Трёхпредметные наборы"))&gt;=Параметры!$A$2,Таблицы!AG206,"")</f>
        <v/>
      </c>
      <c r="F205" t="str">
        <f ca="1">IF(INDIRECT(ADDRESS(MATCH(Таблицы!AH206,'Однопредметные наборы'!$A$2:$A$11)+1,2,,,"Однопредметные наборы"))&gt;=Параметры!$A$2,Таблицы!AH206,"")</f>
        <v/>
      </c>
      <c r="G205" s="5" t="e">
        <f ca="1">SUMPRODUCT(INDIRECT(ADDRESS(2,MATCH(C205,'Нормализованная таблица'!$B$1:$K$1)+1,,,"Нормализованная таблица")):INDIRECT(ADDRESS(31,MATCH(C205,'Нормализованная таблица'!$B$1:$K$1)+1,,,"Нормализованная таблица")),INDIRECT(ADDRESS(2,MATCH(D205,'Нормализованная таблица'!$B$1:$K$1)+1,,,"Нормализованная таблица")):INDIRECT(ADDRESS(31,MATCH(D205,'Нормализованная таблица'!$B$1:$K$1)+1,,,"Нормализованная таблица")),INDIRECT(ADDRESS(2,MATCH(E205,'Нормализованная таблица'!$B$1:$K$1)+1,,,"Нормализованная таблица")):INDIRECT(ADDRESS(31,MATCH(E205,'Нормализованная таблица'!$B$1:$K$1)+1,,,"Нормализованная таблица")),INDIRECT(ADDRESS(2,MATCH(F205,'Нормализованная таблица'!$B$1:$K$1)+1,,,"Нормализованная таблица")):INDIRECT(ADDRESS(31,MATCH(F205,'Нормализованная таблица'!$B$1:$K$1)+1,,,"Нормализованная таблица")),INDIRECT(ADDRESS(2,MATCH(B205,'Нормализованная таблица'!$B$1:$K$1)+1,,,"Нормализованная таблица")):INDIRECT(ADDRESS(31,MATCH(B205,'Нормализованная таблица'!$B$1:$K$1)+1,,,"Нормализованная таблица")),INDIRECT(ADDRESS(2,MATCH(A205,'Нормализованная таблица'!$B$1:$K$1)+1,,,"Нормализованная таблица")):INDIRECT(ADDRESS(31,MATCH(A205,'Нормализованная таблица'!$B$1:$K$1)+1,,,"Нормализованная таблица")))</f>
        <v>#N/A</v>
      </c>
    </row>
    <row r="206" spans="1:7" x14ac:dyDescent="0.3">
      <c r="A206" t="str">
        <f ca="1">IF(INDIRECT(ADDRESS(Таблицы!$AI207-1,6,,,"Трёхпредметные наборы"))&gt;=Параметры!$A$2,Таблицы!AC207,"")</f>
        <v/>
      </c>
      <c r="B206" t="str">
        <f ca="1">IF(INDIRECT(ADDRESS(Таблицы!$AI207-1,6,,,"Трёхпредметные наборы"))&gt;=Параметры!$A$2,Таблицы!AD207,"")</f>
        <v/>
      </c>
      <c r="C206" t="str">
        <f ca="1">IF(INDIRECT(ADDRESS(Таблицы!$AI207-1,6,,,"Трёхпредметные наборы"))&gt;=Параметры!$A$2,Таблицы!AE207,"")</f>
        <v/>
      </c>
      <c r="D206" t="str">
        <f ca="1">IF(INDIRECT(ADDRESS(Таблицы!$AI207-1,6,,,"Трёхпредметные наборы"))&gt;=Параметры!$A$2,Таблицы!AF207,"")</f>
        <v/>
      </c>
      <c r="E206" t="str">
        <f ca="1">IF(INDIRECT(ADDRESS(Таблицы!$AI207-1,6,,,"Трёхпредметные наборы"))&gt;=Параметры!$A$2,Таблицы!AG207,"")</f>
        <v/>
      </c>
      <c r="F206" t="str">
        <f ca="1">IF(INDIRECT(ADDRESS(MATCH(Таблицы!AH207,'Однопредметные наборы'!$A$2:$A$11)+1,2,,,"Однопредметные наборы"))&gt;=Параметры!$A$2,Таблицы!AH207,"")</f>
        <v>Терафлю</v>
      </c>
      <c r="G206" s="5" t="e">
        <f ca="1">SUMPRODUCT(INDIRECT(ADDRESS(2,MATCH(C206,'Нормализованная таблица'!$B$1:$K$1)+1,,,"Нормализованная таблица")):INDIRECT(ADDRESS(31,MATCH(C206,'Нормализованная таблица'!$B$1:$K$1)+1,,,"Нормализованная таблица")),INDIRECT(ADDRESS(2,MATCH(D206,'Нормализованная таблица'!$B$1:$K$1)+1,,,"Нормализованная таблица")):INDIRECT(ADDRESS(31,MATCH(D206,'Нормализованная таблица'!$B$1:$K$1)+1,,,"Нормализованная таблица")),INDIRECT(ADDRESS(2,MATCH(E206,'Нормализованная таблица'!$B$1:$K$1)+1,,,"Нормализованная таблица")):INDIRECT(ADDRESS(31,MATCH(E206,'Нормализованная таблица'!$B$1:$K$1)+1,,,"Нормализованная таблица")),INDIRECT(ADDRESS(2,MATCH(F206,'Нормализованная таблица'!$B$1:$K$1)+1,,,"Нормализованная таблица")):INDIRECT(ADDRESS(31,MATCH(F206,'Нормализованная таблица'!$B$1:$K$1)+1,,,"Нормализованная таблица")),INDIRECT(ADDRESS(2,MATCH(B206,'Нормализованная таблица'!$B$1:$K$1)+1,,,"Нормализованная таблица")):INDIRECT(ADDRESS(31,MATCH(B206,'Нормализованная таблица'!$B$1:$K$1)+1,,,"Нормализованная таблица")),INDIRECT(ADDRESS(2,MATCH(A206,'Нормализованная таблица'!$B$1:$K$1)+1,,,"Нормализованная таблица")):INDIRECT(ADDRESS(31,MATCH(A206,'Нормализованная таблица'!$B$1:$K$1)+1,,,"Нормализованная таблица")))</f>
        <v>#N/A</v>
      </c>
    </row>
    <row r="207" spans="1:7" x14ac:dyDescent="0.3">
      <c r="A207" t="str">
        <f ca="1">IF(INDIRECT(ADDRESS(Таблицы!$AI208-1,6,,,"Трёхпредметные наборы"))&gt;=Параметры!$A$2,Таблицы!AC208,"")</f>
        <v/>
      </c>
      <c r="B207" t="str">
        <f ca="1">IF(INDIRECT(ADDRESS(Таблицы!$AI208-1,6,,,"Трёхпредметные наборы"))&gt;=Параметры!$A$2,Таблицы!AD208,"")</f>
        <v/>
      </c>
      <c r="C207" t="str">
        <f ca="1">IF(INDIRECT(ADDRESS(Таблицы!$AI208-1,6,,,"Трёхпредметные наборы"))&gt;=Параметры!$A$2,Таблицы!AE208,"")</f>
        <v/>
      </c>
      <c r="D207" t="str">
        <f ca="1">IF(INDIRECT(ADDRESS(Таблицы!$AI208-1,6,,,"Трёхпредметные наборы"))&gt;=Параметры!$A$2,Таблицы!AF208,"")</f>
        <v/>
      </c>
      <c r="E207" t="str">
        <f ca="1">IF(INDIRECT(ADDRESS(Таблицы!$AI208-1,6,,,"Трёхпредметные наборы"))&gt;=Параметры!$A$2,Таблицы!AG208,"")</f>
        <v/>
      </c>
      <c r="F207" t="str">
        <f ca="1">IF(INDIRECT(ADDRESS(MATCH(Таблицы!AH208,'Однопредметные наборы'!$A$2:$A$11)+1,2,,,"Однопредметные наборы"))&gt;=Параметры!$A$2,Таблицы!AH208,"")</f>
        <v>Терафлю</v>
      </c>
      <c r="G207" s="5" t="e">
        <f ca="1">SUMPRODUCT(INDIRECT(ADDRESS(2,MATCH(C207,'Нормализованная таблица'!$B$1:$K$1)+1,,,"Нормализованная таблица")):INDIRECT(ADDRESS(31,MATCH(C207,'Нормализованная таблица'!$B$1:$K$1)+1,,,"Нормализованная таблица")),INDIRECT(ADDRESS(2,MATCH(D207,'Нормализованная таблица'!$B$1:$K$1)+1,,,"Нормализованная таблица")):INDIRECT(ADDRESS(31,MATCH(D207,'Нормализованная таблица'!$B$1:$K$1)+1,,,"Нормализованная таблица")),INDIRECT(ADDRESS(2,MATCH(E207,'Нормализованная таблица'!$B$1:$K$1)+1,,,"Нормализованная таблица")):INDIRECT(ADDRESS(31,MATCH(E207,'Нормализованная таблица'!$B$1:$K$1)+1,,,"Нормализованная таблица")),INDIRECT(ADDRESS(2,MATCH(F207,'Нормализованная таблица'!$B$1:$K$1)+1,,,"Нормализованная таблица")):INDIRECT(ADDRESS(31,MATCH(F207,'Нормализованная таблица'!$B$1:$K$1)+1,,,"Нормализованная таблица")),INDIRECT(ADDRESS(2,MATCH(B207,'Нормализованная таблица'!$B$1:$K$1)+1,,,"Нормализованная таблица")):INDIRECT(ADDRESS(31,MATCH(B207,'Нормализованная таблица'!$B$1:$K$1)+1,,,"Нормализованная таблица")),INDIRECT(ADDRESS(2,MATCH(A207,'Нормализованная таблица'!$B$1:$K$1)+1,,,"Нормализованная таблица")):INDIRECT(ADDRESS(31,MATCH(A207,'Нормализованная таблица'!$B$1:$K$1)+1,,,"Нормализованная таблица")))</f>
        <v>#N/A</v>
      </c>
    </row>
    <row r="208" spans="1:7" x14ac:dyDescent="0.3">
      <c r="A208" t="str">
        <f ca="1">IF(INDIRECT(ADDRESS(Таблицы!$AI209-1,6,,,"Трёхпредметные наборы"))&gt;=Параметры!$A$2,Таблицы!AC209,"")</f>
        <v/>
      </c>
      <c r="B208" t="str">
        <f ca="1">IF(INDIRECT(ADDRESS(Таблицы!$AI209-1,6,,,"Трёхпредметные наборы"))&gt;=Параметры!$A$2,Таблицы!AD209,"")</f>
        <v/>
      </c>
      <c r="C208" t="str">
        <f ca="1">IF(INDIRECT(ADDRESS(Таблицы!$AI209-1,6,,,"Трёхпредметные наборы"))&gt;=Параметры!$A$2,Таблицы!AE209,"")</f>
        <v/>
      </c>
      <c r="D208" t="str">
        <f ca="1">IF(INDIRECT(ADDRESS(Таблицы!$AI209-1,6,,,"Трёхпредметные наборы"))&gt;=Параметры!$A$2,Таблицы!AF209,"")</f>
        <v/>
      </c>
      <c r="E208" t="str">
        <f ca="1">IF(INDIRECT(ADDRESS(Таблицы!$AI209-1,6,,,"Трёхпредметные наборы"))&gt;=Параметры!$A$2,Таблицы!AG209,"")</f>
        <v/>
      </c>
      <c r="F208" t="str">
        <f ca="1">IF(INDIRECT(ADDRESS(MATCH(Таблицы!AH209,'Однопредметные наборы'!$A$2:$A$11)+1,2,,,"Однопредметные наборы"))&gt;=Параметры!$A$2,Таблицы!AH209,"")</f>
        <v>Терафлю</v>
      </c>
      <c r="G208" s="5" t="e">
        <f ca="1">SUMPRODUCT(INDIRECT(ADDRESS(2,MATCH(C208,'Нормализованная таблица'!$B$1:$K$1)+1,,,"Нормализованная таблица")):INDIRECT(ADDRESS(31,MATCH(C208,'Нормализованная таблица'!$B$1:$K$1)+1,,,"Нормализованная таблица")),INDIRECT(ADDRESS(2,MATCH(D208,'Нормализованная таблица'!$B$1:$K$1)+1,,,"Нормализованная таблица")):INDIRECT(ADDRESS(31,MATCH(D208,'Нормализованная таблица'!$B$1:$K$1)+1,,,"Нормализованная таблица")),INDIRECT(ADDRESS(2,MATCH(E208,'Нормализованная таблица'!$B$1:$K$1)+1,,,"Нормализованная таблица")):INDIRECT(ADDRESS(31,MATCH(E208,'Нормализованная таблица'!$B$1:$K$1)+1,,,"Нормализованная таблица")),INDIRECT(ADDRESS(2,MATCH(F208,'Нормализованная таблица'!$B$1:$K$1)+1,,,"Нормализованная таблица")):INDIRECT(ADDRESS(31,MATCH(F208,'Нормализованная таблица'!$B$1:$K$1)+1,,,"Нормализованная таблица")),INDIRECT(ADDRESS(2,MATCH(B208,'Нормализованная таблица'!$B$1:$K$1)+1,,,"Нормализованная таблица")):INDIRECT(ADDRESS(31,MATCH(B208,'Нормализованная таблица'!$B$1:$K$1)+1,,,"Нормализованная таблица")),INDIRECT(ADDRESS(2,MATCH(A208,'Нормализованная таблица'!$B$1:$K$1)+1,,,"Нормализованная таблица")):INDIRECT(ADDRESS(31,MATCH(A208,'Нормализованная таблица'!$B$1:$K$1)+1,,,"Нормализованная таблица")))</f>
        <v>#N/A</v>
      </c>
    </row>
    <row r="209" spans="1:7" x14ac:dyDescent="0.3">
      <c r="A209" t="str">
        <f ca="1">IF(INDIRECT(ADDRESS(Таблицы!$AI210-1,6,,,"Трёхпредметные наборы"))&gt;=Параметры!$A$2,Таблицы!AC210,"")</f>
        <v/>
      </c>
      <c r="B209" t="str">
        <f ca="1">IF(INDIRECT(ADDRESS(Таблицы!$AI210-1,6,,,"Трёхпредметные наборы"))&gt;=Параметры!$A$2,Таблицы!AD210,"")</f>
        <v/>
      </c>
      <c r="C209" t="str">
        <f ca="1">IF(INDIRECT(ADDRESS(Таблицы!$AI210-1,6,,,"Трёхпредметные наборы"))&gt;=Параметры!$A$2,Таблицы!AE210,"")</f>
        <v/>
      </c>
      <c r="D209" t="str">
        <f ca="1">IF(INDIRECT(ADDRESS(Таблицы!$AI210-1,6,,,"Трёхпредметные наборы"))&gt;=Параметры!$A$2,Таблицы!AF210,"")</f>
        <v/>
      </c>
      <c r="E209" t="str">
        <f ca="1">IF(INDIRECT(ADDRESS(Таблицы!$AI210-1,6,,,"Трёхпредметные наборы"))&gt;=Параметры!$A$2,Таблицы!AG210,"")</f>
        <v/>
      </c>
      <c r="F209" t="str">
        <f ca="1">IF(INDIRECT(ADDRESS(MATCH(Таблицы!AH210,'Однопредметные наборы'!$A$2:$A$11)+1,2,,,"Однопредметные наборы"))&gt;=Параметры!$A$2,Таблицы!AH210,"")</f>
        <v>Терафлю</v>
      </c>
      <c r="G209" s="5" t="e">
        <f ca="1">SUMPRODUCT(INDIRECT(ADDRESS(2,MATCH(C209,'Нормализованная таблица'!$B$1:$K$1)+1,,,"Нормализованная таблица")):INDIRECT(ADDRESS(31,MATCH(C209,'Нормализованная таблица'!$B$1:$K$1)+1,,,"Нормализованная таблица")),INDIRECT(ADDRESS(2,MATCH(D209,'Нормализованная таблица'!$B$1:$K$1)+1,,,"Нормализованная таблица")):INDIRECT(ADDRESS(31,MATCH(D209,'Нормализованная таблица'!$B$1:$K$1)+1,,,"Нормализованная таблица")),INDIRECT(ADDRESS(2,MATCH(E209,'Нормализованная таблица'!$B$1:$K$1)+1,,,"Нормализованная таблица")):INDIRECT(ADDRESS(31,MATCH(E209,'Нормализованная таблица'!$B$1:$K$1)+1,,,"Нормализованная таблица")),INDIRECT(ADDRESS(2,MATCH(F209,'Нормализованная таблица'!$B$1:$K$1)+1,,,"Нормализованная таблица")):INDIRECT(ADDRESS(31,MATCH(F209,'Нормализованная таблица'!$B$1:$K$1)+1,,,"Нормализованная таблица")),INDIRECT(ADDRESS(2,MATCH(B209,'Нормализованная таблица'!$B$1:$K$1)+1,,,"Нормализованная таблица")):INDIRECT(ADDRESS(31,MATCH(B209,'Нормализованная таблица'!$B$1:$K$1)+1,,,"Нормализованная таблица")),INDIRECT(ADDRESS(2,MATCH(A209,'Нормализованная таблица'!$B$1:$K$1)+1,,,"Нормализованная таблица")):INDIRECT(ADDRESS(31,MATCH(A209,'Нормализованная таблица'!$B$1:$K$1)+1,,,"Нормализованная таблица")))</f>
        <v>#N/A</v>
      </c>
    </row>
    <row r="210" spans="1:7" x14ac:dyDescent="0.3">
      <c r="A210" t="str">
        <f ca="1">IF(INDIRECT(ADDRESS(Таблицы!$AI211-1,6,,,"Трёхпредметные наборы"))&gt;=Параметры!$A$2,Таблицы!AC211,"")</f>
        <v/>
      </c>
      <c r="B210" t="str">
        <f ca="1">IF(INDIRECT(ADDRESS(Таблицы!$AI211-1,6,,,"Трёхпредметные наборы"))&gt;=Параметры!$A$2,Таблицы!AD211,"")</f>
        <v/>
      </c>
      <c r="C210" t="str">
        <f ca="1">IF(INDIRECT(ADDRESS(Таблицы!$AI211-1,6,,,"Трёхпредметные наборы"))&gt;=Параметры!$A$2,Таблицы!AE211,"")</f>
        <v/>
      </c>
      <c r="D210" t="str">
        <f ca="1">IF(INDIRECT(ADDRESS(Таблицы!$AI211-1,6,,,"Трёхпредметные наборы"))&gt;=Параметры!$A$2,Таблицы!AF211,"")</f>
        <v/>
      </c>
      <c r="E210" t="str">
        <f ca="1">IF(INDIRECT(ADDRESS(Таблицы!$AI211-1,6,,,"Трёхпредметные наборы"))&gt;=Параметры!$A$2,Таблицы!AG211,"")</f>
        <v/>
      </c>
      <c r="F210" t="str">
        <f ca="1">IF(INDIRECT(ADDRESS(MATCH(Таблицы!AH211,'Однопредметные наборы'!$A$2:$A$11)+1,2,,,"Однопредметные наборы"))&gt;=Параметры!$A$2,Таблицы!AH211,"")</f>
        <v>Терафлю</v>
      </c>
      <c r="G210" s="5" t="e">
        <f ca="1">SUMPRODUCT(INDIRECT(ADDRESS(2,MATCH(C210,'Нормализованная таблица'!$B$1:$K$1)+1,,,"Нормализованная таблица")):INDIRECT(ADDRESS(31,MATCH(C210,'Нормализованная таблица'!$B$1:$K$1)+1,,,"Нормализованная таблица")),INDIRECT(ADDRESS(2,MATCH(D210,'Нормализованная таблица'!$B$1:$K$1)+1,,,"Нормализованная таблица")):INDIRECT(ADDRESS(31,MATCH(D210,'Нормализованная таблица'!$B$1:$K$1)+1,,,"Нормализованная таблица")),INDIRECT(ADDRESS(2,MATCH(E210,'Нормализованная таблица'!$B$1:$K$1)+1,,,"Нормализованная таблица")):INDIRECT(ADDRESS(31,MATCH(E210,'Нормализованная таблица'!$B$1:$K$1)+1,,,"Нормализованная таблица")),INDIRECT(ADDRESS(2,MATCH(F210,'Нормализованная таблица'!$B$1:$K$1)+1,,,"Нормализованная таблица")):INDIRECT(ADDRESS(31,MATCH(F210,'Нормализованная таблица'!$B$1:$K$1)+1,,,"Нормализованная таблица")),INDIRECT(ADDRESS(2,MATCH(B210,'Нормализованная таблица'!$B$1:$K$1)+1,,,"Нормализованная таблица")):INDIRECT(ADDRESS(31,MATCH(B210,'Нормализованная таблица'!$B$1:$K$1)+1,,,"Нормализованная таблица")),INDIRECT(ADDRESS(2,MATCH(A210,'Нормализованная таблица'!$B$1:$K$1)+1,,,"Нормализованная таблица")):INDIRECT(ADDRESS(31,MATCH(A210,'Нормализованная таблица'!$B$1:$K$1)+1,,,"Нормализованная таблица")))</f>
        <v>#N/A</v>
      </c>
    </row>
    <row r="211" spans="1:7" x14ac:dyDescent="0.3">
      <c r="A211" t="str">
        <f ca="1">IF(INDIRECT(ADDRESS(Таблицы!$AI212-1,6,,,"Трёхпредметные наборы"))&gt;=Параметры!$A$2,Таблицы!AC212,"")</f>
        <v/>
      </c>
      <c r="B211" t="str">
        <f ca="1">IF(INDIRECT(ADDRESS(Таблицы!$AI212-1,6,,,"Трёхпредметные наборы"))&gt;=Параметры!$A$2,Таблицы!AD212,"")</f>
        <v/>
      </c>
      <c r="C211" t="str">
        <f ca="1">IF(INDIRECT(ADDRESS(Таблицы!$AI212-1,6,,,"Трёхпредметные наборы"))&gt;=Параметры!$A$2,Таблицы!AE212,"")</f>
        <v/>
      </c>
      <c r="D211" t="str">
        <f ca="1">IF(INDIRECT(ADDRESS(Таблицы!$AI212-1,6,,,"Трёхпредметные наборы"))&gt;=Параметры!$A$2,Таблицы!AF212,"")</f>
        <v/>
      </c>
      <c r="E211" t="str">
        <f ca="1">IF(INDIRECT(ADDRESS(Таблицы!$AI212-1,6,,,"Трёхпредметные наборы"))&gt;=Параметры!$A$2,Таблицы!AG212,"")</f>
        <v/>
      </c>
      <c r="F211" t="str">
        <f ca="1">IF(INDIRECT(ADDRESS(MATCH(Таблицы!AH212,'Однопредметные наборы'!$A$2:$A$11)+1,2,,,"Однопредметные наборы"))&gt;=Параметры!$A$2,Таблицы!AH212,"")</f>
        <v>Терафлю</v>
      </c>
      <c r="G211" s="5" t="e">
        <f ca="1">SUMPRODUCT(INDIRECT(ADDRESS(2,MATCH(C211,'Нормализованная таблица'!$B$1:$K$1)+1,,,"Нормализованная таблица")):INDIRECT(ADDRESS(31,MATCH(C211,'Нормализованная таблица'!$B$1:$K$1)+1,,,"Нормализованная таблица")),INDIRECT(ADDRESS(2,MATCH(D211,'Нормализованная таблица'!$B$1:$K$1)+1,,,"Нормализованная таблица")):INDIRECT(ADDRESS(31,MATCH(D211,'Нормализованная таблица'!$B$1:$K$1)+1,,,"Нормализованная таблица")),INDIRECT(ADDRESS(2,MATCH(E211,'Нормализованная таблица'!$B$1:$K$1)+1,,,"Нормализованная таблица")):INDIRECT(ADDRESS(31,MATCH(E211,'Нормализованная таблица'!$B$1:$K$1)+1,,,"Нормализованная таблица")),INDIRECT(ADDRESS(2,MATCH(F211,'Нормализованная таблица'!$B$1:$K$1)+1,,,"Нормализованная таблица")):INDIRECT(ADDRESS(31,MATCH(F211,'Нормализованная таблица'!$B$1:$K$1)+1,,,"Нормализованная таблица")),INDIRECT(ADDRESS(2,MATCH(B211,'Нормализованная таблица'!$B$1:$K$1)+1,,,"Нормализованная таблица")):INDIRECT(ADDRESS(31,MATCH(B211,'Нормализованная таблица'!$B$1:$K$1)+1,,,"Нормализованная таблица")),INDIRECT(ADDRESS(2,MATCH(A211,'Нормализованная таблица'!$B$1:$K$1)+1,,,"Нормализованная таблица")):INDIRECT(ADDRESS(31,MATCH(A211,'Нормализованная таблица'!$B$1:$K$1)+1,,,"Нормализованная таблица")))</f>
        <v>#N/A</v>
      </c>
    </row>
    <row r="212" spans="1:7" x14ac:dyDescent="0.3">
      <c r="G212" s="5" t="str">
        <f>""</f>
        <v/>
      </c>
    </row>
    <row r="213" spans="1:7" x14ac:dyDescent="0.3">
      <c r="G213" s="5"/>
    </row>
    <row r="214" spans="1:7" x14ac:dyDescent="0.3">
      <c r="G214" s="5"/>
    </row>
    <row r="215" spans="1:7" x14ac:dyDescent="0.3">
      <c r="G215" s="5"/>
    </row>
    <row r="216" spans="1:7" x14ac:dyDescent="0.3">
      <c r="G216" s="5"/>
    </row>
    <row r="217" spans="1:7" x14ac:dyDescent="0.3">
      <c r="G217" s="5"/>
    </row>
    <row r="218" spans="1:7" x14ac:dyDescent="0.3">
      <c r="G218" s="5"/>
    </row>
    <row r="219" spans="1:7" x14ac:dyDescent="0.3">
      <c r="G219" s="5"/>
    </row>
    <row r="220" spans="1:7" x14ac:dyDescent="0.3">
      <c r="G220" s="5"/>
    </row>
    <row r="221" spans="1:7" x14ac:dyDescent="0.3">
      <c r="G221" s="5"/>
    </row>
    <row r="222" spans="1:7" x14ac:dyDescent="0.3">
      <c r="G222" s="5"/>
    </row>
    <row r="223" spans="1:7" x14ac:dyDescent="0.3">
      <c r="G223" s="5"/>
    </row>
    <row r="224" spans="1:7" x14ac:dyDescent="0.3">
      <c r="G224" s="5"/>
    </row>
    <row r="225" spans="7:7" x14ac:dyDescent="0.3">
      <c r="G225" s="5"/>
    </row>
    <row r="226" spans="7:7" x14ac:dyDescent="0.3">
      <c r="G226" s="5"/>
    </row>
    <row r="227" spans="7:7" x14ac:dyDescent="0.3">
      <c r="G227" s="5"/>
    </row>
    <row r="228" spans="7:7" x14ac:dyDescent="0.3">
      <c r="G228" s="5"/>
    </row>
    <row r="229" spans="7:7" x14ac:dyDescent="0.3">
      <c r="G229" s="5"/>
    </row>
    <row r="230" spans="7:7" x14ac:dyDescent="0.3">
      <c r="G230" s="5"/>
    </row>
    <row r="231" spans="7:7" x14ac:dyDescent="0.3">
      <c r="G231" s="5"/>
    </row>
    <row r="232" spans="7:7" x14ac:dyDescent="0.3">
      <c r="G232" s="5"/>
    </row>
    <row r="233" spans="7:7" x14ac:dyDescent="0.3">
      <c r="G233" s="5"/>
    </row>
    <row r="234" spans="7:7" x14ac:dyDescent="0.3">
      <c r="G234" s="5"/>
    </row>
    <row r="235" spans="7:7" x14ac:dyDescent="0.3">
      <c r="G235" s="5"/>
    </row>
    <row r="236" spans="7:7" x14ac:dyDescent="0.3">
      <c r="G236" s="5"/>
    </row>
    <row r="237" spans="7:7" x14ac:dyDescent="0.3">
      <c r="G237" s="5"/>
    </row>
    <row r="238" spans="7:7" x14ac:dyDescent="0.3">
      <c r="G238" s="5"/>
    </row>
    <row r="239" spans="7:7" x14ac:dyDescent="0.3">
      <c r="G239" s="5"/>
    </row>
    <row r="240" spans="7:7" x14ac:dyDescent="0.3">
      <c r="G240" s="5"/>
    </row>
    <row r="241" spans="7:7" x14ac:dyDescent="0.3">
      <c r="G241" s="5"/>
    </row>
    <row r="242" spans="7:7" x14ac:dyDescent="0.3">
      <c r="G242" s="5"/>
    </row>
    <row r="243" spans="7:7" x14ac:dyDescent="0.3">
      <c r="G243" s="5"/>
    </row>
    <row r="244" spans="7:7" x14ac:dyDescent="0.3">
      <c r="G244" s="5"/>
    </row>
    <row r="245" spans="7:7" x14ac:dyDescent="0.3">
      <c r="G245" s="5"/>
    </row>
    <row r="246" spans="7:7" x14ac:dyDescent="0.3">
      <c r="G246" s="5"/>
    </row>
    <row r="247" spans="7:7" x14ac:dyDescent="0.3">
      <c r="G247" s="5"/>
    </row>
    <row r="248" spans="7:7" x14ac:dyDescent="0.3">
      <c r="G248" s="5"/>
    </row>
    <row r="249" spans="7:7" x14ac:dyDescent="0.3">
      <c r="G249" s="5"/>
    </row>
    <row r="250" spans="7:7" x14ac:dyDescent="0.3">
      <c r="G250" s="5"/>
    </row>
    <row r="251" spans="7:7" x14ac:dyDescent="0.3">
      <c r="G251" s="5"/>
    </row>
    <row r="252" spans="7:7" x14ac:dyDescent="0.3">
      <c r="G252" s="5"/>
    </row>
    <row r="253" spans="7:7" x14ac:dyDescent="0.3">
      <c r="G253" s="5"/>
    </row>
    <row r="254" spans="7:7" x14ac:dyDescent="0.3">
      <c r="G254" s="5"/>
    </row>
  </sheetData>
  <autoFilter ref="A1:G212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C4E0E1A9-B046-4D03-861A-B92B34A279A8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G2:G211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Q1" workbookViewId="0">
      <selection activeCell="AG2" sqref="AG2:AJ121"/>
    </sheetView>
  </sheetViews>
  <sheetFormatPr defaultRowHeight="14.4" x14ac:dyDescent="0.3"/>
  <cols>
    <col min="1" max="4" width="17.44140625" bestFit="1" customWidth="1"/>
    <col min="5" max="7" width="13.6640625" bestFit="1" customWidth="1"/>
    <col min="8" max="8" width="17.6640625" bestFit="1" customWidth="1"/>
    <col min="13" max="13" width="13.109375" customWidth="1"/>
  </cols>
  <sheetData>
    <row r="1" spans="1:8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18</v>
      </c>
      <c r="F1" s="13" t="s">
        <v>19</v>
      </c>
      <c r="G1" s="13" t="s">
        <v>22</v>
      </c>
      <c r="H1" s="13" t="s">
        <v>12</v>
      </c>
    </row>
    <row r="2" spans="1:8" x14ac:dyDescent="0.3">
      <c r="A2" t="str">
        <f ca="1">IF(INDIRECT(ADDRESS(Таблицы!$AS3-1,7,,,"Трёхпредметные наборы"))&gt;=Параметры!$A$2,Таблицы!AL3,"")</f>
        <v/>
      </c>
      <c r="B2" t="str">
        <f ca="1">IF(INDIRECT(ADDRESS(Таблицы!$AS3-1,7,,,"Трёхпредметные наборы"))&gt;=Параметры!$A$2,Таблицы!AM3,"")</f>
        <v/>
      </c>
      <c r="C2" t="str">
        <f ca="1">IF(INDIRECT(ADDRESS(Таблицы!$AS3-1,7,,,"Трёхпредметные наборы"))&gt;=Параметры!$A$2,Таблицы!AN3,"")</f>
        <v/>
      </c>
      <c r="D2" t="str">
        <f ca="1">IF(INDIRECT(ADDRESS(Таблицы!$AS3-1,7,,,"Трёхпредметные наборы"))&gt;=Параметры!$A$2,Таблицы!AO3,"")</f>
        <v/>
      </c>
      <c r="E2" t="str">
        <f ca="1">IF(INDIRECT(ADDRESS(Таблицы!$AS3-1,7,,,"Трёхпредметные наборы"))&gt;=Параметры!$A$2,Таблицы!AP3,"")</f>
        <v/>
      </c>
      <c r="F2" t="str">
        <f ca="1">IF(INDIRECT(ADDRESS(Таблицы!$AS3-1,7,,,"Трёхпредметные наборы"))&gt;=Параметры!$A$2,Таблицы!AQ3,"")</f>
        <v/>
      </c>
      <c r="G2" t="str">
        <f ca="1">IF(INDIRECT(ADDRESS(MATCH(Таблицы!AR3,'Однопредметные наборы'!$A$2:$A$11)+1,2,,,"Однопредметные наборы"))&gt;=Параметры!$A$2,Таблицы!AR3,"")</f>
        <v>Корвалол</v>
      </c>
      <c r="H2" s="5" t="e">
        <f ca="1">SUMPRODUCT(INDIRECT(ADDRESS(2,MATCH(D2,'Нормализованная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таблица")),INDIRECT(ADDRESS(2,MATCH(E2,'Нормализованная таблица'!$B$1:$K$1)+1,,,"Нормализованная таблица")):INDIRECT(ADDRESS(31,MATCH(E2,'Нормализованная таблица'!$B$1:$K$1)+1,,,"Нормализованная таблица")),INDIRECT(ADDRESS(2,MATCH(F2,'Нормализованная таблица'!$B$1:$K$1)+1,,,"Нормализованная таблица")):INDIRECT(ADDRESS(31,MATCH(F2,'Нормализованная таблица'!$B$1:$K$1)+1,,,"Нормализованная таблица")),INDIRECT(ADDRESS(2,MATCH(G2,'Нормализованная таблица'!$B$1:$K$1)+1,,,"Нормализованная таблица")):INDIRECT(ADDRESS(31,MATCH(G2,'Нормализованная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таблица")))</f>
        <v>#N/A</v>
      </c>
    </row>
    <row r="3" spans="1:8" x14ac:dyDescent="0.3">
      <c r="A3" t="str">
        <f ca="1">IF(INDIRECT(ADDRESS(Таблицы!$AS4-1,7,,,"Трёхпредметные наборы"))&gt;=Параметры!$A$2,Таблицы!AL4,"")</f>
        <v/>
      </c>
      <c r="B3" t="str">
        <f ca="1">IF(INDIRECT(ADDRESS(Таблицы!$AS4-1,7,,,"Трёхпредметные наборы"))&gt;=Параметры!$A$2,Таблицы!AM4,"")</f>
        <v/>
      </c>
      <c r="C3" t="str">
        <f ca="1">IF(INDIRECT(ADDRESS(Таблицы!$AS4-1,7,,,"Трёхпредметные наборы"))&gt;=Параметры!$A$2,Таблицы!AN4,"")</f>
        <v/>
      </c>
      <c r="D3" t="str">
        <f ca="1">IF(INDIRECT(ADDRESS(Таблицы!$AS4-1,7,,,"Трёхпредметные наборы"))&gt;=Параметры!$A$2,Таблицы!AO4,"")</f>
        <v/>
      </c>
      <c r="E3" t="str">
        <f ca="1">IF(INDIRECT(ADDRESS(Таблицы!$AS4-1,7,,,"Трёхпредметные наборы"))&gt;=Параметры!$A$2,Таблицы!AP4,"")</f>
        <v/>
      </c>
      <c r="F3" t="str">
        <f ca="1">IF(INDIRECT(ADDRESS(Таблицы!$AS4-1,7,,,"Трёхпредметные наборы"))&gt;=Параметры!$A$2,Таблицы!AQ4,"")</f>
        <v/>
      </c>
      <c r="G3" t="str">
        <f ca="1">IF(INDIRECT(ADDRESS(MATCH(Таблицы!AR4,'Однопредметные наборы'!$A$2:$A$11)+1,2,,,"Однопредметные наборы"))&gt;=Параметры!$A$2,Таблицы!AR4,"")</f>
        <v/>
      </c>
      <c r="H3" s="5" t="e">
        <f ca="1">SUMPRODUCT(INDIRECT(ADDRESS(2,MATCH(D3,'Нормализованная таблица'!$B$1:$K$1)+1,,,"Нормализованная таблица")):INDIRECT(ADDRESS(31,MATCH(D3,'Нормализованная таблица'!$B$1:$K$1)+1,,,"Нормализованная таблица")),INDIRECT(ADDRESS(2,MATCH(E3,'Нормализованная таблица'!$B$1:$K$1)+1,,,"Нормализованная таблица")):INDIRECT(ADDRESS(31,MATCH(E3,'Нормализованная таблица'!$B$1:$K$1)+1,,,"Нормализованная таблица")),INDIRECT(ADDRESS(2,MATCH(F3,'Нормализованная таблица'!$B$1:$K$1)+1,,,"Нормализованная таблица")):INDIRECT(ADDRESS(31,MATCH(F3,'Нормализованная таблица'!$B$1:$K$1)+1,,,"Нормализованная таблица")),INDIRECT(ADDRESS(2,MATCH(G3,'Нормализованная таблица'!$B$1:$K$1)+1,,,"Нормализованная таблица")):INDIRECT(ADDRESS(31,MATCH(G3,'Нормализованная таблица'!$B$1:$K$1)+1,,,"Нормализованная таблица")),INDIRECT(ADDRESS(2,MATCH(C3,'Нормализованная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таблица")))</f>
        <v>#N/A</v>
      </c>
    </row>
    <row r="4" spans="1:8" x14ac:dyDescent="0.3">
      <c r="A4" t="str">
        <f ca="1">IF(INDIRECT(ADDRESS(Таблицы!$AS5-1,7,,,"Трёхпредметные наборы"))&gt;=Параметры!$A$2,Таблицы!AL5,"")</f>
        <v/>
      </c>
      <c r="B4" t="str">
        <f ca="1">IF(INDIRECT(ADDRESS(Таблицы!$AS5-1,7,,,"Трёхпредметные наборы"))&gt;=Параметры!$A$2,Таблицы!AM5,"")</f>
        <v/>
      </c>
      <c r="C4" t="str">
        <f ca="1">IF(INDIRECT(ADDRESS(Таблицы!$AS5-1,7,,,"Трёхпредметные наборы"))&gt;=Параметры!$A$2,Таблицы!AN5,"")</f>
        <v/>
      </c>
      <c r="D4" t="str">
        <f ca="1">IF(INDIRECT(ADDRESS(Таблицы!$AS5-1,7,,,"Трёхпредметные наборы"))&gt;=Параметры!$A$2,Таблицы!AO5,"")</f>
        <v/>
      </c>
      <c r="E4" t="str">
        <f ca="1">IF(INDIRECT(ADDRESS(Таблицы!$AS5-1,7,,,"Трёхпредметные наборы"))&gt;=Параметры!$A$2,Таблицы!AP5,"")</f>
        <v/>
      </c>
      <c r="F4" t="str">
        <f ca="1">IF(INDIRECT(ADDRESS(Таблицы!$AS5-1,7,,,"Трёхпредметные наборы"))&gt;=Параметры!$A$2,Таблицы!AQ5,"")</f>
        <v/>
      </c>
      <c r="G4" t="str">
        <f ca="1">IF(INDIRECT(ADDRESS(MATCH(Таблицы!AR5,'Однопредметные наборы'!$A$2:$A$11)+1,2,,,"Однопредметные наборы"))&gt;=Параметры!$A$2,Таблицы!AR5,"")</f>
        <v/>
      </c>
      <c r="H4" s="5" t="e">
        <f ca="1">SUMPRODUCT(INDIRECT(ADDRESS(2,MATCH(D4,'Нормализованная таблица'!$B$1:$K$1)+1,,,"Нормализованная таблица")):INDIRECT(ADDRESS(31,MATCH(D4,'Нормализованная таблица'!$B$1:$K$1)+1,,,"Нормализованная таблица")),INDIRECT(ADDRESS(2,MATCH(E4,'Нормализованная таблица'!$B$1:$K$1)+1,,,"Нормализованная таблица")):INDIRECT(ADDRESS(31,MATCH(E4,'Нормализованная таблица'!$B$1:$K$1)+1,,,"Нормализованная таблица")),INDIRECT(ADDRESS(2,MATCH(F4,'Нормализованная таблица'!$B$1:$K$1)+1,,,"Нормализованная таблица")):INDIRECT(ADDRESS(31,MATCH(F4,'Нормализованная таблица'!$B$1:$K$1)+1,,,"Нормализованная таблица")),INDIRECT(ADDRESS(2,MATCH(G4,'Нормализованная таблица'!$B$1:$K$1)+1,,,"Нормализованная таблица")):INDIRECT(ADDRESS(31,MATCH(G4,'Нормализованная таблица'!$B$1:$K$1)+1,,,"Нормализованная таблица")),INDIRECT(ADDRESS(2,MATCH(C4,'Нормализованная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таблица")))</f>
        <v>#N/A</v>
      </c>
    </row>
    <row r="5" spans="1:8" x14ac:dyDescent="0.3">
      <c r="A5" t="str">
        <f ca="1">IF(INDIRECT(ADDRESS(Таблицы!$AS6-1,7,,,"Трёхпредметные наборы"))&gt;=Параметры!$A$2,Таблицы!AL6,"")</f>
        <v/>
      </c>
      <c r="B5" t="str">
        <f ca="1">IF(INDIRECT(ADDRESS(Таблицы!$AS6-1,7,,,"Трёхпредметные наборы"))&gt;=Параметры!$A$2,Таблицы!AM6,"")</f>
        <v/>
      </c>
      <c r="C5" t="str">
        <f ca="1">IF(INDIRECT(ADDRESS(Таблицы!$AS6-1,7,,,"Трёхпредметные наборы"))&gt;=Параметры!$A$2,Таблицы!AN6,"")</f>
        <v/>
      </c>
      <c r="D5" t="str">
        <f ca="1">IF(INDIRECT(ADDRESS(Таблицы!$AS6-1,7,,,"Трёхпредметные наборы"))&gt;=Параметры!$A$2,Таблицы!AO6,"")</f>
        <v/>
      </c>
      <c r="E5" t="str">
        <f ca="1">IF(INDIRECT(ADDRESS(Таблицы!$AS6-1,7,,,"Трёхпредметные наборы"))&gt;=Параметры!$A$2,Таблицы!AP6,"")</f>
        <v/>
      </c>
      <c r="F5" t="str">
        <f ca="1">IF(INDIRECT(ADDRESS(Таблицы!$AS6-1,7,,,"Трёхпредметные наборы"))&gt;=Параметры!$A$2,Таблицы!AQ6,"")</f>
        <v/>
      </c>
      <c r="G5" t="str">
        <f ca="1">IF(INDIRECT(ADDRESS(MATCH(Таблицы!AR6,'Однопредметные наборы'!$A$2:$A$11)+1,2,,,"Однопредметные наборы"))&gt;=Параметры!$A$2,Таблицы!AR6,"")</f>
        <v>Терафлю</v>
      </c>
      <c r="H5" s="5" t="e">
        <f ca="1">SUMPRODUCT(INDIRECT(ADDRESS(2,MATCH(D5,'Нормализованная таблица'!$B$1:$K$1)+1,,,"Нормализованная таблица")):INDIRECT(ADDRESS(31,MATCH(D5,'Нормализованная таблица'!$B$1:$K$1)+1,,,"Нормализованная таблица")),INDIRECT(ADDRESS(2,MATCH(E5,'Нормализованная таблица'!$B$1:$K$1)+1,,,"Нормализованная таблица")):INDIRECT(ADDRESS(31,MATCH(E5,'Нормализованная таблица'!$B$1:$K$1)+1,,,"Нормализованная таблица")),INDIRECT(ADDRESS(2,MATCH(F5,'Нормализованная таблица'!$B$1:$K$1)+1,,,"Нормализованная таблица")):INDIRECT(ADDRESS(31,MATCH(F5,'Нормализованная таблица'!$B$1:$K$1)+1,,,"Нормализованная таблица")),INDIRECT(ADDRESS(2,MATCH(G5,'Нормализованная таблица'!$B$1:$K$1)+1,,,"Нормализованная таблица")):INDIRECT(ADDRESS(31,MATCH(G5,'Нормализованная таблица'!$B$1:$K$1)+1,,,"Нормализованная таблица")),INDIRECT(ADDRESS(2,MATCH(C5,'Нормализованная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таблица")))</f>
        <v>#N/A</v>
      </c>
    </row>
    <row r="6" spans="1:8" x14ac:dyDescent="0.3">
      <c r="A6" t="str">
        <f ca="1">IF(INDIRECT(ADDRESS(Таблицы!$AS7-1,7,,,"Трёхпредметные наборы"))&gt;=Параметры!$A$2,Таблицы!AL7,"")</f>
        <v/>
      </c>
      <c r="B6" t="str">
        <f ca="1">IF(INDIRECT(ADDRESS(Таблицы!$AS7-1,7,,,"Трёхпредметные наборы"))&gt;=Параметры!$A$2,Таблицы!AM7,"")</f>
        <v/>
      </c>
      <c r="C6" t="str">
        <f ca="1">IF(INDIRECT(ADDRESS(Таблицы!$AS7-1,7,,,"Трёхпредметные наборы"))&gt;=Параметры!$A$2,Таблицы!AN7,"")</f>
        <v/>
      </c>
      <c r="D6" t="str">
        <f ca="1">IF(INDIRECT(ADDRESS(Таблицы!$AS7-1,7,,,"Трёхпредметные наборы"))&gt;=Параметры!$A$2,Таблицы!AO7,"")</f>
        <v/>
      </c>
      <c r="E6" t="str">
        <f ca="1">IF(INDIRECT(ADDRESS(Таблицы!$AS7-1,7,,,"Трёхпредметные наборы"))&gt;=Параметры!$A$2,Таблицы!AP7,"")</f>
        <v/>
      </c>
      <c r="F6" t="str">
        <f ca="1">IF(INDIRECT(ADDRESS(Таблицы!$AS7-1,7,,,"Трёхпредметные наборы"))&gt;=Параметры!$A$2,Таблицы!AQ7,"")</f>
        <v/>
      </c>
      <c r="G6" t="str">
        <f ca="1">IF(INDIRECT(ADDRESS(MATCH(Таблицы!AR7,'Однопредметные наборы'!$A$2:$A$11)+1,2,,,"Однопредметные наборы"))&gt;=Параметры!$A$2,Таблицы!AR7,"")</f>
        <v/>
      </c>
      <c r="H6" s="5" t="e">
        <f ca="1">SUMPRODUCT(INDIRECT(ADDRESS(2,MATCH(D6,'Нормализованная таблица'!$B$1:$K$1)+1,,,"Нормализованная таблица")):INDIRECT(ADDRESS(31,MATCH(D6,'Нормализованная таблица'!$B$1:$K$1)+1,,,"Нормализованная таблица")),INDIRECT(ADDRESS(2,MATCH(E6,'Нормализованная таблица'!$B$1:$K$1)+1,,,"Нормализованная таблица")):INDIRECT(ADDRESS(31,MATCH(E6,'Нормализованная таблица'!$B$1:$K$1)+1,,,"Нормализованная таблица")),INDIRECT(ADDRESS(2,MATCH(F6,'Нормализованная таблица'!$B$1:$K$1)+1,,,"Нормализованная таблица")):INDIRECT(ADDRESS(31,MATCH(F6,'Нормализованная таблица'!$B$1:$K$1)+1,,,"Нормализованная таблица")),INDIRECT(ADDRESS(2,MATCH(G6,'Нормализованная таблица'!$B$1:$K$1)+1,,,"Нормализованная таблица")):INDIRECT(ADDRESS(31,MATCH(G6,'Нормализованная таблица'!$B$1:$K$1)+1,,,"Нормализованная таблица")),INDIRECT(ADDRESS(2,MATCH(C6,'Нормализованная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таблица")))</f>
        <v>#N/A</v>
      </c>
    </row>
    <row r="7" spans="1:8" x14ac:dyDescent="0.3">
      <c r="A7" t="str">
        <f ca="1">IF(INDIRECT(ADDRESS(Таблицы!$AS8-1,7,,,"Трёхпредметные наборы"))&gt;=Параметры!$A$2,Таблицы!AL8,"")</f>
        <v/>
      </c>
      <c r="B7" t="str">
        <f ca="1">IF(INDIRECT(ADDRESS(Таблицы!$AS8-1,7,,,"Трёхпредметные наборы"))&gt;=Параметры!$A$2,Таблицы!AM8,"")</f>
        <v/>
      </c>
      <c r="C7" t="str">
        <f ca="1">IF(INDIRECT(ADDRESS(Таблицы!$AS8-1,7,,,"Трёхпредметные наборы"))&gt;=Параметры!$A$2,Таблицы!AN8,"")</f>
        <v/>
      </c>
      <c r="D7" t="str">
        <f ca="1">IF(INDIRECT(ADDRESS(Таблицы!$AS8-1,7,,,"Трёхпредметные наборы"))&gt;=Параметры!$A$2,Таблицы!AO8,"")</f>
        <v/>
      </c>
      <c r="E7" t="str">
        <f ca="1">IF(INDIRECT(ADDRESS(Таблицы!$AS8-1,7,,,"Трёхпредметные наборы"))&gt;=Параметры!$A$2,Таблицы!AP8,"")</f>
        <v/>
      </c>
      <c r="F7" t="str">
        <f ca="1">IF(INDIRECT(ADDRESS(Таблицы!$AS8-1,7,,,"Трёхпредметные наборы"))&gt;=Параметры!$A$2,Таблицы!AQ8,"")</f>
        <v/>
      </c>
      <c r="G7" t="str">
        <f ca="1">IF(INDIRECT(ADDRESS(MATCH(Таблицы!AR8,'Однопредметные наборы'!$A$2:$A$11)+1,2,,,"Однопредметные наборы"))&gt;=Параметры!$A$2,Таблицы!AR8,"")</f>
        <v/>
      </c>
      <c r="H7" s="5" t="e">
        <f ca="1">SUMPRODUCT(INDIRECT(ADDRESS(2,MATCH(D7,'Нормализованная таблица'!$B$1:$K$1)+1,,,"Нормализованная таблица")):INDIRECT(ADDRESS(31,MATCH(D7,'Нормализованная таблица'!$B$1:$K$1)+1,,,"Нормализованная таблица")),INDIRECT(ADDRESS(2,MATCH(E7,'Нормализованная таблица'!$B$1:$K$1)+1,,,"Нормализованная таблица")):INDIRECT(ADDRESS(31,MATCH(E7,'Нормализованная таблица'!$B$1:$K$1)+1,,,"Нормализованная таблица")),INDIRECT(ADDRESS(2,MATCH(F7,'Нормализованная таблица'!$B$1:$K$1)+1,,,"Нормализованная таблица")):INDIRECT(ADDRESS(31,MATCH(F7,'Нормализованная таблица'!$B$1:$K$1)+1,,,"Нормализованная таблица")),INDIRECT(ADDRESS(2,MATCH(G7,'Нормализованная таблица'!$B$1:$K$1)+1,,,"Нормализованная таблица")):INDIRECT(ADDRESS(31,MATCH(G7,'Нормализованная таблица'!$B$1:$K$1)+1,,,"Нормализованная таблица")),INDIRECT(ADDRESS(2,MATCH(C7,'Нормализованная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таблица")))</f>
        <v>#N/A</v>
      </c>
    </row>
    <row r="8" spans="1:8" x14ac:dyDescent="0.3">
      <c r="A8" t="str">
        <f ca="1">IF(INDIRECT(ADDRESS(Таблицы!$AS9-1,7,,,"Трёхпредметные наборы"))&gt;=Параметры!$A$2,Таблицы!AL9,"")</f>
        <v/>
      </c>
      <c r="B8" t="str">
        <f ca="1">IF(INDIRECT(ADDRESS(Таблицы!$AS9-1,7,,,"Трёхпредметные наборы"))&gt;=Параметры!$A$2,Таблицы!AM9,"")</f>
        <v/>
      </c>
      <c r="C8" t="str">
        <f ca="1">IF(INDIRECT(ADDRESS(Таблицы!$AS9-1,7,,,"Трёхпредметные наборы"))&gt;=Параметры!$A$2,Таблицы!AN9,"")</f>
        <v/>
      </c>
      <c r="D8" t="str">
        <f ca="1">IF(INDIRECT(ADDRESS(Таблицы!$AS9-1,7,,,"Трёхпредметные наборы"))&gt;=Параметры!$A$2,Таблицы!AO9,"")</f>
        <v/>
      </c>
      <c r="E8" t="str">
        <f ca="1">IF(INDIRECT(ADDRESS(Таблицы!$AS9-1,7,,,"Трёхпредметные наборы"))&gt;=Параметры!$A$2,Таблицы!AP9,"")</f>
        <v/>
      </c>
      <c r="F8" t="str">
        <f ca="1">IF(INDIRECT(ADDRESS(Таблицы!$AS9-1,7,,,"Трёхпредметные наборы"))&gt;=Параметры!$A$2,Таблицы!AQ9,"")</f>
        <v/>
      </c>
      <c r="G8" t="str">
        <f ca="1">IF(INDIRECT(ADDRESS(MATCH(Таблицы!AR9,'Однопредметные наборы'!$A$2:$A$11)+1,2,,,"Однопредметные наборы"))&gt;=Параметры!$A$2,Таблицы!AR9,"")</f>
        <v>Терафлю</v>
      </c>
      <c r="H8" s="5" t="e">
        <f ca="1">SUMPRODUCT(INDIRECT(ADDRESS(2,MATCH(D8,'Нормализованная таблица'!$B$1:$K$1)+1,,,"Нормализованная таблица")):INDIRECT(ADDRESS(31,MATCH(D8,'Нормализованная таблица'!$B$1:$K$1)+1,,,"Нормализованная таблица")),INDIRECT(ADDRESS(2,MATCH(E8,'Нормализованная таблица'!$B$1:$K$1)+1,,,"Нормализованная таблица")):INDIRECT(ADDRESS(31,MATCH(E8,'Нормализованная таблица'!$B$1:$K$1)+1,,,"Нормализованная таблица")),INDIRECT(ADDRESS(2,MATCH(F8,'Нормализованная таблица'!$B$1:$K$1)+1,,,"Нормализованная таблица")):INDIRECT(ADDRESS(31,MATCH(F8,'Нормализованная таблица'!$B$1:$K$1)+1,,,"Нормализованная таблица")),INDIRECT(ADDRESS(2,MATCH(G8,'Нормализованная таблица'!$B$1:$K$1)+1,,,"Нормализованная таблица")):INDIRECT(ADDRESS(31,MATCH(G8,'Нормализованная таблица'!$B$1:$K$1)+1,,,"Нормализованная таблица")),INDIRECT(ADDRESS(2,MATCH(C8,'Нормализованная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таблица")))</f>
        <v>#N/A</v>
      </c>
    </row>
    <row r="9" spans="1:8" x14ac:dyDescent="0.3">
      <c r="A9" t="str">
        <f ca="1">IF(INDIRECT(ADDRESS(Таблицы!$AS10-1,7,,,"Трёхпредметные наборы"))&gt;=Параметры!$A$2,Таблицы!AL10,"")</f>
        <v/>
      </c>
      <c r="B9" t="str">
        <f ca="1">IF(INDIRECT(ADDRESS(Таблицы!$AS10-1,7,,,"Трёхпредметные наборы"))&gt;=Параметры!$A$2,Таблицы!AM10,"")</f>
        <v/>
      </c>
      <c r="C9" t="str">
        <f ca="1">IF(INDIRECT(ADDRESS(Таблицы!$AS10-1,7,,,"Трёхпредметные наборы"))&gt;=Параметры!$A$2,Таблицы!AN10,"")</f>
        <v/>
      </c>
      <c r="D9" t="str">
        <f ca="1">IF(INDIRECT(ADDRESS(Таблицы!$AS10-1,7,,,"Трёхпредметные наборы"))&gt;=Параметры!$A$2,Таблицы!AO10,"")</f>
        <v/>
      </c>
      <c r="E9" t="str">
        <f ca="1">IF(INDIRECT(ADDRESS(Таблицы!$AS10-1,7,,,"Трёхпредметные наборы"))&gt;=Параметры!$A$2,Таблицы!AP10,"")</f>
        <v/>
      </c>
      <c r="F9" t="str">
        <f ca="1">IF(INDIRECT(ADDRESS(Таблицы!$AS10-1,7,,,"Трёхпредметные наборы"))&gt;=Параметры!$A$2,Таблицы!AQ10,"")</f>
        <v/>
      </c>
      <c r="G9" t="str">
        <f ca="1">IF(INDIRECT(ADDRESS(MATCH(Таблицы!AR10,'Однопредметные наборы'!$A$2:$A$11)+1,2,,,"Однопредметные наборы"))&gt;=Параметры!$A$2,Таблицы!AR10,"")</f>
        <v/>
      </c>
      <c r="H9" s="5" t="e">
        <f ca="1">SUMPRODUCT(INDIRECT(ADDRESS(2,MATCH(D9,'Нормализованная таблица'!$B$1:$K$1)+1,,,"Нормализованная таблица")):INDIRECT(ADDRESS(31,MATCH(D9,'Нормализованная таблица'!$B$1:$K$1)+1,,,"Нормализованная таблица")),INDIRECT(ADDRESS(2,MATCH(E9,'Нормализованная таблица'!$B$1:$K$1)+1,,,"Нормализованная таблица")):INDIRECT(ADDRESS(31,MATCH(E9,'Нормализованная таблица'!$B$1:$K$1)+1,,,"Нормализованная таблица")),INDIRECT(ADDRESS(2,MATCH(F9,'Нормализованная таблица'!$B$1:$K$1)+1,,,"Нормализованная таблица")):INDIRECT(ADDRESS(31,MATCH(F9,'Нормализованная таблица'!$B$1:$K$1)+1,,,"Нормализованная таблица")),INDIRECT(ADDRESS(2,MATCH(G9,'Нормализованная таблица'!$B$1:$K$1)+1,,,"Нормализованная таблица")):INDIRECT(ADDRESS(31,MATCH(G9,'Нормализованная таблица'!$B$1:$K$1)+1,,,"Нормализованная таблица")),INDIRECT(ADDRESS(2,MATCH(C9,'Нормализованная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таблица")))</f>
        <v>#N/A</v>
      </c>
    </row>
    <row r="10" spans="1:8" x14ac:dyDescent="0.3">
      <c r="A10" t="str">
        <f ca="1">IF(INDIRECT(ADDRESS(Таблицы!$AS11-1,7,,,"Трёхпредметные наборы"))&gt;=Параметры!$A$2,Таблицы!AL11,"")</f>
        <v/>
      </c>
      <c r="B10" t="str">
        <f ca="1">IF(INDIRECT(ADDRESS(Таблицы!$AS11-1,7,,,"Трёхпредметные наборы"))&gt;=Параметры!$A$2,Таблицы!AM11,"")</f>
        <v/>
      </c>
      <c r="C10" t="str">
        <f ca="1">IF(INDIRECT(ADDRESS(Таблицы!$AS11-1,7,,,"Трёхпредметные наборы"))&gt;=Параметры!$A$2,Таблицы!AN11,"")</f>
        <v/>
      </c>
      <c r="D10" t="str">
        <f ca="1">IF(INDIRECT(ADDRESS(Таблицы!$AS11-1,7,,,"Трёхпредметные наборы"))&gt;=Параметры!$A$2,Таблицы!AO11,"")</f>
        <v/>
      </c>
      <c r="E10" t="str">
        <f ca="1">IF(INDIRECT(ADDRESS(Таблицы!$AS11-1,7,,,"Трёхпредметные наборы"))&gt;=Параметры!$A$2,Таблицы!AP11,"")</f>
        <v/>
      </c>
      <c r="F10" t="str">
        <f ca="1">IF(INDIRECT(ADDRESS(Таблицы!$AS11-1,7,,,"Трёхпредметные наборы"))&gt;=Параметры!$A$2,Таблицы!AQ11,"")</f>
        <v/>
      </c>
      <c r="G10" t="str">
        <f ca="1">IF(INDIRECT(ADDRESS(MATCH(Таблицы!AR11,'Однопредметные наборы'!$A$2:$A$11)+1,2,,,"Однопредметные наборы"))&gt;=Параметры!$A$2,Таблицы!AR11,"")</f>
        <v>Терафлю</v>
      </c>
      <c r="H10" s="5" t="e">
        <f ca="1">SUMPRODUCT(INDIRECT(ADDRESS(2,MATCH(D10,'Нормализованная таблица'!$B$1:$K$1)+1,,,"Нормализованная таблица")):INDIRECT(ADDRESS(31,MATCH(D10,'Нормализованная таблица'!$B$1:$K$1)+1,,,"Нормализованная таблица")),INDIRECT(ADDRESS(2,MATCH(E10,'Нормализованная таблица'!$B$1:$K$1)+1,,,"Нормализованная таблица")):INDIRECT(ADDRESS(31,MATCH(E10,'Нормализованная таблица'!$B$1:$K$1)+1,,,"Нормализованная таблица")),INDIRECT(ADDRESS(2,MATCH(F10,'Нормализованная таблица'!$B$1:$K$1)+1,,,"Нормализованная таблица")):INDIRECT(ADDRESS(31,MATCH(F10,'Нормализованная таблица'!$B$1:$K$1)+1,,,"Нормализованная таблица")),INDIRECT(ADDRESS(2,MATCH(G10,'Нормализованная таблица'!$B$1:$K$1)+1,,,"Нормализованная таблица")):INDIRECT(ADDRESS(31,MATCH(G10,'Нормализованная таблица'!$B$1:$K$1)+1,,,"Нормализованная таблица")),INDIRECT(ADDRESS(2,MATCH(C10,'Нормализованная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таблица")))</f>
        <v>#N/A</v>
      </c>
    </row>
    <row r="11" spans="1:8" x14ac:dyDescent="0.3">
      <c r="A11" t="str">
        <f ca="1">IF(INDIRECT(ADDRESS(Таблицы!$AS12-1,7,,,"Трёхпредметные наборы"))&gt;=Параметры!$A$2,Таблицы!AL12,"")</f>
        <v/>
      </c>
      <c r="B11" t="str">
        <f ca="1">IF(INDIRECT(ADDRESS(Таблицы!$AS12-1,7,,,"Трёхпредметные наборы"))&gt;=Параметры!$A$2,Таблицы!AM12,"")</f>
        <v/>
      </c>
      <c r="C11" t="str">
        <f ca="1">IF(INDIRECT(ADDRESS(Таблицы!$AS12-1,7,,,"Трёхпредметные наборы"))&gt;=Параметры!$A$2,Таблицы!AN12,"")</f>
        <v/>
      </c>
      <c r="D11" t="str">
        <f ca="1">IF(INDIRECT(ADDRESS(Таблицы!$AS12-1,7,,,"Трёхпредметные наборы"))&gt;=Параметры!$A$2,Таблицы!AO12,"")</f>
        <v/>
      </c>
      <c r="E11" t="str">
        <f ca="1">IF(INDIRECT(ADDRESS(Таблицы!$AS12-1,7,,,"Трёхпредметные наборы"))&gt;=Параметры!$A$2,Таблицы!AP12,"")</f>
        <v/>
      </c>
      <c r="F11" t="str">
        <f ca="1">IF(INDIRECT(ADDRESS(Таблицы!$AS12-1,7,,,"Трёхпредметные наборы"))&gt;=Параметры!$A$2,Таблицы!AQ12,"")</f>
        <v/>
      </c>
      <c r="G11" t="str">
        <f ca="1">IF(INDIRECT(ADDRESS(MATCH(Таблицы!AR12,'Однопредметные наборы'!$A$2:$A$11)+1,2,,,"Однопредметные наборы"))&gt;=Параметры!$A$2,Таблицы!AR12,"")</f>
        <v>Терафлю</v>
      </c>
      <c r="H11" s="5" t="e">
        <f ca="1">SUMPRODUCT(INDIRECT(ADDRESS(2,MATCH(D11,'Нормализованная таблица'!$B$1:$K$1)+1,,,"Нормализованная таблица")):INDIRECT(ADDRESS(31,MATCH(D11,'Нормализованная таблица'!$B$1:$K$1)+1,,,"Нормализованная таблица")),INDIRECT(ADDRESS(2,MATCH(E11,'Нормализованная таблица'!$B$1:$K$1)+1,,,"Нормализованная таблица")):INDIRECT(ADDRESS(31,MATCH(E11,'Нормализованная таблица'!$B$1:$K$1)+1,,,"Нормализованная таблица")),INDIRECT(ADDRESS(2,MATCH(F11,'Нормализованная таблица'!$B$1:$K$1)+1,,,"Нормализованная таблица")):INDIRECT(ADDRESS(31,MATCH(F11,'Нормализованная таблица'!$B$1:$K$1)+1,,,"Нормализованная таблица")),INDIRECT(ADDRESS(2,MATCH(G11,'Нормализованная таблица'!$B$1:$K$1)+1,,,"Нормализованная таблица")):INDIRECT(ADDRESS(31,MATCH(G11,'Нормализованная таблица'!$B$1:$K$1)+1,,,"Нормализованная таблица")),INDIRECT(ADDRESS(2,MATCH(C11,'Нормализованная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таблица")))</f>
        <v>#N/A</v>
      </c>
    </row>
    <row r="12" spans="1:8" x14ac:dyDescent="0.3">
      <c r="A12" t="str">
        <f ca="1">IF(INDIRECT(ADDRESS(Таблицы!$AS13-1,7,,,"Трёхпредметные наборы"))&gt;=Параметры!$A$2,Таблицы!AL13,"")</f>
        <v/>
      </c>
      <c r="B12" t="str">
        <f ca="1">IF(INDIRECT(ADDRESS(Таблицы!$AS13-1,7,,,"Трёхпредметные наборы"))&gt;=Параметры!$A$2,Таблицы!AM13,"")</f>
        <v/>
      </c>
      <c r="C12" t="str">
        <f ca="1">IF(INDIRECT(ADDRESS(Таблицы!$AS13-1,7,,,"Трёхпредметные наборы"))&gt;=Параметры!$A$2,Таблицы!AN13,"")</f>
        <v/>
      </c>
      <c r="D12" t="str">
        <f ca="1">IF(INDIRECT(ADDRESS(Таблицы!$AS13-1,7,,,"Трёхпредметные наборы"))&gt;=Параметры!$A$2,Таблицы!AO13,"")</f>
        <v/>
      </c>
      <c r="E12" t="str">
        <f ca="1">IF(INDIRECT(ADDRESS(Таблицы!$AS13-1,7,,,"Трёхпредметные наборы"))&gt;=Параметры!$A$2,Таблицы!AP13,"")</f>
        <v/>
      </c>
      <c r="F12" t="str">
        <f ca="1">IF(INDIRECT(ADDRESS(Таблицы!$AS13-1,7,,,"Трёхпредметные наборы"))&gt;=Параметры!$A$2,Таблицы!AQ13,"")</f>
        <v/>
      </c>
      <c r="G12" t="str">
        <f ca="1">IF(INDIRECT(ADDRESS(MATCH(Таблицы!AR13,'Однопредметные наборы'!$A$2:$A$11)+1,2,,,"Однопредметные наборы"))&gt;=Параметры!$A$2,Таблицы!AR13,"")</f>
        <v/>
      </c>
      <c r="H12" s="5" t="e">
        <f ca="1">SUMPRODUCT(INDIRECT(ADDRESS(2,MATCH(D12,'Нормализованная таблица'!$B$1:$K$1)+1,,,"Нормализованная таблица")):INDIRECT(ADDRESS(31,MATCH(D12,'Нормализованная таблица'!$B$1:$K$1)+1,,,"Нормализованная таблица")),INDIRECT(ADDRESS(2,MATCH(E12,'Нормализованная таблица'!$B$1:$K$1)+1,,,"Нормализованная таблица")):INDIRECT(ADDRESS(31,MATCH(E12,'Нормализованная таблица'!$B$1:$K$1)+1,,,"Нормализованная таблица")),INDIRECT(ADDRESS(2,MATCH(F12,'Нормализованная таблица'!$B$1:$K$1)+1,,,"Нормализованная таблица")):INDIRECT(ADDRESS(31,MATCH(F12,'Нормализованная таблица'!$B$1:$K$1)+1,,,"Нормализованная таблица")),INDIRECT(ADDRESS(2,MATCH(G12,'Нормализованная таблица'!$B$1:$K$1)+1,,,"Нормализованная таблица")):INDIRECT(ADDRESS(31,MATCH(G12,'Нормализованная таблица'!$B$1:$K$1)+1,,,"Нормализованная таблица")),INDIRECT(ADDRESS(2,MATCH(C12,'Нормализованная таблица'!$B$1:$K$1)+1,,,"Нормализованная таблица")):INDIRECT(ADDRESS(31,MATCH(C12,'Нормализованная таблица'!$B$1:$K$1)+1,,,"Нормализованная таблица")),INDIRECT(ADDRESS(2,MATCH(B12,'Нормализованная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таблица")),INDIRECT(ADDRESS(2,MATCH(A12,'Нормализованная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таблица")))</f>
        <v>#N/A</v>
      </c>
    </row>
    <row r="13" spans="1:8" x14ac:dyDescent="0.3">
      <c r="A13" t="str">
        <f ca="1">IF(INDIRECT(ADDRESS(Таблицы!$AS14-1,7,,,"Трёхпредметные наборы"))&gt;=Параметры!$A$2,Таблицы!AL14,"")</f>
        <v/>
      </c>
      <c r="B13" t="str">
        <f ca="1">IF(INDIRECT(ADDRESS(Таблицы!$AS14-1,7,,,"Трёхпредметные наборы"))&gt;=Параметры!$A$2,Таблицы!AM14,"")</f>
        <v/>
      </c>
      <c r="C13" t="str">
        <f ca="1">IF(INDIRECT(ADDRESS(Таблицы!$AS14-1,7,,,"Трёхпредметные наборы"))&gt;=Параметры!$A$2,Таблицы!AN14,"")</f>
        <v/>
      </c>
      <c r="D13" t="str">
        <f ca="1">IF(INDIRECT(ADDRESS(Таблицы!$AS14-1,7,,,"Трёхпредметные наборы"))&gt;=Параметры!$A$2,Таблицы!AO14,"")</f>
        <v/>
      </c>
      <c r="E13" t="str">
        <f ca="1">IF(INDIRECT(ADDRESS(Таблицы!$AS14-1,7,,,"Трёхпредметные наборы"))&gt;=Параметры!$A$2,Таблицы!AP14,"")</f>
        <v/>
      </c>
      <c r="F13" t="str">
        <f ca="1">IF(INDIRECT(ADDRESS(Таблицы!$AS14-1,7,,,"Трёхпредметные наборы"))&gt;=Параметры!$A$2,Таблицы!AQ14,"")</f>
        <v/>
      </c>
      <c r="G13" t="str">
        <f ca="1">IF(INDIRECT(ADDRESS(MATCH(Таблицы!AR14,'Однопредметные наборы'!$A$2:$A$11)+1,2,,,"Однопредметные наборы"))&gt;=Параметры!$A$2,Таблицы!AR14,"")</f>
        <v/>
      </c>
      <c r="H13" s="5" t="e">
        <f ca="1">SUMPRODUCT(INDIRECT(ADDRESS(2,MATCH(D13,'Нормализованная таблица'!$B$1:$K$1)+1,,,"Нормализованная таблица")):INDIRECT(ADDRESS(31,MATCH(D13,'Нормализованная таблица'!$B$1:$K$1)+1,,,"Нормализованная таблица")),INDIRECT(ADDRESS(2,MATCH(E13,'Нормализованная таблица'!$B$1:$K$1)+1,,,"Нормализованная таблица")):INDIRECT(ADDRESS(31,MATCH(E13,'Нормализованная таблица'!$B$1:$K$1)+1,,,"Нормализованная таблица")),INDIRECT(ADDRESS(2,MATCH(F13,'Нормализованная таблица'!$B$1:$K$1)+1,,,"Нормализованная таблица")):INDIRECT(ADDRESS(31,MATCH(F13,'Нормализованная таблица'!$B$1:$K$1)+1,,,"Нормализованная таблица")),INDIRECT(ADDRESS(2,MATCH(G13,'Нормализованная таблица'!$B$1:$K$1)+1,,,"Нормализованная таблица")):INDIRECT(ADDRESS(31,MATCH(G13,'Нормализованная таблица'!$B$1:$K$1)+1,,,"Нормализованная таблица")),INDIRECT(ADDRESS(2,MATCH(C13,'Нормализованная таблица'!$B$1:$K$1)+1,,,"Нормализованная таблица")):INDIRECT(ADDRESS(31,MATCH(C13,'Нормализованная таблица'!$B$1:$K$1)+1,,,"Нормализованная таблица")),INDIRECT(ADDRESS(2,MATCH(B13,'Нормализованная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таблица")),INDIRECT(ADDRESS(2,MATCH(A13,'Нормализованная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таблица")))</f>
        <v>#N/A</v>
      </c>
    </row>
    <row r="14" spans="1:8" x14ac:dyDescent="0.3">
      <c r="A14" t="str">
        <f ca="1">IF(INDIRECT(ADDRESS(Таблицы!$AS15-1,7,,,"Трёхпредметные наборы"))&gt;=Параметры!$A$2,Таблицы!AL15,"")</f>
        <v/>
      </c>
      <c r="B14" t="str">
        <f ca="1">IF(INDIRECT(ADDRESS(Таблицы!$AS15-1,7,,,"Трёхпредметные наборы"))&gt;=Параметры!$A$2,Таблицы!AM15,"")</f>
        <v/>
      </c>
      <c r="C14" t="str">
        <f ca="1">IF(INDIRECT(ADDRESS(Таблицы!$AS15-1,7,,,"Трёхпредметные наборы"))&gt;=Параметры!$A$2,Таблицы!AN15,"")</f>
        <v/>
      </c>
      <c r="D14" t="str">
        <f ca="1">IF(INDIRECT(ADDRESS(Таблицы!$AS15-1,7,,,"Трёхпредметные наборы"))&gt;=Параметры!$A$2,Таблицы!AO15,"")</f>
        <v/>
      </c>
      <c r="E14" t="str">
        <f ca="1">IF(INDIRECT(ADDRESS(Таблицы!$AS15-1,7,,,"Трёхпредметные наборы"))&gt;=Параметры!$A$2,Таблицы!AP15,"")</f>
        <v/>
      </c>
      <c r="F14" t="str">
        <f ca="1">IF(INDIRECT(ADDRESS(Таблицы!$AS15-1,7,,,"Трёхпредметные наборы"))&gt;=Параметры!$A$2,Таблицы!AQ15,"")</f>
        <v/>
      </c>
      <c r="G14" t="str">
        <f ca="1">IF(INDIRECT(ADDRESS(MATCH(Таблицы!AR15,'Однопредметные наборы'!$A$2:$A$11)+1,2,,,"Однопредметные наборы"))&gt;=Параметры!$A$2,Таблицы!AR15,"")</f>
        <v>Терафлю</v>
      </c>
      <c r="H14" s="5" t="e">
        <f ca="1">SUMPRODUCT(INDIRECT(ADDRESS(2,MATCH(D14,'Нормализованная таблица'!$B$1:$K$1)+1,,,"Нормализованная таблица")):INDIRECT(ADDRESS(31,MATCH(D14,'Нормализованная таблица'!$B$1:$K$1)+1,,,"Нормализованная таблица")),INDIRECT(ADDRESS(2,MATCH(E14,'Нормализованная таблица'!$B$1:$K$1)+1,,,"Нормализованная таблица")):INDIRECT(ADDRESS(31,MATCH(E14,'Нормализованная таблица'!$B$1:$K$1)+1,,,"Нормализованная таблица")),INDIRECT(ADDRESS(2,MATCH(F14,'Нормализованная таблица'!$B$1:$K$1)+1,,,"Нормализованная таблица")):INDIRECT(ADDRESS(31,MATCH(F14,'Нормализованная таблица'!$B$1:$K$1)+1,,,"Нормализованная таблица")),INDIRECT(ADDRESS(2,MATCH(G14,'Нормализованная таблица'!$B$1:$K$1)+1,,,"Нормализованная таблица")):INDIRECT(ADDRESS(31,MATCH(G14,'Нормализованная таблица'!$B$1:$K$1)+1,,,"Нормализованная таблица")),INDIRECT(ADDRESS(2,MATCH(C14,'Нормализованная таблица'!$B$1:$K$1)+1,,,"Нормализованная таблица")):INDIRECT(ADDRESS(31,MATCH(C14,'Нормализованная таблица'!$B$1:$K$1)+1,,,"Нормализованная таблица")),INDIRECT(ADDRESS(2,MATCH(B14,'Нормализованная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таблица")),INDIRECT(ADDRESS(2,MATCH(A14,'Нормализованная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таблица")))</f>
        <v>#N/A</v>
      </c>
    </row>
    <row r="15" spans="1:8" x14ac:dyDescent="0.3">
      <c r="A15" t="str">
        <f ca="1">IF(INDIRECT(ADDRESS(Таблицы!$AS16-1,7,,,"Трёхпредметные наборы"))&gt;=Параметры!$A$2,Таблицы!AL16,"")</f>
        <v/>
      </c>
      <c r="B15" t="str">
        <f ca="1">IF(INDIRECT(ADDRESS(Таблицы!$AS16-1,7,,,"Трёхпредметные наборы"))&gt;=Параметры!$A$2,Таблицы!AM16,"")</f>
        <v/>
      </c>
      <c r="C15" t="str">
        <f ca="1">IF(INDIRECT(ADDRESS(Таблицы!$AS16-1,7,,,"Трёхпредметные наборы"))&gt;=Параметры!$A$2,Таблицы!AN16,"")</f>
        <v/>
      </c>
      <c r="D15" t="str">
        <f ca="1">IF(INDIRECT(ADDRESS(Таблицы!$AS16-1,7,,,"Трёхпредметные наборы"))&gt;=Параметры!$A$2,Таблицы!AO16,"")</f>
        <v/>
      </c>
      <c r="E15" t="str">
        <f ca="1">IF(INDIRECT(ADDRESS(Таблицы!$AS16-1,7,,,"Трёхпредметные наборы"))&gt;=Параметры!$A$2,Таблицы!AP16,"")</f>
        <v/>
      </c>
      <c r="F15" t="str">
        <f ca="1">IF(INDIRECT(ADDRESS(Таблицы!$AS16-1,7,,,"Трёхпредметные наборы"))&gt;=Параметры!$A$2,Таблицы!AQ16,"")</f>
        <v/>
      </c>
      <c r="G15" t="str">
        <f ca="1">IF(INDIRECT(ADDRESS(MATCH(Таблицы!AR16,'Однопредметные наборы'!$A$2:$A$11)+1,2,,,"Однопредметные наборы"))&gt;=Параметры!$A$2,Таблицы!AR16,"")</f>
        <v/>
      </c>
      <c r="H15" s="5" t="e">
        <f ca="1">SUMPRODUCT(INDIRECT(ADDRESS(2,MATCH(D15,'Нормализованная таблица'!$B$1:$K$1)+1,,,"Нормализованная таблица")):INDIRECT(ADDRESS(31,MATCH(D15,'Нормализованная таблица'!$B$1:$K$1)+1,,,"Нормализованная таблица")),INDIRECT(ADDRESS(2,MATCH(E15,'Нормализованная таблица'!$B$1:$K$1)+1,,,"Нормализованная таблица")):INDIRECT(ADDRESS(31,MATCH(E15,'Нормализованная таблица'!$B$1:$K$1)+1,,,"Нормализованная таблица")),INDIRECT(ADDRESS(2,MATCH(F15,'Нормализованная таблица'!$B$1:$K$1)+1,,,"Нормализованная таблица")):INDIRECT(ADDRESS(31,MATCH(F15,'Нормализованная таблица'!$B$1:$K$1)+1,,,"Нормализованная таблица")),INDIRECT(ADDRESS(2,MATCH(G15,'Нормализованная таблица'!$B$1:$K$1)+1,,,"Нормализованная таблица")):INDIRECT(ADDRESS(31,MATCH(G15,'Нормализованная таблица'!$B$1:$K$1)+1,,,"Нормализованная таблица")),INDIRECT(ADDRESS(2,MATCH(C15,'Нормализованная таблица'!$B$1:$K$1)+1,,,"Нормализованная таблица")):INDIRECT(ADDRESS(31,MATCH(C15,'Нормализованная таблица'!$B$1:$K$1)+1,,,"Нормализованная таблица")),INDIRECT(ADDRESS(2,MATCH(B15,'Нормализованная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таблица")),INDIRECT(ADDRESS(2,MATCH(A15,'Нормализованная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таблица")))</f>
        <v>#N/A</v>
      </c>
    </row>
    <row r="16" spans="1:8" x14ac:dyDescent="0.3">
      <c r="A16" t="str">
        <f ca="1">IF(INDIRECT(ADDRESS(Таблицы!$AS17-1,7,,,"Трёхпредметные наборы"))&gt;=Параметры!$A$2,Таблицы!AL17,"")</f>
        <v/>
      </c>
      <c r="B16" t="str">
        <f ca="1">IF(INDIRECT(ADDRESS(Таблицы!$AS17-1,7,,,"Трёхпредметные наборы"))&gt;=Параметры!$A$2,Таблицы!AM17,"")</f>
        <v/>
      </c>
      <c r="C16" t="str">
        <f ca="1">IF(INDIRECT(ADDRESS(Таблицы!$AS17-1,7,,,"Трёхпредметные наборы"))&gt;=Параметры!$A$2,Таблицы!AN17,"")</f>
        <v/>
      </c>
      <c r="D16" t="str">
        <f ca="1">IF(INDIRECT(ADDRESS(Таблицы!$AS17-1,7,,,"Трёхпредметные наборы"))&gt;=Параметры!$A$2,Таблицы!AO17,"")</f>
        <v/>
      </c>
      <c r="E16" t="str">
        <f ca="1">IF(INDIRECT(ADDRESS(Таблицы!$AS17-1,7,,,"Трёхпредметные наборы"))&gt;=Параметры!$A$2,Таблицы!AP17,"")</f>
        <v/>
      </c>
      <c r="F16" t="str">
        <f ca="1">IF(INDIRECT(ADDRESS(Таблицы!$AS17-1,7,,,"Трёхпредметные наборы"))&gt;=Параметры!$A$2,Таблицы!AQ17,"")</f>
        <v/>
      </c>
      <c r="G16" t="str">
        <f ca="1">IF(INDIRECT(ADDRESS(MATCH(Таблицы!AR17,'Однопредметные наборы'!$A$2:$A$11)+1,2,,,"Однопредметные наборы"))&gt;=Параметры!$A$2,Таблицы!AR17,"")</f>
        <v>Терафлю</v>
      </c>
      <c r="H16" s="5" t="e">
        <f ca="1">SUMPRODUCT(INDIRECT(ADDRESS(2,MATCH(D16,'Нормализованная таблица'!$B$1:$K$1)+1,,,"Нормализованная таблица")):INDIRECT(ADDRESS(31,MATCH(D16,'Нормализованная таблица'!$B$1:$K$1)+1,,,"Нормализованная таблица")),INDIRECT(ADDRESS(2,MATCH(E16,'Нормализованная таблица'!$B$1:$K$1)+1,,,"Нормализованная таблица")):INDIRECT(ADDRESS(31,MATCH(E16,'Нормализованная таблица'!$B$1:$K$1)+1,,,"Нормализованная таблица")),INDIRECT(ADDRESS(2,MATCH(F16,'Нормализованная таблица'!$B$1:$K$1)+1,,,"Нормализованная таблица")):INDIRECT(ADDRESS(31,MATCH(F16,'Нормализованная таблица'!$B$1:$K$1)+1,,,"Нормализованная таблица")),INDIRECT(ADDRESS(2,MATCH(G16,'Нормализованная таблица'!$B$1:$K$1)+1,,,"Нормализованная таблица")):INDIRECT(ADDRESS(31,MATCH(G16,'Нормализованная таблица'!$B$1:$K$1)+1,,,"Нормализованная таблица")),INDIRECT(ADDRESS(2,MATCH(C16,'Нормализованная таблица'!$B$1:$K$1)+1,,,"Нормализованная таблица")):INDIRECT(ADDRESS(31,MATCH(C16,'Нормализованная таблица'!$B$1:$K$1)+1,,,"Нормализованная таблица")),INDIRECT(ADDRESS(2,MATCH(B16,'Нормализованная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таблица")),INDIRECT(ADDRESS(2,MATCH(A16,'Нормализованная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таблица")))</f>
        <v>#N/A</v>
      </c>
    </row>
    <row r="17" spans="1:8" x14ac:dyDescent="0.3">
      <c r="A17" t="str">
        <f ca="1">IF(INDIRECT(ADDRESS(Таблицы!$AS18-1,7,,,"Трёхпредметные наборы"))&gt;=Параметры!$A$2,Таблицы!AL18,"")</f>
        <v/>
      </c>
      <c r="B17" t="str">
        <f ca="1">IF(INDIRECT(ADDRESS(Таблицы!$AS18-1,7,,,"Трёхпредметные наборы"))&gt;=Параметры!$A$2,Таблицы!AM18,"")</f>
        <v/>
      </c>
      <c r="C17" t="str">
        <f ca="1">IF(INDIRECT(ADDRESS(Таблицы!$AS18-1,7,,,"Трёхпредметные наборы"))&gt;=Параметры!$A$2,Таблицы!AN18,"")</f>
        <v/>
      </c>
      <c r="D17" t="str">
        <f ca="1">IF(INDIRECT(ADDRESS(Таблицы!$AS18-1,7,,,"Трёхпредметные наборы"))&gt;=Параметры!$A$2,Таблицы!AO18,"")</f>
        <v/>
      </c>
      <c r="E17" t="str">
        <f ca="1">IF(INDIRECT(ADDRESS(Таблицы!$AS18-1,7,,,"Трёхпредметные наборы"))&gt;=Параметры!$A$2,Таблицы!AP18,"")</f>
        <v/>
      </c>
      <c r="F17" t="str">
        <f ca="1">IF(INDIRECT(ADDRESS(Таблицы!$AS18-1,7,,,"Трёхпредметные наборы"))&gt;=Параметры!$A$2,Таблицы!AQ18,"")</f>
        <v/>
      </c>
      <c r="G17" t="str">
        <f ca="1">IF(INDIRECT(ADDRESS(MATCH(Таблицы!AR18,'Однопредметные наборы'!$A$2:$A$11)+1,2,,,"Однопредметные наборы"))&gt;=Параметры!$A$2,Таблицы!AR18,"")</f>
        <v>Терафлю</v>
      </c>
      <c r="H17" s="5" t="e">
        <f ca="1">SUMPRODUCT(INDIRECT(ADDRESS(2,MATCH(D17,'Нормализованная таблица'!$B$1:$K$1)+1,,,"Нормализованная таблица")):INDIRECT(ADDRESS(31,MATCH(D17,'Нормализованная таблица'!$B$1:$K$1)+1,,,"Нормализованная таблица")),INDIRECT(ADDRESS(2,MATCH(E17,'Нормализованная таблица'!$B$1:$K$1)+1,,,"Нормализованная таблица")):INDIRECT(ADDRESS(31,MATCH(E17,'Нормализованная таблица'!$B$1:$K$1)+1,,,"Нормализованная таблица")),INDIRECT(ADDRESS(2,MATCH(F17,'Нормализованная таблица'!$B$1:$K$1)+1,,,"Нормализованная таблица")):INDIRECT(ADDRESS(31,MATCH(F17,'Нормализованная таблица'!$B$1:$K$1)+1,,,"Нормализованная таблица")),INDIRECT(ADDRESS(2,MATCH(G17,'Нормализованная таблица'!$B$1:$K$1)+1,,,"Нормализованная таблица")):INDIRECT(ADDRESS(31,MATCH(G17,'Нормализованная таблица'!$B$1:$K$1)+1,,,"Нормализованная таблица")),INDIRECT(ADDRESS(2,MATCH(C17,'Нормализованная таблица'!$B$1:$K$1)+1,,,"Нормализованная таблица")):INDIRECT(ADDRESS(31,MATCH(C17,'Нормализованная таблица'!$B$1:$K$1)+1,,,"Нормализованная таблица")),INDIRECT(ADDRESS(2,MATCH(B17,'Нормализованная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таблица")),INDIRECT(ADDRESS(2,MATCH(A17,'Нормализованная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таблица")))</f>
        <v>#N/A</v>
      </c>
    </row>
    <row r="18" spans="1:8" x14ac:dyDescent="0.3">
      <c r="A18" t="str">
        <f ca="1">IF(INDIRECT(ADDRESS(Таблицы!$AS19-1,7,,,"Трёхпредметные наборы"))&gt;=Параметры!$A$2,Таблицы!AL19,"")</f>
        <v/>
      </c>
      <c r="B18" t="str">
        <f ca="1">IF(INDIRECT(ADDRESS(Таблицы!$AS19-1,7,,,"Трёхпредметные наборы"))&gt;=Параметры!$A$2,Таблицы!AM19,"")</f>
        <v/>
      </c>
      <c r="C18" t="str">
        <f ca="1">IF(INDIRECT(ADDRESS(Таблицы!$AS19-1,7,,,"Трёхпредметные наборы"))&gt;=Параметры!$A$2,Таблицы!AN19,"")</f>
        <v/>
      </c>
      <c r="D18" t="str">
        <f ca="1">IF(INDIRECT(ADDRESS(Таблицы!$AS19-1,7,,,"Трёхпредметные наборы"))&gt;=Параметры!$A$2,Таблицы!AO19,"")</f>
        <v/>
      </c>
      <c r="E18" t="str">
        <f ca="1">IF(INDIRECT(ADDRESS(Таблицы!$AS19-1,7,,,"Трёхпредметные наборы"))&gt;=Параметры!$A$2,Таблицы!AP19,"")</f>
        <v/>
      </c>
      <c r="F18" t="str">
        <f ca="1">IF(INDIRECT(ADDRESS(Таблицы!$AS19-1,7,,,"Трёхпредметные наборы"))&gt;=Параметры!$A$2,Таблицы!AQ19,"")</f>
        <v/>
      </c>
      <c r="G18" t="str">
        <f ca="1">IF(INDIRECT(ADDRESS(MATCH(Таблицы!AR19,'Однопредметные наборы'!$A$2:$A$11)+1,2,,,"Однопредметные наборы"))&gt;=Параметры!$A$2,Таблицы!AR19,"")</f>
        <v/>
      </c>
      <c r="H18" s="5" t="e">
        <f ca="1">SUMPRODUCT(INDIRECT(ADDRESS(2,MATCH(D18,'Нормализованная таблица'!$B$1:$K$1)+1,,,"Нормализованная таблица")):INDIRECT(ADDRESS(31,MATCH(D18,'Нормализованная таблица'!$B$1:$K$1)+1,,,"Нормализованная таблица")),INDIRECT(ADDRESS(2,MATCH(E18,'Нормализованная таблица'!$B$1:$K$1)+1,,,"Нормализованная таблица")):INDIRECT(ADDRESS(31,MATCH(E18,'Нормализованная таблица'!$B$1:$K$1)+1,,,"Нормализованная таблица")),INDIRECT(ADDRESS(2,MATCH(F18,'Нормализованная таблица'!$B$1:$K$1)+1,,,"Нормализованная таблица")):INDIRECT(ADDRESS(31,MATCH(F18,'Нормализованная таблица'!$B$1:$K$1)+1,,,"Нормализованная таблица")),INDIRECT(ADDRESS(2,MATCH(G18,'Нормализованная таблица'!$B$1:$K$1)+1,,,"Нормализованная таблица")):INDIRECT(ADDRESS(31,MATCH(G18,'Нормализованная таблица'!$B$1:$K$1)+1,,,"Нормализованная таблица")),INDIRECT(ADDRESS(2,MATCH(C18,'Нормализованная таблица'!$B$1:$K$1)+1,,,"Нормализованная таблица")):INDIRECT(ADDRESS(31,MATCH(C18,'Нормализованная таблица'!$B$1:$K$1)+1,,,"Нормализованная таблица")),INDIRECT(ADDRESS(2,MATCH(B18,'Нормализованная таблица'!$B$1:$K$1)+1,,,"Нормализованная таблица")):INDIRECT(ADDRESS(31,MATCH(B18,'Нормализованная таблица'!$B$1:$K$1)+1,,,"Нормализованная таблица")),INDIRECT(ADDRESS(2,MATCH(A18,'Нормализованная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таблица")))</f>
        <v>#N/A</v>
      </c>
    </row>
    <row r="19" spans="1:8" x14ac:dyDescent="0.3">
      <c r="A19" t="str">
        <f ca="1">IF(INDIRECT(ADDRESS(Таблицы!$AS20-1,7,,,"Трёхпредметные наборы"))&gt;=Параметры!$A$2,Таблицы!AL20,"")</f>
        <v/>
      </c>
      <c r="B19" t="str">
        <f ca="1">IF(INDIRECT(ADDRESS(Таблицы!$AS20-1,7,,,"Трёхпредметные наборы"))&gt;=Параметры!$A$2,Таблицы!AM20,"")</f>
        <v/>
      </c>
      <c r="C19" t="str">
        <f ca="1">IF(INDIRECT(ADDRESS(Таблицы!$AS20-1,7,,,"Трёхпредметные наборы"))&gt;=Параметры!$A$2,Таблицы!AN20,"")</f>
        <v/>
      </c>
      <c r="D19" t="str">
        <f ca="1">IF(INDIRECT(ADDRESS(Таблицы!$AS20-1,7,,,"Трёхпредметные наборы"))&gt;=Параметры!$A$2,Таблицы!AO20,"")</f>
        <v/>
      </c>
      <c r="E19" t="str">
        <f ca="1">IF(INDIRECT(ADDRESS(Таблицы!$AS20-1,7,,,"Трёхпредметные наборы"))&gt;=Параметры!$A$2,Таблицы!AP20,"")</f>
        <v/>
      </c>
      <c r="F19" t="str">
        <f ca="1">IF(INDIRECT(ADDRESS(Таблицы!$AS20-1,7,,,"Трёхпредметные наборы"))&gt;=Параметры!$A$2,Таблицы!AQ20,"")</f>
        <v/>
      </c>
      <c r="G19" t="str">
        <f ca="1">IF(INDIRECT(ADDRESS(MATCH(Таблицы!AR20,'Однопредметные наборы'!$A$2:$A$11)+1,2,,,"Однопредметные наборы"))&gt;=Параметры!$A$2,Таблицы!AR20,"")</f>
        <v>Терафлю</v>
      </c>
      <c r="H19" s="5" t="e">
        <f ca="1">SUMPRODUCT(INDIRECT(ADDRESS(2,MATCH(D19,'Нормализованная таблица'!$B$1:$K$1)+1,,,"Нормализованная таблица")):INDIRECT(ADDRESS(31,MATCH(D19,'Нормализованная таблица'!$B$1:$K$1)+1,,,"Нормализованная таблица")),INDIRECT(ADDRESS(2,MATCH(E19,'Нормализованная таблица'!$B$1:$K$1)+1,,,"Нормализованная таблица")):INDIRECT(ADDRESS(31,MATCH(E19,'Нормализованная таблица'!$B$1:$K$1)+1,,,"Нормализованная таблица")),INDIRECT(ADDRESS(2,MATCH(F19,'Нормализованная таблица'!$B$1:$K$1)+1,,,"Нормализованная таблица")):INDIRECT(ADDRESS(31,MATCH(F19,'Нормализованная таблица'!$B$1:$K$1)+1,,,"Нормализованная таблица")),INDIRECT(ADDRESS(2,MATCH(G19,'Нормализованная таблица'!$B$1:$K$1)+1,,,"Нормализованная таблица")):INDIRECT(ADDRESS(31,MATCH(G19,'Нормализованная таблица'!$B$1:$K$1)+1,,,"Нормализованная таблица")),INDIRECT(ADDRESS(2,MATCH(C19,'Нормализованная таблица'!$B$1:$K$1)+1,,,"Нормализованная таблица")):INDIRECT(ADDRESS(31,MATCH(C19,'Нормализованная таблица'!$B$1:$K$1)+1,,,"Нормализованная таблица")),INDIRECT(ADDRESS(2,MATCH(B19,'Нормализованная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таблица")),INDIRECT(ADDRESS(2,MATCH(A19,'Нормализованная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таблица")))</f>
        <v>#N/A</v>
      </c>
    </row>
    <row r="20" spans="1:8" x14ac:dyDescent="0.3">
      <c r="A20" t="str">
        <f ca="1">IF(INDIRECT(ADDRESS(Таблицы!$AS21-1,7,,,"Трёхпредметные наборы"))&gt;=Параметры!$A$2,Таблицы!AL21,"")</f>
        <v/>
      </c>
      <c r="B20" t="str">
        <f ca="1">IF(INDIRECT(ADDRESS(Таблицы!$AS21-1,7,,,"Трёхпредметные наборы"))&gt;=Параметры!$A$2,Таблицы!AM21,"")</f>
        <v/>
      </c>
      <c r="C20" t="str">
        <f ca="1">IF(INDIRECT(ADDRESS(Таблицы!$AS21-1,7,,,"Трёхпредметные наборы"))&gt;=Параметры!$A$2,Таблицы!AN21,"")</f>
        <v/>
      </c>
      <c r="D20" t="str">
        <f ca="1">IF(INDIRECT(ADDRESS(Таблицы!$AS21-1,7,,,"Трёхпредметные наборы"))&gt;=Параметры!$A$2,Таблицы!AO21,"")</f>
        <v/>
      </c>
      <c r="E20" t="str">
        <f ca="1">IF(INDIRECT(ADDRESS(Таблицы!$AS21-1,7,,,"Трёхпредметные наборы"))&gt;=Параметры!$A$2,Таблицы!AP21,"")</f>
        <v/>
      </c>
      <c r="F20" t="str">
        <f ca="1">IF(INDIRECT(ADDRESS(Таблицы!$AS21-1,7,,,"Трёхпредметные наборы"))&gt;=Параметры!$A$2,Таблицы!AQ21,"")</f>
        <v/>
      </c>
      <c r="G20" t="str">
        <f ca="1">IF(INDIRECT(ADDRESS(MATCH(Таблицы!AR21,'Однопредметные наборы'!$A$2:$A$11)+1,2,,,"Однопредметные наборы"))&gt;=Параметры!$A$2,Таблицы!AR21,"")</f>
        <v>Терафлю</v>
      </c>
      <c r="H20" s="5" t="e">
        <f ca="1">SUMPRODUCT(INDIRECT(ADDRESS(2,MATCH(D20,'Нормализованная таблица'!$B$1:$K$1)+1,,,"Нормализованная таблица")):INDIRECT(ADDRESS(31,MATCH(D20,'Нормализованная таблица'!$B$1:$K$1)+1,,,"Нормализованная таблица")),INDIRECT(ADDRESS(2,MATCH(E20,'Нормализованная таблица'!$B$1:$K$1)+1,,,"Нормализованная таблица")):INDIRECT(ADDRESS(31,MATCH(E20,'Нормализованная таблица'!$B$1:$K$1)+1,,,"Нормализованная таблица")),INDIRECT(ADDRESS(2,MATCH(F20,'Нормализованная таблица'!$B$1:$K$1)+1,,,"Нормализованная таблица")):INDIRECT(ADDRESS(31,MATCH(F20,'Нормализованная таблица'!$B$1:$K$1)+1,,,"Нормализованная таблица")),INDIRECT(ADDRESS(2,MATCH(G20,'Нормализованная таблица'!$B$1:$K$1)+1,,,"Нормализованная таблица")):INDIRECT(ADDRESS(31,MATCH(G20,'Нормализованная таблица'!$B$1:$K$1)+1,,,"Нормализованная таблица")),INDIRECT(ADDRESS(2,MATCH(C20,'Нормализованная таблица'!$B$1:$K$1)+1,,,"Нормализованная таблица")):INDIRECT(ADDRESS(31,MATCH(C20,'Нормализованная таблица'!$B$1:$K$1)+1,,,"Нормализованная таблица")),INDIRECT(ADDRESS(2,MATCH(B20,'Нормализованная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таблица")),INDIRECT(ADDRESS(2,MATCH(A20,'Нормализованная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таблица")))</f>
        <v>#N/A</v>
      </c>
    </row>
    <row r="21" spans="1:8" x14ac:dyDescent="0.3">
      <c r="A21" t="str">
        <f ca="1">IF(INDIRECT(ADDRESS(Таблицы!$AS22-1,7,,,"Трёхпредметные наборы"))&gt;=Параметры!$A$2,Таблицы!AL22,"")</f>
        <v/>
      </c>
      <c r="B21" t="str">
        <f ca="1">IF(INDIRECT(ADDRESS(Таблицы!$AS22-1,7,,,"Трёхпредметные наборы"))&gt;=Параметры!$A$2,Таблицы!AM22,"")</f>
        <v/>
      </c>
      <c r="C21" t="str">
        <f ca="1">IF(INDIRECT(ADDRESS(Таблицы!$AS22-1,7,,,"Трёхпредметные наборы"))&gt;=Параметры!$A$2,Таблицы!AN22,"")</f>
        <v/>
      </c>
      <c r="D21" t="str">
        <f ca="1">IF(INDIRECT(ADDRESS(Таблицы!$AS22-1,7,,,"Трёхпредметные наборы"))&gt;=Параметры!$A$2,Таблицы!AO22,"")</f>
        <v/>
      </c>
      <c r="E21" t="str">
        <f ca="1">IF(INDIRECT(ADDRESS(Таблицы!$AS22-1,7,,,"Трёхпредметные наборы"))&gt;=Параметры!$A$2,Таблицы!AP22,"")</f>
        <v/>
      </c>
      <c r="F21" t="str">
        <f ca="1">IF(INDIRECT(ADDRESS(Таблицы!$AS22-1,7,,,"Трёхпредметные наборы"))&gt;=Параметры!$A$2,Таблицы!AQ22,"")</f>
        <v/>
      </c>
      <c r="G21" t="str">
        <f ca="1">IF(INDIRECT(ADDRESS(MATCH(Таблицы!AR22,'Однопредметные наборы'!$A$2:$A$11)+1,2,,,"Однопредметные наборы"))&gt;=Параметры!$A$2,Таблицы!AR22,"")</f>
        <v>Терафлю</v>
      </c>
      <c r="H21" s="5" t="e">
        <f ca="1">SUMPRODUCT(INDIRECT(ADDRESS(2,MATCH(D21,'Нормализованная таблица'!$B$1:$K$1)+1,,,"Нормализованная таблица")):INDIRECT(ADDRESS(31,MATCH(D21,'Нормализованная таблица'!$B$1:$K$1)+1,,,"Нормализованная таблица")),INDIRECT(ADDRESS(2,MATCH(E21,'Нормализованная таблица'!$B$1:$K$1)+1,,,"Нормализованная таблица")):INDIRECT(ADDRESS(31,MATCH(E21,'Нормализованная таблица'!$B$1:$K$1)+1,,,"Нормализованная таблица")),INDIRECT(ADDRESS(2,MATCH(F21,'Нормализованная таблица'!$B$1:$K$1)+1,,,"Нормализованная таблица")):INDIRECT(ADDRESS(31,MATCH(F21,'Нормализованная таблица'!$B$1:$K$1)+1,,,"Нормализованная таблица")),INDIRECT(ADDRESS(2,MATCH(G21,'Нормализованная таблица'!$B$1:$K$1)+1,,,"Нормализованная таблица")):INDIRECT(ADDRESS(31,MATCH(G21,'Нормализованная таблица'!$B$1:$K$1)+1,,,"Нормализованная таблица")),INDIRECT(ADDRESS(2,MATCH(C21,'Нормализованная таблица'!$B$1:$K$1)+1,,,"Нормализованная таблица")):INDIRECT(ADDRESS(31,MATCH(C21,'Нормализованная таблица'!$B$1:$K$1)+1,,,"Нормализованная таблица")),INDIRECT(ADDRESS(2,MATCH(B21,'Нормализованная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таблица")),INDIRECT(ADDRESS(2,MATCH(A21,'Нормализованная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таблица")))</f>
        <v>#N/A</v>
      </c>
    </row>
    <row r="22" spans="1:8" x14ac:dyDescent="0.3">
      <c r="A22" t="str">
        <f ca="1">IF(INDIRECT(ADDRESS(Таблицы!$AS23-1,7,,,"Трёхпредметные наборы"))&gt;=Параметры!$A$2,Таблицы!AL23,"")</f>
        <v/>
      </c>
      <c r="B22" t="str">
        <f ca="1">IF(INDIRECT(ADDRESS(Таблицы!$AS23-1,7,,,"Трёхпредметные наборы"))&gt;=Параметры!$A$2,Таблицы!AM23,"")</f>
        <v/>
      </c>
      <c r="C22" t="str">
        <f ca="1">IF(INDIRECT(ADDRESS(Таблицы!$AS23-1,7,,,"Трёхпредметные наборы"))&gt;=Параметры!$A$2,Таблицы!AN23,"")</f>
        <v/>
      </c>
      <c r="D22" t="str">
        <f ca="1">IF(INDIRECT(ADDRESS(Таблицы!$AS23-1,7,,,"Трёхпредметные наборы"))&gt;=Параметры!$A$2,Таблицы!AO23,"")</f>
        <v/>
      </c>
      <c r="E22" t="str">
        <f ca="1">IF(INDIRECT(ADDRESS(Таблицы!$AS23-1,7,,,"Трёхпредметные наборы"))&gt;=Параметры!$A$2,Таблицы!AP23,"")</f>
        <v/>
      </c>
      <c r="F22" t="str">
        <f ca="1">IF(INDIRECT(ADDRESS(Таблицы!$AS23-1,7,,,"Трёхпредметные наборы"))&gt;=Параметры!$A$2,Таблицы!AQ23,"")</f>
        <v/>
      </c>
      <c r="G22" t="str">
        <f ca="1">IF(INDIRECT(ADDRESS(MATCH(Таблицы!AR23,'Однопредметные наборы'!$A$2:$A$11)+1,2,,,"Однопредметные наборы"))&gt;=Параметры!$A$2,Таблицы!AR23,"")</f>
        <v/>
      </c>
      <c r="H22" s="5" t="e">
        <f ca="1">SUMPRODUCT(INDIRECT(ADDRESS(2,MATCH(D22,'Нормализованная таблица'!$B$1:$K$1)+1,,,"Нормализованная таблица")):INDIRECT(ADDRESS(31,MATCH(D22,'Нормализованная таблица'!$B$1:$K$1)+1,,,"Нормализованная таблица")),INDIRECT(ADDRESS(2,MATCH(E22,'Нормализованная таблица'!$B$1:$K$1)+1,,,"Нормализованная таблица")):INDIRECT(ADDRESS(31,MATCH(E22,'Нормализованная таблица'!$B$1:$K$1)+1,,,"Нормализованная таблица")),INDIRECT(ADDRESS(2,MATCH(F22,'Нормализованная таблица'!$B$1:$K$1)+1,,,"Нормализованная таблица")):INDIRECT(ADDRESS(31,MATCH(F22,'Нормализованная таблица'!$B$1:$K$1)+1,,,"Нормализованная таблица")),INDIRECT(ADDRESS(2,MATCH(G22,'Нормализованная таблица'!$B$1:$K$1)+1,,,"Нормализованная таблица")):INDIRECT(ADDRESS(31,MATCH(G22,'Нормализованная таблица'!$B$1:$K$1)+1,,,"Нормализованная таблица")),INDIRECT(ADDRESS(2,MATCH(C22,'Нормализованная таблица'!$B$1:$K$1)+1,,,"Нормализованная таблица")):INDIRECT(ADDRESS(31,MATCH(C22,'Нормализованная таблица'!$B$1:$K$1)+1,,,"Нормализованная таблица")),INDIRECT(ADDRESS(2,MATCH(B22,'Нормализованная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таблица")),INDIRECT(ADDRESS(2,MATCH(A22,'Нормализованная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таблица")))</f>
        <v>#N/A</v>
      </c>
    </row>
    <row r="23" spans="1:8" x14ac:dyDescent="0.3">
      <c r="A23" t="str">
        <f ca="1">IF(INDIRECT(ADDRESS(Таблицы!$AS24-1,7,,,"Трёхпредметные наборы"))&gt;=Параметры!$A$2,Таблицы!AL24,"")</f>
        <v/>
      </c>
      <c r="B23" t="str">
        <f ca="1">IF(INDIRECT(ADDRESS(Таблицы!$AS24-1,7,,,"Трёхпредметные наборы"))&gt;=Параметры!$A$2,Таблицы!AM24,"")</f>
        <v/>
      </c>
      <c r="C23" t="str">
        <f ca="1">IF(INDIRECT(ADDRESS(Таблицы!$AS24-1,7,,,"Трёхпредметные наборы"))&gt;=Параметры!$A$2,Таблицы!AN24,"")</f>
        <v/>
      </c>
      <c r="D23" t="str">
        <f ca="1">IF(INDIRECT(ADDRESS(Таблицы!$AS24-1,7,,,"Трёхпредметные наборы"))&gt;=Параметры!$A$2,Таблицы!AO24,"")</f>
        <v/>
      </c>
      <c r="E23" t="str">
        <f ca="1">IF(INDIRECT(ADDRESS(Таблицы!$AS24-1,7,,,"Трёхпредметные наборы"))&gt;=Параметры!$A$2,Таблицы!AP24,"")</f>
        <v/>
      </c>
      <c r="F23" t="str">
        <f ca="1">IF(INDIRECT(ADDRESS(Таблицы!$AS24-1,7,,,"Трёхпредметные наборы"))&gt;=Параметры!$A$2,Таблицы!AQ24,"")</f>
        <v/>
      </c>
      <c r="G23" t="str">
        <f ca="1">IF(INDIRECT(ADDRESS(MATCH(Таблицы!AR24,'Однопредметные наборы'!$A$2:$A$11)+1,2,,,"Однопредметные наборы"))&gt;=Параметры!$A$2,Таблицы!AR24,"")</f>
        <v/>
      </c>
      <c r="H23" s="5" t="e">
        <f ca="1">SUMPRODUCT(INDIRECT(ADDRESS(2,MATCH(D23,'Нормализованная таблица'!$B$1:$K$1)+1,,,"Нормализованная таблица")):INDIRECT(ADDRESS(31,MATCH(D23,'Нормализованная таблица'!$B$1:$K$1)+1,,,"Нормализованная таблица")),INDIRECT(ADDRESS(2,MATCH(E23,'Нормализованная таблица'!$B$1:$K$1)+1,,,"Нормализованная таблица")):INDIRECT(ADDRESS(31,MATCH(E23,'Нормализованная таблица'!$B$1:$K$1)+1,,,"Нормализованная таблица")),INDIRECT(ADDRESS(2,MATCH(F23,'Нормализованная таблица'!$B$1:$K$1)+1,,,"Нормализованная таблица")):INDIRECT(ADDRESS(31,MATCH(F23,'Нормализованная таблица'!$B$1:$K$1)+1,,,"Нормализованная таблица")),INDIRECT(ADDRESS(2,MATCH(G23,'Нормализованная таблица'!$B$1:$K$1)+1,,,"Нормализованная таблица")):INDIRECT(ADDRESS(31,MATCH(G23,'Нормализованная таблица'!$B$1:$K$1)+1,,,"Нормализованная таблица")),INDIRECT(ADDRESS(2,MATCH(C23,'Нормализованная таблица'!$B$1:$K$1)+1,,,"Нормализованная таблица")):INDIRECT(ADDRESS(31,MATCH(C23,'Нормализованная таблица'!$B$1:$K$1)+1,,,"Нормализованная таблица")),INDIRECT(ADDRESS(2,MATCH(B23,'Нормализованная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таблица")),INDIRECT(ADDRESS(2,MATCH(A23,'Нормализованная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таблица")))</f>
        <v>#N/A</v>
      </c>
    </row>
    <row r="24" spans="1:8" x14ac:dyDescent="0.3">
      <c r="A24" t="str">
        <f ca="1">IF(INDIRECT(ADDRESS(Таблицы!$AS25-1,7,,,"Трёхпредметные наборы"))&gt;=Параметры!$A$2,Таблицы!AL25,"")</f>
        <v/>
      </c>
      <c r="B24" t="str">
        <f ca="1">IF(INDIRECT(ADDRESS(Таблицы!$AS25-1,7,,,"Трёхпредметные наборы"))&gt;=Параметры!$A$2,Таблицы!AM25,"")</f>
        <v/>
      </c>
      <c r="C24" t="str">
        <f ca="1">IF(INDIRECT(ADDRESS(Таблицы!$AS25-1,7,,,"Трёхпредметные наборы"))&gt;=Параметры!$A$2,Таблицы!AN25,"")</f>
        <v/>
      </c>
      <c r="D24" t="str">
        <f ca="1">IF(INDIRECT(ADDRESS(Таблицы!$AS25-1,7,,,"Трёхпредметные наборы"))&gt;=Параметры!$A$2,Таблицы!AO25,"")</f>
        <v/>
      </c>
      <c r="E24" t="str">
        <f ca="1">IF(INDIRECT(ADDRESS(Таблицы!$AS25-1,7,,,"Трёхпредметные наборы"))&gt;=Параметры!$A$2,Таблицы!AP25,"")</f>
        <v/>
      </c>
      <c r="F24" t="str">
        <f ca="1">IF(INDIRECT(ADDRESS(Таблицы!$AS25-1,7,,,"Трёхпредметные наборы"))&gt;=Параметры!$A$2,Таблицы!AQ25,"")</f>
        <v/>
      </c>
      <c r="G24" t="str">
        <f ca="1">IF(INDIRECT(ADDRESS(MATCH(Таблицы!AR25,'Однопредметные наборы'!$A$2:$A$11)+1,2,,,"Однопредметные наборы"))&gt;=Параметры!$A$2,Таблицы!AR25,"")</f>
        <v>Терафлю</v>
      </c>
      <c r="H24" s="5" t="e">
        <f ca="1">SUMPRODUCT(INDIRECT(ADDRESS(2,MATCH(D24,'Нормализованная таблица'!$B$1:$K$1)+1,,,"Нормализованная таблица")):INDIRECT(ADDRESS(31,MATCH(D24,'Нормализованная таблица'!$B$1:$K$1)+1,,,"Нормализованная таблица")),INDIRECT(ADDRESS(2,MATCH(E24,'Нормализованная таблица'!$B$1:$K$1)+1,,,"Нормализованная таблица")):INDIRECT(ADDRESS(31,MATCH(E24,'Нормализованная таблица'!$B$1:$K$1)+1,,,"Нормализованная таблица")),INDIRECT(ADDRESS(2,MATCH(F24,'Нормализованная таблица'!$B$1:$K$1)+1,,,"Нормализованная таблица")):INDIRECT(ADDRESS(31,MATCH(F24,'Нормализованная таблица'!$B$1:$K$1)+1,,,"Нормализованная таблица")),INDIRECT(ADDRESS(2,MATCH(G24,'Нормализованная таблица'!$B$1:$K$1)+1,,,"Нормализованная таблица")):INDIRECT(ADDRESS(31,MATCH(G24,'Нормализованная таблица'!$B$1:$K$1)+1,,,"Нормализованная таблица")),INDIRECT(ADDRESS(2,MATCH(C24,'Нормализованная таблица'!$B$1:$K$1)+1,,,"Нормализованная таблица")):INDIRECT(ADDRESS(31,MATCH(C24,'Нормализованная таблица'!$B$1:$K$1)+1,,,"Нормализованная таблица")),INDIRECT(ADDRESS(2,MATCH(B24,'Нормализованная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таблица")),INDIRECT(ADDRESS(2,MATCH(A24,'Нормализованная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таблица")))</f>
        <v>#N/A</v>
      </c>
    </row>
    <row r="25" spans="1:8" x14ac:dyDescent="0.3">
      <c r="A25" t="str">
        <f ca="1">IF(INDIRECT(ADDRESS(Таблицы!$AS26-1,7,,,"Трёхпредметные наборы"))&gt;=Параметры!$A$2,Таблицы!AL26,"")</f>
        <v/>
      </c>
      <c r="B25" t="str">
        <f ca="1">IF(INDIRECT(ADDRESS(Таблицы!$AS26-1,7,,,"Трёхпредметные наборы"))&gt;=Параметры!$A$2,Таблицы!AM26,"")</f>
        <v/>
      </c>
      <c r="C25" t="str">
        <f ca="1">IF(INDIRECT(ADDRESS(Таблицы!$AS26-1,7,,,"Трёхпредметные наборы"))&gt;=Параметры!$A$2,Таблицы!AN26,"")</f>
        <v/>
      </c>
      <c r="D25" t="str">
        <f ca="1">IF(INDIRECT(ADDRESS(Таблицы!$AS26-1,7,,,"Трёхпредметные наборы"))&gt;=Параметры!$A$2,Таблицы!AO26,"")</f>
        <v/>
      </c>
      <c r="E25" t="str">
        <f ca="1">IF(INDIRECT(ADDRESS(Таблицы!$AS26-1,7,,,"Трёхпредметные наборы"))&gt;=Параметры!$A$2,Таблицы!AP26,"")</f>
        <v/>
      </c>
      <c r="F25" t="str">
        <f ca="1">IF(INDIRECT(ADDRESS(Таблицы!$AS26-1,7,,,"Трёхпредметные наборы"))&gt;=Параметры!$A$2,Таблицы!AQ26,"")</f>
        <v/>
      </c>
      <c r="G25" t="str">
        <f ca="1">IF(INDIRECT(ADDRESS(MATCH(Таблицы!AR26,'Однопредметные наборы'!$A$2:$A$11)+1,2,,,"Однопредметные наборы"))&gt;=Параметры!$A$2,Таблицы!AR26,"")</f>
        <v/>
      </c>
      <c r="H25" s="5" t="e">
        <f ca="1">SUMPRODUCT(INDIRECT(ADDRESS(2,MATCH(D25,'Нормализованная таблица'!$B$1:$K$1)+1,,,"Нормализованная таблица")):INDIRECT(ADDRESS(31,MATCH(D25,'Нормализованная таблица'!$B$1:$K$1)+1,,,"Нормализованная таблица")),INDIRECT(ADDRESS(2,MATCH(E25,'Нормализованная таблица'!$B$1:$K$1)+1,,,"Нормализованная таблица")):INDIRECT(ADDRESS(31,MATCH(E25,'Нормализованная таблица'!$B$1:$K$1)+1,,,"Нормализованная таблица")),INDIRECT(ADDRESS(2,MATCH(F25,'Нормализованная таблица'!$B$1:$K$1)+1,,,"Нормализованная таблица")):INDIRECT(ADDRESS(31,MATCH(F25,'Нормализованная таблица'!$B$1:$K$1)+1,,,"Нормализованная таблица")),INDIRECT(ADDRESS(2,MATCH(G25,'Нормализованная таблица'!$B$1:$K$1)+1,,,"Нормализованная таблица")):INDIRECT(ADDRESS(31,MATCH(G25,'Нормализованная таблица'!$B$1:$K$1)+1,,,"Нормализованная таблица")),INDIRECT(ADDRESS(2,MATCH(C25,'Нормализованная таблица'!$B$1:$K$1)+1,,,"Нормализованная таблица")):INDIRECT(ADDRESS(31,MATCH(C25,'Нормализованная таблица'!$B$1:$K$1)+1,,,"Нормализованная таблица")),INDIRECT(ADDRESS(2,MATCH(B25,'Нормализованная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таблица")),INDIRECT(ADDRESS(2,MATCH(A25,'Нормализованная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таблица")))</f>
        <v>#N/A</v>
      </c>
    </row>
    <row r="26" spans="1:8" x14ac:dyDescent="0.3">
      <c r="A26" t="str">
        <f ca="1">IF(INDIRECT(ADDRESS(Таблицы!$AS27-1,7,,,"Трёхпредметные наборы"))&gt;=Параметры!$A$2,Таблицы!AL27,"")</f>
        <v/>
      </c>
      <c r="B26" t="str">
        <f ca="1">IF(INDIRECT(ADDRESS(Таблицы!$AS27-1,7,,,"Трёхпредметные наборы"))&gt;=Параметры!$A$2,Таблицы!AM27,"")</f>
        <v/>
      </c>
      <c r="C26" t="str">
        <f ca="1">IF(INDIRECT(ADDRESS(Таблицы!$AS27-1,7,,,"Трёхпредметные наборы"))&gt;=Параметры!$A$2,Таблицы!AN27,"")</f>
        <v/>
      </c>
      <c r="D26" t="str">
        <f ca="1">IF(INDIRECT(ADDRESS(Таблицы!$AS27-1,7,,,"Трёхпредметные наборы"))&gt;=Параметры!$A$2,Таблицы!AO27,"")</f>
        <v/>
      </c>
      <c r="E26" t="str">
        <f ca="1">IF(INDIRECT(ADDRESS(Таблицы!$AS27-1,7,,,"Трёхпредметные наборы"))&gt;=Параметры!$A$2,Таблицы!AP27,"")</f>
        <v/>
      </c>
      <c r="F26" t="str">
        <f ca="1">IF(INDIRECT(ADDRESS(Таблицы!$AS27-1,7,,,"Трёхпредметные наборы"))&gt;=Параметры!$A$2,Таблицы!AQ27,"")</f>
        <v/>
      </c>
      <c r="G26" t="str">
        <f ca="1">IF(INDIRECT(ADDRESS(MATCH(Таблицы!AR27,'Однопредметные наборы'!$A$2:$A$11)+1,2,,,"Однопредметные наборы"))&gt;=Параметры!$A$2,Таблицы!AR27,"")</f>
        <v>Терафлю</v>
      </c>
      <c r="H26" s="5" t="e">
        <f ca="1">SUMPRODUCT(INDIRECT(ADDRESS(2,MATCH(D26,'Нормализованная таблица'!$B$1:$K$1)+1,,,"Нормализованная таблица")):INDIRECT(ADDRESS(31,MATCH(D26,'Нормализованная таблица'!$B$1:$K$1)+1,,,"Нормализованная таблица")),INDIRECT(ADDRESS(2,MATCH(E26,'Нормализованная таблица'!$B$1:$K$1)+1,,,"Нормализованная таблица")):INDIRECT(ADDRESS(31,MATCH(E26,'Нормализованная таблица'!$B$1:$K$1)+1,,,"Нормализованная таблица")),INDIRECT(ADDRESS(2,MATCH(F26,'Нормализованная таблица'!$B$1:$K$1)+1,,,"Нормализованная таблица")):INDIRECT(ADDRESS(31,MATCH(F26,'Нормализованная таблица'!$B$1:$K$1)+1,,,"Нормализованная таблица")),INDIRECT(ADDRESS(2,MATCH(G26,'Нормализованная таблица'!$B$1:$K$1)+1,,,"Нормализованная таблица")):INDIRECT(ADDRESS(31,MATCH(G26,'Нормализованная таблица'!$B$1:$K$1)+1,,,"Нормализованная таблица")),INDIRECT(ADDRESS(2,MATCH(C26,'Нормализованная таблица'!$B$1:$K$1)+1,,,"Нормализованная таблица")):INDIRECT(ADDRESS(31,MATCH(C26,'Нормализованная таблица'!$B$1:$K$1)+1,,,"Нормализованная таблица")),INDIRECT(ADDRESS(2,MATCH(B26,'Нормализованная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таблица")),INDIRECT(ADDRESS(2,MATCH(A26,'Нормализованная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таблица")))</f>
        <v>#N/A</v>
      </c>
    </row>
    <row r="27" spans="1:8" x14ac:dyDescent="0.3">
      <c r="A27" t="str">
        <f ca="1">IF(INDIRECT(ADDRESS(Таблицы!$AS28-1,7,,,"Трёхпредметные наборы"))&gt;=Параметры!$A$2,Таблицы!AL28,"")</f>
        <v/>
      </c>
      <c r="B27" t="str">
        <f ca="1">IF(INDIRECT(ADDRESS(Таблицы!$AS28-1,7,,,"Трёхпредметные наборы"))&gt;=Параметры!$A$2,Таблицы!AM28,"")</f>
        <v/>
      </c>
      <c r="C27" t="str">
        <f ca="1">IF(INDIRECT(ADDRESS(Таблицы!$AS28-1,7,,,"Трёхпредметные наборы"))&gt;=Параметры!$A$2,Таблицы!AN28,"")</f>
        <v/>
      </c>
      <c r="D27" t="str">
        <f ca="1">IF(INDIRECT(ADDRESS(Таблицы!$AS28-1,7,,,"Трёхпредметные наборы"))&gt;=Параметры!$A$2,Таблицы!AO28,"")</f>
        <v/>
      </c>
      <c r="E27" t="str">
        <f ca="1">IF(INDIRECT(ADDRESS(Таблицы!$AS28-1,7,,,"Трёхпредметные наборы"))&gt;=Параметры!$A$2,Таблицы!AP28,"")</f>
        <v/>
      </c>
      <c r="F27" t="str">
        <f ca="1">IF(INDIRECT(ADDRESS(Таблицы!$AS28-1,7,,,"Трёхпредметные наборы"))&gt;=Параметры!$A$2,Таблицы!AQ28,"")</f>
        <v/>
      </c>
      <c r="G27" t="str">
        <f ca="1">IF(INDIRECT(ADDRESS(MATCH(Таблицы!AR28,'Однопредметные наборы'!$A$2:$A$11)+1,2,,,"Однопредметные наборы"))&gt;=Параметры!$A$2,Таблицы!AR28,"")</f>
        <v>Терафлю</v>
      </c>
      <c r="H27" s="5" t="e">
        <f ca="1">SUMPRODUCT(INDIRECT(ADDRESS(2,MATCH(D27,'Нормализованная таблица'!$B$1:$K$1)+1,,,"Нормализованная таблица")):INDIRECT(ADDRESS(31,MATCH(D27,'Нормализованная таблица'!$B$1:$K$1)+1,,,"Нормализованная таблица")),INDIRECT(ADDRESS(2,MATCH(E27,'Нормализованная таблица'!$B$1:$K$1)+1,,,"Нормализованная таблица")):INDIRECT(ADDRESS(31,MATCH(E27,'Нормализованная таблица'!$B$1:$K$1)+1,,,"Нормализованная таблица")),INDIRECT(ADDRESS(2,MATCH(F27,'Нормализованная таблица'!$B$1:$K$1)+1,,,"Нормализованная таблица")):INDIRECT(ADDRESS(31,MATCH(F27,'Нормализованная таблица'!$B$1:$K$1)+1,,,"Нормализованная таблица")),INDIRECT(ADDRESS(2,MATCH(G27,'Нормализованная таблица'!$B$1:$K$1)+1,,,"Нормализованная таблица")):INDIRECT(ADDRESS(31,MATCH(G27,'Нормализованная таблица'!$B$1:$K$1)+1,,,"Нормализованная таблица")),INDIRECT(ADDRESS(2,MATCH(C27,'Нормализованная таблица'!$B$1:$K$1)+1,,,"Нормализованная таблица")):INDIRECT(ADDRESS(31,MATCH(C27,'Нормализованная таблица'!$B$1:$K$1)+1,,,"Нормализованная таблица")),INDIRECT(ADDRESS(2,MATCH(B27,'Нормализованная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таблица")),INDIRECT(ADDRESS(2,MATCH(A27,'Нормализованная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таблица")))</f>
        <v>#N/A</v>
      </c>
    </row>
    <row r="28" spans="1:8" x14ac:dyDescent="0.3">
      <c r="A28" t="str">
        <f ca="1">IF(INDIRECT(ADDRESS(Таблицы!$AS29-1,7,,,"Трёхпредметные наборы"))&gt;=Параметры!$A$2,Таблицы!AL29,"")</f>
        <v/>
      </c>
      <c r="B28" t="str">
        <f ca="1">IF(INDIRECT(ADDRESS(Таблицы!$AS29-1,7,,,"Трёхпредметные наборы"))&gt;=Параметры!$A$2,Таблицы!AM29,"")</f>
        <v/>
      </c>
      <c r="C28" t="str">
        <f ca="1">IF(INDIRECT(ADDRESS(Таблицы!$AS29-1,7,,,"Трёхпредметные наборы"))&gt;=Параметры!$A$2,Таблицы!AN29,"")</f>
        <v/>
      </c>
      <c r="D28" t="str">
        <f ca="1">IF(INDIRECT(ADDRESS(Таблицы!$AS29-1,7,,,"Трёхпредметные наборы"))&gt;=Параметры!$A$2,Таблицы!AO29,"")</f>
        <v/>
      </c>
      <c r="E28" t="str">
        <f ca="1">IF(INDIRECT(ADDRESS(Таблицы!$AS29-1,7,,,"Трёхпредметные наборы"))&gt;=Параметры!$A$2,Таблицы!AP29,"")</f>
        <v/>
      </c>
      <c r="F28" t="str">
        <f ca="1">IF(INDIRECT(ADDRESS(Таблицы!$AS29-1,7,,,"Трёхпредметные наборы"))&gt;=Параметры!$A$2,Таблицы!AQ29,"")</f>
        <v/>
      </c>
      <c r="G28" t="str">
        <f ca="1">IF(INDIRECT(ADDRESS(MATCH(Таблицы!AR29,'Однопредметные наборы'!$A$2:$A$11)+1,2,,,"Однопредметные наборы"))&gt;=Параметры!$A$2,Таблицы!AR29,"")</f>
        <v/>
      </c>
      <c r="H28" s="5" t="e">
        <f ca="1">SUMPRODUCT(INDIRECT(ADDRESS(2,MATCH(D28,'Нормализованная таблица'!$B$1:$K$1)+1,,,"Нормализованная таблица")):INDIRECT(ADDRESS(31,MATCH(D28,'Нормализованная таблица'!$B$1:$K$1)+1,,,"Нормализованная таблица")),INDIRECT(ADDRESS(2,MATCH(E28,'Нормализованная таблица'!$B$1:$K$1)+1,,,"Нормализованная таблица")):INDIRECT(ADDRESS(31,MATCH(E28,'Нормализованная таблица'!$B$1:$K$1)+1,,,"Нормализованная таблица")),INDIRECT(ADDRESS(2,MATCH(F28,'Нормализованная таблица'!$B$1:$K$1)+1,,,"Нормализованная таблица")):INDIRECT(ADDRESS(31,MATCH(F28,'Нормализованная таблица'!$B$1:$K$1)+1,,,"Нормализованная таблица")),INDIRECT(ADDRESS(2,MATCH(G28,'Нормализованная таблица'!$B$1:$K$1)+1,,,"Нормализованная таблица")):INDIRECT(ADDRESS(31,MATCH(G28,'Нормализованная таблица'!$B$1:$K$1)+1,,,"Нормализованная таблица")),INDIRECT(ADDRESS(2,MATCH(C28,'Нормализованная таблица'!$B$1:$K$1)+1,,,"Нормализованная таблица")):INDIRECT(ADDRESS(31,MATCH(C28,'Нормализованная таблица'!$B$1:$K$1)+1,,,"Нормализованная таблица")),INDIRECT(ADDRESS(2,MATCH(B28,'Нормализованная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таблица")),INDIRECT(ADDRESS(2,MATCH(A28,'Нормализованная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таблица")))</f>
        <v>#N/A</v>
      </c>
    </row>
    <row r="29" spans="1:8" x14ac:dyDescent="0.3">
      <c r="A29" t="str">
        <f ca="1">IF(INDIRECT(ADDRESS(Таблицы!$AS30-1,7,,,"Трёхпредметные наборы"))&gt;=Параметры!$A$2,Таблицы!AL30,"")</f>
        <v/>
      </c>
      <c r="B29" t="str">
        <f ca="1">IF(INDIRECT(ADDRESS(Таблицы!$AS30-1,7,,,"Трёхпредметные наборы"))&gt;=Параметры!$A$2,Таблицы!AM30,"")</f>
        <v/>
      </c>
      <c r="C29" t="str">
        <f ca="1">IF(INDIRECT(ADDRESS(Таблицы!$AS30-1,7,,,"Трёхпредметные наборы"))&gt;=Параметры!$A$2,Таблицы!AN30,"")</f>
        <v/>
      </c>
      <c r="D29" t="str">
        <f ca="1">IF(INDIRECT(ADDRESS(Таблицы!$AS30-1,7,,,"Трёхпредметные наборы"))&gt;=Параметры!$A$2,Таблицы!AO30,"")</f>
        <v/>
      </c>
      <c r="E29" t="str">
        <f ca="1">IF(INDIRECT(ADDRESS(Таблицы!$AS30-1,7,,,"Трёхпредметные наборы"))&gt;=Параметры!$A$2,Таблицы!AP30,"")</f>
        <v/>
      </c>
      <c r="F29" t="str">
        <f ca="1">IF(INDIRECT(ADDRESS(Таблицы!$AS30-1,7,,,"Трёхпредметные наборы"))&gt;=Параметры!$A$2,Таблицы!AQ30,"")</f>
        <v/>
      </c>
      <c r="G29" t="str">
        <f ca="1">IF(INDIRECT(ADDRESS(MATCH(Таблицы!AR30,'Однопредметные наборы'!$A$2:$A$11)+1,2,,,"Однопредметные наборы"))&gt;=Параметры!$A$2,Таблицы!AR30,"")</f>
        <v>Терафлю</v>
      </c>
      <c r="H29" s="5" t="e">
        <f ca="1">SUMPRODUCT(INDIRECT(ADDRESS(2,MATCH(D29,'Нормализованная таблица'!$B$1:$K$1)+1,,,"Нормализованная таблица")):INDIRECT(ADDRESS(31,MATCH(D29,'Нормализованная таблица'!$B$1:$K$1)+1,,,"Нормализованная таблица")),INDIRECT(ADDRESS(2,MATCH(E29,'Нормализованная таблица'!$B$1:$K$1)+1,,,"Нормализованная таблица")):INDIRECT(ADDRESS(31,MATCH(E29,'Нормализованная таблица'!$B$1:$K$1)+1,,,"Нормализованная таблица")),INDIRECT(ADDRESS(2,MATCH(F29,'Нормализованная таблица'!$B$1:$K$1)+1,,,"Нормализованная таблица")):INDIRECT(ADDRESS(31,MATCH(F29,'Нормализованная таблица'!$B$1:$K$1)+1,,,"Нормализованная таблица")),INDIRECT(ADDRESS(2,MATCH(G29,'Нормализованная таблица'!$B$1:$K$1)+1,,,"Нормализованная таблица")):INDIRECT(ADDRESS(31,MATCH(G29,'Нормализованная таблица'!$B$1:$K$1)+1,,,"Нормализованная таблица")),INDIRECT(ADDRESS(2,MATCH(C29,'Нормализованная таблица'!$B$1:$K$1)+1,,,"Нормализованная таблица")):INDIRECT(ADDRESS(31,MATCH(C29,'Нормализованная таблица'!$B$1:$K$1)+1,,,"Нормализованная таблица")),INDIRECT(ADDRESS(2,MATCH(B29,'Нормализованная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таблица")),INDIRECT(ADDRESS(2,MATCH(A29,'Нормализованная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таблица")))</f>
        <v>#N/A</v>
      </c>
    </row>
    <row r="30" spans="1:8" x14ac:dyDescent="0.3">
      <c r="A30" t="str">
        <f ca="1">IF(INDIRECT(ADDRESS(Таблицы!$AS31-1,7,,,"Трёхпредметные наборы"))&gt;=Параметры!$A$2,Таблицы!AL31,"")</f>
        <v/>
      </c>
      <c r="B30" t="str">
        <f ca="1">IF(INDIRECT(ADDRESS(Таблицы!$AS31-1,7,,,"Трёхпредметные наборы"))&gt;=Параметры!$A$2,Таблицы!AM31,"")</f>
        <v/>
      </c>
      <c r="C30" t="str">
        <f ca="1">IF(INDIRECT(ADDRESS(Таблицы!$AS31-1,7,,,"Трёхпредметные наборы"))&gt;=Параметры!$A$2,Таблицы!AN31,"")</f>
        <v/>
      </c>
      <c r="D30" t="str">
        <f ca="1">IF(INDIRECT(ADDRESS(Таблицы!$AS31-1,7,,,"Трёхпредметные наборы"))&gt;=Параметры!$A$2,Таблицы!AO31,"")</f>
        <v/>
      </c>
      <c r="E30" t="str">
        <f ca="1">IF(INDIRECT(ADDRESS(Таблицы!$AS31-1,7,,,"Трёхпредметные наборы"))&gt;=Параметры!$A$2,Таблицы!AP31,"")</f>
        <v/>
      </c>
      <c r="F30" t="str">
        <f ca="1">IF(INDIRECT(ADDRESS(Таблицы!$AS31-1,7,,,"Трёхпредметные наборы"))&gt;=Параметры!$A$2,Таблицы!AQ31,"")</f>
        <v/>
      </c>
      <c r="G30" t="str">
        <f ca="1">IF(INDIRECT(ADDRESS(MATCH(Таблицы!AR31,'Однопредметные наборы'!$A$2:$A$11)+1,2,,,"Однопредметные наборы"))&gt;=Параметры!$A$2,Таблицы!AR31,"")</f>
        <v>Терафлю</v>
      </c>
      <c r="H30" s="5" t="e">
        <f ca="1">SUMPRODUCT(INDIRECT(ADDRESS(2,MATCH(D30,'Нормализованная таблица'!$B$1:$K$1)+1,,,"Нормализованная таблица")):INDIRECT(ADDRESS(31,MATCH(D30,'Нормализованная таблица'!$B$1:$K$1)+1,,,"Нормализованная таблица")),INDIRECT(ADDRESS(2,MATCH(E30,'Нормализованная таблица'!$B$1:$K$1)+1,,,"Нормализованная таблица")):INDIRECT(ADDRESS(31,MATCH(E30,'Нормализованная таблица'!$B$1:$K$1)+1,,,"Нормализованная таблица")),INDIRECT(ADDRESS(2,MATCH(F30,'Нормализованная таблица'!$B$1:$K$1)+1,,,"Нормализованная таблица")):INDIRECT(ADDRESS(31,MATCH(F30,'Нормализованная таблица'!$B$1:$K$1)+1,,,"Нормализованная таблица")),INDIRECT(ADDRESS(2,MATCH(G30,'Нормализованная таблица'!$B$1:$K$1)+1,,,"Нормализованная таблица")):INDIRECT(ADDRESS(31,MATCH(G30,'Нормализованная таблица'!$B$1:$K$1)+1,,,"Нормализованная таблица")),INDIRECT(ADDRESS(2,MATCH(C30,'Нормализованная таблица'!$B$1:$K$1)+1,,,"Нормализованная таблица")):INDIRECT(ADDRESS(31,MATCH(C30,'Нормализованная таблица'!$B$1:$K$1)+1,,,"Нормализованная таблица")),INDIRECT(ADDRESS(2,MATCH(B30,'Нормализованная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таблица")),INDIRECT(ADDRESS(2,MATCH(A30,'Нормализованная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таблица")))</f>
        <v>#N/A</v>
      </c>
    </row>
    <row r="31" spans="1:8" x14ac:dyDescent="0.3">
      <c r="A31" t="str">
        <f ca="1">IF(INDIRECT(ADDRESS(Таблицы!$AS32-1,7,,,"Трёхпредметные наборы"))&gt;=Параметры!$A$2,Таблицы!AL32,"")</f>
        <v/>
      </c>
      <c r="B31" t="str">
        <f ca="1">IF(INDIRECT(ADDRESS(Таблицы!$AS32-1,7,,,"Трёхпредметные наборы"))&gt;=Параметры!$A$2,Таблицы!AM32,"")</f>
        <v/>
      </c>
      <c r="C31" t="str">
        <f ca="1">IF(INDIRECT(ADDRESS(Таблицы!$AS32-1,7,,,"Трёхпредметные наборы"))&gt;=Параметры!$A$2,Таблицы!AN32,"")</f>
        <v/>
      </c>
      <c r="D31" t="str">
        <f ca="1">IF(INDIRECT(ADDRESS(Таблицы!$AS32-1,7,,,"Трёхпредметные наборы"))&gt;=Параметры!$A$2,Таблицы!AO32,"")</f>
        <v/>
      </c>
      <c r="E31" t="str">
        <f ca="1">IF(INDIRECT(ADDRESS(Таблицы!$AS32-1,7,,,"Трёхпредметные наборы"))&gt;=Параметры!$A$2,Таблицы!AP32,"")</f>
        <v/>
      </c>
      <c r="F31" t="str">
        <f ca="1">IF(INDIRECT(ADDRESS(Таблицы!$AS32-1,7,,,"Трёхпредметные наборы"))&gt;=Параметры!$A$2,Таблицы!AQ32,"")</f>
        <v/>
      </c>
      <c r="G31" t="str">
        <f ca="1">IF(INDIRECT(ADDRESS(MATCH(Таблицы!AR32,'Однопредметные наборы'!$A$2:$A$11)+1,2,,,"Однопредметные наборы"))&gt;=Параметры!$A$2,Таблицы!AR32,"")</f>
        <v>Терафлю</v>
      </c>
      <c r="H31" s="5" t="e">
        <f ca="1">SUMPRODUCT(INDIRECT(ADDRESS(2,MATCH(D31,'Нормализованная таблица'!$B$1:$K$1)+1,,,"Нормализованная таблица")):INDIRECT(ADDRESS(31,MATCH(D31,'Нормализованная таблица'!$B$1:$K$1)+1,,,"Нормализованная таблица")),INDIRECT(ADDRESS(2,MATCH(E31,'Нормализованная таблица'!$B$1:$K$1)+1,,,"Нормализованная таблица")):INDIRECT(ADDRESS(31,MATCH(E31,'Нормализованная таблица'!$B$1:$K$1)+1,,,"Нормализованная таблица")),INDIRECT(ADDRESS(2,MATCH(F31,'Нормализованная таблица'!$B$1:$K$1)+1,,,"Нормализованная таблица")):INDIRECT(ADDRESS(31,MATCH(F31,'Нормализованная таблица'!$B$1:$K$1)+1,,,"Нормализованная таблица")),INDIRECT(ADDRESS(2,MATCH(G31,'Нормализованная таблица'!$B$1:$K$1)+1,,,"Нормализованная таблица")):INDIRECT(ADDRESS(31,MATCH(G31,'Нормализованная таблица'!$B$1:$K$1)+1,,,"Нормализованная таблица")),INDIRECT(ADDRESS(2,MATCH(C31,'Нормализованная таблица'!$B$1:$K$1)+1,,,"Нормализованная таблица")):INDIRECT(ADDRESS(31,MATCH(C31,'Нормализованная таблица'!$B$1:$K$1)+1,,,"Нормализованная таблица")),INDIRECT(ADDRESS(2,MATCH(B31,'Нормализованная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таблица")),INDIRECT(ADDRESS(2,MATCH(A31,'Нормализованная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таблица")))</f>
        <v>#N/A</v>
      </c>
    </row>
    <row r="32" spans="1:8" x14ac:dyDescent="0.3">
      <c r="A32" t="str">
        <f ca="1">IF(INDIRECT(ADDRESS(Таблицы!$AS33-1,7,,,"Трёхпредметные наборы"))&gt;=Параметры!$A$2,Таблицы!AL33,"")</f>
        <v/>
      </c>
      <c r="B32" t="str">
        <f ca="1">IF(INDIRECT(ADDRESS(Таблицы!$AS33-1,7,,,"Трёхпредметные наборы"))&gt;=Параметры!$A$2,Таблицы!AM33,"")</f>
        <v/>
      </c>
      <c r="C32" t="str">
        <f ca="1">IF(INDIRECT(ADDRESS(Таблицы!$AS33-1,7,,,"Трёхпредметные наборы"))&gt;=Параметры!$A$2,Таблицы!AN33,"")</f>
        <v/>
      </c>
      <c r="D32" t="str">
        <f ca="1">IF(INDIRECT(ADDRESS(Таблицы!$AS33-1,7,,,"Трёхпредметные наборы"))&gt;=Параметры!$A$2,Таблицы!AO33,"")</f>
        <v/>
      </c>
      <c r="E32" t="str">
        <f ca="1">IF(INDIRECT(ADDRESS(Таблицы!$AS33-1,7,,,"Трёхпредметные наборы"))&gt;=Параметры!$A$2,Таблицы!AP33,"")</f>
        <v/>
      </c>
      <c r="F32" t="str">
        <f ca="1">IF(INDIRECT(ADDRESS(Таблицы!$AS33-1,7,,,"Трёхпредметные наборы"))&gt;=Параметры!$A$2,Таблицы!AQ33,"")</f>
        <v/>
      </c>
      <c r="G32" t="str">
        <f ca="1">IF(INDIRECT(ADDRESS(MATCH(Таблицы!AR33,'Однопредметные наборы'!$A$2:$A$11)+1,2,,,"Однопредметные наборы"))&gt;=Параметры!$A$2,Таблицы!AR33,"")</f>
        <v/>
      </c>
      <c r="H32" s="5" t="e">
        <f ca="1">SUMPRODUCT(INDIRECT(ADDRESS(2,MATCH(D32,'Нормализованная таблица'!$B$1:$K$1)+1,,,"Нормализованная таблица")):INDIRECT(ADDRESS(31,MATCH(D32,'Нормализованная таблица'!$B$1:$K$1)+1,,,"Нормализованная таблица")),INDIRECT(ADDRESS(2,MATCH(E32,'Нормализованная таблица'!$B$1:$K$1)+1,,,"Нормализованная таблица")):INDIRECT(ADDRESS(31,MATCH(E32,'Нормализованная таблица'!$B$1:$K$1)+1,,,"Нормализованная таблица")),INDIRECT(ADDRESS(2,MATCH(F32,'Нормализованная таблица'!$B$1:$K$1)+1,,,"Нормализованная таблица")):INDIRECT(ADDRESS(31,MATCH(F32,'Нормализованная таблица'!$B$1:$K$1)+1,,,"Нормализованная таблица")),INDIRECT(ADDRESS(2,MATCH(G32,'Нормализованная таблица'!$B$1:$K$1)+1,,,"Нормализованная таблица")):INDIRECT(ADDRESS(31,MATCH(G32,'Нормализованная таблица'!$B$1:$K$1)+1,,,"Нормализованная таблица")),INDIRECT(ADDRESS(2,MATCH(C32,'Нормализованная таблица'!$B$1:$K$1)+1,,,"Нормализованная таблица")):INDIRECT(ADDRESS(31,MATCH(C32,'Нормализованная таблица'!$B$1:$K$1)+1,,,"Нормализованная таблица")),INDIRECT(ADDRESS(2,MATCH(B32,'Нормализованная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таблица")),INDIRECT(ADDRESS(2,MATCH(A32,'Нормализованная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таблица")))</f>
        <v>#N/A</v>
      </c>
    </row>
    <row r="33" spans="1:8" x14ac:dyDescent="0.3">
      <c r="A33" t="str">
        <f ca="1">IF(INDIRECT(ADDRESS(Таблицы!$AS34-1,7,,,"Трёхпредметные наборы"))&gt;=Параметры!$A$2,Таблицы!AL34,"")</f>
        <v/>
      </c>
      <c r="B33" t="str">
        <f ca="1">IF(INDIRECT(ADDRESS(Таблицы!$AS34-1,7,,,"Трёхпредметные наборы"))&gt;=Параметры!$A$2,Таблицы!AM34,"")</f>
        <v/>
      </c>
      <c r="C33" t="str">
        <f ca="1">IF(INDIRECT(ADDRESS(Таблицы!$AS34-1,7,,,"Трёхпредметные наборы"))&gt;=Параметры!$A$2,Таблицы!AN34,"")</f>
        <v/>
      </c>
      <c r="D33" t="str">
        <f ca="1">IF(INDIRECT(ADDRESS(Таблицы!$AS34-1,7,,,"Трёхпредметные наборы"))&gt;=Параметры!$A$2,Таблицы!AO34,"")</f>
        <v/>
      </c>
      <c r="E33" t="str">
        <f ca="1">IF(INDIRECT(ADDRESS(Таблицы!$AS34-1,7,,,"Трёхпредметные наборы"))&gt;=Параметры!$A$2,Таблицы!AP34,"")</f>
        <v/>
      </c>
      <c r="F33" t="str">
        <f ca="1">IF(INDIRECT(ADDRESS(Таблицы!$AS34-1,7,,,"Трёхпредметные наборы"))&gt;=Параметры!$A$2,Таблицы!AQ34,"")</f>
        <v/>
      </c>
      <c r="G33" t="str">
        <f ca="1">IF(INDIRECT(ADDRESS(MATCH(Таблицы!AR34,'Однопредметные наборы'!$A$2:$A$11)+1,2,,,"Однопредметные наборы"))&gt;=Параметры!$A$2,Таблицы!AR34,"")</f>
        <v>Терафлю</v>
      </c>
      <c r="H33" s="5" t="e">
        <f ca="1">SUMPRODUCT(INDIRECT(ADDRESS(2,MATCH(D33,'Нормализованная таблица'!$B$1:$K$1)+1,,,"Нормализованная таблица")):INDIRECT(ADDRESS(31,MATCH(D33,'Нормализованная таблица'!$B$1:$K$1)+1,,,"Нормализованная таблица")),INDIRECT(ADDRESS(2,MATCH(E33,'Нормализованная таблица'!$B$1:$K$1)+1,,,"Нормализованная таблица")):INDIRECT(ADDRESS(31,MATCH(E33,'Нормализованная таблица'!$B$1:$K$1)+1,,,"Нормализованная таблица")),INDIRECT(ADDRESS(2,MATCH(F33,'Нормализованная таблица'!$B$1:$K$1)+1,,,"Нормализованная таблица")):INDIRECT(ADDRESS(31,MATCH(F33,'Нормализованная таблица'!$B$1:$K$1)+1,,,"Нормализованная таблица")),INDIRECT(ADDRESS(2,MATCH(G33,'Нормализованная таблица'!$B$1:$K$1)+1,,,"Нормализованная таблица")):INDIRECT(ADDRESS(31,MATCH(G33,'Нормализованная таблица'!$B$1:$K$1)+1,,,"Нормализованная таблица")),INDIRECT(ADDRESS(2,MATCH(C33,'Нормализованная таблица'!$B$1:$K$1)+1,,,"Нормализованная таблица")):INDIRECT(ADDRESS(31,MATCH(C33,'Нормализованная таблица'!$B$1:$K$1)+1,,,"Нормализованная таблица")),INDIRECT(ADDRESS(2,MATCH(B33,'Нормализованная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таблица")),INDIRECT(ADDRESS(2,MATCH(A33,'Нормализованная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таблица")))</f>
        <v>#N/A</v>
      </c>
    </row>
    <row r="34" spans="1:8" x14ac:dyDescent="0.3">
      <c r="A34" t="str">
        <f ca="1">IF(INDIRECT(ADDRESS(Таблицы!$AS35-1,7,,,"Трёхпредметные наборы"))&gt;=Параметры!$A$2,Таблицы!AL35,"")</f>
        <v/>
      </c>
      <c r="B34" t="str">
        <f ca="1">IF(INDIRECT(ADDRESS(Таблицы!$AS35-1,7,,,"Трёхпредметные наборы"))&gt;=Параметры!$A$2,Таблицы!AM35,"")</f>
        <v/>
      </c>
      <c r="C34" t="str">
        <f ca="1">IF(INDIRECT(ADDRESS(Таблицы!$AS35-1,7,,,"Трёхпредметные наборы"))&gt;=Параметры!$A$2,Таблицы!AN35,"")</f>
        <v/>
      </c>
      <c r="D34" t="str">
        <f ca="1">IF(INDIRECT(ADDRESS(Таблицы!$AS35-1,7,,,"Трёхпредметные наборы"))&gt;=Параметры!$A$2,Таблицы!AO35,"")</f>
        <v/>
      </c>
      <c r="E34" t="str">
        <f ca="1">IF(INDIRECT(ADDRESS(Таблицы!$AS35-1,7,,,"Трёхпредметные наборы"))&gt;=Параметры!$A$2,Таблицы!AP35,"")</f>
        <v/>
      </c>
      <c r="F34" t="str">
        <f ca="1">IF(INDIRECT(ADDRESS(Таблицы!$AS35-1,7,,,"Трёхпредметные наборы"))&gt;=Параметры!$A$2,Таблицы!AQ35,"")</f>
        <v/>
      </c>
      <c r="G34" t="str">
        <f ca="1">IF(INDIRECT(ADDRESS(MATCH(Таблицы!AR35,'Однопредметные наборы'!$A$2:$A$11)+1,2,,,"Однопредметные наборы"))&gt;=Параметры!$A$2,Таблицы!AR35,"")</f>
        <v>Терафлю</v>
      </c>
      <c r="H34" s="5" t="e">
        <f ca="1">SUMPRODUCT(INDIRECT(ADDRESS(2,MATCH(D34,'Нормализованная таблица'!$B$1:$K$1)+1,,,"Нормализованная таблица")):INDIRECT(ADDRESS(31,MATCH(D34,'Нормализованная таблица'!$B$1:$K$1)+1,,,"Нормализованная таблица")),INDIRECT(ADDRESS(2,MATCH(E34,'Нормализованная таблица'!$B$1:$K$1)+1,,,"Нормализованная таблица")):INDIRECT(ADDRESS(31,MATCH(E34,'Нормализованная таблица'!$B$1:$K$1)+1,,,"Нормализованная таблица")),INDIRECT(ADDRESS(2,MATCH(F34,'Нормализованная таблица'!$B$1:$K$1)+1,,,"Нормализованная таблица")):INDIRECT(ADDRESS(31,MATCH(F34,'Нормализованная таблица'!$B$1:$K$1)+1,,,"Нормализованная таблица")),INDIRECT(ADDRESS(2,MATCH(G34,'Нормализованная таблица'!$B$1:$K$1)+1,,,"Нормализованная таблица")):INDIRECT(ADDRESS(31,MATCH(G34,'Нормализованная таблица'!$B$1:$K$1)+1,,,"Нормализованная таблица")),INDIRECT(ADDRESS(2,MATCH(C34,'Нормализованная таблица'!$B$1:$K$1)+1,,,"Нормализованная таблица")):INDIRECT(ADDRESS(31,MATCH(C34,'Нормализованная таблица'!$B$1:$K$1)+1,,,"Нормализованная таблица")),INDIRECT(ADDRESS(2,MATCH(B34,'Нормализованная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таблица")),INDIRECT(ADDRESS(2,MATCH(A34,'Нормализованная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таблица")))</f>
        <v>#N/A</v>
      </c>
    </row>
    <row r="35" spans="1:8" x14ac:dyDescent="0.3">
      <c r="A35" t="str">
        <f ca="1">IF(INDIRECT(ADDRESS(Таблицы!$AS36-1,7,,,"Трёхпредметные наборы"))&gt;=Параметры!$A$2,Таблицы!AL36,"")</f>
        <v/>
      </c>
      <c r="B35" t="str">
        <f ca="1">IF(INDIRECT(ADDRESS(Таблицы!$AS36-1,7,,,"Трёхпредметные наборы"))&gt;=Параметры!$A$2,Таблицы!AM36,"")</f>
        <v/>
      </c>
      <c r="C35" t="str">
        <f ca="1">IF(INDIRECT(ADDRESS(Таблицы!$AS36-1,7,,,"Трёхпредметные наборы"))&gt;=Параметры!$A$2,Таблицы!AN36,"")</f>
        <v/>
      </c>
      <c r="D35" t="str">
        <f ca="1">IF(INDIRECT(ADDRESS(Таблицы!$AS36-1,7,,,"Трёхпредметные наборы"))&gt;=Параметры!$A$2,Таблицы!AO36,"")</f>
        <v/>
      </c>
      <c r="E35" t="str">
        <f ca="1">IF(INDIRECT(ADDRESS(Таблицы!$AS36-1,7,,,"Трёхпредметные наборы"))&gt;=Параметры!$A$2,Таблицы!AP36,"")</f>
        <v/>
      </c>
      <c r="F35" t="str">
        <f ca="1">IF(INDIRECT(ADDRESS(Таблицы!$AS36-1,7,,,"Трёхпредметные наборы"))&gt;=Параметры!$A$2,Таблицы!AQ36,"")</f>
        <v/>
      </c>
      <c r="G35" t="str">
        <f ca="1">IF(INDIRECT(ADDRESS(MATCH(Таблицы!AR36,'Однопредметные наборы'!$A$2:$A$11)+1,2,,,"Однопредметные наборы"))&gt;=Параметры!$A$2,Таблицы!AR36,"")</f>
        <v>Терафлю</v>
      </c>
      <c r="H35" s="5" t="e">
        <f ca="1">SUMPRODUCT(INDIRECT(ADDRESS(2,MATCH(D35,'Нормализованная таблица'!$B$1:$K$1)+1,,,"Нормализованная таблица")):INDIRECT(ADDRESS(31,MATCH(D35,'Нормализованная таблица'!$B$1:$K$1)+1,,,"Нормализованная таблица")),INDIRECT(ADDRESS(2,MATCH(E35,'Нормализованная таблица'!$B$1:$K$1)+1,,,"Нормализованная таблица")):INDIRECT(ADDRESS(31,MATCH(E35,'Нормализованная таблица'!$B$1:$K$1)+1,,,"Нормализованная таблица")),INDIRECT(ADDRESS(2,MATCH(F35,'Нормализованная таблица'!$B$1:$K$1)+1,,,"Нормализованная таблица")):INDIRECT(ADDRESS(31,MATCH(F35,'Нормализованная таблица'!$B$1:$K$1)+1,,,"Нормализованная таблица")),INDIRECT(ADDRESS(2,MATCH(G35,'Нормализованная таблица'!$B$1:$K$1)+1,,,"Нормализованная таблица")):INDIRECT(ADDRESS(31,MATCH(G35,'Нормализованная таблица'!$B$1:$K$1)+1,,,"Нормализованная таблица")),INDIRECT(ADDRESS(2,MATCH(C35,'Нормализованная таблица'!$B$1:$K$1)+1,,,"Нормализованная таблица")):INDIRECT(ADDRESS(31,MATCH(C35,'Нормализованная таблица'!$B$1:$K$1)+1,,,"Нормализованная таблица")),INDIRECT(ADDRESS(2,MATCH(B35,'Нормализованная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таблица")),INDIRECT(ADDRESS(2,MATCH(A35,'Нормализованная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таблица")))</f>
        <v>#N/A</v>
      </c>
    </row>
    <row r="36" spans="1:8" x14ac:dyDescent="0.3">
      <c r="A36" t="str">
        <f ca="1">IF(INDIRECT(ADDRESS(Таблицы!$AS37-1,7,,,"Трёхпредметные наборы"))&gt;=Параметры!$A$2,Таблицы!AL37,"")</f>
        <v/>
      </c>
      <c r="B36" t="str">
        <f ca="1">IF(INDIRECT(ADDRESS(Таблицы!$AS37-1,7,,,"Трёхпредметные наборы"))&gt;=Параметры!$A$2,Таблицы!AM37,"")</f>
        <v/>
      </c>
      <c r="C36" t="str">
        <f ca="1">IF(INDIRECT(ADDRESS(Таблицы!$AS37-1,7,,,"Трёхпредметные наборы"))&gt;=Параметры!$A$2,Таблицы!AN37,"")</f>
        <v/>
      </c>
      <c r="D36" t="str">
        <f ca="1">IF(INDIRECT(ADDRESS(Таблицы!$AS37-1,7,,,"Трёхпредметные наборы"))&gt;=Параметры!$A$2,Таблицы!AO37,"")</f>
        <v/>
      </c>
      <c r="E36" t="str">
        <f ca="1">IF(INDIRECT(ADDRESS(Таблицы!$AS37-1,7,,,"Трёхпредметные наборы"))&gt;=Параметры!$A$2,Таблицы!AP37,"")</f>
        <v/>
      </c>
      <c r="F36" t="str">
        <f ca="1">IF(INDIRECT(ADDRESS(Таблицы!$AS37-1,7,,,"Трёхпредметные наборы"))&gt;=Параметры!$A$2,Таблицы!AQ37,"")</f>
        <v/>
      </c>
      <c r="G36" t="str">
        <f ca="1">IF(INDIRECT(ADDRESS(MATCH(Таблицы!AR37,'Однопредметные наборы'!$A$2:$A$11)+1,2,,,"Однопредметные наборы"))&gt;=Параметры!$A$2,Таблицы!AR37,"")</f>
        <v>Терафлю</v>
      </c>
      <c r="H36" s="5" t="e">
        <f ca="1">SUMPRODUCT(INDIRECT(ADDRESS(2,MATCH(D36,'Нормализованная таблица'!$B$1:$K$1)+1,,,"Нормализованная таблица")):INDIRECT(ADDRESS(31,MATCH(D36,'Нормализованная таблица'!$B$1:$K$1)+1,,,"Нормализованная таблица")),INDIRECT(ADDRESS(2,MATCH(E36,'Нормализованная таблица'!$B$1:$K$1)+1,,,"Нормализованная таблица")):INDIRECT(ADDRESS(31,MATCH(E36,'Нормализованная таблица'!$B$1:$K$1)+1,,,"Нормализованная таблица")),INDIRECT(ADDRESS(2,MATCH(F36,'Нормализованная таблица'!$B$1:$K$1)+1,,,"Нормализованная таблица")):INDIRECT(ADDRESS(31,MATCH(F36,'Нормализованная таблица'!$B$1:$K$1)+1,,,"Нормализованная таблица")),INDIRECT(ADDRESS(2,MATCH(G36,'Нормализованная таблица'!$B$1:$K$1)+1,,,"Нормализованная таблица")):INDIRECT(ADDRESS(31,MATCH(G36,'Нормализованная таблица'!$B$1:$K$1)+1,,,"Нормализованная таблица")),INDIRECT(ADDRESS(2,MATCH(C36,'Нормализованная таблица'!$B$1:$K$1)+1,,,"Нормализованная таблица")):INDIRECT(ADDRESS(31,MATCH(C36,'Нормализованная таблица'!$B$1:$K$1)+1,,,"Нормализованная таблица")),INDIRECT(ADDRESS(2,MATCH(B36,'Нормализованная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таблица")),INDIRECT(ADDRESS(2,MATCH(A36,'Нормализованная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таблица")))</f>
        <v>#N/A</v>
      </c>
    </row>
    <row r="37" spans="1:8" x14ac:dyDescent="0.3">
      <c r="A37" t="str">
        <f ca="1">IF(INDIRECT(ADDRESS(Таблицы!$AS38-1,7,,,"Трёхпредметные наборы"))&gt;=Параметры!$A$2,Таблицы!AL38,"")</f>
        <v/>
      </c>
      <c r="B37" t="str">
        <f ca="1">IF(INDIRECT(ADDRESS(Таблицы!$AS38-1,7,,,"Трёхпредметные наборы"))&gt;=Параметры!$A$2,Таблицы!AM38,"")</f>
        <v/>
      </c>
      <c r="C37" t="str">
        <f ca="1">IF(INDIRECT(ADDRESS(Таблицы!$AS38-1,7,,,"Трёхпредметные наборы"))&gt;=Параметры!$A$2,Таблицы!AN38,"")</f>
        <v/>
      </c>
      <c r="D37" t="str">
        <f ca="1">IF(INDIRECT(ADDRESS(Таблицы!$AS38-1,7,,,"Трёхпредметные наборы"))&gt;=Параметры!$A$2,Таблицы!AO38,"")</f>
        <v/>
      </c>
      <c r="E37" t="str">
        <f ca="1">IF(INDIRECT(ADDRESS(Таблицы!$AS38-1,7,,,"Трёхпредметные наборы"))&gt;=Параметры!$A$2,Таблицы!AP38,"")</f>
        <v/>
      </c>
      <c r="F37" t="str">
        <f ca="1">IF(INDIRECT(ADDRESS(Таблицы!$AS38-1,7,,,"Трёхпредметные наборы"))&gt;=Параметры!$A$2,Таблицы!AQ38,"")</f>
        <v/>
      </c>
      <c r="G37" t="str">
        <f ca="1">IF(INDIRECT(ADDRESS(MATCH(Таблицы!AR38,'Однопредметные наборы'!$A$2:$A$11)+1,2,,,"Однопредметные наборы"))&gt;=Параметры!$A$2,Таблицы!AR38,"")</f>
        <v/>
      </c>
      <c r="H37" s="5" t="e">
        <f ca="1">SUMPRODUCT(INDIRECT(ADDRESS(2,MATCH(D37,'Нормализованная таблица'!$B$1:$K$1)+1,,,"Нормализованная таблица")):INDIRECT(ADDRESS(31,MATCH(D37,'Нормализованная таблица'!$B$1:$K$1)+1,,,"Нормализованная таблица")),INDIRECT(ADDRESS(2,MATCH(E37,'Нормализованная таблица'!$B$1:$K$1)+1,,,"Нормализованная таблица")):INDIRECT(ADDRESS(31,MATCH(E37,'Нормализованная таблица'!$B$1:$K$1)+1,,,"Нормализованная таблица")),INDIRECT(ADDRESS(2,MATCH(F37,'Нормализованная таблица'!$B$1:$K$1)+1,,,"Нормализованная таблица")):INDIRECT(ADDRESS(31,MATCH(F37,'Нормализованная таблица'!$B$1:$K$1)+1,,,"Нормализованная таблица")),INDIRECT(ADDRESS(2,MATCH(G37,'Нормализованная таблица'!$B$1:$K$1)+1,,,"Нормализованная таблица")):INDIRECT(ADDRESS(31,MATCH(G37,'Нормализованная таблица'!$B$1:$K$1)+1,,,"Нормализованная таблица")),INDIRECT(ADDRESS(2,MATCH(C37,'Нормализованная таблица'!$B$1:$K$1)+1,,,"Нормализованная таблица")):INDIRECT(ADDRESS(31,MATCH(C37,'Нормализованная таблица'!$B$1:$K$1)+1,,,"Нормализованная таблица")),INDIRECT(ADDRESS(2,MATCH(B37,'Нормализованная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таблица")),INDIRECT(ADDRESS(2,MATCH(A37,'Нормализованная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таблица")))</f>
        <v>#N/A</v>
      </c>
    </row>
    <row r="38" spans="1:8" x14ac:dyDescent="0.3">
      <c r="A38" t="str">
        <f ca="1">IF(INDIRECT(ADDRESS(Таблицы!$AS39-1,7,,,"Трёхпредметные наборы"))&gt;=Параметры!$A$2,Таблицы!AL39,"")</f>
        <v/>
      </c>
      <c r="B38" t="str">
        <f ca="1">IF(INDIRECT(ADDRESS(Таблицы!$AS39-1,7,,,"Трёхпредметные наборы"))&gt;=Параметры!$A$2,Таблицы!AM39,"")</f>
        <v/>
      </c>
      <c r="C38" t="str">
        <f ca="1">IF(INDIRECT(ADDRESS(Таблицы!$AS39-1,7,,,"Трёхпредметные наборы"))&gt;=Параметры!$A$2,Таблицы!AN39,"")</f>
        <v/>
      </c>
      <c r="D38" t="str">
        <f ca="1">IF(INDIRECT(ADDRESS(Таблицы!$AS39-1,7,,,"Трёхпредметные наборы"))&gt;=Параметры!$A$2,Таблицы!AO39,"")</f>
        <v/>
      </c>
      <c r="E38" t="str">
        <f ca="1">IF(INDIRECT(ADDRESS(Таблицы!$AS39-1,7,,,"Трёхпредметные наборы"))&gt;=Параметры!$A$2,Таблицы!AP39,"")</f>
        <v/>
      </c>
      <c r="F38" t="str">
        <f ca="1">IF(INDIRECT(ADDRESS(Таблицы!$AS39-1,7,,,"Трёхпредметные наборы"))&gt;=Параметры!$A$2,Таблицы!AQ39,"")</f>
        <v/>
      </c>
      <c r="G38" t="str">
        <f ca="1">IF(INDIRECT(ADDRESS(MATCH(Таблицы!AR39,'Однопредметные наборы'!$A$2:$A$11)+1,2,,,"Однопредметные наборы"))&gt;=Параметры!$A$2,Таблицы!AR39,"")</f>
        <v/>
      </c>
      <c r="H38" s="5" t="e">
        <f ca="1">SUMPRODUCT(INDIRECT(ADDRESS(2,MATCH(D38,'Нормализованная таблица'!$B$1:$K$1)+1,,,"Нормализованная таблица")):INDIRECT(ADDRESS(31,MATCH(D38,'Нормализованная таблица'!$B$1:$K$1)+1,,,"Нормализованная таблица")),INDIRECT(ADDRESS(2,MATCH(E38,'Нормализованная таблица'!$B$1:$K$1)+1,,,"Нормализованная таблица")):INDIRECT(ADDRESS(31,MATCH(E38,'Нормализованная таблица'!$B$1:$K$1)+1,,,"Нормализованная таблица")),INDIRECT(ADDRESS(2,MATCH(F38,'Нормализованная таблица'!$B$1:$K$1)+1,,,"Нормализованная таблица")):INDIRECT(ADDRESS(31,MATCH(F38,'Нормализованная таблица'!$B$1:$K$1)+1,,,"Нормализованная таблица")),INDIRECT(ADDRESS(2,MATCH(G38,'Нормализованная таблица'!$B$1:$K$1)+1,,,"Нормализованная таблица")):INDIRECT(ADDRESS(31,MATCH(G38,'Нормализованная таблица'!$B$1:$K$1)+1,,,"Нормализованная таблица")),INDIRECT(ADDRESS(2,MATCH(C38,'Нормализованная таблица'!$B$1:$K$1)+1,,,"Нормализованная таблица")):INDIRECT(ADDRESS(31,MATCH(C38,'Нормализованная таблица'!$B$1:$K$1)+1,,,"Нормализованная таблица")),INDIRECT(ADDRESS(2,MATCH(B38,'Нормализованная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таблица")),INDIRECT(ADDRESS(2,MATCH(A38,'Нормализованная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таблица")))</f>
        <v>#N/A</v>
      </c>
    </row>
    <row r="39" spans="1:8" x14ac:dyDescent="0.3">
      <c r="A39" t="str">
        <f ca="1">IF(INDIRECT(ADDRESS(Таблицы!$AS40-1,7,,,"Трёхпредметные наборы"))&gt;=Параметры!$A$2,Таблицы!AL40,"")</f>
        <v/>
      </c>
      <c r="B39" t="str">
        <f ca="1">IF(INDIRECT(ADDRESS(Таблицы!$AS40-1,7,,,"Трёхпредметные наборы"))&gt;=Параметры!$A$2,Таблицы!AM40,"")</f>
        <v/>
      </c>
      <c r="C39" t="str">
        <f ca="1">IF(INDIRECT(ADDRESS(Таблицы!$AS40-1,7,,,"Трёхпредметные наборы"))&gt;=Параметры!$A$2,Таблицы!AN40,"")</f>
        <v/>
      </c>
      <c r="D39" t="str">
        <f ca="1">IF(INDIRECT(ADDRESS(Таблицы!$AS40-1,7,,,"Трёхпредметные наборы"))&gt;=Параметры!$A$2,Таблицы!AO40,"")</f>
        <v/>
      </c>
      <c r="E39" t="str">
        <f ca="1">IF(INDIRECT(ADDRESS(Таблицы!$AS40-1,7,,,"Трёхпредметные наборы"))&gt;=Параметры!$A$2,Таблицы!AP40,"")</f>
        <v/>
      </c>
      <c r="F39" t="str">
        <f ca="1">IF(INDIRECT(ADDRESS(Таблицы!$AS40-1,7,,,"Трёхпредметные наборы"))&gt;=Параметры!$A$2,Таблицы!AQ40,"")</f>
        <v/>
      </c>
      <c r="G39" t="str">
        <f ca="1">IF(INDIRECT(ADDRESS(MATCH(Таблицы!AR40,'Однопредметные наборы'!$A$2:$A$11)+1,2,,,"Однопредметные наборы"))&gt;=Параметры!$A$2,Таблицы!AR40,"")</f>
        <v>Терафлю</v>
      </c>
      <c r="H39" s="5" t="e">
        <f ca="1">SUMPRODUCT(INDIRECT(ADDRESS(2,MATCH(D39,'Нормализованная таблица'!$B$1:$K$1)+1,,,"Нормализованная таблица")):INDIRECT(ADDRESS(31,MATCH(D39,'Нормализованная таблица'!$B$1:$K$1)+1,,,"Нормализованная таблица")),INDIRECT(ADDRESS(2,MATCH(E39,'Нормализованная таблица'!$B$1:$K$1)+1,,,"Нормализованная таблица")):INDIRECT(ADDRESS(31,MATCH(E39,'Нормализованная таблица'!$B$1:$K$1)+1,,,"Нормализованная таблица")),INDIRECT(ADDRESS(2,MATCH(F39,'Нормализованная таблица'!$B$1:$K$1)+1,,,"Нормализованная таблица")):INDIRECT(ADDRESS(31,MATCH(F39,'Нормализованная таблица'!$B$1:$K$1)+1,,,"Нормализованная таблица")),INDIRECT(ADDRESS(2,MATCH(G39,'Нормализованная таблица'!$B$1:$K$1)+1,,,"Нормализованная таблица")):INDIRECT(ADDRESS(31,MATCH(G39,'Нормализованная таблица'!$B$1:$K$1)+1,,,"Нормализованная таблица")),INDIRECT(ADDRESS(2,MATCH(C39,'Нормализованная таблица'!$B$1:$K$1)+1,,,"Нормализованная таблица")):INDIRECT(ADDRESS(31,MATCH(C39,'Нормализованная таблица'!$B$1:$K$1)+1,,,"Нормализованная таблица")),INDIRECT(ADDRESS(2,MATCH(B39,'Нормализованная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таблица")),INDIRECT(ADDRESS(2,MATCH(A39,'Нормализованная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таблица")))</f>
        <v>#N/A</v>
      </c>
    </row>
    <row r="40" spans="1:8" x14ac:dyDescent="0.3">
      <c r="A40" t="str">
        <f ca="1">IF(INDIRECT(ADDRESS(Таблицы!$AS41-1,7,,,"Трёхпредметные наборы"))&gt;=Параметры!$A$2,Таблицы!AL41,"")</f>
        <v/>
      </c>
      <c r="B40" t="str">
        <f ca="1">IF(INDIRECT(ADDRESS(Таблицы!$AS41-1,7,,,"Трёхпредметные наборы"))&gt;=Параметры!$A$2,Таблицы!AM41,"")</f>
        <v/>
      </c>
      <c r="C40" t="str">
        <f ca="1">IF(INDIRECT(ADDRESS(Таблицы!$AS41-1,7,,,"Трёхпредметные наборы"))&gt;=Параметры!$A$2,Таблицы!AN41,"")</f>
        <v/>
      </c>
      <c r="D40" t="str">
        <f ca="1">IF(INDIRECT(ADDRESS(Таблицы!$AS41-1,7,,,"Трёхпредметные наборы"))&gt;=Параметры!$A$2,Таблицы!AO41,"")</f>
        <v/>
      </c>
      <c r="E40" t="str">
        <f ca="1">IF(INDIRECT(ADDRESS(Таблицы!$AS41-1,7,,,"Трёхпредметные наборы"))&gt;=Параметры!$A$2,Таблицы!AP41,"")</f>
        <v/>
      </c>
      <c r="F40" t="str">
        <f ca="1">IF(INDIRECT(ADDRESS(Таблицы!$AS41-1,7,,,"Трёхпредметные наборы"))&gt;=Параметры!$A$2,Таблицы!AQ41,"")</f>
        <v/>
      </c>
      <c r="G40" t="str">
        <f ca="1">IF(INDIRECT(ADDRESS(MATCH(Таблицы!AR41,'Однопредметные наборы'!$A$2:$A$11)+1,2,,,"Однопредметные наборы"))&gt;=Параметры!$A$2,Таблицы!AR41,"")</f>
        <v/>
      </c>
      <c r="H40" s="5" t="e">
        <f ca="1">SUMPRODUCT(INDIRECT(ADDRESS(2,MATCH(D40,'Нормализованная таблица'!$B$1:$K$1)+1,,,"Нормализованная таблица")):INDIRECT(ADDRESS(31,MATCH(D40,'Нормализованная таблица'!$B$1:$K$1)+1,,,"Нормализованная таблица")),INDIRECT(ADDRESS(2,MATCH(E40,'Нормализованная таблица'!$B$1:$K$1)+1,,,"Нормализованная таблица")):INDIRECT(ADDRESS(31,MATCH(E40,'Нормализованная таблица'!$B$1:$K$1)+1,,,"Нормализованная таблица")),INDIRECT(ADDRESS(2,MATCH(F40,'Нормализованная таблица'!$B$1:$K$1)+1,,,"Нормализованная таблица")):INDIRECT(ADDRESS(31,MATCH(F40,'Нормализованная таблица'!$B$1:$K$1)+1,,,"Нормализованная таблица")),INDIRECT(ADDRESS(2,MATCH(G40,'Нормализованная таблица'!$B$1:$K$1)+1,,,"Нормализованная таблица")):INDIRECT(ADDRESS(31,MATCH(G40,'Нормализованная таблица'!$B$1:$K$1)+1,,,"Нормализованная таблица")),INDIRECT(ADDRESS(2,MATCH(C40,'Нормализованная таблица'!$B$1:$K$1)+1,,,"Нормализованная таблица")):INDIRECT(ADDRESS(31,MATCH(C40,'Нормализованная таблица'!$B$1:$K$1)+1,,,"Нормализованная таблица")),INDIRECT(ADDRESS(2,MATCH(B40,'Нормализованная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таблица")),INDIRECT(ADDRESS(2,MATCH(A40,'Нормализованная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таблица")))</f>
        <v>#N/A</v>
      </c>
    </row>
    <row r="41" spans="1:8" x14ac:dyDescent="0.3">
      <c r="A41" t="str">
        <f ca="1">IF(INDIRECT(ADDRESS(Таблицы!$AS42-1,7,,,"Трёхпредметные наборы"))&gt;=Параметры!$A$2,Таблицы!AL42,"")</f>
        <v/>
      </c>
      <c r="B41" t="str">
        <f ca="1">IF(INDIRECT(ADDRESS(Таблицы!$AS42-1,7,,,"Трёхпредметные наборы"))&gt;=Параметры!$A$2,Таблицы!AM42,"")</f>
        <v/>
      </c>
      <c r="C41" t="str">
        <f ca="1">IF(INDIRECT(ADDRESS(Таблицы!$AS42-1,7,,,"Трёхпредметные наборы"))&gt;=Параметры!$A$2,Таблицы!AN42,"")</f>
        <v/>
      </c>
      <c r="D41" t="str">
        <f ca="1">IF(INDIRECT(ADDRESS(Таблицы!$AS42-1,7,,,"Трёхпредметные наборы"))&gt;=Параметры!$A$2,Таблицы!AO42,"")</f>
        <v/>
      </c>
      <c r="E41" t="str">
        <f ca="1">IF(INDIRECT(ADDRESS(Таблицы!$AS42-1,7,,,"Трёхпредметные наборы"))&gt;=Параметры!$A$2,Таблицы!AP42,"")</f>
        <v/>
      </c>
      <c r="F41" t="str">
        <f ca="1">IF(INDIRECT(ADDRESS(Таблицы!$AS42-1,7,,,"Трёхпредметные наборы"))&gt;=Параметры!$A$2,Таблицы!AQ42,"")</f>
        <v/>
      </c>
      <c r="G41" t="str">
        <f ca="1">IF(INDIRECT(ADDRESS(MATCH(Таблицы!AR42,'Однопредметные наборы'!$A$2:$A$11)+1,2,,,"Однопредметные наборы"))&gt;=Параметры!$A$2,Таблицы!AR42,"")</f>
        <v>Терафлю</v>
      </c>
      <c r="H41" s="5" t="e">
        <f ca="1">SUMPRODUCT(INDIRECT(ADDRESS(2,MATCH(D41,'Нормализованная таблица'!$B$1:$K$1)+1,,,"Нормализованная таблица")):INDIRECT(ADDRESS(31,MATCH(D41,'Нормализованная таблица'!$B$1:$K$1)+1,,,"Нормализованная таблица")),INDIRECT(ADDRESS(2,MATCH(E41,'Нормализованная таблица'!$B$1:$K$1)+1,,,"Нормализованная таблица")):INDIRECT(ADDRESS(31,MATCH(E41,'Нормализованная таблица'!$B$1:$K$1)+1,,,"Нормализованная таблица")),INDIRECT(ADDRESS(2,MATCH(F41,'Нормализованная таблица'!$B$1:$K$1)+1,,,"Нормализованная таблица")):INDIRECT(ADDRESS(31,MATCH(F41,'Нормализованная таблица'!$B$1:$K$1)+1,,,"Нормализованная таблица")),INDIRECT(ADDRESS(2,MATCH(G41,'Нормализованная таблица'!$B$1:$K$1)+1,,,"Нормализованная таблица")):INDIRECT(ADDRESS(31,MATCH(G41,'Нормализованная таблица'!$B$1:$K$1)+1,,,"Нормализованная таблица")),INDIRECT(ADDRESS(2,MATCH(C41,'Нормализованная таблица'!$B$1:$K$1)+1,,,"Нормализованная таблица")):INDIRECT(ADDRESS(31,MATCH(C41,'Нормализованная таблица'!$B$1:$K$1)+1,,,"Нормализованная таблица")),INDIRECT(ADDRESS(2,MATCH(B41,'Нормализованная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таблица")),INDIRECT(ADDRESS(2,MATCH(A41,'Нормализованная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таблица")))</f>
        <v>#N/A</v>
      </c>
    </row>
    <row r="42" spans="1:8" x14ac:dyDescent="0.3">
      <c r="A42" t="str">
        <f ca="1">IF(INDIRECT(ADDRESS(Таблицы!$AS43-1,7,,,"Трёхпредметные наборы"))&gt;=Параметры!$A$2,Таблицы!AL43,"")</f>
        <v/>
      </c>
      <c r="B42" t="str">
        <f ca="1">IF(INDIRECT(ADDRESS(Таблицы!$AS43-1,7,,,"Трёхпредметные наборы"))&gt;=Параметры!$A$2,Таблицы!AM43,"")</f>
        <v/>
      </c>
      <c r="C42" t="str">
        <f ca="1">IF(INDIRECT(ADDRESS(Таблицы!$AS43-1,7,,,"Трёхпредметные наборы"))&gt;=Параметры!$A$2,Таблицы!AN43,"")</f>
        <v/>
      </c>
      <c r="D42" t="str">
        <f ca="1">IF(INDIRECT(ADDRESS(Таблицы!$AS43-1,7,,,"Трёхпредметные наборы"))&gt;=Параметры!$A$2,Таблицы!AO43,"")</f>
        <v/>
      </c>
      <c r="E42" t="str">
        <f ca="1">IF(INDIRECT(ADDRESS(Таблицы!$AS43-1,7,,,"Трёхпредметные наборы"))&gt;=Параметры!$A$2,Таблицы!AP43,"")</f>
        <v/>
      </c>
      <c r="F42" t="str">
        <f ca="1">IF(INDIRECT(ADDRESS(Таблицы!$AS43-1,7,,,"Трёхпредметные наборы"))&gt;=Параметры!$A$2,Таблицы!AQ43,"")</f>
        <v/>
      </c>
      <c r="G42" t="str">
        <f ca="1">IF(INDIRECT(ADDRESS(MATCH(Таблицы!AR43,'Однопредметные наборы'!$A$2:$A$11)+1,2,,,"Однопредметные наборы"))&gt;=Параметры!$A$2,Таблицы!AR43,"")</f>
        <v>Терафлю</v>
      </c>
      <c r="H42" s="5" t="e">
        <f ca="1">SUMPRODUCT(INDIRECT(ADDRESS(2,MATCH(D42,'Нормализованная таблица'!$B$1:$K$1)+1,,,"Нормализованная таблица")):INDIRECT(ADDRESS(31,MATCH(D42,'Нормализованная таблица'!$B$1:$K$1)+1,,,"Нормализованная таблица")),INDIRECT(ADDRESS(2,MATCH(E42,'Нормализованная таблица'!$B$1:$K$1)+1,,,"Нормализованная таблица")):INDIRECT(ADDRESS(31,MATCH(E42,'Нормализованная таблица'!$B$1:$K$1)+1,,,"Нормализованная таблица")),INDIRECT(ADDRESS(2,MATCH(F42,'Нормализованная таблица'!$B$1:$K$1)+1,,,"Нормализованная таблица")):INDIRECT(ADDRESS(31,MATCH(F42,'Нормализованная таблица'!$B$1:$K$1)+1,,,"Нормализованная таблица")),INDIRECT(ADDRESS(2,MATCH(G42,'Нормализованная таблица'!$B$1:$K$1)+1,,,"Нормализованная таблица")):INDIRECT(ADDRESS(31,MATCH(G42,'Нормализованная таблица'!$B$1:$K$1)+1,,,"Нормализованная таблица")),INDIRECT(ADDRESS(2,MATCH(C42,'Нормализованная таблица'!$B$1:$K$1)+1,,,"Нормализованная таблица")):INDIRECT(ADDRESS(31,MATCH(C42,'Нормализованная таблица'!$B$1:$K$1)+1,,,"Нормализованная таблица")),INDIRECT(ADDRESS(2,MATCH(B42,'Нормализованная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таблица")),INDIRECT(ADDRESS(2,MATCH(A42,'Нормализованная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таблица")))</f>
        <v>#N/A</v>
      </c>
    </row>
    <row r="43" spans="1:8" x14ac:dyDescent="0.3">
      <c r="A43" t="str">
        <f ca="1">IF(INDIRECT(ADDRESS(Таблицы!$AS44-1,7,,,"Трёхпредметные наборы"))&gt;=Параметры!$A$2,Таблицы!AL44,"")</f>
        <v/>
      </c>
      <c r="B43" t="str">
        <f ca="1">IF(INDIRECT(ADDRESS(Таблицы!$AS44-1,7,,,"Трёхпредметные наборы"))&gt;=Параметры!$A$2,Таблицы!AM44,"")</f>
        <v/>
      </c>
      <c r="C43" t="str">
        <f ca="1">IF(INDIRECT(ADDRESS(Таблицы!$AS44-1,7,,,"Трёхпредметные наборы"))&gt;=Параметры!$A$2,Таблицы!AN44,"")</f>
        <v/>
      </c>
      <c r="D43" t="str">
        <f ca="1">IF(INDIRECT(ADDRESS(Таблицы!$AS44-1,7,,,"Трёхпредметные наборы"))&gt;=Параметры!$A$2,Таблицы!AO44,"")</f>
        <v/>
      </c>
      <c r="E43" t="str">
        <f ca="1">IF(INDIRECT(ADDRESS(Таблицы!$AS44-1,7,,,"Трёхпредметные наборы"))&gt;=Параметры!$A$2,Таблицы!AP44,"")</f>
        <v/>
      </c>
      <c r="F43" t="str">
        <f ca="1">IF(INDIRECT(ADDRESS(Таблицы!$AS44-1,7,,,"Трёхпредметные наборы"))&gt;=Параметры!$A$2,Таблицы!AQ44,"")</f>
        <v/>
      </c>
      <c r="G43" t="str">
        <f ca="1">IF(INDIRECT(ADDRESS(MATCH(Таблицы!AR44,'Однопредметные наборы'!$A$2:$A$11)+1,2,,,"Однопредметные наборы"))&gt;=Параметры!$A$2,Таблицы!AR44,"")</f>
        <v/>
      </c>
      <c r="H43" s="5" t="e">
        <f ca="1">SUMPRODUCT(INDIRECT(ADDRESS(2,MATCH(D43,'Нормализованная таблица'!$B$1:$K$1)+1,,,"Нормализованная таблица")):INDIRECT(ADDRESS(31,MATCH(D43,'Нормализованная таблица'!$B$1:$K$1)+1,,,"Нормализованная таблица")),INDIRECT(ADDRESS(2,MATCH(E43,'Нормализованная таблица'!$B$1:$K$1)+1,,,"Нормализованная таблица")):INDIRECT(ADDRESS(31,MATCH(E43,'Нормализованная таблица'!$B$1:$K$1)+1,,,"Нормализованная таблица")),INDIRECT(ADDRESS(2,MATCH(F43,'Нормализованная таблица'!$B$1:$K$1)+1,,,"Нормализованная таблица")):INDIRECT(ADDRESS(31,MATCH(F43,'Нормализованная таблица'!$B$1:$K$1)+1,,,"Нормализованная таблица")),INDIRECT(ADDRESS(2,MATCH(G43,'Нормализованная таблица'!$B$1:$K$1)+1,,,"Нормализованная таблица")):INDIRECT(ADDRESS(31,MATCH(G43,'Нормализованная таблица'!$B$1:$K$1)+1,,,"Нормализованная таблица")),INDIRECT(ADDRESS(2,MATCH(C43,'Нормализованная таблица'!$B$1:$K$1)+1,,,"Нормализованная таблица")):INDIRECT(ADDRESS(31,MATCH(C43,'Нормализованная таблица'!$B$1:$K$1)+1,,,"Нормализованная таблица")),INDIRECT(ADDRESS(2,MATCH(B43,'Нормализованная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таблица")),INDIRECT(ADDRESS(2,MATCH(A43,'Нормализованная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таблица")))</f>
        <v>#N/A</v>
      </c>
    </row>
    <row r="44" spans="1:8" x14ac:dyDescent="0.3">
      <c r="A44" t="str">
        <f ca="1">IF(INDIRECT(ADDRESS(Таблицы!$AS45-1,7,,,"Трёхпредметные наборы"))&gt;=Параметры!$A$2,Таблицы!AL45,"")</f>
        <v/>
      </c>
      <c r="B44" t="str">
        <f ca="1">IF(INDIRECT(ADDRESS(Таблицы!$AS45-1,7,,,"Трёхпредметные наборы"))&gt;=Параметры!$A$2,Таблицы!AM45,"")</f>
        <v/>
      </c>
      <c r="C44" t="str">
        <f ca="1">IF(INDIRECT(ADDRESS(Таблицы!$AS45-1,7,,,"Трёхпредметные наборы"))&gt;=Параметры!$A$2,Таблицы!AN45,"")</f>
        <v/>
      </c>
      <c r="D44" t="str">
        <f ca="1">IF(INDIRECT(ADDRESS(Таблицы!$AS45-1,7,,,"Трёхпредметные наборы"))&gt;=Параметры!$A$2,Таблицы!AO45,"")</f>
        <v/>
      </c>
      <c r="E44" t="str">
        <f ca="1">IF(INDIRECT(ADDRESS(Таблицы!$AS45-1,7,,,"Трёхпредметные наборы"))&gt;=Параметры!$A$2,Таблицы!AP45,"")</f>
        <v/>
      </c>
      <c r="F44" t="str">
        <f ca="1">IF(INDIRECT(ADDRESS(Таблицы!$AS45-1,7,,,"Трёхпредметные наборы"))&gt;=Параметры!$A$2,Таблицы!AQ45,"")</f>
        <v/>
      </c>
      <c r="G44" t="str">
        <f ca="1">IF(INDIRECT(ADDRESS(MATCH(Таблицы!AR45,'Однопредметные наборы'!$A$2:$A$11)+1,2,,,"Однопредметные наборы"))&gt;=Параметры!$A$2,Таблицы!AR45,"")</f>
        <v>Терафлю</v>
      </c>
      <c r="H44" s="5" t="e">
        <f ca="1">SUMPRODUCT(INDIRECT(ADDRESS(2,MATCH(D44,'Нормализованная таблица'!$B$1:$K$1)+1,,,"Нормализованная таблица")):INDIRECT(ADDRESS(31,MATCH(D44,'Нормализованная таблица'!$B$1:$K$1)+1,,,"Нормализованная таблица")),INDIRECT(ADDRESS(2,MATCH(E44,'Нормализованная таблица'!$B$1:$K$1)+1,,,"Нормализованная таблица")):INDIRECT(ADDRESS(31,MATCH(E44,'Нормализованная таблица'!$B$1:$K$1)+1,,,"Нормализованная таблица")),INDIRECT(ADDRESS(2,MATCH(F44,'Нормализованная таблица'!$B$1:$K$1)+1,,,"Нормализованная таблица")):INDIRECT(ADDRESS(31,MATCH(F44,'Нормализованная таблица'!$B$1:$K$1)+1,,,"Нормализованная таблица")),INDIRECT(ADDRESS(2,MATCH(G44,'Нормализованная таблица'!$B$1:$K$1)+1,,,"Нормализованная таблица")):INDIRECT(ADDRESS(31,MATCH(G44,'Нормализованная таблица'!$B$1:$K$1)+1,,,"Нормализованная таблица")),INDIRECT(ADDRESS(2,MATCH(C44,'Нормализованная таблица'!$B$1:$K$1)+1,,,"Нормализованная таблица")):INDIRECT(ADDRESS(31,MATCH(C44,'Нормализованная таблица'!$B$1:$K$1)+1,,,"Нормализованная таблица")),INDIRECT(ADDRESS(2,MATCH(B44,'Нормализованная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таблица")),INDIRECT(ADDRESS(2,MATCH(A44,'Нормализованная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таблица")))</f>
        <v>#N/A</v>
      </c>
    </row>
    <row r="45" spans="1:8" x14ac:dyDescent="0.3">
      <c r="A45" t="str">
        <f ca="1">IF(INDIRECT(ADDRESS(Таблицы!$AS46-1,7,,,"Трёхпредметные наборы"))&gt;=Параметры!$A$2,Таблицы!AL46,"")</f>
        <v/>
      </c>
      <c r="B45" t="str">
        <f ca="1">IF(INDIRECT(ADDRESS(Таблицы!$AS46-1,7,,,"Трёхпредметные наборы"))&gt;=Параметры!$A$2,Таблицы!AM46,"")</f>
        <v/>
      </c>
      <c r="C45" t="str">
        <f ca="1">IF(INDIRECT(ADDRESS(Таблицы!$AS46-1,7,,,"Трёхпредметные наборы"))&gt;=Параметры!$A$2,Таблицы!AN46,"")</f>
        <v/>
      </c>
      <c r="D45" t="str">
        <f ca="1">IF(INDIRECT(ADDRESS(Таблицы!$AS46-1,7,,,"Трёхпредметные наборы"))&gt;=Параметры!$A$2,Таблицы!AO46,"")</f>
        <v/>
      </c>
      <c r="E45" t="str">
        <f ca="1">IF(INDIRECT(ADDRESS(Таблицы!$AS46-1,7,,,"Трёхпредметные наборы"))&gt;=Параметры!$A$2,Таблицы!AP46,"")</f>
        <v/>
      </c>
      <c r="F45" t="str">
        <f ca="1">IF(INDIRECT(ADDRESS(Таблицы!$AS46-1,7,,,"Трёхпредметные наборы"))&gt;=Параметры!$A$2,Таблицы!AQ46,"")</f>
        <v/>
      </c>
      <c r="G45" t="str">
        <f ca="1">IF(INDIRECT(ADDRESS(MATCH(Таблицы!AR46,'Однопредметные наборы'!$A$2:$A$11)+1,2,,,"Однопредметные наборы"))&gt;=Параметры!$A$2,Таблицы!AR46,"")</f>
        <v>Терафлю</v>
      </c>
      <c r="H45" s="5" t="e">
        <f ca="1">SUMPRODUCT(INDIRECT(ADDRESS(2,MATCH(D45,'Нормализованная таблица'!$B$1:$K$1)+1,,,"Нормализованная таблица")):INDIRECT(ADDRESS(31,MATCH(D45,'Нормализованная таблица'!$B$1:$K$1)+1,,,"Нормализованная таблица")),INDIRECT(ADDRESS(2,MATCH(E45,'Нормализованная таблица'!$B$1:$K$1)+1,,,"Нормализованная таблица")):INDIRECT(ADDRESS(31,MATCH(E45,'Нормализованная таблица'!$B$1:$K$1)+1,,,"Нормализованная таблица")),INDIRECT(ADDRESS(2,MATCH(F45,'Нормализованная таблица'!$B$1:$K$1)+1,,,"Нормализованная таблица")):INDIRECT(ADDRESS(31,MATCH(F45,'Нормализованная таблица'!$B$1:$K$1)+1,,,"Нормализованная таблица")),INDIRECT(ADDRESS(2,MATCH(G45,'Нормализованная таблица'!$B$1:$K$1)+1,,,"Нормализованная таблица")):INDIRECT(ADDRESS(31,MATCH(G45,'Нормализованная таблица'!$B$1:$K$1)+1,,,"Нормализованная таблица")),INDIRECT(ADDRESS(2,MATCH(C45,'Нормализованная таблица'!$B$1:$K$1)+1,,,"Нормализованная таблица")):INDIRECT(ADDRESS(31,MATCH(C45,'Нормализованная таблица'!$B$1:$K$1)+1,,,"Нормализованная таблица")),INDIRECT(ADDRESS(2,MATCH(B45,'Нормализованная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таблица")),INDIRECT(ADDRESS(2,MATCH(A45,'Нормализованная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таблица")))</f>
        <v>#N/A</v>
      </c>
    </row>
    <row r="46" spans="1:8" x14ac:dyDescent="0.3">
      <c r="A46" t="str">
        <f ca="1">IF(INDIRECT(ADDRESS(Таблицы!$AS47-1,7,,,"Трёхпредметные наборы"))&gt;=Параметры!$A$2,Таблицы!AL47,"")</f>
        <v/>
      </c>
      <c r="B46" t="str">
        <f ca="1">IF(INDIRECT(ADDRESS(Таблицы!$AS47-1,7,,,"Трёхпредметные наборы"))&gt;=Параметры!$A$2,Таблицы!AM47,"")</f>
        <v/>
      </c>
      <c r="C46" t="str">
        <f ca="1">IF(INDIRECT(ADDRESS(Таблицы!$AS47-1,7,,,"Трёхпредметные наборы"))&gt;=Параметры!$A$2,Таблицы!AN47,"")</f>
        <v/>
      </c>
      <c r="D46" t="str">
        <f ca="1">IF(INDIRECT(ADDRESS(Таблицы!$AS47-1,7,,,"Трёхпредметные наборы"))&gt;=Параметры!$A$2,Таблицы!AO47,"")</f>
        <v/>
      </c>
      <c r="E46" t="str">
        <f ca="1">IF(INDIRECT(ADDRESS(Таблицы!$AS47-1,7,,,"Трёхпредметные наборы"))&gt;=Параметры!$A$2,Таблицы!AP47,"")</f>
        <v/>
      </c>
      <c r="F46" t="str">
        <f ca="1">IF(INDIRECT(ADDRESS(Таблицы!$AS47-1,7,,,"Трёхпредметные наборы"))&gt;=Параметры!$A$2,Таблицы!AQ47,"")</f>
        <v/>
      </c>
      <c r="G46" t="str">
        <f ca="1">IF(INDIRECT(ADDRESS(MATCH(Таблицы!AR47,'Однопредметные наборы'!$A$2:$A$11)+1,2,,,"Однопредметные наборы"))&gt;=Параметры!$A$2,Таблицы!AR47,"")</f>
        <v>Терафлю</v>
      </c>
      <c r="H46" s="5" t="e">
        <f ca="1">SUMPRODUCT(INDIRECT(ADDRESS(2,MATCH(D46,'Нормализованная таблица'!$B$1:$K$1)+1,,,"Нормализованная таблица")):INDIRECT(ADDRESS(31,MATCH(D46,'Нормализованная таблица'!$B$1:$K$1)+1,,,"Нормализованная таблица")),INDIRECT(ADDRESS(2,MATCH(E46,'Нормализованная таблица'!$B$1:$K$1)+1,,,"Нормализованная таблица")):INDIRECT(ADDRESS(31,MATCH(E46,'Нормализованная таблица'!$B$1:$K$1)+1,,,"Нормализованная таблица")),INDIRECT(ADDRESS(2,MATCH(F46,'Нормализованная таблица'!$B$1:$K$1)+1,,,"Нормализованная таблица")):INDIRECT(ADDRESS(31,MATCH(F46,'Нормализованная таблица'!$B$1:$K$1)+1,,,"Нормализованная таблица")),INDIRECT(ADDRESS(2,MATCH(G46,'Нормализованная таблица'!$B$1:$K$1)+1,,,"Нормализованная таблица")):INDIRECT(ADDRESS(31,MATCH(G46,'Нормализованная таблица'!$B$1:$K$1)+1,,,"Нормализованная таблица")),INDIRECT(ADDRESS(2,MATCH(C46,'Нормализованная таблица'!$B$1:$K$1)+1,,,"Нормализованная таблица")):INDIRECT(ADDRESS(31,MATCH(C46,'Нормализованная таблица'!$B$1:$K$1)+1,,,"Нормализованная таблица")),INDIRECT(ADDRESS(2,MATCH(B46,'Нормализованная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таблица")),INDIRECT(ADDRESS(2,MATCH(A46,'Нормализованная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таблица")))</f>
        <v>#N/A</v>
      </c>
    </row>
    <row r="47" spans="1:8" x14ac:dyDescent="0.3">
      <c r="A47" t="str">
        <f ca="1">IF(INDIRECT(ADDRESS(Таблицы!$AS48-1,7,,,"Трёхпредметные наборы"))&gt;=Параметры!$A$2,Таблицы!AL48,"")</f>
        <v/>
      </c>
      <c r="B47" t="str">
        <f ca="1">IF(INDIRECT(ADDRESS(Таблицы!$AS48-1,7,,,"Трёхпредметные наборы"))&gt;=Параметры!$A$2,Таблицы!AM48,"")</f>
        <v/>
      </c>
      <c r="C47" t="str">
        <f ca="1">IF(INDIRECT(ADDRESS(Таблицы!$AS48-1,7,,,"Трёхпредметные наборы"))&gt;=Параметры!$A$2,Таблицы!AN48,"")</f>
        <v/>
      </c>
      <c r="D47" t="str">
        <f ca="1">IF(INDIRECT(ADDRESS(Таблицы!$AS48-1,7,,,"Трёхпредметные наборы"))&gt;=Параметры!$A$2,Таблицы!AO48,"")</f>
        <v/>
      </c>
      <c r="E47" t="str">
        <f ca="1">IF(INDIRECT(ADDRESS(Таблицы!$AS48-1,7,,,"Трёхпредметные наборы"))&gt;=Параметры!$A$2,Таблицы!AP48,"")</f>
        <v/>
      </c>
      <c r="F47" t="str">
        <f ca="1">IF(INDIRECT(ADDRESS(Таблицы!$AS48-1,7,,,"Трёхпредметные наборы"))&gt;=Параметры!$A$2,Таблицы!AQ48,"")</f>
        <v/>
      </c>
      <c r="G47" t="str">
        <f ca="1">IF(INDIRECT(ADDRESS(MATCH(Таблицы!AR48,'Однопредметные наборы'!$A$2:$A$11)+1,2,,,"Однопредметные наборы"))&gt;=Параметры!$A$2,Таблицы!AR48,"")</f>
        <v/>
      </c>
      <c r="H47" s="5" t="e">
        <f ca="1">SUMPRODUCT(INDIRECT(ADDRESS(2,MATCH(D47,'Нормализованная таблица'!$B$1:$K$1)+1,,,"Нормализованная таблица")):INDIRECT(ADDRESS(31,MATCH(D47,'Нормализованная таблица'!$B$1:$K$1)+1,,,"Нормализованная таблица")),INDIRECT(ADDRESS(2,MATCH(E47,'Нормализованная таблица'!$B$1:$K$1)+1,,,"Нормализованная таблица")):INDIRECT(ADDRESS(31,MATCH(E47,'Нормализованная таблица'!$B$1:$K$1)+1,,,"Нормализованная таблица")),INDIRECT(ADDRESS(2,MATCH(F47,'Нормализованная таблица'!$B$1:$K$1)+1,,,"Нормализованная таблица")):INDIRECT(ADDRESS(31,MATCH(F47,'Нормализованная таблица'!$B$1:$K$1)+1,,,"Нормализованная таблица")),INDIRECT(ADDRESS(2,MATCH(G47,'Нормализованная таблица'!$B$1:$K$1)+1,,,"Нормализованная таблица")):INDIRECT(ADDRESS(31,MATCH(G47,'Нормализованная таблица'!$B$1:$K$1)+1,,,"Нормализованная таблица")),INDIRECT(ADDRESS(2,MATCH(C47,'Нормализованная таблица'!$B$1:$K$1)+1,,,"Нормализованная таблица")):INDIRECT(ADDRESS(31,MATCH(C47,'Нормализованная таблица'!$B$1:$K$1)+1,,,"Нормализованная таблица")),INDIRECT(ADDRESS(2,MATCH(B47,'Нормализованная таблица'!$B$1:$K$1)+1,,,"Нормализованная таблица")):INDIRECT(ADDRESS(31,MATCH(B47,'Нормализованная таблица'!$B$1:$K$1)+1,,,"Нормализованная таблица")),INDIRECT(ADDRESS(2,MATCH(A47,'Нормализованная таблица'!$B$1:$K$1)+1,,,"Нормализованная таблица")):INDIRECT(ADDRESS(31,MATCH(A47,'Нормализованная таблица'!$B$1:$K$1)+1,,,"Нормализованная таблица")))</f>
        <v>#N/A</v>
      </c>
    </row>
    <row r="48" spans="1:8" x14ac:dyDescent="0.3">
      <c r="A48" t="str">
        <f ca="1">IF(INDIRECT(ADDRESS(Таблицы!$AS49-1,7,,,"Трёхпредметные наборы"))&gt;=Параметры!$A$2,Таблицы!AL49,"")</f>
        <v/>
      </c>
      <c r="B48" t="str">
        <f ca="1">IF(INDIRECT(ADDRESS(Таблицы!$AS49-1,7,,,"Трёхпредметные наборы"))&gt;=Параметры!$A$2,Таблицы!AM49,"")</f>
        <v/>
      </c>
      <c r="C48" t="str">
        <f ca="1">IF(INDIRECT(ADDRESS(Таблицы!$AS49-1,7,,,"Трёхпредметные наборы"))&gt;=Параметры!$A$2,Таблицы!AN49,"")</f>
        <v/>
      </c>
      <c r="D48" t="str">
        <f ca="1">IF(INDIRECT(ADDRESS(Таблицы!$AS49-1,7,,,"Трёхпредметные наборы"))&gt;=Параметры!$A$2,Таблицы!AO49,"")</f>
        <v/>
      </c>
      <c r="E48" t="str">
        <f ca="1">IF(INDIRECT(ADDRESS(Таблицы!$AS49-1,7,,,"Трёхпредметные наборы"))&gt;=Параметры!$A$2,Таблицы!AP49,"")</f>
        <v/>
      </c>
      <c r="F48" t="str">
        <f ca="1">IF(INDIRECT(ADDRESS(Таблицы!$AS49-1,7,,,"Трёхпредметные наборы"))&gt;=Параметры!$A$2,Таблицы!AQ49,"")</f>
        <v/>
      </c>
      <c r="G48" t="str">
        <f ca="1">IF(INDIRECT(ADDRESS(MATCH(Таблицы!AR49,'Однопредметные наборы'!$A$2:$A$11)+1,2,,,"Однопредметные наборы"))&gt;=Параметры!$A$2,Таблицы!AR49,"")</f>
        <v>Терафлю</v>
      </c>
      <c r="H48" s="5" t="e">
        <f ca="1">SUMPRODUCT(INDIRECT(ADDRESS(2,MATCH(D48,'Нормализованная таблица'!$B$1:$K$1)+1,,,"Нормализованная таблица")):INDIRECT(ADDRESS(31,MATCH(D48,'Нормализованная таблица'!$B$1:$K$1)+1,,,"Нормализованная таблица")),INDIRECT(ADDRESS(2,MATCH(E48,'Нормализованная таблица'!$B$1:$K$1)+1,,,"Нормализованная таблица")):INDIRECT(ADDRESS(31,MATCH(E48,'Нормализованная таблица'!$B$1:$K$1)+1,,,"Нормализованная таблица")),INDIRECT(ADDRESS(2,MATCH(F48,'Нормализованная таблица'!$B$1:$K$1)+1,,,"Нормализованная таблица")):INDIRECT(ADDRESS(31,MATCH(F48,'Нормализованная таблица'!$B$1:$K$1)+1,,,"Нормализованная таблица")),INDIRECT(ADDRESS(2,MATCH(G48,'Нормализованная таблица'!$B$1:$K$1)+1,,,"Нормализованная таблица")):INDIRECT(ADDRESS(31,MATCH(G48,'Нормализованная таблица'!$B$1:$K$1)+1,,,"Нормализованная таблица")),INDIRECT(ADDRESS(2,MATCH(C48,'Нормализованная таблица'!$B$1:$K$1)+1,,,"Нормализованная таблица")):INDIRECT(ADDRESS(31,MATCH(C48,'Нормализованная таблица'!$B$1:$K$1)+1,,,"Нормализованная таблица")),INDIRECT(ADDRESS(2,MATCH(B48,'Нормализованная таблица'!$B$1:$K$1)+1,,,"Нормализованная таблица")):INDIRECT(ADDRESS(31,MATCH(B48,'Нормализованная таблица'!$B$1:$K$1)+1,,,"Нормализованная таблица")),INDIRECT(ADDRESS(2,MATCH(A48,'Нормализованная таблица'!$B$1:$K$1)+1,,,"Нормализованная таблица")):INDIRECT(ADDRESS(31,MATCH(A48,'Нормализованная таблица'!$B$1:$K$1)+1,,,"Нормализованная таблица")))</f>
        <v>#N/A</v>
      </c>
    </row>
    <row r="49" spans="1:8" x14ac:dyDescent="0.3">
      <c r="A49" t="str">
        <f ca="1">IF(INDIRECT(ADDRESS(Таблицы!$AS50-1,7,,,"Трёхпредметные наборы"))&gt;=Параметры!$A$2,Таблицы!AL50,"")</f>
        <v/>
      </c>
      <c r="B49" t="str">
        <f ca="1">IF(INDIRECT(ADDRESS(Таблицы!$AS50-1,7,,,"Трёхпредметные наборы"))&gt;=Параметры!$A$2,Таблицы!AM50,"")</f>
        <v/>
      </c>
      <c r="C49" t="str">
        <f ca="1">IF(INDIRECT(ADDRESS(Таблицы!$AS50-1,7,,,"Трёхпредметные наборы"))&gt;=Параметры!$A$2,Таблицы!AN50,"")</f>
        <v/>
      </c>
      <c r="D49" t="str">
        <f ca="1">IF(INDIRECT(ADDRESS(Таблицы!$AS50-1,7,,,"Трёхпредметные наборы"))&gt;=Параметры!$A$2,Таблицы!AO50,"")</f>
        <v/>
      </c>
      <c r="E49" t="str">
        <f ca="1">IF(INDIRECT(ADDRESS(Таблицы!$AS50-1,7,,,"Трёхпредметные наборы"))&gt;=Параметры!$A$2,Таблицы!AP50,"")</f>
        <v/>
      </c>
      <c r="F49" t="str">
        <f ca="1">IF(INDIRECT(ADDRESS(Таблицы!$AS50-1,7,,,"Трёхпредметные наборы"))&gt;=Параметры!$A$2,Таблицы!AQ50,"")</f>
        <v/>
      </c>
      <c r="G49" t="str">
        <f ca="1">IF(INDIRECT(ADDRESS(MATCH(Таблицы!AR50,'Однопредметные наборы'!$A$2:$A$11)+1,2,,,"Однопредметные наборы"))&gt;=Параметры!$A$2,Таблицы!AR50,"")</f>
        <v>Терафлю</v>
      </c>
      <c r="H49" s="5" t="e">
        <f ca="1">SUMPRODUCT(INDIRECT(ADDRESS(2,MATCH(D49,'Нормализованная таблица'!$B$1:$K$1)+1,,,"Нормализованная таблица")):INDIRECT(ADDRESS(31,MATCH(D49,'Нормализованная таблица'!$B$1:$K$1)+1,,,"Нормализованная таблица")),INDIRECT(ADDRESS(2,MATCH(E49,'Нормализованная таблица'!$B$1:$K$1)+1,,,"Нормализованная таблица")):INDIRECT(ADDRESS(31,MATCH(E49,'Нормализованная таблица'!$B$1:$K$1)+1,,,"Нормализованная таблица")),INDIRECT(ADDRESS(2,MATCH(F49,'Нормализованная таблица'!$B$1:$K$1)+1,,,"Нормализованная таблица")):INDIRECT(ADDRESS(31,MATCH(F49,'Нормализованная таблица'!$B$1:$K$1)+1,,,"Нормализованная таблица")),INDIRECT(ADDRESS(2,MATCH(G49,'Нормализованная таблица'!$B$1:$K$1)+1,,,"Нормализованная таблица")):INDIRECT(ADDRESS(31,MATCH(G49,'Нормализованная таблица'!$B$1:$K$1)+1,,,"Нормализованная таблица")),INDIRECT(ADDRESS(2,MATCH(C49,'Нормализованная таблица'!$B$1:$K$1)+1,,,"Нормализованная таблица")):INDIRECT(ADDRESS(31,MATCH(C49,'Нормализованная таблица'!$B$1:$K$1)+1,,,"Нормализованная таблица")),INDIRECT(ADDRESS(2,MATCH(B49,'Нормализованная таблица'!$B$1:$K$1)+1,,,"Нормализованная таблица")):INDIRECT(ADDRESS(31,MATCH(B49,'Нормализованная таблица'!$B$1:$K$1)+1,,,"Нормализованная таблица")),INDIRECT(ADDRESS(2,MATCH(A49,'Нормализованная таблица'!$B$1:$K$1)+1,,,"Нормализованная таблица")):INDIRECT(ADDRESS(31,MATCH(A49,'Нормализованная таблица'!$B$1:$K$1)+1,,,"Нормализованная таблица")))</f>
        <v>#N/A</v>
      </c>
    </row>
    <row r="50" spans="1:8" x14ac:dyDescent="0.3">
      <c r="A50" t="str">
        <f ca="1">IF(INDIRECT(ADDRESS(Таблицы!$AS51-1,7,,,"Трёхпредметные наборы"))&gt;=Параметры!$A$2,Таблицы!AL51,"")</f>
        <v/>
      </c>
      <c r="B50" t="str">
        <f ca="1">IF(INDIRECT(ADDRESS(Таблицы!$AS51-1,7,,,"Трёхпредметные наборы"))&gt;=Параметры!$A$2,Таблицы!AM51,"")</f>
        <v/>
      </c>
      <c r="C50" t="str">
        <f ca="1">IF(INDIRECT(ADDRESS(Таблицы!$AS51-1,7,,,"Трёхпредметные наборы"))&gt;=Параметры!$A$2,Таблицы!AN51,"")</f>
        <v/>
      </c>
      <c r="D50" t="str">
        <f ca="1">IF(INDIRECT(ADDRESS(Таблицы!$AS51-1,7,,,"Трёхпредметные наборы"))&gt;=Параметры!$A$2,Таблицы!AO51,"")</f>
        <v/>
      </c>
      <c r="E50" t="str">
        <f ca="1">IF(INDIRECT(ADDRESS(Таблицы!$AS51-1,7,,,"Трёхпредметные наборы"))&gt;=Параметры!$A$2,Таблицы!AP51,"")</f>
        <v/>
      </c>
      <c r="F50" t="str">
        <f ca="1">IF(INDIRECT(ADDRESS(Таблицы!$AS51-1,7,,,"Трёхпредметные наборы"))&gt;=Параметры!$A$2,Таблицы!AQ51,"")</f>
        <v/>
      </c>
      <c r="G50" t="str">
        <f ca="1">IF(INDIRECT(ADDRESS(MATCH(Таблицы!AR51,'Однопредметные наборы'!$A$2:$A$11)+1,2,,,"Однопредметные наборы"))&gt;=Параметры!$A$2,Таблицы!AR51,"")</f>
        <v>Терафлю</v>
      </c>
      <c r="H50" s="5" t="e">
        <f ca="1">SUMPRODUCT(INDIRECT(ADDRESS(2,MATCH(D50,'Нормализованная таблица'!$B$1:$K$1)+1,,,"Нормализованная таблица")):INDIRECT(ADDRESS(31,MATCH(D50,'Нормализованная таблица'!$B$1:$K$1)+1,,,"Нормализованная таблица")),INDIRECT(ADDRESS(2,MATCH(E50,'Нормализованная таблица'!$B$1:$K$1)+1,,,"Нормализованная таблица")):INDIRECT(ADDRESS(31,MATCH(E50,'Нормализованная таблица'!$B$1:$K$1)+1,,,"Нормализованная таблица")),INDIRECT(ADDRESS(2,MATCH(F50,'Нормализованная таблица'!$B$1:$K$1)+1,,,"Нормализованная таблица")):INDIRECT(ADDRESS(31,MATCH(F50,'Нормализованная таблица'!$B$1:$K$1)+1,,,"Нормализованная таблица")),INDIRECT(ADDRESS(2,MATCH(G50,'Нормализованная таблица'!$B$1:$K$1)+1,,,"Нормализованная таблица")):INDIRECT(ADDRESS(31,MATCH(G50,'Нормализованная таблица'!$B$1:$K$1)+1,,,"Нормализованная таблица")),INDIRECT(ADDRESS(2,MATCH(C50,'Нормализованная таблица'!$B$1:$K$1)+1,,,"Нормализованная таблица")):INDIRECT(ADDRESS(31,MATCH(C50,'Нормализованная таблица'!$B$1:$K$1)+1,,,"Нормализованная таблица")),INDIRECT(ADDRESS(2,MATCH(B50,'Нормализованная таблица'!$B$1:$K$1)+1,,,"Нормализованная таблица")):INDIRECT(ADDRESS(31,MATCH(B50,'Нормализованная таблица'!$B$1:$K$1)+1,,,"Нормализованная таблица")),INDIRECT(ADDRESS(2,MATCH(A50,'Нормализованная таблица'!$B$1:$K$1)+1,,,"Нормализованная таблица")):INDIRECT(ADDRESS(31,MATCH(A50,'Нормализованная таблица'!$B$1:$K$1)+1,,,"Нормализованная таблица")))</f>
        <v>#N/A</v>
      </c>
    </row>
    <row r="51" spans="1:8" x14ac:dyDescent="0.3">
      <c r="A51" t="str">
        <f ca="1">IF(INDIRECT(ADDRESS(Таблицы!$AS52-1,7,,,"Трёхпредметные наборы"))&gt;=Параметры!$A$2,Таблицы!AL52,"")</f>
        <v/>
      </c>
      <c r="B51" t="str">
        <f ca="1">IF(INDIRECT(ADDRESS(Таблицы!$AS52-1,7,,,"Трёхпредметные наборы"))&gt;=Параметры!$A$2,Таблицы!AM52,"")</f>
        <v/>
      </c>
      <c r="C51" t="str">
        <f ca="1">IF(INDIRECT(ADDRESS(Таблицы!$AS52-1,7,,,"Трёхпредметные наборы"))&gt;=Параметры!$A$2,Таблицы!AN52,"")</f>
        <v/>
      </c>
      <c r="D51" t="str">
        <f ca="1">IF(INDIRECT(ADDRESS(Таблицы!$AS52-1,7,,,"Трёхпредметные наборы"))&gt;=Параметры!$A$2,Таблицы!AO52,"")</f>
        <v/>
      </c>
      <c r="E51" t="str">
        <f ca="1">IF(INDIRECT(ADDRESS(Таблицы!$AS52-1,7,,,"Трёхпредметные наборы"))&gt;=Параметры!$A$2,Таблицы!AP52,"")</f>
        <v/>
      </c>
      <c r="F51" t="str">
        <f ca="1">IF(INDIRECT(ADDRESS(Таблицы!$AS52-1,7,,,"Трёхпредметные наборы"))&gt;=Параметры!$A$2,Таблицы!AQ52,"")</f>
        <v/>
      </c>
      <c r="G51" t="str">
        <f ca="1">IF(INDIRECT(ADDRESS(MATCH(Таблицы!AR52,'Однопредметные наборы'!$A$2:$A$11)+1,2,,,"Однопредметные наборы"))&gt;=Параметры!$A$2,Таблицы!AR52,"")</f>
        <v>Терафлю</v>
      </c>
      <c r="H51" s="5" t="e">
        <f ca="1">SUMPRODUCT(INDIRECT(ADDRESS(2,MATCH(D51,'Нормализованная таблица'!$B$1:$K$1)+1,,,"Нормализованная таблица")):INDIRECT(ADDRESS(31,MATCH(D51,'Нормализованная таблица'!$B$1:$K$1)+1,,,"Нормализованная таблица")),INDIRECT(ADDRESS(2,MATCH(E51,'Нормализованная таблица'!$B$1:$K$1)+1,,,"Нормализованная таблица")):INDIRECT(ADDRESS(31,MATCH(E51,'Нормализованная таблица'!$B$1:$K$1)+1,,,"Нормализованная таблица")),INDIRECT(ADDRESS(2,MATCH(F51,'Нормализованная таблица'!$B$1:$K$1)+1,,,"Нормализованная таблица")):INDIRECT(ADDRESS(31,MATCH(F51,'Нормализованная таблица'!$B$1:$K$1)+1,,,"Нормализованная таблица")),INDIRECT(ADDRESS(2,MATCH(G51,'Нормализованная таблица'!$B$1:$K$1)+1,,,"Нормализованная таблица")):INDIRECT(ADDRESS(31,MATCH(G51,'Нормализованная таблица'!$B$1:$K$1)+1,,,"Нормализованная таблица")),INDIRECT(ADDRESS(2,MATCH(C51,'Нормализованная таблица'!$B$1:$K$1)+1,,,"Нормализованная таблица")):INDIRECT(ADDRESS(31,MATCH(C51,'Нормализованная таблица'!$B$1:$K$1)+1,,,"Нормализованная таблица")),INDIRECT(ADDRESS(2,MATCH(B51,'Нормализованная таблица'!$B$1:$K$1)+1,,,"Нормализованная таблица")):INDIRECT(ADDRESS(31,MATCH(B51,'Нормализованная таблица'!$B$1:$K$1)+1,,,"Нормализованная таблица")),INDIRECT(ADDRESS(2,MATCH(A51,'Нормализованная таблица'!$B$1:$K$1)+1,,,"Нормализованная таблица")):INDIRECT(ADDRESS(31,MATCH(A51,'Нормализованная таблица'!$B$1:$K$1)+1,,,"Нормализованная таблица")))</f>
        <v>#N/A</v>
      </c>
    </row>
    <row r="52" spans="1:8" x14ac:dyDescent="0.3">
      <c r="A52" t="str">
        <f ca="1">IF(INDIRECT(ADDRESS(Таблицы!$AS53-1,7,,,"Трёхпредметные наборы"))&gt;=Параметры!$A$2,Таблицы!AL53,"")</f>
        <v/>
      </c>
      <c r="B52" t="str">
        <f ca="1">IF(INDIRECT(ADDRESS(Таблицы!$AS53-1,7,,,"Трёхпредметные наборы"))&gt;=Параметры!$A$2,Таблицы!AM53,"")</f>
        <v/>
      </c>
      <c r="C52" t="str">
        <f ca="1">IF(INDIRECT(ADDRESS(Таблицы!$AS53-1,7,,,"Трёхпредметные наборы"))&gt;=Параметры!$A$2,Таблицы!AN53,"")</f>
        <v/>
      </c>
      <c r="D52" t="str">
        <f ca="1">IF(INDIRECT(ADDRESS(Таблицы!$AS53-1,7,,,"Трёхпредметные наборы"))&gt;=Параметры!$A$2,Таблицы!AO53,"")</f>
        <v/>
      </c>
      <c r="E52" t="str">
        <f ca="1">IF(INDIRECT(ADDRESS(Таблицы!$AS53-1,7,,,"Трёхпредметные наборы"))&gt;=Параметры!$A$2,Таблицы!AP53,"")</f>
        <v/>
      </c>
      <c r="F52" t="str">
        <f ca="1">IF(INDIRECT(ADDRESS(Таблицы!$AS53-1,7,,,"Трёхпредметные наборы"))&gt;=Параметры!$A$2,Таблицы!AQ53,"")</f>
        <v/>
      </c>
      <c r="G52" t="str">
        <f ca="1">IF(INDIRECT(ADDRESS(MATCH(Таблицы!AR53,'Однопредметные наборы'!$A$2:$A$11)+1,2,,,"Однопредметные наборы"))&gt;=Параметры!$A$2,Таблицы!AR53,"")</f>
        <v/>
      </c>
      <c r="H52" s="5" t="e">
        <f ca="1">SUMPRODUCT(INDIRECT(ADDRESS(2,MATCH(D52,'Нормализованная таблица'!$B$1:$K$1)+1,,,"Нормализованная таблица")):INDIRECT(ADDRESS(31,MATCH(D52,'Нормализованная таблица'!$B$1:$K$1)+1,,,"Нормализованная таблица")),INDIRECT(ADDRESS(2,MATCH(E52,'Нормализованная таблица'!$B$1:$K$1)+1,,,"Нормализованная таблица")):INDIRECT(ADDRESS(31,MATCH(E52,'Нормализованная таблица'!$B$1:$K$1)+1,,,"Нормализованная таблица")),INDIRECT(ADDRESS(2,MATCH(F52,'Нормализованная таблица'!$B$1:$K$1)+1,,,"Нормализованная таблица")):INDIRECT(ADDRESS(31,MATCH(F52,'Нормализованная таблица'!$B$1:$K$1)+1,,,"Нормализованная таблица")),INDIRECT(ADDRESS(2,MATCH(G52,'Нормализованная таблица'!$B$1:$K$1)+1,,,"Нормализованная таблица")):INDIRECT(ADDRESS(31,MATCH(G52,'Нормализованная таблица'!$B$1:$K$1)+1,,,"Нормализованная таблица")),INDIRECT(ADDRESS(2,MATCH(C52,'Нормализованная таблица'!$B$1:$K$1)+1,,,"Нормализованная таблица")):INDIRECT(ADDRESS(31,MATCH(C52,'Нормализованная таблица'!$B$1:$K$1)+1,,,"Нормализованная таблица")),INDIRECT(ADDRESS(2,MATCH(B52,'Нормализованная таблица'!$B$1:$K$1)+1,,,"Нормализованная таблица")):INDIRECT(ADDRESS(31,MATCH(B52,'Нормализованная таблица'!$B$1:$K$1)+1,,,"Нормализованная таблица")),INDIRECT(ADDRESS(2,MATCH(A52,'Нормализованная таблица'!$B$1:$K$1)+1,,,"Нормализованная таблица")):INDIRECT(ADDRESS(31,MATCH(A52,'Нормализованная таблица'!$B$1:$K$1)+1,,,"Нормализованная таблица")))</f>
        <v>#N/A</v>
      </c>
    </row>
    <row r="53" spans="1:8" x14ac:dyDescent="0.3">
      <c r="A53" t="str">
        <f ca="1">IF(INDIRECT(ADDRESS(Таблицы!$AS54-1,7,,,"Трёхпредметные наборы"))&gt;=Параметры!$A$2,Таблицы!AL54,"")</f>
        <v/>
      </c>
      <c r="B53" t="str">
        <f ca="1">IF(INDIRECT(ADDRESS(Таблицы!$AS54-1,7,,,"Трёхпредметные наборы"))&gt;=Параметры!$A$2,Таблицы!AM54,"")</f>
        <v/>
      </c>
      <c r="C53" t="str">
        <f ca="1">IF(INDIRECT(ADDRESS(Таблицы!$AS54-1,7,,,"Трёхпредметные наборы"))&gt;=Параметры!$A$2,Таблицы!AN54,"")</f>
        <v/>
      </c>
      <c r="D53" t="str">
        <f ca="1">IF(INDIRECT(ADDRESS(Таблицы!$AS54-1,7,,,"Трёхпредметные наборы"))&gt;=Параметры!$A$2,Таблицы!AO54,"")</f>
        <v/>
      </c>
      <c r="E53" t="str">
        <f ca="1">IF(INDIRECT(ADDRESS(Таблицы!$AS54-1,7,,,"Трёхпредметные наборы"))&gt;=Параметры!$A$2,Таблицы!AP54,"")</f>
        <v/>
      </c>
      <c r="F53" t="str">
        <f ca="1">IF(INDIRECT(ADDRESS(Таблицы!$AS54-1,7,,,"Трёхпредметные наборы"))&gt;=Параметры!$A$2,Таблицы!AQ54,"")</f>
        <v/>
      </c>
      <c r="G53" t="str">
        <f ca="1">IF(INDIRECT(ADDRESS(MATCH(Таблицы!AR54,'Однопредметные наборы'!$A$2:$A$11)+1,2,,,"Однопредметные наборы"))&gt;=Параметры!$A$2,Таблицы!AR54,"")</f>
        <v>Терафлю</v>
      </c>
      <c r="H53" s="5" t="e">
        <f ca="1">SUMPRODUCT(INDIRECT(ADDRESS(2,MATCH(D53,'Нормализованная таблица'!$B$1:$K$1)+1,,,"Нормализованная таблица")):INDIRECT(ADDRESS(31,MATCH(D53,'Нормализованная таблица'!$B$1:$K$1)+1,,,"Нормализованная таблица")),INDIRECT(ADDRESS(2,MATCH(E53,'Нормализованная таблица'!$B$1:$K$1)+1,,,"Нормализованная таблица")):INDIRECT(ADDRESS(31,MATCH(E53,'Нормализованная таблица'!$B$1:$K$1)+1,,,"Нормализованная таблица")),INDIRECT(ADDRESS(2,MATCH(F53,'Нормализованная таблица'!$B$1:$K$1)+1,,,"Нормализованная таблица")):INDIRECT(ADDRESS(31,MATCH(F53,'Нормализованная таблица'!$B$1:$K$1)+1,,,"Нормализованная таблица")),INDIRECT(ADDRESS(2,MATCH(G53,'Нормализованная таблица'!$B$1:$K$1)+1,,,"Нормализованная таблица")):INDIRECT(ADDRESS(31,MATCH(G53,'Нормализованная таблица'!$B$1:$K$1)+1,,,"Нормализованная таблица")),INDIRECT(ADDRESS(2,MATCH(C53,'Нормализованная таблица'!$B$1:$K$1)+1,,,"Нормализованная таблица")):INDIRECT(ADDRESS(31,MATCH(C53,'Нормализованная таблица'!$B$1:$K$1)+1,,,"Нормализованная таблица")),INDIRECT(ADDRESS(2,MATCH(B53,'Нормализованная таблица'!$B$1:$K$1)+1,,,"Нормализованная таблица")):INDIRECT(ADDRESS(31,MATCH(B53,'Нормализованная таблица'!$B$1:$K$1)+1,,,"Нормализованная таблица")),INDIRECT(ADDRESS(2,MATCH(A53,'Нормализованная таблица'!$B$1:$K$1)+1,,,"Нормализованная таблица")):INDIRECT(ADDRESS(31,MATCH(A53,'Нормализованная таблица'!$B$1:$K$1)+1,,,"Нормализованная таблица")))</f>
        <v>#N/A</v>
      </c>
    </row>
    <row r="54" spans="1:8" x14ac:dyDescent="0.3">
      <c r="A54" t="str">
        <f ca="1">IF(INDIRECT(ADDRESS(Таблицы!$AS55-1,7,,,"Трёхпредметные наборы"))&gt;=Параметры!$A$2,Таблицы!AL55,"")</f>
        <v/>
      </c>
      <c r="B54" t="str">
        <f ca="1">IF(INDIRECT(ADDRESS(Таблицы!$AS55-1,7,,,"Трёхпредметные наборы"))&gt;=Параметры!$A$2,Таблицы!AM55,"")</f>
        <v/>
      </c>
      <c r="C54" t="str">
        <f ca="1">IF(INDIRECT(ADDRESS(Таблицы!$AS55-1,7,,,"Трёхпредметные наборы"))&gt;=Параметры!$A$2,Таблицы!AN55,"")</f>
        <v/>
      </c>
      <c r="D54" t="str">
        <f ca="1">IF(INDIRECT(ADDRESS(Таблицы!$AS55-1,7,,,"Трёхпредметные наборы"))&gt;=Параметры!$A$2,Таблицы!AO55,"")</f>
        <v/>
      </c>
      <c r="E54" t="str">
        <f ca="1">IF(INDIRECT(ADDRESS(Таблицы!$AS55-1,7,,,"Трёхпредметные наборы"))&gt;=Параметры!$A$2,Таблицы!AP55,"")</f>
        <v/>
      </c>
      <c r="F54" t="str">
        <f ca="1">IF(INDIRECT(ADDRESS(Таблицы!$AS55-1,7,,,"Трёхпредметные наборы"))&gt;=Параметры!$A$2,Таблицы!AQ55,"")</f>
        <v/>
      </c>
      <c r="G54" t="str">
        <f ca="1">IF(INDIRECT(ADDRESS(MATCH(Таблицы!AR55,'Однопредметные наборы'!$A$2:$A$11)+1,2,,,"Однопредметные наборы"))&gt;=Параметры!$A$2,Таблицы!AR55,"")</f>
        <v>Терафлю</v>
      </c>
      <c r="H54" s="5" t="e">
        <f ca="1">SUMPRODUCT(INDIRECT(ADDRESS(2,MATCH(D54,'Нормализованная таблица'!$B$1:$K$1)+1,,,"Нормализованная таблица")):INDIRECT(ADDRESS(31,MATCH(D54,'Нормализованная таблица'!$B$1:$K$1)+1,,,"Нормализованная таблица")),INDIRECT(ADDRESS(2,MATCH(E54,'Нормализованная таблица'!$B$1:$K$1)+1,,,"Нормализованная таблица")):INDIRECT(ADDRESS(31,MATCH(E54,'Нормализованная таблица'!$B$1:$K$1)+1,,,"Нормализованная таблица")),INDIRECT(ADDRESS(2,MATCH(F54,'Нормализованная таблица'!$B$1:$K$1)+1,,,"Нормализованная таблица")):INDIRECT(ADDRESS(31,MATCH(F54,'Нормализованная таблица'!$B$1:$K$1)+1,,,"Нормализованная таблица")),INDIRECT(ADDRESS(2,MATCH(G54,'Нормализованная таблица'!$B$1:$K$1)+1,,,"Нормализованная таблица")):INDIRECT(ADDRESS(31,MATCH(G54,'Нормализованная таблица'!$B$1:$K$1)+1,,,"Нормализованная таблица")),INDIRECT(ADDRESS(2,MATCH(C54,'Нормализованная таблица'!$B$1:$K$1)+1,,,"Нормализованная таблица")):INDIRECT(ADDRESS(31,MATCH(C54,'Нормализованная таблица'!$B$1:$K$1)+1,,,"Нормализованная таблица")),INDIRECT(ADDRESS(2,MATCH(B54,'Нормализованная таблица'!$B$1:$K$1)+1,,,"Нормализованная таблица")):INDIRECT(ADDRESS(31,MATCH(B54,'Нормализованная таблица'!$B$1:$K$1)+1,,,"Нормализованная таблица")),INDIRECT(ADDRESS(2,MATCH(A54,'Нормализованная таблица'!$B$1:$K$1)+1,,,"Нормализованная таблица")):INDIRECT(ADDRESS(31,MATCH(A54,'Нормализованная таблица'!$B$1:$K$1)+1,,,"Нормализованная таблица")))</f>
        <v>#N/A</v>
      </c>
    </row>
    <row r="55" spans="1:8" x14ac:dyDescent="0.3">
      <c r="A55" t="str">
        <f ca="1">IF(INDIRECT(ADDRESS(Таблицы!$AS56-1,7,,,"Трёхпредметные наборы"))&gt;=Параметры!$A$2,Таблицы!AL56,"")</f>
        <v/>
      </c>
      <c r="B55" t="str">
        <f ca="1">IF(INDIRECT(ADDRESS(Таблицы!$AS56-1,7,,,"Трёхпредметные наборы"))&gt;=Параметры!$A$2,Таблицы!AM56,"")</f>
        <v/>
      </c>
      <c r="C55" t="str">
        <f ca="1">IF(INDIRECT(ADDRESS(Таблицы!$AS56-1,7,,,"Трёхпредметные наборы"))&gt;=Параметры!$A$2,Таблицы!AN56,"")</f>
        <v/>
      </c>
      <c r="D55" t="str">
        <f ca="1">IF(INDIRECT(ADDRESS(Таблицы!$AS56-1,7,,,"Трёхпредметные наборы"))&gt;=Параметры!$A$2,Таблицы!AO56,"")</f>
        <v/>
      </c>
      <c r="E55" t="str">
        <f ca="1">IF(INDIRECT(ADDRESS(Таблицы!$AS56-1,7,,,"Трёхпредметные наборы"))&gt;=Параметры!$A$2,Таблицы!AP56,"")</f>
        <v/>
      </c>
      <c r="F55" t="str">
        <f ca="1">IF(INDIRECT(ADDRESS(Таблицы!$AS56-1,7,,,"Трёхпредметные наборы"))&gt;=Параметры!$A$2,Таблицы!AQ56,"")</f>
        <v/>
      </c>
      <c r="G55" t="str">
        <f ca="1">IF(INDIRECT(ADDRESS(MATCH(Таблицы!AR56,'Однопредметные наборы'!$A$2:$A$11)+1,2,,,"Однопредметные наборы"))&gt;=Параметры!$A$2,Таблицы!AR56,"")</f>
        <v>Терафлю</v>
      </c>
      <c r="H55" s="5" t="e">
        <f ca="1">SUMPRODUCT(INDIRECT(ADDRESS(2,MATCH(D55,'Нормализованная таблица'!$B$1:$K$1)+1,,,"Нормализованная таблица")):INDIRECT(ADDRESS(31,MATCH(D55,'Нормализованная таблица'!$B$1:$K$1)+1,,,"Нормализованная таблица")),INDIRECT(ADDRESS(2,MATCH(E55,'Нормализованная таблица'!$B$1:$K$1)+1,,,"Нормализованная таблица")):INDIRECT(ADDRESS(31,MATCH(E55,'Нормализованная таблица'!$B$1:$K$1)+1,,,"Нормализованная таблица")),INDIRECT(ADDRESS(2,MATCH(F55,'Нормализованная таблица'!$B$1:$K$1)+1,,,"Нормализованная таблица")):INDIRECT(ADDRESS(31,MATCH(F55,'Нормализованная таблица'!$B$1:$K$1)+1,,,"Нормализованная таблица")),INDIRECT(ADDRESS(2,MATCH(G55,'Нормализованная таблица'!$B$1:$K$1)+1,,,"Нормализованная таблица")):INDIRECT(ADDRESS(31,MATCH(G55,'Нормализованная таблица'!$B$1:$K$1)+1,,,"Нормализованная таблица")),INDIRECT(ADDRESS(2,MATCH(C55,'Нормализованная таблица'!$B$1:$K$1)+1,,,"Нормализованная таблица")):INDIRECT(ADDRESS(31,MATCH(C55,'Нормализованная таблица'!$B$1:$K$1)+1,,,"Нормализованная таблица")),INDIRECT(ADDRESS(2,MATCH(B55,'Нормализованная таблица'!$B$1:$K$1)+1,,,"Нормализованная таблица")):INDIRECT(ADDRESS(31,MATCH(B55,'Нормализованная таблица'!$B$1:$K$1)+1,,,"Нормализованная таблица")),INDIRECT(ADDRESS(2,MATCH(A55,'Нормализованная таблица'!$B$1:$K$1)+1,,,"Нормализованная таблица")):INDIRECT(ADDRESS(31,MATCH(A55,'Нормализованная таблица'!$B$1:$K$1)+1,,,"Нормализованная таблица")))</f>
        <v>#N/A</v>
      </c>
    </row>
    <row r="56" spans="1:8" x14ac:dyDescent="0.3">
      <c r="A56" t="str">
        <f ca="1">IF(INDIRECT(ADDRESS(Таблицы!$AS57-1,7,,,"Трёхпредметные наборы"))&gt;=Параметры!$A$2,Таблицы!AL57,"")</f>
        <v/>
      </c>
      <c r="B56" t="str">
        <f ca="1">IF(INDIRECT(ADDRESS(Таблицы!$AS57-1,7,,,"Трёхпредметные наборы"))&gt;=Параметры!$A$2,Таблицы!AM57,"")</f>
        <v/>
      </c>
      <c r="C56" t="str">
        <f ca="1">IF(INDIRECT(ADDRESS(Таблицы!$AS57-1,7,,,"Трёхпредметные наборы"))&gt;=Параметры!$A$2,Таблицы!AN57,"")</f>
        <v/>
      </c>
      <c r="D56" t="str">
        <f ca="1">IF(INDIRECT(ADDRESS(Таблицы!$AS57-1,7,,,"Трёхпредметные наборы"))&gt;=Параметры!$A$2,Таблицы!AO57,"")</f>
        <v/>
      </c>
      <c r="E56" t="str">
        <f ca="1">IF(INDIRECT(ADDRESS(Таблицы!$AS57-1,7,,,"Трёхпредметные наборы"))&gt;=Параметры!$A$2,Таблицы!AP57,"")</f>
        <v/>
      </c>
      <c r="F56" t="str">
        <f ca="1">IF(INDIRECT(ADDRESS(Таблицы!$AS57-1,7,,,"Трёхпредметные наборы"))&gt;=Параметры!$A$2,Таблицы!AQ57,"")</f>
        <v/>
      </c>
      <c r="G56" t="str">
        <f ca="1">IF(INDIRECT(ADDRESS(MATCH(Таблицы!AR57,'Однопредметные наборы'!$A$2:$A$11)+1,2,,,"Однопредметные наборы"))&gt;=Параметры!$A$2,Таблицы!AR57,"")</f>
        <v>Терафлю</v>
      </c>
      <c r="H56" s="5" t="e">
        <f ca="1">SUMPRODUCT(INDIRECT(ADDRESS(2,MATCH(D56,'Нормализованная таблица'!$B$1:$K$1)+1,,,"Нормализованная таблица")):INDIRECT(ADDRESS(31,MATCH(D56,'Нормализованная таблица'!$B$1:$K$1)+1,,,"Нормализованная таблица")),INDIRECT(ADDRESS(2,MATCH(E56,'Нормализованная таблица'!$B$1:$K$1)+1,,,"Нормализованная таблица")):INDIRECT(ADDRESS(31,MATCH(E56,'Нормализованная таблица'!$B$1:$K$1)+1,,,"Нормализованная таблица")),INDIRECT(ADDRESS(2,MATCH(F56,'Нормализованная таблица'!$B$1:$K$1)+1,,,"Нормализованная таблица")):INDIRECT(ADDRESS(31,MATCH(F56,'Нормализованная таблица'!$B$1:$K$1)+1,,,"Нормализованная таблица")),INDIRECT(ADDRESS(2,MATCH(G56,'Нормализованная таблица'!$B$1:$K$1)+1,,,"Нормализованная таблица")):INDIRECT(ADDRESS(31,MATCH(G56,'Нормализованная таблица'!$B$1:$K$1)+1,,,"Нормализованная таблица")),INDIRECT(ADDRESS(2,MATCH(C56,'Нормализованная таблица'!$B$1:$K$1)+1,,,"Нормализованная таблица")):INDIRECT(ADDRESS(31,MATCH(C56,'Нормализованная таблица'!$B$1:$K$1)+1,,,"Нормализованная таблица")),INDIRECT(ADDRESS(2,MATCH(B56,'Нормализованная таблица'!$B$1:$K$1)+1,,,"Нормализованная таблица")):INDIRECT(ADDRESS(31,MATCH(B56,'Нормализованная таблица'!$B$1:$K$1)+1,,,"Нормализованная таблица")),INDIRECT(ADDRESS(2,MATCH(A56,'Нормализованная таблица'!$B$1:$K$1)+1,,,"Нормализованная таблица")):INDIRECT(ADDRESS(31,MATCH(A56,'Нормализованная таблица'!$B$1:$K$1)+1,,,"Нормализованная таблица")))</f>
        <v>#N/A</v>
      </c>
    </row>
    <row r="57" spans="1:8" x14ac:dyDescent="0.3">
      <c r="A57" t="str">
        <f ca="1">IF(INDIRECT(ADDRESS(Таблицы!$AS58-1,7,,,"Трёхпредметные наборы"))&gt;=Параметры!$A$2,Таблицы!AL58,"")</f>
        <v/>
      </c>
      <c r="B57" t="str">
        <f ca="1">IF(INDIRECT(ADDRESS(Таблицы!$AS58-1,7,,,"Трёхпредметные наборы"))&gt;=Параметры!$A$2,Таблицы!AM58,"")</f>
        <v/>
      </c>
      <c r="C57" t="str">
        <f ca="1">IF(INDIRECT(ADDRESS(Таблицы!$AS58-1,7,,,"Трёхпредметные наборы"))&gt;=Параметры!$A$2,Таблицы!AN58,"")</f>
        <v/>
      </c>
      <c r="D57" t="str">
        <f ca="1">IF(INDIRECT(ADDRESS(Таблицы!$AS58-1,7,,,"Трёхпредметные наборы"))&gt;=Параметры!$A$2,Таблицы!AO58,"")</f>
        <v/>
      </c>
      <c r="E57" t="str">
        <f ca="1">IF(INDIRECT(ADDRESS(Таблицы!$AS58-1,7,,,"Трёхпредметные наборы"))&gt;=Параметры!$A$2,Таблицы!AP58,"")</f>
        <v/>
      </c>
      <c r="F57" t="str">
        <f ca="1">IF(INDIRECT(ADDRESS(Таблицы!$AS58-1,7,,,"Трёхпредметные наборы"))&gt;=Параметры!$A$2,Таблицы!AQ58,"")</f>
        <v/>
      </c>
      <c r="G57" t="str">
        <f ca="1">IF(INDIRECT(ADDRESS(MATCH(Таблицы!AR58,'Однопредметные наборы'!$A$2:$A$11)+1,2,,,"Однопредметные наборы"))&gt;=Параметры!$A$2,Таблицы!AR58,"")</f>
        <v>Терафлю</v>
      </c>
      <c r="H57" s="5" t="e">
        <f ca="1">SUMPRODUCT(INDIRECT(ADDRESS(2,MATCH(D57,'Нормализованная таблица'!$B$1:$K$1)+1,,,"Нормализованная таблица")):INDIRECT(ADDRESS(31,MATCH(D57,'Нормализованная таблица'!$B$1:$K$1)+1,,,"Нормализованная таблица")),INDIRECT(ADDRESS(2,MATCH(E57,'Нормализованная таблица'!$B$1:$K$1)+1,,,"Нормализованная таблица")):INDIRECT(ADDRESS(31,MATCH(E57,'Нормализованная таблица'!$B$1:$K$1)+1,,,"Нормализованная таблица")),INDIRECT(ADDRESS(2,MATCH(F57,'Нормализованная таблица'!$B$1:$K$1)+1,,,"Нормализованная таблица")):INDIRECT(ADDRESS(31,MATCH(F57,'Нормализованная таблица'!$B$1:$K$1)+1,,,"Нормализованная таблица")),INDIRECT(ADDRESS(2,MATCH(G57,'Нормализованная таблица'!$B$1:$K$1)+1,,,"Нормализованная таблица")):INDIRECT(ADDRESS(31,MATCH(G57,'Нормализованная таблица'!$B$1:$K$1)+1,,,"Нормализованная таблица")),INDIRECT(ADDRESS(2,MATCH(C57,'Нормализованная таблица'!$B$1:$K$1)+1,,,"Нормализованная таблица")):INDIRECT(ADDRESS(31,MATCH(C57,'Нормализованная таблица'!$B$1:$K$1)+1,,,"Нормализованная таблица")),INDIRECT(ADDRESS(2,MATCH(B57,'Нормализованная таблица'!$B$1:$K$1)+1,,,"Нормализованная таблица")):INDIRECT(ADDRESS(31,MATCH(B57,'Нормализованная таблица'!$B$1:$K$1)+1,,,"Нормализованная таблица")),INDIRECT(ADDRESS(2,MATCH(A57,'Нормализованная таблица'!$B$1:$K$1)+1,,,"Нормализованная таблица")):INDIRECT(ADDRESS(31,MATCH(A57,'Нормализованная таблица'!$B$1:$K$1)+1,,,"Нормализованная таблица")))</f>
        <v>#N/A</v>
      </c>
    </row>
    <row r="58" spans="1:8" x14ac:dyDescent="0.3">
      <c r="A58" t="str">
        <f ca="1">IF(INDIRECT(ADDRESS(Таблицы!$AS59-1,7,,,"Трёхпредметные наборы"))&gt;=Параметры!$A$2,Таблицы!AL59,"")</f>
        <v/>
      </c>
      <c r="B58" t="str">
        <f ca="1">IF(INDIRECT(ADDRESS(Таблицы!$AS59-1,7,,,"Трёхпредметные наборы"))&gt;=Параметры!$A$2,Таблицы!AM59,"")</f>
        <v/>
      </c>
      <c r="C58" t="str">
        <f ca="1">IF(INDIRECT(ADDRESS(Таблицы!$AS59-1,7,,,"Трёхпредметные наборы"))&gt;=Параметры!$A$2,Таблицы!AN59,"")</f>
        <v/>
      </c>
      <c r="D58" t="str">
        <f ca="1">IF(INDIRECT(ADDRESS(Таблицы!$AS59-1,7,,,"Трёхпредметные наборы"))&gt;=Параметры!$A$2,Таблицы!AO59,"")</f>
        <v/>
      </c>
      <c r="E58" t="str">
        <f ca="1">IF(INDIRECT(ADDRESS(Таблицы!$AS59-1,7,,,"Трёхпредметные наборы"))&gt;=Параметры!$A$2,Таблицы!AP59,"")</f>
        <v/>
      </c>
      <c r="F58" t="str">
        <f ca="1">IF(INDIRECT(ADDRESS(Таблицы!$AS59-1,7,,,"Трёхпредметные наборы"))&gt;=Параметры!$A$2,Таблицы!AQ59,"")</f>
        <v/>
      </c>
      <c r="G58" t="str">
        <f ca="1">IF(INDIRECT(ADDRESS(MATCH(Таблицы!AR59,'Однопредметные наборы'!$A$2:$A$11)+1,2,,,"Однопредметные наборы"))&gt;=Параметры!$A$2,Таблицы!AR59,"")</f>
        <v/>
      </c>
      <c r="H58" s="5" t="e">
        <f ca="1">SUMPRODUCT(INDIRECT(ADDRESS(2,MATCH(D58,'Нормализованная таблица'!$B$1:$K$1)+1,,,"Нормализованная таблица")):INDIRECT(ADDRESS(31,MATCH(D58,'Нормализованная таблица'!$B$1:$K$1)+1,,,"Нормализованная таблица")),INDIRECT(ADDRESS(2,MATCH(E58,'Нормализованная таблица'!$B$1:$K$1)+1,,,"Нормализованная таблица")):INDIRECT(ADDRESS(31,MATCH(E58,'Нормализованная таблица'!$B$1:$K$1)+1,,,"Нормализованная таблица")),INDIRECT(ADDRESS(2,MATCH(F58,'Нормализованная таблица'!$B$1:$K$1)+1,,,"Нормализованная таблица")):INDIRECT(ADDRESS(31,MATCH(F58,'Нормализованная таблица'!$B$1:$K$1)+1,,,"Нормализованная таблица")),INDIRECT(ADDRESS(2,MATCH(G58,'Нормализованная таблица'!$B$1:$K$1)+1,,,"Нормализованная таблица")):INDIRECT(ADDRESS(31,MATCH(G58,'Нормализованная таблица'!$B$1:$K$1)+1,,,"Нормализованная таблица")),INDIRECT(ADDRESS(2,MATCH(C58,'Нормализованная таблица'!$B$1:$K$1)+1,,,"Нормализованная таблица")):INDIRECT(ADDRESS(31,MATCH(C58,'Нормализованная таблица'!$B$1:$K$1)+1,,,"Нормализованная таблица")),INDIRECT(ADDRESS(2,MATCH(B58,'Нормализованная таблица'!$B$1:$K$1)+1,,,"Нормализованная таблица")):INDIRECT(ADDRESS(31,MATCH(B58,'Нормализованная таблица'!$B$1:$K$1)+1,,,"Нормализованная таблица")),INDIRECT(ADDRESS(2,MATCH(A58,'Нормализованная таблица'!$B$1:$K$1)+1,,,"Нормализованная таблица")):INDIRECT(ADDRESS(31,MATCH(A58,'Нормализованная таблица'!$B$1:$K$1)+1,,,"Нормализованная таблица")))</f>
        <v>#N/A</v>
      </c>
    </row>
    <row r="59" spans="1:8" x14ac:dyDescent="0.3">
      <c r="A59" t="str">
        <f ca="1">IF(INDIRECT(ADDRESS(Таблицы!$AS60-1,7,,,"Трёхпредметные наборы"))&gt;=Параметры!$A$2,Таблицы!AL60,"")</f>
        <v/>
      </c>
      <c r="B59" t="str">
        <f ca="1">IF(INDIRECT(ADDRESS(Таблицы!$AS60-1,7,,,"Трёхпредметные наборы"))&gt;=Параметры!$A$2,Таблицы!AM60,"")</f>
        <v/>
      </c>
      <c r="C59" t="str">
        <f ca="1">IF(INDIRECT(ADDRESS(Таблицы!$AS60-1,7,,,"Трёхпредметные наборы"))&gt;=Параметры!$A$2,Таблицы!AN60,"")</f>
        <v/>
      </c>
      <c r="D59" t="str">
        <f ca="1">IF(INDIRECT(ADDRESS(Таблицы!$AS60-1,7,,,"Трёхпредметные наборы"))&gt;=Параметры!$A$2,Таблицы!AO60,"")</f>
        <v/>
      </c>
      <c r="E59" t="str">
        <f ca="1">IF(INDIRECT(ADDRESS(Таблицы!$AS60-1,7,,,"Трёхпредметные наборы"))&gt;=Параметры!$A$2,Таблицы!AP60,"")</f>
        <v/>
      </c>
      <c r="F59" t="str">
        <f ca="1">IF(INDIRECT(ADDRESS(Таблицы!$AS60-1,7,,,"Трёхпредметные наборы"))&gt;=Параметры!$A$2,Таблицы!AQ60,"")</f>
        <v/>
      </c>
      <c r="G59" t="str">
        <f ca="1">IF(INDIRECT(ADDRESS(MATCH(Таблицы!AR60,'Однопредметные наборы'!$A$2:$A$11)+1,2,,,"Однопредметные наборы"))&gt;=Параметры!$A$2,Таблицы!AR60,"")</f>
        <v/>
      </c>
      <c r="H59" s="5" t="e">
        <f ca="1">SUMPRODUCT(INDIRECT(ADDRESS(2,MATCH(D59,'Нормализованная таблица'!$B$1:$K$1)+1,,,"Нормализованная таблица")):INDIRECT(ADDRESS(31,MATCH(D59,'Нормализованная таблица'!$B$1:$K$1)+1,,,"Нормализованная таблица")),INDIRECT(ADDRESS(2,MATCH(E59,'Нормализованная таблица'!$B$1:$K$1)+1,,,"Нормализованная таблица")):INDIRECT(ADDRESS(31,MATCH(E59,'Нормализованная таблица'!$B$1:$K$1)+1,,,"Нормализованная таблица")),INDIRECT(ADDRESS(2,MATCH(F59,'Нормализованная таблица'!$B$1:$K$1)+1,,,"Нормализованная таблица")):INDIRECT(ADDRESS(31,MATCH(F59,'Нормализованная таблица'!$B$1:$K$1)+1,,,"Нормализованная таблица")),INDIRECT(ADDRESS(2,MATCH(G59,'Нормализованная таблица'!$B$1:$K$1)+1,,,"Нормализованная таблица")):INDIRECT(ADDRESS(31,MATCH(G59,'Нормализованная таблица'!$B$1:$K$1)+1,,,"Нормализованная таблица")),INDIRECT(ADDRESS(2,MATCH(C59,'Нормализованная таблица'!$B$1:$K$1)+1,,,"Нормализованная таблица")):INDIRECT(ADDRESS(31,MATCH(C59,'Нормализованная таблица'!$B$1:$K$1)+1,,,"Нормализованная таблица")),INDIRECT(ADDRESS(2,MATCH(B59,'Нормализованная таблица'!$B$1:$K$1)+1,,,"Нормализованная таблица")):INDIRECT(ADDRESS(31,MATCH(B59,'Нормализованная таблица'!$B$1:$K$1)+1,,,"Нормализованная таблица")),INDIRECT(ADDRESS(2,MATCH(A59,'Нормализованная таблица'!$B$1:$K$1)+1,,,"Нормализованная таблица")):INDIRECT(ADDRESS(31,MATCH(A59,'Нормализованная таблица'!$B$1:$K$1)+1,,,"Нормализованная таблица")))</f>
        <v>#N/A</v>
      </c>
    </row>
    <row r="60" spans="1:8" x14ac:dyDescent="0.3">
      <c r="A60" t="str">
        <f ca="1">IF(INDIRECT(ADDRESS(Таблицы!$AS61-1,7,,,"Трёхпредметные наборы"))&gt;=Параметры!$A$2,Таблицы!AL61,"")</f>
        <v/>
      </c>
      <c r="B60" t="str">
        <f ca="1">IF(INDIRECT(ADDRESS(Таблицы!$AS61-1,7,,,"Трёхпредметные наборы"))&gt;=Параметры!$A$2,Таблицы!AM61,"")</f>
        <v/>
      </c>
      <c r="C60" t="str">
        <f ca="1">IF(INDIRECT(ADDRESS(Таблицы!$AS61-1,7,,,"Трёхпредметные наборы"))&gt;=Параметры!$A$2,Таблицы!AN61,"")</f>
        <v/>
      </c>
      <c r="D60" t="str">
        <f ca="1">IF(INDIRECT(ADDRESS(Таблицы!$AS61-1,7,,,"Трёхпредметные наборы"))&gt;=Параметры!$A$2,Таблицы!AO61,"")</f>
        <v/>
      </c>
      <c r="E60" t="str">
        <f ca="1">IF(INDIRECT(ADDRESS(Таблицы!$AS61-1,7,,,"Трёхпредметные наборы"))&gt;=Параметры!$A$2,Таблицы!AP61,"")</f>
        <v/>
      </c>
      <c r="F60" t="str">
        <f ca="1">IF(INDIRECT(ADDRESS(Таблицы!$AS61-1,7,,,"Трёхпредметные наборы"))&gt;=Параметры!$A$2,Таблицы!AQ61,"")</f>
        <v/>
      </c>
      <c r="G60" t="str">
        <f ca="1">IF(INDIRECT(ADDRESS(MATCH(Таблицы!AR61,'Однопредметные наборы'!$A$2:$A$11)+1,2,,,"Однопредметные наборы"))&gt;=Параметры!$A$2,Таблицы!AR61,"")</f>
        <v>Терафлю</v>
      </c>
      <c r="H60" s="5" t="e">
        <f ca="1">SUMPRODUCT(INDIRECT(ADDRESS(2,MATCH(D60,'Нормализованная таблица'!$B$1:$K$1)+1,,,"Нормализованная таблица")):INDIRECT(ADDRESS(31,MATCH(D60,'Нормализованная таблица'!$B$1:$K$1)+1,,,"Нормализованная таблица")),INDIRECT(ADDRESS(2,MATCH(E60,'Нормализованная таблица'!$B$1:$K$1)+1,,,"Нормализованная таблица")):INDIRECT(ADDRESS(31,MATCH(E60,'Нормализованная таблица'!$B$1:$K$1)+1,,,"Нормализованная таблица")),INDIRECT(ADDRESS(2,MATCH(F60,'Нормализованная таблица'!$B$1:$K$1)+1,,,"Нормализованная таблица")):INDIRECT(ADDRESS(31,MATCH(F60,'Нормализованная таблица'!$B$1:$K$1)+1,,,"Нормализованная таблица")),INDIRECT(ADDRESS(2,MATCH(G60,'Нормализованная таблица'!$B$1:$K$1)+1,,,"Нормализованная таблица")):INDIRECT(ADDRESS(31,MATCH(G60,'Нормализованная таблица'!$B$1:$K$1)+1,,,"Нормализованная таблица")),INDIRECT(ADDRESS(2,MATCH(C60,'Нормализованная таблица'!$B$1:$K$1)+1,,,"Нормализованная таблица")):INDIRECT(ADDRESS(31,MATCH(C60,'Нормализованная таблица'!$B$1:$K$1)+1,,,"Нормализованная таблица")),INDIRECT(ADDRESS(2,MATCH(B60,'Нормализованная таблица'!$B$1:$K$1)+1,,,"Нормализованная таблица")):INDIRECT(ADDRESS(31,MATCH(B60,'Нормализованная таблица'!$B$1:$K$1)+1,,,"Нормализованная таблица")),INDIRECT(ADDRESS(2,MATCH(A60,'Нормализованная таблица'!$B$1:$K$1)+1,,,"Нормализованная таблица")):INDIRECT(ADDRESS(31,MATCH(A60,'Нормализованная таблица'!$B$1:$K$1)+1,,,"Нормализованная таблица")))</f>
        <v>#N/A</v>
      </c>
    </row>
    <row r="61" spans="1:8" x14ac:dyDescent="0.3">
      <c r="A61" t="str">
        <f ca="1">IF(INDIRECT(ADDRESS(Таблицы!$AS62-1,7,,,"Трёхпредметные наборы"))&gt;=Параметры!$A$2,Таблицы!AL62,"")</f>
        <v/>
      </c>
      <c r="B61" t="str">
        <f ca="1">IF(INDIRECT(ADDRESS(Таблицы!$AS62-1,7,,,"Трёхпредметные наборы"))&gt;=Параметры!$A$2,Таблицы!AM62,"")</f>
        <v/>
      </c>
      <c r="C61" t="str">
        <f ca="1">IF(INDIRECT(ADDRESS(Таблицы!$AS62-1,7,,,"Трёхпредметные наборы"))&gt;=Параметры!$A$2,Таблицы!AN62,"")</f>
        <v/>
      </c>
      <c r="D61" t="str">
        <f ca="1">IF(INDIRECT(ADDRESS(Таблицы!$AS62-1,7,,,"Трёхпредметные наборы"))&gt;=Параметры!$A$2,Таблицы!AO62,"")</f>
        <v/>
      </c>
      <c r="E61" t="str">
        <f ca="1">IF(INDIRECT(ADDRESS(Таблицы!$AS62-1,7,,,"Трёхпредметные наборы"))&gt;=Параметры!$A$2,Таблицы!AP62,"")</f>
        <v/>
      </c>
      <c r="F61" t="str">
        <f ca="1">IF(INDIRECT(ADDRESS(Таблицы!$AS62-1,7,,,"Трёхпредметные наборы"))&gt;=Параметры!$A$2,Таблицы!AQ62,"")</f>
        <v/>
      </c>
      <c r="G61" t="str">
        <f ca="1">IF(INDIRECT(ADDRESS(MATCH(Таблицы!AR62,'Однопредметные наборы'!$A$2:$A$11)+1,2,,,"Однопредметные наборы"))&gt;=Параметры!$A$2,Таблицы!AR62,"")</f>
        <v/>
      </c>
      <c r="H61" s="5" t="e">
        <f ca="1">SUMPRODUCT(INDIRECT(ADDRESS(2,MATCH(D61,'Нормализованная таблица'!$B$1:$K$1)+1,,,"Нормализованная таблица")):INDIRECT(ADDRESS(31,MATCH(D61,'Нормализованная таблица'!$B$1:$K$1)+1,,,"Нормализованная таблица")),INDIRECT(ADDRESS(2,MATCH(E61,'Нормализованная таблица'!$B$1:$K$1)+1,,,"Нормализованная таблица")):INDIRECT(ADDRESS(31,MATCH(E61,'Нормализованная таблица'!$B$1:$K$1)+1,,,"Нормализованная таблица")),INDIRECT(ADDRESS(2,MATCH(F61,'Нормализованная таблица'!$B$1:$K$1)+1,,,"Нормализованная таблица")):INDIRECT(ADDRESS(31,MATCH(F61,'Нормализованная таблица'!$B$1:$K$1)+1,,,"Нормализованная таблица")),INDIRECT(ADDRESS(2,MATCH(G61,'Нормализованная таблица'!$B$1:$K$1)+1,,,"Нормализованная таблица")):INDIRECT(ADDRESS(31,MATCH(G61,'Нормализованная таблица'!$B$1:$K$1)+1,,,"Нормализованная таблица")),INDIRECT(ADDRESS(2,MATCH(C61,'Нормализованная таблица'!$B$1:$K$1)+1,,,"Нормализованная таблица")):INDIRECT(ADDRESS(31,MATCH(C61,'Нормализованная таблица'!$B$1:$K$1)+1,,,"Нормализованная таблица")),INDIRECT(ADDRESS(2,MATCH(B61,'Нормализованная таблица'!$B$1:$K$1)+1,,,"Нормализованная таблица")):INDIRECT(ADDRESS(31,MATCH(B61,'Нормализованная таблица'!$B$1:$K$1)+1,,,"Нормализованная таблица")),INDIRECT(ADDRESS(2,MATCH(A61,'Нормализованная таблица'!$B$1:$K$1)+1,,,"Нормализованная таблица")):INDIRECT(ADDRESS(31,MATCH(A61,'Нормализованная таблица'!$B$1:$K$1)+1,,,"Нормализованная таблица")))</f>
        <v>#N/A</v>
      </c>
    </row>
    <row r="62" spans="1:8" x14ac:dyDescent="0.3">
      <c r="A62" t="str">
        <f ca="1">IF(INDIRECT(ADDRESS(Таблицы!$AS63-1,7,,,"Трёхпредметные наборы"))&gt;=Параметры!$A$2,Таблицы!AL63,"")</f>
        <v/>
      </c>
      <c r="B62" t="str">
        <f ca="1">IF(INDIRECT(ADDRESS(Таблицы!$AS63-1,7,,,"Трёхпредметные наборы"))&gt;=Параметры!$A$2,Таблицы!AM63,"")</f>
        <v/>
      </c>
      <c r="C62" t="str">
        <f ca="1">IF(INDIRECT(ADDRESS(Таблицы!$AS63-1,7,,,"Трёхпредметные наборы"))&gt;=Параметры!$A$2,Таблицы!AN63,"")</f>
        <v/>
      </c>
      <c r="D62" t="str">
        <f ca="1">IF(INDIRECT(ADDRESS(Таблицы!$AS63-1,7,,,"Трёхпредметные наборы"))&gt;=Параметры!$A$2,Таблицы!AO63,"")</f>
        <v/>
      </c>
      <c r="E62" t="str">
        <f ca="1">IF(INDIRECT(ADDRESS(Таблицы!$AS63-1,7,,,"Трёхпредметные наборы"))&gt;=Параметры!$A$2,Таблицы!AP63,"")</f>
        <v/>
      </c>
      <c r="F62" t="str">
        <f ca="1">IF(INDIRECT(ADDRESS(Таблицы!$AS63-1,7,,,"Трёхпредметные наборы"))&gt;=Параметры!$A$2,Таблицы!AQ63,"")</f>
        <v/>
      </c>
      <c r="G62" t="str">
        <f ca="1">IF(INDIRECT(ADDRESS(MATCH(Таблицы!AR63,'Однопредметные наборы'!$A$2:$A$11)+1,2,,,"Однопредметные наборы"))&gt;=Параметры!$A$2,Таблицы!AR63,"")</f>
        <v>Терафлю</v>
      </c>
      <c r="H62" s="5" t="e">
        <f ca="1">SUMPRODUCT(INDIRECT(ADDRESS(2,MATCH(D62,'Нормализованная таблица'!$B$1:$K$1)+1,,,"Нормализованная таблица")):INDIRECT(ADDRESS(31,MATCH(D62,'Нормализованная таблица'!$B$1:$K$1)+1,,,"Нормализованная таблица")),INDIRECT(ADDRESS(2,MATCH(E62,'Нормализованная таблица'!$B$1:$K$1)+1,,,"Нормализованная таблица")):INDIRECT(ADDRESS(31,MATCH(E62,'Нормализованная таблица'!$B$1:$K$1)+1,,,"Нормализованная таблица")),INDIRECT(ADDRESS(2,MATCH(F62,'Нормализованная таблица'!$B$1:$K$1)+1,,,"Нормализованная таблица")):INDIRECT(ADDRESS(31,MATCH(F62,'Нормализованная таблица'!$B$1:$K$1)+1,,,"Нормализованная таблица")),INDIRECT(ADDRESS(2,MATCH(G62,'Нормализованная таблица'!$B$1:$K$1)+1,,,"Нормализованная таблица")):INDIRECT(ADDRESS(31,MATCH(G62,'Нормализованная таблица'!$B$1:$K$1)+1,,,"Нормализованная таблица")),INDIRECT(ADDRESS(2,MATCH(C62,'Нормализованная таблица'!$B$1:$K$1)+1,,,"Нормализованная таблица")):INDIRECT(ADDRESS(31,MATCH(C62,'Нормализованная таблица'!$B$1:$K$1)+1,,,"Нормализованная таблица")),INDIRECT(ADDRESS(2,MATCH(B62,'Нормализованная таблица'!$B$1:$K$1)+1,,,"Нормализованная таблица")):INDIRECT(ADDRESS(31,MATCH(B62,'Нормализованная таблица'!$B$1:$K$1)+1,,,"Нормализованная таблица")),INDIRECT(ADDRESS(2,MATCH(A62,'Нормализованная таблица'!$B$1:$K$1)+1,,,"Нормализованная таблица")):INDIRECT(ADDRESS(31,MATCH(A62,'Нормализованная таблица'!$B$1:$K$1)+1,,,"Нормализованная таблица")))</f>
        <v>#N/A</v>
      </c>
    </row>
    <row r="63" spans="1:8" x14ac:dyDescent="0.3">
      <c r="A63" t="str">
        <f ca="1">IF(INDIRECT(ADDRESS(Таблицы!$AS64-1,7,,,"Трёхпредметные наборы"))&gt;=Параметры!$A$2,Таблицы!AL64,"")</f>
        <v/>
      </c>
      <c r="B63" t="str">
        <f ca="1">IF(INDIRECT(ADDRESS(Таблицы!$AS64-1,7,,,"Трёхпредметные наборы"))&gt;=Параметры!$A$2,Таблицы!AM64,"")</f>
        <v/>
      </c>
      <c r="C63" t="str">
        <f ca="1">IF(INDIRECT(ADDRESS(Таблицы!$AS64-1,7,,,"Трёхпредметные наборы"))&gt;=Параметры!$A$2,Таблицы!AN64,"")</f>
        <v/>
      </c>
      <c r="D63" t="str">
        <f ca="1">IF(INDIRECT(ADDRESS(Таблицы!$AS64-1,7,,,"Трёхпредметные наборы"))&gt;=Параметры!$A$2,Таблицы!AO64,"")</f>
        <v/>
      </c>
      <c r="E63" t="str">
        <f ca="1">IF(INDIRECT(ADDRESS(Таблицы!$AS64-1,7,,,"Трёхпредметные наборы"))&gt;=Параметры!$A$2,Таблицы!AP64,"")</f>
        <v/>
      </c>
      <c r="F63" t="str">
        <f ca="1">IF(INDIRECT(ADDRESS(Таблицы!$AS64-1,7,,,"Трёхпредметные наборы"))&gt;=Параметры!$A$2,Таблицы!AQ64,"")</f>
        <v/>
      </c>
      <c r="G63" t="str">
        <f ca="1">IF(INDIRECT(ADDRESS(MATCH(Таблицы!AR64,'Однопредметные наборы'!$A$2:$A$11)+1,2,,,"Однопредметные наборы"))&gt;=Параметры!$A$2,Таблицы!AR64,"")</f>
        <v>Терафлю</v>
      </c>
      <c r="H63" s="5" t="e">
        <f ca="1">SUMPRODUCT(INDIRECT(ADDRESS(2,MATCH(D63,'Нормализованная таблица'!$B$1:$K$1)+1,,,"Нормализованная таблица")):INDIRECT(ADDRESS(31,MATCH(D63,'Нормализованная таблица'!$B$1:$K$1)+1,,,"Нормализованная таблица")),INDIRECT(ADDRESS(2,MATCH(E63,'Нормализованная таблица'!$B$1:$K$1)+1,,,"Нормализованная таблица")):INDIRECT(ADDRESS(31,MATCH(E63,'Нормализованная таблица'!$B$1:$K$1)+1,,,"Нормализованная таблица")),INDIRECT(ADDRESS(2,MATCH(F63,'Нормализованная таблица'!$B$1:$K$1)+1,,,"Нормализованная таблица")):INDIRECT(ADDRESS(31,MATCH(F63,'Нормализованная таблица'!$B$1:$K$1)+1,,,"Нормализованная таблица")),INDIRECT(ADDRESS(2,MATCH(G63,'Нормализованная таблица'!$B$1:$K$1)+1,,,"Нормализованная таблица")):INDIRECT(ADDRESS(31,MATCH(G63,'Нормализованная таблица'!$B$1:$K$1)+1,,,"Нормализованная таблица")),INDIRECT(ADDRESS(2,MATCH(C63,'Нормализованная таблица'!$B$1:$K$1)+1,,,"Нормализованная таблица")):INDIRECT(ADDRESS(31,MATCH(C63,'Нормализованная таблица'!$B$1:$K$1)+1,,,"Нормализованная таблица")),INDIRECT(ADDRESS(2,MATCH(B63,'Нормализованная таблица'!$B$1:$K$1)+1,,,"Нормализованная таблица")):INDIRECT(ADDRESS(31,MATCH(B63,'Нормализованная таблица'!$B$1:$K$1)+1,,,"Нормализованная таблица")),INDIRECT(ADDRESS(2,MATCH(A63,'Нормализованная таблица'!$B$1:$K$1)+1,,,"Нормализованная таблица")):INDIRECT(ADDRESS(31,MATCH(A63,'Нормализованная таблица'!$B$1:$K$1)+1,,,"Нормализованная таблица")))</f>
        <v>#N/A</v>
      </c>
    </row>
    <row r="64" spans="1:8" x14ac:dyDescent="0.3">
      <c r="A64" t="str">
        <f ca="1">IF(INDIRECT(ADDRESS(Таблицы!$AS65-1,7,,,"Трёхпредметные наборы"))&gt;=Параметры!$A$2,Таблицы!AL65,"")</f>
        <v/>
      </c>
      <c r="B64" t="str">
        <f ca="1">IF(INDIRECT(ADDRESS(Таблицы!$AS65-1,7,,,"Трёхпредметные наборы"))&gt;=Параметры!$A$2,Таблицы!AM65,"")</f>
        <v/>
      </c>
      <c r="C64" t="str">
        <f ca="1">IF(INDIRECT(ADDRESS(Таблицы!$AS65-1,7,,,"Трёхпредметные наборы"))&gt;=Параметры!$A$2,Таблицы!AN65,"")</f>
        <v/>
      </c>
      <c r="D64" t="str">
        <f ca="1">IF(INDIRECT(ADDRESS(Таблицы!$AS65-1,7,,,"Трёхпредметные наборы"))&gt;=Параметры!$A$2,Таблицы!AO65,"")</f>
        <v/>
      </c>
      <c r="E64" t="str">
        <f ca="1">IF(INDIRECT(ADDRESS(Таблицы!$AS65-1,7,,,"Трёхпредметные наборы"))&gt;=Параметры!$A$2,Таблицы!AP65,"")</f>
        <v/>
      </c>
      <c r="F64" t="str">
        <f ca="1">IF(INDIRECT(ADDRESS(Таблицы!$AS65-1,7,,,"Трёхпредметные наборы"))&gt;=Параметры!$A$2,Таблицы!AQ65,"")</f>
        <v/>
      </c>
      <c r="G64" t="str">
        <f ca="1">IF(INDIRECT(ADDRESS(MATCH(Таблицы!AR65,'Однопредметные наборы'!$A$2:$A$11)+1,2,,,"Однопредметные наборы"))&gt;=Параметры!$A$2,Таблицы!AR65,"")</f>
        <v/>
      </c>
      <c r="H64" s="5" t="e">
        <f ca="1">SUMPRODUCT(INDIRECT(ADDRESS(2,MATCH(D64,'Нормализованная таблица'!$B$1:$K$1)+1,,,"Нормализованная таблица")):INDIRECT(ADDRESS(31,MATCH(D64,'Нормализованная таблица'!$B$1:$K$1)+1,,,"Нормализованная таблица")),INDIRECT(ADDRESS(2,MATCH(E64,'Нормализованная таблица'!$B$1:$K$1)+1,,,"Нормализованная таблица")):INDIRECT(ADDRESS(31,MATCH(E64,'Нормализованная таблица'!$B$1:$K$1)+1,,,"Нормализованная таблица")),INDIRECT(ADDRESS(2,MATCH(F64,'Нормализованная таблица'!$B$1:$K$1)+1,,,"Нормализованная таблица")):INDIRECT(ADDRESS(31,MATCH(F64,'Нормализованная таблица'!$B$1:$K$1)+1,,,"Нормализованная таблица")),INDIRECT(ADDRESS(2,MATCH(G64,'Нормализованная таблица'!$B$1:$K$1)+1,,,"Нормализованная таблица")):INDIRECT(ADDRESS(31,MATCH(G64,'Нормализованная таблица'!$B$1:$K$1)+1,,,"Нормализованная таблица")),INDIRECT(ADDRESS(2,MATCH(C64,'Нормализованная таблица'!$B$1:$K$1)+1,,,"Нормализованная таблица")):INDIRECT(ADDRESS(31,MATCH(C64,'Нормализованная таблица'!$B$1:$K$1)+1,,,"Нормализованная таблица")),INDIRECT(ADDRESS(2,MATCH(B64,'Нормализованная таблица'!$B$1:$K$1)+1,,,"Нормализованная таблица")):INDIRECT(ADDRESS(31,MATCH(B64,'Нормализованная таблица'!$B$1:$K$1)+1,,,"Нормализованная таблица")),INDIRECT(ADDRESS(2,MATCH(A64,'Нормализованная таблица'!$B$1:$K$1)+1,,,"Нормализованная таблица")):INDIRECT(ADDRESS(31,MATCH(A64,'Нормализованная таблица'!$B$1:$K$1)+1,,,"Нормализованная таблица")))</f>
        <v>#N/A</v>
      </c>
    </row>
    <row r="65" spans="1:8" x14ac:dyDescent="0.3">
      <c r="A65" t="str">
        <f ca="1">IF(INDIRECT(ADDRESS(Таблицы!$AS66-1,7,,,"Трёхпредметные наборы"))&gt;=Параметры!$A$2,Таблицы!AL66,"")</f>
        <v/>
      </c>
      <c r="B65" t="str">
        <f ca="1">IF(INDIRECT(ADDRESS(Таблицы!$AS66-1,7,,,"Трёхпредметные наборы"))&gt;=Параметры!$A$2,Таблицы!AM66,"")</f>
        <v/>
      </c>
      <c r="C65" t="str">
        <f ca="1">IF(INDIRECT(ADDRESS(Таблицы!$AS66-1,7,,,"Трёхпредметные наборы"))&gt;=Параметры!$A$2,Таблицы!AN66,"")</f>
        <v/>
      </c>
      <c r="D65" t="str">
        <f ca="1">IF(INDIRECT(ADDRESS(Таблицы!$AS66-1,7,,,"Трёхпредметные наборы"))&gt;=Параметры!$A$2,Таблицы!AO66,"")</f>
        <v/>
      </c>
      <c r="E65" t="str">
        <f ca="1">IF(INDIRECT(ADDRESS(Таблицы!$AS66-1,7,,,"Трёхпредметные наборы"))&gt;=Параметры!$A$2,Таблицы!AP66,"")</f>
        <v/>
      </c>
      <c r="F65" t="str">
        <f ca="1">IF(INDIRECT(ADDRESS(Таблицы!$AS66-1,7,,,"Трёхпредметные наборы"))&gt;=Параметры!$A$2,Таблицы!AQ66,"")</f>
        <v/>
      </c>
      <c r="G65" t="str">
        <f ca="1">IF(INDIRECT(ADDRESS(MATCH(Таблицы!AR66,'Однопредметные наборы'!$A$2:$A$11)+1,2,,,"Однопредметные наборы"))&gt;=Параметры!$A$2,Таблицы!AR66,"")</f>
        <v>Терафлю</v>
      </c>
      <c r="H65" s="5" t="e">
        <f ca="1">SUMPRODUCT(INDIRECT(ADDRESS(2,MATCH(D65,'Нормализованная таблица'!$B$1:$K$1)+1,,,"Нормализованная таблица")):INDIRECT(ADDRESS(31,MATCH(D65,'Нормализованная таблица'!$B$1:$K$1)+1,,,"Нормализованная таблица")),INDIRECT(ADDRESS(2,MATCH(E65,'Нормализованная таблица'!$B$1:$K$1)+1,,,"Нормализованная таблица")):INDIRECT(ADDRESS(31,MATCH(E65,'Нормализованная таблица'!$B$1:$K$1)+1,,,"Нормализованная таблица")),INDIRECT(ADDRESS(2,MATCH(F65,'Нормализованная таблица'!$B$1:$K$1)+1,,,"Нормализованная таблица")):INDIRECT(ADDRESS(31,MATCH(F65,'Нормализованная таблица'!$B$1:$K$1)+1,,,"Нормализованная таблица")),INDIRECT(ADDRESS(2,MATCH(G65,'Нормализованная таблица'!$B$1:$K$1)+1,,,"Нормализованная таблица")):INDIRECT(ADDRESS(31,MATCH(G65,'Нормализованная таблица'!$B$1:$K$1)+1,,,"Нормализованная таблица")),INDIRECT(ADDRESS(2,MATCH(C65,'Нормализованная таблица'!$B$1:$K$1)+1,,,"Нормализованная таблица")):INDIRECT(ADDRESS(31,MATCH(C65,'Нормализованная таблица'!$B$1:$K$1)+1,,,"Нормализованная таблица")),INDIRECT(ADDRESS(2,MATCH(B65,'Нормализованная таблица'!$B$1:$K$1)+1,,,"Нормализованная таблица")):INDIRECT(ADDRESS(31,MATCH(B65,'Нормализованная таблица'!$B$1:$K$1)+1,,,"Нормализованная таблица")),INDIRECT(ADDRESS(2,MATCH(A65,'Нормализованная таблица'!$B$1:$K$1)+1,,,"Нормализованная таблица")):INDIRECT(ADDRESS(31,MATCH(A65,'Нормализованная таблица'!$B$1:$K$1)+1,,,"Нормализованная таблица")))</f>
        <v>#N/A</v>
      </c>
    </row>
    <row r="66" spans="1:8" x14ac:dyDescent="0.3">
      <c r="A66" t="str">
        <f ca="1">IF(INDIRECT(ADDRESS(Таблицы!$AS67-1,7,,,"Трёхпредметные наборы"))&gt;=Параметры!$A$2,Таблицы!AL67,"")</f>
        <v/>
      </c>
      <c r="B66" t="str">
        <f ca="1">IF(INDIRECT(ADDRESS(Таблицы!$AS67-1,7,,,"Трёхпредметные наборы"))&gt;=Параметры!$A$2,Таблицы!AM67,"")</f>
        <v/>
      </c>
      <c r="C66" t="str">
        <f ca="1">IF(INDIRECT(ADDRESS(Таблицы!$AS67-1,7,,,"Трёхпредметные наборы"))&gt;=Параметры!$A$2,Таблицы!AN67,"")</f>
        <v/>
      </c>
      <c r="D66" t="str">
        <f ca="1">IF(INDIRECT(ADDRESS(Таблицы!$AS67-1,7,,,"Трёхпредметные наборы"))&gt;=Параметры!$A$2,Таблицы!AO67,"")</f>
        <v/>
      </c>
      <c r="E66" t="str">
        <f ca="1">IF(INDIRECT(ADDRESS(Таблицы!$AS67-1,7,,,"Трёхпредметные наборы"))&gt;=Параметры!$A$2,Таблицы!AP67,"")</f>
        <v/>
      </c>
      <c r="F66" t="str">
        <f ca="1">IF(INDIRECT(ADDRESS(Таблицы!$AS67-1,7,,,"Трёхпредметные наборы"))&gt;=Параметры!$A$2,Таблицы!AQ67,"")</f>
        <v/>
      </c>
      <c r="G66" t="str">
        <f ca="1">IF(INDIRECT(ADDRESS(MATCH(Таблицы!AR67,'Однопредметные наборы'!$A$2:$A$11)+1,2,,,"Однопредметные наборы"))&gt;=Параметры!$A$2,Таблицы!AR67,"")</f>
        <v>Терафлю</v>
      </c>
      <c r="H66" s="5" t="e">
        <f ca="1">SUMPRODUCT(INDIRECT(ADDRESS(2,MATCH(D66,'Нормализованная таблица'!$B$1:$K$1)+1,,,"Нормализованная таблица")):INDIRECT(ADDRESS(31,MATCH(D66,'Нормализованная таблица'!$B$1:$K$1)+1,,,"Нормализованная таблица")),INDIRECT(ADDRESS(2,MATCH(E66,'Нормализованная таблица'!$B$1:$K$1)+1,,,"Нормализованная таблица")):INDIRECT(ADDRESS(31,MATCH(E66,'Нормализованная таблица'!$B$1:$K$1)+1,,,"Нормализованная таблица")),INDIRECT(ADDRESS(2,MATCH(F66,'Нормализованная таблица'!$B$1:$K$1)+1,,,"Нормализованная таблица")):INDIRECT(ADDRESS(31,MATCH(F66,'Нормализованная таблица'!$B$1:$K$1)+1,,,"Нормализованная таблица")),INDIRECT(ADDRESS(2,MATCH(G66,'Нормализованная таблица'!$B$1:$K$1)+1,,,"Нормализованная таблица")):INDIRECT(ADDRESS(31,MATCH(G66,'Нормализованная таблица'!$B$1:$K$1)+1,,,"Нормализованная таблица")),INDIRECT(ADDRESS(2,MATCH(C66,'Нормализованная таблица'!$B$1:$K$1)+1,,,"Нормализованная таблица")):INDIRECT(ADDRESS(31,MATCH(C66,'Нормализованная таблица'!$B$1:$K$1)+1,,,"Нормализованная таблица")),INDIRECT(ADDRESS(2,MATCH(B66,'Нормализованная таблица'!$B$1:$K$1)+1,,,"Нормализованная таблица")):INDIRECT(ADDRESS(31,MATCH(B66,'Нормализованная таблица'!$B$1:$K$1)+1,,,"Нормализованная таблица")),INDIRECT(ADDRESS(2,MATCH(A66,'Нормализованная таблица'!$B$1:$K$1)+1,,,"Нормализованная таблица")):INDIRECT(ADDRESS(31,MATCH(A66,'Нормализованная таблица'!$B$1:$K$1)+1,,,"Нормализованная таблица")))</f>
        <v>#N/A</v>
      </c>
    </row>
    <row r="67" spans="1:8" x14ac:dyDescent="0.3">
      <c r="A67" t="str">
        <f ca="1">IF(INDIRECT(ADDRESS(Таблицы!$AS68-1,7,,,"Трёхпредметные наборы"))&gt;=Параметры!$A$2,Таблицы!AL68,"")</f>
        <v/>
      </c>
      <c r="B67" t="str">
        <f ca="1">IF(INDIRECT(ADDRESS(Таблицы!$AS68-1,7,,,"Трёхпредметные наборы"))&gt;=Параметры!$A$2,Таблицы!AM68,"")</f>
        <v/>
      </c>
      <c r="C67" t="str">
        <f ca="1">IF(INDIRECT(ADDRESS(Таблицы!$AS68-1,7,,,"Трёхпредметные наборы"))&gt;=Параметры!$A$2,Таблицы!AN68,"")</f>
        <v/>
      </c>
      <c r="D67" t="str">
        <f ca="1">IF(INDIRECT(ADDRESS(Таблицы!$AS68-1,7,,,"Трёхпредметные наборы"))&gt;=Параметры!$A$2,Таблицы!AO68,"")</f>
        <v/>
      </c>
      <c r="E67" t="str">
        <f ca="1">IF(INDIRECT(ADDRESS(Таблицы!$AS68-1,7,,,"Трёхпредметные наборы"))&gt;=Параметры!$A$2,Таблицы!AP68,"")</f>
        <v/>
      </c>
      <c r="F67" t="str">
        <f ca="1">IF(INDIRECT(ADDRESS(Таблицы!$AS68-1,7,,,"Трёхпредметные наборы"))&gt;=Параметры!$A$2,Таблицы!AQ68,"")</f>
        <v/>
      </c>
      <c r="G67" t="str">
        <f ca="1">IF(INDIRECT(ADDRESS(MATCH(Таблицы!AR68,'Однопредметные наборы'!$A$2:$A$11)+1,2,,,"Однопредметные наборы"))&gt;=Параметры!$A$2,Таблицы!AR68,"")</f>
        <v>Терафлю</v>
      </c>
      <c r="H67" s="5" t="e">
        <f ca="1">SUMPRODUCT(INDIRECT(ADDRESS(2,MATCH(D67,'Нормализованная таблица'!$B$1:$K$1)+1,,,"Нормализованная таблица")):INDIRECT(ADDRESS(31,MATCH(D67,'Нормализованная таблица'!$B$1:$K$1)+1,,,"Нормализованная таблица")),INDIRECT(ADDRESS(2,MATCH(E67,'Нормализованная таблица'!$B$1:$K$1)+1,,,"Нормализованная таблица")):INDIRECT(ADDRESS(31,MATCH(E67,'Нормализованная таблица'!$B$1:$K$1)+1,,,"Нормализованная таблица")),INDIRECT(ADDRESS(2,MATCH(F67,'Нормализованная таблица'!$B$1:$K$1)+1,,,"Нормализованная таблица")):INDIRECT(ADDRESS(31,MATCH(F67,'Нормализованная таблица'!$B$1:$K$1)+1,,,"Нормализованная таблица")),INDIRECT(ADDRESS(2,MATCH(G67,'Нормализованная таблица'!$B$1:$K$1)+1,,,"Нормализованная таблица")):INDIRECT(ADDRESS(31,MATCH(G67,'Нормализованная таблица'!$B$1:$K$1)+1,,,"Нормализованная таблица")),INDIRECT(ADDRESS(2,MATCH(C67,'Нормализованная таблица'!$B$1:$K$1)+1,,,"Нормализованная таблица")):INDIRECT(ADDRESS(31,MATCH(C67,'Нормализованная таблица'!$B$1:$K$1)+1,,,"Нормализованная таблица")),INDIRECT(ADDRESS(2,MATCH(B67,'Нормализованная таблица'!$B$1:$K$1)+1,,,"Нормализованная таблица")):INDIRECT(ADDRESS(31,MATCH(B67,'Нормализованная таблица'!$B$1:$K$1)+1,,,"Нормализованная таблица")),INDIRECT(ADDRESS(2,MATCH(A67,'Нормализованная таблица'!$B$1:$K$1)+1,,,"Нормализованная таблица")):INDIRECT(ADDRESS(31,MATCH(A67,'Нормализованная таблица'!$B$1:$K$1)+1,,,"Нормализованная таблица")))</f>
        <v>#N/A</v>
      </c>
    </row>
    <row r="68" spans="1:8" x14ac:dyDescent="0.3">
      <c r="A68" t="str">
        <f ca="1">IF(INDIRECT(ADDRESS(Таблицы!$AS69-1,7,,,"Трёхпредметные наборы"))&gt;=Параметры!$A$2,Таблицы!AL69,"")</f>
        <v/>
      </c>
      <c r="B68" t="str">
        <f ca="1">IF(INDIRECT(ADDRESS(Таблицы!$AS69-1,7,,,"Трёхпредметные наборы"))&gt;=Параметры!$A$2,Таблицы!AM69,"")</f>
        <v/>
      </c>
      <c r="C68" t="str">
        <f ca="1">IF(INDIRECT(ADDRESS(Таблицы!$AS69-1,7,,,"Трёхпредметные наборы"))&gt;=Параметры!$A$2,Таблицы!AN69,"")</f>
        <v/>
      </c>
      <c r="D68" t="str">
        <f ca="1">IF(INDIRECT(ADDRESS(Таблицы!$AS69-1,7,,,"Трёхпредметные наборы"))&gt;=Параметры!$A$2,Таблицы!AO69,"")</f>
        <v/>
      </c>
      <c r="E68" t="str">
        <f ca="1">IF(INDIRECT(ADDRESS(Таблицы!$AS69-1,7,,,"Трёхпредметные наборы"))&gt;=Параметры!$A$2,Таблицы!AP69,"")</f>
        <v/>
      </c>
      <c r="F68" t="str">
        <f ca="1">IF(INDIRECT(ADDRESS(Таблицы!$AS69-1,7,,,"Трёхпредметные наборы"))&gt;=Параметры!$A$2,Таблицы!AQ69,"")</f>
        <v/>
      </c>
      <c r="G68" t="str">
        <f ca="1">IF(INDIRECT(ADDRESS(MATCH(Таблицы!AR69,'Однопредметные наборы'!$A$2:$A$11)+1,2,,,"Однопредметные наборы"))&gt;=Параметры!$A$2,Таблицы!AR69,"")</f>
        <v/>
      </c>
      <c r="H68" s="5" t="e">
        <f ca="1">SUMPRODUCT(INDIRECT(ADDRESS(2,MATCH(D68,'Нормализованная таблица'!$B$1:$K$1)+1,,,"Нормализованная таблица")):INDIRECT(ADDRESS(31,MATCH(D68,'Нормализованная таблица'!$B$1:$K$1)+1,,,"Нормализованная таблица")),INDIRECT(ADDRESS(2,MATCH(E68,'Нормализованная таблица'!$B$1:$K$1)+1,,,"Нормализованная таблица")):INDIRECT(ADDRESS(31,MATCH(E68,'Нормализованная таблица'!$B$1:$K$1)+1,,,"Нормализованная таблица")),INDIRECT(ADDRESS(2,MATCH(F68,'Нормализованная таблица'!$B$1:$K$1)+1,,,"Нормализованная таблица")):INDIRECT(ADDRESS(31,MATCH(F68,'Нормализованная таблица'!$B$1:$K$1)+1,,,"Нормализованная таблица")),INDIRECT(ADDRESS(2,MATCH(G68,'Нормализованная таблица'!$B$1:$K$1)+1,,,"Нормализованная таблица")):INDIRECT(ADDRESS(31,MATCH(G68,'Нормализованная таблица'!$B$1:$K$1)+1,,,"Нормализованная таблица")),INDIRECT(ADDRESS(2,MATCH(C68,'Нормализованная таблица'!$B$1:$K$1)+1,,,"Нормализованная таблица")):INDIRECT(ADDRESS(31,MATCH(C68,'Нормализованная таблица'!$B$1:$K$1)+1,,,"Нормализованная таблица")),INDIRECT(ADDRESS(2,MATCH(B68,'Нормализованная таблица'!$B$1:$K$1)+1,,,"Нормализованная таблица")):INDIRECT(ADDRESS(31,MATCH(B68,'Нормализованная таблица'!$B$1:$K$1)+1,,,"Нормализованная таблица")),INDIRECT(ADDRESS(2,MATCH(A68,'Нормализованная таблица'!$B$1:$K$1)+1,,,"Нормализованная таблица")):INDIRECT(ADDRESS(31,MATCH(A68,'Нормализованная таблица'!$B$1:$K$1)+1,,,"Нормализованная таблица")))</f>
        <v>#N/A</v>
      </c>
    </row>
    <row r="69" spans="1:8" x14ac:dyDescent="0.3">
      <c r="A69" t="str">
        <f ca="1">IF(INDIRECT(ADDRESS(Таблицы!$AS70-1,7,,,"Трёхпредметные наборы"))&gt;=Параметры!$A$2,Таблицы!AL70,"")</f>
        <v/>
      </c>
      <c r="B69" t="str">
        <f ca="1">IF(INDIRECT(ADDRESS(Таблицы!$AS70-1,7,,,"Трёхпредметные наборы"))&gt;=Параметры!$A$2,Таблицы!AM70,"")</f>
        <v/>
      </c>
      <c r="C69" t="str">
        <f ca="1">IF(INDIRECT(ADDRESS(Таблицы!$AS70-1,7,,,"Трёхпредметные наборы"))&gt;=Параметры!$A$2,Таблицы!AN70,"")</f>
        <v/>
      </c>
      <c r="D69" t="str">
        <f ca="1">IF(INDIRECT(ADDRESS(Таблицы!$AS70-1,7,,,"Трёхпредметные наборы"))&gt;=Параметры!$A$2,Таблицы!AO70,"")</f>
        <v/>
      </c>
      <c r="E69" t="str">
        <f ca="1">IF(INDIRECT(ADDRESS(Таблицы!$AS70-1,7,,,"Трёхпредметные наборы"))&gt;=Параметры!$A$2,Таблицы!AP70,"")</f>
        <v/>
      </c>
      <c r="F69" t="str">
        <f ca="1">IF(INDIRECT(ADDRESS(Таблицы!$AS70-1,7,,,"Трёхпредметные наборы"))&gt;=Параметры!$A$2,Таблицы!AQ70,"")</f>
        <v/>
      </c>
      <c r="G69" t="str">
        <f ca="1">IF(INDIRECT(ADDRESS(MATCH(Таблицы!AR70,'Однопредметные наборы'!$A$2:$A$11)+1,2,,,"Однопредметные наборы"))&gt;=Параметры!$A$2,Таблицы!AR70,"")</f>
        <v>Терафлю</v>
      </c>
      <c r="H69" s="5" t="e">
        <f ca="1">SUMPRODUCT(INDIRECT(ADDRESS(2,MATCH(D69,'Нормализованная таблица'!$B$1:$K$1)+1,,,"Нормализованная таблица")):INDIRECT(ADDRESS(31,MATCH(D69,'Нормализованная таблица'!$B$1:$K$1)+1,,,"Нормализованная таблица")),INDIRECT(ADDRESS(2,MATCH(E69,'Нормализованная таблица'!$B$1:$K$1)+1,,,"Нормализованная таблица")):INDIRECT(ADDRESS(31,MATCH(E69,'Нормализованная таблица'!$B$1:$K$1)+1,,,"Нормализованная таблица")),INDIRECT(ADDRESS(2,MATCH(F69,'Нормализованная таблица'!$B$1:$K$1)+1,,,"Нормализованная таблица")):INDIRECT(ADDRESS(31,MATCH(F69,'Нормализованная таблица'!$B$1:$K$1)+1,,,"Нормализованная таблица")),INDIRECT(ADDRESS(2,MATCH(G69,'Нормализованная таблица'!$B$1:$K$1)+1,,,"Нормализованная таблица")):INDIRECT(ADDRESS(31,MATCH(G69,'Нормализованная таблица'!$B$1:$K$1)+1,,,"Нормализованная таблица")),INDIRECT(ADDRESS(2,MATCH(C69,'Нормализованная таблица'!$B$1:$K$1)+1,,,"Нормализованная таблица")):INDIRECT(ADDRESS(31,MATCH(C69,'Нормализованная таблица'!$B$1:$K$1)+1,,,"Нормализованная таблица")),INDIRECT(ADDRESS(2,MATCH(B69,'Нормализованная таблица'!$B$1:$K$1)+1,,,"Нормализованная таблица")):INDIRECT(ADDRESS(31,MATCH(B69,'Нормализованная таблица'!$B$1:$K$1)+1,,,"Нормализованная таблица")),INDIRECT(ADDRESS(2,MATCH(A69,'Нормализованная таблица'!$B$1:$K$1)+1,,,"Нормализованная таблица")):INDIRECT(ADDRESS(31,MATCH(A69,'Нормализованная таблица'!$B$1:$K$1)+1,,,"Нормализованная таблица")))</f>
        <v>#N/A</v>
      </c>
    </row>
    <row r="70" spans="1:8" x14ac:dyDescent="0.3">
      <c r="A70" t="str">
        <f ca="1">IF(INDIRECT(ADDRESS(Таблицы!$AS71-1,7,,,"Трёхпредметные наборы"))&gt;=Параметры!$A$2,Таблицы!AL71,"")</f>
        <v/>
      </c>
      <c r="B70" t="str">
        <f ca="1">IF(INDIRECT(ADDRESS(Таблицы!$AS71-1,7,,,"Трёхпредметные наборы"))&gt;=Параметры!$A$2,Таблицы!AM71,"")</f>
        <v/>
      </c>
      <c r="C70" t="str">
        <f ca="1">IF(INDIRECT(ADDRESS(Таблицы!$AS71-1,7,,,"Трёхпредметные наборы"))&gt;=Параметры!$A$2,Таблицы!AN71,"")</f>
        <v/>
      </c>
      <c r="D70" t="str">
        <f ca="1">IF(INDIRECT(ADDRESS(Таблицы!$AS71-1,7,,,"Трёхпредметные наборы"))&gt;=Параметры!$A$2,Таблицы!AO71,"")</f>
        <v/>
      </c>
      <c r="E70" t="str">
        <f ca="1">IF(INDIRECT(ADDRESS(Таблицы!$AS71-1,7,,,"Трёхпредметные наборы"))&gt;=Параметры!$A$2,Таблицы!AP71,"")</f>
        <v/>
      </c>
      <c r="F70" t="str">
        <f ca="1">IF(INDIRECT(ADDRESS(Таблицы!$AS71-1,7,,,"Трёхпредметные наборы"))&gt;=Параметры!$A$2,Таблицы!AQ71,"")</f>
        <v/>
      </c>
      <c r="G70" t="str">
        <f ca="1">IF(INDIRECT(ADDRESS(MATCH(Таблицы!AR71,'Однопредметные наборы'!$A$2:$A$11)+1,2,,,"Однопредметные наборы"))&gt;=Параметры!$A$2,Таблицы!AR71,"")</f>
        <v>Терафлю</v>
      </c>
      <c r="H70" s="5" t="e">
        <f ca="1">SUMPRODUCT(INDIRECT(ADDRESS(2,MATCH(D70,'Нормализованная таблица'!$B$1:$K$1)+1,,,"Нормализованная таблица")):INDIRECT(ADDRESS(31,MATCH(D70,'Нормализованная таблица'!$B$1:$K$1)+1,,,"Нормализованная таблица")),INDIRECT(ADDRESS(2,MATCH(E70,'Нормализованная таблица'!$B$1:$K$1)+1,,,"Нормализованная таблица")):INDIRECT(ADDRESS(31,MATCH(E70,'Нормализованная таблица'!$B$1:$K$1)+1,,,"Нормализованная таблица")),INDIRECT(ADDRESS(2,MATCH(F70,'Нормализованная таблица'!$B$1:$K$1)+1,,,"Нормализованная таблица")):INDIRECT(ADDRESS(31,MATCH(F70,'Нормализованная таблица'!$B$1:$K$1)+1,,,"Нормализованная таблица")),INDIRECT(ADDRESS(2,MATCH(G70,'Нормализованная таблица'!$B$1:$K$1)+1,,,"Нормализованная таблица")):INDIRECT(ADDRESS(31,MATCH(G70,'Нормализованная таблица'!$B$1:$K$1)+1,,,"Нормализованная таблица")),INDIRECT(ADDRESS(2,MATCH(C70,'Нормализованная таблица'!$B$1:$K$1)+1,,,"Нормализованная таблица")):INDIRECT(ADDRESS(31,MATCH(C70,'Нормализованная таблица'!$B$1:$K$1)+1,,,"Нормализованная таблица")),INDIRECT(ADDRESS(2,MATCH(B70,'Нормализованная таблица'!$B$1:$K$1)+1,,,"Нормализованная таблица")):INDIRECT(ADDRESS(31,MATCH(B70,'Нормализованная таблица'!$B$1:$K$1)+1,,,"Нормализованная таблица")),INDIRECT(ADDRESS(2,MATCH(A70,'Нормализованная таблица'!$B$1:$K$1)+1,,,"Нормализованная таблица")):INDIRECT(ADDRESS(31,MATCH(A70,'Нормализованная таблица'!$B$1:$K$1)+1,,,"Нормализованная таблица")))</f>
        <v>#N/A</v>
      </c>
    </row>
    <row r="71" spans="1:8" x14ac:dyDescent="0.3">
      <c r="A71" t="str">
        <f ca="1">IF(INDIRECT(ADDRESS(Таблицы!$AS72-1,7,,,"Трёхпредметные наборы"))&gt;=Параметры!$A$2,Таблицы!AL72,"")</f>
        <v/>
      </c>
      <c r="B71" t="str">
        <f ca="1">IF(INDIRECT(ADDRESS(Таблицы!$AS72-1,7,,,"Трёхпредметные наборы"))&gt;=Параметры!$A$2,Таблицы!AM72,"")</f>
        <v/>
      </c>
      <c r="C71" t="str">
        <f ca="1">IF(INDIRECT(ADDRESS(Таблицы!$AS72-1,7,,,"Трёхпредметные наборы"))&gt;=Параметры!$A$2,Таблицы!AN72,"")</f>
        <v/>
      </c>
      <c r="D71" t="str">
        <f ca="1">IF(INDIRECT(ADDRESS(Таблицы!$AS72-1,7,,,"Трёхпредметные наборы"))&gt;=Параметры!$A$2,Таблицы!AO72,"")</f>
        <v/>
      </c>
      <c r="E71" t="str">
        <f ca="1">IF(INDIRECT(ADDRESS(Таблицы!$AS72-1,7,,,"Трёхпредметные наборы"))&gt;=Параметры!$A$2,Таблицы!AP72,"")</f>
        <v/>
      </c>
      <c r="F71" t="str">
        <f ca="1">IF(INDIRECT(ADDRESS(Таблицы!$AS72-1,7,,,"Трёхпредметные наборы"))&gt;=Параметры!$A$2,Таблицы!AQ72,"")</f>
        <v/>
      </c>
      <c r="G71" t="str">
        <f ca="1">IF(INDIRECT(ADDRESS(MATCH(Таблицы!AR72,'Однопредметные наборы'!$A$2:$A$11)+1,2,,,"Однопредметные наборы"))&gt;=Параметры!$A$2,Таблицы!AR72,"")</f>
        <v>Терафлю</v>
      </c>
      <c r="H71" s="5" t="e">
        <f ca="1">SUMPRODUCT(INDIRECT(ADDRESS(2,MATCH(D71,'Нормализованная таблица'!$B$1:$K$1)+1,,,"Нормализованная таблица")):INDIRECT(ADDRESS(31,MATCH(D71,'Нормализованная таблица'!$B$1:$K$1)+1,,,"Нормализованная таблица")),INDIRECT(ADDRESS(2,MATCH(E71,'Нормализованная таблица'!$B$1:$K$1)+1,,,"Нормализованная таблица")):INDIRECT(ADDRESS(31,MATCH(E71,'Нормализованная таблица'!$B$1:$K$1)+1,,,"Нормализованная таблица")),INDIRECT(ADDRESS(2,MATCH(F71,'Нормализованная таблица'!$B$1:$K$1)+1,,,"Нормализованная таблица")):INDIRECT(ADDRESS(31,MATCH(F71,'Нормализованная таблица'!$B$1:$K$1)+1,,,"Нормализованная таблица")),INDIRECT(ADDRESS(2,MATCH(G71,'Нормализованная таблица'!$B$1:$K$1)+1,,,"Нормализованная таблица")):INDIRECT(ADDRESS(31,MATCH(G71,'Нормализованная таблица'!$B$1:$K$1)+1,,,"Нормализованная таблица")),INDIRECT(ADDRESS(2,MATCH(C71,'Нормализованная таблица'!$B$1:$K$1)+1,,,"Нормализованная таблица")):INDIRECT(ADDRESS(31,MATCH(C71,'Нормализованная таблица'!$B$1:$K$1)+1,,,"Нормализованная таблица")),INDIRECT(ADDRESS(2,MATCH(B71,'Нормализованная таблица'!$B$1:$K$1)+1,,,"Нормализованная таблица")):INDIRECT(ADDRESS(31,MATCH(B71,'Нормализованная таблица'!$B$1:$K$1)+1,,,"Нормализованная таблица")),INDIRECT(ADDRESS(2,MATCH(A71,'Нормализованная таблица'!$B$1:$K$1)+1,,,"Нормализованная таблица")):INDIRECT(ADDRESS(31,MATCH(A71,'Нормализованная таблица'!$B$1:$K$1)+1,,,"Нормализованная таблица")))</f>
        <v>#N/A</v>
      </c>
    </row>
    <row r="72" spans="1:8" x14ac:dyDescent="0.3">
      <c r="A72" t="str">
        <f ca="1">IF(INDIRECT(ADDRESS(Таблицы!$AS73-1,7,,,"Трёхпредметные наборы"))&gt;=Параметры!$A$2,Таблицы!AL73,"")</f>
        <v/>
      </c>
      <c r="B72" t="str">
        <f ca="1">IF(INDIRECT(ADDRESS(Таблицы!$AS73-1,7,,,"Трёхпредметные наборы"))&gt;=Параметры!$A$2,Таблицы!AM73,"")</f>
        <v/>
      </c>
      <c r="C72" t="str">
        <f ca="1">IF(INDIRECT(ADDRESS(Таблицы!$AS73-1,7,,,"Трёхпредметные наборы"))&gt;=Параметры!$A$2,Таблицы!AN73,"")</f>
        <v/>
      </c>
      <c r="D72" t="str">
        <f ca="1">IF(INDIRECT(ADDRESS(Таблицы!$AS73-1,7,,,"Трёхпредметные наборы"))&gt;=Параметры!$A$2,Таблицы!AO73,"")</f>
        <v/>
      </c>
      <c r="E72" t="str">
        <f ca="1">IF(INDIRECT(ADDRESS(Таблицы!$AS73-1,7,,,"Трёхпредметные наборы"))&gt;=Параметры!$A$2,Таблицы!AP73,"")</f>
        <v/>
      </c>
      <c r="F72" t="str">
        <f ca="1">IF(INDIRECT(ADDRESS(Таблицы!$AS73-1,7,,,"Трёхпредметные наборы"))&gt;=Параметры!$A$2,Таблицы!AQ73,"")</f>
        <v/>
      </c>
      <c r="G72" t="str">
        <f ca="1">IF(INDIRECT(ADDRESS(MATCH(Таблицы!AR73,'Однопредметные наборы'!$A$2:$A$11)+1,2,,,"Однопредметные наборы"))&gt;=Параметры!$A$2,Таблицы!AR73,"")</f>
        <v>Терафлю</v>
      </c>
      <c r="H72" s="5" t="e">
        <f ca="1">SUMPRODUCT(INDIRECT(ADDRESS(2,MATCH(D72,'Нормализованная таблица'!$B$1:$K$1)+1,,,"Нормализованная таблица")):INDIRECT(ADDRESS(31,MATCH(D72,'Нормализованная таблица'!$B$1:$K$1)+1,,,"Нормализованная таблица")),INDIRECT(ADDRESS(2,MATCH(E72,'Нормализованная таблица'!$B$1:$K$1)+1,,,"Нормализованная таблица")):INDIRECT(ADDRESS(31,MATCH(E72,'Нормализованная таблица'!$B$1:$K$1)+1,,,"Нормализованная таблица")),INDIRECT(ADDRESS(2,MATCH(F72,'Нормализованная таблица'!$B$1:$K$1)+1,,,"Нормализованная таблица")):INDIRECT(ADDRESS(31,MATCH(F72,'Нормализованная таблица'!$B$1:$K$1)+1,,,"Нормализованная таблица")),INDIRECT(ADDRESS(2,MATCH(G72,'Нормализованная таблица'!$B$1:$K$1)+1,,,"Нормализованная таблица")):INDIRECT(ADDRESS(31,MATCH(G72,'Нормализованная таблица'!$B$1:$K$1)+1,,,"Нормализованная таблица")),INDIRECT(ADDRESS(2,MATCH(C72,'Нормализованная таблица'!$B$1:$K$1)+1,,,"Нормализованная таблица")):INDIRECT(ADDRESS(31,MATCH(C72,'Нормализованная таблица'!$B$1:$K$1)+1,,,"Нормализованная таблица")),INDIRECT(ADDRESS(2,MATCH(B72,'Нормализованная таблица'!$B$1:$K$1)+1,,,"Нормализованная таблица")):INDIRECT(ADDRESS(31,MATCH(B72,'Нормализованная таблица'!$B$1:$K$1)+1,,,"Нормализованная таблица")),INDIRECT(ADDRESS(2,MATCH(A72,'Нормализованная таблица'!$B$1:$K$1)+1,,,"Нормализованная таблица")):INDIRECT(ADDRESS(31,MATCH(A72,'Нормализованная таблица'!$B$1:$K$1)+1,,,"Нормализованная таблица")))</f>
        <v>#N/A</v>
      </c>
    </row>
    <row r="73" spans="1:8" x14ac:dyDescent="0.3">
      <c r="A73" t="str">
        <f ca="1">IF(INDIRECT(ADDRESS(Таблицы!$AS74-1,7,,,"Трёхпредметные наборы"))&gt;=Параметры!$A$2,Таблицы!AL74,"")</f>
        <v/>
      </c>
      <c r="B73" t="str">
        <f ca="1">IF(INDIRECT(ADDRESS(Таблицы!$AS74-1,7,,,"Трёхпредметные наборы"))&gt;=Параметры!$A$2,Таблицы!AM74,"")</f>
        <v/>
      </c>
      <c r="C73" t="str">
        <f ca="1">IF(INDIRECT(ADDRESS(Таблицы!$AS74-1,7,,,"Трёхпредметные наборы"))&gt;=Параметры!$A$2,Таблицы!AN74,"")</f>
        <v/>
      </c>
      <c r="D73" t="str">
        <f ca="1">IF(INDIRECT(ADDRESS(Таблицы!$AS74-1,7,,,"Трёхпредметные наборы"))&gt;=Параметры!$A$2,Таблицы!AO74,"")</f>
        <v/>
      </c>
      <c r="E73" t="str">
        <f ca="1">IF(INDIRECT(ADDRESS(Таблицы!$AS74-1,7,,,"Трёхпредметные наборы"))&gt;=Параметры!$A$2,Таблицы!AP74,"")</f>
        <v/>
      </c>
      <c r="F73" t="str">
        <f ca="1">IF(INDIRECT(ADDRESS(Таблицы!$AS74-1,7,,,"Трёхпредметные наборы"))&gt;=Параметры!$A$2,Таблицы!AQ74,"")</f>
        <v/>
      </c>
      <c r="G73" t="str">
        <f ca="1">IF(INDIRECT(ADDRESS(MATCH(Таблицы!AR74,'Однопредметные наборы'!$A$2:$A$11)+1,2,,,"Однопредметные наборы"))&gt;=Параметры!$A$2,Таблицы!AR74,"")</f>
        <v/>
      </c>
      <c r="H73" s="5" t="e">
        <f ca="1">SUMPRODUCT(INDIRECT(ADDRESS(2,MATCH(D73,'Нормализованная таблица'!$B$1:$K$1)+1,,,"Нормализованная таблица")):INDIRECT(ADDRESS(31,MATCH(D73,'Нормализованная таблица'!$B$1:$K$1)+1,,,"Нормализованная таблица")),INDIRECT(ADDRESS(2,MATCH(E73,'Нормализованная таблица'!$B$1:$K$1)+1,,,"Нормализованная таблица")):INDIRECT(ADDRESS(31,MATCH(E73,'Нормализованная таблица'!$B$1:$K$1)+1,,,"Нормализованная таблица")),INDIRECT(ADDRESS(2,MATCH(F73,'Нормализованная таблица'!$B$1:$K$1)+1,,,"Нормализованная таблица")):INDIRECT(ADDRESS(31,MATCH(F73,'Нормализованная таблица'!$B$1:$K$1)+1,,,"Нормализованная таблица")),INDIRECT(ADDRESS(2,MATCH(G73,'Нормализованная таблица'!$B$1:$K$1)+1,,,"Нормализованная таблица")):INDIRECT(ADDRESS(31,MATCH(G73,'Нормализованная таблица'!$B$1:$K$1)+1,,,"Нормализованная таблица")),INDIRECT(ADDRESS(2,MATCH(C73,'Нормализованная таблица'!$B$1:$K$1)+1,,,"Нормализованная таблица")):INDIRECT(ADDRESS(31,MATCH(C73,'Нормализованная таблица'!$B$1:$K$1)+1,,,"Нормализованная таблица")),INDIRECT(ADDRESS(2,MATCH(B73,'Нормализованная таблица'!$B$1:$K$1)+1,,,"Нормализованная таблица")):INDIRECT(ADDRESS(31,MATCH(B73,'Нормализованная таблица'!$B$1:$K$1)+1,,,"Нормализованная таблица")),INDIRECT(ADDRESS(2,MATCH(A73,'Нормализованная таблица'!$B$1:$K$1)+1,,,"Нормализованная таблица")):INDIRECT(ADDRESS(31,MATCH(A73,'Нормализованная таблица'!$B$1:$K$1)+1,,,"Нормализованная таблица")))</f>
        <v>#N/A</v>
      </c>
    </row>
    <row r="74" spans="1:8" x14ac:dyDescent="0.3">
      <c r="A74" t="str">
        <f ca="1">IF(INDIRECT(ADDRESS(Таблицы!$AS75-1,7,,,"Трёхпредметные наборы"))&gt;=Параметры!$A$2,Таблицы!AL75,"")</f>
        <v/>
      </c>
      <c r="B74" t="str">
        <f ca="1">IF(INDIRECT(ADDRESS(Таблицы!$AS75-1,7,,,"Трёхпредметные наборы"))&gt;=Параметры!$A$2,Таблицы!AM75,"")</f>
        <v/>
      </c>
      <c r="C74" t="str">
        <f ca="1">IF(INDIRECT(ADDRESS(Таблицы!$AS75-1,7,,,"Трёхпредметные наборы"))&gt;=Параметры!$A$2,Таблицы!AN75,"")</f>
        <v/>
      </c>
      <c r="D74" t="str">
        <f ca="1">IF(INDIRECT(ADDRESS(Таблицы!$AS75-1,7,,,"Трёхпредметные наборы"))&gt;=Параметры!$A$2,Таблицы!AO75,"")</f>
        <v/>
      </c>
      <c r="E74" t="str">
        <f ca="1">IF(INDIRECT(ADDRESS(Таблицы!$AS75-1,7,,,"Трёхпредметные наборы"))&gt;=Параметры!$A$2,Таблицы!AP75,"")</f>
        <v/>
      </c>
      <c r="F74" t="str">
        <f ca="1">IF(INDIRECT(ADDRESS(Таблицы!$AS75-1,7,,,"Трёхпредметные наборы"))&gt;=Параметры!$A$2,Таблицы!AQ75,"")</f>
        <v/>
      </c>
      <c r="G74" t="str">
        <f ca="1">IF(INDIRECT(ADDRESS(MATCH(Таблицы!AR75,'Однопредметные наборы'!$A$2:$A$11)+1,2,,,"Однопредметные наборы"))&gt;=Параметры!$A$2,Таблицы!AR75,"")</f>
        <v>Терафлю</v>
      </c>
      <c r="H74" s="5" t="e">
        <f ca="1">SUMPRODUCT(INDIRECT(ADDRESS(2,MATCH(D74,'Нормализованная таблица'!$B$1:$K$1)+1,,,"Нормализованная таблица")):INDIRECT(ADDRESS(31,MATCH(D74,'Нормализованная таблица'!$B$1:$K$1)+1,,,"Нормализованная таблица")),INDIRECT(ADDRESS(2,MATCH(E74,'Нормализованная таблица'!$B$1:$K$1)+1,,,"Нормализованная таблица")):INDIRECT(ADDRESS(31,MATCH(E74,'Нормализованная таблица'!$B$1:$K$1)+1,,,"Нормализованная таблица")),INDIRECT(ADDRESS(2,MATCH(F74,'Нормализованная таблица'!$B$1:$K$1)+1,,,"Нормализованная таблица")):INDIRECT(ADDRESS(31,MATCH(F74,'Нормализованная таблица'!$B$1:$K$1)+1,,,"Нормализованная таблица")),INDIRECT(ADDRESS(2,MATCH(G74,'Нормализованная таблица'!$B$1:$K$1)+1,,,"Нормализованная таблица")):INDIRECT(ADDRESS(31,MATCH(G74,'Нормализованная таблица'!$B$1:$K$1)+1,,,"Нормализованная таблица")),INDIRECT(ADDRESS(2,MATCH(C74,'Нормализованная таблица'!$B$1:$K$1)+1,,,"Нормализованная таблица")):INDIRECT(ADDRESS(31,MATCH(C74,'Нормализованная таблица'!$B$1:$K$1)+1,,,"Нормализованная таблица")),INDIRECT(ADDRESS(2,MATCH(B74,'Нормализованная таблица'!$B$1:$K$1)+1,,,"Нормализованная таблица")):INDIRECT(ADDRESS(31,MATCH(B74,'Нормализованная таблица'!$B$1:$K$1)+1,,,"Нормализованная таблица")),INDIRECT(ADDRESS(2,MATCH(A74,'Нормализованная таблица'!$B$1:$K$1)+1,,,"Нормализованная таблица")):INDIRECT(ADDRESS(31,MATCH(A74,'Нормализованная таблица'!$B$1:$K$1)+1,,,"Нормализованная таблица")))</f>
        <v>#N/A</v>
      </c>
    </row>
    <row r="75" spans="1:8" x14ac:dyDescent="0.3">
      <c r="A75" t="str">
        <f ca="1">IF(INDIRECT(ADDRESS(Таблицы!$AS76-1,7,,,"Трёхпредметные наборы"))&gt;=Параметры!$A$2,Таблицы!AL76,"")</f>
        <v/>
      </c>
      <c r="B75" t="str">
        <f ca="1">IF(INDIRECT(ADDRESS(Таблицы!$AS76-1,7,,,"Трёхпредметные наборы"))&gt;=Параметры!$A$2,Таблицы!AM76,"")</f>
        <v/>
      </c>
      <c r="C75" t="str">
        <f ca="1">IF(INDIRECT(ADDRESS(Таблицы!$AS76-1,7,,,"Трёхпредметные наборы"))&gt;=Параметры!$A$2,Таблицы!AN76,"")</f>
        <v/>
      </c>
      <c r="D75" t="str">
        <f ca="1">IF(INDIRECT(ADDRESS(Таблицы!$AS76-1,7,,,"Трёхпредметные наборы"))&gt;=Параметры!$A$2,Таблицы!AO76,"")</f>
        <v/>
      </c>
      <c r="E75" t="str">
        <f ca="1">IF(INDIRECT(ADDRESS(Таблицы!$AS76-1,7,,,"Трёхпредметные наборы"))&gt;=Параметры!$A$2,Таблицы!AP76,"")</f>
        <v/>
      </c>
      <c r="F75" t="str">
        <f ca="1">IF(INDIRECT(ADDRESS(Таблицы!$AS76-1,7,,,"Трёхпредметные наборы"))&gt;=Параметры!$A$2,Таблицы!AQ76,"")</f>
        <v/>
      </c>
      <c r="G75" t="str">
        <f ca="1">IF(INDIRECT(ADDRESS(MATCH(Таблицы!AR76,'Однопредметные наборы'!$A$2:$A$11)+1,2,,,"Однопредметные наборы"))&gt;=Параметры!$A$2,Таблицы!AR76,"")</f>
        <v>Терафлю</v>
      </c>
      <c r="H75" s="5" t="e">
        <f ca="1">SUMPRODUCT(INDIRECT(ADDRESS(2,MATCH(D75,'Нормализованная таблица'!$B$1:$K$1)+1,,,"Нормализованная таблица")):INDIRECT(ADDRESS(31,MATCH(D75,'Нормализованная таблица'!$B$1:$K$1)+1,,,"Нормализованная таблица")),INDIRECT(ADDRESS(2,MATCH(E75,'Нормализованная таблица'!$B$1:$K$1)+1,,,"Нормализованная таблица")):INDIRECT(ADDRESS(31,MATCH(E75,'Нормализованная таблица'!$B$1:$K$1)+1,,,"Нормализованная таблица")),INDIRECT(ADDRESS(2,MATCH(F75,'Нормализованная таблица'!$B$1:$K$1)+1,,,"Нормализованная таблица")):INDIRECT(ADDRESS(31,MATCH(F75,'Нормализованная таблица'!$B$1:$K$1)+1,,,"Нормализованная таблица")),INDIRECT(ADDRESS(2,MATCH(G75,'Нормализованная таблица'!$B$1:$K$1)+1,,,"Нормализованная таблица")):INDIRECT(ADDRESS(31,MATCH(G75,'Нормализованная таблица'!$B$1:$K$1)+1,,,"Нормализованная таблица")),INDIRECT(ADDRESS(2,MATCH(C75,'Нормализованная таблица'!$B$1:$K$1)+1,,,"Нормализованная таблица")):INDIRECT(ADDRESS(31,MATCH(C75,'Нормализованная таблица'!$B$1:$K$1)+1,,,"Нормализованная таблица")),INDIRECT(ADDRESS(2,MATCH(B75,'Нормализованная таблица'!$B$1:$K$1)+1,,,"Нормализованная таблица")):INDIRECT(ADDRESS(31,MATCH(B75,'Нормализованная таблица'!$B$1:$K$1)+1,,,"Нормализованная таблица")),INDIRECT(ADDRESS(2,MATCH(A75,'Нормализованная таблица'!$B$1:$K$1)+1,,,"Нормализованная таблица")):INDIRECT(ADDRESS(31,MATCH(A75,'Нормализованная таблица'!$B$1:$K$1)+1,,,"Нормализованная таблица")))</f>
        <v>#N/A</v>
      </c>
    </row>
    <row r="76" spans="1:8" x14ac:dyDescent="0.3">
      <c r="A76" t="str">
        <f ca="1">IF(INDIRECT(ADDRESS(Таблицы!$AS77-1,7,,,"Трёхпредметные наборы"))&gt;=Параметры!$A$2,Таблицы!AL77,"")</f>
        <v/>
      </c>
      <c r="B76" t="str">
        <f ca="1">IF(INDIRECT(ADDRESS(Таблицы!$AS77-1,7,,,"Трёхпредметные наборы"))&gt;=Параметры!$A$2,Таблицы!AM77,"")</f>
        <v/>
      </c>
      <c r="C76" t="str">
        <f ca="1">IF(INDIRECT(ADDRESS(Таблицы!$AS77-1,7,,,"Трёхпредметные наборы"))&gt;=Параметры!$A$2,Таблицы!AN77,"")</f>
        <v/>
      </c>
      <c r="D76" t="str">
        <f ca="1">IF(INDIRECT(ADDRESS(Таблицы!$AS77-1,7,,,"Трёхпредметные наборы"))&gt;=Параметры!$A$2,Таблицы!AO77,"")</f>
        <v/>
      </c>
      <c r="E76" t="str">
        <f ca="1">IF(INDIRECT(ADDRESS(Таблицы!$AS77-1,7,,,"Трёхпредметные наборы"))&gt;=Параметры!$A$2,Таблицы!AP77,"")</f>
        <v/>
      </c>
      <c r="F76" t="str">
        <f ca="1">IF(INDIRECT(ADDRESS(Таблицы!$AS77-1,7,,,"Трёхпредметные наборы"))&gt;=Параметры!$A$2,Таблицы!AQ77,"")</f>
        <v/>
      </c>
      <c r="G76" t="str">
        <f ca="1">IF(INDIRECT(ADDRESS(MATCH(Таблицы!AR77,'Однопредметные наборы'!$A$2:$A$11)+1,2,,,"Однопредметные наборы"))&gt;=Параметры!$A$2,Таблицы!AR77,"")</f>
        <v>Терафлю</v>
      </c>
      <c r="H76" s="5" t="e">
        <f ca="1">SUMPRODUCT(INDIRECT(ADDRESS(2,MATCH(D76,'Нормализованная таблица'!$B$1:$K$1)+1,,,"Нормализованная таблица")):INDIRECT(ADDRESS(31,MATCH(D76,'Нормализованная таблица'!$B$1:$K$1)+1,,,"Нормализованная таблица")),INDIRECT(ADDRESS(2,MATCH(E76,'Нормализованная таблица'!$B$1:$K$1)+1,,,"Нормализованная таблица")):INDIRECT(ADDRESS(31,MATCH(E76,'Нормализованная таблица'!$B$1:$K$1)+1,,,"Нормализованная таблица")),INDIRECT(ADDRESS(2,MATCH(F76,'Нормализованная таблица'!$B$1:$K$1)+1,,,"Нормализованная таблица")):INDIRECT(ADDRESS(31,MATCH(F76,'Нормализованная таблица'!$B$1:$K$1)+1,,,"Нормализованная таблица")),INDIRECT(ADDRESS(2,MATCH(G76,'Нормализованная таблица'!$B$1:$K$1)+1,,,"Нормализованная таблица")):INDIRECT(ADDRESS(31,MATCH(G76,'Нормализованная таблица'!$B$1:$K$1)+1,,,"Нормализованная таблица")),INDIRECT(ADDRESS(2,MATCH(C76,'Нормализованная таблица'!$B$1:$K$1)+1,,,"Нормализованная таблица")):INDIRECT(ADDRESS(31,MATCH(C76,'Нормализованная таблица'!$B$1:$K$1)+1,,,"Нормализованная таблица")),INDIRECT(ADDRESS(2,MATCH(B76,'Нормализованная таблица'!$B$1:$K$1)+1,,,"Нормализованная таблица")):INDIRECT(ADDRESS(31,MATCH(B76,'Нормализованная таблица'!$B$1:$K$1)+1,,,"Нормализованная таблица")),INDIRECT(ADDRESS(2,MATCH(A76,'Нормализованная таблица'!$B$1:$K$1)+1,,,"Нормализованная таблица")):INDIRECT(ADDRESS(31,MATCH(A76,'Нормализованная таблица'!$B$1:$K$1)+1,,,"Нормализованная таблица")))</f>
        <v>#N/A</v>
      </c>
    </row>
    <row r="77" spans="1:8" x14ac:dyDescent="0.3">
      <c r="A77" t="str">
        <f ca="1">IF(INDIRECT(ADDRESS(Таблицы!$AS78-1,7,,,"Трёхпредметные наборы"))&gt;=Параметры!$A$2,Таблицы!AL78,"")</f>
        <v/>
      </c>
      <c r="B77" t="str">
        <f ca="1">IF(INDIRECT(ADDRESS(Таблицы!$AS78-1,7,,,"Трёхпредметные наборы"))&gt;=Параметры!$A$2,Таблицы!AM78,"")</f>
        <v/>
      </c>
      <c r="C77" t="str">
        <f ca="1">IF(INDIRECT(ADDRESS(Таблицы!$AS78-1,7,,,"Трёхпредметные наборы"))&gt;=Параметры!$A$2,Таблицы!AN78,"")</f>
        <v/>
      </c>
      <c r="D77" t="str">
        <f ca="1">IF(INDIRECT(ADDRESS(Таблицы!$AS78-1,7,,,"Трёхпредметные наборы"))&gt;=Параметры!$A$2,Таблицы!AO78,"")</f>
        <v/>
      </c>
      <c r="E77" t="str">
        <f ca="1">IF(INDIRECT(ADDRESS(Таблицы!$AS78-1,7,,,"Трёхпредметные наборы"))&gt;=Параметры!$A$2,Таблицы!AP78,"")</f>
        <v/>
      </c>
      <c r="F77" t="str">
        <f ca="1">IF(INDIRECT(ADDRESS(Таблицы!$AS78-1,7,,,"Трёхпредметные наборы"))&gt;=Параметры!$A$2,Таблицы!AQ78,"")</f>
        <v/>
      </c>
      <c r="G77" t="str">
        <f ca="1">IF(INDIRECT(ADDRESS(MATCH(Таблицы!AR78,'Однопредметные наборы'!$A$2:$A$11)+1,2,,,"Однопредметные наборы"))&gt;=Параметры!$A$2,Таблицы!AR78,"")</f>
        <v>Терафлю</v>
      </c>
      <c r="H77" s="5" t="e">
        <f ca="1">SUMPRODUCT(INDIRECT(ADDRESS(2,MATCH(D77,'Нормализованная таблица'!$B$1:$K$1)+1,,,"Нормализованная таблица")):INDIRECT(ADDRESS(31,MATCH(D77,'Нормализованная таблица'!$B$1:$K$1)+1,,,"Нормализованная таблица")),INDIRECT(ADDRESS(2,MATCH(E77,'Нормализованная таблица'!$B$1:$K$1)+1,,,"Нормализованная таблица")):INDIRECT(ADDRESS(31,MATCH(E77,'Нормализованная таблица'!$B$1:$K$1)+1,,,"Нормализованная таблица")),INDIRECT(ADDRESS(2,MATCH(F77,'Нормализованная таблица'!$B$1:$K$1)+1,,,"Нормализованная таблица")):INDIRECT(ADDRESS(31,MATCH(F77,'Нормализованная таблица'!$B$1:$K$1)+1,,,"Нормализованная таблица")),INDIRECT(ADDRESS(2,MATCH(G77,'Нормализованная таблица'!$B$1:$K$1)+1,,,"Нормализованная таблица")):INDIRECT(ADDRESS(31,MATCH(G77,'Нормализованная таблица'!$B$1:$K$1)+1,,,"Нормализованная таблица")),INDIRECT(ADDRESS(2,MATCH(C77,'Нормализованная таблица'!$B$1:$K$1)+1,,,"Нормализованная таблица")):INDIRECT(ADDRESS(31,MATCH(C77,'Нормализованная таблица'!$B$1:$K$1)+1,,,"Нормализованная таблица")),INDIRECT(ADDRESS(2,MATCH(B77,'Нормализованная таблица'!$B$1:$K$1)+1,,,"Нормализованная таблица")):INDIRECT(ADDRESS(31,MATCH(B77,'Нормализованная таблица'!$B$1:$K$1)+1,,,"Нормализованная таблица")),INDIRECT(ADDRESS(2,MATCH(A77,'Нормализованная таблица'!$B$1:$K$1)+1,,,"Нормализованная таблица")):INDIRECT(ADDRESS(31,MATCH(A77,'Нормализованная таблица'!$B$1:$K$1)+1,,,"Нормализованная таблица")))</f>
        <v>#N/A</v>
      </c>
    </row>
    <row r="78" spans="1:8" x14ac:dyDescent="0.3">
      <c r="A78" t="str">
        <f ca="1">IF(INDIRECT(ADDRESS(Таблицы!$AS79-1,7,,,"Трёхпредметные наборы"))&gt;=Параметры!$A$2,Таблицы!AL79,"")</f>
        <v/>
      </c>
      <c r="B78" t="str">
        <f ca="1">IF(INDIRECT(ADDRESS(Таблицы!$AS79-1,7,,,"Трёхпредметные наборы"))&gt;=Параметры!$A$2,Таблицы!AM79,"")</f>
        <v/>
      </c>
      <c r="C78" t="str">
        <f ca="1">IF(INDIRECT(ADDRESS(Таблицы!$AS79-1,7,,,"Трёхпредметные наборы"))&gt;=Параметры!$A$2,Таблицы!AN79,"")</f>
        <v/>
      </c>
      <c r="D78" t="str">
        <f ca="1">IF(INDIRECT(ADDRESS(Таблицы!$AS79-1,7,,,"Трёхпредметные наборы"))&gt;=Параметры!$A$2,Таблицы!AO79,"")</f>
        <v/>
      </c>
      <c r="E78" t="str">
        <f ca="1">IF(INDIRECT(ADDRESS(Таблицы!$AS79-1,7,,,"Трёхпредметные наборы"))&gt;=Параметры!$A$2,Таблицы!AP79,"")</f>
        <v/>
      </c>
      <c r="F78" t="str">
        <f ca="1">IF(INDIRECT(ADDRESS(Таблицы!$AS79-1,7,,,"Трёхпредметные наборы"))&gt;=Параметры!$A$2,Таблицы!AQ79,"")</f>
        <v/>
      </c>
      <c r="G78" t="str">
        <f ca="1">IF(INDIRECT(ADDRESS(MATCH(Таблицы!AR79,'Однопредметные наборы'!$A$2:$A$11)+1,2,,,"Однопредметные наборы"))&gt;=Параметры!$A$2,Таблицы!AR79,"")</f>
        <v>Терафлю</v>
      </c>
      <c r="H78" s="5" t="e">
        <f ca="1">SUMPRODUCT(INDIRECT(ADDRESS(2,MATCH(D78,'Нормализованная таблица'!$B$1:$K$1)+1,,,"Нормализованная таблица")):INDIRECT(ADDRESS(31,MATCH(D78,'Нормализованная таблица'!$B$1:$K$1)+1,,,"Нормализованная таблица")),INDIRECT(ADDRESS(2,MATCH(E78,'Нормализованная таблица'!$B$1:$K$1)+1,,,"Нормализованная таблица")):INDIRECT(ADDRESS(31,MATCH(E78,'Нормализованная таблица'!$B$1:$K$1)+1,,,"Нормализованная таблица")),INDIRECT(ADDRESS(2,MATCH(F78,'Нормализованная таблица'!$B$1:$K$1)+1,,,"Нормализованная таблица")):INDIRECT(ADDRESS(31,MATCH(F78,'Нормализованная таблица'!$B$1:$K$1)+1,,,"Нормализованная таблица")),INDIRECT(ADDRESS(2,MATCH(G78,'Нормализованная таблица'!$B$1:$K$1)+1,,,"Нормализованная таблица")):INDIRECT(ADDRESS(31,MATCH(G78,'Нормализованная таблица'!$B$1:$K$1)+1,,,"Нормализованная таблица")),INDIRECT(ADDRESS(2,MATCH(C78,'Нормализованная таблица'!$B$1:$K$1)+1,,,"Нормализованная таблица")):INDIRECT(ADDRESS(31,MATCH(C78,'Нормализованная таблица'!$B$1:$K$1)+1,,,"Нормализованная таблица")),INDIRECT(ADDRESS(2,MATCH(B78,'Нормализованная таблица'!$B$1:$K$1)+1,,,"Нормализованная таблица")):INDIRECT(ADDRESS(31,MATCH(B78,'Нормализованная таблица'!$B$1:$K$1)+1,,,"Нормализованная таблица")),INDIRECT(ADDRESS(2,MATCH(A78,'Нормализованная таблица'!$B$1:$K$1)+1,,,"Нормализованная таблица")):INDIRECT(ADDRESS(31,MATCH(A78,'Нормализованная таблица'!$B$1:$K$1)+1,,,"Нормализованная таблица")))</f>
        <v>#N/A</v>
      </c>
    </row>
    <row r="79" spans="1:8" x14ac:dyDescent="0.3">
      <c r="A79" t="str">
        <f ca="1">IF(INDIRECT(ADDRESS(Таблицы!$AS80-1,7,,,"Трёхпредметные наборы"))&gt;=Параметры!$A$2,Таблицы!AL80,"")</f>
        <v/>
      </c>
      <c r="B79" t="str">
        <f ca="1">IF(INDIRECT(ADDRESS(Таблицы!$AS80-1,7,,,"Трёхпредметные наборы"))&gt;=Параметры!$A$2,Таблицы!AM80,"")</f>
        <v/>
      </c>
      <c r="C79" t="str">
        <f ca="1">IF(INDIRECT(ADDRESS(Таблицы!$AS80-1,7,,,"Трёхпредметные наборы"))&gt;=Параметры!$A$2,Таблицы!AN80,"")</f>
        <v/>
      </c>
      <c r="D79" t="str">
        <f ca="1">IF(INDIRECT(ADDRESS(Таблицы!$AS80-1,7,,,"Трёхпредметные наборы"))&gt;=Параметры!$A$2,Таблицы!AO80,"")</f>
        <v/>
      </c>
      <c r="E79" t="str">
        <f ca="1">IF(INDIRECT(ADDRESS(Таблицы!$AS80-1,7,,,"Трёхпредметные наборы"))&gt;=Параметры!$A$2,Таблицы!AP80,"")</f>
        <v/>
      </c>
      <c r="F79" t="str">
        <f ca="1">IF(INDIRECT(ADDRESS(Таблицы!$AS80-1,7,,,"Трёхпредметные наборы"))&gt;=Параметры!$A$2,Таблицы!AQ80,"")</f>
        <v/>
      </c>
      <c r="G79" t="str">
        <f ca="1">IF(INDIRECT(ADDRESS(MATCH(Таблицы!AR80,'Однопредметные наборы'!$A$2:$A$11)+1,2,,,"Однопредметные наборы"))&gt;=Параметры!$A$2,Таблицы!AR80,"")</f>
        <v/>
      </c>
      <c r="H79" s="5" t="e">
        <f ca="1">SUMPRODUCT(INDIRECT(ADDRESS(2,MATCH(D79,'Нормализованная таблица'!$B$1:$K$1)+1,,,"Нормализованная таблица")):INDIRECT(ADDRESS(31,MATCH(D79,'Нормализованная таблица'!$B$1:$K$1)+1,,,"Нормализованная таблица")),INDIRECT(ADDRESS(2,MATCH(E79,'Нормализованная таблица'!$B$1:$K$1)+1,,,"Нормализованная таблица")):INDIRECT(ADDRESS(31,MATCH(E79,'Нормализованная таблица'!$B$1:$K$1)+1,,,"Нормализованная таблица")),INDIRECT(ADDRESS(2,MATCH(F79,'Нормализованная таблица'!$B$1:$K$1)+1,,,"Нормализованная таблица")):INDIRECT(ADDRESS(31,MATCH(F79,'Нормализованная таблица'!$B$1:$K$1)+1,,,"Нормализованная таблица")),INDIRECT(ADDRESS(2,MATCH(G79,'Нормализованная таблица'!$B$1:$K$1)+1,,,"Нормализованная таблица")):INDIRECT(ADDRESS(31,MATCH(G79,'Нормализованная таблица'!$B$1:$K$1)+1,,,"Нормализованная таблица")),INDIRECT(ADDRESS(2,MATCH(C79,'Нормализованная таблица'!$B$1:$K$1)+1,,,"Нормализованная таблица")):INDIRECT(ADDRESS(31,MATCH(C79,'Нормализованная таблица'!$B$1:$K$1)+1,,,"Нормализованная таблица")),INDIRECT(ADDRESS(2,MATCH(B79,'Нормализованная таблица'!$B$1:$K$1)+1,,,"Нормализованная таблица")):INDIRECT(ADDRESS(31,MATCH(B79,'Нормализованная таблица'!$B$1:$K$1)+1,,,"Нормализованная таблица")),INDIRECT(ADDRESS(2,MATCH(A79,'Нормализованная таблица'!$B$1:$K$1)+1,,,"Нормализованная таблица")):INDIRECT(ADDRESS(31,MATCH(A79,'Нормализованная таблица'!$B$1:$K$1)+1,,,"Нормализованная таблица")))</f>
        <v>#N/A</v>
      </c>
    </row>
    <row r="80" spans="1:8" x14ac:dyDescent="0.3">
      <c r="A80" t="str">
        <f ca="1">IF(INDIRECT(ADDRESS(Таблицы!$AS81-1,7,,,"Трёхпредметные наборы"))&gt;=Параметры!$A$2,Таблицы!AL81,"")</f>
        <v/>
      </c>
      <c r="B80" t="str">
        <f ca="1">IF(INDIRECT(ADDRESS(Таблицы!$AS81-1,7,,,"Трёхпредметные наборы"))&gt;=Параметры!$A$2,Таблицы!AM81,"")</f>
        <v/>
      </c>
      <c r="C80" t="str">
        <f ca="1">IF(INDIRECT(ADDRESS(Таблицы!$AS81-1,7,,,"Трёхпредметные наборы"))&gt;=Параметры!$A$2,Таблицы!AN81,"")</f>
        <v/>
      </c>
      <c r="D80" t="str">
        <f ca="1">IF(INDIRECT(ADDRESS(Таблицы!$AS81-1,7,,,"Трёхпредметные наборы"))&gt;=Параметры!$A$2,Таблицы!AO81,"")</f>
        <v/>
      </c>
      <c r="E80" t="str">
        <f ca="1">IF(INDIRECT(ADDRESS(Таблицы!$AS81-1,7,,,"Трёхпредметные наборы"))&gt;=Параметры!$A$2,Таблицы!AP81,"")</f>
        <v/>
      </c>
      <c r="F80" t="str">
        <f ca="1">IF(INDIRECT(ADDRESS(Таблицы!$AS81-1,7,,,"Трёхпредметные наборы"))&gt;=Параметры!$A$2,Таблицы!AQ81,"")</f>
        <v/>
      </c>
      <c r="G80" t="str">
        <f ca="1">IF(INDIRECT(ADDRESS(MATCH(Таблицы!AR81,'Однопредметные наборы'!$A$2:$A$11)+1,2,,,"Однопредметные наборы"))&gt;=Параметры!$A$2,Таблицы!AR81,"")</f>
        <v>Терафлю</v>
      </c>
      <c r="H80" s="5" t="e">
        <f ca="1">SUMPRODUCT(INDIRECT(ADDRESS(2,MATCH(D80,'Нормализованная таблица'!$B$1:$K$1)+1,,,"Нормализованная таблица")):INDIRECT(ADDRESS(31,MATCH(D80,'Нормализованная таблица'!$B$1:$K$1)+1,,,"Нормализованная таблица")),INDIRECT(ADDRESS(2,MATCH(E80,'Нормализованная таблица'!$B$1:$K$1)+1,,,"Нормализованная таблица")):INDIRECT(ADDRESS(31,MATCH(E80,'Нормализованная таблица'!$B$1:$K$1)+1,,,"Нормализованная таблица")),INDIRECT(ADDRESS(2,MATCH(F80,'Нормализованная таблица'!$B$1:$K$1)+1,,,"Нормализованная таблица")):INDIRECT(ADDRESS(31,MATCH(F80,'Нормализованная таблица'!$B$1:$K$1)+1,,,"Нормализованная таблица")),INDIRECT(ADDRESS(2,MATCH(G80,'Нормализованная таблица'!$B$1:$K$1)+1,,,"Нормализованная таблица")):INDIRECT(ADDRESS(31,MATCH(G80,'Нормализованная таблица'!$B$1:$K$1)+1,,,"Нормализованная таблица")),INDIRECT(ADDRESS(2,MATCH(C80,'Нормализованная таблица'!$B$1:$K$1)+1,,,"Нормализованная таблица")):INDIRECT(ADDRESS(31,MATCH(C80,'Нормализованная таблица'!$B$1:$K$1)+1,,,"Нормализованная таблица")),INDIRECT(ADDRESS(2,MATCH(B80,'Нормализованная таблица'!$B$1:$K$1)+1,,,"Нормализованная таблица")):INDIRECT(ADDRESS(31,MATCH(B80,'Нормализованная таблица'!$B$1:$K$1)+1,,,"Нормализованная таблица")),INDIRECT(ADDRESS(2,MATCH(A80,'Нормализованная таблица'!$B$1:$K$1)+1,,,"Нормализованная таблица")):INDIRECT(ADDRESS(31,MATCH(A80,'Нормализованная таблица'!$B$1:$K$1)+1,,,"Нормализованная таблица")))</f>
        <v>#N/A</v>
      </c>
    </row>
    <row r="81" spans="1:8" x14ac:dyDescent="0.3">
      <c r="A81" t="str">
        <f ca="1">IF(INDIRECT(ADDRESS(Таблицы!$AS82-1,7,,,"Трёхпредметные наборы"))&gt;=Параметры!$A$2,Таблицы!AL82,"")</f>
        <v/>
      </c>
      <c r="B81" t="str">
        <f ca="1">IF(INDIRECT(ADDRESS(Таблицы!$AS82-1,7,,,"Трёхпредметные наборы"))&gt;=Параметры!$A$2,Таблицы!AM82,"")</f>
        <v/>
      </c>
      <c r="C81" t="str">
        <f ca="1">IF(INDIRECT(ADDRESS(Таблицы!$AS82-1,7,,,"Трёхпредметные наборы"))&gt;=Параметры!$A$2,Таблицы!AN82,"")</f>
        <v/>
      </c>
      <c r="D81" t="str">
        <f ca="1">IF(INDIRECT(ADDRESS(Таблицы!$AS82-1,7,,,"Трёхпредметные наборы"))&gt;=Параметры!$A$2,Таблицы!AO82,"")</f>
        <v/>
      </c>
      <c r="E81" t="str">
        <f ca="1">IF(INDIRECT(ADDRESS(Таблицы!$AS82-1,7,,,"Трёхпредметные наборы"))&gt;=Параметры!$A$2,Таблицы!AP82,"")</f>
        <v/>
      </c>
      <c r="F81" t="str">
        <f ca="1">IF(INDIRECT(ADDRESS(Таблицы!$AS82-1,7,,,"Трёхпредметные наборы"))&gt;=Параметры!$A$2,Таблицы!AQ82,"")</f>
        <v/>
      </c>
      <c r="G81" t="str">
        <f ca="1">IF(INDIRECT(ADDRESS(MATCH(Таблицы!AR82,'Однопредметные наборы'!$A$2:$A$11)+1,2,,,"Однопредметные наборы"))&gt;=Параметры!$A$2,Таблицы!AR82,"")</f>
        <v>Терафлю</v>
      </c>
      <c r="H81" s="5" t="e">
        <f ca="1">SUMPRODUCT(INDIRECT(ADDRESS(2,MATCH(D81,'Нормализованная таблица'!$B$1:$K$1)+1,,,"Нормализованная таблица")):INDIRECT(ADDRESS(31,MATCH(D81,'Нормализованная таблица'!$B$1:$K$1)+1,,,"Нормализованная таблица")),INDIRECT(ADDRESS(2,MATCH(E81,'Нормализованная таблица'!$B$1:$K$1)+1,,,"Нормализованная таблица")):INDIRECT(ADDRESS(31,MATCH(E81,'Нормализованная таблица'!$B$1:$K$1)+1,,,"Нормализованная таблица")),INDIRECT(ADDRESS(2,MATCH(F81,'Нормализованная таблица'!$B$1:$K$1)+1,,,"Нормализованная таблица")):INDIRECT(ADDRESS(31,MATCH(F81,'Нормализованная таблица'!$B$1:$K$1)+1,,,"Нормализованная таблица")),INDIRECT(ADDRESS(2,MATCH(G81,'Нормализованная таблица'!$B$1:$K$1)+1,,,"Нормализованная таблица")):INDIRECT(ADDRESS(31,MATCH(G81,'Нормализованная таблица'!$B$1:$K$1)+1,,,"Нормализованная таблица")),INDIRECT(ADDRESS(2,MATCH(C81,'Нормализованная таблица'!$B$1:$K$1)+1,,,"Нормализованная таблица")):INDIRECT(ADDRESS(31,MATCH(C81,'Нормализованная таблица'!$B$1:$K$1)+1,,,"Нормализованная таблица")),INDIRECT(ADDRESS(2,MATCH(B81,'Нормализованная таблица'!$B$1:$K$1)+1,,,"Нормализованная таблица")):INDIRECT(ADDRESS(31,MATCH(B81,'Нормализованная таблица'!$B$1:$K$1)+1,,,"Нормализованная таблица")),INDIRECT(ADDRESS(2,MATCH(A81,'Нормализованная таблица'!$B$1:$K$1)+1,,,"Нормализованная таблица")):INDIRECT(ADDRESS(31,MATCH(A81,'Нормализованная таблица'!$B$1:$K$1)+1,,,"Нормализованная таблица")))</f>
        <v>#N/A</v>
      </c>
    </row>
    <row r="82" spans="1:8" x14ac:dyDescent="0.3">
      <c r="A82" t="str">
        <f ca="1">IF(INDIRECT(ADDRESS(Таблицы!$AS83-1,7,,,"Трёхпредметные наборы"))&gt;=Параметры!$A$2,Таблицы!AL83,"")</f>
        <v/>
      </c>
      <c r="B82" t="str">
        <f ca="1">IF(INDIRECT(ADDRESS(Таблицы!$AS83-1,7,,,"Трёхпредметные наборы"))&gt;=Параметры!$A$2,Таблицы!AM83,"")</f>
        <v/>
      </c>
      <c r="C82" t="str">
        <f ca="1">IF(INDIRECT(ADDRESS(Таблицы!$AS83-1,7,,,"Трёхпредметные наборы"))&gt;=Параметры!$A$2,Таблицы!AN83,"")</f>
        <v/>
      </c>
      <c r="D82" t="str">
        <f ca="1">IF(INDIRECT(ADDRESS(Таблицы!$AS83-1,7,,,"Трёхпредметные наборы"))&gt;=Параметры!$A$2,Таблицы!AO83,"")</f>
        <v/>
      </c>
      <c r="E82" t="str">
        <f ca="1">IF(INDIRECT(ADDRESS(Таблицы!$AS83-1,7,,,"Трёхпредметные наборы"))&gt;=Параметры!$A$2,Таблицы!AP83,"")</f>
        <v/>
      </c>
      <c r="F82" t="str">
        <f ca="1">IF(INDIRECT(ADDRESS(Таблицы!$AS83-1,7,,,"Трёхпредметные наборы"))&gt;=Параметры!$A$2,Таблицы!AQ83,"")</f>
        <v/>
      </c>
      <c r="G82" t="str">
        <f ca="1">IF(INDIRECT(ADDRESS(MATCH(Таблицы!AR83,'Однопредметные наборы'!$A$2:$A$11)+1,2,,,"Однопредметные наборы"))&gt;=Параметры!$A$2,Таблицы!AR83,"")</f>
        <v>Терафлю</v>
      </c>
      <c r="H82" s="5" t="e">
        <f ca="1">SUMPRODUCT(INDIRECT(ADDRESS(2,MATCH(D82,'Нормализованная таблица'!$B$1:$K$1)+1,,,"Нормализованная таблица")):INDIRECT(ADDRESS(31,MATCH(D82,'Нормализованная таблица'!$B$1:$K$1)+1,,,"Нормализованная таблица")),INDIRECT(ADDRESS(2,MATCH(E82,'Нормализованная таблица'!$B$1:$K$1)+1,,,"Нормализованная таблица")):INDIRECT(ADDRESS(31,MATCH(E82,'Нормализованная таблица'!$B$1:$K$1)+1,,,"Нормализованная таблица")),INDIRECT(ADDRESS(2,MATCH(F82,'Нормализованная таблица'!$B$1:$K$1)+1,,,"Нормализованная таблица")):INDIRECT(ADDRESS(31,MATCH(F82,'Нормализованная таблица'!$B$1:$K$1)+1,,,"Нормализованная таблица")),INDIRECT(ADDRESS(2,MATCH(G82,'Нормализованная таблица'!$B$1:$K$1)+1,,,"Нормализованная таблица")):INDIRECT(ADDRESS(31,MATCH(G82,'Нормализованная таблица'!$B$1:$K$1)+1,,,"Нормализованная таблица")),INDIRECT(ADDRESS(2,MATCH(C82,'Нормализованная таблица'!$B$1:$K$1)+1,,,"Нормализованная таблица")):INDIRECT(ADDRESS(31,MATCH(C82,'Нормализованная таблица'!$B$1:$K$1)+1,,,"Нормализованная таблица")),INDIRECT(ADDRESS(2,MATCH(B82,'Нормализованная таблица'!$B$1:$K$1)+1,,,"Нормализованная таблица")):INDIRECT(ADDRESS(31,MATCH(B82,'Нормализованная таблица'!$B$1:$K$1)+1,,,"Нормализованная таблица")),INDIRECT(ADDRESS(2,MATCH(A82,'Нормализованная таблица'!$B$1:$K$1)+1,,,"Нормализованная таблица")):INDIRECT(ADDRESS(31,MATCH(A82,'Нормализованная таблица'!$B$1:$K$1)+1,,,"Нормализованная таблица")))</f>
        <v>#N/A</v>
      </c>
    </row>
    <row r="83" spans="1:8" x14ac:dyDescent="0.3">
      <c r="A83" t="str">
        <f ca="1">IF(INDIRECT(ADDRESS(Таблицы!$AS84-1,7,,,"Трёхпредметные наборы"))&gt;=Параметры!$A$2,Таблицы!AL84,"")</f>
        <v/>
      </c>
      <c r="B83" t="str">
        <f ca="1">IF(INDIRECT(ADDRESS(Таблицы!$AS84-1,7,,,"Трёхпредметные наборы"))&gt;=Параметры!$A$2,Таблицы!AM84,"")</f>
        <v/>
      </c>
      <c r="C83" t="str">
        <f ca="1">IF(INDIRECT(ADDRESS(Таблицы!$AS84-1,7,,,"Трёхпредметные наборы"))&gt;=Параметры!$A$2,Таблицы!AN84,"")</f>
        <v/>
      </c>
      <c r="D83" t="str">
        <f ca="1">IF(INDIRECT(ADDRESS(Таблицы!$AS84-1,7,,,"Трёхпредметные наборы"))&gt;=Параметры!$A$2,Таблицы!AO84,"")</f>
        <v/>
      </c>
      <c r="E83" t="str">
        <f ca="1">IF(INDIRECT(ADDRESS(Таблицы!$AS84-1,7,,,"Трёхпредметные наборы"))&gt;=Параметры!$A$2,Таблицы!AP84,"")</f>
        <v/>
      </c>
      <c r="F83" t="str">
        <f ca="1">IF(INDIRECT(ADDRESS(Таблицы!$AS84-1,7,,,"Трёхпредметные наборы"))&gt;=Параметры!$A$2,Таблицы!AQ84,"")</f>
        <v/>
      </c>
      <c r="G83" t="str">
        <f ca="1">IF(INDIRECT(ADDRESS(MATCH(Таблицы!AR84,'Однопредметные наборы'!$A$2:$A$11)+1,2,,,"Однопредметные наборы"))&gt;=Параметры!$A$2,Таблицы!AR84,"")</f>
        <v>Терафлю</v>
      </c>
      <c r="H83" s="5" t="e">
        <f ca="1">SUMPRODUCT(INDIRECT(ADDRESS(2,MATCH(D83,'Нормализованная таблица'!$B$1:$K$1)+1,,,"Нормализованная таблица")):INDIRECT(ADDRESS(31,MATCH(D83,'Нормализованная таблица'!$B$1:$K$1)+1,,,"Нормализованная таблица")),INDIRECT(ADDRESS(2,MATCH(E83,'Нормализованная таблица'!$B$1:$K$1)+1,,,"Нормализованная таблица")):INDIRECT(ADDRESS(31,MATCH(E83,'Нормализованная таблица'!$B$1:$K$1)+1,,,"Нормализованная таблица")),INDIRECT(ADDRESS(2,MATCH(F83,'Нормализованная таблица'!$B$1:$K$1)+1,,,"Нормализованная таблица")):INDIRECT(ADDRESS(31,MATCH(F83,'Нормализованная таблица'!$B$1:$K$1)+1,,,"Нормализованная таблица")),INDIRECT(ADDRESS(2,MATCH(G83,'Нормализованная таблица'!$B$1:$K$1)+1,,,"Нормализованная таблица")):INDIRECT(ADDRESS(31,MATCH(G83,'Нормализованная таблица'!$B$1:$K$1)+1,,,"Нормализованная таблица")),INDIRECT(ADDRESS(2,MATCH(C83,'Нормализованная таблица'!$B$1:$K$1)+1,,,"Нормализованная таблица")):INDIRECT(ADDRESS(31,MATCH(C83,'Нормализованная таблица'!$B$1:$K$1)+1,,,"Нормализованная таблица")),INDIRECT(ADDRESS(2,MATCH(B83,'Нормализованная таблица'!$B$1:$K$1)+1,,,"Нормализованная таблица")):INDIRECT(ADDRESS(31,MATCH(B83,'Нормализованная таблица'!$B$1:$K$1)+1,,,"Нормализованная таблица")),INDIRECT(ADDRESS(2,MATCH(A83,'Нормализованная таблица'!$B$1:$K$1)+1,,,"Нормализованная таблица")):INDIRECT(ADDRESS(31,MATCH(A83,'Нормализованная таблица'!$B$1:$K$1)+1,,,"Нормализованная таблица")))</f>
        <v>#N/A</v>
      </c>
    </row>
    <row r="84" spans="1:8" x14ac:dyDescent="0.3">
      <c r="A84" t="str">
        <f ca="1">IF(INDIRECT(ADDRESS(Таблицы!$AS85-1,7,,,"Трёхпредметные наборы"))&gt;=Параметры!$A$2,Таблицы!AL85,"")</f>
        <v/>
      </c>
      <c r="B84" t="str">
        <f ca="1">IF(INDIRECT(ADDRESS(Таблицы!$AS85-1,7,,,"Трёхпредметные наборы"))&gt;=Параметры!$A$2,Таблицы!AM85,"")</f>
        <v/>
      </c>
      <c r="C84" t="str">
        <f ca="1">IF(INDIRECT(ADDRESS(Таблицы!$AS85-1,7,,,"Трёхпредметные наборы"))&gt;=Параметры!$A$2,Таблицы!AN85,"")</f>
        <v/>
      </c>
      <c r="D84" t="str">
        <f ca="1">IF(INDIRECT(ADDRESS(Таблицы!$AS85-1,7,,,"Трёхпредметные наборы"))&gt;=Параметры!$A$2,Таблицы!AO85,"")</f>
        <v/>
      </c>
      <c r="E84" t="str">
        <f ca="1">IF(INDIRECT(ADDRESS(Таблицы!$AS85-1,7,,,"Трёхпредметные наборы"))&gt;=Параметры!$A$2,Таблицы!AP85,"")</f>
        <v/>
      </c>
      <c r="F84" t="str">
        <f ca="1">IF(INDIRECT(ADDRESS(Таблицы!$AS85-1,7,,,"Трёхпредметные наборы"))&gt;=Параметры!$A$2,Таблицы!AQ85,"")</f>
        <v/>
      </c>
      <c r="G84" t="str">
        <f ca="1">IF(INDIRECT(ADDRESS(MATCH(Таблицы!AR85,'Однопредметные наборы'!$A$2:$A$11)+1,2,,,"Однопредметные наборы"))&gt;=Параметры!$A$2,Таблицы!AR85,"")</f>
        <v>Терафлю</v>
      </c>
      <c r="H84" s="5" t="e">
        <f ca="1">SUMPRODUCT(INDIRECT(ADDRESS(2,MATCH(D84,'Нормализованная таблица'!$B$1:$K$1)+1,,,"Нормализованная таблица")):INDIRECT(ADDRESS(31,MATCH(D84,'Нормализованная таблица'!$B$1:$K$1)+1,,,"Нормализованная таблица")),INDIRECT(ADDRESS(2,MATCH(E84,'Нормализованная таблица'!$B$1:$K$1)+1,,,"Нормализованная таблица")):INDIRECT(ADDRESS(31,MATCH(E84,'Нормализованная таблица'!$B$1:$K$1)+1,,,"Нормализованная таблица")),INDIRECT(ADDRESS(2,MATCH(F84,'Нормализованная таблица'!$B$1:$K$1)+1,,,"Нормализованная таблица")):INDIRECT(ADDRESS(31,MATCH(F84,'Нормализованная таблица'!$B$1:$K$1)+1,,,"Нормализованная таблица")),INDIRECT(ADDRESS(2,MATCH(G84,'Нормализованная таблица'!$B$1:$K$1)+1,,,"Нормализованная таблица")):INDIRECT(ADDRESS(31,MATCH(G84,'Нормализованная таблица'!$B$1:$K$1)+1,,,"Нормализованная таблица")),INDIRECT(ADDRESS(2,MATCH(C84,'Нормализованная таблица'!$B$1:$K$1)+1,,,"Нормализованная таблица")):INDIRECT(ADDRESS(31,MATCH(C84,'Нормализованная таблица'!$B$1:$K$1)+1,,,"Нормализованная таблица")),INDIRECT(ADDRESS(2,MATCH(B84,'Нормализованная таблица'!$B$1:$K$1)+1,,,"Нормализованная таблица")):INDIRECT(ADDRESS(31,MATCH(B84,'Нормализованная таблица'!$B$1:$K$1)+1,,,"Нормализованная таблица")),INDIRECT(ADDRESS(2,MATCH(A84,'Нормализованная таблица'!$B$1:$K$1)+1,,,"Нормализованная таблица")):INDIRECT(ADDRESS(31,MATCH(A84,'Нормализованная таблица'!$B$1:$K$1)+1,,,"Нормализованная таблица")))</f>
        <v>#N/A</v>
      </c>
    </row>
    <row r="85" spans="1:8" x14ac:dyDescent="0.3">
      <c r="A85" t="str">
        <f ca="1">IF(INDIRECT(ADDRESS(Таблицы!$AS86-1,7,,,"Трёхпредметные наборы"))&gt;=Параметры!$A$2,Таблицы!AL86,"")</f>
        <v/>
      </c>
      <c r="B85" t="str">
        <f ca="1">IF(INDIRECT(ADDRESS(Таблицы!$AS86-1,7,,,"Трёхпредметные наборы"))&gt;=Параметры!$A$2,Таблицы!AM86,"")</f>
        <v/>
      </c>
      <c r="C85" t="str">
        <f ca="1">IF(INDIRECT(ADDRESS(Таблицы!$AS86-1,7,,,"Трёхпредметные наборы"))&gt;=Параметры!$A$2,Таблицы!AN86,"")</f>
        <v/>
      </c>
      <c r="D85" t="str">
        <f ca="1">IF(INDIRECT(ADDRESS(Таблицы!$AS86-1,7,,,"Трёхпредметные наборы"))&gt;=Параметры!$A$2,Таблицы!AO86,"")</f>
        <v/>
      </c>
      <c r="E85" t="str">
        <f ca="1">IF(INDIRECT(ADDRESS(Таблицы!$AS86-1,7,,,"Трёхпредметные наборы"))&gt;=Параметры!$A$2,Таблицы!AP86,"")</f>
        <v/>
      </c>
      <c r="F85" t="str">
        <f ca="1">IF(INDIRECT(ADDRESS(Таблицы!$AS86-1,7,,,"Трёхпредметные наборы"))&gt;=Параметры!$A$2,Таблицы!AQ86,"")</f>
        <v/>
      </c>
      <c r="G85" t="str">
        <f ca="1">IF(INDIRECT(ADDRESS(MATCH(Таблицы!AR86,'Однопредметные наборы'!$A$2:$A$11)+1,2,,,"Однопредметные наборы"))&gt;=Параметры!$A$2,Таблицы!AR86,"")</f>
        <v>Терафлю</v>
      </c>
      <c r="H85" s="5" t="e">
        <f ca="1">SUMPRODUCT(INDIRECT(ADDRESS(2,MATCH(D85,'Нормализованная таблица'!$B$1:$K$1)+1,,,"Нормализованная таблица")):INDIRECT(ADDRESS(31,MATCH(D85,'Нормализованная таблица'!$B$1:$K$1)+1,,,"Нормализованная таблица")),INDIRECT(ADDRESS(2,MATCH(E85,'Нормализованная таблица'!$B$1:$K$1)+1,,,"Нормализованная таблица")):INDIRECT(ADDRESS(31,MATCH(E85,'Нормализованная таблица'!$B$1:$K$1)+1,,,"Нормализованная таблица")),INDIRECT(ADDRESS(2,MATCH(F85,'Нормализованная таблица'!$B$1:$K$1)+1,,,"Нормализованная таблица")):INDIRECT(ADDRESS(31,MATCH(F85,'Нормализованная таблица'!$B$1:$K$1)+1,,,"Нормализованная таблица")),INDIRECT(ADDRESS(2,MATCH(G85,'Нормализованная таблица'!$B$1:$K$1)+1,,,"Нормализованная таблица")):INDIRECT(ADDRESS(31,MATCH(G85,'Нормализованная таблица'!$B$1:$K$1)+1,,,"Нормализованная таблица")),INDIRECT(ADDRESS(2,MATCH(C85,'Нормализованная таблица'!$B$1:$K$1)+1,,,"Нормализованная таблица")):INDIRECT(ADDRESS(31,MATCH(C85,'Нормализованная таблица'!$B$1:$K$1)+1,,,"Нормализованная таблица")),INDIRECT(ADDRESS(2,MATCH(B85,'Нормализованная таблица'!$B$1:$K$1)+1,,,"Нормализованная таблица")):INDIRECT(ADDRESS(31,MATCH(B85,'Нормализованная таблица'!$B$1:$K$1)+1,,,"Нормализованная таблица")),INDIRECT(ADDRESS(2,MATCH(A85,'Нормализованная таблица'!$B$1:$K$1)+1,,,"Нормализованная таблица")):INDIRECT(ADDRESS(31,MATCH(A85,'Нормализованная таблица'!$B$1:$K$1)+1,,,"Нормализованная таблица")))</f>
        <v>#N/A</v>
      </c>
    </row>
    <row r="86" spans="1:8" x14ac:dyDescent="0.3">
      <c r="A86" t="str">
        <f ca="1">IF(INDIRECT(ADDRESS(Таблицы!$AS87-1,7,,,"Трёхпредметные наборы"))&gt;=Параметры!$A$2,Таблицы!AL87,"")</f>
        <v/>
      </c>
      <c r="B86" t="str">
        <f ca="1">IF(INDIRECT(ADDRESS(Таблицы!$AS87-1,7,,,"Трёхпредметные наборы"))&gt;=Параметры!$A$2,Таблицы!AM87,"")</f>
        <v/>
      </c>
      <c r="C86" t="str">
        <f ca="1">IF(INDIRECT(ADDRESS(Таблицы!$AS87-1,7,,,"Трёхпредметные наборы"))&gt;=Параметры!$A$2,Таблицы!AN87,"")</f>
        <v/>
      </c>
      <c r="D86" t="str">
        <f ca="1">IF(INDIRECT(ADDRESS(Таблицы!$AS87-1,7,,,"Трёхпредметные наборы"))&gt;=Параметры!$A$2,Таблицы!AO87,"")</f>
        <v/>
      </c>
      <c r="E86" t="str">
        <f ca="1">IF(INDIRECT(ADDRESS(Таблицы!$AS87-1,7,,,"Трёхпредметные наборы"))&gt;=Параметры!$A$2,Таблицы!AP87,"")</f>
        <v/>
      </c>
      <c r="F86" t="str">
        <f ca="1">IF(INDIRECT(ADDRESS(Таблицы!$AS87-1,7,,,"Трёхпредметные наборы"))&gt;=Параметры!$A$2,Таблицы!AQ87,"")</f>
        <v/>
      </c>
      <c r="G86" t="str">
        <f ca="1">IF(INDIRECT(ADDRESS(MATCH(Таблицы!AR87,'Однопредметные наборы'!$A$2:$A$11)+1,2,,,"Однопредметные наборы"))&gt;=Параметры!$A$2,Таблицы!AR87,"")</f>
        <v/>
      </c>
      <c r="H86" s="5" t="e">
        <f ca="1">SUMPRODUCT(INDIRECT(ADDRESS(2,MATCH(D86,'Нормализованная таблица'!$B$1:$K$1)+1,,,"Нормализованная таблица")):INDIRECT(ADDRESS(31,MATCH(D86,'Нормализованная таблица'!$B$1:$K$1)+1,,,"Нормализованная таблица")),INDIRECT(ADDRESS(2,MATCH(E86,'Нормализованная таблица'!$B$1:$K$1)+1,,,"Нормализованная таблица")):INDIRECT(ADDRESS(31,MATCH(E86,'Нормализованная таблица'!$B$1:$K$1)+1,,,"Нормализованная таблица")),INDIRECT(ADDRESS(2,MATCH(F86,'Нормализованная таблица'!$B$1:$K$1)+1,,,"Нормализованная таблица")):INDIRECT(ADDRESS(31,MATCH(F86,'Нормализованная таблица'!$B$1:$K$1)+1,,,"Нормализованная таблица")),INDIRECT(ADDRESS(2,MATCH(G86,'Нормализованная таблица'!$B$1:$K$1)+1,,,"Нормализованная таблица")):INDIRECT(ADDRESS(31,MATCH(G86,'Нормализованная таблица'!$B$1:$K$1)+1,,,"Нормализованная таблица")),INDIRECT(ADDRESS(2,MATCH(C86,'Нормализованная таблица'!$B$1:$K$1)+1,,,"Нормализованная таблица")):INDIRECT(ADDRESS(31,MATCH(C86,'Нормализованная таблица'!$B$1:$K$1)+1,,,"Нормализованная таблица")),INDIRECT(ADDRESS(2,MATCH(B86,'Нормализованная таблица'!$B$1:$K$1)+1,,,"Нормализованная таблица")):INDIRECT(ADDRESS(31,MATCH(B86,'Нормализованная таблица'!$B$1:$K$1)+1,,,"Нормализованная таблица")),INDIRECT(ADDRESS(2,MATCH(A86,'Нормализованная таблица'!$B$1:$K$1)+1,,,"Нормализованная таблица")):INDIRECT(ADDRESS(31,MATCH(A86,'Нормализованная таблица'!$B$1:$K$1)+1,,,"Нормализованная таблица")))</f>
        <v>#N/A</v>
      </c>
    </row>
    <row r="87" spans="1:8" x14ac:dyDescent="0.3">
      <c r="A87" t="str">
        <f ca="1">IF(INDIRECT(ADDRESS(Таблицы!$AS88-1,7,,,"Трёхпредметные наборы"))&gt;=Параметры!$A$2,Таблицы!AL88,"")</f>
        <v/>
      </c>
      <c r="B87" t="str">
        <f ca="1">IF(INDIRECT(ADDRESS(Таблицы!$AS88-1,7,,,"Трёхпредметные наборы"))&gt;=Параметры!$A$2,Таблицы!AM88,"")</f>
        <v/>
      </c>
      <c r="C87" t="str">
        <f ca="1">IF(INDIRECT(ADDRESS(Таблицы!$AS88-1,7,,,"Трёхпредметные наборы"))&gt;=Параметры!$A$2,Таблицы!AN88,"")</f>
        <v/>
      </c>
      <c r="D87" t="str">
        <f ca="1">IF(INDIRECT(ADDRESS(Таблицы!$AS88-1,7,,,"Трёхпредметные наборы"))&gt;=Параметры!$A$2,Таблицы!AO88,"")</f>
        <v/>
      </c>
      <c r="E87" t="str">
        <f ca="1">IF(INDIRECT(ADDRESS(Таблицы!$AS88-1,7,,,"Трёхпредметные наборы"))&gt;=Параметры!$A$2,Таблицы!AP88,"")</f>
        <v/>
      </c>
      <c r="F87" t="str">
        <f ca="1">IF(INDIRECT(ADDRESS(Таблицы!$AS88-1,7,,,"Трёхпредметные наборы"))&gt;=Параметры!$A$2,Таблицы!AQ88,"")</f>
        <v/>
      </c>
      <c r="G87" t="str">
        <f ca="1">IF(INDIRECT(ADDRESS(MATCH(Таблицы!AR88,'Однопредметные наборы'!$A$2:$A$11)+1,2,,,"Однопредметные наборы"))&gt;=Параметры!$A$2,Таблицы!AR88,"")</f>
        <v/>
      </c>
      <c r="H87" s="5" t="e">
        <f ca="1">SUMPRODUCT(INDIRECT(ADDRESS(2,MATCH(D87,'Нормализованная таблица'!$B$1:$K$1)+1,,,"Нормализованная таблица")):INDIRECT(ADDRESS(31,MATCH(D87,'Нормализованная таблица'!$B$1:$K$1)+1,,,"Нормализованная таблица")),INDIRECT(ADDRESS(2,MATCH(E87,'Нормализованная таблица'!$B$1:$K$1)+1,,,"Нормализованная таблица")):INDIRECT(ADDRESS(31,MATCH(E87,'Нормализованная таблица'!$B$1:$K$1)+1,,,"Нормализованная таблица")),INDIRECT(ADDRESS(2,MATCH(F87,'Нормализованная таблица'!$B$1:$K$1)+1,,,"Нормализованная таблица")):INDIRECT(ADDRESS(31,MATCH(F87,'Нормализованная таблица'!$B$1:$K$1)+1,,,"Нормализованная таблица")),INDIRECT(ADDRESS(2,MATCH(G87,'Нормализованная таблица'!$B$1:$K$1)+1,,,"Нормализованная таблица")):INDIRECT(ADDRESS(31,MATCH(G87,'Нормализованная таблица'!$B$1:$K$1)+1,,,"Нормализованная таблица")),INDIRECT(ADDRESS(2,MATCH(C87,'Нормализованная таблица'!$B$1:$K$1)+1,,,"Нормализованная таблица")):INDIRECT(ADDRESS(31,MATCH(C87,'Нормализованная таблица'!$B$1:$K$1)+1,,,"Нормализованная таблица")),INDIRECT(ADDRESS(2,MATCH(B87,'Нормализованная таблица'!$B$1:$K$1)+1,,,"Нормализованная таблица")):INDIRECT(ADDRESS(31,MATCH(B87,'Нормализованная таблица'!$B$1:$K$1)+1,,,"Нормализованная таблица")),INDIRECT(ADDRESS(2,MATCH(A87,'Нормализованная таблица'!$B$1:$K$1)+1,,,"Нормализованная таблица")):INDIRECT(ADDRESS(31,MATCH(A87,'Нормализованная таблица'!$B$1:$K$1)+1,,,"Нормализованная таблица")))</f>
        <v>#N/A</v>
      </c>
    </row>
    <row r="88" spans="1:8" x14ac:dyDescent="0.3">
      <c r="A88" t="str">
        <f ca="1">IF(INDIRECT(ADDRESS(Таблицы!$AS89-1,7,,,"Трёхпредметные наборы"))&gt;=Параметры!$A$2,Таблицы!AL89,"")</f>
        <v/>
      </c>
      <c r="B88" t="str">
        <f ca="1">IF(INDIRECT(ADDRESS(Таблицы!$AS89-1,7,,,"Трёхпредметные наборы"))&gt;=Параметры!$A$2,Таблицы!AM89,"")</f>
        <v/>
      </c>
      <c r="C88" t="str">
        <f ca="1">IF(INDIRECT(ADDRESS(Таблицы!$AS89-1,7,,,"Трёхпредметные наборы"))&gt;=Параметры!$A$2,Таблицы!AN89,"")</f>
        <v/>
      </c>
      <c r="D88" t="str">
        <f ca="1">IF(INDIRECT(ADDRESS(Таблицы!$AS89-1,7,,,"Трёхпредметные наборы"))&gt;=Параметры!$A$2,Таблицы!AO89,"")</f>
        <v/>
      </c>
      <c r="E88" t="str">
        <f ca="1">IF(INDIRECT(ADDRESS(Таблицы!$AS89-1,7,,,"Трёхпредметные наборы"))&gt;=Параметры!$A$2,Таблицы!AP89,"")</f>
        <v/>
      </c>
      <c r="F88" t="str">
        <f ca="1">IF(INDIRECT(ADDRESS(Таблицы!$AS89-1,7,,,"Трёхпредметные наборы"))&gt;=Параметры!$A$2,Таблицы!AQ89,"")</f>
        <v/>
      </c>
      <c r="G88" t="str">
        <f ca="1">IF(INDIRECT(ADDRESS(MATCH(Таблицы!AR89,'Однопредметные наборы'!$A$2:$A$11)+1,2,,,"Однопредметные наборы"))&gt;=Параметры!$A$2,Таблицы!AR89,"")</f>
        <v>Терафлю</v>
      </c>
      <c r="H88" s="5" t="e">
        <f ca="1">SUMPRODUCT(INDIRECT(ADDRESS(2,MATCH(D88,'Нормализованная таблица'!$B$1:$K$1)+1,,,"Нормализованная таблица")):INDIRECT(ADDRESS(31,MATCH(D88,'Нормализованная таблица'!$B$1:$K$1)+1,,,"Нормализованная таблица")),INDIRECT(ADDRESS(2,MATCH(E88,'Нормализованная таблица'!$B$1:$K$1)+1,,,"Нормализованная таблица")):INDIRECT(ADDRESS(31,MATCH(E88,'Нормализованная таблица'!$B$1:$K$1)+1,,,"Нормализованная таблица")),INDIRECT(ADDRESS(2,MATCH(F88,'Нормализованная таблица'!$B$1:$K$1)+1,,,"Нормализованная таблица")):INDIRECT(ADDRESS(31,MATCH(F88,'Нормализованная таблица'!$B$1:$K$1)+1,,,"Нормализованная таблица")),INDIRECT(ADDRESS(2,MATCH(G88,'Нормализованная таблица'!$B$1:$K$1)+1,,,"Нормализованная таблица")):INDIRECT(ADDRESS(31,MATCH(G88,'Нормализованная таблица'!$B$1:$K$1)+1,,,"Нормализованная таблица")),INDIRECT(ADDRESS(2,MATCH(C88,'Нормализованная таблица'!$B$1:$K$1)+1,,,"Нормализованная таблица")):INDIRECT(ADDRESS(31,MATCH(C88,'Нормализованная таблица'!$B$1:$K$1)+1,,,"Нормализованная таблица")),INDIRECT(ADDRESS(2,MATCH(B88,'Нормализованная таблица'!$B$1:$K$1)+1,,,"Нормализованная таблица")):INDIRECT(ADDRESS(31,MATCH(B88,'Нормализованная таблица'!$B$1:$K$1)+1,,,"Нормализованная таблица")),INDIRECT(ADDRESS(2,MATCH(A88,'Нормализованная таблица'!$B$1:$K$1)+1,,,"Нормализованная таблица")):INDIRECT(ADDRESS(31,MATCH(A88,'Нормализованная таблица'!$B$1:$K$1)+1,,,"Нормализованная таблица")))</f>
        <v>#N/A</v>
      </c>
    </row>
    <row r="89" spans="1:8" x14ac:dyDescent="0.3">
      <c r="A89" t="str">
        <f ca="1">IF(INDIRECT(ADDRESS(Таблицы!$AS90-1,7,,,"Трёхпредметные наборы"))&gt;=Параметры!$A$2,Таблицы!AL90,"")</f>
        <v/>
      </c>
      <c r="B89" t="str">
        <f ca="1">IF(INDIRECT(ADDRESS(Таблицы!$AS90-1,7,,,"Трёхпредметные наборы"))&gt;=Параметры!$A$2,Таблицы!AM90,"")</f>
        <v/>
      </c>
      <c r="C89" t="str">
        <f ca="1">IF(INDIRECT(ADDRESS(Таблицы!$AS90-1,7,,,"Трёхпредметные наборы"))&gt;=Параметры!$A$2,Таблицы!AN90,"")</f>
        <v/>
      </c>
      <c r="D89" t="str">
        <f ca="1">IF(INDIRECT(ADDRESS(Таблицы!$AS90-1,7,,,"Трёхпредметные наборы"))&gt;=Параметры!$A$2,Таблицы!AO90,"")</f>
        <v/>
      </c>
      <c r="E89" t="str">
        <f ca="1">IF(INDIRECT(ADDRESS(Таблицы!$AS90-1,7,,,"Трёхпредметные наборы"))&gt;=Параметры!$A$2,Таблицы!AP90,"")</f>
        <v/>
      </c>
      <c r="F89" t="str">
        <f ca="1">IF(INDIRECT(ADDRESS(Таблицы!$AS90-1,7,,,"Трёхпредметные наборы"))&gt;=Параметры!$A$2,Таблицы!AQ90,"")</f>
        <v/>
      </c>
      <c r="G89" t="str">
        <f ca="1">IF(INDIRECT(ADDRESS(MATCH(Таблицы!AR90,'Однопредметные наборы'!$A$2:$A$11)+1,2,,,"Однопредметные наборы"))&gt;=Параметры!$A$2,Таблицы!AR90,"")</f>
        <v/>
      </c>
      <c r="H89" s="5" t="e">
        <f ca="1">SUMPRODUCT(INDIRECT(ADDRESS(2,MATCH(D89,'Нормализованная таблица'!$B$1:$K$1)+1,,,"Нормализованная таблица")):INDIRECT(ADDRESS(31,MATCH(D89,'Нормализованная таблица'!$B$1:$K$1)+1,,,"Нормализованная таблица")),INDIRECT(ADDRESS(2,MATCH(E89,'Нормализованная таблица'!$B$1:$K$1)+1,,,"Нормализованная таблица")):INDIRECT(ADDRESS(31,MATCH(E89,'Нормализованная таблица'!$B$1:$K$1)+1,,,"Нормализованная таблица")),INDIRECT(ADDRESS(2,MATCH(F89,'Нормализованная таблица'!$B$1:$K$1)+1,,,"Нормализованная таблица")):INDIRECT(ADDRESS(31,MATCH(F89,'Нормализованная таблица'!$B$1:$K$1)+1,,,"Нормализованная таблица")),INDIRECT(ADDRESS(2,MATCH(G89,'Нормализованная таблица'!$B$1:$K$1)+1,,,"Нормализованная таблица")):INDIRECT(ADDRESS(31,MATCH(G89,'Нормализованная таблица'!$B$1:$K$1)+1,,,"Нормализованная таблица")),INDIRECT(ADDRESS(2,MATCH(C89,'Нормализованная таблица'!$B$1:$K$1)+1,,,"Нормализованная таблица")):INDIRECT(ADDRESS(31,MATCH(C89,'Нормализованная таблица'!$B$1:$K$1)+1,,,"Нормализованная таблица")),INDIRECT(ADDRESS(2,MATCH(B89,'Нормализованная таблица'!$B$1:$K$1)+1,,,"Нормализованная таблица")):INDIRECT(ADDRESS(31,MATCH(B89,'Нормализованная таблица'!$B$1:$K$1)+1,,,"Нормализованная таблица")),INDIRECT(ADDRESS(2,MATCH(A89,'Нормализованная таблица'!$B$1:$K$1)+1,,,"Нормализованная таблица")):INDIRECT(ADDRESS(31,MATCH(A89,'Нормализованная таблица'!$B$1:$K$1)+1,,,"Нормализованная таблица")))</f>
        <v>#N/A</v>
      </c>
    </row>
    <row r="90" spans="1:8" x14ac:dyDescent="0.3">
      <c r="A90" t="str">
        <f ca="1">IF(INDIRECT(ADDRESS(Таблицы!$AS91-1,7,,,"Трёхпредметные наборы"))&gt;=Параметры!$A$2,Таблицы!AL91,"")</f>
        <v/>
      </c>
      <c r="B90" t="str">
        <f ca="1">IF(INDIRECT(ADDRESS(Таблицы!$AS91-1,7,,,"Трёхпредметные наборы"))&gt;=Параметры!$A$2,Таблицы!AM91,"")</f>
        <v/>
      </c>
      <c r="C90" t="str">
        <f ca="1">IF(INDIRECT(ADDRESS(Таблицы!$AS91-1,7,,,"Трёхпредметные наборы"))&gt;=Параметры!$A$2,Таблицы!AN91,"")</f>
        <v/>
      </c>
      <c r="D90" t="str">
        <f ca="1">IF(INDIRECT(ADDRESS(Таблицы!$AS91-1,7,,,"Трёхпредметные наборы"))&gt;=Параметры!$A$2,Таблицы!AO91,"")</f>
        <v/>
      </c>
      <c r="E90" t="str">
        <f ca="1">IF(INDIRECT(ADDRESS(Таблицы!$AS91-1,7,,,"Трёхпредметные наборы"))&gt;=Параметры!$A$2,Таблицы!AP91,"")</f>
        <v/>
      </c>
      <c r="F90" t="str">
        <f ca="1">IF(INDIRECT(ADDRESS(Таблицы!$AS91-1,7,,,"Трёхпредметные наборы"))&gt;=Параметры!$A$2,Таблицы!AQ91,"")</f>
        <v/>
      </c>
      <c r="G90" t="str">
        <f ca="1">IF(INDIRECT(ADDRESS(MATCH(Таблицы!AR91,'Однопредметные наборы'!$A$2:$A$11)+1,2,,,"Однопредметные наборы"))&gt;=Параметры!$A$2,Таблицы!AR91,"")</f>
        <v>Терафлю</v>
      </c>
      <c r="H90" s="5" t="e">
        <f ca="1">SUMPRODUCT(INDIRECT(ADDRESS(2,MATCH(D90,'Нормализованная таблица'!$B$1:$K$1)+1,,,"Нормализованная таблица")):INDIRECT(ADDRESS(31,MATCH(D90,'Нормализованная таблица'!$B$1:$K$1)+1,,,"Нормализованная таблица")),INDIRECT(ADDRESS(2,MATCH(E90,'Нормализованная таблица'!$B$1:$K$1)+1,,,"Нормализованная таблица")):INDIRECT(ADDRESS(31,MATCH(E90,'Нормализованная таблица'!$B$1:$K$1)+1,,,"Нормализованная таблица")),INDIRECT(ADDRESS(2,MATCH(F90,'Нормализованная таблица'!$B$1:$K$1)+1,,,"Нормализованная таблица")):INDIRECT(ADDRESS(31,MATCH(F90,'Нормализованная таблица'!$B$1:$K$1)+1,,,"Нормализованная таблица")),INDIRECT(ADDRESS(2,MATCH(G90,'Нормализованная таблица'!$B$1:$K$1)+1,,,"Нормализованная таблица")):INDIRECT(ADDRESS(31,MATCH(G90,'Нормализованная таблица'!$B$1:$K$1)+1,,,"Нормализованная таблица")),INDIRECT(ADDRESS(2,MATCH(C90,'Нормализованная таблица'!$B$1:$K$1)+1,,,"Нормализованная таблица")):INDIRECT(ADDRESS(31,MATCH(C90,'Нормализованная таблица'!$B$1:$K$1)+1,,,"Нормализованная таблица")),INDIRECT(ADDRESS(2,MATCH(B90,'Нормализованная таблица'!$B$1:$K$1)+1,,,"Нормализованная таблица")):INDIRECT(ADDRESS(31,MATCH(B90,'Нормализованная таблица'!$B$1:$K$1)+1,,,"Нормализованная таблица")),INDIRECT(ADDRESS(2,MATCH(A90,'Нормализованная таблица'!$B$1:$K$1)+1,,,"Нормализованная таблица")):INDIRECT(ADDRESS(31,MATCH(A90,'Нормализованная таблица'!$B$1:$K$1)+1,,,"Нормализованная таблица")))</f>
        <v>#N/A</v>
      </c>
    </row>
    <row r="91" spans="1:8" x14ac:dyDescent="0.3">
      <c r="A91" t="str">
        <f ca="1">IF(INDIRECT(ADDRESS(Таблицы!$AS92-1,7,,,"Трёхпредметные наборы"))&gt;=Параметры!$A$2,Таблицы!AL92,"")</f>
        <v/>
      </c>
      <c r="B91" t="str">
        <f ca="1">IF(INDIRECT(ADDRESS(Таблицы!$AS92-1,7,,,"Трёхпредметные наборы"))&gt;=Параметры!$A$2,Таблицы!AM92,"")</f>
        <v/>
      </c>
      <c r="C91" t="str">
        <f ca="1">IF(INDIRECT(ADDRESS(Таблицы!$AS92-1,7,,,"Трёхпредметные наборы"))&gt;=Параметры!$A$2,Таблицы!AN92,"")</f>
        <v/>
      </c>
      <c r="D91" t="str">
        <f ca="1">IF(INDIRECT(ADDRESS(Таблицы!$AS92-1,7,,,"Трёхпредметные наборы"))&gt;=Параметры!$A$2,Таблицы!AO92,"")</f>
        <v/>
      </c>
      <c r="E91" t="str">
        <f ca="1">IF(INDIRECT(ADDRESS(Таблицы!$AS92-1,7,,,"Трёхпредметные наборы"))&gt;=Параметры!$A$2,Таблицы!AP92,"")</f>
        <v/>
      </c>
      <c r="F91" t="str">
        <f ca="1">IF(INDIRECT(ADDRESS(Таблицы!$AS92-1,7,,,"Трёхпредметные наборы"))&gt;=Параметры!$A$2,Таблицы!AQ92,"")</f>
        <v/>
      </c>
      <c r="G91" t="str">
        <f ca="1">IF(INDIRECT(ADDRESS(MATCH(Таблицы!AR92,'Однопредметные наборы'!$A$2:$A$11)+1,2,,,"Однопредметные наборы"))&gt;=Параметры!$A$2,Таблицы!AR92,"")</f>
        <v>Терафлю</v>
      </c>
      <c r="H91" s="5" t="e">
        <f ca="1">SUMPRODUCT(INDIRECT(ADDRESS(2,MATCH(D91,'Нормализованная таблица'!$B$1:$K$1)+1,,,"Нормализованная таблица")):INDIRECT(ADDRESS(31,MATCH(D91,'Нормализованная таблица'!$B$1:$K$1)+1,,,"Нормализованная таблица")),INDIRECT(ADDRESS(2,MATCH(E91,'Нормализованная таблица'!$B$1:$K$1)+1,,,"Нормализованная таблица")):INDIRECT(ADDRESS(31,MATCH(E91,'Нормализованная таблица'!$B$1:$K$1)+1,,,"Нормализованная таблица")),INDIRECT(ADDRESS(2,MATCH(F91,'Нормализованная таблица'!$B$1:$K$1)+1,,,"Нормализованная таблица")):INDIRECT(ADDRESS(31,MATCH(F91,'Нормализованная таблица'!$B$1:$K$1)+1,,,"Нормализованная таблица")),INDIRECT(ADDRESS(2,MATCH(G91,'Нормализованная таблица'!$B$1:$K$1)+1,,,"Нормализованная таблица")):INDIRECT(ADDRESS(31,MATCH(G91,'Нормализованная таблица'!$B$1:$K$1)+1,,,"Нормализованная таблица")),INDIRECT(ADDRESS(2,MATCH(C91,'Нормализованная таблица'!$B$1:$K$1)+1,,,"Нормализованная таблица")):INDIRECT(ADDRESS(31,MATCH(C91,'Нормализованная таблица'!$B$1:$K$1)+1,,,"Нормализованная таблица")),INDIRECT(ADDRESS(2,MATCH(B91,'Нормализованная таблица'!$B$1:$K$1)+1,,,"Нормализованная таблица")):INDIRECT(ADDRESS(31,MATCH(B91,'Нормализованная таблица'!$B$1:$K$1)+1,,,"Нормализованная таблица")),INDIRECT(ADDRESS(2,MATCH(A91,'Нормализованная таблица'!$B$1:$K$1)+1,,,"Нормализованная таблица")):INDIRECT(ADDRESS(31,MATCH(A91,'Нормализованная таблица'!$B$1:$K$1)+1,,,"Нормализованная таблица")))</f>
        <v>#N/A</v>
      </c>
    </row>
    <row r="92" spans="1:8" x14ac:dyDescent="0.3">
      <c r="A92" t="str">
        <f ca="1">IF(INDIRECT(ADDRESS(Таблицы!$AS93-1,7,,,"Трёхпредметные наборы"))&gt;=Параметры!$A$2,Таблицы!AL93,"")</f>
        <v/>
      </c>
      <c r="B92" t="str">
        <f ca="1">IF(INDIRECT(ADDRESS(Таблицы!$AS93-1,7,,,"Трёхпредметные наборы"))&gt;=Параметры!$A$2,Таблицы!AM93,"")</f>
        <v/>
      </c>
      <c r="C92" t="str">
        <f ca="1">IF(INDIRECT(ADDRESS(Таблицы!$AS93-1,7,,,"Трёхпредметные наборы"))&gt;=Параметры!$A$2,Таблицы!AN93,"")</f>
        <v/>
      </c>
      <c r="D92" t="str">
        <f ca="1">IF(INDIRECT(ADDRESS(Таблицы!$AS93-1,7,,,"Трёхпредметные наборы"))&gt;=Параметры!$A$2,Таблицы!AO93,"")</f>
        <v/>
      </c>
      <c r="E92" t="str">
        <f ca="1">IF(INDIRECT(ADDRESS(Таблицы!$AS93-1,7,,,"Трёхпредметные наборы"))&gt;=Параметры!$A$2,Таблицы!AP93,"")</f>
        <v/>
      </c>
      <c r="F92" t="str">
        <f ca="1">IF(INDIRECT(ADDRESS(Таблицы!$AS93-1,7,,,"Трёхпредметные наборы"))&gt;=Параметры!$A$2,Таблицы!AQ93,"")</f>
        <v/>
      </c>
      <c r="G92" t="str">
        <f ca="1">IF(INDIRECT(ADDRESS(MATCH(Таблицы!AR93,'Однопредметные наборы'!$A$2:$A$11)+1,2,,,"Однопредметные наборы"))&gt;=Параметры!$A$2,Таблицы!AR93,"")</f>
        <v/>
      </c>
      <c r="H92" s="5" t="e">
        <f ca="1">SUMPRODUCT(INDIRECT(ADDRESS(2,MATCH(D92,'Нормализованная таблица'!$B$1:$K$1)+1,,,"Нормализованная таблица")):INDIRECT(ADDRESS(31,MATCH(D92,'Нормализованная таблица'!$B$1:$K$1)+1,,,"Нормализованная таблица")),INDIRECT(ADDRESS(2,MATCH(E92,'Нормализованная таблица'!$B$1:$K$1)+1,,,"Нормализованная таблица")):INDIRECT(ADDRESS(31,MATCH(E92,'Нормализованная таблица'!$B$1:$K$1)+1,,,"Нормализованная таблица")),INDIRECT(ADDRESS(2,MATCH(F92,'Нормализованная таблица'!$B$1:$K$1)+1,,,"Нормализованная таблица")):INDIRECT(ADDRESS(31,MATCH(F92,'Нормализованная таблица'!$B$1:$K$1)+1,,,"Нормализованная таблица")),INDIRECT(ADDRESS(2,MATCH(G92,'Нормализованная таблица'!$B$1:$K$1)+1,,,"Нормализованная таблица")):INDIRECT(ADDRESS(31,MATCH(G92,'Нормализованная таблица'!$B$1:$K$1)+1,,,"Нормализованная таблица")),INDIRECT(ADDRESS(2,MATCH(C92,'Нормализованная таблица'!$B$1:$K$1)+1,,,"Нормализованная таблица")):INDIRECT(ADDRESS(31,MATCH(C92,'Нормализованная таблица'!$B$1:$K$1)+1,,,"Нормализованная таблица")),INDIRECT(ADDRESS(2,MATCH(B92,'Нормализованная таблица'!$B$1:$K$1)+1,,,"Нормализованная таблица")):INDIRECT(ADDRESS(31,MATCH(B92,'Нормализованная таблица'!$B$1:$K$1)+1,,,"Нормализованная таблица")),INDIRECT(ADDRESS(2,MATCH(A92,'Нормализованная таблица'!$B$1:$K$1)+1,,,"Нормализованная таблица")):INDIRECT(ADDRESS(31,MATCH(A92,'Нормализованная таблица'!$B$1:$K$1)+1,,,"Нормализованная таблица")))</f>
        <v>#N/A</v>
      </c>
    </row>
    <row r="93" spans="1:8" x14ac:dyDescent="0.3">
      <c r="A93" t="str">
        <f ca="1">IF(INDIRECT(ADDRESS(Таблицы!$AS94-1,7,,,"Трёхпредметные наборы"))&gt;=Параметры!$A$2,Таблицы!AL94,"")</f>
        <v/>
      </c>
      <c r="B93" t="str">
        <f ca="1">IF(INDIRECT(ADDRESS(Таблицы!$AS94-1,7,,,"Трёхпредметные наборы"))&gt;=Параметры!$A$2,Таблицы!AM94,"")</f>
        <v/>
      </c>
      <c r="C93" t="str">
        <f ca="1">IF(INDIRECT(ADDRESS(Таблицы!$AS94-1,7,,,"Трёхпредметные наборы"))&gt;=Параметры!$A$2,Таблицы!AN94,"")</f>
        <v/>
      </c>
      <c r="D93" t="str">
        <f ca="1">IF(INDIRECT(ADDRESS(Таблицы!$AS94-1,7,,,"Трёхпредметные наборы"))&gt;=Параметры!$A$2,Таблицы!AO94,"")</f>
        <v/>
      </c>
      <c r="E93" t="str">
        <f ca="1">IF(INDIRECT(ADDRESS(Таблицы!$AS94-1,7,,,"Трёхпредметные наборы"))&gt;=Параметры!$A$2,Таблицы!AP94,"")</f>
        <v/>
      </c>
      <c r="F93" t="str">
        <f ca="1">IF(INDIRECT(ADDRESS(Таблицы!$AS94-1,7,,,"Трёхпредметные наборы"))&gt;=Параметры!$A$2,Таблицы!AQ94,"")</f>
        <v/>
      </c>
      <c r="G93" t="str">
        <f ca="1">IF(INDIRECT(ADDRESS(MATCH(Таблицы!AR94,'Однопредметные наборы'!$A$2:$A$11)+1,2,,,"Однопредметные наборы"))&gt;=Параметры!$A$2,Таблицы!AR94,"")</f>
        <v>Терафлю</v>
      </c>
      <c r="H93" s="5" t="e">
        <f ca="1">SUMPRODUCT(INDIRECT(ADDRESS(2,MATCH(D93,'Нормализованная таблица'!$B$1:$K$1)+1,,,"Нормализованная таблица")):INDIRECT(ADDRESS(31,MATCH(D93,'Нормализованная таблица'!$B$1:$K$1)+1,,,"Нормализованная таблица")),INDIRECT(ADDRESS(2,MATCH(E93,'Нормализованная таблица'!$B$1:$K$1)+1,,,"Нормализованная таблица")):INDIRECT(ADDRESS(31,MATCH(E93,'Нормализованная таблица'!$B$1:$K$1)+1,,,"Нормализованная таблица")),INDIRECT(ADDRESS(2,MATCH(F93,'Нормализованная таблица'!$B$1:$K$1)+1,,,"Нормализованная таблица")):INDIRECT(ADDRESS(31,MATCH(F93,'Нормализованная таблица'!$B$1:$K$1)+1,,,"Нормализованная таблица")),INDIRECT(ADDRESS(2,MATCH(G93,'Нормализованная таблица'!$B$1:$K$1)+1,,,"Нормализованная таблица")):INDIRECT(ADDRESS(31,MATCH(G93,'Нормализованная таблица'!$B$1:$K$1)+1,,,"Нормализованная таблица")),INDIRECT(ADDRESS(2,MATCH(C93,'Нормализованная таблица'!$B$1:$K$1)+1,,,"Нормализованная таблица")):INDIRECT(ADDRESS(31,MATCH(C93,'Нормализованная таблица'!$B$1:$K$1)+1,,,"Нормализованная таблица")),INDIRECT(ADDRESS(2,MATCH(B93,'Нормализованная таблица'!$B$1:$K$1)+1,,,"Нормализованная таблица")):INDIRECT(ADDRESS(31,MATCH(B93,'Нормализованная таблица'!$B$1:$K$1)+1,,,"Нормализованная таблица")),INDIRECT(ADDRESS(2,MATCH(A93,'Нормализованная таблица'!$B$1:$K$1)+1,,,"Нормализованная таблица")):INDIRECT(ADDRESS(31,MATCH(A93,'Нормализованная таблица'!$B$1:$K$1)+1,,,"Нормализованная таблица")))</f>
        <v>#N/A</v>
      </c>
    </row>
    <row r="94" spans="1:8" x14ac:dyDescent="0.3">
      <c r="A94" t="str">
        <f ca="1">IF(INDIRECT(ADDRESS(Таблицы!$AS95-1,7,,,"Трёхпредметные наборы"))&gt;=Параметры!$A$2,Таблицы!AL95,"")</f>
        <v/>
      </c>
      <c r="B94" t="str">
        <f ca="1">IF(INDIRECT(ADDRESS(Таблицы!$AS95-1,7,,,"Трёхпредметные наборы"))&gt;=Параметры!$A$2,Таблицы!AM95,"")</f>
        <v/>
      </c>
      <c r="C94" t="str">
        <f ca="1">IF(INDIRECT(ADDRESS(Таблицы!$AS95-1,7,,,"Трёхпредметные наборы"))&gt;=Параметры!$A$2,Таблицы!AN95,"")</f>
        <v/>
      </c>
      <c r="D94" t="str">
        <f ca="1">IF(INDIRECT(ADDRESS(Таблицы!$AS95-1,7,,,"Трёхпредметные наборы"))&gt;=Параметры!$A$2,Таблицы!AO95,"")</f>
        <v/>
      </c>
      <c r="E94" t="str">
        <f ca="1">IF(INDIRECT(ADDRESS(Таблицы!$AS95-1,7,,,"Трёхпредметные наборы"))&gt;=Параметры!$A$2,Таблицы!AP95,"")</f>
        <v/>
      </c>
      <c r="F94" t="str">
        <f ca="1">IF(INDIRECT(ADDRESS(Таблицы!$AS95-1,7,,,"Трёхпредметные наборы"))&gt;=Параметры!$A$2,Таблицы!AQ95,"")</f>
        <v/>
      </c>
      <c r="G94" t="str">
        <f ca="1">IF(INDIRECT(ADDRESS(MATCH(Таблицы!AR95,'Однопредметные наборы'!$A$2:$A$11)+1,2,,,"Однопредметные наборы"))&gt;=Параметры!$A$2,Таблицы!AR95,"")</f>
        <v>Терафлю</v>
      </c>
      <c r="H94" s="5" t="e">
        <f ca="1">SUMPRODUCT(INDIRECT(ADDRESS(2,MATCH(D94,'Нормализованная таблица'!$B$1:$K$1)+1,,,"Нормализованная таблица")):INDIRECT(ADDRESS(31,MATCH(D94,'Нормализованная таблица'!$B$1:$K$1)+1,,,"Нормализованная таблица")),INDIRECT(ADDRESS(2,MATCH(E94,'Нормализованная таблица'!$B$1:$K$1)+1,,,"Нормализованная таблица")):INDIRECT(ADDRESS(31,MATCH(E94,'Нормализованная таблица'!$B$1:$K$1)+1,,,"Нормализованная таблица")),INDIRECT(ADDRESS(2,MATCH(F94,'Нормализованная таблица'!$B$1:$K$1)+1,,,"Нормализованная таблица")):INDIRECT(ADDRESS(31,MATCH(F94,'Нормализованная таблица'!$B$1:$K$1)+1,,,"Нормализованная таблица")),INDIRECT(ADDRESS(2,MATCH(G94,'Нормализованная таблица'!$B$1:$K$1)+1,,,"Нормализованная таблица")):INDIRECT(ADDRESS(31,MATCH(G94,'Нормализованная таблица'!$B$1:$K$1)+1,,,"Нормализованная таблица")),INDIRECT(ADDRESS(2,MATCH(C94,'Нормализованная таблица'!$B$1:$K$1)+1,,,"Нормализованная таблица")):INDIRECT(ADDRESS(31,MATCH(C94,'Нормализованная таблица'!$B$1:$K$1)+1,,,"Нормализованная таблица")),INDIRECT(ADDRESS(2,MATCH(B94,'Нормализованная таблица'!$B$1:$K$1)+1,,,"Нормализованная таблица")):INDIRECT(ADDRESS(31,MATCH(B94,'Нормализованная таблица'!$B$1:$K$1)+1,,,"Нормализованная таблица")),INDIRECT(ADDRESS(2,MATCH(A94,'Нормализованная таблица'!$B$1:$K$1)+1,,,"Нормализованная таблица")):INDIRECT(ADDRESS(31,MATCH(A94,'Нормализованная таблица'!$B$1:$K$1)+1,,,"Нормализованная таблица")))</f>
        <v>#N/A</v>
      </c>
    </row>
    <row r="95" spans="1:8" x14ac:dyDescent="0.3">
      <c r="A95" t="str">
        <f ca="1">IF(INDIRECT(ADDRESS(Таблицы!$AS96-1,7,,,"Трёхпредметные наборы"))&gt;=Параметры!$A$2,Таблицы!AL96,"")</f>
        <v/>
      </c>
      <c r="B95" t="str">
        <f ca="1">IF(INDIRECT(ADDRESS(Таблицы!$AS96-1,7,,,"Трёхпредметные наборы"))&gt;=Параметры!$A$2,Таблицы!AM96,"")</f>
        <v/>
      </c>
      <c r="C95" t="str">
        <f ca="1">IF(INDIRECT(ADDRESS(Таблицы!$AS96-1,7,,,"Трёхпредметные наборы"))&gt;=Параметры!$A$2,Таблицы!AN96,"")</f>
        <v/>
      </c>
      <c r="D95" t="str">
        <f ca="1">IF(INDIRECT(ADDRESS(Таблицы!$AS96-1,7,,,"Трёхпредметные наборы"))&gt;=Параметры!$A$2,Таблицы!AO96,"")</f>
        <v/>
      </c>
      <c r="E95" t="str">
        <f ca="1">IF(INDIRECT(ADDRESS(Таблицы!$AS96-1,7,,,"Трёхпредметные наборы"))&gt;=Параметры!$A$2,Таблицы!AP96,"")</f>
        <v/>
      </c>
      <c r="F95" t="str">
        <f ca="1">IF(INDIRECT(ADDRESS(Таблицы!$AS96-1,7,,,"Трёхпредметные наборы"))&gt;=Параметры!$A$2,Таблицы!AQ96,"")</f>
        <v/>
      </c>
      <c r="G95" t="str">
        <f ca="1">IF(INDIRECT(ADDRESS(MATCH(Таблицы!AR96,'Однопредметные наборы'!$A$2:$A$11)+1,2,,,"Однопредметные наборы"))&gt;=Параметры!$A$2,Таблицы!AR96,"")</f>
        <v>Терафлю</v>
      </c>
      <c r="H95" s="5" t="e">
        <f ca="1">SUMPRODUCT(INDIRECT(ADDRESS(2,MATCH(D95,'Нормализованная таблица'!$B$1:$K$1)+1,,,"Нормализованная таблица")):INDIRECT(ADDRESS(31,MATCH(D95,'Нормализованная таблица'!$B$1:$K$1)+1,,,"Нормализованная таблица")),INDIRECT(ADDRESS(2,MATCH(E95,'Нормализованная таблица'!$B$1:$K$1)+1,,,"Нормализованная таблица")):INDIRECT(ADDRESS(31,MATCH(E95,'Нормализованная таблица'!$B$1:$K$1)+1,,,"Нормализованная таблица")),INDIRECT(ADDRESS(2,MATCH(F95,'Нормализованная таблица'!$B$1:$K$1)+1,,,"Нормализованная таблица")):INDIRECT(ADDRESS(31,MATCH(F95,'Нормализованная таблица'!$B$1:$K$1)+1,,,"Нормализованная таблица")),INDIRECT(ADDRESS(2,MATCH(G95,'Нормализованная таблица'!$B$1:$K$1)+1,,,"Нормализованная таблица")):INDIRECT(ADDRESS(31,MATCH(G95,'Нормализованная таблица'!$B$1:$K$1)+1,,,"Нормализованная таблица")),INDIRECT(ADDRESS(2,MATCH(C95,'Нормализованная таблица'!$B$1:$K$1)+1,,,"Нормализованная таблица")):INDIRECT(ADDRESS(31,MATCH(C95,'Нормализованная таблица'!$B$1:$K$1)+1,,,"Нормализованная таблица")),INDIRECT(ADDRESS(2,MATCH(B95,'Нормализованная таблица'!$B$1:$K$1)+1,,,"Нормализованная таблица")):INDIRECT(ADDRESS(31,MATCH(B95,'Нормализованная таблица'!$B$1:$K$1)+1,,,"Нормализованная таблица")),INDIRECT(ADDRESS(2,MATCH(A95,'Нормализованная таблица'!$B$1:$K$1)+1,,,"Нормализованная таблица")):INDIRECT(ADDRESS(31,MATCH(A95,'Нормализованная таблица'!$B$1:$K$1)+1,,,"Нормализованная таблица")))</f>
        <v>#N/A</v>
      </c>
    </row>
    <row r="96" spans="1:8" x14ac:dyDescent="0.3">
      <c r="A96" t="str">
        <f ca="1">IF(INDIRECT(ADDRESS(Таблицы!$AS97-1,7,,,"Трёхпредметные наборы"))&gt;=Параметры!$A$2,Таблицы!AL97,"")</f>
        <v/>
      </c>
      <c r="B96" t="str">
        <f ca="1">IF(INDIRECT(ADDRESS(Таблицы!$AS97-1,7,,,"Трёхпредметные наборы"))&gt;=Параметры!$A$2,Таблицы!AM97,"")</f>
        <v/>
      </c>
      <c r="C96" t="str">
        <f ca="1">IF(INDIRECT(ADDRESS(Таблицы!$AS97-1,7,,,"Трёхпредметные наборы"))&gt;=Параметры!$A$2,Таблицы!AN97,"")</f>
        <v/>
      </c>
      <c r="D96" t="str">
        <f ca="1">IF(INDIRECT(ADDRESS(Таблицы!$AS97-1,7,,,"Трёхпредметные наборы"))&gt;=Параметры!$A$2,Таблицы!AO97,"")</f>
        <v/>
      </c>
      <c r="E96" t="str">
        <f ca="1">IF(INDIRECT(ADDRESS(Таблицы!$AS97-1,7,,,"Трёхпредметные наборы"))&gt;=Параметры!$A$2,Таблицы!AP97,"")</f>
        <v/>
      </c>
      <c r="F96" t="str">
        <f ca="1">IF(INDIRECT(ADDRESS(Таблицы!$AS97-1,7,,,"Трёхпредметные наборы"))&gt;=Параметры!$A$2,Таблицы!AQ97,"")</f>
        <v/>
      </c>
      <c r="G96" t="str">
        <f ca="1">IF(INDIRECT(ADDRESS(MATCH(Таблицы!AR97,'Однопредметные наборы'!$A$2:$A$11)+1,2,,,"Однопредметные наборы"))&gt;=Параметры!$A$2,Таблицы!AR97,"")</f>
        <v/>
      </c>
      <c r="H96" s="5" t="e">
        <f ca="1">SUMPRODUCT(INDIRECT(ADDRESS(2,MATCH(D96,'Нормализованная таблица'!$B$1:$K$1)+1,,,"Нормализованная таблица")):INDIRECT(ADDRESS(31,MATCH(D96,'Нормализованная таблица'!$B$1:$K$1)+1,,,"Нормализованная таблица")),INDIRECT(ADDRESS(2,MATCH(E96,'Нормализованная таблица'!$B$1:$K$1)+1,,,"Нормализованная таблица")):INDIRECT(ADDRESS(31,MATCH(E96,'Нормализованная таблица'!$B$1:$K$1)+1,,,"Нормализованная таблица")),INDIRECT(ADDRESS(2,MATCH(F96,'Нормализованная таблица'!$B$1:$K$1)+1,,,"Нормализованная таблица")):INDIRECT(ADDRESS(31,MATCH(F96,'Нормализованная таблица'!$B$1:$K$1)+1,,,"Нормализованная таблица")),INDIRECT(ADDRESS(2,MATCH(G96,'Нормализованная таблица'!$B$1:$K$1)+1,,,"Нормализованная таблица")):INDIRECT(ADDRESS(31,MATCH(G96,'Нормализованная таблица'!$B$1:$K$1)+1,,,"Нормализованная таблица")),INDIRECT(ADDRESS(2,MATCH(C96,'Нормализованная таблица'!$B$1:$K$1)+1,,,"Нормализованная таблица")):INDIRECT(ADDRESS(31,MATCH(C96,'Нормализованная таблица'!$B$1:$K$1)+1,,,"Нормализованная таблица")),INDIRECT(ADDRESS(2,MATCH(B96,'Нормализованная таблица'!$B$1:$K$1)+1,,,"Нормализованная таблица")):INDIRECT(ADDRESS(31,MATCH(B96,'Нормализованная таблица'!$B$1:$K$1)+1,,,"Нормализованная таблица")),INDIRECT(ADDRESS(2,MATCH(A96,'Нормализованная таблица'!$B$1:$K$1)+1,,,"Нормализованная таблица")):INDIRECT(ADDRESS(31,MATCH(A96,'Нормализованная таблица'!$B$1:$K$1)+1,,,"Нормализованная таблица")))</f>
        <v>#N/A</v>
      </c>
    </row>
    <row r="97" spans="1:8" x14ac:dyDescent="0.3">
      <c r="A97" t="str">
        <f ca="1">IF(INDIRECT(ADDRESS(Таблицы!$AS98-1,7,,,"Трёхпредметные наборы"))&gt;=Параметры!$A$2,Таблицы!AL98,"")</f>
        <v/>
      </c>
      <c r="B97" t="str">
        <f ca="1">IF(INDIRECT(ADDRESS(Таблицы!$AS98-1,7,,,"Трёхпредметные наборы"))&gt;=Параметры!$A$2,Таблицы!AM98,"")</f>
        <v/>
      </c>
      <c r="C97" t="str">
        <f ca="1">IF(INDIRECT(ADDRESS(Таблицы!$AS98-1,7,,,"Трёхпредметные наборы"))&gt;=Параметры!$A$2,Таблицы!AN98,"")</f>
        <v/>
      </c>
      <c r="D97" t="str">
        <f ca="1">IF(INDIRECT(ADDRESS(Таблицы!$AS98-1,7,,,"Трёхпредметные наборы"))&gt;=Параметры!$A$2,Таблицы!AO98,"")</f>
        <v/>
      </c>
      <c r="E97" t="str">
        <f ca="1">IF(INDIRECT(ADDRESS(Таблицы!$AS98-1,7,,,"Трёхпредметные наборы"))&gt;=Параметры!$A$2,Таблицы!AP98,"")</f>
        <v/>
      </c>
      <c r="F97" t="str">
        <f ca="1">IF(INDIRECT(ADDRESS(Таблицы!$AS98-1,7,,,"Трёхпредметные наборы"))&gt;=Параметры!$A$2,Таблицы!AQ98,"")</f>
        <v/>
      </c>
      <c r="G97" t="str">
        <f ca="1">IF(INDIRECT(ADDRESS(MATCH(Таблицы!AR98,'Однопредметные наборы'!$A$2:$A$11)+1,2,,,"Однопредметные наборы"))&gt;=Параметры!$A$2,Таблицы!AR98,"")</f>
        <v>Терафлю</v>
      </c>
      <c r="H97" s="5" t="e">
        <f ca="1">SUMPRODUCT(INDIRECT(ADDRESS(2,MATCH(D97,'Нормализованная таблица'!$B$1:$K$1)+1,,,"Нормализованная таблица")):INDIRECT(ADDRESS(31,MATCH(D97,'Нормализованная таблица'!$B$1:$K$1)+1,,,"Нормализованная таблица")),INDIRECT(ADDRESS(2,MATCH(E97,'Нормализованная таблица'!$B$1:$K$1)+1,,,"Нормализованная таблица")):INDIRECT(ADDRESS(31,MATCH(E97,'Нормализованная таблица'!$B$1:$K$1)+1,,,"Нормализованная таблица")),INDIRECT(ADDRESS(2,MATCH(F97,'Нормализованная таблица'!$B$1:$K$1)+1,,,"Нормализованная таблица")):INDIRECT(ADDRESS(31,MATCH(F97,'Нормализованная таблица'!$B$1:$K$1)+1,,,"Нормализованная таблица")),INDIRECT(ADDRESS(2,MATCH(G97,'Нормализованная таблица'!$B$1:$K$1)+1,,,"Нормализованная таблица")):INDIRECT(ADDRESS(31,MATCH(G97,'Нормализованная таблица'!$B$1:$K$1)+1,,,"Нормализованная таблица")),INDIRECT(ADDRESS(2,MATCH(C97,'Нормализованная таблица'!$B$1:$K$1)+1,,,"Нормализованная таблица")):INDIRECT(ADDRESS(31,MATCH(C97,'Нормализованная таблица'!$B$1:$K$1)+1,,,"Нормализованная таблица")),INDIRECT(ADDRESS(2,MATCH(B97,'Нормализованная таблица'!$B$1:$K$1)+1,,,"Нормализованная таблица")):INDIRECT(ADDRESS(31,MATCH(B97,'Нормализованная таблица'!$B$1:$K$1)+1,,,"Нормализованная таблица")),INDIRECT(ADDRESS(2,MATCH(A97,'Нормализованная таблица'!$B$1:$K$1)+1,,,"Нормализованная таблица")):INDIRECT(ADDRESS(31,MATCH(A97,'Нормализованная таблица'!$B$1:$K$1)+1,,,"Нормализованная таблица")))</f>
        <v>#N/A</v>
      </c>
    </row>
    <row r="98" spans="1:8" x14ac:dyDescent="0.3">
      <c r="A98" t="str">
        <f ca="1">IF(INDIRECT(ADDRESS(Таблицы!$AS99-1,7,,,"Трёхпредметные наборы"))&gt;=Параметры!$A$2,Таблицы!AL99,"")</f>
        <v/>
      </c>
      <c r="B98" t="str">
        <f ca="1">IF(INDIRECT(ADDRESS(Таблицы!$AS99-1,7,,,"Трёхпредметные наборы"))&gt;=Параметры!$A$2,Таблицы!AM99,"")</f>
        <v/>
      </c>
      <c r="C98" t="str">
        <f ca="1">IF(INDIRECT(ADDRESS(Таблицы!$AS99-1,7,,,"Трёхпредметные наборы"))&gt;=Параметры!$A$2,Таблицы!AN99,"")</f>
        <v/>
      </c>
      <c r="D98" t="str">
        <f ca="1">IF(INDIRECT(ADDRESS(Таблицы!$AS99-1,7,,,"Трёхпредметные наборы"))&gt;=Параметры!$A$2,Таблицы!AO99,"")</f>
        <v/>
      </c>
      <c r="E98" t="str">
        <f ca="1">IF(INDIRECT(ADDRESS(Таблицы!$AS99-1,7,,,"Трёхпредметные наборы"))&gt;=Параметры!$A$2,Таблицы!AP99,"")</f>
        <v/>
      </c>
      <c r="F98" t="str">
        <f ca="1">IF(INDIRECT(ADDRESS(Таблицы!$AS99-1,7,,,"Трёхпредметные наборы"))&gt;=Параметры!$A$2,Таблицы!AQ99,"")</f>
        <v/>
      </c>
      <c r="G98" t="str">
        <f ca="1">IF(INDIRECT(ADDRESS(MATCH(Таблицы!AR99,'Однопредметные наборы'!$A$2:$A$11)+1,2,,,"Однопредметные наборы"))&gt;=Параметры!$A$2,Таблицы!AR99,"")</f>
        <v>Терафлю</v>
      </c>
      <c r="H98" s="5" t="e">
        <f ca="1">SUMPRODUCT(INDIRECT(ADDRESS(2,MATCH(D98,'Нормализованная таблица'!$B$1:$K$1)+1,,,"Нормализованная таблица")):INDIRECT(ADDRESS(31,MATCH(D98,'Нормализованная таблица'!$B$1:$K$1)+1,,,"Нормализованная таблица")),INDIRECT(ADDRESS(2,MATCH(E98,'Нормализованная таблица'!$B$1:$K$1)+1,,,"Нормализованная таблица")):INDIRECT(ADDRESS(31,MATCH(E98,'Нормализованная таблица'!$B$1:$K$1)+1,,,"Нормализованная таблица")),INDIRECT(ADDRESS(2,MATCH(F98,'Нормализованная таблица'!$B$1:$K$1)+1,,,"Нормализованная таблица")):INDIRECT(ADDRESS(31,MATCH(F98,'Нормализованная таблица'!$B$1:$K$1)+1,,,"Нормализованная таблица")),INDIRECT(ADDRESS(2,MATCH(G98,'Нормализованная таблица'!$B$1:$K$1)+1,,,"Нормализованная таблица")):INDIRECT(ADDRESS(31,MATCH(G98,'Нормализованная таблица'!$B$1:$K$1)+1,,,"Нормализованная таблица")),INDIRECT(ADDRESS(2,MATCH(C98,'Нормализованная таблица'!$B$1:$K$1)+1,,,"Нормализованная таблица")):INDIRECT(ADDRESS(31,MATCH(C98,'Нормализованная таблица'!$B$1:$K$1)+1,,,"Нормализованная таблица")),INDIRECT(ADDRESS(2,MATCH(B98,'Нормализованная таблица'!$B$1:$K$1)+1,,,"Нормализованная таблица")):INDIRECT(ADDRESS(31,MATCH(B98,'Нормализованная таблица'!$B$1:$K$1)+1,,,"Нормализованная таблица")),INDIRECT(ADDRESS(2,MATCH(A98,'Нормализованная таблица'!$B$1:$K$1)+1,,,"Нормализованная таблица")):INDIRECT(ADDRESS(31,MATCH(A98,'Нормализованная таблица'!$B$1:$K$1)+1,,,"Нормализованная таблица")))</f>
        <v>#N/A</v>
      </c>
    </row>
    <row r="99" spans="1:8" x14ac:dyDescent="0.3">
      <c r="A99" t="str">
        <f ca="1">IF(INDIRECT(ADDRESS(Таблицы!$AS100-1,7,,,"Трёхпредметные наборы"))&gt;=Параметры!$A$2,Таблицы!AL100,"")</f>
        <v/>
      </c>
      <c r="B99" t="str">
        <f ca="1">IF(INDIRECT(ADDRESS(Таблицы!$AS100-1,7,,,"Трёхпредметные наборы"))&gt;=Параметры!$A$2,Таблицы!AM100,"")</f>
        <v/>
      </c>
      <c r="C99" t="str">
        <f ca="1">IF(INDIRECT(ADDRESS(Таблицы!$AS100-1,7,,,"Трёхпредметные наборы"))&gt;=Параметры!$A$2,Таблицы!AN100,"")</f>
        <v/>
      </c>
      <c r="D99" t="str">
        <f ca="1">IF(INDIRECT(ADDRESS(Таблицы!$AS100-1,7,,,"Трёхпредметные наборы"))&gt;=Параметры!$A$2,Таблицы!AO100,"")</f>
        <v/>
      </c>
      <c r="E99" t="str">
        <f ca="1">IF(INDIRECT(ADDRESS(Таблицы!$AS100-1,7,,,"Трёхпредметные наборы"))&gt;=Параметры!$A$2,Таблицы!AP100,"")</f>
        <v/>
      </c>
      <c r="F99" t="str">
        <f ca="1">IF(INDIRECT(ADDRESS(Таблицы!$AS100-1,7,,,"Трёхпредметные наборы"))&gt;=Параметры!$A$2,Таблицы!AQ100,"")</f>
        <v/>
      </c>
      <c r="G99" t="str">
        <f ca="1">IF(INDIRECT(ADDRESS(MATCH(Таблицы!AR100,'Однопредметные наборы'!$A$2:$A$11)+1,2,,,"Однопредметные наборы"))&gt;=Параметры!$A$2,Таблицы!AR100,"")</f>
        <v>Терафлю</v>
      </c>
      <c r="H99" s="5" t="e">
        <f ca="1">SUMPRODUCT(INDIRECT(ADDRESS(2,MATCH(D99,'Нормализованная таблица'!$B$1:$K$1)+1,,,"Нормализованная таблица")):INDIRECT(ADDRESS(31,MATCH(D99,'Нормализованная таблица'!$B$1:$K$1)+1,,,"Нормализованная таблица")),INDIRECT(ADDRESS(2,MATCH(E99,'Нормализованная таблица'!$B$1:$K$1)+1,,,"Нормализованная таблица")):INDIRECT(ADDRESS(31,MATCH(E99,'Нормализованная таблица'!$B$1:$K$1)+1,,,"Нормализованная таблица")),INDIRECT(ADDRESS(2,MATCH(F99,'Нормализованная таблица'!$B$1:$K$1)+1,,,"Нормализованная таблица")):INDIRECT(ADDRESS(31,MATCH(F99,'Нормализованная таблица'!$B$1:$K$1)+1,,,"Нормализованная таблица")),INDIRECT(ADDRESS(2,MATCH(G99,'Нормализованная таблица'!$B$1:$K$1)+1,,,"Нормализованная таблица")):INDIRECT(ADDRESS(31,MATCH(G99,'Нормализованная таблица'!$B$1:$K$1)+1,,,"Нормализованная таблица")),INDIRECT(ADDRESS(2,MATCH(C99,'Нормализованная таблица'!$B$1:$K$1)+1,,,"Нормализованная таблица")):INDIRECT(ADDRESS(31,MATCH(C99,'Нормализованная таблица'!$B$1:$K$1)+1,,,"Нормализованная таблица")),INDIRECT(ADDRESS(2,MATCH(B99,'Нормализованная таблица'!$B$1:$K$1)+1,,,"Нормализованная таблица")):INDIRECT(ADDRESS(31,MATCH(B99,'Нормализованная таблица'!$B$1:$K$1)+1,,,"Нормализованная таблица")),INDIRECT(ADDRESS(2,MATCH(A99,'Нормализованная таблица'!$B$1:$K$1)+1,,,"Нормализованная таблица")):INDIRECT(ADDRESS(31,MATCH(A99,'Нормализованная таблица'!$B$1:$K$1)+1,,,"Нормализованная таблица")))</f>
        <v>#N/A</v>
      </c>
    </row>
    <row r="100" spans="1:8" x14ac:dyDescent="0.3">
      <c r="A100" t="str">
        <f ca="1">IF(INDIRECT(ADDRESS(Таблицы!$AS101-1,7,,,"Трёхпредметные наборы"))&gt;=Параметры!$A$2,Таблицы!AL101,"")</f>
        <v/>
      </c>
      <c r="B100" t="str">
        <f ca="1">IF(INDIRECT(ADDRESS(Таблицы!$AS101-1,7,,,"Трёхпредметные наборы"))&gt;=Параметры!$A$2,Таблицы!AM101,"")</f>
        <v/>
      </c>
      <c r="C100" t="str">
        <f ca="1">IF(INDIRECT(ADDRESS(Таблицы!$AS101-1,7,,,"Трёхпредметные наборы"))&gt;=Параметры!$A$2,Таблицы!AN101,"")</f>
        <v/>
      </c>
      <c r="D100" t="str">
        <f ca="1">IF(INDIRECT(ADDRESS(Таблицы!$AS101-1,7,,,"Трёхпредметные наборы"))&gt;=Параметры!$A$2,Таблицы!AO101,"")</f>
        <v/>
      </c>
      <c r="E100" t="str">
        <f ca="1">IF(INDIRECT(ADDRESS(Таблицы!$AS101-1,7,,,"Трёхпредметные наборы"))&gt;=Параметры!$A$2,Таблицы!AP101,"")</f>
        <v/>
      </c>
      <c r="F100" t="str">
        <f ca="1">IF(INDIRECT(ADDRESS(Таблицы!$AS101-1,7,,,"Трёхпредметные наборы"))&gt;=Параметры!$A$2,Таблицы!AQ101,"")</f>
        <v/>
      </c>
      <c r="G100" t="str">
        <f ca="1">IF(INDIRECT(ADDRESS(MATCH(Таблицы!AR101,'Однопредметные наборы'!$A$2:$A$11)+1,2,,,"Однопредметные наборы"))&gt;=Параметры!$A$2,Таблицы!AR101,"")</f>
        <v>Терафлю</v>
      </c>
      <c r="H100" s="5" t="e">
        <f ca="1">SUMPRODUCT(INDIRECT(ADDRESS(2,MATCH(D100,'Нормализованная таблица'!$B$1:$K$1)+1,,,"Нормализованная таблица")):INDIRECT(ADDRESS(31,MATCH(D100,'Нормализованная таблица'!$B$1:$K$1)+1,,,"Нормализованная таблица")),INDIRECT(ADDRESS(2,MATCH(E100,'Нормализованная таблица'!$B$1:$K$1)+1,,,"Нормализованная таблица")):INDIRECT(ADDRESS(31,MATCH(E100,'Нормализованная таблица'!$B$1:$K$1)+1,,,"Нормализованная таблица")),INDIRECT(ADDRESS(2,MATCH(F100,'Нормализованная таблица'!$B$1:$K$1)+1,,,"Нормализованная таблица")):INDIRECT(ADDRESS(31,MATCH(F100,'Нормализованная таблица'!$B$1:$K$1)+1,,,"Нормализованная таблица")),INDIRECT(ADDRESS(2,MATCH(G100,'Нормализованная таблица'!$B$1:$K$1)+1,,,"Нормализованная таблица")):INDIRECT(ADDRESS(31,MATCH(G100,'Нормализованная таблица'!$B$1:$K$1)+1,,,"Нормализованная таблица")),INDIRECT(ADDRESS(2,MATCH(C100,'Нормализованная таблица'!$B$1:$K$1)+1,,,"Нормализованная таблица")):INDIRECT(ADDRESS(31,MATCH(C100,'Нормализованная таблица'!$B$1:$K$1)+1,,,"Нормализованная таблица")),INDIRECT(ADDRESS(2,MATCH(B100,'Нормализованная таблица'!$B$1:$K$1)+1,,,"Нормализованная таблица")):INDIRECT(ADDRESS(31,MATCH(B100,'Нормализованная таблица'!$B$1:$K$1)+1,,,"Нормализованная таблица")),INDIRECT(ADDRESS(2,MATCH(A100,'Нормализованная таблица'!$B$1:$K$1)+1,,,"Нормализованная таблица")):INDIRECT(ADDRESS(31,MATCH(A100,'Нормализованная таблица'!$B$1:$K$1)+1,,,"Нормализованная таблица")))</f>
        <v>#N/A</v>
      </c>
    </row>
    <row r="101" spans="1:8" x14ac:dyDescent="0.3">
      <c r="A101" t="str">
        <f ca="1">IF(INDIRECT(ADDRESS(Таблицы!$AS102-1,7,,,"Трёхпредметные наборы"))&gt;=Параметры!$A$2,Таблицы!AL102,"")</f>
        <v/>
      </c>
      <c r="B101" t="str">
        <f ca="1">IF(INDIRECT(ADDRESS(Таблицы!$AS102-1,7,,,"Трёхпредметные наборы"))&gt;=Параметры!$A$2,Таблицы!AM102,"")</f>
        <v/>
      </c>
      <c r="C101" t="str">
        <f ca="1">IF(INDIRECT(ADDRESS(Таблицы!$AS102-1,7,,,"Трёхпредметные наборы"))&gt;=Параметры!$A$2,Таблицы!AN102,"")</f>
        <v/>
      </c>
      <c r="D101" t="str">
        <f ca="1">IF(INDIRECT(ADDRESS(Таблицы!$AS102-1,7,,,"Трёхпредметные наборы"))&gt;=Параметры!$A$2,Таблицы!AO102,"")</f>
        <v/>
      </c>
      <c r="E101" t="str">
        <f ca="1">IF(INDIRECT(ADDRESS(Таблицы!$AS102-1,7,,,"Трёхпредметные наборы"))&gt;=Параметры!$A$2,Таблицы!AP102,"")</f>
        <v/>
      </c>
      <c r="F101" t="str">
        <f ca="1">IF(INDIRECT(ADDRESS(Таблицы!$AS102-1,7,,,"Трёхпредметные наборы"))&gt;=Параметры!$A$2,Таблицы!AQ102,"")</f>
        <v/>
      </c>
      <c r="G101" t="str">
        <f ca="1">IF(INDIRECT(ADDRESS(MATCH(Таблицы!AR102,'Однопредметные наборы'!$A$2:$A$11)+1,2,,,"Однопредметные наборы"))&gt;=Параметры!$A$2,Таблицы!AR102,"")</f>
        <v/>
      </c>
      <c r="H101" s="5" t="e">
        <f ca="1">SUMPRODUCT(INDIRECT(ADDRESS(2,MATCH(D101,'Нормализованная таблица'!$B$1:$K$1)+1,,,"Нормализованная таблица")):INDIRECT(ADDRESS(31,MATCH(D101,'Нормализованная таблица'!$B$1:$K$1)+1,,,"Нормализованная таблица")),INDIRECT(ADDRESS(2,MATCH(E101,'Нормализованная таблица'!$B$1:$K$1)+1,,,"Нормализованная таблица")):INDIRECT(ADDRESS(31,MATCH(E101,'Нормализованная таблица'!$B$1:$K$1)+1,,,"Нормализованная таблица")),INDIRECT(ADDRESS(2,MATCH(F101,'Нормализованная таблица'!$B$1:$K$1)+1,,,"Нормализованная таблица")):INDIRECT(ADDRESS(31,MATCH(F101,'Нормализованная таблица'!$B$1:$K$1)+1,,,"Нормализованная таблица")),INDIRECT(ADDRESS(2,MATCH(G101,'Нормализованная таблица'!$B$1:$K$1)+1,,,"Нормализованная таблица")):INDIRECT(ADDRESS(31,MATCH(G101,'Нормализованная таблица'!$B$1:$K$1)+1,,,"Нормализованная таблица")),INDIRECT(ADDRESS(2,MATCH(C101,'Нормализованная таблица'!$B$1:$K$1)+1,,,"Нормализованная таблица")):INDIRECT(ADDRESS(31,MATCH(C101,'Нормализованная таблица'!$B$1:$K$1)+1,,,"Нормализованная таблица")),INDIRECT(ADDRESS(2,MATCH(B101,'Нормализованная таблица'!$B$1:$K$1)+1,,,"Нормализованная таблица")):INDIRECT(ADDRESS(31,MATCH(B101,'Нормализованная таблица'!$B$1:$K$1)+1,,,"Нормализованная таблица")),INDIRECT(ADDRESS(2,MATCH(A101,'Нормализованная таблица'!$B$1:$K$1)+1,,,"Нормализованная таблица")):INDIRECT(ADDRESS(31,MATCH(A101,'Нормализованная таблица'!$B$1:$K$1)+1,,,"Нормализованная таблица")))</f>
        <v>#N/A</v>
      </c>
    </row>
    <row r="102" spans="1:8" x14ac:dyDescent="0.3">
      <c r="A102" t="str">
        <f ca="1">IF(INDIRECT(ADDRESS(Таблицы!$AS103-1,7,,,"Трёхпредметные наборы"))&gt;=Параметры!$A$2,Таблицы!AL103,"")</f>
        <v/>
      </c>
      <c r="B102" t="str">
        <f ca="1">IF(INDIRECT(ADDRESS(Таблицы!$AS103-1,7,,,"Трёхпредметные наборы"))&gt;=Параметры!$A$2,Таблицы!AM103,"")</f>
        <v/>
      </c>
      <c r="C102" t="str">
        <f ca="1">IF(INDIRECT(ADDRESS(Таблицы!$AS103-1,7,,,"Трёхпредметные наборы"))&gt;=Параметры!$A$2,Таблицы!AN103,"")</f>
        <v/>
      </c>
      <c r="D102" t="str">
        <f ca="1">IF(INDIRECT(ADDRESS(Таблицы!$AS103-1,7,,,"Трёхпредметные наборы"))&gt;=Параметры!$A$2,Таблицы!AO103,"")</f>
        <v/>
      </c>
      <c r="E102" t="str">
        <f ca="1">IF(INDIRECT(ADDRESS(Таблицы!$AS103-1,7,,,"Трёхпредметные наборы"))&gt;=Параметры!$A$2,Таблицы!AP103,"")</f>
        <v/>
      </c>
      <c r="F102" t="str">
        <f ca="1">IF(INDIRECT(ADDRESS(Таблицы!$AS103-1,7,,,"Трёхпредметные наборы"))&gt;=Параметры!$A$2,Таблицы!AQ103,"")</f>
        <v/>
      </c>
      <c r="G102" t="str">
        <f ca="1">IF(INDIRECT(ADDRESS(MATCH(Таблицы!AR103,'Однопредметные наборы'!$A$2:$A$11)+1,2,,,"Однопредметные наборы"))&gt;=Параметры!$A$2,Таблицы!AR103,"")</f>
        <v>Терафлю</v>
      </c>
      <c r="H102" s="5" t="e">
        <f ca="1">SUMPRODUCT(INDIRECT(ADDRESS(2,MATCH(D102,'Нормализованная таблица'!$B$1:$K$1)+1,,,"Нормализованная таблица")):INDIRECT(ADDRESS(31,MATCH(D102,'Нормализованная таблица'!$B$1:$K$1)+1,,,"Нормализованная таблица")),INDIRECT(ADDRESS(2,MATCH(E102,'Нормализованная таблица'!$B$1:$K$1)+1,,,"Нормализованная таблица")):INDIRECT(ADDRESS(31,MATCH(E102,'Нормализованная таблица'!$B$1:$K$1)+1,,,"Нормализованная таблица")),INDIRECT(ADDRESS(2,MATCH(F102,'Нормализованная таблица'!$B$1:$K$1)+1,,,"Нормализованная таблица")):INDIRECT(ADDRESS(31,MATCH(F102,'Нормализованная таблица'!$B$1:$K$1)+1,,,"Нормализованная таблица")),INDIRECT(ADDRESS(2,MATCH(G102,'Нормализованная таблица'!$B$1:$K$1)+1,,,"Нормализованная таблица")):INDIRECT(ADDRESS(31,MATCH(G102,'Нормализованная таблица'!$B$1:$K$1)+1,,,"Нормализованная таблица")),INDIRECT(ADDRESS(2,MATCH(C102,'Нормализованная таблица'!$B$1:$K$1)+1,,,"Нормализованная таблица")):INDIRECT(ADDRESS(31,MATCH(C102,'Нормализованная таблица'!$B$1:$K$1)+1,,,"Нормализованная таблица")),INDIRECT(ADDRESS(2,MATCH(B102,'Нормализованная таблица'!$B$1:$K$1)+1,,,"Нормализованная таблица")):INDIRECT(ADDRESS(31,MATCH(B102,'Нормализованная таблица'!$B$1:$K$1)+1,,,"Нормализованная таблица")),INDIRECT(ADDRESS(2,MATCH(A102,'Нормализованная таблица'!$B$1:$K$1)+1,,,"Нормализованная таблица")):INDIRECT(ADDRESS(31,MATCH(A102,'Нормализованная таблица'!$B$1:$K$1)+1,,,"Нормализованная таблица")))</f>
        <v>#N/A</v>
      </c>
    </row>
    <row r="103" spans="1:8" x14ac:dyDescent="0.3">
      <c r="A103" t="str">
        <f ca="1">IF(INDIRECT(ADDRESS(Таблицы!$AS104-1,7,,,"Трёхпредметные наборы"))&gt;=Параметры!$A$2,Таблицы!AL104,"")</f>
        <v/>
      </c>
      <c r="B103" t="str">
        <f ca="1">IF(INDIRECT(ADDRESS(Таблицы!$AS104-1,7,,,"Трёхпредметные наборы"))&gt;=Параметры!$A$2,Таблицы!AM104,"")</f>
        <v/>
      </c>
      <c r="C103" t="str">
        <f ca="1">IF(INDIRECT(ADDRESS(Таблицы!$AS104-1,7,,,"Трёхпредметные наборы"))&gt;=Параметры!$A$2,Таблицы!AN104,"")</f>
        <v/>
      </c>
      <c r="D103" t="str">
        <f ca="1">IF(INDIRECT(ADDRESS(Таблицы!$AS104-1,7,,,"Трёхпредметные наборы"))&gt;=Параметры!$A$2,Таблицы!AO104,"")</f>
        <v/>
      </c>
      <c r="E103" t="str">
        <f ca="1">IF(INDIRECT(ADDRESS(Таблицы!$AS104-1,7,,,"Трёхпредметные наборы"))&gt;=Параметры!$A$2,Таблицы!AP104,"")</f>
        <v/>
      </c>
      <c r="F103" t="str">
        <f ca="1">IF(INDIRECT(ADDRESS(Таблицы!$AS104-1,7,,,"Трёхпредметные наборы"))&gt;=Параметры!$A$2,Таблицы!AQ104,"")</f>
        <v/>
      </c>
      <c r="G103" t="str">
        <f ca="1">IF(INDIRECT(ADDRESS(MATCH(Таблицы!AR104,'Однопредметные наборы'!$A$2:$A$11)+1,2,,,"Однопредметные наборы"))&gt;=Параметры!$A$2,Таблицы!AR104,"")</f>
        <v>Терафлю</v>
      </c>
      <c r="H103" s="5" t="e">
        <f ca="1">SUMPRODUCT(INDIRECT(ADDRESS(2,MATCH(D103,'Нормализованная таблица'!$B$1:$K$1)+1,,,"Нормализованная таблица")):INDIRECT(ADDRESS(31,MATCH(D103,'Нормализованная таблица'!$B$1:$K$1)+1,,,"Нормализованная таблица")),INDIRECT(ADDRESS(2,MATCH(E103,'Нормализованная таблица'!$B$1:$K$1)+1,,,"Нормализованная таблица")):INDIRECT(ADDRESS(31,MATCH(E103,'Нормализованная таблица'!$B$1:$K$1)+1,,,"Нормализованная таблица")),INDIRECT(ADDRESS(2,MATCH(F103,'Нормализованная таблица'!$B$1:$K$1)+1,,,"Нормализованная таблица")):INDIRECT(ADDRESS(31,MATCH(F103,'Нормализованная таблица'!$B$1:$K$1)+1,,,"Нормализованная таблица")),INDIRECT(ADDRESS(2,MATCH(G103,'Нормализованная таблица'!$B$1:$K$1)+1,,,"Нормализованная таблица")):INDIRECT(ADDRESS(31,MATCH(G103,'Нормализованная таблица'!$B$1:$K$1)+1,,,"Нормализованная таблица")),INDIRECT(ADDRESS(2,MATCH(C103,'Нормализованная таблица'!$B$1:$K$1)+1,,,"Нормализованная таблица")):INDIRECT(ADDRESS(31,MATCH(C103,'Нормализованная таблица'!$B$1:$K$1)+1,,,"Нормализованная таблица")),INDIRECT(ADDRESS(2,MATCH(B103,'Нормализованная таблица'!$B$1:$K$1)+1,,,"Нормализованная таблица")):INDIRECT(ADDRESS(31,MATCH(B103,'Нормализованная таблица'!$B$1:$K$1)+1,,,"Нормализованная таблица")),INDIRECT(ADDRESS(2,MATCH(A103,'Нормализованная таблица'!$B$1:$K$1)+1,,,"Нормализованная таблица")):INDIRECT(ADDRESS(31,MATCH(A103,'Нормализованная таблица'!$B$1:$K$1)+1,,,"Нормализованная таблица")))</f>
        <v>#N/A</v>
      </c>
    </row>
    <row r="104" spans="1:8" x14ac:dyDescent="0.3">
      <c r="A104" t="str">
        <f ca="1">IF(INDIRECT(ADDRESS(Таблицы!$AS105-1,7,,,"Трёхпредметные наборы"))&gt;=Параметры!$A$2,Таблицы!AL105,"")</f>
        <v/>
      </c>
      <c r="B104" t="str">
        <f ca="1">IF(INDIRECT(ADDRESS(Таблицы!$AS105-1,7,,,"Трёхпредметные наборы"))&gt;=Параметры!$A$2,Таблицы!AM105,"")</f>
        <v/>
      </c>
      <c r="C104" t="str">
        <f ca="1">IF(INDIRECT(ADDRESS(Таблицы!$AS105-1,7,,,"Трёхпредметные наборы"))&gt;=Параметры!$A$2,Таблицы!AN105,"")</f>
        <v/>
      </c>
      <c r="D104" t="str">
        <f ca="1">IF(INDIRECT(ADDRESS(Таблицы!$AS105-1,7,,,"Трёхпредметные наборы"))&gt;=Параметры!$A$2,Таблицы!AO105,"")</f>
        <v/>
      </c>
      <c r="E104" t="str">
        <f ca="1">IF(INDIRECT(ADDRESS(Таблицы!$AS105-1,7,,,"Трёхпредметные наборы"))&gt;=Параметры!$A$2,Таблицы!AP105,"")</f>
        <v/>
      </c>
      <c r="F104" t="str">
        <f ca="1">IF(INDIRECT(ADDRESS(Таблицы!$AS105-1,7,,,"Трёхпредметные наборы"))&gt;=Параметры!$A$2,Таблицы!AQ105,"")</f>
        <v/>
      </c>
      <c r="G104" t="str">
        <f ca="1">IF(INDIRECT(ADDRESS(MATCH(Таблицы!AR105,'Однопредметные наборы'!$A$2:$A$11)+1,2,,,"Однопредметные наборы"))&gt;=Параметры!$A$2,Таблицы!AR105,"")</f>
        <v>Терафлю</v>
      </c>
      <c r="H104" s="5" t="e">
        <f ca="1">SUMPRODUCT(INDIRECT(ADDRESS(2,MATCH(D104,'Нормализованная таблица'!$B$1:$K$1)+1,,,"Нормализованная таблица")):INDIRECT(ADDRESS(31,MATCH(D104,'Нормализованная таблица'!$B$1:$K$1)+1,,,"Нормализованная таблица")),INDIRECT(ADDRESS(2,MATCH(E104,'Нормализованная таблица'!$B$1:$K$1)+1,,,"Нормализованная таблица")):INDIRECT(ADDRESS(31,MATCH(E104,'Нормализованная таблица'!$B$1:$K$1)+1,,,"Нормализованная таблица")),INDIRECT(ADDRESS(2,MATCH(F104,'Нормализованная таблица'!$B$1:$K$1)+1,,,"Нормализованная таблица")):INDIRECT(ADDRESS(31,MATCH(F104,'Нормализованная таблица'!$B$1:$K$1)+1,,,"Нормализованная таблица")),INDIRECT(ADDRESS(2,MATCH(G104,'Нормализованная таблица'!$B$1:$K$1)+1,,,"Нормализованная таблица")):INDIRECT(ADDRESS(31,MATCH(G104,'Нормализованная таблица'!$B$1:$K$1)+1,,,"Нормализованная таблица")),INDIRECT(ADDRESS(2,MATCH(C104,'Нормализованная таблица'!$B$1:$K$1)+1,,,"Нормализованная таблица")):INDIRECT(ADDRESS(31,MATCH(C104,'Нормализованная таблица'!$B$1:$K$1)+1,,,"Нормализованная таблица")),INDIRECT(ADDRESS(2,MATCH(B104,'Нормализованная таблица'!$B$1:$K$1)+1,,,"Нормализованная таблица")):INDIRECT(ADDRESS(31,MATCH(B104,'Нормализованная таблица'!$B$1:$K$1)+1,,,"Нормализованная таблица")),INDIRECT(ADDRESS(2,MATCH(A104,'Нормализованная таблица'!$B$1:$K$1)+1,,,"Нормализованная таблица")):INDIRECT(ADDRESS(31,MATCH(A104,'Нормализованная таблица'!$B$1:$K$1)+1,,,"Нормализованная таблица")))</f>
        <v>#N/A</v>
      </c>
    </row>
    <row r="105" spans="1:8" x14ac:dyDescent="0.3">
      <c r="A105" t="str">
        <f ca="1">IF(INDIRECT(ADDRESS(Таблицы!$AS106-1,7,,,"Трёхпредметные наборы"))&gt;=Параметры!$A$2,Таблицы!AL106,"")</f>
        <v/>
      </c>
      <c r="B105" t="str">
        <f ca="1">IF(INDIRECT(ADDRESS(Таблицы!$AS106-1,7,,,"Трёхпредметные наборы"))&gt;=Параметры!$A$2,Таблицы!AM106,"")</f>
        <v/>
      </c>
      <c r="C105" t="str">
        <f ca="1">IF(INDIRECT(ADDRESS(Таблицы!$AS106-1,7,,,"Трёхпредметные наборы"))&gt;=Параметры!$A$2,Таблицы!AN106,"")</f>
        <v/>
      </c>
      <c r="D105" t="str">
        <f ca="1">IF(INDIRECT(ADDRESS(Таблицы!$AS106-1,7,,,"Трёхпредметные наборы"))&gt;=Параметры!$A$2,Таблицы!AO106,"")</f>
        <v/>
      </c>
      <c r="E105" t="str">
        <f ca="1">IF(INDIRECT(ADDRESS(Таблицы!$AS106-1,7,,,"Трёхпредметные наборы"))&gt;=Параметры!$A$2,Таблицы!AP106,"")</f>
        <v/>
      </c>
      <c r="F105" t="str">
        <f ca="1">IF(INDIRECT(ADDRESS(Таблицы!$AS106-1,7,,,"Трёхпредметные наборы"))&gt;=Параметры!$A$2,Таблицы!AQ106,"")</f>
        <v/>
      </c>
      <c r="G105" t="str">
        <f ca="1">IF(INDIRECT(ADDRESS(MATCH(Таблицы!AR106,'Однопредметные наборы'!$A$2:$A$11)+1,2,,,"Однопредметные наборы"))&gt;=Параметры!$A$2,Таблицы!AR106,"")</f>
        <v>Терафлю</v>
      </c>
      <c r="H105" s="5" t="e">
        <f ca="1">SUMPRODUCT(INDIRECT(ADDRESS(2,MATCH(D105,'Нормализованная таблица'!$B$1:$K$1)+1,,,"Нормализованная таблица")):INDIRECT(ADDRESS(31,MATCH(D105,'Нормализованная таблица'!$B$1:$K$1)+1,,,"Нормализованная таблица")),INDIRECT(ADDRESS(2,MATCH(E105,'Нормализованная таблица'!$B$1:$K$1)+1,,,"Нормализованная таблица")):INDIRECT(ADDRESS(31,MATCH(E105,'Нормализованная таблица'!$B$1:$K$1)+1,,,"Нормализованная таблица")),INDIRECT(ADDRESS(2,MATCH(F105,'Нормализованная таблица'!$B$1:$K$1)+1,,,"Нормализованная таблица")):INDIRECT(ADDRESS(31,MATCH(F105,'Нормализованная таблица'!$B$1:$K$1)+1,,,"Нормализованная таблица")),INDIRECT(ADDRESS(2,MATCH(G105,'Нормализованная таблица'!$B$1:$K$1)+1,,,"Нормализованная таблица")):INDIRECT(ADDRESS(31,MATCH(G105,'Нормализованная таблица'!$B$1:$K$1)+1,,,"Нормализованная таблица")),INDIRECT(ADDRESS(2,MATCH(C105,'Нормализованная таблица'!$B$1:$K$1)+1,,,"Нормализованная таблица")):INDIRECT(ADDRESS(31,MATCH(C105,'Нормализованная таблица'!$B$1:$K$1)+1,,,"Нормализованная таблица")),INDIRECT(ADDRESS(2,MATCH(B105,'Нормализованная таблица'!$B$1:$K$1)+1,,,"Нормализованная таблица")):INDIRECT(ADDRESS(31,MATCH(B105,'Нормализованная таблица'!$B$1:$K$1)+1,,,"Нормализованная таблица")),INDIRECT(ADDRESS(2,MATCH(A105,'Нормализованная таблица'!$B$1:$K$1)+1,,,"Нормализованная таблица")):INDIRECT(ADDRESS(31,MATCH(A105,'Нормализованная таблица'!$B$1:$K$1)+1,,,"Нормализованная таблица")))</f>
        <v>#N/A</v>
      </c>
    </row>
    <row r="106" spans="1:8" x14ac:dyDescent="0.3">
      <c r="A106" t="str">
        <f ca="1">IF(INDIRECT(ADDRESS(Таблицы!$AS107-1,7,,,"Трёхпредметные наборы"))&gt;=Параметры!$A$2,Таблицы!AL107,"")</f>
        <v/>
      </c>
      <c r="B106" t="str">
        <f ca="1">IF(INDIRECT(ADDRESS(Таблицы!$AS107-1,7,,,"Трёхпредметные наборы"))&gt;=Параметры!$A$2,Таблицы!AM107,"")</f>
        <v/>
      </c>
      <c r="C106" t="str">
        <f ca="1">IF(INDIRECT(ADDRESS(Таблицы!$AS107-1,7,,,"Трёхпредметные наборы"))&gt;=Параметры!$A$2,Таблицы!AN107,"")</f>
        <v/>
      </c>
      <c r="D106" t="str">
        <f ca="1">IF(INDIRECT(ADDRESS(Таблицы!$AS107-1,7,,,"Трёхпредметные наборы"))&gt;=Параметры!$A$2,Таблицы!AO107,"")</f>
        <v/>
      </c>
      <c r="E106" t="str">
        <f ca="1">IF(INDIRECT(ADDRESS(Таблицы!$AS107-1,7,,,"Трёхпредметные наборы"))&gt;=Параметры!$A$2,Таблицы!AP107,"")</f>
        <v/>
      </c>
      <c r="F106" t="str">
        <f ca="1">IF(INDIRECT(ADDRESS(Таблицы!$AS107-1,7,,,"Трёхпредметные наборы"))&gt;=Параметры!$A$2,Таблицы!AQ107,"")</f>
        <v/>
      </c>
      <c r="G106" t="str">
        <f ca="1">IF(INDIRECT(ADDRESS(MATCH(Таблицы!AR107,'Однопредметные наборы'!$A$2:$A$11)+1,2,,,"Однопредметные наборы"))&gt;=Параметры!$A$2,Таблицы!AR107,"")</f>
        <v>Терафлю</v>
      </c>
      <c r="H106" s="5" t="e">
        <f ca="1">SUMPRODUCT(INDIRECT(ADDRESS(2,MATCH(D106,'Нормализованная таблица'!$B$1:$K$1)+1,,,"Нормализованная таблица")):INDIRECT(ADDRESS(31,MATCH(D106,'Нормализованная таблица'!$B$1:$K$1)+1,,,"Нормализованная таблица")),INDIRECT(ADDRESS(2,MATCH(E106,'Нормализованная таблица'!$B$1:$K$1)+1,,,"Нормализованная таблица")):INDIRECT(ADDRESS(31,MATCH(E106,'Нормализованная таблица'!$B$1:$K$1)+1,,,"Нормализованная таблица")),INDIRECT(ADDRESS(2,MATCH(F106,'Нормализованная таблица'!$B$1:$K$1)+1,,,"Нормализованная таблица")):INDIRECT(ADDRESS(31,MATCH(F106,'Нормализованная таблица'!$B$1:$K$1)+1,,,"Нормализованная таблица")),INDIRECT(ADDRESS(2,MATCH(G106,'Нормализованная таблица'!$B$1:$K$1)+1,,,"Нормализованная таблица")):INDIRECT(ADDRESS(31,MATCH(G106,'Нормализованная таблица'!$B$1:$K$1)+1,,,"Нормализованная таблица")),INDIRECT(ADDRESS(2,MATCH(C106,'Нормализованная таблица'!$B$1:$K$1)+1,,,"Нормализованная таблица")):INDIRECT(ADDRESS(31,MATCH(C106,'Нормализованная таблица'!$B$1:$K$1)+1,,,"Нормализованная таблица")),INDIRECT(ADDRESS(2,MATCH(B106,'Нормализованная таблица'!$B$1:$K$1)+1,,,"Нормализованная таблица")):INDIRECT(ADDRESS(31,MATCH(B106,'Нормализованная таблица'!$B$1:$K$1)+1,,,"Нормализованная таблица")),INDIRECT(ADDRESS(2,MATCH(A106,'Нормализованная таблица'!$B$1:$K$1)+1,,,"Нормализованная таблица")):INDIRECT(ADDRESS(31,MATCH(A106,'Нормализованная таблица'!$B$1:$K$1)+1,,,"Нормализованная таблица")))</f>
        <v>#N/A</v>
      </c>
    </row>
    <row r="107" spans="1:8" x14ac:dyDescent="0.3">
      <c r="A107" t="str">
        <f ca="1">IF(INDIRECT(ADDRESS(Таблицы!$AS108-1,7,,,"Трёхпредметные наборы"))&gt;=Параметры!$A$2,Таблицы!AL108,"")</f>
        <v/>
      </c>
      <c r="B107" t="str">
        <f ca="1">IF(INDIRECT(ADDRESS(Таблицы!$AS108-1,7,,,"Трёхпредметные наборы"))&gt;=Параметры!$A$2,Таблицы!AM108,"")</f>
        <v/>
      </c>
      <c r="C107" t="str">
        <f ca="1">IF(INDIRECT(ADDRESS(Таблицы!$AS108-1,7,,,"Трёхпредметные наборы"))&gt;=Параметры!$A$2,Таблицы!AN108,"")</f>
        <v/>
      </c>
      <c r="D107" t="str">
        <f ca="1">IF(INDIRECT(ADDRESS(Таблицы!$AS108-1,7,,,"Трёхпредметные наборы"))&gt;=Параметры!$A$2,Таблицы!AO108,"")</f>
        <v/>
      </c>
      <c r="E107" t="str">
        <f ca="1">IF(INDIRECT(ADDRESS(Таблицы!$AS108-1,7,,,"Трёхпредметные наборы"))&gt;=Параметры!$A$2,Таблицы!AP108,"")</f>
        <v/>
      </c>
      <c r="F107" t="str">
        <f ca="1">IF(INDIRECT(ADDRESS(Таблицы!$AS108-1,7,,,"Трёхпредметные наборы"))&gt;=Параметры!$A$2,Таблицы!AQ108,"")</f>
        <v/>
      </c>
      <c r="G107" t="str">
        <f ca="1">IF(INDIRECT(ADDRESS(MATCH(Таблицы!AR108,'Однопредметные наборы'!$A$2:$A$11)+1,2,,,"Однопредметные наборы"))&gt;=Параметры!$A$2,Таблицы!AR108,"")</f>
        <v/>
      </c>
      <c r="H107" s="5" t="e">
        <f ca="1">SUMPRODUCT(INDIRECT(ADDRESS(2,MATCH(D107,'Нормализованная таблица'!$B$1:$K$1)+1,,,"Нормализованная таблица")):INDIRECT(ADDRESS(31,MATCH(D107,'Нормализованная таблица'!$B$1:$K$1)+1,,,"Нормализованная таблица")),INDIRECT(ADDRESS(2,MATCH(E107,'Нормализованная таблица'!$B$1:$K$1)+1,,,"Нормализованная таблица")):INDIRECT(ADDRESS(31,MATCH(E107,'Нормализованная таблица'!$B$1:$K$1)+1,,,"Нормализованная таблица")),INDIRECT(ADDRESS(2,MATCH(F107,'Нормализованная таблица'!$B$1:$K$1)+1,,,"Нормализованная таблица")):INDIRECT(ADDRESS(31,MATCH(F107,'Нормализованная таблица'!$B$1:$K$1)+1,,,"Нормализованная таблица")),INDIRECT(ADDRESS(2,MATCH(G107,'Нормализованная таблица'!$B$1:$K$1)+1,,,"Нормализованная таблица")):INDIRECT(ADDRESS(31,MATCH(G107,'Нормализованная таблица'!$B$1:$K$1)+1,,,"Нормализованная таблица")),INDIRECT(ADDRESS(2,MATCH(C107,'Нормализованная таблица'!$B$1:$K$1)+1,,,"Нормализованная таблица")):INDIRECT(ADDRESS(31,MATCH(C107,'Нормализованная таблица'!$B$1:$K$1)+1,,,"Нормализованная таблица")),INDIRECT(ADDRESS(2,MATCH(B107,'Нормализованная таблица'!$B$1:$K$1)+1,,,"Нормализованная таблица")):INDIRECT(ADDRESS(31,MATCH(B107,'Нормализованная таблица'!$B$1:$K$1)+1,,,"Нормализованная таблица")),INDIRECT(ADDRESS(2,MATCH(A107,'Нормализованная таблица'!$B$1:$K$1)+1,,,"Нормализованная таблица")):INDIRECT(ADDRESS(31,MATCH(A107,'Нормализованная таблица'!$B$1:$K$1)+1,,,"Нормализованная таблица")))</f>
        <v>#N/A</v>
      </c>
    </row>
    <row r="108" spans="1:8" x14ac:dyDescent="0.3">
      <c r="A108" t="str">
        <f ca="1">IF(INDIRECT(ADDRESS(Таблицы!$AS109-1,7,,,"Трёхпредметные наборы"))&gt;=Параметры!$A$2,Таблицы!AL109,"")</f>
        <v/>
      </c>
      <c r="B108" t="str">
        <f ca="1">IF(INDIRECT(ADDRESS(Таблицы!$AS109-1,7,,,"Трёхпредметные наборы"))&gt;=Параметры!$A$2,Таблицы!AM109,"")</f>
        <v/>
      </c>
      <c r="C108" t="str">
        <f ca="1">IF(INDIRECT(ADDRESS(Таблицы!$AS109-1,7,,,"Трёхпредметные наборы"))&gt;=Параметры!$A$2,Таблицы!AN109,"")</f>
        <v/>
      </c>
      <c r="D108" t="str">
        <f ca="1">IF(INDIRECT(ADDRESS(Таблицы!$AS109-1,7,,,"Трёхпредметные наборы"))&gt;=Параметры!$A$2,Таблицы!AO109,"")</f>
        <v/>
      </c>
      <c r="E108" t="str">
        <f ca="1">IF(INDIRECT(ADDRESS(Таблицы!$AS109-1,7,,,"Трёхпредметные наборы"))&gt;=Параметры!$A$2,Таблицы!AP109,"")</f>
        <v/>
      </c>
      <c r="F108" t="str">
        <f ca="1">IF(INDIRECT(ADDRESS(Таблицы!$AS109-1,7,,,"Трёхпредметные наборы"))&gt;=Параметры!$A$2,Таблицы!AQ109,"")</f>
        <v/>
      </c>
      <c r="G108" t="str">
        <f ca="1">IF(INDIRECT(ADDRESS(MATCH(Таблицы!AR109,'Однопредметные наборы'!$A$2:$A$11)+1,2,,,"Однопредметные наборы"))&gt;=Параметры!$A$2,Таблицы!AR109,"")</f>
        <v>Терафлю</v>
      </c>
      <c r="H108" s="5" t="e">
        <f ca="1">SUMPRODUCT(INDIRECT(ADDRESS(2,MATCH(D108,'Нормализованная таблица'!$B$1:$K$1)+1,,,"Нормализованная таблица")):INDIRECT(ADDRESS(31,MATCH(D108,'Нормализованная таблица'!$B$1:$K$1)+1,,,"Нормализованная таблица")),INDIRECT(ADDRESS(2,MATCH(E108,'Нормализованная таблица'!$B$1:$K$1)+1,,,"Нормализованная таблица")):INDIRECT(ADDRESS(31,MATCH(E108,'Нормализованная таблица'!$B$1:$K$1)+1,,,"Нормализованная таблица")),INDIRECT(ADDRESS(2,MATCH(F108,'Нормализованная таблица'!$B$1:$K$1)+1,,,"Нормализованная таблица")):INDIRECT(ADDRESS(31,MATCH(F108,'Нормализованная таблица'!$B$1:$K$1)+1,,,"Нормализованная таблица")),INDIRECT(ADDRESS(2,MATCH(G108,'Нормализованная таблица'!$B$1:$K$1)+1,,,"Нормализованная таблица")):INDIRECT(ADDRESS(31,MATCH(G108,'Нормализованная таблица'!$B$1:$K$1)+1,,,"Нормализованная таблица")),INDIRECT(ADDRESS(2,MATCH(C108,'Нормализованная таблица'!$B$1:$K$1)+1,,,"Нормализованная таблица")):INDIRECT(ADDRESS(31,MATCH(C108,'Нормализованная таблица'!$B$1:$K$1)+1,,,"Нормализованная таблица")),INDIRECT(ADDRESS(2,MATCH(B108,'Нормализованная таблица'!$B$1:$K$1)+1,,,"Нормализованная таблица")):INDIRECT(ADDRESS(31,MATCH(B108,'Нормализованная таблица'!$B$1:$K$1)+1,,,"Нормализованная таблица")),INDIRECT(ADDRESS(2,MATCH(A108,'Нормализованная таблица'!$B$1:$K$1)+1,,,"Нормализованная таблица")):INDIRECT(ADDRESS(31,MATCH(A108,'Нормализованная таблица'!$B$1:$K$1)+1,,,"Нормализованная таблица")))</f>
        <v>#N/A</v>
      </c>
    </row>
    <row r="109" spans="1:8" x14ac:dyDescent="0.3">
      <c r="A109" t="str">
        <f ca="1">IF(INDIRECT(ADDRESS(Таблицы!$AS110-1,7,,,"Трёхпредметные наборы"))&gt;=Параметры!$A$2,Таблицы!AL110,"")</f>
        <v/>
      </c>
      <c r="B109" t="str">
        <f ca="1">IF(INDIRECT(ADDRESS(Таблицы!$AS110-1,7,,,"Трёхпредметные наборы"))&gt;=Параметры!$A$2,Таблицы!AM110,"")</f>
        <v/>
      </c>
      <c r="C109" t="str">
        <f ca="1">IF(INDIRECT(ADDRESS(Таблицы!$AS110-1,7,,,"Трёхпредметные наборы"))&gt;=Параметры!$A$2,Таблицы!AN110,"")</f>
        <v/>
      </c>
      <c r="D109" t="str">
        <f ca="1">IF(INDIRECT(ADDRESS(Таблицы!$AS110-1,7,,,"Трёхпредметные наборы"))&gt;=Параметры!$A$2,Таблицы!AO110,"")</f>
        <v/>
      </c>
      <c r="E109" t="str">
        <f ca="1">IF(INDIRECT(ADDRESS(Таблицы!$AS110-1,7,,,"Трёхпредметные наборы"))&gt;=Параметры!$A$2,Таблицы!AP110,"")</f>
        <v/>
      </c>
      <c r="F109" t="str">
        <f ca="1">IF(INDIRECT(ADDRESS(Таблицы!$AS110-1,7,,,"Трёхпредметные наборы"))&gt;=Параметры!$A$2,Таблицы!AQ110,"")</f>
        <v/>
      </c>
      <c r="G109" t="str">
        <f ca="1">IF(INDIRECT(ADDRESS(MATCH(Таблицы!AR110,'Однопредметные наборы'!$A$2:$A$11)+1,2,,,"Однопредметные наборы"))&gt;=Параметры!$A$2,Таблицы!AR110,"")</f>
        <v>Терафлю</v>
      </c>
      <c r="H109" s="5" t="e">
        <f ca="1">SUMPRODUCT(INDIRECT(ADDRESS(2,MATCH(D109,'Нормализованная таблица'!$B$1:$K$1)+1,,,"Нормализованная таблица")):INDIRECT(ADDRESS(31,MATCH(D109,'Нормализованная таблица'!$B$1:$K$1)+1,,,"Нормализованная таблица")),INDIRECT(ADDRESS(2,MATCH(E109,'Нормализованная таблица'!$B$1:$K$1)+1,,,"Нормализованная таблица")):INDIRECT(ADDRESS(31,MATCH(E109,'Нормализованная таблица'!$B$1:$K$1)+1,,,"Нормализованная таблица")),INDIRECT(ADDRESS(2,MATCH(F109,'Нормализованная таблица'!$B$1:$K$1)+1,,,"Нормализованная таблица")):INDIRECT(ADDRESS(31,MATCH(F109,'Нормализованная таблица'!$B$1:$K$1)+1,,,"Нормализованная таблица")),INDIRECT(ADDRESS(2,MATCH(G109,'Нормализованная таблица'!$B$1:$K$1)+1,,,"Нормализованная таблица")):INDIRECT(ADDRESS(31,MATCH(G109,'Нормализованная таблица'!$B$1:$K$1)+1,,,"Нормализованная таблица")),INDIRECT(ADDRESS(2,MATCH(C109,'Нормализованная таблица'!$B$1:$K$1)+1,,,"Нормализованная таблица")):INDIRECT(ADDRESS(31,MATCH(C109,'Нормализованная таблица'!$B$1:$K$1)+1,,,"Нормализованная таблица")),INDIRECT(ADDRESS(2,MATCH(B109,'Нормализованная таблица'!$B$1:$K$1)+1,,,"Нормализованная таблица")):INDIRECT(ADDRESS(31,MATCH(B109,'Нормализованная таблица'!$B$1:$K$1)+1,,,"Нормализованная таблица")),INDIRECT(ADDRESS(2,MATCH(A109,'Нормализованная таблица'!$B$1:$K$1)+1,,,"Нормализованная таблица")):INDIRECT(ADDRESS(31,MATCH(A109,'Нормализованная таблица'!$B$1:$K$1)+1,,,"Нормализованная таблица")))</f>
        <v>#N/A</v>
      </c>
    </row>
    <row r="110" spans="1:8" x14ac:dyDescent="0.3">
      <c r="A110" t="str">
        <f ca="1">IF(INDIRECT(ADDRESS(Таблицы!$AS111-1,7,,,"Трёхпредметные наборы"))&gt;=Параметры!$A$2,Таблицы!AL111,"")</f>
        <v/>
      </c>
      <c r="B110" t="str">
        <f ca="1">IF(INDIRECT(ADDRESS(Таблицы!$AS111-1,7,,,"Трёхпредметные наборы"))&gt;=Параметры!$A$2,Таблицы!AM111,"")</f>
        <v/>
      </c>
      <c r="C110" t="str">
        <f ca="1">IF(INDIRECT(ADDRESS(Таблицы!$AS111-1,7,,,"Трёхпредметные наборы"))&gt;=Параметры!$A$2,Таблицы!AN111,"")</f>
        <v/>
      </c>
      <c r="D110" t="str">
        <f ca="1">IF(INDIRECT(ADDRESS(Таблицы!$AS111-1,7,,,"Трёхпредметные наборы"))&gt;=Параметры!$A$2,Таблицы!AO111,"")</f>
        <v/>
      </c>
      <c r="E110" t="str">
        <f ca="1">IF(INDIRECT(ADDRESS(Таблицы!$AS111-1,7,,,"Трёхпредметные наборы"))&gt;=Параметры!$A$2,Таблицы!AP111,"")</f>
        <v/>
      </c>
      <c r="F110" t="str">
        <f ca="1">IF(INDIRECT(ADDRESS(Таблицы!$AS111-1,7,,,"Трёхпредметные наборы"))&gt;=Параметры!$A$2,Таблицы!AQ111,"")</f>
        <v/>
      </c>
      <c r="G110" t="str">
        <f ca="1">IF(INDIRECT(ADDRESS(MATCH(Таблицы!AR111,'Однопредметные наборы'!$A$2:$A$11)+1,2,,,"Однопредметные наборы"))&gt;=Параметры!$A$2,Таблицы!AR111,"")</f>
        <v>Терафлю</v>
      </c>
      <c r="H110" s="5" t="e">
        <f ca="1">SUMPRODUCT(INDIRECT(ADDRESS(2,MATCH(D110,'Нормализованная таблица'!$B$1:$K$1)+1,,,"Нормализованная таблица")):INDIRECT(ADDRESS(31,MATCH(D110,'Нормализованная таблица'!$B$1:$K$1)+1,,,"Нормализованная таблица")),INDIRECT(ADDRESS(2,MATCH(E110,'Нормализованная таблица'!$B$1:$K$1)+1,,,"Нормализованная таблица")):INDIRECT(ADDRESS(31,MATCH(E110,'Нормализованная таблица'!$B$1:$K$1)+1,,,"Нормализованная таблица")),INDIRECT(ADDRESS(2,MATCH(F110,'Нормализованная таблица'!$B$1:$K$1)+1,,,"Нормализованная таблица")):INDIRECT(ADDRESS(31,MATCH(F110,'Нормализованная таблица'!$B$1:$K$1)+1,,,"Нормализованная таблица")),INDIRECT(ADDRESS(2,MATCH(G110,'Нормализованная таблица'!$B$1:$K$1)+1,,,"Нормализованная таблица")):INDIRECT(ADDRESS(31,MATCH(G110,'Нормализованная таблица'!$B$1:$K$1)+1,,,"Нормализованная таблица")),INDIRECT(ADDRESS(2,MATCH(C110,'Нормализованная таблица'!$B$1:$K$1)+1,,,"Нормализованная таблица")):INDIRECT(ADDRESS(31,MATCH(C110,'Нормализованная таблица'!$B$1:$K$1)+1,,,"Нормализованная таблица")),INDIRECT(ADDRESS(2,MATCH(B110,'Нормализованная таблица'!$B$1:$K$1)+1,,,"Нормализованная таблица")):INDIRECT(ADDRESS(31,MATCH(B110,'Нормализованная таблица'!$B$1:$K$1)+1,,,"Нормализованная таблица")),INDIRECT(ADDRESS(2,MATCH(A110,'Нормализованная таблица'!$B$1:$K$1)+1,,,"Нормализованная таблица")):INDIRECT(ADDRESS(31,MATCH(A110,'Нормализованная таблица'!$B$1:$K$1)+1,,,"Нормализованная таблица")))</f>
        <v>#N/A</v>
      </c>
    </row>
    <row r="111" spans="1:8" x14ac:dyDescent="0.3">
      <c r="A111" t="str">
        <f ca="1">IF(INDIRECT(ADDRESS(Таблицы!$AS112-1,7,,,"Трёхпредметные наборы"))&gt;=Параметры!$A$2,Таблицы!AL112,"")</f>
        <v/>
      </c>
      <c r="B111" t="str">
        <f ca="1">IF(INDIRECT(ADDRESS(Таблицы!$AS112-1,7,,,"Трёхпредметные наборы"))&gt;=Параметры!$A$2,Таблицы!AM112,"")</f>
        <v/>
      </c>
      <c r="C111" t="str">
        <f ca="1">IF(INDIRECT(ADDRESS(Таблицы!$AS112-1,7,,,"Трёхпредметные наборы"))&gt;=Параметры!$A$2,Таблицы!AN112,"")</f>
        <v/>
      </c>
      <c r="D111" t="str">
        <f ca="1">IF(INDIRECT(ADDRESS(Таблицы!$AS112-1,7,,,"Трёхпредметные наборы"))&gt;=Параметры!$A$2,Таблицы!AO112,"")</f>
        <v/>
      </c>
      <c r="E111" t="str">
        <f ca="1">IF(INDIRECT(ADDRESS(Таблицы!$AS112-1,7,,,"Трёхпредметные наборы"))&gt;=Параметры!$A$2,Таблицы!AP112,"")</f>
        <v/>
      </c>
      <c r="F111" t="str">
        <f ca="1">IF(INDIRECT(ADDRESS(Таблицы!$AS112-1,7,,,"Трёхпредметные наборы"))&gt;=Параметры!$A$2,Таблицы!AQ112,"")</f>
        <v/>
      </c>
      <c r="G111" t="str">
        <f ca="1">IF(INDIRECT(ADDRESS(MATCH(Таблицы!AR112,'Однопредметные наборы'!$A$2:$A$11)+1,2,,,"Однопредметные наборы"))&gt;=Параметры!$A$2,Таблицы!AR112,"")</f>
        <v>Терафлю</v>
      </c>
      <c r="H111" s="5" t="e">
        <f ca="1">SUMPRODUCT(INDIRECT(ADDRESS(2,MATCH(D111,'Нормализованная таблица'!$B$1:$K$1)+1,,,"Нормализованная таблица")):INDIRECT(ADDRESS(31,MATCH(D111,'Нормализованная таблица'!$B$1:$K$1)+1,,,"Нормализованная таблица")),INDIRECT(ADDRESS(2,MATCH(E111,'Нормализованная таблица'!$B$1:$K$1)+1,,,"Нормализованная таблица")):INDIRECT(ADDRESS(31,MATCH(E111,'Нормализованная таблица'!$B$1:$K$1)+1,,,"Нормализованная таблица")),INDIRECT(ADDRESS(2,MATCH(F111,'Нормализованная таблица'!$B$1:$K$1)+1,,,"Нормализованная таблица")):INDIRECT(ADDRESS(31,MATCH(F111,'Нормализованная таблица'!$B$1:$K$1)+1,,,"Нормализованная таблица")),INDIRECT(ADDRESS(2,MATCH(G111,'Нормализованная таблица'!$B$1:$K$1)+1,,,"Нормализованная таблица")):INDIRECT(ADDRESS(31,MATCH(G111,'Нормализованная таблица'!$B$1:$K$1)+1,,,"Нормализованная таблица")),INDIRECT(ADDRESS(2,MATCH(C111,'Нормализованная таблица'!$B$1:$K$1)+1,,,"Нормализованная таблица")):INDIRECT(ADDRESS(31,MATCH(C111,'Нормализованная таблица'!$B$1:$K$1)+1,,,"Нормализованная таблица")),INDIRECT(ADDRESS(2,MATCH(B111,'Нормализованная таблица'!$B$1:$K$1)+1,,,"Нормализованная таблица")):INDIRECT(ADDRESS(31,MATCH(B111,'Нормализованная таблица'!$B$1:$K$1)+1,,,"Нормализованная таблица")),INDIRECT(ADDRESS(2,MATCH(A111,'Нормализованная таблица'!$B$1:$K$1)+1,,,"Нормализованная таблица")):INDIRECT(ADDRESS(31,MATCH(A111,'Нормализованная таблица'!$B$1:$K$1)+1,,,"Нормализованная таблица")))</f>
        <v>#N/A</v>
      </c>
    </row>
    <row r="112" spans="1:8" x14ac:dyDescent="0.3">
      <c r="A112" t="str">
        <f ca="1">IF(INDIRECT(ADDRESS(Таблицы!$AS113-1,7,,,"Трёхпредметные наборы"))&gt;=Параметры!$A$2,Таблицы!AL113,"")</f>
        <v/>
      </c>
      <c r="B112" t="str">
        <f ca="1">IF(INDIRECT(ADDRESS(Таблицы!$AS113-1,7,,,"Трёхпредметные наборы"))&gt;=Параметры!$A$2,Таблицы!AM113,"")</f>
        <v/>
      </c>
      <c r="C112" t="str">
        <f ca="1">IF(INDIRECT(ADDRESS(Таблицы!$AS113-1,7,,,"Трёхпредметные наборы"))&gt;=Параметры!$A$2,Таблицы!AN113,"")</f>
        <v/>
      </c>
      <c r="D112" t="str">
        <f ca="1">IF(INDIRECT(ADDRESS(Таблицы!$AS113-1,7,,,"Трёхпредметные наборы"))&gt;=Параметры!$A$2,Таблицы!AO113,"")</f>
        <v/>
      </c>
      <c r="E112" t="str">
        <f ca="1">IF(INDIRECT(ADDRESS(Таблицы!$AS113-1,7,,,"Трёхпредметные наборы"))&gt;=Параметры!$A$2,Таблицы!AP113,"")</f>
        <v/>
      </c>
      <c r="F112" t="str">
        <f ca="1">IF(INDIRECT(ADDRESS(Таблицы!$AS113-1,7,,,"Трёхпредметные наборы"))&gt;=Параметры!$A$2,Таблицы!AQ113,"")</f>
        <v/>
      </c>
      <c r="G112" t="str">
        <f ca="1">IF(INDIRECT(ADDRESS(MATCH(Таблицы!AR113,'Однопредметные наборы'!$A$2:$A$11)+1,2,,,"Однопредметные наборы"))&gt;=Параметры!$A$2,Таблицы!AR113,"")</f>
        <v>Терафлю</v>
      </c>
      <c r="H112" s="5" t="e">
        <f ca="1">SUMPRODUCT(INDIRECT(ADDRESS(2,MATCH(D112,'Нормализованная таблица'!$B$1:$K$1)+1,,,"Нормализованная таблица")):INDIRECT(ADDRESS(31,MATCH(D112,'Нормализованная таблица'!$B$1:$K$1)+1,,,"Нормализованная таблица")),INDIRECT(ADDRESS(2,MATCH(E112,'Нормализованная таблица'!$B$1:$K$1)+1,,,"Нормализованная таблица")):INDIRECT(ADDRESS(31,MATCH(E112,'Нормализованная таблица'!$B$1:$K$1)+1,,,"Нормализованная таблица")),INDIRECT(ADDRESS(2,MATCH(F112,'Нормализованная таблица'!$B$1:$K$1)+1,,,"Нормализованная таблица")):INDIRECT(ADDRESS(31,MATCH(F112,'Нормализованная таблица'!$B$1:$K$1)+1,,,"Нормализованная таблица")),INDIRECT(ADDRESS(2,MATCH(G112,'Нормализованная таблица'!$B$1:$K$1)+1,,,"Нормализованная таблица")):INDIRECT(ADDRESS(31,MATCH(G112,'Нормализованная таблица'!$B$1:$K$1)+1,,,"Нормализованная таблица")),INDIRECT(ADDRESS(2,MATCH(C112,'Нормализованная таблица'!$B$1:$K$1)+1,,,"Нормализованная таблица")):INDIRECT(ADDRESS(31,MATCH(C112,'Нормализованная таблица'!$B$1:$K$1)+1,,,"Нормализованная таблица")),INDIRECT(ADDRESS(2,MATCH(B112,'Нормализованная таблица'!$B$1:$K$1)+1,,,"Нормализованная таблица")):INDIRECT(ADDRESS(31,MATCH(B112,'Нормализованная таблица'!$B$1:$K$1)+1,,,"Нормализованная таблица")),INDIRECT(ADDRESS(2,MATCH(A112,'Нормализованная таблица'!$B$1:$K$1)+1,,,"Нормализованная таблица")):INDIRECT(ADDRESS(31,MATCH(A112,'Нормализованная таблица'!$B$1:$K$1)+1,,,"Нормализованная таблица")))</f>
        <v>#N/A</v>
      </c>
    </row>
    <row r="113" spans="1:8" x14ac:dyDescent="0.3">
      <c r="A113" t="str">
        <f ca="1">IF(INDIRECT(ADDRESS(Таблицы!$AS114-1,7,,,"Трёхпредметные наборы"))&gt;=Параметры!$A$2,Таблицы!AL114,"")</f>
        <v/>
      </c>
      <c r="B113" t="str">
        <f ca="1">IF(INDIRECT(ADDRESS(Таблицы!$AS114-1,7,,,"Трёхпредметные наборы"))&gt;=Параметры!$A$2,Таблицы!AM114,"")</f>
        <v/>
      </c>
      <c r="C113" t="str">
        <f ca="1">IF(INDIRECT(ADDRESS(Таблицы!$AS114-1,7,,,"Трёхпредметные наборы"))&gt;=Параметры!$A$2,Таблицы!AN114,"")</f>
        <v/>
      </c>
      <c r="D113" t="str">
        <f ca="1">IF(INDIRECT(ADDRESS(Таблицы!$AS114-1,7,,,"Трёхпредметные наборы"))&gt;=Параметры!$A$2,Таблицы!AO114,"")</f>
        <v/>
      </c>
      <c r="E113" t="str">
        <f ca="1">IF(INDIRECT(ADDRESS(Таблицы!$AS114-1,7,,,"Трёхпредметные наборы"))&gt;=Параметры!$A$2,Таблицы!AP114,"")</f>
        <v/>
      </c>
      <c r="F113" t="str">
        <f ca="1">IF(INDIRECT(ADDRESS(Таблицы!$AS114-1,7,,,"Трёхпредметные наборы"))&gt;=Параметры!$A$2,Таблицы!AQ114,"")</f>
        <v/>
      </c>
      <c r="G113" t="str">
        <f ca="1">IF(INDIRECT(ADDRESS(MATCH(Таблицы!AR114,'Однопредметные наборы'!$A$2:$A$11)+1,2,,,"Однопредметные наборы"))&gt;=Параметры!$A$2,Таблицы!AR114,"")</f>
        <v>Терафлю</v>
      </c>
      <c r="H113" s="5" t="e">
        <f ca="1">SUMPRODUCT(INDIRECT(ADDRESS(2,MATCH(D113,'Нормализованная таблица'!$B$1:$K$1)+1,,,"Нормализованная таблица")):INDIRECT(ADDRESS(31,MATCH(D113,'Нормализованная таблица'!$B$1:$K$1)+1,,,"Нормализованная таблица")),INDIRECT(ADDRESS(2,MATCH(E113,'Нормализованная таблица'!$B$1:$K$1)+1,,,"Нормализованная таблица")):INDIRECT(ADDRESS(31,MATCH(E113,'Нормализованная таблица'!$B$1:$K$1)+1,,,"Нормализованная таблица")),INDIRECT(ADDRESS(2,MATCH(F113,'Нормализованная таблица'!$B$1:$K$1)+1,,,"Нормализованная таблица")):INDIRECT(ADDRESS(31,MATCH(F113,'Нормализованная таблица'!$B$1:$K$1)+1,,,"Нормализованная таблица")),INDIRECT(ADDRESS(2,MATCH(G113,'Нормализованная таблица'!$B$1:$K$1)+1,,,"Нормализованная таблица")):INDIRECT(ADDRESS(31,MATCH(G113,'Нормализованная таблица'!$B$1:$K$1)+1,,,"Нормализованная таблица")),INDIRECT(ADDRESS(2,MATCH(C113,'Нормализованная таблица'!$B$1:$K$1)+1,,,"Нормализованная таблица")):INDIRECT(ADDRESS(31,MATCH(C113,'Нормализованная таблица'!$B$1:$K$1)+1,,,"Нормализованная таблица")),INDIRECT(ADDRESS(2,MATCH(B113,'Нормализованная таблица'!$B$1:$K$1)+1,,,"Нормализованная таблица")):INDIRECT(ADDRESS(31,MATCH(B113,'Нормализованная таблица'!$B$1:$K$1)+1,,,"Нормализованная таблица")),INDIRECT(ADDRESS(2,MATCH(A113,'Нормализованная таблица'!$B$1:$K$1)+1,,,"Нормализованная таблица")):INDIRECT(ADDRESS(31,MATCH(A113,'Нормализованная таблица'!$B$1:$K$1)+1,,,"Нормализованная таблица")))</f>
        <v>#N/A</v>
      </c>
    </row>
    <row r="114" spans="1:8" x14ac:dyDescent="0.3">
      <c r="A114" t="str">
        <f ca="1">IF(INDIRECT(ADDRESS(Таблицы!$AS115-1,7,,,"Трёхпредметные наборы"))&gt;=Параметры!$A$2,Таблицы!AL115,"")</f>
        <v/>
      </c>
      <c r="B114" t="str">
        <f ca="1">IF(INDIRECT(ADDRESS(Таблицы!$AS115-1,7,,,"Трёхпредметные наборы"))&gt;=Параметры!$A$2,Таблицы!AM115,"")</f>
        <v/>
      </c>
      <c r="C114" t="str">
        <f ca="1">IF(INDIRECT(ADDRESS(Таблицы!$AS115-1,7,,,"Трёхпредметные наборы"))&gt;=Параметры!$A$2,Таблицы!AN115,"")</f>
        <v/>
      </c>
      <c r="D114" t="str">
        <f ca="1">IF(INDIRECT(ADDRESS(Таблицы!$AS115-1,7,,,"Трёхпредметные наборы"))&gt;=Параметры!$A$2,Таблицы!AO115,"")</f>
        <v/>
      </c>
      <c r="E114" t="str">
        <f ca="1">IF(INDIRECT(ADDRESS(Таблицы!$AS115-1,7,,,"Трёхпредметные наборы"))&gt;=Параметры!$A$2,Таблицы!AP115,"")</f>
        <v/>
      </c>
      <c r="F114" t="str">
        <f ca="1">IF(INDIRECT(ADDRESS(Таблицы!$AS115-1,7,,,"Трёхпредметные наборы"))&gt;=Параметры!$A$2,Таблицы!AQ115,"")</f>
        <v/>
      </c>
      <c r="G114" t="str">
        <f ca="1">IF(INDIRECT(ADDRESS(MATCH(Таблицы!AR115,'Однопредметные наборы'!$A$2:$A$11)+1,2,,,"Однопредметные наборы"))&gt;=Параметры!$A$2,Таблицы!AR115,"")</f>
        <v/>
      </c>
      <c r="H114" s="5" t="e">
        <f ca="1">SUMPRODUCT(INDIRECT(ADDRESS(2,MATCH(D114,'Нормализованная таблица'!$B$1:$K$1)+1,,,"Нормализованная таблица")):INDIRECT(ADDRESS(31,MATCH(D114,'Нормализованная таблица'!$B$1:$K$1)+1,,,"Нормализованная таблица")),INDIRECT(ADDRESS(2,MATCH(E114,'Нормализованная таблица'!$B$1:$K$1)+1,,,"Нормализованная таблица")):INDIRECT(ADDRESS(31,MATCH(E114,'Нормализованная таблица'!$B$1:$K$1)+1,,,"Нормализованная таблица")),INDIRECT(ADDRESS(2,MATCH(F114,'Нормализованная таблица'!$B$1:$K$1)+1,,,"Нормализованная таблица")):INDIRECT(ADDRESS(31,MATCH(F114,'Нормализованная таблица'!$B$1:$K$1)+1,,,"Нормализованная таблица")),INDIRECT(ADDRESS(2,MATCH(G114,'Нормализованная таблица'!$B$1:$K$1)+1,,,"Нормализованная таблица")):INDIRECT(ADDRESS(31,MATCH(G114,'Нормализованная таблица'!$B$1:$K$1)+1,,,"Нормализованная таблица")),INDIRECT(ADDRESS(2,MATCH(C114,'Нормализованная таблица'!$B$1:$K$1)+1,,,"Нормализованная таблица")):INDIRECT(ADDRESS(31,MATCH(C114,'Нормализованная таблица'!$B$1:$K$1)+1,,,"Нормализованная таблица")),INDIRECT(ADDRESS(2,MATCH(B114,'Нормализованная таблица'!$B$1:$K$1)+1,,,"Нормализованная таблица")):INDIRECT(ADDRESS(31,MATCH(B114,'Нормализованная таблица'!$B$1:$K$1)+1,,,"Нормализованная таблица")),INDIRECT(ADDRESS(2,MATCH(A114,'Нормализованная таблица'!$B$1:$K$1)+1,,,"Нормализованная таблица")):INDIRECT(ADDRESS(31,MATCH(A114,'Нормализованная таблица'!$B$1:$K$1)+1,,,"Нормализованная таблица")))</f>
        <v>#N/A</v>
      </c>
    </row>
    <row r="115" spans="1:8" x14ac:dyDescent="0.3">
      <c r="A115" t="str">
        <f ca="1">IF(INDIRECT(ADDRESS(Таблицы!$AS116-1,7,,,"Трёхпредметные наборы"))&gt;=Параметры!$A$2,Таблицы!AL116,"")</f>
        <v/>
      </c>
      <c r="B115" t="str">
        <f ca="1">IF(INDIRECT(ADDRESS(Таблицы!$AS116-1,7,,,"Трёхпредметные наборы"))&gt;=Параметры!$A$2,Таблицы!AM116,"")</f>
        <v/>
      </c>
      <c r="C115" t="str">
        <f ca="1">IF(INDIRECT(ADDRESS(Таблицы!$AS116-1,7,,,"Трёхпредметные наборы"))&gt;=Параметры!$A$2,Таблицы!AN116,"")</f>
        <v/>
      </c>
      <c r="D115" t="str">
        <f ca="1">IF(INDIRECT(ADDRESS(Таблицы!$AS116-1,7,,,"Трёхпредметные наборы"))&gt;=Параметры!$A$2,Таблицы!AO116,"")</f>
        <v/>
      </c>
      <c r="E115" t="str">
        <f ca="1">IF(INDIRECT(ADDRESS(Таблицы!$AS116-1,7,,,"Трёхпредметные наборы"))&gt;=Параметры!$A$2,Таблицы!AP116,"")</f>
        <v/>
      </c>
      <c r="F115" t="str">
        <f ca="1">IF(INDIRECT(ADDRESS(Таблицы!$AS116-1,7,,,"Трёхпредметные наборы"))&gt;=Параметры!$A$2,Таблицы!AQ116,"")</f>
        <v/>
      </c>
      <c r="G115" t="str">
        <f ca="1">IF(INDIRECT(ADDRESS(MATCH(Таблицы!AR116,'Однопредметные наборы'!$A$2:$A$11)+1,2,,,"Однопредметные наборы"))&gt;=Параметры!$A$2,Таблицы!AR116,"")</f>
        <v>Терафлю</v>
      </c>
      <c r="H115" s="5" t="e">
        <f ca="1">SUMPRODUCT(INDIRECT(ADDRESS(2,MATCH(D115,'Нормализованная таблица'!$B$1:$K$1)+1,,,"Нормализованная таблица")):INDIRECT(ADDRESS(31,MATCH(D115,'Нормализованная таблица'!$B$1:$K$1)+1,,,"Нормализованная таблица")),INDIRECT(ADDRESS(2,MATCH(E115,'Нормализованная таблица'!$B$1:$K$1)+1,,,"Нормализованная таблица")):INDIRECT(ADDRESS(31,MATCH(E115,'Нормализованная таблица'!$B$1:$K$1)+1,,,"Нормализованная таблица")),INDIRECT(ADDRESS(2,MATCH(F115,'Нормализованная таблица'!$B$1:$K$1)+1,,,"Нормализованная таблица")):INDIRECT(ADDRESS(31,MATCH(F115,'Нормализованная таблица'!$B$1:$K$1)+1,,,"Нормализованная таблица")),INDIRECT(ADDRESS(2,MATCH(G115,'Нормализованная таблица'!$B$1:$K$1)+1,,,"Нормализованная таблица")):INDIRECT(ADDRESS(31,MATCH(G115,'Нормализованная таблица'!$B$1:$K$1)+1,,,"Нормализованная таблица")),INDIRECT(ADDRESS(2,MATCH(C115,'Нормализованная таблица'!$B$1:$K$1)+1,,,"Нормализованная таблица")):INDIRECT(ADDRESS(31,MATCH(C115,'Нормализованная таблица'!$B$1:$K$1)+1,,,"Нормализованная таблица")),INDIRECT(ADDRESS(2,MATCH(B115,'Нормализованная таблица'!$B$1:$K$1)+1,,,"Нормализованная таблица")):INDIRECT(ADDRESS(31,MATCH(B115,'Нормализованная таблица'!$B$1:$K$1)+1,,,"Нормализованная таблица")),INDIRECT(ADDRESS(2,MATCH(A115,'Нормализованная таблица'!$B$1:$K$1)+1,,,"Нормализованная таблица")):INDIRECT(ADDRESS(31,MATCH(A115,'Нормализованная таблица'!$B$1:$K$1)+1,,,"Нормализованная таблица")))</f>
        <v>#N/A</v>
      </c>
    </row>
    <row r="116" spans="1:8" x14ac:dyDescent="0.3">
      <c r="A116" t="str">
        <f ca="1">IF(INDIRECT(ADDRESS(Таблицы!$AS117-1,7,,,"Трёхпредметные наборы"))&gt;=Параметры!$A$2,Таблицы!AL117,"")</f>
        <v/>
      </c>
      <c r="B116" t="str">
        <f ca="1">IF(INDIRECT(ADDRESS(Таблицы!$AS117-1,7,,,"Трёхпредметные наборы"))&gt;=Параметры!$A$2,Таблицы!AM117,"")</f>
        <v/>
      </c>
      <c r="C116" t="str">
        <f ca="1">IF(INDIRECT(ADDRESS(Таблицы!$AS117-1,7,,,"Трёхпредметные наборы"))&gt;=Параметры!$A$2,Таблицы!AN117,"")</f>
        <v/>
      </c>
      <c r="D116" t="str">
        <f ca="1">IF(INDIRECT(ADDRESS(Таблицы!$AS117-1,7,,,"Трёхпредметные наборы"))&gt;=Параметры!$A$2,Таблицы!AO117,"")</f>
        <v/>
      </c>
      <c r="E116" t="str">
        <f ca="1">IF(INDIRECT(ADDRESS(Таблицы!$AS117-1,7,,,"Трёхпредметные наборы"))&gt;=Параметры!$A$2,Таблицы!AP117,"")</f>
        <v/>
      </c>
      <c r="F116" t="str">
        <f ca="1">IF(INDIRECT(ADDRESS(Таблицы!$AS117-1,7,,,"Трёхпредметные наборы"))&gt;=Параметры!$A$2,Таблицы!AQ117,"")</f>
        <v/>
      </c>
      <c r="G116" t="str">
        <f ca="1">IF(INDIRECT(ADDRESS(MATCH(Таблицы!AR117,'Однопредметные наборы'!$A$2:$A$11)+1,2,,,"Однопредметные наборы"))&gt;=Параметры!$A$2,Таблицы!AR117,"")</f>
        <v>Терафлю</v>
      </c>
      <c r="H116" s="5" t="e">
        <f ca="1">SUMPRODUCT(INDIRECT(ADDRESS(2,MATCH(D116,'Нормализованная таблица'!$B$1:$K$1)+1,,,"Нормализованная таблица")):INDIRECT(ADDRESS(31,MATCH(D116,'Нормализованная таблица'!$B$1:$K$1)+1,,,"Нормализованная таблица")),INDIRECT(ADDRESS(2,MATCH(E116,'Нормализованная таблица'!$B$1:$K$1)+1,,,"Нормализованная таблица")):INDIRECT(ADDRESS(31,MATCH(E116,'Нормализованная таблица'!$B$1:$K$1)+1,,,"Нормализованная таблица")),INDIRECT(ADDRESS(2,MATCH(F116,'Нормализованная таблица'!$B$1:$K$1)+1,,,"Нормализованная таблица")):INDIRECT(ADDRESS(31,MATCH(F116,'Нормализованная таблица'!$B$1:$K$1)+1,,,"Нормализованная таблица")),INDIRECT(ADDRESS(2,MATCH(G116,'Нормализованная таблица'!$B$1:$K$1)+1,,,"Нормализованная таблица")):INDIRECT(ADDRESS(31,MATCH(G116,'Нормализованная таблица'!$B$1:$K$1)+1,,,"Нормализованная таблица")),INDIRECT(ADDRESS(2,MATCH(C116,'Нормализованная таблица'!$B$1:$K$1)+1,,,"Нормализованная таблица")):INDIRECT(ADDRESS(31,MATCH(C116,'Нормализованная таблица'!$B$1:$K$1)+1,,,"Нормализованная таблица")),INDIRECT(ADDRESS(2,MATCH(B116,'Нормализованная таблица'!$B$1:$K$1)+1,,,"Нормализованная таблица")):INDIRECT(ADDRESS(31,MATCH(B116,'Нормализованная таблица'!$B$1:$K$1)+1,,,"Нормализованная таблица")),INDIRECT(ADDRESS(2,MATCH(A116,'Нормализованная таблица'!$B$1:$K$1)+1,,,"Нормализованная таблица")):INDIRECT(ADDRESS(31,MATCH(A116,'Нормализованная таблица'!$B$1:$K$1)+1,,,"Нормализованная таблица")))</f>
        <v>#N/A</v>
      </c>
    </row>
    <row r="117" spans="1:8" x14ac:dyDescent="0.3">
      <c r="A117" t="str">
        <f ca="1">IF(INDIRECT(ADDRESS(Таблицы!$AS118-1,7,,,"Трёхпредметные наборы"))&gt;=Параметры!$A$2,Таблицы!AL118,"")</f>
        <v/>
      </c>
      <c r="B117" t="str">
        <f ca="1">IF(INDIRECT(ADDRESS(Таблицы!$AS118-1,7,,,"Трёхпредметные наборы"))&gt;=Параметры!$A$2,Таблицы!AM118,"")</f>
        <v/>
      </c>
      <c r="C117" t="str">
        <f ca="1">IF(INDIRECT(ADDRESS(Таблицы!$AS118-1,7,,,"Трёхпредметные наборы"))&gt;=Параметры!$A$2,Таблицы!AN118,"")</f>
        <v/>
      </c>
      <c r="D117" t="str">
        <f ca="1">IF(INDIRECT(ADDRESS(Таблицы!$AS118-1,7,,,"Трёхпредметные наборы"))&gt;=Параметры!$A$2,Таблицы!AO118,"")</f>
        <v/>
      </c>
      <c r="E117" t="str">
        <f ca="1">IF(INDIRECT(ADDRESS(Таблицы!$AS118-1,7,,,"Трёхпредметные наборы"))&gt;=Параметры!$A$2,Таблицы!AP118,"")</f>
        <v/>
      </c>
      <c r="F117" t="str">
        <f ca="1">IF(INDIRECT(ADDRESS(Таблицы!$AS118-1,7,,,"Трёхпредметные наборы"))&gt;=Параметры!$A$2,Таблицы!AQ118,"")</f>
        <v/>
      </c>
      <c r="G117" t="str">
        <f ca="1">IF(INDIRECT(ADDRESS(MATCH(Таблицы!AR118,'Однопредметные наборы'!$A$2:$A$11)+1,2,,,"Однопредметные наборы"))&gt;=Параметры!$A$2,Таблицы!AR118,"")</f>
        <v>Терафлю</v>
      </c>
      <c r="H117" s="5" t="e">
        <f ca="1">SUMPRODUCT(INDIRECT(ADDRESS(2,MATCH(D117,'Нормализованная таблица'!$B$1:$K$1)+1,,,"Нормализованная таблица")):INDIRECT(ADDRESS(31,MATCH(D117,'Нормализованная таблица'!$B$1:$K$1)+1,,,"Нормализованная таблица")),INDIRECT(ADDRESS(2,MATCH(E117,'Нормализованная таблица'!$B$1:$K$1)+1,,,"Нормализованная таблица")):INDIRECT(ADDRESS(31,MATCH(E117,'Нормализованная таблица'!$B$1:$K$1)+1,,,"Нормализованная таблица")),INDIRECT(ADDRESS(2,MATCH(F117,'Нормализованная таблица'!$B$1:$K$1)+1,,,"Нормализованная таблица")):INDIRECT(ADDRESS(31,MATCH(F117,'Нормализованная таблица'!$B$1:$K$1)+1,,,"Нормализованная таблица")),INDIRECT(ADDRESS(2,MATCH(G117,'Нормализованная таблица'!$B$1:$K$1)+1,,,"Нормализованная таблица")):INDIRECT(ADDRESS(31,MATCH(G117,'Нормализованная таблица'!$B$1:$K$1)+1,,,"Нормализованная таблица")),INDIRECT(ADDRESS(2,MATCH(C117,'Нормализованная таблица'!$B$1:$K$1)+1,,,"Нормализованная таблица")):INDIRECT(ADDRESS(31,MATCH(C117,'Нормализованная таблица'!$B$1:$K$1)+1,,,"Нормализованная таблица")),INDIRECT(ADDRESS(2,MATCH(B117,'Нормализованная таблица'!$B$1:$K$1)+1,,,"Нормализованная таблица")):INDIRECT(ADDRESS(31,MATCH(B117,'Нормализованная таблица'!$B$1:$K$1)+1,,,"Нормализованная таблица")),INDIRECT(ADDRESS(2,MATCH(A117,'Нормализованная таблица'!$B$1:$K$1)+1,,,"Нормализованная таблица")):INDIRECT(ADDRESS(31,MATCH(A117,'Нормализованная таблица'!$B$1:$K$1)+1,,,"Нормализованная таблица")))</f>
        <v>#N/A</v>
      </c>
    </row>
    <row r="118" spans="1:8" x14ac:dyDescent="0.3">
      <c r="A118" t="str">
        <f ca="1">IF(INDIRECT(ADDRESS(Таблицы!$AS119-1,7,,,"Трёхпредметные наборы"))&gt;=Параметры!$A$2,Таблицы!AL119,"")</f>
        <v/>
      </c>
      <c r="B118" t="str">
        <f ca="1">IF(INDIRECT(ADDRESS(Таблицы!$AS119-1,7,,,"Трёхпредметные наборы"))&gt;=Параметры!$A$2,Таблицы!AM119,"")</f>
        <v/>
      </c>
      <c r="C118" t="str">
        <f ca="1">IF(INDIRECT(ADDRESS(Таблицы!$AS119-1,7,,,"Трёхпредметные наборы"))&gt;=Параметры!$A$2,Таблицы!AN119,"")</f>
        <v/>
      </c>
      <c r="D118" t="str">
        <f ca="1">IF(INDIRECT(ADDRESS(Таблицы!$AS119-1,7,,,"Трёхпредметные наборы"))&gt;=Параметры!$A$2,Таблицы!AO119,"")</f>
        <v/>
      </c>
      <c r="E118" t="str">
        <f ca="1">IF(INDIRECT(ADDRESS(Таблицы!$AS119-1,7,,,"Трёхпредметные наборы"))&gt;=Параметры!$A$2,Таблицы!AP119,"")</f>
        <v/>
      </c>
      <c r="F118" t="str">
        <f ca="1">IF(INDIRECT(ADDRESS(Таблицы!$AS119-1,7,,,"Трёхпредметные наборы"))&gt;=Параметры!$A$2,Таблицы!AQ119,"")</f>
        <v/>
      </c>
      <c r="G118" t="str">
        <f ca="1">IF(INDIRECT(ADDRESS(MATCH(Таблицы!AR119,'Однопредметные наборы'!$A$2:$A$11)+1,2,,,"Однопредметные наборы"))&gt;=Параметры!$A$2,Таблицы!AR119,"")</f>
        <v>Терафлю</v>
      </c>
      <c r="H118" s="5" t="e">
        <f ca="1">SUMPRODUCT(INDIRECT(ADDRESS(2,MATCH(D118,'Нормализованная таблица'!$B$1:$K$1)+1,,,"Нормализованная таблица")):INDIRECT(ADDRESS(31,MATCH(D118,'Нормализованная таблица'!$B$1:$K$1)+1,,,"Нормализованная таблица")),INDIRECT(ADDRESS(2,MATCH(E118,'Нормализованная таблица'!$B$1:$K$1)+1,,,"Нормализованная таблица")):INDIRECT(ADDRESS(31,MATCH(E118,'Нормализованная таблица'!$B$1:$K$1)+1,,,"Нормализованная таблица")),INDIRECT(ADDRESS(2,MATCH(F118,'Нормализованная таблица'!$B$1:$K$1)+1,,,"Нормализованная таблица")):INDIRECT(ADDRESS(31,MATCH(F118,'Нормализованная таблица'!$B$1:$K$1)+1,,,"Нормализованная таблица")),INDIRECT(ADDRESS(2,MATCH(G118,'Нормализованная таблица'!$B$1:$K$1)+1,,,"Нормализованная таблица")):INDIRECT(ADDRESS(31,MATCH(G118,'Нормализованная таблица'!$B$1:$K$1)+1,,,"Нормализованная таблица")),INDIRECT(ADDRESS(2,MATCH(C118,'Нормализованная таблица'!$B$1:$K$1)+1,,,"Нормализованная таблица")):INDIRECT(ADDRESS(31,MATCH(C118,'Нормализованная таблица'!$B$1:$K$1)+1,,,"Нормализованная таблица")),INDIRECT(ADDRESS(2,MATCH(B118,'Нормализованная таблица'!$B$1:$K$1)+1,,,"Нормализованная таблица")):INDIRECT(ADDRESS(31,MATCH(B118,'Нормализованная таблица'!$B$1:$K$1)+1,,,"Нормализованная таблица")),INDIRECT(ADDRESS(2,MATCH(A118,'Нормализованная таблица'!$B$1:$K$1)+1,,,"Нормализованная таблица")):INDIRECT(ADDRESS(31,MATCH(A118,'Нормализованная таблица'!$B$1:$K$1)+1,,,"Нормализованная таблица")))</f>
        <v>#N/A</v>
      </c>
    </row>
    <row r="119" spans="1:8" x14ac:dyDescent="0.3">
      <c r="A119" t="str">
        <f ca="1">IF(INDIRECT(ADDRESS(Таблицы!$AS120-1,7,,,"Трёхпредметные наборы"))&gt;=Параметры!$A$2,Таблицы!AL120,"")</f>
        <v/>
      </c>
      <c r="B119" t="str">
        <f ca="1">IF(INDIRECT(ADDRESS(Таблицы!$AS120-1,7,,,"Трёхпредметные наборы"))&gt;=Параметры!$A$2,Таблицы!AM120,"")</f>
        <v/>
      </c>
      <c r="C119" t="str">
        <f ca="1">IF(INDIRECT(ADDRESS(Таблицы!$AS120-1,7,,,"Трёхпредметные наборы"))&gt;=Параметры!$A$2,Таблицы!AN120,"")</f>
        <v/>
      </c>
      <c r="D119" t="str">
        <f ca="1">IF(INDIRECT(ADDRESS(Таблицы!$AS120-1,7,,,"Трёхпредметные наборы"))&gt;=Параметры!$A$2,Таблицы!AO120,"")</f>
        <v/>
      </c>
      <c r="E119" t="str">
        <f ca="1">IF(INDIRECT(ADDRESS(Таблицы!$AS120-1,7,,,"Трёхпредметные наборы"))&gt;=Параметры!$A$2,Таблицы!AP120,"")</f>
        <v/>
      </c>
      <c r="F119" t="str">
        <f ca="1">IF(INDIRECT(ADDRESS(Таблицы!$AS120-1,7,,,"Трёхпредметные наборы"))&gt;=Параметры!$A$2,Таблицы!AQ120,"")</f>
        <v/>
      </c>
      <c r="G119" t="str">
        <f ca="1">IF(INDIRECT(ADDRESS(MATCH(Таблицы!AR120,'Однопредметные наборы'!$A$2:$A$11)+1,2,,,"Однопредметные наборы"))&gt;=Параметры!$A$2,Таблицы!AR120,"")</f>
        <v>Терафлю</v>
      </c>
      <c r="H119" s="5" t="e">
        <f ca="1">SUMPRODUCT(INDIRECT(ADDRESS(2,MATCH(D119,'Нормализованная таблица'!$B$1:$K$1)+1,,,"Нормализованная таблица")):INDIRECT(ADDRESS(31,MATCH(D119,'Нормализованная таблица'!$B$1:$K$1)+1,,,"Нормализованная таблица")),INDIRECT(ADDRESS(2,MATCH(E119,'Нормализованная таблица'!$B$1:$K$1)+1,,,"Нормализованная таблица")):INDIRECT(ADDRESS(31,MATCH(E119,'Нормализованная таблица'!$B$1:$K$1)+1,,,"Нормализованная таблица")),INDIRECT(ADDRESS(2,MATCH(F119,'Нормализованная таблица'!$B$1:$K$1)+1,,,"Нормализованная таблица")):INDIRECT(ADDRESS(31,MATCH(F119,'Нормализованная таблица'!$B$1:$K$1)+1,,,"Нормализованная таблица")),INDIRECT(ADDRESS(2,MATCH(G119,'Нормализованная таблица'!$B$1:$K$1)+1,,,"Нормализованная таблица")):INDIRECT(ADDRESS(31,MATCH(G119,'Нормализованная таблица'!$B$1:$K$1)+1,,,"Нормализованная таблица")),INDIRECT(ADDRESS(2,MATCH(C119,'Нормализованная таблица'!$B$1:$K$1)+1,,,"Нормализованная таблица")):INDIRECT(ADDRESS(31,MATCH(C119,'Нормализованная таблица'!$B$1:$K$1)+1,,,"Нормализованная таблица")),INDIRECT(ADDRESS(2,MATCH(B119,'Нормализованная таблица'!$B$1:$K$1)+1,,,"Нормализованная таблица")):INDIRECT(ADDRESS(31,MATCH(B119,'Нормализованная таблица'!$B$1:$K$1)+1,,,"Нормализованная таблица")),INDIRECT(ADDRESS(2,MATCH(A119,'Нормализованная таблица'!$B$1:$K$1)+1,,,"Нормализованная таблица")):INDIRECT(ADDRESS(31,MATCH(A119,'Нормализованная таблица'!$B$1:$K$1)+1,,,"Нормализованная таблица")))</f>
        <v>#N/A</v>
      </c>
    </row>
    <row r="120" spans="1:8" x14ac:dyDescent="0.3">
      <c r="A120" t="str">
        <f ca="1">IF(INDIRECT(ADDRESS(Таблицы!$AS121-1,7,,,"Трёхпредметные наборы"))&gt;=Параметры!$A$2,Таблицы!AL121,"")</f>
        <v/>
      </c>
      <c r="B120" t="str">
        <f ca="1">IF(INDIRECT(ADDRESS(Таблицы!$AS121-1,7,,,"Трёхпредметные наборы"))&gt;=Параметры!$A$2,Таблицы!AM121,"")</f>
        <v/>
      </c>
      <c r="C120" t="str">
        <f ca="1">IF(INDIRECT(ADDRESS(Таблицы!$AS121-1,7,,,"Трёхпредметные наборы"))&gt;=Параметры!$A$2,Таблицы!AN121,"")</f>
        <v/>
      </c>
      <c r="D120" t="str">
        <f ca="1">IF(INDIRECT(ADDRESS(Таблицы!$AS121-1,7,,,"Трёхпредметные наборы"))&gt;=Параметры!$A$2,Таблицы!AO121,"")</f>
        <v/>
      </c>
      <c r="E120" t="str">
        <f ca="1">IF(INDIRECT(ADDRESS(Таблицы!$AS121-1,7,,,"Трёхпредметные наборы"))&gt;=Параметры!$A$2,Таблицы!AP121,"")</f>
        <v/>
      </c>
      <c r="F120" t="str">
        <f ca="1">IF(INDIRECT(ADDRESS(Таблицы!$AS121-1,7,,,"Трёхпредметные наборы"))&gt;=Параметры!$A$2,Таблицы!AQ121,"")</f>
        <v/>
      </c>
      <c r="G120" t="str">
        <f ca="1">IF(INDIRECT(ADDRESS(MATCH(Таблицы!AR121,'Однопредметные наборы'!$A$2:$A$11)+1,2,,,"Однопредметные наборы"))&gt;=Параметры!$A$2,Таблицы!AR121,"")</f>
        <v>Терафлю</v>
      </c>
      <c r="H120" s="5" t="e">
        <f ca="1">SUMPRODUCT(INDIRECT(ADDRESS(2,MATCH(D120,'Нормализованная таблица'!$B$1:$K$1)+1,,,"Нормализованная таблица")):INDIRECT(ADDRESS(31,MATCH(D120,'Нормализованная таблица'!$B$1:$K$1)+1,,,"Нормализованная таблица")),INDIRECT(ADDRESS(2,MATCH(E120,'Нормализованная таблица'!$B$1:$K$1)+1,,,"Нормализованная таблица")):INDIRECT(ADDRESS(31,MATCH(E120,'Нормализованная таблица'!$B$1:$K$1)+1,,,"Нормализованная таблица")),INDIRECT(ADDRESS(2,MATCH(F120,'Нормализованная таблица'!$B$1:$K$1)+1,,,"Нормализованная таблица")):INDIRECT(ADDRESS(31,MATCH(F120,'Нормализованная таблица'!$B$1:$K$1)+1,,,"Нормализованная таблица")),INDIRECT(ADDRESS(2,MATCH(G120,'Нормализованная таблица'!$B$1:$K$1)+1,,,"Нормализованная таблица")):INDIRECT(ADDRESS(31,MATCH(G120,'Нормализованная таблица'!$B$1:$K$1)+1,,,"Нормализованная таблица")),INDIRECT(ADDRESS(2,MATCH(C120,'Нормализованная таблица'!$B$1:$K$1)+1,,,"Нормализованная таблица")):INDIRECT(ADDRESS(31,MATCH(C120,'Нормализованная таблица'!$B$1:$K$1)+1,,,"Нормализованная таблица")),INDIRECT(ADDRESS(2,MATCH(B120,'Нормализованная таблица'!$B$1:$K$1)+1,,,"Нормализованная таблица")):INDIRECT(ADDRESS(31,MATCH(B120,'Нормализованная таблица'!$B$1:$K$1)+1,,,"Нормализованная таблица")),INDIRECT(ADDRESS(2,MATCH(A120,'Нормализованная таблица'!$B$1:$K$1)+1,,,"Нормализованная таблица")):INDIRECT(ADDRESS(31,MATCH(A120,'Нормализованная таблица'!$B$1:$K$1)+1,,,"Нормализованная таблица")))</f>
        <v>#N/A</v>
      </c>
    </row>
    <row r="121" spans="1:8" x14ac:dyDescent="0.3">
      <c r="A121" t="str">
        <f ca="1">IF(INDIRECT(ADDRESS(Таблицы!$AS122-1,7,,,"Трёхпредметные наборы"))&gt;=Параметры!$A$2,Таблицы!AL122,"")</f>
        <v/>
      </c>
      <c r="B121" t="str">
        <f ca="1">IF(INDIRECT(ADDRESS(Таблицы!$AS122-1,7,,,"Трёхпредметные наборы"))&gt;=Параметры!$A$2,Таблицы!AM122,"")</f>
        <v/>
      </c>
      <c r="C121" t="str">
        <f ca="1">IF(INDIRECT(ADDRESS(Таблицы!$AS122-1,7,,,"Трёхпредметные наборы"))&gt;=Параметры!$A$2,Таблицы!AN122,"")</f>
        <v/>
      </c>
      <c r="D121" t="str">
        <f ca="1">IF(INDIRECT(ADDRESS(Таблицы!$AS122-1,7,,,"Трёхпредметные наборы"))&gt;=Параметры!$A$2,Таблицы!AO122,"")</f>
        <v/>
      </c>
      <c r="E121" t="str">
        <f ca="1">IF(INDIRECT(ADDRESS(Таблицы!$AS122-1,7,,,"Трёхпредметные наборы"))&gt;=Параметры!$A$2,Таблицы!AP122,"")</f>
        <v/>
      </c>
      <c r="F121" t="str">
        <f ca="1">IF(INDIRECT(ADDRESS(Таблицы!$AS122-1,7,,,"Трёхпредметные наборы"))&gt;=Параметры!$A$2,Таблицы!AQ122,"")</f>
        <v/>
      </c>
      <c r="G121" t="str">
        <f ca="1">IF(INDIRECT(ADDRESS(MATCH(Таблицы!AR122,'Однопредметные наборы'!$A$2:$A$11)+1,2,,,"Однопредметные наборы"))&gt;=Параметры!$A$2,Таблицы!AR122,"")</f>
        <v>Терафлю</v>
      </c>
      <c r="H121" s="5" t="e">
        <f ca="1">SUMPRODUCT(INDIRECT(ADDRESS(2,MATCH(D121,'Нормализованная таблица'!$B$1:$K$1)+1,,,"Нормализованная таблица")):INDIRECT(ADDRESS(31,MATCH(D121,'Нормализованная таблица'!$B$1:$K$1)+1,,,"Нормализованная таблица")),INDIRECT(ADDRESS(2,MATCH(E121,'Нормализованная таблица'!$B$1:$K$1)+1,,,"Нормализованная таблица")):INDIRECT(ADDRESS(31,MATCH(E121,'Нормализованная таблица'!$B$1:$K$1)+1,,,"Нормализованная таблица")),INDIRECT(ADDRESS(2,MATCH(F121,'Нормализованная таблица'!$B$1:$K$1)+1,,,"Нормализованная таблица")):INDIRECT(ADDRESS(31,MATCH(F121,'Нормализованная таблица'!$B$1:$K$1)+1,,,"Нормализованная таблица")),INDIRECT(ADDRESS(2,MATCH(G121,'Нормализованная таблица'!$B$1:$K$1)+1,,,"Нормализованная таблица")):INDIRECT(ADDRESS(31,MATCH(G121,'Нормализованная таблица'!$B$1:$K$1)+1,,,"Нормализованная таблица")),INDIRECT(ADDRESS(2,MATCH(C121,'Нормализованная таблица'!$B$1:$K$1)+1,,,"Нормализованная таблица")):INDIRECT(ADDRESS(31,MATCH(C121,'Нормализованная таблица'!$B$1:$K$1)+1,,,"Нормализованная таблица")),INDIRECT(ADDRESS(2,MATCH(B121,'Нормализованная таблица'!$B$1:$K$1)+1,,,"Нормализованная таблица")):INDIRECT(ADDRESS(31,MATCH(B121,'Нормализованная таблица'!$B$1:$K$1)+1,,,"Нормализованная таблица")),INDIRECT(ADDRESS(2,MATCH(A121,'Нормализованная таблица'!$B$1:$K$1)+1,,,"Нормализованная таблица")):INDIRECT(ADDRESS(31,MATCH(A121,'Нормализованная таблица'!$B$1:$K$1)+1,,,"Нормализованная таблица")))</f>
        <v>#N/A</v>
      </c>
    </row>
    <row r="122" spans="1:8" x14ac:dyDescent="0.3">
      <c r="H122" s="5" t="str">
        <f>""</f>
        <v/>
      </c>
    </row>
  </sheetData>
  <autoFilter ref="A1:H122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1600C1B7-D11B-43DD-8FF7-2878E81C07FD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H2:H121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K7" sqref="K7"/>
    </sheetView>
  </sheetViews>
  <sheetFormatPr defaultRowHeight="14.4" x14ac:dyDescent="0.3"/>
  <cols>
    <col min="1" max="1" width="9.88671875" bestFit="1" customWidth="1"/>
    <col min="2" max="4" width="17.44140625" bestFit="1" customWidth="1"/>
    <col min="5" max="7" width="13.6640625" bestFit="1" customWidth="1"/>
    <col min="8" max="8" width="12.109375" bestFit="1" customWidth="1"/>
    <col min="9" max="9" width="17.6640625" bestFit="1" customWidth="1"/>
  </cols>
  <sheetData>
    <row r="1" spans="1:9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18</v>
      </c>
      <c r="F1" s="13" t="s">
        <v>19</v>
      </c>
      <c r="G1" s="13" t="s">
        <v>22</v>
      </c>
      <c r="H1" s="13" t="s">
        <v>23</v>
      </c>
      <c r="I1" s="13" t="s">
        <v>12</v>
      </c>
    </row>
    <row r="2" spans="1:9" x14ac:dyDescent="0.3">
      <c r="A2" t="str">
        <f ca="1">IF(INDIRECT(ADDRESS(Таблицы!$BD3-1,8,,,"Трёхпредметные наборы"))&gt;=Параметры!$A$2,Таблицы!AV3,"")</f>
        <v/>
      </c>
      <c r="B2" t="str">
        <f ca="1">IF(INDIRECT(ADDRESS(Таблицы!$BD3-1,8,,,"Трёхпредметные наборы"))&gt;=Параметры!$A$2,Таблицы!AW3,"")</f>
        <v/>
      </c>
      <c r="C2" t="str">
        <f ca="1">IF(INDIRECT(ADDRESS(Таблицы!$BD3-1,8,,,"Трёхпредметные наборы"))&gt;=Параметры!$A$2,Таблицы!AX3,"")</f>
        <v/>
      </c>
      <c r="D2" t="str">
        <f ca="1">IF(INDIRECT(ADDRESS(Таблицы!$BD3-1,8,,,"Трёхпредметные наборы"))&gt;=Параметры!$A$2,Таблицы!AY3,"")</f>
        <v/>
      </c>
      <c r="E2" t="str">
        <f ca="1">IF(INDIRECT(ADDRESS(Таблицы!$BD3-1,8,,,"Трёхпредметные наборы"))&gt;=Параметры!$A$2,Таблицы!AZ3,"")</f>
        <v/>
      </c>
      <c r="F2" t="str">
        <f ca="1">IF(INDIRECT(ADDRESS(Таблицы!$BD3-1,8,,,"Трёхпредметные наборы"))&gt;=Параметры!$A$2,Таблицы!BA3,"")</f>
        <v/>
      </c>
      <c r="G2" t="str">
        <f ca="1">IF(INDIRECT(ADDRESS(Таблицы!$BD3-1,8,,,"Трёхпредметные наборы"))&gt;=Параметры!$A$2,Таблицы!BB3,"")</f>
        <v/>
      </c>
      <c r="H2" t="str">
        <f ca="1">IF(INDIRECT(ADDRESS(MATCH(Таблицы!BC3,'Однопредметные наборы'!$A$2:$A$11)+1,2,,,"Однопредметные наборы"))&gt;=Параметры!$A$2,Таблицы!BC3,"")</f>
        <v/>
      </c>
      <c r="I2" s="5" t="e">
        <f ca="1">SUMPRODUCT(INDIRECT(ADDRESS(2,MATCH(E2,'Нормализованная таблица'!$B$1:$K$1)+1,,,"Нормализованная таблица")):INDIRECT(ADDRESS(31,MATCH(E2,'Нормализованная таблица'!$B$1:$K$1)+1,,,"Нормализованная таблица")),INDIRECT(ADDRESS(2,MATCH(F2,'Нормализованная таблица'!$B$1:$K$1)+1,,,"Нормализованная таблица")):INDIRECT(ADDRESS(31,MATCH(F2,'Нормализованная таблица'!$B$1:$K$1)+1,,,"Нормализованная таблица")),INDIRECT(ADDRESS(2,MATCH(G2,'Нормализованная таблица'!$B$1:$K$1)+1,,,"Нормализованная таблица")):INDIRECT(ADDRESS(31,MATCH(G2,'Нормализованная таблица'!$B$1:$K$1)+1,,,"Нормализованная таблица")),INDIRECT(ADDRESS(2,MATCH(H2,'Нормализованная таблица'!$B$1:$K$1)+1,,,"Нормализованная таблица")):INDIRECT(ADDRESS(31,MATCH(H2,'Нормализованная таблица'!$B$1:$K$1)+1,,,"Нормализованная таблица")),INDIRECT(ADDRESS(2,MATCH(D2,'Нормализованная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таблица")))</f>
        <v>#N/A</v>
      </c>
    </row>
    <row r="3" spans="1:9" x14ac:dyDescent="0.3">
      <c r="A3" t="str">
        <f ca="1">IF(INDIRECT(ADDRESS(Таблицы!$BD4-1,8,,,"Трёхпредметные наборы"))&gt;=Параметры!$A$2,Таблицы!AV4,"")</f>
        <v/>
      </c>
      <c r="B3" t="str">
        <f ca="1">IF(INDIRECT(ADDRESS(Таблицы!$BD4-1,8,,,"Трёхпредметные наборы"))&gt;=Параметры!$A$2,Таблицы!AW4,"")</f>
        <v/>
      </c>
      <c r="C3" t="str">
        <f ca="1">IF(INDIRECT(ADDRESS(Таблицы!$BD4-1,8,,,"Трёхпредметные наборы"))&gt;=Параметры!$A$2,Таблицы!AX4,"")</f>
        <v/>
      </c>
      <c r="D3" t="str">
        <f ca="1">IF(INDIRECT(ADDRESS(Таблицы!$BD4-1,8,,,"Трёхпредметные наборы"))&gt;=Параметры!$A$2,Таблицы!AY4,"")</f>
        <v/>
      </c>
      <c r="E3" t="str">
        <f ca="1">IF(INDIRECT(ADDRESS(Таблицы!$BD4-1,8,,,"Трёхпредметные наборы"))&gt;=Параметры!$A$2,Таблицы!AZ4,"")</f>
        <v/>
      </c>
      <c r="F3" t="str">
        <f ca="1">IF(INDIRECT(ADDRESS(Таблицы!$BD4-1,8,,,"Трёхпредметные наборы"))&gt;=Параметры!$A$2,Таблицы!BA4,"")</f>
        <v/>
      </c>
      <c r="G3" t="str">
        <f ca="1">IF(INDIRECT(ADDRESS(Таблицы!$BD4-1,8,,,"Трёхпредметные наборы"))&gt;=Параметры!$A$2,Таблицы!BB4,"")</f>
        <v/>
      </c>
      <c r="H3" t="str">
        <f ca="1">IF(INDIRECT(ADDRESS(MATCH(Таблицы!BC4,'Однопредметные наборы'!$A$2:$A$11)+1,2,,,"Однопредметные наборы"))&gt;=Параметры!$A$2,Таблицы!BC4,"")</f>
        <v/>
      </c>
      <c r="I3" s="5" t="e">
        <f ca="1">SUMPRODUCT(INDIRECT(ADDRESS(2,MATCH(E3,'Нормализованная таблица'!$B$1:$K$1)+1,,,"Нормализованная таблица")):INDIRECT(ADDRESS(31,MATCH(E3,'Нормализованная таблица'!$B$1:$K$1)+1,,,"Нормализованная таблица")),INDIRECT(ADDRESS(2,MATCH(F3,'Нормализованная таблица'!$B$1:$K$1)+1,,,"Нормализованная таблица")):INDIRECT(ADDRESS(31,MATCH(F3,'Нормализованная таблица'!$B$1:$K$1)+1,,,"Нормализованная таблица")),INDIRECT(ADDRESS(2,MATCH(G3,'Нормализованная таблица'!$B$1:$K$1)+1,,,"Нормализованная таблица")):INDIRECT(ADDRESS(31,MATCH(G3,'Нормализованная таблица'!$B$1:$K$1)+1,,,"Нормализованная таблица")),INDIRECT(ADDRESS(2,MATCH(H3,'Нормализованная таблица'!$B$1:$K$1)+1,,,"Нормализованная таблица")):INDIRECT(ADDRESS(31,MATCH(H3,'Нормализованная таблица'!$B$1:$K$1)+1,,,"Нормализованная таблица")),INDIRECT(ADDRESS(2,MATCH(D3,'Нормализованная таблица'!$B$1:$K$1)+1,,,"Нормализованная таблица")):INDIRECT(ADDRESS(31,MATCH(D3,'Нормализованная таблица'!$B$1:$K$1)+1,,,"Нормализованная таблица")),INDIRECT(ADDRESS(2,MATCH(C3,'Нормализованная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таблица")))</f>
        <v>#N/A</v>
      </c>
    </row>
    <row r="4" spans="1:9" x14ac:dyDescent="0.3">
      <c r="A4" t="str">
        <f ca="1">IF(INDIRECT(ADDRESS(Таблицы!$BD5-1,8,,,"Трёхпредметные наборы"))&gt;=Параметры!$A$2,Таблицы!AV5,"")</f>
        <v/>
      </c>
      <c r="B4" t="str">
        <f ca="1">IF(INDIRECT(ADDRESS(Таблицы!$BD5-1,8,,,"Трёхпредметные наборы"))&gt;=Параметры!$A$2,Таблицы!AW5,"")</f>
        <v/>
      </c>
      <c r="C4" t="str">
        <f ca="1">IF(INDIRECT(ADDRESS(Таблицы!$BD5-1,8,,,"Трёхпредметные наборы"))&gt;=Параметры!$A$2,Таблицы!AX5,"")</f>
        <v/>
      </c>
      <c r="D4" t="str">
        <f ca="1">IF(INDIRECT(ADDRESS(Таблицы!$BD5-1,8,,,"Трёхпредметные наборы"))&gt;=Параметры!$A$2,Таблицы!AY5,"")</f>
        <v/>
      </c>
      <c r="E4" t="str">
        <f ca="1">IF(INDIRECT(ADDRESS(Таблицы!$BD5-1,8,,,"Трёхпредметные наборы"))&gt;=Параметры!$A$2,Таблицы!AZ5,"")</f>
        <v/>
      </c>
      <c r="F4" t="str">
        <f ca="1">IF(INDIRECT(ADDRESS(Таблицы!$BD5-1,8,,,"Трёхпредметные наборы"))&gt;=Параметры!$A$2,Таблицы!BA5,"")</f>
        <v/>
      </c>
      <c r="G4" t="str">
        <f ca="1">IF(INDIRECT(ADDRESS(Таблицы!$BD5-1,8,,,"Трёхпредметные наборы"))&gt;=Параметры!$A$2,Таблицы!BB5,"")</f>
        <v/>
      </c>
      <c r="H4" t="str">
        <f ca="1">IF(INDIRECT(ADDRESS(MATCH(Таблицы!BC5,'Однопредметные наборы'!$A$2:$A$11)+1,2,,,"Однопредметные наборы"))&gt;=Параметры!$A$2,Таблицы!BC5,"")</f>
        <v>Терафлю</v>
      </c>
      <c r="I4" s="5" t="e">
        <f ca="1">SUMPRODUCT(INDIRECT(ADDRESS(2,MATCH(E4,'Нормализованная таблица'!$B$1:$K$1)+1,,,"Нормализованная таблица")):INDIRECT(ADDRESS(31,MATCH(E4,'Нормализованная таблица'!$B$1:$K$1)+1,,,"Нормализованная таблица")),INDIRECT(ADDRESS(2,MATCH(F4,'Нормализованная таблица'!$B$1:$K$1)+1,,,"Нормализованная таблица")):INDIRECT(ADDRESS(31,MATCH(F4,'Нормализованная таблица'!$B$1:$K$1)+1,,,"Нормализованная таблица")),INDIRECT(ADDRESS(2,MATCH(G4,'Нормализованная таблица'!$B$1:$K$1)+1,,,"Нормализованная таблица")):INDIRECT(ADDRESS(31,MATCH(G4,'Нормализованная таблица'!$B$1:$K$1)+1,,,"Нормализованная таблица")),INDIRECT(ADDRESS(2,MATCH(H4,'Нормализованная таблица'!$B$1:$K$1)+1,,,"Нормализованная таблица")):INDIRECT(ADDRESS(31,MATCH(H4,'Нормализованная таблица'!$B$1:$K$1)+1,,,"Нормализованная таблица")),INDIRECT(ADDRESS(2,MATCH(D4,'Нормализованная таблица'!$B$1:$K$1)+1,,,"Нормализованная таблица")):INDIRECT(ADDRESS(31,MATCH(D4,'Нормализованная таблица'!$B$1:$K$1)+1,,,"Нормализованная таблица")),INDIRECT(ADDRESS(2,MATCH(C4,'Нормализованная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таблица")))</f>
        <v>#N/A</v>
      </c>
    </row>
    <row r="5" spans="1:9" x14ac:dyDescent="0.3">
      <c r="A5" t="str">
        <f ca="1">IF(INDIRECT(ADDRESS(Таблицы!$BD6-1,8,,,"Трёхпредметные наборы"))&gt;=Параметры!$A$2,Таблицы!AV6,"")</f>
        <v/>
      </c>
      <c r="B5" t="str">
        <f ca="1">IF(INDIRECT(ADDRESS(Таблицы!$BD6-1,8,,,"Трёхпредметные наборы"))&gt;=Параметры!$A$2,Таблицы!AW6,"")</f>
        <v/>
      </c>
      <c r="C5" t="str">
        <f ca="1">IF(INDIRECT(ADDRESS(Таблицы!$BD6-1,8,,,"Трёхпредметные наборы"))&gt;=Параметры!$A$2,Таблицы!AX6,"")</f>
        <v/>
      </c>
      <c r="D5" t="str">
        <f ca="1">IF(INDIRECT(ADDRESS(Таблицы!$BD6-1,8,,,"Трёхпредметные наборы"))&gt;=Параметры!$A$2,Таблицы!AY6,"")</f>
        <v/>
      </c>
      <c r="E5" t="str">
        <f ca="1">IF(INDIRECT(ADDRESS(Таблицы!$BD6-1,8,,,"Трёхпредметные наборы"))&gt;=Параметры!$A$2,Таблицы!AZ6,"")</f>
        <v/>
      </c>
      <c r="F5" t="str">
        <f ca="1">IF(INDIRECT(ADDRESS(Таблицы!$BD6-1,8,,,"Трёхпредметные наборы"))&gt;=Параметры!$A$2,Таблицы!BA6,"")</f>
        <v/>
      </c>
      <c r="G5" t="str">
        <f ca="1">IF(INDIRECT(ADDRESS(Таблицы!$BD6-1,8,,,"Трёхпредметные наборы"))&gt;=Параметры!$A$2,Таблицы!BB6,"")</f>
        <v/>
      </c>
      <c r="H5" t="str">
        <f ca="1">IF(INDIRECT(ADDRESS(MATCH(Таблицы!BC6,'Однопредметные наборы'!$A$2:$A$11)+1,2,,,"Однопредметные наборы"))&gt;=Параметры!$A$2,Таблицы!BC6,"")</f>
        <v/>
      </c>
      <c r="I5" s="5" t="e">
        <f ca="1">SUMPRODUCT(INDIRECT(ADDRESS(2,MATCH(E5,'Нормализованная таблица'!$B$1:$K$1)+1,,,"Нормализованная таблица")):INDIRECT(ADDRESS(31,MATCH(E5,'Нормализованная таблица'!$B$1:$K$1)+1,,,"Нормализованная таблица")),INDIRECT(ADDRESS(2,MATCH(F5,'Нормализованная таблица'!$B$1:$K$1)+1,,,"Нормализованная таблица")):INDIRECT(ADDRESS(31,MATCH(F5,'Нормализованная таблица'!$B$1:$K$1)+1,,,"Нормализованная таблица")),INDIRECT(ADDRESS(2,MATCH(G5,'Нормализованная таблица'!$B$1:$K$1)+1,,,"Нормализованная таблица")):INDIRECT(ADDRESS(31,MATCH(G5,'Нормализованная таблица'!$B$1:$K$1)+1,,,"Нормализованная таблица")),INDIRECT(ADDRESS(2,MATCH(H5,'Нормализованная таблица'!$B$1:$K$1)+1,,,"Нормализованная таблица")):INDIRECT(ADDRESS(31,MATCH(H5,'Нормализованная таблица'!$B$1:$K$1)+1,,,"Нормализованная таблица")),INDIRECT(ADDRESS(2,MATCH(D5,'Нормализованная таблица'!$B$1:$K$1)+1,,,"Нормализованная таблица")):INDIRECT(ADDRESS(31,MATCH(D5,'Нормализованная таблица'!$B$1:$K$1)+1,,,"Нормализованная таблица")),INDIRECT(ADDRESS(2,MATCH(C5,'Нормализованная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таблица")))</f>
        <v>#N/A</v>
      </c>
    </row>
    <row r="6" spans="1:9" x14ac:dyDescent="0.3">
      <c r="A6" t="str">
        <f ca="1">IF(INDIRECT(ADDRESS(Таблицы!$BD7-1,8,,,"Трёхпредметные наборы"))&gt;=Параметры!$A$2,Таблицы!AV7,"")</f>
        <v/>
      </c>
      <c r="B6" t="str">
        <f ca="1">IF(INDIRECT(ADDRESS(Таблицы!$BD7-1,8,,,"Трёхпредметные наборы"))&gt;=Параметры!$A$2,Таблицы!AW7,"")</f>
        <v/>
      </c>
      <c r="C6" t="str">
        <f ca="1">IF(INDIRECT(ADDRESS(Таблицы!$BD7-1,8,,,"Трёхпредметные наборы"))&gt;=Параметры!$A$2,Таблицы!AX7,"")</f>
        <v/>
      </c>
      <c r="D6" t="str">
        <f ca="1">IF(INDIRECT(ADDRESS(Таблицы!$BD7-1,8,,,"Трёхпредметные наборы"))&gt;=Параметры!$A$2,Таблицы!AY7,"")</f>
        <v/>
      </c>
      <c r="E6" t="str">
        <f ca="1">IF(INDIRECT(ADDRESS(Таблицы!$BD7-1,8,,,"Трёхпредметные наборы"))&gt;=Параметры!$A$2,Таблицы!AZ7,"")</f>
        <v/>
      </c>
      <c r="F6" t="str">
        <f ca="1">IF(INDIRECT(ADDRESS(Таблицы!$BD7-1,8,,,"Трёхпредметные наборы"))&gt;=Параметры!$A$2,Таблицы!BA7,"")</f>
        <v/>
      </c>
      <c r="G6" t="str">
        <f ca="1">IF(INDIRECT(ADDRESS(Таблицы!$BD7-1,8,,,"Трёхпредметные наборы"))&gt;=Параметры!$A$2,Таблицы!BB7,"")</f>
        <v/>
      </c>
      <c r="H6" t="str">
        <f ca="1">IF(INDIRECT(ADDRESS(MATCH(Таблицы!BC7,'Однопредметные наборы'!$A$2:$A$11)+1,2,,,"Однопредметные наборы"))&gt;=Параметры!$A$2,Таблицы!BC7,"")</f>
        <v>Терафлю</v>
      </c>
      <c r="I6" s="5" t="e">
        <f ca="1">SUMPRODUCT(INDIRECT(ADDRESS(2,MATCH(E6,'Нормализованная таблица'!$B$1:$K$1)+1,,,"Нормализованная таблица")):INDIRECT(ADDRESS(31,MATCH(E6,'Нормализованная таблица'!$B$1:$K$1)+1,,,"Нормализованная таблица")),INDIRECT(ADDRESS(2,MATCH(F6,'Нормализованная таблица'!$B$1:$K$1)+1,,,"Нормализованная таблица")):INDIRECT(ADDRESS(31,MATCH(F6,'Нормализованная таблица'!$B$1:$K$1)+1,,,"Нормализованная таблица")),INDIRECT(ADDRESS(2,MATCH(G6,'Нормализованная таблица'!$B$1:$K$1)+1,,,"Нормализованная таблица")):INDIRECT(ADDRESS(31,MATCH(G6,'Нормализованная таблица'!$B$1:$K$1)+1,,,"Нормализованная таблица")),INDIRECT(ADDRESS(2,MATCH(H6,'Нормализованная таблица'!$B$1:$K$1)+1,,,"Нормализованная таблица")):INDIRECT(ADDRESS(31,MATCH(H6,'Нормализованная таблица'!$B$1:$K$1)+1,,,"Нормализованная таблица")),INDIRECT(ADDRESS(2,MATCH(D6,'Нормализованная таблица'!$B$1:$K$1)+1,,,"Нормализованная таблица")):INDIRECT(ADDRESS(31,MATCH(D6,'Нормализованная таблица'!$B$1:$K$1)+1,,,"Нормализованная таблица")),INDIRECT(ADDRESS(2,MATCH(C6,'Нормализованная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таблица")))</f>
        <v>#N/A</v>
      </c>
    </row>
    <row r="7" spans="1:9" x14ac:dyDescent="0.3">
      <c r="A7" t="str">
        <f ca="1">IF(INDIRECT(ADDRESS(Таблицы!$BD8-1,8,,,"Трёхпредметные наборы"))&gt;=Параметры!$A$2,Таблицы!AV8,"")</f>
        <v/>
      </c>
      <c r="B7" t="str">
        <f ca="1">IF(INDIRECT(ADDRESS(Таблицы!$BD8-1,8,,,"Трёхпредметные наборы"))&gt;=Параметры!$A$2,Таблицы!AW8,"")</f>
        <v/>
      </c>
      <c r="C7" t="str">
        <f ca="1">IF(INDIRECT(ADDRESS(Таблицы!$BD8-1,8,,,"Трёхпредметные наборы"))&gt;=Параметры!$A$2,Таблицы!AX8,"")</f>
        <v/>
      </c>
      <c r="D7" t="str">
        <f ca="1">IF(INDIRECT(ADDRESS(Таблицы!$BD8-1,8,,,"Трёхпредметные наборы"))&gt;=Параметры!$A$2,Таблицы!AY8,"")</f>
        <v/>
      </c>
      <c r="E7" t="str">
        <f ca="1">IF(INDIRECT(ADDRESS(Таблицы!$BD8-1,8,,,"Трёхпредметные наборы"))&gt;=Параметры!$A$2,Таблицы!AZ8,"")</f>
        <v/>
      </c>
      <c r="F7" t="str">
        <f ca="1">IF(INDIRECT(ADDRESS(Таблицы!$BD8-1,8,,,"Трёхпредметные наборы"))&gt;=Параметры!$A$2,Таблицы!BA8,"")</f>
        <v/>
      </c>
      <c r="G7" t="str">
        <f ca="1">IF(INDIRECT(ADDRESS(Таблицы!$BD8-1,8,,,"Трёхпредметные наборы"))&gt;=Параметры!$A$2,Таблицы!BB8,"")</f>
        <v/>
      </c>
      <c r="H7" t="str">
        <f ca="1">IF(INDIRECT(ADDRESS(MATCH(Таблицы!BC8,'Однопредметные наборы'!$A$2:$A$11)+1,2,,,"Однопредметные наборы"))&gt;=Параметры!$A$2,Таблицы!BC8,"")</f>
        <v>Терафлю</v>
      </c>
      <c r="I7" s="5" t="e">
        <f ca="1">SUMPRODUCT(INDIRECT(ADDRESS(2,MATCH(E7,'Нормализованная таблица'!$B$1:$K$1)+1,,,"Нормализованная таблица")):INDIRECT(ADDRESS(31,MATCH(E7,'Нормализованная таблица'!$B$1:$K$1)+1,,,"Нормализованная таблица")),INDIRECT(ADDRESS(2,MATCH(F7,'Нормализованная таблица'!$B$1:$K$1)+1,,,"Нормализованная таблица")):INDIRECT(ADDRESS(31,MATCH(F7,'Нормализованная таблица'!$B$1:$K$1)+1,,,"Нормализованная таблица")),INDIRECT(ADDRESS(2,MATCH(G7,'Нормализованная таблица'!$B$1:$K$1)+1,,,"Нормализованная таблица")):INDIRECT(ADDRESS(31,MATCH(G7,'Нормализованная таблица'!$B$1:$K$1)+1,,,"Нормализованная таблица")),INDIRECT(ADDRESS(2,MATCH(H7,'Нормализованная таблица'!$B$1:$K$1)+1,,,"Нормализованная таблица")):INDIRECT(ADDRESS(31,MATCH(H7,'Нормализованная таблица'!$B$1:$K$1)+1,,,"Нормализованная таблица")),INDIRECT(ADDRESS(2,MATCH(D7,'Нормализованная таблица'!$B$1:$K$1)+1,,,"Нормализованная таблица")):INDIRECT(ADDRESS(31,MATCH(D7,'Нормализованная таблица'!$B$1:$K$1)+1,,,"Нормализованная таблица")),INDIRECT(ADDRESS(2,MATCH(C7,'Нормализованная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таблица")))</f>
        <v>#N/A</v>
      </c>
    </row>
    <row r="8" spans="1:9" x14ac:dyDescent="0.3">
      <c r="A8" t="str">
        <f ca="1">IF(INDIRECT(ADDRESS(Таблицы!$BD9-1,8,,,"Трёхпредметные наборы"))&gt;=Параметры!$A$2,Таблицы!AV9,"")</f>
        <v/>
      </c>
      <c r="B8" t="str">
        <f ca="1">IF(INDIRECT(ADDRESS(Таблицы!$BD9-1,8,,,"Трёхпредметные наборы"))&gt;=Параметры!$A$2,Таблицы!AW9,"")</f>
        <v/>
      </c>
      <c r="C8" t="str">
        <f ca="1">IF(INDIRECT(ADDRESS(Таблицы!$BD9-1,8,,,"Трёхпредметные наборы"))&gt;=Параметры!$A$2,Таблицы!AX9,"")</f>
        <v/>
      </c>
      <c r="D8" t="str">
        <f ca="1">IF(INDIRECT(ADDRESS(Таблицы!$BD9-1,8,,,"Трёхпредметные наборы"))&gt;=Параметры!$A$2,Таблицы!AY9,"")</f>
        <v/>
      </c>
      <c r="E8" t="str">
        <f ca="1">IF(INDIRECT(ADDRESS(Таблицы!$BD9-1,8,,,"Трёхпредметные наборы"))&gt;=Параметры!$A$2,Таблицы!AZ9,"")</f>
        <v/>
      </c>
      <c r="F8" t="str">
        <f ca="1">IF(INDIRECT(ADDRESS(Таблицы!$BD9-1,8,,,"Трёхпредметные наборы"))&gt;=Параметры!$A$2,Таблицы!BA9,"")</f>
        <v/>
      </c>
      <c r="G8" t="str">
        <f ca="1">IF(INDIRECT(ADDRESS(Таблицы!$BD9-1,8,,,"Трёхпредметные наборы"))&gt;=Параметры!$A$2,Таблицы!BB9,"")</f>
        <v/>
      </c>
      <c r="H8" t="str">
        <f ca="1">IF(INDIRECT(ADDRESS(MATCH(Таблицы!BC9,'Однопредметные наборы'!$A$2:$A$11)+1,2,,,"Однопредметные наборы"))&gt;=Параметры!$A$2,Таблицы!BC9,"")</f>
        <v/>
      </c>
      <c r="I8" s="5" t="e">
        <f ca="1">SUMPRODUCT(INDIRECT(ADDRESS(2,MATCH(E8,'Нормализованная таблица'!$B$1:$K$1)+1,,,"Нормализованная таблица")):INDIRECT(ADDRESS(31,MATCH(E8,'Нормализованная таблица'!$B$1:$K$1)+1,,,"Нормализованная таблица")),INDIRECT(ADDRESS(2,MATCH(F8,'Нормализованная таблица'!$B$1:$K$1)+1,,,"Нормализованная таблица")):INDIRECT(ADDRESS(31,MATCH(F8,'Нормализованная таблица'!$B$1:$K$1)+1,,,"Нормализованная таблица")),INDIRECT(ADDRESS(2,MATCH(G8,'Нормализованная таблица'!$B$1:$K$1)+1,,,"Нормализованная таблица")):INDIRECT(ADDRESS(31,MATCH(G8,'Нормализованная таблица'!$B$1:$K$1)+1,,,"Нормализованная таблица")),INDIRECT(ADDRESS(2,MATCH(H8,'Нормализованная таблица'!$B$1:$K$1)+1,,,"Нормализованная таблица")):INDIRECT(ADDRESS(31,MATCH(H8,'Нормализованная таблица'!$B$1:$K$1)+1,,,"Нормализованная таблица")),INDIRECT(ADDRESS(2,MATCH(D8,'Нормализованная таблица'!$B$1:$K$1)+1,,,"Нормализованная таблица")):INDIRECT(ADDRESS(31,MATCH(D8,'Нормализованная таблица'!$B$1:$K$1)+1,,,"Нормализованная таблица")),INDIRECT(ADDRESS(2,MATCH(C8,'Нормализованная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таблица")))</f>
        <v>#N/A</v>
      </c>
    </row>
    <row r="9" spans="1:9" x14ac:dyDescent="0.3">
      <c r="A9" t="str">
        <f ca="1">IF(INDIRECT(ADDRESS(Таблицы!$BD10-1,8,,,"Трёхпредметные наборы"))&gt;=Параметры!$A$2,Таблицы!AV10,"")</f>
        <v/>
      </c>
      <c r="B9" t="str">
        <f ca="1">IF(INDIRECT(ADDRESS(Таблицы!$BD10-1,8,,,"Трёхпредметные наборы"))&gt;=Параметры!$A$2,Таблицы!AW10,"")</f>
        <v/>
      </c>
      <c r="C9" t="str">
        <f ca="1">IF(INDIRECT(ADDRESS(Таблицы!$BD10-1,8,,,"Трёхпредметные наборы"))&gt;=Параметры!$A$2,Таблицы!AX10,"")</f>
        <v/>
      </c>
      <c r="D9" t="str">
        <f ca="1">IF(INDIRECT(ADDRESS(Таблицы!$BD10-1,8,,,"Трёхпредметные наборы"))&gt;=Параметры!$A$2,Таблицы!AY10,"")</f>
        <v/>
      </c>
      <c r="E9" t="str">
        <f ca="1">IF(INDIRECT(ADDRESS(Таблицы!$BD10-1,8,,,"Трёхпредметные наборы"))&gt;=Параметры!$A$2,Таблицы!AZ10,"")</f>
        <v/>
      </c>
      <c r="F9" t="str">
        <f ca="1">IF(INDIRECT(ADDRESS(Таблицы!$BD10-1,8,,,"Трёхпредметные наборы"))&gt;=Параметры!$A$2,Таблицы!BA10,"")</f>
        <v/>
      </c>
      <c r="G9" t="str">
        <f ca="1">IF(INDIRECT(ADDRESS(Таблицы!$BD10-1,8,,,"Трёхпредметные наборы"))&gt;=Параметры!$A$2,Таблицы!BB10,"")</f>
        <v/>
      </c>
      <c r="H9" t="str">
        <f ca="1">IF(INDIRECT(ADDRESS(MATCH(Таблицы!BC10,'Однопредметные наборы'!$A$2:$A$11)+1,2,,,"Однопредметные наборы"))&gt;=Параметры!$A$2,Таблицы!BC10,"")</f>
        <v>Терафлю</v>
      </c>
      <c r="I9" s="5" t="e">
        <f ca="1">SUMPRODUCT(INDIRECT(ADDRESS(2,MATCH(E9,'Нормализованная таблица'!$B$1:$K$1)+1,,,"Нормализованная таблица")):INDIRECT(ADDRESS(31,MATCH(E9,'Нормализованная таблица'!$B$1:$K$1)+1,,,"Нормализованная таблица")),INDIRECT(ADDRESS(2,MATCH(F9,'Нормализованная таблица'!$B$1:$K$1)+1,,,"Нормализованная таблица")):INDIRECT(ADDRESS(31,MATCH(F9,'Нормализованная таблица'!$B$1:$K$1)+1,,,"Нормализованная таблица")),INDIRECT(ADDRESS(2,MATCH(G9,'Нормализованная таблица'!$B$1:$K$1)+1,,,"Нормализованная таблица")):INDIRECT(ADDRESS(31,MATCH(G9,'Нормализованная таблица'!$B$1:$K$1)+1,,,"Нормализованная таблица")),INDIRECT(ADDRESS(2,MATCH(H9,'Нормализованная таблица'!$B$1:$K$1)+1,,,"Нормализованная таблица")):INDIRECT(ADDRESS(31,MATCH(H9,'Нормализованная таблица'!$B$1:$K$1)+1,,,"Нормализованная таблица")),INDIRECT(ADDRESS(2,MATCH(D9,'Нормализованная таблица'!$B$1:$K$1)+1,,,"Нормализованная таблица")):INDIRECT(ADDRESS(31,MATCH(D9,'Нормализованная таблица'!$B$1:$K$1)+1,,,"Нормализованная таблица")),INDIRECT(ADDRESS(2,MATCH(C9,'Нормализованная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таблица")))</f>
        <v>#N/A</v>
      </c>
    </row>
    <row r="10" spans="1:9" x14ac:dyDescent="0.3">
      <c r="A10" t="str">
        <f ca="1">IF(INDIRECT(ADDRESS(Таблицы!$BD11-1,8,,,"Трёхпредметные наборы"))&gt;=Параметры!$A$2,Таблицы!AV11,"")</f>
        <v/>
      </c>
      <c r="B10" t="str">
        <f ca="1">IF(INDIRECT(ADDRESS(Таблицы!$BD11-1,8,,,"Трёхпредметные наборы"))&gt;=Параметры!$A$2,Таблицы!AW11,"")</f>
        <v/>
      </c>
      <c r="C10" t="str">
        <f ca="1">IF(INDIRECT(ADDRESS(Таблицы!$BD11-1,8,,,"Трёхпредметные наборы"))&gt;=Параметры!$A$2,Таблицы!AX11,"")</f>
        <v/>
      </c>
      <c r="D10" t="str">
        <f ca="1">IF(INDIRECT(ADDRESS(Таблицы!$BD11-1,8,,,"Трёхпредметные наборы"))&gt;=Параметры!$A$2,Таблицы!AY11,"")</f>
        <v/>
      </c>
      <c r="E10" t="str">
        <f ca="1">IF(INDIRECT(ADDRESS(Таблицы!$BD11-1,8,,,"Трёхпредметные наборы"))&gt;=Параметры!$A$2,Таблицы!AZ11,"")</f>
        <v/>
      </c>
      <c r="F10" t="str">
        <f ca="1">IF(INDIRECT(ADDRESS(Таблицы!$BD11-1,8,,,"Трёхпредметные наборы"))&gt;=Параметры!$A$2,Таблицы!BA11,"")</f>
        <v/>
      </c>
      <c r="G10" t="str">
        <f ca="1">IF(INDIRECT(ADDRESS(Таблицы!$BD11-1,8,,,"Трёхпредметные наборы"))&gt;=Параметры!$A$2,Таблицы!BB11,"")</f>
        <v/>
      </c>
      <c r="H10" t="str">
        <f ca="1">IF(INDIRECT(ADDRESS(MATCH(Таблицы!BC11,'Однопредметные наборы'!$A$2:$A$11)+1,2,,,"Однопредметные наборы"))&gt;=Параметры!$A$2,Таблицы!BC11,"")</f>
        <v>Терафлю</v>
      </c>
      <c r="I10" s="5" t="e">
        <f ca="1">SUMPRODUCT(INDIRECT(ADDRESS(2,MATCH(E10,'Нормализованная таблица'!$B$1:$K$1)+1,,,"Нормализованная таблица")):INDIRECT(ADDRESS(31,MATCH(E10,'Нормализованная таблица'!$B$1:$K$1)+1,,,"Нормализованная таблица")),INDIRECT(ADDRESS(2,MATCH(F10,'Нормализованная таблица'!$B$1:$K$1)+1,,,"Нормализованная таблица")):INDIRECT(ADDRESS(31,MATCH(F10,'Нормализованная таблица'!$B$1:$K$1)+1,,,"Нормализованная таблица")),INDIRECT(ADDRESS(2,MATCH(G10,'Нормализованная таблица'!$B$1:$K$1)+1,,,"Нормализованная таблица")):INDIRECT(ADDRESS(31,MATCH(G10,'Нормализованная таблица'!$B$1:$K$1)+1,,,"Нормализованная таблица")),INDIRECT(ADDRESS(2,MATCH(H10,'Нормализованная таблица'!$B$1:$K$1)+1,,,"Нормализованная таблица")):INDIRECT(ADDRESS(31,MATCH(H10,'Нормализованная таблица'!$B$1:$K$1)+1,,,"Нормализованная таблица")),INDIRECT(ADDRESS(2,MATCH(D10,'Нормализованная таблица'!$B$1:$K$1)+1,,,"Нормализованная таблица")):INDIRECT(ADDRESS(31,MATCH(D10,'Нормализованная таблица'!$B$1:$K$1)+1,,,"Нормализованная таблица")),INDIRECT(ADDRESS(2,MATCH(C10,'Нормализованная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таблица")))</f>
        <v>#N/A</v>
      </c>
    </row>
    <row r="11" spans="1:9" x14ac:dyDescent="0.3">
      <c r="A11" t="str">
        <f ca="1">IF(INDIRECT(ADDRESS(Таблицы!$BD12-1,8,,,"Трёхпредметные наборы"))&gt;=Параметры!$A$2,Таблицы!AV12,"")</f>
        <v/>
      </c>
      <c r="B11" t="str">
        <f ca="1">IF(INDIRECT(ADDRESS(Таблицы!$BD12-1,8,,,"Трёхпредметные наборы"))&gt;=Параметры!$A$2,Таблицы!AW12,"")</f>
        <v/>
      </c>
      <c r="C11" t="str">
        <f ca="1">IF(INDIRECT(ADDRESS(Таблицы!$BD12-1,8,,,"Трёхпредметные наборы"))&gt;=Параметры!$A$2,Таблицы!AX12,"")</f>
        <v/>
      </c>
      <c r="D11" t="str">
        <f ca="1">IF(INDIRECT(ADDRESS(Таблицы!$BD12-1,8,,,"Трёхпредметные наборы"))&gt;=Параметры!$A$2,Таблицы!AY12,"")</f>
        <v/>
      </c>
      <c r="E11" t="str">
        <f ca="1">IF(INDIRECT(ADDRESS(Таблицы!$BD12-1,8,,,"Трёхпредметные наборы"))&gt;=Параметры!$A$2,Таблицы!AZ12,"")</f>
        <v/>
      </c>
      <c r="F11" t="str">
        <f ca="1">IF(INDIRECT(ADDRESS(Таблицы!$BD12-1,8,,,"Трёхпредметные наборы"))&gt;=Параметры!$A$2,Таблицы!BA12,"")</f>
        <v/>
      </c>
      <c r="G11" t="str">
        <f ca="1">IF(INDIRECT(ADDRESS(Таблицы!$BD12-1,8,,,"Трёхпредметные наборы"))&gt;=Параметры!$A$2,Таблицы!BB12,"")</f>
        <v/>
      </c>
      <c r="H11" t="str">
        <f ca="1">IF(INDIRECT(ADDRESS(MATCH(Таблицы!BC12,'Однопредметные наборы'!$A$2:$A$11)+1,2,,,"Однопредметные наборы"))&gt;=Параметры!$A$2,Таблицы!BC12,"")</f>
        <v>Терафлю</v>
      </c>
      <c r="I11" s="5" t="e">
        <f ca="1">SUMPRODUCT(INDIRECT(ADDRESS(2,MATCH(E11,'Нормализованная таблица'!$B$1:$K$1)+1,,,"Нормализованная таблица")):INDIRECT(ADDRESS(31,MATCH(E11,'Нормализованная таблица'!$B$1:$K$1)+1,,,"Нормализованная таблица")),INDIRECT(ADDRESS(2,MATCH(F11,'Нормализованная таблица'!$B$1:$K$1)+1,,,"Нормализованная таблица")):INDIRECT(ADDRESS(31,MATCH(F11,'Нормализованная таблица'!$B$1:$K$1)+1,,,"Нормализованная таблица")),INDIRECT(ADDRESS(2,MATCH(G11,'Нормализованная таблица'!$B$1:$K$1)+1,,,"Нормализованная таблица")):INDIRECT(ADDRESS(31,MATCH(G11,'Нормализованная таблица'!$B$1:$K$1)+1,,,"Нормализованная таблица")),INDIRECT(ADDRESS(2,MATCH(H11,'Нормализованная таблица'!$B$1:$K$1)+1,,,"Нормализованная таблица")):INDIRECT(ADDRESS(31,MATCH(H11,'Нормализованная таблица'!$B$1:$K$1)+1,,,"Нормализованная таблица")),INDIRECT(ADDRESS(2,MATCH(D11,'Нормализованная таблица'!$B$1:$K$1)+1,,,"Нормализованная таблица")):INDIRECT(ADDRESS(31,MATCH(D11,'Нормализованная таблица'!$B$1:$K$1)+1,,,"Нормализованная таблица")),INDIRECT(ADDRESS(2,MATCH(C11,'Нормализованная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таблица")))</f>
        <v>#N/A</v>
      </c>
    </row>
    <row r="12" spans="1:9" x14ac:dyDescent="0.3">
      <c r="A12" t="str">
        <f ca="1">IF(INDIRECT(ADDRESS(Таблицы!$BD13-1,8,,,"Трёхпредметные наборы"))&gt;=Параметры!$A$2,Таблицы!AV13,"")</f>
        <v/>
      </c>
      <c r="B12" t="str">
        <f ca="1">IF(INDIRECT(ADDRESS(Таблицы!$BD13-1,8,,,"Трёхпредметные наборы"))&gt;=Параметры!$A$2,Таблицы!AW13,"")</f>
        <v/>
      </c>
      <c r="C12" t="str">
        <f ca="1">IF(INDIRECT(ADDRESS(Таблицы!$BD13-1,8,,,"Трёхпредметные наборы"))&gt;=Параметры!$A$2,Таблицы!AX13,"")</f>
        <v/>
      </c>
      <c r="D12" t="str">
        <f ca="1">IF(INDIRECT(ADDRESS(Таблицы!$BD13-1,8,,,"Трёхпредметные наборы"))&gt;=Параметры!$A$2,Таблицы!AY13,"")</f>
        <v/>
      </c>
      <c r="E12" t="str">
        <f ca="1">IF(INDIRECT(ADDRESS(Таблицы!$BD13-1,8,,,"Трёхпредметные наборы"))&gt;=Параметры!$A$2,Таблицы!AZ13,"")</f>
        <v/>
      </c>
      <c r="F12" t="str">
        <f ca="1">IF(INDIRECT(ADDRESS(Таблицы!$BD13-1,8,,,"Трёхпредметные наборы"))&gt;=Параметры!$A$2,Таблицы!BA13,"")</f>
        <v/>
      </c>
      <c r="G12" t="str">
        <f ca="1">IF(INDIRECT(ADDRESS(Таблицы!$BD13-1,8,,,"Трёхпредметные наборы"))&gt;=Параметры!$A$2,Таблицы!BB13,"")</f>
        <v/>
      </c>
      <c r="H12" t="str">
        <f ca="1">IF(INDIRECT(ADDRESS(MATCH(Таблицы!BC13,'Однопредметные наборы'!$A$2:$A$11)+1,2,,,"Однопредметные наборы"))&gt;=Параметры!$A$2,Таблицы!BC13,"")</f>
        <v/>
      </c>
      <c r="I12" s="5" t="e">
        <f ca="1">SUMPRODUCT(INDIRECT(ADDRESS(2,MATCH(E12,'Нормализованная таблица'!$B$1:$K$1)+1,,,"Нормализованная таблица")):INDIRECT(ADDRESS(31,MATCH(E12,'Нормализованная таблица'!$B$1:$K$1)+1,,,"Нормализованная таблица")),INDIRECT(ADDRESS(2,MATCH(F12,'Нормализованная таблица'!$B$1:$K$1)+1,,,"Нормализованная таблица")):INDIRECT(ADDRESS(31,MATCH(F12,'Нормализованная таблица'!$B$1:$K$1)+1,,,"Нормализованная таблица")),INDIRECT(ADDRESS(2,MATCH(G12,'Нормализованная таблица'!$B$1:$K$1)+1,,,"Нормализованная таблица")):INDIRECT(ADDRESS(31,MATCH(G12,'Нормализованная таблица'!$B$1:$K$1)+1,,,"Нормализованная таблица")),INDIRECT(ADDRESS(2,MATCH(H12,'Нормализованная таблица'!$B$1:$K$1)+1,,,"Нормализованная таблица")):INDIRECT(ADDRESS(31,MATCH(H12,'Нормализованная таблица'!$B$1:$K$1)+1,,,"Нормализованная таблица")),INDIRECT(ADDRESS(2,MATCH(D12,'Нормализованная таблица'!$B$1:$K$1)+1,,,"Нормализованная таблица")):INDIRECT(ADDRESS(31,MATCH(D12,'Нормализованная таблица'!$B$1:$K$1)+1,,,"Нормализованная таблица")),INDIRECT(ADDRESS(2,MATCH(C12,'Нормализованная таблица'!$B$1:$K$1)+1,,,"Нормализованная таблица")):INDIRECT(ADDRESS(31,MATCH(C12,'Нормализованная таблица'!$B$1:$K$1)+1,,,"Нормализованная таблица")),INDIRECT(ADDRESS(2,MATCH(B12,'Нормализованная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таблица")),INDIRECT(ADDRESS(2,MATCH(A12,'Нормализованная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таблица")))</f>
        <v>#N/A</v>
      </c>
    </row>
    <row r="13" spans="1:9" x14ac:dyDescent="0.3">
      <c r="A13" t="str">
        <f ca="1">IF(INDIRECT(ADDRESS(Таблицы!$BD14-1,8,,,"Трёхпредметные наборы"))&gt;=Параметры!$A$2,Таблицы!AV14,"")</f>
        <v/>
      </c>
      <c r="B13" t="str">
        <f ca="1">IF(INDIRECT(ADDRESS(Таблицы!$BD14-1,8,,,"Трёхпредметные наборы"))&gt;=Параметры!$A$2,Таблицы!AW14,"")</f>
        <v/>
      </c>
      <c r="C13" t="str">
        <f ca="1">IF(INDIRECT(ADDRESS(Таблицы!$BD14-1,8,,,"Трёхпредметные наборы"))&gt;=Параметры!$A$2,Таблицы!AX14,"")</f>
        <v/>
      </c>
      <c r="D13" t="str">
        <f ca="1">IF(INDIRECT(ADDRESS(Таблицы!$BD14-1,8,,,"Трёхпредметные наборы"))&gt;=Параметры!$A$2,Таблицы!AY14,"")</f>
        <v/>
      </c>
      <c r="E13" t="str">
        <f ca="1">IF(INDIRECT(ADDRESS(Таблицы!$BD14-1,8,,,"Трёхпредметные наборы"))&gt;=Параметры!$A$2,Таблицы!AZ14,"")</f>
        <v/>
      </c>
      <c r="F13" t="str">
        <f ca="1">IF(INDIRECT(ADDRESS(Таблицы!$BD14-1,8,,,"Трёхпредметные наборы"))&gt;=Параметры!$A$2,Таблицы!BA14,"")</f>
        <v/>
      </c>
      <c r="G13" t="str">
        <f ca="1">IF(INDIRECT(ADDRESS(Таблицы!$BD14-1,8,,,"Трёхпредметные наборы"))&gt;=Параметры!$A$2,Таблицы!BB14,"")</f>
        <v/>
      </c>
      <c r="H13" t="str">
        <f ca="1">IF(INDIRECT(ADDRESS(MATCH(Таблицы!BC14,'Однопредметные наборы'!$A$2:$A$11)+1,2,,,"Однопредметные наборы"))&gt;=Параметры!$A$2,Таблицы!BC14,"")</f>
        <v>Терафлю</v>
      </c>
      <c r="I13" s="5" t="e">
        <f ca="1">SUMPRODUCT(INDIRECT(ADDRESS(2,MATCH(E13,'Нормализованная таблица'!$B$1:$K$1)+1,,,"Нормализованная таблица")):INDIRECT(ADDRESS(31,MATCH(E13,'Нормализованная таблица'!$B$1:$K$1)+1,,,"Нормализованная таблица")),INDIRECT(ADDRESS(2,MATCH(F13,'Нормализованная таблица'!$B$1:$K$1)+1,,,"Нормализованная таблица")):INDIRECT(ADDRESS(31,MATCH(F13,'Нормализованная таблица'!$B$1:$K$1)+1,,,"Нормализованная таблица")),INDIRECT(ADDRESS(2,MATCH(G13,'Нормализованная таблица'!$B$1:$K$1)+1,,,"Нормализованная таблица")):INDIRECT(ADDRESS(31,MATCH(G13,'Нормализованная таблица'!$B$1:$K$1)+1,,,"Нормализованная таблица")),INDIRECT(ADDRESS(2,MATCH(H13,'Нормализованная таблица'!$B$1:$K$1)+1,,,"Нормализованная таблица")):INDIRECT(ADDRESS(31,MATCH(H13,'Нормализованная таблица'!$B$1:$K$1)+1,,,"Нормализованная таблица")),INDIRECT(ADDRESS(2,MATCH(D13,'Нормализованная таблица'!$B$1:$K$1)+1,,,"Нормализованная таблица")):INDIRECT(ADDRESS(31,MATCH(D13,'Нормализованная таблица'!$B$1:$K$1)+1,,,"Нормализованная таблица")),INDIRECT(ADDRESS(2,MATCH(C13,'Нормализованная таблица'!$B$1:$K$1)+1,,,"Нормализованная таблица")):INDIRECT(ADDRESS(31,MATCH(C13,'Нормализованная таблица'!$B$1:$K$1)+1,,,"Нормализованная таблица")),INDIRECT(ADDRESS(2,MATCH(B13,'Нормализованная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таблица")),INDIRECT(ADDRESS(2,MATCH(A13,'Нормализованная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таблица")))</f>
        <v>#N/A</v>
      </c>
    </row>
    <row r="14" spans="1:9" x14ac:dyDescent="0.3">
      <c r="A14" t="str">
        <f ca="1">IF(INDIRECT(ADDRESS(Таблицы!$BD15-1,8,,,"Трёхпредметные наборы"))&gt;=Параметры!$A$2,Таблицы!AV15,"")</f>
        <v/>
      </c>
      <c r="B14" t="str">
        <f ca="1">IF(INDIRECT(ADDRESS(Таблицы!$BD15-1,8,,,"Трёхпредметные наборы"))&gt;=Параметры!$A$2,Таблицы!AW15,"")</f>
        <v/>
      </c>
      <c r="C14" t="str">
        <f ca="1">IF(INDIRECT(ADDRESS(Таблицы!$BD15-1,8,,,"Трёхпредметные наборы"))&gt;=Параметры!$A$2,Таблицы!AX15,"")</f>
        <v/>
      </c>
      <c r="D14" t="str">
        <f ca="1">IF(INDIRECT(ADDRESS(Таблицы!$BD15-1,8,,,"Трёхпредметные наборы"))&gt;=Параметры!$A$2,Таблицы!AY15,"")</f>
        <v/>
      </c>
      <c r="E14" t="str">
        <f ca="1">IF(INDIRECT(ADDRESS(Таблицы!$BD15-1,8,,,"Трёхпредметные наборы"))&gt;=Параметры!$A$2,Таблицы!AZ15,"")</f>
        <v/>
      </c>
      <c r="F14" t="str">
        <f ca="1">IF(INDIRECT(ADDRESS(Таблицы!$BD15-1,8,,,"Трёхпредметные наборы"))&gt;=Параметры!$A$2,Таблицы!BA15,"")</f>
        <v/>
      </c>
      <c r="G14" t="str">
        <f ca="1">IF(INDIRECT(ADDRESS(Таблицы!$BD15-1,8,,,"Трёхпредметные наборы"))&gt;=Параметры!$A$2,Таблицы!BB15,"")</f>
        <v/>
      </c>
      <c r="H14" t="str">
        <f ca="1">IF(INDIRECT(ADDRESS(MATCH(Таблицы!BC15,'Однопредметные наборы'!$A$2:$A$11)+1,2,,,"Однопредметные наборы"))&gt;=Параметры!$A$2,Таблицы!BC15,"")</f>
        <v>Терафлю</v>
      </c>
      <c r="I14" s="5" t="e">
        <f ca="1">SUMPRODUCT(INDIRECT(ADDRESS(2,MATCH(E14,'Нормализованная таблица'!$B$1:$K$1)+1,,,"Нормализованная таблица")):INDIRECT(ADDRESS(31,MATCH(E14,'Нормализованная таблица'!$B$1:$K$1)+1,,,"Нормализованная таблица")),INDIRECT(ADDRESS(2,MATCH(F14,'Нормализованная таблица'!$B$1:$K$1)+1,,,"Нормализованная таблица")):INDIRECT(ADDRESS(31,MATCH(F14,'Нормализованная таблица'!$B$1:$K$1)+1,,,"Нормализованная таблица")),INDIRECT(ADDRESS(2,MATCH(G14,'Нормализованная таблица'!$B$1:$K$1)+1,,,"Нормализованная таблица")):INDIRECT(ADDRESS(31,MATCH(G14,'Нормализованная таблица'!$B$1:$K$1)+1,,,"Нормализованная таблица")),INDIRECT(ADDRESS(2,MATCH(H14,'Нормализованная таблица'!$B$1:$K$1)+1,,,"Нормализованная таблица")):INDIRECT(ADDRESS(31,MATCH(H14,'Нормализованная таблица'!$B$1:$K$1)+1,,,"Нормализованная таблица")),INDIRECT(ADDRESS(2,MATCH(D14,'Нормализованная таблица'!$B$1:$K$1)+1,,,"Нормализованная таблица")):INDIRECT(ADDRESS(31,MATCH(D14,'Нормализованная таблица'!$B$1:$K$1)+1,,,"Нормализованная таблица")),INDIRECT(ADDRESS(2,MATCH(C14,'Нормализованная таблица'!$B$1:$K$1)+1,,,"Нормализованная таблица")):INDIRECT(ADDRESS(31,MATCH(C14,'Нормализованная таблица'!$B$1:$K$1)+1,,,"Нормализованная таблица")),INDIRECT(ADDRESS(2,MATCH(B14,'Нормализованная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таблица")),INDIRECT(ADDRESS(2,MATCH(A14,'Нормализованная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таблица")))</f>
        <v>#N/A</v>
      </c>
    </row>
    <row r="15" spans="1:9" x14ac:dyDescent="0.3">
      <c r="A15" t="str">
        <f ca="1">IF(INDIRECT(ADDRESS(Таблицы!$BD16-1,8,,,"Трёхпредметные наборы"))&gt;=Параметры!$A$2,Таблицы!AV16,"")</f>
        <v/>
      </c>
      <c r="B15" t="str">
        <f ca="1">IF(INDIRECT(ADDRESS(Таблицы!$BD16-1,8,,,"Трёхпредметные наборы"))&gt;=Параметры!$A$2,Таблицы!AW16,"")</f>
        <v/>
      </c>
      <c r="C15" t="str">
        <f ca="1">IF(INDIRECT(ADDRESS(Таблицы!$BD16-1,8,,,"Трёхпредметные наборы"))&gt;=Параметры!$A$2,Таблицы!AX16,"")</f>
        <v/>
      </c>
      <c r="D15" t="str">
        <f ca="1">IF(INDIRECT(ADDRESS(Таблицы!$BD16-1,8,,,"Трёхпредметные наборы"))&gt;=Параметры!$A$2,Таблицы!AY16,"")</f>
        <v/>
      </c>
      <c r="E15" t="str">
        <f ca="1">IF(INDIRECT(ADDRESS(Таблицы!$BD16-1,8,,,"Трёхпредметные наборы"))&gt;=Параметры!$A$2,Таблицы!AZ16,"")</f>
        <v/>
      </c>
      <c r="F15" t="str">
        <f ca="1">IF(INDIRECT(ADDRESS(Таблицы!$BD16-1,8,,,"Трёхпредметные наборы"))&gt;=Параметры!$A$2,Таблицы!BA16,"")</f>
        <v/>
      </c>
      <c r="G15" t="str">
        <f ca="1">IF(INDIRECT(ADDRESS(Таблицы!$BD16-1,8,,,"Трёхпредметные наборы"))&gt;=Параметры!$A$2,Таблицы!BB16,"")</f>
        <v/>
      </c>
      <c r="H15" t="str">
        <f ca="1">IF(INDIRECT(ADDRESS(MATCH(Таблицы!BC16,'Однопредметные наборы'!$A$2:$A$11)+1,2,,,"Однопредметные наборы"))&gt;=Параметры!$A$2,Таблицы!BC16,"")</f>
        <v>Терафлю</v>
      </c>
      <c r="I15" s="5" t="e">
        <f ca="1">SUMPRODUCT(INDIRECT(ADDRESS(2,MATCH(E15,'Нормализованная таблица'!$B$1:$K$1)+1,,,"Нормализованная таблица")):INDIRECT(ADDRESS(31,MATCH(E15,'Нормализованная таблица'!$B$1:$K$1)+1,,,"Нормализованная таблица")),INDIRECT(ADDRESS(2,MATCH(F15,'Нормализованная таблица'!$B$1:$K$1)+1,,,"Нормализованная таблица")):INDIRECT(ADDRESS(31,MATCH(F15,'Нормализованная таблица'!$B$1:$K$1)+1,,,"Нормализованная таблица")),INDIRECT(ADDRESS(2,MATCH(G15,'Нормализованная таблица'!$B$1:$K$1)+1,,,"Нормализованная таблица")):INDIRECT(ADDRESS(31,MATCH(G15,'Нормализованная таблица'!$B$1:$K$1)+1,,,"Нормализованная таблица")),INDIRECT(ADDRESS(2,MATCH(H15,'Нормализованная таблица'!$B$1:$K$1)+1,,,"Нормализованная таблица")):INDIRECT(ADDRESS(31,MATCH(H15,'Нормализованная таблица'!$B$1:$K$1)+1,,,"Нормализованная таблица")),INDIRECT(ADDRESS(2,MATCH(D15,'Нормализованная таблица'!$B$1:$K$1)+1,,,"Нормализованная таблица")):INDIRECT(ADDRESS(31,MATCH(D15,'Нормализованная таблица'!$B$1:$K$1)+1,,,"Нормализованная таблица")),INDIRECT(ADDRESS(2,MATCH(C15,'Нормализованная таблица'!$B$1:$K$1)+1,,,"Нормализованная таблица")):INDIRECT(ADDRESS(31,MATCH(C15,'Нормализованная таблица'!$B$1:$K$1)+1,,,"Нормализованная таблица")),INDIRECT(ADDRESS(2,MATCH(B15,'Нормализованная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таблица")),INDIRECT(ADDRESS(2,MATCH(A15,'Нормализованная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таблица")))</f>
        <v>#N/A</v>
      </c>
    </row>
    <row r="16" spans="1:9" x14ac:dyDescent="0.3">
      <c r="A16" t="str">
        <f ca="1">IF(INDIRECT(ADDRESS(Таблицы!$BD17-1,8,,,"Трёхпредметные наборы"))&gt;=Параметры!$A$2,Таблицы!AV17,"")</f>
        <v/>
      </c>
      <c r="B16" t="str">
        <f ca="1">IF(INDIRECT(ADDRESS(Таблицы!$BD17-1,8,,,"Трёхпредметные наборы"))&gt;=Параметры!$A$2,Таблицы!AW17,"")</f>
        <v/>
      </c>
      <c r="C16" t="str">
        <f ca="1">IF(INDIRECT(ADDRESS(Таблицы!$BD17-1,8,,,"Трёхпредметные наборы"))&gt;=Параметры!$A$2,Таблицы!AX17,"")</f>
        <v/>
      </c>
      <c r="D16" t="str">
        <f ca="1">IF(INDIRECT(ADDRESS(Таблицы!$BD17-1,8,,,"Трёхпредметные наборы"))&gt;=Параметры!$A$2,Таблицы!AY17,"")</f>
        <v/>
      </c>
      <c r="E16" t="str">
        <f ca="1">IF(INDIRECT(ADDRESS(Таблицы!$BD17-1,8,,,"Трёхпредметные наборы"))&gt;=Параметры!$A$2,Таблицы!AZ17,"")</f>
        <v/>
      </c>
      <c r="F16" t="str">
        <f ca="1">IF(INDIRECT(ADDRESS(Таблицы!$BD17-1,8,,,"Трёхпредметные наборы"))&gt;=Параметры!$A$2,Таблицы!BA17,"")</f>
        <v/>
      </c>
      <c r="G16" t="str">
        <f ca="1">IF(INDIRECT(ADDRESS(Таблицы!$BD17-1,8,,,"Трёхпредметные наборы"))&gt;=Параметры!$A$2,Таблицы!BB17,"")</f>
        <v/>
      </c>
      <c r="H16" t="str">
        <f ca="1">IF(INDIRECT(ADDRESS(MATCH(Таблицы!BC17,'Однопредметные наборы'!$A$2:$A$11)+1,2,,,"Однопредметные наборы"))&gt;=Параметры!$A$2,Таблицы!BC17,"")</f>
        <v>Терафлю</v>
      </c>
      <c r="I16" s="5" t="e">
        <f ca="1">SUMPRODUCT(INDIRECT(ADDRESS(2,MATCH(E16,'Нормализованная таблица'!$B$1:$K$1)+1,,,"Нормализованная таблица")):INDIRECT(ADDRESS(31,MATCH(E16,'Нормализованная таблица'!$B$1:$K$1)+1,,,"Нормализованная таблица")),INDIRECT(ADDRESS(2,MATCH(F16,'Нормализованная таблица'!$B$1:$K$1)+1,,,"Нормализованная таблица")):INDIRECT(ADDRESS(31,MATCH(F16,'Нормализованная таблица'!$B$1:$K$1)+1,,,"Нормализованная таблица")),INDIRECT(ADDRESS(2,MATCH(G16,'Нормализованная таблица'!$B$1:$K$1)+1,,,"Нормализованная таблица")):INDIRECT(ADDRESS(31,MATCH(G16,'Нормализованная таблица'!$B$1:$K$1)+1,,,"Нормализованная таблица")),INDIRECT(ADDRESS(2,MATCH(H16,'Нормализованная таблица'!$B$1:$K$1)+1,,,"Нормализованная таблица")):INDIRECT(ADDRESS(31,MATCH(H16,'Нормализованная таблица'!$B$1:$K$1)+1,,,"Нормализованная таблица")),INDIRECT(ADDRESS(2,MATCH(D16,'Нормализованная таблица'!$B$1:$K$1)+1,,,"Нормализованная таблица")):INDIRECT(ADDRESS(31,MATCH(D16,'Нормализованная таблица'!$B$1:$K$1)+1,,,"Нормализованная таблица")),INDIRECT(ADDRESS(2,MATCH(C16,'Нормализованная таблица'!$B$1:$K$1)+1,,,"Нормализованная таблица")):INDIRECT(ADDRESS(31,MATCH(C16,'Нормализованная таблица'!$B$1:$K$1)+1,,,"Нормализованная таблица")),INDIRECT(ADDRESS(2,MATCH(B16,'Нормализованная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таблица")),INDIRECT(ADDRESS(2,MATCH(A16,'Нормализованная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таблица")))</f>
        <v>#N/A</v>
      </c>
    </row>
    <row r="17" spans="1:9" x14ac:dyDescent="0.3">
      <c r="A17" t="str">
        <f ca="1">IF(INDIRECT(ADDRESS(Таблицы!$BD18-1,8,,,"Трёхпредметные наборы"))&gt;=Параметры!$A$2,Таблицы!AV18,"")</f>
        <v/>
      </c>
      <c r="B17" t="str">
        <f ca="1">IF(INDIRECT(ADDRESS(Таблицы!$BD18-1,8,,,"Трёхпредметные наборы"))&gt;=Параметры!$A$2,Таблицы!AW18,"")</f>
        <v/>
      </c>
      <c r="C17" t="str">
        <f ca="1">IF(INDIRECT(ADDRESS(Таблицы!$BD18-1,8,,,"Трёхпредметные наборы"))&gt;=Параметры!$A$2,Таблицы!AX18,"")</f>
        <v/>
      </c>
      <c r="D17" t="str">
        <f ca="1">IF(INDIRECT(ADDRESS(Таблицы!$BD18-1,8,,,"Трёхпредметные наборы"))&gt;=Параметры!$A$2,Таблицы!AY18,"")</f>
        <v/>
      </c>
      <c r="E17" t="str">
        <f ca="1">IF(INDIRECT(ADDRESS(Таблицы!$BD18-1,8,,,"Трёхпредметные наборы"))&gt;=Параметры!$A$2,Таблицы!AZ18,"")</f>
        <v/>
      </c>
      <c r="F17" t="str">
        <f ca="1">IF(INDIRECT(ADDRESS(Таблицы!$BD18-1,8,,,"Трёхпредметные наборы"))&gt;=Параметры!$A$2,Таблицы!BA18,"")</f>
        <v/>
      </c>
      <c r="G17" t="str">
        <f ca="1">IF(INDIRECT(ADDRESS(Таблицы!$BD18-1,8,,,"Трёхпредметные наборы"))&gt;=Параметры!$A$2,Таблицы!BB18,"")</f>
        <v/>
      </c>
      <c r="H17" t="str">
        <f ca="1">IF(INDIRECT(ADDRESS(MATCH(Таблицы!BC18,'Однопредметные наборы'!$A$2:$A$11)+1,2,,,"Однопредметные наборы"))&gt;=Параметры!$A$2,Таблицы!BC18,"")</f>
        <v/>
      </c>
      <c r="I17" s="5" t="e">
        <f ca="1">SUMPRODUCT(INDIRECT(ADDRESS(2,MATCH(E17,'Нормализованная таблица'!$B$1:$K$1)+1,,,"Нормализованная таблица")):INDIRECT(ADDRESS(31,MATCH(E17,'Нормализованная таблица'!$B$1:$K$1)+1,,,"Нормализованная таблица")),INDIRECT(ADDRESS(2,MATCH(F17,'Нормализованная таблица'!$B$1:$K$1)+1,,,"Нормализованная таблица")):INDIRECT(ADDRESS(31,MATCH(F17,'Нормализованная таблица'!$B$1:$K$1)+1,,,"Нормализованная таблица")),INDIRECT(ADDRESS(2,MATCH(G17,'Нормализованная таблица'!$B$1:$K$1)+1,,,"Нормализованная таблица")):INDIRECT(ADDRESS(31,MATCH(G17,'Нормализованная таблица'!$B$1:$K$1)+1,,,"Нормализованная таблица")),INDIRECT(ADDRESS(2,MATCH(H17,'Нормализованная таблица'!$B$1:$K$1)+1,,,"Нормализованная таблица")):INDIRECT(ADDRESS(31,MATCH(H17,'Нормализованная таблица'!$B$1:$K$1)+1,,,"Нормализованная таблица")),INDIRECT(ADDRESS(2,MATCH(D17,'Нормализованная таблица'!$B$1:$K$1)+1,,,"Нормализованная таблица")):INDIRECT(ADDRESS(31,MATCH(D17,'Нормализованная таблица'!$B$1:$K$1)+1,,,"Нормализованная таблица")),INDIRECT(ADDRESS(2,MATCH(C17,'Нормализованная таблица'!$B$1:$K$1)+1,,,"Нормализованная таблица")):INDIRECT(ADDRESS(31,MATCH(C17,'Нормализованная таблица'!$B$1:$K$1)+1,,,"Нормализованная таблица")),INDIRECT(ADDRESS(2,MATCH(B17,'Нормализованная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таблица")),INDIRECT(ADDRESS(2,MATCH(A17,'Нормализованная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таблица")))</f>
        <v>#N/A</v>
      </c>
    </row>
    <row r="18" spans="1:9" x14ac:dyDescent="0.3">
      <c r="A18" t="str">
        <f ca="1">IF(INDIRECT(ADDRESS(Таблицы!$BD19-1,8,,,"Трёхпредметные наборы"))&gt;=Параметры!$A$2,Таблицы!AV19,"")</f>
        <v/>
      </c>
      <c r="B18" t="str">
        <f ca="1">IF(INDIRECT(ADDRESS(Таблицы!$BD19-1,8,,,"Трёхпредметные наборы"))&gt;=Параметры!$A$2,Таблицы!AW19,"")</f>
        <v/>
      </c>
      <c r="C18" t="str">
        <f ca="1">IF(INDIRECT(ADDRESS(Таблицы!$BD19-1,8,,,"Трёхпредметные наборы"))&gt;=Параметры!$A$2,Таблицы!AX19,"")</f>
        <v/>
      </c>
      <c r="D18" t="str">
        <f ca="1">IF(INDIRECT(ADDRESS(Таблицы!$BD19-1,8,,,"Трёхпредметные наборы"))&gt;=Параметры!$A$2,Таблицы!AY19,"")</f>
        <v/>
      </c>
      <c r="E18" t="str">
        <f ca="1">IF(INDIRECT(ADDRESS(Таблицы!$BD19-1,8,,,"Трёхпредметные наборы"))&gt;=Параметры!$A$2,Таблицы!AZ19,"")</f>
        <v/>
      </c>
      <c r="F18" t="str">
        <f ca="1">IF(INDIRECT(ADDRESS(Таблицы!$BD19-1,8,,,"Трёхпредметные наборы"))&gt;=Параметры!$A$2,Таблицы!BA19,"")</f>
        <v/>
      </c>
      <c r="G18" t="str">
        <f ca="1">IF(INDIRECT(ADDRESS(Таблицы!$BD19-1,8,,,"Трёхпредметные наборы"))&gt;=Параметры!$A$2,Таблицы!BB19,"")</f>
        <v/>
      </c>
      <c r="H18" t="str">
        <f ca="1">IF(INDIRECT(ADDRESS(MATCH(Таблицы!BC19,'Однопредметные наборы'!$A$2:$A$11)+1,2,,,"Однопредметные наборы"))&gt;=Параметры!$A$2,Таблицы!BC19,"")</f>
        <v>Терафлю</v>
      </c>
      <c r="I18" s="5" t="e">
        <f ca="1">SUMPRODUCT(INDIRECT(ADDRESS(2,MATCH(E18,'Нормализованная таблица'!$B$1:$K$1)+1,,,"Нормализованная таблица")):INDIRECT(ADDRESS(31,MATCH(E18,'Нормализованная таблица'!$B$1:$K$1)+1,,,"Нормализованная таблица")),INDIRECT(ADDRESS(2,MATCH(F18,'Нормализованная таблица'!$B$1:$K$1)+1,,,"Нормализованная таблица")):INDIRECT(ADDRESS(31,MATCH(F18,'Нормализованная таблица'!$B$1:$K$1)+1,,,"Нормализованная таблица")),INDIRECT(ADDRESS(2,MATCH(G18,'Нормализованная таблица'!$B$1:$K$1)+1,,,"Нормализованная таблица")):INDIRECT(ADDRESS(31,MATCH(G18,'Нормализованная таблица'!$B$1:$K$1)+1,,,"Нормализованная таблица")),INDIRECT(ADDRESS(2,MATCH(H18,'Нормализованная таблица'!$B$1:$K$1)+1,,,"Нормализованная таблица")):INDIRECT(ADDRESS(31,MATCH(H18,'Нормализованная таблица'!$B$1:$K$1)+1,,,"Нормализованная таблица")),INDIRECT(ADDRESS(2,MATCH(D18,'Нормализованная таблица'!$B$1:$K$1)+1,,,"Нормализованная таблица")):INDIRECT(ADDRESS(31,MATCH(D18,'Нормализованная таблица'!$B$1:$K$1)+1,,,"Нормализованная таблица")),INDIRECT(ADDRESS(2,MATCH(C18,'Нормализованная таблица'!$B$1:$K$1)+1,,,"Нормализованная таблица")):INDIRECT(ADDRESS(31,MATCH(C18,'Нормализованная таблица'!$B$1:$K$1)+1,,,"Нормализованная таблица")),INDIRECT(ADDRESS(2,MATCH(B18,'Нормализованная таблица'!$B$1:$K$1)+1,,,"Нормализованная таблица")):INDIRECT(ADDRESS(31,MATCH(B18,'Нормализованная таблица'!$B$1:$K$1)+1,,,"Нормализованная таблица")),INDIRECT(ADDRESS(2,MATCH(A18,'Нормализованная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таблица")))</f>
        <v>#N/A</v>
      </c>
    </row>
    <row r="19" spans="1:9" x14ac:dyDescent="0.3">
      <c r="A19" t="str">
        <f ca="1">IF(INDIRECT(ADDRESS(Таблицы!$BD20-1,8,,,"Трёхпредметные наборы"))&gt;=Параметры!$A$2,Таблицы!AV20,"")</f>
        <v/>
      </c>
      <c r="B19" t="str">
        <f ca="1">IF(INDIRECT(ADDRESS(Таблицы!$BD20-1,8,,,"Трёхпредметные наборы"))&gt;=Параметры!$A$2,Таблицы!AW20,"")</f>
        <v/>
      </c>
      <c r="C19" t="str">
        <f ca="1">IF(INDIRECT(ADDRESS(Таблицы!$BD20-1,8,,,"Трёхпредметные наборы"))&gt;=Параметры!$A$2,Таблицы!AX20,"")</f>
        <v/>
      </c>
      <c r="D19" t="str">
        <f ca="1">IF(INDIRECT(ADDRESS(Таблицы!$BD20-1,8,,,"Трёхпредметные наборы"))&gt;=Параметры!$A$2,Таблицы!AY20,"")</f>
        <v/>
      </c>
      <c r="E19" t="str">
        <f ca="1">IF(INDIRECT(ADDRESS(Таблицы!$BD20-1,8,,,"Трёхпредметные наборы"))&gt;=Параметры!$A$2,Таблицы!AZ20,"")</f>
        <v/>
      </c>
      <c r="F19" t="str">
        <f ca="1">IF(INDIRECT(ADDRESS(Таблицы!$BD20-1,8,,,"Трёхпредметные наборы"))&gt;=Параметры!$A$2,Таблицы!BA20,"")</f>
        <v/>
      </c>
      <c r="G19" t="str">
        <f ca="1">IF(INDIRECT(ADDRESS(Таблицы!$BD20-1,8,,,"Трёхпредметные наборы"))&gt;=Параметры!$A$2,Таблицы!BB20,"")</f>
        <v/>
      </c>
      <c r="H19" t="str">
        <f ca="1">IF(INDIRECT(ADDRESS(MATCH(Таблицы!BC20,'Однопредметные наборы'!$A$2:$A$11)+1,2,,,"Однопредметные наборы"))&gt;=Параметры!$A$2,Таблицы!BC20,"")</f>
        <v>Терафлю</v>
      </c>
      <c r="I19" s="5" t="e">
        <f ca="1">SUMPRODUCT(INDIRECT(ADDRESS(2,MATCH(E19,'Нормализованная таблица'!$B$1:$K$1)+1,,,"Нормализованная таблица")):INDIRECT(ADDRESS(31,MATCH(E19,'Нормализованная таблица'!$B$1:$K$1)+1,,,"Нормализованная таблица")),INDIRECT(ADDRESS(2,MATCH(F19,'Нормализованная таблица'!$B$1:$K$1)+1,,,"Нормализованная таблица")):INDIRECT(ADDRESS(31,MATCH(F19,'Нормализованная таблица'!$B$1:$K$1)+1,,,"Нормализованная таблица")),INDIRECT(ADDRESS(2,MATCH(G19,'Нормализованная таблица'!$B$1:$K$1)+1,,,"Нормализованная таблица")):INDIRECT(ADDRESS(31,MATCH(G19,'Нормализованная таблица'!$B$1:$K$1)+1,,,"Нормализованная таблица")),INDIRECT(ADDRESS(2,MATCH(H19,'Нормализованная таблица'!$B$1:$K$1)+1,,,"Нормализованная таблица")):INDIRECT(ADDRESS(31,MATCH(H19,'Нормализованная таблица'!$B$1:$K$1)+1,,,"Нормализованная таблица")),INDIRECT(ADDRESS(2,MATCH(D19,'Нормализованная таблица'!$B$1:$K$1)+1,,,"Нормализованная таблица")):INDIRECT(ADDRESS(31,MATCH(D19,'Нормализованная таблица'!$B$1:$K$1)+1,,,"Нормализованная таблица")),INDIRECT(ADDRESS(2,MATCH(C19,'Нормализованная таблица'!$B$1:$K$1)+1,,,"Нормализованная таблица")):INDIRECT(ADDRESS(31,MATCH(C19,'Нормализованная таблица'!$B$1:$K$1)+1,,,"Нормализованная таблица")),INDIRECT(ADDRESS(2,MATCH(B19,'Нормализованная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таблица")),INDIRECT(ADDRESS(2,MATCH(A19,'Нормализованная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таблица")))</f>
        <v>#N/A</v>
      </c>
    </row>
    <row r="20" spans="1:9" x14ac:dyDescent="0.3">
      <c r="A20" t="str">
        <f ca="1">IF(INDIRECT(ADDRESS(Таблицы!$BD21-1,8,,,"Трёхпредметные наборы"))&gt;=Параметры!$A$2,Таблицы!AV21,"")</f>
        <v/>
      </c>
      <c r="B20" t="str">
        <f ca="1">IF(INDIRECT(ADDRESS(Таблицы!$BD21-1,8,,,"Трёхпредметные наборы"))&gt;=Параметры!$A$2,Таблицы!AW21,"")</f>
        <v/>
      </c>
      <c r="C20" t="str">
        <f ca="1">IF(INDIRECT(ADDRESS(Таблицы!$BD21-1,8,,,"Трёхпредметные наборы"))&gt;=Параметры!$A$2,Таблицы!AX21,"")</f>
        <v/>
      </c>
      <c r="D20" t="str">
        <f ca="1">IF(INDIRECT(ADDRESS(Таблицы!$BD21-1,8,,,"Трёхпредметные наборы"))&gt;=Параметры!$A$2,Таблицы!AY21,"")</f>
        <v/>
      </c>
      <c r="E20" t="str">
        <f ca="1">IF(INDIRECT(ADDRESS(Таблицы!$BD21-1,8,,,"Трёхпредметные наборы"))&gt;=Параметры!$A$2,Таблицы!AZ21,"")</f>
        <v/>
      </c>
      <c r="F20" t="str">
        <f ca="1">IF(INDIRECT(ADDRESS(Таблицы!$BD21-1,8,,,"Трёхпредметные наборы"))&gt;=Параметры!$A$2,Таблицы!BA21,"")</f>
        <v/>
      </c>
      <c r="G20" t="str">
        <f ca="1">IF(INDIRECT(ADDRESS(Таблицы!$BD21-1,8,,,"Трёхпредметные наборы"))&gt;=Параметры!$A$2,Таблицы!BB21,"")</f>
        <v/>
      </c>
      <c r="H20" t="str">
        <f ca="1">IF(INDIRECT(ADDRESS(MATCH(Таблицы!BC21,'Однопредметные наборы'!$A$2:$A$11)+1,2,,,"Однопредметные наборы"))&gt;=Параметры!$A$2,Таблицы!BC21,"")</f>
        <v>Терафлю</v>
      </c>
      <c r="I20" s="5" t="e">
        <f ca="1">SUMPRODUCT(INDIRECT(ADDRESS(2,MATCH(E20,'Нормализованная таблица'!$B$1:$K$1)+1,,,"Нормализованная таблица")):INDIRECT(ADDRESS(31,MATCH(E20,'Нормализованная таблица'!$B$1:$K$1)+1,,,"Нормализованная таблица")),INDIRECT(ADDRESS(2,MATCH(F20,'Нормализованная таблица'!$B$1:$K$1)+1,,,"Нормализованная таблица")):INDIRECT(ADDRESS(31,MATCH(F20,'Нормализованная таблица'!$B$1:$K$1)+1,,,"Нормализованная таблица")),INDIRECT(ADDRESS(2,MATCH(G20,'Нормализованная таблица'!$B$1:$K$1)+1,,,"Нормализованная таблица")):INDIRECT(ADDRESS(31,MATCH(G20,'Нормализованная таблица'!$B$1:$K$1)+1,,,"Нормализованная таблица")),INDIRECT(ADDRESS(2,MATCH(H20,'Нормализованная таблица'!$B$1:$K$1)+1,,,"Нормализованная таблица")):INDIRECT(ADDRESS(31,MATCH(H20,'Нормализованная таблица'!$B$1:$K$1)+1,,,"Нормализованная таблица")),INDIRECT(ADDRESS(2,MATCH(D20,'Нормализованная таблица'!$B$1:$K$1)+1,,,"Нормализованная таблица")):INDIRECT(ADDRESS(31,MATCH(D20,'Нормализованная таблица'!$B$1:$K$1)+1,,,"Нормализованная таблица")),INDIRECT(ADDRESS(2,MATCH(C20,'Нормализованная таблица'!$B$1:$K$1)+1,,,"Нормализованная таблица")):INDIRECT(ADDRESS(31,MATCH(C20,'Нормализованная таблица'!$B$1:$K$1)+1,,,"Нормализованная таблица")),INDIRECT(ADDRESS(2,MATCH(B20,'Нормализованная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таблица")),INDIRECT(ADDRESS(2,MATCH(A20,'Нормализованная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таблица")))</f>
        <v>#N/A</v>
      </c>
    </row>
    <row r="21" spans="1:9" x14ac:dyDescent="0.3">
      <c r="A21" t="str">
        <f ca="1">IF(INDIRECT(ADDRESS(Таблицы!$BD22-1,8,,,"Трёхпредметные наборы"))&gt;=Параметры!$A$2,Таблицы!AV22,"")</f>
        <v/>
      </c>
      <c r="B21" t="str">
        <f ca="1">IF(INDIRECT(ADDRESS(Таблицы!$BD22-1,8,,,"Трёхпредметные наборы"))&gt;=Параметры!$A$2,Таблицы!AW22,"")</f>
        <v/>
      </c>
      <c r="C21" t="str">
        <f ca="1">IF(INDIRECT(ADDRESS(Таблицы!$BD22-1,8,,,"Трёхпредметные наборы"))&gt;=Параметры!$A$2,Таблицы!AX22,"")</f>
        <v/>
      </c>
      <c r="D21" t="str">
        <f ca="1">IF(INDIRECT(ADDRESS(Таблицы!$BD22-1,8,,,"Трёхпредметные наборы"))&gt;=Параметры!$A$2,Таблицы!AY22,"")</f>
        <v/>
      </c>
      <c r="E21" t="str">
        <f ca="1">IF(INDIRECT(ADDRESS(Таблицы!$BD22-1,8,,,"Трёхпредметные наборы"))&gt;=Параметры!$A$2,Таблицы!AZ22,"")</f>
        <v/>
      </c>
      <c r="F21" t="str">
        <f ca="1">IF(INDIRECT(ADDRESS(Таблицы!$BD22-1,8,,,"Трёхпредметные наборы"))&gt;=Параметры!$A$2,Таблицы!BA22,"")</f>
        <v/>
      </c>
      <c r="G21" t="str">
        <f ca="1">IF(INDIRECT(ADDRESS(Таблицы!$BD22-1,8,,,"Трёхпредметные наборы"))&gt;=Параметры!$A$2,Таблицы!BB22,"")</f>
        <v/>
      </c>
      <c r="H21" t="str">
        <f ca="1">IF(INDIRECT(ADDRESS(MATCH(Таблицы!BC22,'Однопредметные наборы'!$A$2:$A$11)+1,2,,,"Однопредметные наборы"))&gt;=Параметры!$A$2,Таблицы!BC22,"")</f>
        <v>Терафлю</v>
      </c>
      <c r="I21" s="5" t="e">
        <f ca="1">SUMPRODUCT(INDIRECT(ADDRESS(2,MATCH(E21,'Нормализованная таблица'!$B$1:$K$1)+1,,,"Нормализованная таблица")):INDIRECT(ADDRESS(31,MATCH(E21,'Нормализованная таблица'!$B$1:$K$1)+1,,,"Нормализованная таблица")),INDIRECT(ADDRESS(2,MATCH(F21,'Нормализованная таблица'!$B$1:$K$1)+1,,,"Нормализованная таблица")):INDIRECT(ADDRESS(31,MATCH(F21,'Нормализованная таблица'!$B$1:$K$1)+1,,,"Нормализованная таблица")),INDIRECT(ADDRESS(2,MATCH(G21,'Нормализованная таблица'!$B$1:$K$1)+1,,,"Нормализованная таблица")):INDIRECT(ADDRESS(31,MATCH(G21,'Нормализованная таблица'!$B$1:$K$1)+1,,,"Нормализованная таблица")),INDIRECT(ADDRESS(2,MATCH(H21,'Нормализованная таблица'!$B$1:$K$1)+1,,,"Нормализованная таблица")):INDIRECT(ADDRESS(31,MATCH(H21,'Нормализованная таблица'!$B$1:$K$1)+1,,,"Нормализованная таблица")),INDIRECT(ADDRESS(2,MATCH(D21,'Нормализованная таблица'!$B$1:$K$1)+1,,,"Нормализованная таблица")):INDIRECT(ADDRESS(31,MATCH(D21,'Нормализованная таблица'!$B$1:$K$1)+1,,,"Нормализованная таблица")),INDIRECT(ADDRESS(2,MATCH(C21,'Нормализованная таблица'!$B$1:$K$1)+1,,,"Нормализованная таблица")):INDIRECT(ADDRESS(31,MATCH(C21,'Нормализованная таблица'!$B$1:$K$1)+1,,,"Нормализованная таблица")),INDIRECT(ADDRESS(2,MATCH(B21,'Нормализованная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таблица")),INDIRECT(ADDRESS(2,MATCH(A21,'Нормализованная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таблица")))</f>
        <v>#N/A</v>
      </c>
    </row>
    <row r="22" spans="1:9" x14ac:dyDescent="0.3">
      <c r="A22" t="str">
        <f ca="1">IF(INDIRECT(ADDRESS(Таблицы!$BD23-1,8,,,"Трёхпредметные наборы"))&gt;=Параметры!$A$2,Таблицы!AV23,"")</f>
        <v/>
      </c>
      <c r="B22" t="str">
        <f ca="1">IF(INDIRECT(ADDRESS(Таблицы!$BD23-1,8,,,"Трёхпредметные наборы"))&gt;=Параметры!$A$2,Таблицы!AW23,"")</f>
        <v/>
      </c>
      <c r="C22" t="str">
        <f ca="1">IF(INDIRECT(ADDRESS(Таблицы!$BD23-1,8,,,"Трёхпредметные наборы"))&gt;=Параметры!$A$2,Таблицы!AX23,"")</f>
        <v/>
      </c>
      <c r="D22" t="str">
        <f ca="1">IF(INDIRECT(ADDRESS(Таблицы!$BD23-1,8,,,"Трёхпредметные наборы"))&gt;=Параметры!$A$2,Таблицы!AY23,"")</f>
        <v/>
      </c>
      <c r="E22" t="str">
        <f ca="1">IF(INDIRECT(ADDRESS(Таблицы!$BD23-1,8,,,"Трёхпредметные наборы"))&gt;=Параметры!$A$2,Таблицы!AZ23,"")</f>
        <v/>
      </c>
      <c r="F22" t="str">
        <f ca="1">IF(INDIRECT(ADDRESS(Таблицы!$BD23-1,8,,,"Трёхпредметные наборы"))&gt;=Параметры!$A$2,Таблицы!BA23,"")</f>
        <v/>
      </c>
      <c r="G22" t="str">
        <f ca="1">IF(INDIRECT(ADDRESS(Таблицы!$BD23-1,8,,,"Трёхпредметные наборы"))&gt;=Параметры!$A$2,Таблицы!BB23,"")</f>
        <v/>
      </c>
      <c r="H22" t="str">
        <f ca="1">IF(INDIRECT(ADDRESS(MATCH(Таблицы!BC23,'Однопредметные наборы'!$A$2:$A$11)+1,2,,,"Однопредметные наборы"))&gt;=Параметры!$A$2,Таблицы!BC23,"")</f>
        <v>Терафлю</v>
      </c>
      <c r="I22" s="5" t="e">
        <f ca="1">SUMPRODUCT(INDIRECT(ADDRESS(2,MATCH(E22,'Нормализованная таблица'!$B$1:$K$1)+1,,,"Нормализованная таблица")):INDIRECT(ADDRESS(31,MATCH(E22,'Нормализованная таблица'!$B$1:$K$1)+1,,,"Нормализованная таблица")),INDIRECT(ADDRESS(2,MATCH(F22,'Нормализованная таблица'!$B$1:$K$1)+1,,,"Нормализованная таблица")):INDIRECT(ADDRESS(31,MATCH(F22,'Нормализованная таблица'!$B$1:$K$1)+1,,,"Нормализованная таблица")),INDIRECT(ADDRESS(2,MATCH(G22,'Нормализованная таблица'!$B$1:$K$1)+1,,,"Нормализованная таблица")):INDIRECT(ADDRESS(31,MATCH(G22,'Нормализованная таблица'!$B$1:$K$1)+1,,,"Нормализованная таблица")),INDIRECT(ADDRESS(2,MATCH(H22,'Нормализованная таблица'!$B$1:$K$1)+1,,,"Нормализованная таблица")):INDIRECT(ADDRESS(31,MATCH(H22,'Нормализованная таблица'!$B$1:$K$1)+1,,,"Нормализованная таблица")),INDIRECT(ADDRESS(2,MATCH(D22,'Нормализованная таблица'!$B$1:$K$1)+1,,,"Нормализованная таблица")):INDIRECT(ADDRESS(31,MATCH(D22,'Нормализованная таблица'!$B$1:$K$1)+1,,,"Нормализованная таблица")),INDIRECT(ADDRESS(2,MATCH(C22,'Нормализованная таблица'!$B$1:$K$1)+1,,,"Нормализованная таблица")):INDIRECT(ADDRESS(31,MATCH(C22,'Нормализованная таблица'!$B$1:$K$1)+1,,,"Нормализованная таблица")),INDIRECT(ADDRESS(2,MATCH(B22,'Нормализованная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таблица")),INDIRECT(ADDRESS(2,MATCH(A22,'Нормализованная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таблица")))</f>
        <v>#N/A</v>
      </c>
    </row>
    <row r="23" spans="1:9" x14ac:dyDescent="0.3">
      <c r="A23" t="str">
        <f ca="1">IF(INDIRECT(ADDRESS(Таблицы!$BD24-1,8,,,"Трёхпредметные наборы"))&gt;=Параметры!$A$2,Таблицы!AV24,"")</f>
        <v/>
      </c>
      <c r="B23" t="str">
        <f ca="1">IF(INDIRECT(ADDRESS(Таблицы!$BD24-1,8,,,"Трёхпредметные наборы"))&gt;=Параметры!$A$2,Таблицы!AW24,"")</f>
        <v/>
      </c>
      <c r="C23" t="str">
        <f ca="1">IF(INDIRECT(ADDRESS(Таблицы!$BD24-1,8,,,"Трёхпредметные наборы"))&gt;=Параметры!$A$2,Таблицы!AX24,"")</f>
        <v/>
      </c>
      <c r="D23" t="str">
        <f ca="1">IF(INDIRECT(ADDRESS(Таблицы!$BD24-1,8,,,"Трёхпредметные наборы"))&gt;=Параметры!$A$2,Таблицы!AY24,"")</f>
        <v/>
      </c>
      <c r="E23" t="str">
        <f ca="1">IF(INDIRECT(ADDRESS(Таблицы!$BD24-1,8,,,"Трёхпредметные наборы"))&gt;=Параметры!$A$2,Таблицы!AZ24,"")</f>
        <v/>
      </c>
      <c r="F23" t="str">
        <f ca="1">IF(INDIRECT(ADDRESS(Таблицы!$BD24-1,8,,,"Трёхпредметные наборы"))&gt;=Параметры!$A$2,Таблицы!BA24,"")</f>
        <v/>
      </c>
      <c r="G23" t="str">
        <f ca="1">IF(INDIRECT(ADDRESS(Таблицы!$BD24-1,8,,,"Трёхпредметные наборы"))&gt;=Параметры!$A$2,Таблицы!BB24,"")</f>
        <v/>
      </c>
      <c r="H23" t="str">
        <f ca="1">IF(INDIRECT(ADDRESS(MATCH(Таблицы!BC24,'Однопредметные наборы'!$A$2:$A$11)+1,2,,,"Однопредметные наборы"))&gt;=Параметры!$A$2,Таблицы!BC24,"")</f>
        <v/>
      </c>
      <c r="I23" s="5" t="e">
        <f ca="1">SUMPRODUCT(INDIRECT(ADDRESS(2,MATCH(E23,'Нормализованная таблица'!$B$1:$K$1)+1,,,"Нормализованная таблица")):INDIRECT(ADDRESS(31,MATCH(E23,'Нормализованная таблица'!$B$1:$K$1)+1,,,"Нормализованная таблица")),INDIRECT(ADDRESS(2,MATCH(F23,'Нормализованная таблица'!$B$1:$K$1)+1,,,"Нормализованная таблица")):INDIRECT(ADDRESS(31,MATCH(F23,'Нормализованная таблица'!$B$1:$K$1)+1,,,"Нормализованная таблица")),INDIRECT(ADDRESS(2,MATCH(G23,'Нормализованная таблица'!$B$1:$K$1)+1,,,"Нормализованная таблица")):INDIRECT(ADDRESS(31,MATCH(G23,'Нормализованная таблица'!$B$1:$K$1)+1,,,"Нормализованная таблица")),INDIRECT(ADDRESS(2,MATCH(H23,'Нормализованная таблица'!$B$1:$K$1)+1,,,"Нормализованная таблица")):INDIRECT(ADDRESS(31,MATCH(H23,'Нормализованная таблица'!$B$1:$K$1)+1,,,"Нормализованная таблица")),INDIRECT(ADDRESS(2,MATCH(D23,'Нормализованная таблица'!$B$1:$K$1)+1,,,"Нормализованная таблица")):INDIRECT(ADDRESS(31,MATCH(D23,'Нормализованная таблица'!$B$1:$K$1)+1,,,"Нормализованная таблица")),INDIRECT(ADDRESS(2,MATCH(C23,'Нормализованная таблица'!$B$1:$K$1)+1,,,"Нормализованная таблица")):INDIRECT(ADDRESS(31,MATCH(C23,'Нормализованная таблица'!$B$1:$K$1)+1,,,"Нормализованная таблица")),INDIRECT(ADDRESS(2,MATCH(B23,'Нормализованная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таблица")),INDIRECT(ADDRESS(2,MATCH(A23,'Нормализованная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таблица")))</f>
        <v>#N/A</v>
      </c>
    </row>
    <row r="24" spans="1:9" x14ac:dyDescent="0.3">
      <c r="A24" t="str">
        <f ca="1">IF(INDIRECT(ADDRESS(Таблицы!$BD25-1,8,,,"Трёхпредметные наборы"))&gt;=Параметры!$A$2,Таблицы!AV25,"")</f>
        <v/>
      </c>
      <c r="B24" t="str">
        <f ca="1">IF(INDIRECT(ADDRESS(Таблицы!$BD25-1,8,,,"Трёхпредметные наборы"))&gt;=Параметры!$A$2,Таблицы!AW25,"")</f>
        <v/>
      </c>
      <c r="C24" t="str">
        <f ca="1">IF(INDIRECT(ADDRESS(Таблицы!$BD25-1,8,,,"Трёхпредметные наборы"))&gt;=Параметры!$A$2,Таблицы!AX25,"")</f>
        <v/>
      </c>
      <c r="D24" t="str">
        <f ca="1">IF(INDIRECT(ADDRESS(Таблицы!$BD25-1,8,,,"Трёхпредметные наборы"))&gt;=Параметры!$A$2,Таблицы!AY25,"")</f>
        <v/>
      </c>
      <c r="E24" t="str">
        <f ca="1">IF(INDIRECT(ADDRESS(Таблицы!$BD25-1,8,,,"Трёхпредметные наборы"))&gt;=Параметры!$A$2,Таблицы!AZ25,"")</f>
        <v/>
      </c>
      <c r="F24" t="str">
        <f ca="1">IF(INDIRECT(ADDRESS(Таблицы!$BD25-1,8,,,"Трёхпредметные наборы"))&gt;=Параметры!$A$2,Таблицы!BA25,"")</f>
        <v/>
      </c>
      <c r="G24" t="str">
        <f ca="1">IF(INDIRECT(ADDRESS(Таблицы!$BD25-1,8,,,"Трёхпредметные наборы"))&gt;=Параметры!$A$2,Таблицы!BB25,"")</f>
        <v/>
      </c>
      <c r="H24" t="str">
        <f ca="1">IF(INDIRECT(ADDRESS(MATCH(Таблицы!BC25,'Однопредметные наборы'!$A$2:$A$11)+1,2,,,"Однопредметные наборы"))&gt;=Параметры!$A$2,Таблицы!BC25,"")</f>
        <v>Терафлю</v>
      </c>
      <c r="I24" s="5" t="e">
        <f ca="1">SUMPRODUCT(INDIRECT(ADDRESS(2,MATCH(E24,'Нормализованная таблица'!$B$1:$K$1)+1,,,"Нормализованная таблица")):INDIRECT(ADDRESS(31,MATCH(E24,'Нормализованная таблица'!$B$1:$K$1)+1,,,"Нормализованная таблица")),INDIRECT(ADDRESS(2,MATCH(F24,'Нормализованная таблица'!$B$1:$K$1)+1,,,"Нормализованная таблица")):INDIRECT(ADDRESS(31,MATCH(F24,'Нормализованная таблица'!$B$1:$K$1)+1,,,"Нормализованная таблица")),INDIRECT(ADDRESS(2,MATCH(G24,'Нормализованная таблица'!$B$1:$K$1)+1,,,"Нормализованная таблица")):INDIRECT(ADDRESS(31,MATCH(G24,'Нормализованная таблица'!$B$1:$K$1)+1,,,"Нормализованная таблица")),INDIRECT(ADDRESS(2,MATCH(H24,'Нормализованная таблица'!$B$1:$K$1)+1,,,"Нормализованная таблица")):INDIRECT(ADDRESS(31,MATCH(H24,'Нормализованная таблица'!$B$1:$K$1)+1,,,"Нормализованная таблица")),INDIRECT(ADDRESS(2,MATCH(D24,'Нормализованная таблица'!$B$1:$K$1)+1,,,"Нормализованная таблица")):INDIRECT(ADDRESS(31,MATCH(D24,'Нормализованная таблица'!$B$1:$K$1)+1,,,"Нормализованная таблица")),INDIRECT(ADDRESS(2,MATCH(C24,'Нормализованная таблица'!$B$1:$K$1)+1,,,"Нормализованная таблица")):INDIRECT(ADDRESS(31,MATCH(C24,'Нормализованная таблица'!$B$1:$K$1)+1,,,"Нормализованная таблица")),INDIRECT(ADDRESS(2,MATCH(B24,'Нормализованная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таблица")),INDIRECT(ADDRESS(2,MATCH(A24,'Нормализованная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таблица")))</f>
        <v>#N/A</v>
      </c>
    </row>
    <row r="25" spans="1:9" x14ac:dyDescent="0.3">
      <c r="A25" t="str">
        <f ca="1">IF(INDIRECT(ADDRESS(Таблицы!$BD26-1,8,,,"Трёхпредметные наборы"))&gt;=Параметры!$A$2,Таблицы!AV26,"")</f>
        <v/>
      </c>
      <c r="B25" t="str">
        <f ca="1">IF(INDIRECT(ADDRESS(Таблицы!$BD26-1,8,,,"Трёхпредметные наборы"))&gt;=Параметры!$A$2,Таблицы!AW26,"")</f>
        <v/>
      </c>
      <c r="C25" t="str">
        <f ca="1">IF(INDIRECT(ADDRESS(Таблицы!$BD26-1,8,,,"Трёхпредметные наборы"))&gt;=Параметры!$A$2,Таблицы!AX26,"")</f>
        <v/>
      </c>
      <c r="D25" t="str">
        <f ca="1">IF(INDIRECT(ADDRESS(Таблицы!$BD26-1,8,,,"Трёхпредметные наборы"))&gt;=Параметры!$A$2,Таблицы!AY26,"")</f>
        <v/>
      </c>
      <c r="E25" t="str">
        <f ca="1">IF(INDIRECT(ADDRESS(Таблицы!$BD26-1,8,,,"Трёхпредметные наборы"))&gt;=Параметры!$A$2,Таблицы!AZ26,"")</f>
        <v/>
      </c>
      <c r="F25" t="str">
        <f ca="1">IF(INDIRECT(ADDRESS(Таблицы!$BD26-1,8,,,"Трёхпредметные наборы"))&gt;=Параметры!$A$2,Таблицы!BA26,"")</f>
        <v/>
      </c>
      <c r="G25" t="str">
        <f ca="1">IF(INDIRECT(ADDRESS(Таблицы!$BD26-1,8,,,"Трёхпредметные наборы"))&gt;=Параметры!$A$2,Таблицы!BB26,"")</f>
        <v/>
      </c>
      <c r="H25" t="str">
        <f ca="1">IF(INDIRECT(ADDRESS(MATCH(Таблицы!BC26,'Однопредметные наборы'!$A$2:$A$11)+1,2,,,"Однопредметные наборы"))&gt;=Параметры!$A$2,Таблицы!BC26,"")</f>
        <v>Терафлю</v>
      </c>
      <c r="I25" s="5" t="e">
        <f ca="1">SUMPRODUCT(INDIRECT(ADDRESS(2,MATCH(E25,'Нормализованная таблица'!$B$1:$K$1)+1,,,"Нормализованная таблица")):INDIRECT(ADDRESS(31,MATCH(E25,'Нормализованная таблица'!$B$1:$K$1)+1,,,"Нормализованная таблица")),INDIRECT(ADDRESS(2,MATCH(F25,'Нормализованная таблица'!$B$1:$K$1)+1,,,"Нормализованная таблица")):INDIRECT(ADDRESS(31,MATCH(F25,'Нормализованная таблица'!$B$1:$K$1)+1,,,"Нормализованная таблица")),INDIRECT(ADDRESS(2,MATCH(G25,'Нормализованная таблица'!$B$1:$K$1)+1,,,"Нормализованная таблица")):INDIRECT(ADDRESS(31,MATCH(G25,'Нормализованная таблица'!$B$1:$K$1)+1,,,"Нормализованная таблица")),INDIRECT(ADDRESS(2,MATCH(H25,'Нормализованная таблица'!$B$1:$K$1)+1,,,"Нормализованная таблица")):INDIRECT(ADDRESS(31,MATCH(H25,'Нормализованная таблица'!$B$1:$K$1)+1,,,"Нормализованная таблица")),INDIRECT(ADDRESS(2,MATCH(D25,'Нормализованная таблица'!$B$1:$K$1)+1,,,"Нормализованная таблица")):INDIRECT(ADDRESS(31,MATCH(D25,'Нормализованная таблица'!$B$1:$K$1)+1,,,"Нормализованная таблица")),INDIRECT(ADDRESS(2,MATCH(C25,'Нормализованная таблица'!$B$1:$K$1)+1,,,"Нормализованная таблица")):INDIRECT(ADDRESS(31,MATCH(C25,'Нормализованная таблица'!$B$1:$K$1)+1,,,"Нормализованная таблица")),INDIRECT(ADDRESS(2,MATCH(B25,'Нормализованная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таблица")),INDIRECT(ADDRESS(2,MATCH(A25,'Нормализованная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таблица")))</f>
        <v>#N/A</v>
      </c>
    </row>
    <row r="26" spans="1:9" x14ac:dyDescent="0.3">
      <c r="A26" t="str">
        <f ca="1">IF(INDIRECT(ADDRESS(Таблицы!$BD27-1,8,,,"Трёхпредметные наборы"))&gt;=Параметры!$A$2,Таблицы!AV27,"")</f>
        <v/>
      </c>
      <c r="B26" t="str">
        <f ca="1">IF(INDIRECT(ADDRESS(Таблицы!$BD27-1,8,,,"Трёхпредметные наборы"))&gt;=Параметры!$A$2,Таблицы!AW27,"")</f>
        <v/>
      </c>
      <c r="C26" t="str">
        <f ca="1">IF(INDIRECT(ADDRESS(Таблицы!$BD27-1,8,,,"Трёхпредметные наборы"))&gt;=Параметры!$A$2,Таблицы!AX27,"")</f>
        <v/>
      </c>
      <c r="D26" t="str">
        <f ca="1">IF(INDIRECT(ADDRESS(Таблицы!$BD27-1,8,,,"Трёхпредметные наборы"))&gt;=Параметры!$A$2,Таблицы!AY27,"")</f>
        <v/>
      </c>
      <c r="E26" t="str">
        <f ca="1">IF(INDIRECT(ADDRESS(Таблицы!$BD27-1,8,,,"Трёхпредметные наборы"))&gt;=Параметры!$A$2,Таблицы!AZ27,"")</f>
        <v/>
      </c>
      <c r="F26" t="str">
        <f ca="1">IF(INDIRECT(ADDRESS(Таблицы!$BD27-1,8,,,"Трёхпредметные наборы"))&gt;=Параметры!$A$2,Таблицы!BA27,"")</f>
        <v/>
      </c>
      <c r="G26" t="str">
        <f ca="1">IF(INDIRECT(ADDRESS(Таблицы!$BD27-1,8,,,"Трёхпредметные наборы"))&gt;=Параметры!$A$2,Таблицы!BB27,"")</f>
        <v/>
      </c>
      <c r="H26" t="str">
        <f ca="1">IF(INDIRECT(ADDRESS(MATCH(Таблицы!BC27,'Однопредметные наборы'!$A$2:$A$11)+1,2,,,"Однопредметные наборы"))&gt;=Параметры!$A$2,Таблицы!BC27,"")</f>
        <v>Терафлю</v>
      </c>
      <c r="I26" s="5" t="e">
        <f ca="1">SUMPRODUCT(INDIRECT(ADDRESS(2,MATCH(E26,'Нормализованная таблица'!$B$1:$K$1)+1,,,"Нормализованная таблица")):INDIRECT(ADDRESS(31,MATCH(E26,'Нормализованная таблица'!$B$1:$K$1)+1,,,"Нормализованная таблица")),INDIRECT(ADDRESS(2,MATCH(F26,'Нормализованная таблица'!$B$1:$K$1)+1,,,"Нормализованная таблица")):INDIRECT(ADDRESS(31,MATCH(F26,'Нормализованная таблица'!$B$1:$K$1)+1,,,"Нормализованная таблица")),INDIRECT(ADDRESS(2,MATCH(G26,'Нормализованная таблица'!$B$1:$K$1)+1,,,"Нормализованная таблица")):INDIRECT(ADDRESS(31,MATCH(G26,'Нормализованная таблица'!$B$1:$K$1)+1,,,"Нормализованная таблица")),INDIRECT(ADDRESS(2,MATCH(H26,'Нормализованная таблица'!$B$1:$K$1)+1,,,"Нормализованная таблица")):INDIRECT(ADDRESS(31,MATCH(H26,'Нормализованная таблица'!$B$1:$K$1)+1,,,"Нормализованная таблица")),INDIRECT(ADDRESS(2,MATCH(D26,'Нормализованная таблица'!$B$1:$K$1)+1,,,"Нормализованная таблица")):INDIRECT(ADDRESS(31,MATCH(D26,'Нормализованная таблица'!$B$1:$K$1)+1,,,"Нормализованная таблица")),INDIRECT(ADDRESS(2,MATCH(C26,'Нормализованная таблица'!$B$1:$K$1)+1,,,"Нормализованная таблица")):INDIRECT(ADDRESS(31,MATCH(C26,'Нормализованная таблица'!$B$1:$K$1)+1,,,"Нормализованная таблица")),INDIRECT(ADDRESS(2,MATCH(B26,'Нормализованная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таблица")),INDIRECT(ADDRESS(2,MATCH(A26,'Нормализованная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таблица")))</f>
        <v>#N/A</v>
      </c>
    </row>
    <row r="27" spans="1:9" x14ac:dyDescent="0.3">
      <c r="A27" t="str">
        <f ca="1">IF(INDIRECT(ADDRESS(Таблицы!$BD28-1,8,,,"Трёхпредметные наборы"))&gt;=Параметры!$A$2,Таблицы!AV28,"")</f>
        <v/>
      </c>
      <c r="B27" t="str">
        <f ca="1">IF(INDIRECT(ADDRESS(Таблицы!$BD28-1,8,,,"Трёхпредметные наборы"))&gt;=Параметры!$A$2,Таблицы!AW28,"")</f>
        <v/>
      </c>
      <c r="C27" t="str">
        <f ca="1">IF(INDIRECT(ADDRESS(Таблицы!$BD28-1,8,,,"Трёхпредметные наборы"))&gt;=Параметры!$A$2,Таблицы!AX28,"")</f>
        <v/>
      </c>
      <c r="D27" t="str">
        <f ca="1">IF(INDIRECT(ADDRESS(Таблицы!$BD28-1,8,,,"Трёхпредметные наборы"))&gt;=Параметры!$A$2,Таблицы!AY28,"")</f>
        <v/>
      </c>
      <c r="E27" t="str">
        <f ca="1">IF(INDIRECT(ADDRESS(Таблицы!$BD28-1,8,,,"Трёхпредметные наборы"))&gt;=Параметры!$A$2,Таблицы!AZ28,"")</f>
        <v/>
      </c>
      <c r="F27" t="str">
        <f ca="1">IF(INDIRECT(ADDRESS(Таблицы!$BD28-1,8,,,"Трёхпредметные наборы"))&gt;=Параметры!$A$2,Таблицы!BA28,"")</f>
        <v/>
      </c>
      <c r="G27" t="str">
        <f ca="1">IF(INDIRECT(ADDRESS(Таблицы!$BD28-1,8,,,"Трёхпредметные наборы"))&gt;=Параметры!$A$2,Таблицы!BB28,"")</f>
        <v/>
      </c>
      <c r="H27" t="str">
        <f ca="1">IF(INDIRECT(ADDRESS(MATCH(Таблицы!BC28,'Однопредметные наборы'!$A$2:$A$11)+1,2,,,"Однопредметные наборы"))&gt;=Параметры!$A$2,Таблицы!BC28,"")</f>
        <v>Терафлю</v>
      </c>
      <c r="I27" s="5" t="e">
        <f ca="1">SUMPRODUCT(INDIRECT(ADDRESS(2,MATCH(E27,'Нормализованная таблица'!$B$1:$K$1)+1,,,"Нормализованная таблица")):INDIRECT(ADDRESS(31,MATCH(E27,'Нормализованная таблица'!$B$1:$K$1)+1,,,"Нормализованная таблица")),INDIRECT(ADDRESS(2,MATCH(F27,'Нормализованная таблица'!$B$1:$K$1)+1,,,"Нормализованная таблица")):INDIRECT(ADDRESS(31,MATCH(F27,'Нормализованная таблица'!$B$1:$K$1)+1,,,"Нормализованная таблица")),INDIRECT(ADDRESS(2,MATCH(G27,'Нормализованная таблица'!$B$1:$K$1)+1,,,"Нормализованная таблица")):INDIRECT(ADDRESS(31,MATCH(G27,'Нормализованная таблица'!$B$1:$K$1)+1,,,"Нормализованная таблица")),INDIRECT(ADDRESS(2,MATCH(H27,'Нормализованная таблица'!$B$1:$K$1)+1,,,"Нормализованная таблица")):INDIRECT(ADDRESS(31,MATCH(H27,'Нормализованная таблица'!$B$1:$K$1)+1,,,"Нормализованная таблица")),INDIRECT(ADDRESS(2,MATCH(D27,'Нормализованная таблица'!$B$1:$K$1)+1,,,"Нормализованная таблица")):INDIRECT(ADDRESS(31,MATCH(D27,'Нормализованная таблица'!$B$1:$K$1)+1,,,"Нормализованная таблица")),INDIRECT(ADDRESS(2,MATCH(C27,'Нормализованная таблица'!$B$1:$K$1)+1,,,"Нормализованная таблица")):INDIRECT(ADDRESS(31,MATCH(C27,'Нормализованная таблица'!$B$1:$K$1)+1,,,"Нормализованная таблица")),INDIRECT(ADDRESS(2,MATCH(B27,'Нормализованная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таблица")),INDIRECT(ADDRESS(2,MATCH(A27,'Нормализованная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таблица")))</f>
        <v>#N/A</v>
      </c>
    </row>
    <row r="28" spans="1:9" x14ac:dyDescent="0.3">
      <c r="A28" t="str">
        <f ca="1">IF(INDIRECT(ADDRESS(Таблицы!$BD29-1,8,,,"Трёхпредметные наборы"))&gt;=Параметры!$A$2,Таблицы!AV29,"")</f>
        <v/>
      </c>
      <c r="B28" t="str">
        <f ca="1">IF(INDIRECT(ADDRESS(Таблицы!$BD29-1,8,,,"Трёхпредметные наборы"))&gt;=Параметры!$A$2,Таблицы!AW29,"")</f>
        <v/>
      </c>
      <c r="C28" t="str">
        <f ca="1">IF(INDIRECT(ADDRESS(Таблицы!$BD29-1,8,,,"Трёхпредметные наборы"))&gt;=Параметры!$A$2,Таблицы!AX29,"")</f>
        <v/>
      </c>
      <c r="D28" t="str">
        <f ca="1">IF(INDIRECT(ADDRESS(Таблицы!$BD29-1,8,,,"Трёхпредметные наборы"))&gt;=Параметры!$A$2,Таблицы!AY29,"")</f>
        <v/>
      </c>
      <c r="E28" t="str">
        <f ca="1">IF(INDIRECT(ADDRESS(Таблицы!$BD29-1,8,,,"Трёхпредметные наборы"))&gt;=Параметры!$A$2,Таблицы!AZ29,"")</f>
        <v/>
      </c>
      <c r="F28" t="str">
        <f ca="1">IF(INDIRECT(ADDRESS(Таблицы!$BD29-1,8,,,"Трёхпредметные наборы"))&gt;=Параметры!$A$2,Таблицы!BA29,"")</f>
        <v/>
      </c>
      <c r="G28" t="str">
        <f ca="1">IF(INDIRECT(ADDRESS(Таблицы!$BD29-1,8,,,"Трёхпредметные наборы"))&gt;=Параметры!$A$2,Таблицы!BB29,"")</f>
        <v/>
      </c>
      <c r="H28" t="str">
        <f ca="1">IF(INDIRECT(ADDRESS(MATCH(Таблицы!BC29,'Однопредметные наборы'!$A$2:$A$11)+1,2,,,"Однопредметные наборы"))&gt;=Параметры!$A$2,Таблицы!BC29,"")</f>
        <v>Терафлю</v>
      </c>
      <c r="I28" s="5" t="e">
        <f ca="1">SUMPRODUCT(INDIRECT(ADDRESS(2,MATCH(E28,'Нормализованная таблица'!$B$1:$K$1)+1,,,"Нормализованная таблица")):INDIRECT(ADDRESS(31,MATCH(E28,'Нормализованная таблица'!$B$1:$K$1)+1,,,"Нормализованная таблица")),INDIRECT(ADDRESS(2,MATCH(F28,'Нормализованная таблица'!$B$1:$K$1)+1,,,"Нормализованная таблица")):INDIRECT(ADDRESS(31,MATCH(F28,'Нормализованная таблица'!$B$1:$K$1)+1,,,"Нормализованная таблица")),INDIRECT(ADDRESS(2,MATCH(G28,'Нормализованная таблица'!$B$1:$K$1)+1,,,"Нормализованная таблица")):INDIRECT(ADDRESS(31,MATCH(G28,'Нормализованная таблица'!$B$1:$K$1)+1,,,"Нормализованная таблица")),INDIRECT(ADDRESS(2,MATCH(H28,'Нормализованная таблица'!$B$1:$K$1)+1,,,"Нормализованная таблица")):INDIRECT(ADDRESS(31,MATCH(H28,'Нормализованная таблица'!$B$1:$K$1)+1,,,"Нормализованная таблица")),INDIRECT(ADDRESS(2,MATCH(D28,'Нормализованная таблица'!$B$1:$K$1)+1,,,"Нормализованная таблица")):INDIRECT(ADDRESS(31,MATCH(D28,'Нормализованная таблица'!$B$1:$K$1)+1,,,"Нормализованная таблица")),INDIRECT(ADDRESS(2,MATCH(C28,'Нормализованная таблица'!$B$1:$K$1)+1,,,"Нормализованная таблица")):INDIRECT(ADDRESS(31,MATCH(C28,'Нормализованная таблица'!$B$1:$K$1)+1,,,"Нормализованная таблица")),INDIRECT(ADDRESS(2,MATCH(B28,'Нормализованная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таблица")),INDIRECT(ADDRESS(2,MATCH(A28,'Нормализованная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таблица")))</f>
        <v>#N/A</v>
      </c>
    </row>
    <row r="29" spans="1:9" x14ac:dyDescent="0.3">
      <c r="A29" t="str">
        <f ca="1">IF(INDIRECT(ADDRESS(Таблицы!$BD30-1,8,,,"Трёхпредметные наборы"))&gt;=Параметры!$A$2,Таблицы!AV30,"")</f>
        <v/>
      </c>
      <c r="B29" t="str">
        <f ca="1">IF(INDIRECT(ADDRESS(Таблицы!$BD30-1,8,,,"Трёхпредметные наборы"))&gt;=Параметры!$A$2,Таблицы!AW30,"")</f>
        <v/>
      </c>
      <c r="C29" t="str">
        <f ca="1">IF(INDIRECT(ADDRESS(Таблицы!$BD30-1,8,,,"Трёхпредметные наборы"))&gt;=Параметры!$A$2,Таблицы!AX30,"")</f>
        <v/>
      </c>
      <c r="D29" t="str">
        <f ca="1">IF(INDIRECT(ADDRESS(Таблицы!$BD30-1,8,,,"Трёхпредметные наборы"))&gt;=Параметры!$A$2,Таблицы!AY30,"")</f>
        <v/>
      </c>
      <c r="E29" t="str">
        <f ca="1">IF(INDIRECT(ADDRESS(Таблицы!$BD30-1,8,,,"Трёхпредметные наборы"))&gt;=Параметры!$A$2,Таблицы!AZ30,"")</f>
        <v/>
      </c>
      <c r="F29" t="str">
        <f ca="1">IF(INDIRECT(ADDRESS(Таблицы!$BD30-1,8,,,"Трёхпредметные наборы"))&gt;=Параметры!$A$2,Таблицы!BA30,"")</f>
        <v/>
      </c>
      <c r="G29" t="str">
        <f ca="1">IF(INDIRECT(ADDRESS(Таблицы!$BD30-1,8,,,"Трёхпредметные наборы"))&gt;=Параметры!$A$2,Таблицы!BB30,"")</f>
        <v/>
      </c>
      <c r="H29" t="str">
        <f ca="1">IF(INDIRECT(ADDRESS(MATCH(Таблицы!BC30,'Однопредметные наборы'!$A$2:$A$11)+1,2,,,"Однопредметные наборы"))&gt;=Параметры!$A$2,Таблицы!BC30,"")</f>
        <v>Терафлю</v>
      </c>
      <c r="I29" s="5" t="e">
        <f ca="1">SUMPRODUCT(INDIRECT(ADDRESS(2,MATCH(E29,'Нормализованная таблица'!$B$1:$K$1)+1,,,"Нормализованная таблица")):INDIRECT(ADDRESS(31,MATCH(E29,'Нормализованная таблица'!$B$1:$K$1)+1,,,"Нормализованная таблица")),INDIRECT(ADDRESS(2,MATCH(F29,'Нормализованная таблица'!$B$1:$K$1)+1,,,"Нормализованная таблица")):INDIRECT(ADDRESS(31,MATCH(F29,'Нормализованная таблица'!$B$1:$K$1)+1,,,"Нормализованная таблица")),INDIRECT(ADDRESS(2,MATCH(G29,'Нормализованная таблица'!$B$1:$K$1)+1,,,"Нормализованная таблица")):INDIRECT(ADDRESS(31,MATCH(G29,'Нормализованная таблица'!$B$1:$K$1)+1,,,"Нормализованная таблица")),INDIRECT(ADDRESS(2,MATCH(H29,'Нормализованная таблица'!$B$1:$K$1)+1,,,"Нормализованная таблица")):INDIRECT(ADDRESS(31,MATCH(H29,'Нормализованная таблица'!$B$1:$K$1)+1,,,"Нормализованная таблица")),INDIRECT(ADDRESS(2,MATCH(D29,'Нормализованная таблица'!$B$1:$K$1)+1,,,"Нормализованная таблица")):INDIRECT(ADDRESS(31,MATCH(D29,'Нормализованная таблица'!$B$1:$K$1)+1,,,"Нормализованная таблица")),INDIRECT(ADDRESS(2,MATCH(C29,'Нормализованная таблица'!$B$1:$K$1)+1,,,"Нормализованная таблица")):INDIRECT(ADDRESS(31,MATCH(C29,'Нормализованная таблица'!$B$1:$K$1)+1,,,"Нормализованная таблица")),INDIRECT(ADDRESS(2,MATCH(B29,'Нормализованная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таблица")),INDIRECT(ADDRESS(2,MATCH(A29,'Нормализованная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таблица")))</f>
        <v>#N/A</v>
      </c>
    </row>
    <row r="30" spans="1:9" x14ac:dyDescent="0.3">
      <c r="A30" t="str">
        <f ca="1">IF(INDIRECT(ADDRESS(Таблицы!$BD31-1,8,,,"Трёхпредметные наборы"))&gt;=Параметры!$A$2,Таблицы!AV31,"")</f>
        <v/>
      </c>
      <c r="B30" t="str">
        <f ca="1">IF(INDIRECT(ADDRESS(Таблицы!$BD31-1,8,,,"Трёхпредметные наборы"))&gt;=Параметры!$A$2,Таблицы!AW31,"")</f>
        <v/>
      </c>
      <c r="C30" t="str">
        <f ca="1">IF(INDIRECT(ADDRESS(Таблицы!$BD31-1,8,,,"Трёхпредметные наборы"))&gt;=Параметры!$A$2,Таблицы!AX31,"")</f>
        <v/>
      </c>
      <c r="D30" t="str">
        <f ca="1">IF(INDIRECT(ADDRESS(Таблицы!$BD31-1,8,,,"Трёхпредметные наборы"))&gt;=Параметры!$A$2,Таблицы!AY31,"")</f>
        <v/>
      </c>
      <c r="E30" t="str">
        <f ca="1">IF(INDIRECT(ADDRESS(Таблицы!$BD31-1,8,,,"Трёхпредметные наборы"))&gt;=Параметры!$A$2,Таблицы!AZ31,"")</f>
        <v/>
      </c>
      <c r="F30" t="str">
        <f ca="1">IF(INDIRECT(ADDRESS(Таблицы!$BD31-1,8,,,"Трёхпредметные наборы"))&gt;=Параметры!$A$2,Таблицы!BA31,"")</f>
        <v/>
      </c>
      <c r="G30" t="str">
        <f ca="1">IF(INDIRECT(ADDRESS(Таблицы!$BD31-1,8,,,"Трёхпредметные наборы"))&gt;=Параметры!$A$2,Таблицы!BB31,"")</f>
        <v/>
      </c>
      <c r="H30" t="str">
        <f ca="1">IF(INDIRECT(ADDRESS(MATCH(Таблицы!BC31,'Однопредметные наборы'!$A$2:$A$11)+1,2,,,"Однопредметные наборы"))&gt;=Параметры!$A$2,Таблицы!BC31,"")</f>
        <v/>
      </c>
      <c r="I30" s="5" t="e">
        <f ca="1">SUMPRODUCT(INDIRECT(ADDRESS(2,MATCH(E30,'Нормализованная таблица'!$B$1:$K$1)+1,,,"Нормализованная таблица")):INDIRECT(ADDRESS(31,MATCH(E30,'Нормализованная таблица'!$B$1:$K$1)+1,,,"Нормализованная таблица")),INDIRECT(ADDRESS(2,MATCH(F30,'Нормализованная таблица'!$B$1:$K$1)+1,,,"Нормализованная таблица")):INDIRECT(ADDRESS(31,MATCH(F30,'Нормализованная таблица'!$B$1:$K$1)+1,,,"Нормализованная таблица")),INDIRECT(ADDRESS(2,MATCH(G30,'Нормализованная таблица'!$B$1:$K$1)+1,,,"Нормализованная таблица")):INDIRECT(ADDRESS(31,MATCH(G30,'Нормализованная таблица'!$B$1:$K$1)+1,,,"Нормализованная таблица")),INDIRECT(ADDRESS(2,MATCH(H30,'Нормализованная таблица'!$B$1:$K$1)+1,,,"Нормализованная таблица")):INDIRECT(ADDRESS(31,MATCH(H30,'Нормализованная таблица'!$B$1:$K$1)+1,,,"Нормализованная таблица")),INDIRECT(ADDRESS(2,MATCH(D30,'Нормализованная таблица'!$B$1:$K$1)+1,,,"Нормализованная таблица")):INDIRECT(ADDRESS(31,MATCH(D30,'Нормализованная таблица'!$B$1:$K$1)+1,,,"Нормализованная таблица")),INDIRECT(ADDRESS(2,MATCH(C30,'Нормализованная таблица'!$B$1:$K$1)+1,,,"Нормализованная таблица")):INDIRECT(ADDRESS(31,MATCH(C30,'Нормализованная таблица'!$B$1:$K$1)+1,,,"Нормализованная таблица")),INDIRECT(ADDRESS(2,MATCH(B30,'Нормализованная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таблица")),INDIRECT(ADDRESS(2,MATCH(A30,'Нормализованная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таблица")))</f>
        <v>#N/A</v>
      </c>
    </row>
    <row r="31" spans="1:9" x14ac:dyDescent="0.3">
      <c r="A31" t="str">
        <f ca="1">IF(INDIRECT(ADDRESS(Таблицы!$BD32-1,8,,,"Трёхпредметные наборы"))&gt;=Параметры!$A$2,Таблицы!AV32,"")</f>
        <v/>
      </c>
      <c r="B31" t="str">
        <f ca="1">IF(INDIRECT(ADDRESS(Таблицы!$BD32-1,8,,,"Трёхпредметные наборы"))&gt;=Параметры!$A$2,Таблицы!AW32,"")</f>
        <v/>
      </c>
      <c r="C31" t="str">
        <f ca="1">IF(INDIRECT(ADDRESS(Таблицы!$BD32-1,8,,,"Трёхпредметные наборы"))&gt;=Параметры!$A$2,Таблицы!AX32,"")</f>
        <v/>
      </c>
      <c r="D31" t="str">
        <f ca="1">IF(INDIRECT(ADDRESS(Таблицы!$BD32-1,8,,,"Трёхпредметные наборы"))&gt;=Параметры!$A$2,Таблицы!AY32,"")</f>
        <v/>
      </c>
      <c r="E31" t="str">
        <f ca="1">IF(INDIRECT(ADDRESS(Таблицы!$BD32-1,8,,,"Трёхпредметные наборы"))&gt;=Параметры!$A$2,Таблицы!AZ32,"")</f>
        <v/>
      </c>
      <c r="F31" t="str">
        <f ca="1">IF(INDIRECT(ADDRESS(Таблицы!$BD32-1,8,,,"Трёхпредметные наборы"))&gt;=Параметры!$A$2,Таблицы!BA32,"")</f>
        <v/>
      </c>
      <c r="G31" t="str">
        <f ca="1">IF(INDIRECT(ADDRESS(Таблицы!$BD32-1,8,,,"Трёхпредметные наборы"))&gt;=Параметры!$A$2,Таблицы!BB32,"")</f>
        <v/>
      </c>
      <c r="H31" t="str">
        <f ca="1">IF(INDIRECT(ADDRESS(MATCH(Таблицы!BC32,'Однопредметные наборы'!$A$2:$A$11)+1,2,,,"Однопредметные наборы"))&gt;=Параметры!$A$2,Таблицы!BC32,"")</f>
        <v>Терафлю</v>
      </c>
      <c r="I31" s="5" t="e">
        <f ca="1">SUMPRODUCT(INDIRECT(ADDRESS(2,MATCH(E31,'Нормализованная таблица'!$B$1:$K$1)+1,,,"Нормализованная таблица")):INDIRECT(ADDRESS(31,MATCH(E31,'Нормализованная таблица'!$B$1:$K$1)+1,,,"Нормализованная таблица")),INDIRECT(ADDRESS(2,MATCH(F31,'Нормализованная таблица'!$B$1:$K$1)+1,,,"Нормализованная таблица")):INDIRECT(ADDRESS(31,MATCH(F31,'Нормализованная таблица'!$B$1:$K$1)+1,,,"Нормализованная таблица")),INDIRECT(ADDRESS(2,MATCH(G31,'Нормализованная таблица'!$B$1:$K$1)+1,,,"Нормализованная таблица")):INDIRECT(ADDRESS(31,MATCH(G31,'Нормализованная таблица'!$B$1:$K$1)+1,,,"Нормализованная таблица")),INDIRECT(ADDRESS(2,MATCH(H31,'Нормализованная таблица'!$B$1:$K$1)+1,,,"Нормализованная таблица")):INDIRECT(ADDRESS(31,MATCH(H31,'Нормализованная таблица'!$B$1:$K$1)+1,,,"Нормализованная таблица")),INDIRECT(ADDRESS(2,MATCH(D31,'Нормализованная таблица'!$B$1:$K$1)+1,,,"Нормализованная таблица")):INDIRECT(ADDRESS(31,MATCH(D31,'Нормализованная таблица'!$B$1:$K$1)+1,,,"Нормализованная таблица")),INDIRECT(ADDRESS(2,MATCH(C31,'Нормализованная таблица'!$B$1:$K$1)+1,,,"Нормализованная таблица")):INDIRECT(ADDRESS(31,MATCH(C31,'Нормализованная таблица'!$B$1:$K$1)+1,,,"Нормализованная таблица")),INDIRECT(ADDRESS(2,MATCH(B31,'Нормализованная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таблица")),INDIRECT(ADDRESS(2,MATCH(A31,'Нормализованная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таблица")))</f>
        <v>#N/A</v>
      </c>
    </row>
    <row r="32" spans="1:9" x14ac:dyDescent="0.3">
      <c r="A32" t="str">
        <f ca="1">IF(INDIRECT(ADDRESS(Таблицы!$BD33-1,8,,,"Трёхпредметные наборы"))&gt;=Параметры!$A$2,Таблицы!AV33,"")</f>
        <v/>
      </c>
      <c r="B32" t="str">
        <f ca="1">IF(INDIRECT(ADDRESS(Таблицы!$BD33-1,8,,,"Трёхпредметные наборы"))&gt;=Параметры!$A$2,Таблицы!AW33,"")</f>
        <v/>
      </c>
      <c r="C32" t="str">
        <f ca="1">IF(INDIRECT(ADDRESS(Таблицы!$BD33-1,8,,,"Трёхпредметные наборы"))&gt;=Параметры!$A$2,Таблицы!AX33,"")</f>
        <v/>
      </c>
      <c r="D32" t="str">
        <f ca="1">IF(INDIRECT(ADDRESS(Таблицы!$BD33-1,8,,,"Трёхпредметные наборы"))&gt;=Параметры!$A$2,Таблицы!AY33,"")</f>
        <v/>
      </c>
      <c r="E32" t="str">
        <f ca="1">IF(INDIRECT(ADDRESS(Таблицы!$BD33-1,8,,,"Трёхпредметные наборы"))&gt;=Параметры!$A$2,Таблицы!AZ33,"")</f>
        <v/>
      </c>
      <c r="F32" t="str">
        <f ca="1">IF(INDIRECT(ADDRESS(Таблицы!$BD33-1,8,,,"Трёхпредметные наборы"))&gt;=Параметры!$A$2,Таблицы!BA33,"")</f>
        <v/>
      </c>
      <c r="G32" t="str">
        <f ca="1">IF(INDIRECT(ADDRESS(Таблицы!$BD33-1,8,,,"Трёхпредметные наборы"))&gt;=Параметры!$A$2,Таблицы!BB33,"")</f>
        <v/>
      </c>
      <c r="H32" t="str">
        <f ca="1">IF(INDIRECT(ADDRESS(MATCH(Таблицы!BC33,'Однопредметные наборы'!$A$2:$A$11)+1,2,,,"Однопредметные наборы"))&gt;=Параметры!$A$2,Таблицы!BC33,"")</f>
        <v>Терафлю</v>
      </c>
      <c r="I32" s="5" t="e">
        <f ca="1">SUMPRODUCT(INDIRECT(ADDRESS(2,MATCH(E32,'Нормализованная таблица'!$B$1:$K$1)+1,,,"Нормализованная таблица")):INDIRECT(ADDRESS(31,MATCH(E32,'Нормализованная таблица'!$B$1:$K$1)+1,,,"Нормализованная таблица")),INDIRECT(ADDRESS(2,MATCH(F32,'Нормализованная таблица'!$B$1:$K$1)+1,,,"Нормализованная таблица")):INDIRECT(ADDRESS(31,MATCH(F32,'Нормализованная таблица'!$B$1:$K$1)+1,,,"Нормализованная таблица")),INDIRECT(ADDRESS(2,MATCH(G32,'Нормализованная таблица'!$B$1:$K$1)+1,,,"Нормализованная таблица")):INDIRECT(ADDRESS(31,MATCH(G32,'Нормализованная таблица'!$B$1:$K$1)+1,,,"Нормализованная таблица")),INDIRECT(ADDRESS(2,MATCH(H32,'Нормализованная таблица'!$B$1:$K$1)+1,,,"Нормализованная таблица")):INDIRECT(ADDRESS(31,MATCH(H32,'Нормализованная таблица'!$B$1:$K$1)+1,,,"Нормализованная таблица")),INDIRECT(ADDRESS(2,MATCH(D32,'Нормализованная таблица'!$B$1:$K$1)+1,,,"Нормализованная таблица")):INDIRECT(ADDRESS(31,MATCH(D32,'Нормализованная таблица'!$B$1:$K$1)+1,,,"Нормализованная таблица")),INDIRECT(ADDRESS(2,MATCH(C32,'Нормализованная таблица'!$B$1:$K$1)+1,,,"Нормализованная таблица")):INDIRECT(ADDRESS(31,MATCH(C32,'Нормализованная таблица'!$B$1:$K$1)+1,,,"Нормализованная таблица")),INDIRECT(ADDRESS(2,MATCH(B32,'Нормализованная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таблица")),INDIRECT(ADDRESS(2,MATCH(A32,'Нормализованная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таблица")))</f>
        <v>#N/A</v>
      </c>
    </row>
    <row r="33" spans="1:9" x14ac:dyDescent="0.3">
      <c r="A33" t="str">
        <f ca="1">IF(INDIRECT(ADDRESS(Таблицы!$BD34-1,8,,,"Трёхпредметные наборы"))&gt;=Параметры!$A$2,Таблицы!AV34,"")</f>
        <v/>
      </c>
      <c r="B33" t="str">
        <f ca="1">IF(INDIRECT(ADDRESS(Таблицы!$BD34-1,8,,,"Трёхпредметные наборы"))&gt;=Параметры!$A$2,Таблицы!AW34,"")</f>
        <v/>
      </c>
      <c r="C33" t="str">
        <f ca="1">IF(INDIRECT(ADDRESS(Таблицы!$BD34-1,8,,,"Трёхпредметные наборы"))&gt;=Параметры!$A$2,Таблицы!AX34,"")</f>
        <v/>
      </c>
      <c r="D33" t="str">
        <f ca="1">IF(INDIRECT(ADDRESS(Таблицы!$BD34-1,8,,,"Трёхпредметные наборы"))&gt;=Параметры!$A$2,Таблицы!AY34,"")</f>
        <v/>
      </c>
      <c r="E33" t="str">
        <f ca="1">IF(INDIRECT(ADDRESS(Таблицы!$BD34-1,8,,,"Трёхпредметные наборы"))&gt;=Параметры!$A$2,Таблицы!AZ34,"")</f>
        <v/>
      </c>
      <c r="F33" t="str">
        <f ca="1">IF(INDIRECT(ADDRESS(Таблицы!$BD34-1,8,,,"Трёхпредметные наборы"))&gt;=Параметры!$A$2,Таблицы!BA34,"")</f>
        <v/>
      </c>
      <c r="G33" t="str">
        <f ca="1">IF(INDIRECT(ADDRESS(Таблицы!$BD34-1,8,,,"Трёхпредметные наборы"))&gt;=Параметры!$A$2,Таблицы!BB34,"")</f>
        <v/>
      </c>
      <c r="H33" t="str">
        <f ca="1">IF(INDIRECT(ADDRESS(MATCH(Таблицы!BC34,'Однопредметные наборы'!$A$2:$A$11)+1,2,,,"Однопредметные наборы"))&gt;=Параметры!$A$2,Таблицы!BC34,"")</f>
        <v>Терафлю</v>
      </c>
      <c r="I33" s="5" t="e">
        <f ca="1">SUMPRODUCT(INDIRECT(ADDRESS(2,MATCH(E33,'Нормализованная таблица'!$B$1:$K$1)+1,,,"Нормализованная таблица")):INDIRECT(ADDRESS(31,MATCH(E33,'Нормализованная таблица'!$B$1:$K$1)+1,,,"Нормализованная таблица")),INDIRECT(ADDRESS(2,MATCH(F33,'Нормализованная таблица'!$B$1:$K$1)+1,,,"Нормализованная таблица")):INDIRECT(ADDRESS(31,MATCH(F33,'Нормализованная таблица'!$B$1:$K$1)+1,,,"Нормализованная таблица")),INDIRECT(ADDRESS(2,MATCH(G33,'Нормализованная таблица'!$B$1:$K$1)+1,,,"Нормализованная таблица")):INDIRECT(ADDRESS(31,MATCH(G33,'Нормализованная таблица'!$B$1:$K$1)+1,,,"Нормализованная таблица")),INDIRECT(ADDRESS(2,MATCH(H33,'Нормализованная таблица'!$B$1:$K$1)+1,,,"Нормализованная таблица")):INDIRECT(ADDRESS(31,MATCH(H33,'Нормализованная таблица'!$B$1:$K$1)+1,,,"Нормализованная таблица")),INDIRECT(ADDRESS(2,MATCH(D33,'Нормализованная таблица'!$B$1:$K$1)+1,,,"Нормализованная таблица")):INDIRECT(ADDRESS(31,MATCH(D33,'Нормализованная таблица'!$B$1:$K$1)+1,,,"Нормализованная таблица")),INDIRECT(ADDRESS(2,MATCH(C33,'Нормализованная таблица'!$B$1:$K$1)+1,,,"Нормализованная таблица")):INDIRECT(ADDRESS(31,MATCH(C33,'Нормализованная таблица'!$B$1:$K$1)+1,,,"Нормализованная таблица")),INDIRECT(ADDRESS(2,MATCH(B33,'Нормализованная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таблица")),INDIRECT(ADDRESS(2,MATCH(A33,'Нормализованная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таблица")))</f>
        <v>#N/A</v>
      </c>
    </row>
    <row r="34" spans="1:9" x14ac:dyDescent="0.3">
      <c r="A34" t="str">
        <f ca="1">IF(INDIRECT(ADDRESS(Таблицы!$BD35-1,8,,,"Трёхпредметные наборы"))&gt;=Параметры!$A$2,Таблицы!AV35,"")</f>
        <v/>
      </c>
      <c r="B34" t="str">
        <f ca="1">IF(INDIRECT(ADDRESS(Таблицы!$BD35-1,8,,,"Трёхпредметные наборы"))&gt;=Параметры!$A$2,Таблицы!AW35,"")</f>
        <v/>
      </c>
      <c r="C34" t="str">
        <f ca="1">IF(INDIRECT(ADDRESS(Таблицы!$BD35-1,8,,,"Трёхпредметные наборы"))&gt;=Параметры!$A$2,Таблицы!AX35,"")</f>
        <v/>
      </c>
      <c r="D34" t="str">
        <f ca="1">IF(INDIRECT(ADDRESS(Таблицы!$BD35-1,8,,,"Трёхпредметные наборы"))&gt;=Параметры!$A$2,Таблицы!AY35,"")</f>
        <v/>
      </c>
      <c r="E34" t="str">
        <f ca="1">IF(INDIRECT(ADDRESS(Таблицы!$BD35-1,8,,,"Трёхпредметные наборы"))&gt;=Параметры!$A$2,Таблицы!AZ35,"")</f>
        <v/>
      </c>
      <c r="F34" t="str">
        <f ca="1">IF(INDIRECT(ADDRESS(Таблицы!$BD35-1,8,,,"Трёхпредметные наборы"))&gt;=Параметры!$A$2,Таблицы!BA35,"")</f>
        <v/>
      </c>
      <c r="G34" t="str">
        <f ca="1">IF(INDIRECT(ADDRESS(Таблицы!$BD35-1,8,,,"Трёхпредметные наборы"))&gt;=Параметры!$A$2,Таблицы!BB35,"")</f>
        <v/>
      </c>
      <c r="H34" t="str">
        <f ca="1">IF(INDIRECT(ADDRESS(MATCH(Таблицы!BC35,'Однопредметные наборы'!$A$2:$A$11)+1,2,,,"Однопредметные наборы"))&gt;=Параметры!$A$2,Таблицы!BC35,"")</f>
        <v>Терафлю</v>
      </c>
      <c r="I34" s="5" t="e">
        <f ca="1">SUMPRODUCT(INDIRECT(ADDRESS(2,MATCH(E34,'Нормализованная таблица'!$B$1:$K$1)+1,,,"Нормализованная таблица")):INDIRECT(ADDRESS(31,MATCH(E34,'Нормализованная таблица'!$B$1:$K$1)+1,,,"Нормализованная таблица")),INDIRECT(ADDRESS(2,MATCH(F34,'Нормализованная таблица'!$B$1:$K$1)+1,,,"Нормализованная таблица")):INDIRECT(ADDRESS(31,MATCH(F34,'Нормализованная таблица'!$B$1:$K$1)+1,,,"Нормализованная таблица")),INDIRECT(ADDRESS(2,MATCH(G34,'Нормализованная таблица'!$B$1:$K$1)+1,,,"Нормализованная таблица")):INDIRECT(ADDRESS(31,MATCH(G34,'Нормализованная таблица'!$B$1:$K$1)+1,,,"Нормализованная таблица")),INDIRECT(ADDRESS(2,MATCH(H34,'Нормализованная таблица'!$B$1:$K$1)+1,,,"Нормализованная таблица")):INDIRECT(ADDRESS(31,MATCH(H34,'Нормализованная таблица'!$B$1:$K$1)+1,,,"Нормализованная таблица")),INDIRECT(ADDRESS(2,MATCH(D34,'Нормализованная таблица'!$B$1:$K$1)+1,,,"Нормализованная таблица")):INDIRECT(ADDRESS(31,MATCH(D34,'Нормализованная таблица'!$B$1:$K$1)+1,,,"Нормализованная таблица")),INDIRECT(ADDRESS(2,MATCH(C34,'Нормализованная таблица'!$B$1:$K$1)+1,,,"Нормализованная таблица")):INDIRECT(ADDRESS(31,MATCH(C34,'Нормализованная таблица'!$B$1:$K$1)+1,,,"Нормализованная таблица")),INDIRECT(ADDRESS(2,MATCH(B34,'Нормализованная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таблица")),INDIRECT(ADDRESS(2,MATCH(A34,'Нормализованная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таблица")))</f>
        <v>#N/A</v>
      </c>
    </row>
    <row r="35" spans="1:9" x14ac:dyDescent="0.3">
      <c r="A35" t="str">
        <f ca="1">IF(INDIRECT(ADDRESS(Таблицы!$BD36-1,8,,,"Трёхпредметные наборы"))&gt;=Параметры!$A$2,Таблицы!AV36,"")</f>
        <v/>
      </c>
      <c r="B35" t="str">
        <f ca="1">IF(INDIRECT(ADDRESS(Таблицы!$BD36-1,8,,,"Трёхпредметные наборы"))&gt;=Параметры!$A$2,Таблицы!AW36,"")</f>
        <v/>
      </c>
      <c r="C35" t="str">
        <f ca="1">IF(INDIRECT(ADDRESS(Таблицы!$BD36-1,8,,,"Трёхпредметные наборы"))&gt;=Параметры!$A$2,Таблицы!AX36,"")</f>
        <v/>
      </c>
      <c r="D35" t="str">
        <f ca="1">IF(INDIRECT(ADDRESS(Таблицы!$BD36-1,8,,,"Трёхпредметные наборы"))&gt;=Параметры!$A$2,Таблицы!AY36,"")</f>
        <v/>
      </c>
      <c r="E35" t="str">
        <f ca="1">IF(INDIRECT(ADDRESS(Таблицы!$BD36-1,8,,,"Трёхпредметные наборы"))&gt;=Параметры!$A$2,Таблицы!AZ36,"")</f>
        <v/>
      </c>
      <c r="F35" t="str">
        <f ca="1">IF(INDIRECT(ADDRESS(Таблицы!$BD36-1,8,,,"Трёхпредметные наборы"))&gt;=Параметры!$A$2,Таблицы!BA36,"")</f>
        <v/>
      </c>
      <c r="G35" t="str">
        <f ca="1">IF(INDIRECT(ADDRESS(Таблицы!$BD36-1,8,,,"Трёхпредметные наборы"))&gt;=Параметры!$A$2,Таблицы!BB36,"")</f>
        <v/>
      </c>
      <c r="H35" t="str">
        <f ca="1">IF(INDIRECT(ADDRESS(MATCH(Таблицы!BC36,'Однопредметные наборы'!$A$2:$A$11)+1,2,,,"Однопредметные наборы"))&gt;=Параметры!$A$2,Таблицы!BC36,"")</f>
        <v>Терафлю</v>
      </c>
      <c r="I35" s="5" t="e">
        <f ca="1">SUMPRODUCT(INDIRECT(ADDRESS(2,MATCH(E35,'Нормализованная таблица'!$B$1:$K$1)+1,,,"Нормализованная таблица")):INDIRECT(ADDRESS(31,MATCH(E35,'Нормализованная таблица'!$B$1:$K$1)+1,,,"Нормализованная таблица")),INDIRECT(ADDRESS(2,MATCH(F35,'Нормализованная таблица'!$B$1:$K$1)+1,,,"Нормализованная таблица")):INDIRECT(ADDRESS(31,MATCH(F35,'Нормализованная таблица'!$B$1:$K$1)+1,,,"Нормализованная таблица")),INDIRECT(ADDRESS(2,MATCH(G35,'Нормализованная таблица'!$B$1:$K$1)+1,,,"Нормализованная таблица")):INDIRECT(ADDRESS(31,MATCH(G35,'Нормализованная таблица'!$B$1:$K$1)+1,,,"Нормализованная таблица")),INDIRECT(ADDRESS(2,MATCH(H35,'Нормализованная таблица'!$B$1:$K$1)+1,,,"Нормализованная таблица")):INDIRECT(ADDRESS(31,MATCH(H35,'Нормализованная таблица'!$B$1:$K$1)+1,,,"Нормализованная таблица")),INDIRECT(ADDRESS(2,MATCH(D35,'Нормализованная таблица'!$B$1:$K$1)+1,,,"Нормализованная таблица")):INDIRECT(ADDRESS(31,MATCH(D35,'Нормализованная таблица'!$B$1:$K$1)+1,,,"Нормализованная таблица")),INDIRECT(ADDRESS(2,MATCH(C35,'Нормализованная таблица'!$B$1:$K$1)+1,,,"Нормализованная таблица")):INDIRECT(ADDRESS(31,MATCH(C35,'Нормализованная таблица'!$B$1:$K$1)+1,,,"Нормализованная таблица")),INDIRECT(ADDRESS(2,MATCH(B35,'Нормализованная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таблица")),INDIRECT(ADDRESS(2,MATCH(A35,'Нормализованная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таблица")))</f>
        <v>#N/A</v>
      </c>
    </row>
    <row r="36" spans="1:9" x14ac:dyDescent="0.3">
      <c r="A36" t="str">
        <f ca="1">IF(INDIRECT(ADDRESS(Таблицы!$BD37-1,8,,,"Трёхпредметные наборы"))&gt;=Параметры!$A$2,Таблицы!AV37,"")</f>
        <v/>
      </c>
      <c r="B36" t="str">
        <f ca="1">IF(INDIRECT(ADDRESS(Таблицы!$BD37-1,8,,,"Трёхпредметные наборы"))&gt;=Параметры!$A$2,Таблицы!AW37,"")</f>
        <v/>
      </c>
      <c r="C36" t="str">
        <f ca="1">IF(INDIRECT(ADDRESS(Таблицы!$BD37-1,8,,,"Трёхпредметные наборы"))&gt;=Параметры!$A$2,Таблицы!AX37,"")</f>
        <v/>
      </c>
      <c r="D36" t="str">
        <f ca="1">IF(INDIRECT(ADDRESS(Таблицы!$BD37-1,8,,,"Трёхпредметные наборы"))&gt;=Параметры!$A$2,Таблицы!AY37,"")</f>
        <v/>
      </c>
      <c r="E36" t="str">
        <f ca="1">IF(INDIRECT(ADDRESS(Таблицы!$BD37-1,8,,,"Трёхпредметные наборы"))&gt;=Параметры!$A$2,Таблицы!AZ37,"")</f>
        <v/>
      </c>
      <c r="F36" t="str">
        <f ca="1">IF(INDIRECT(ADDRESS(Таблицы!$BD37-1,8,,,"Трёхпредметные наборы"))&gt;=Параметры!$A$2,Таблицы!BA37,"")</f>
        <v/>
      </c>
      <c r="G36" t="str">
        <f ca="1">IF(INDIRECT(ADDRESS(Таблицы!$BD37-1,8,,,"Трёхпредметные наборы"))&gt;=Параметры!$A$2,Таблицы!BB37,"")</f>
        <v/>
      </c>
      <c r="H36" t="str">
        <f ca="1">IF(INDIRECT(ADDRESS(MATCH(Таблицы!BC37,'Однопредметные наборы'!$A$2:$A$11)+1,2,,,"Однопредметные наборы"))&gt;=Параметры!$A$2,Таблицы!BC37,"")</f>
        <v>Терафлю</v>
      </c>
      <c r="I36" s="5" t="e">
        <f ca="1">SUMPRODUCT(INDIRECT(ADDRESS(2,MATCH(E36,'Нормализованная таблица'!$B$1:$K$1)+1,,,"Нормализованная таблица")):INDIRECT(ADDRESS(31,MATCH(E36,'Нормализованная таблица'!$B$1:$K$1)+1,,,"Нормализованная таблица")),INDIRECT(ADDRESS(2,MATCH(F36,'Нормализованная таблица'!$B$1:$K$1)+1,,,"Нормализованная таблица")):INDIRECT(ADDRESS(31,MATCH(F36,'Нормализованная таблица'!$B$1:$K$1)+1,,,"Нормализованная таблица")),INDIRECT(ADDRESS(2,MATCH(G36,'Нормализованная таблица'!$B$1:$K$1)+1,,,"Нормализованная таблица")):INDIRECT(ADDRESS(31,MATCH(G36,'Нормализованная таблица'!$B$1:$K$1)+1,,,"Нормализованная таблица")),INDIRECT(ADDRESS(2,MATCH(H36,'Нормализованная таблица'!$B$1:$K$1)+1,,,"Нормализованная таблица")):INDIRECT(ADDRESS(31,MATCH(H36,'Нормализованная таблица'!$B$1:$K$1)+1,,,"Нормализованная таблица")),INDIRECT(ADDRESS(2,MATCH(D36,'Нормализованная таблица'!$B$1:$K$1)+1,,,"Нормализованная таблица")):INDIRECT(ADDRESS(31,MATCH(D36,'Нормализованная таблица'!$B$1:$K$1)+1,,,"Нормализованная таблица")),INDIRECT(ADDRESS(2,MATCH(C36,'Нормализованная таблица'!$B$1:$K$1)+1,,,"Нормализованная таблица")):INDIRECT(ADDRESS(31,MATCH(C36,'Нормализованная таблица'!$B$1:$K$1)+1,,,"Нормализованная таблица")),INDIRECT(ADDRESS(2,MATCH(B36,'Нормализованная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таблица")),INDIRECT(ADDRESS(2,MATCH(A36,'Нормализованная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таблица")))</f>
        <v>#N/A</v>
      </c>
    </row>
    <row r="37" spans="1:9" x14ac:dyDescent="0.3">
      <c r="A37" t="str">
        <f ca="1">IF(INDIRECT(ADDRESS(Таблицы!$BD38-1,8,,,"Трёхпредметные наборы"))&gt;=Параметры!$A$2,Таблицы!AV38,"")</f>
        <v/>
      </c>
      <c r="B37" t="str">
        <f ca="1">IF(INDIRECT(ADDRESS(Таблицы!$BD38-1,8,,,"Трёхпредметные наборы"))&gt;=Параметры!$A$2,Таблицы!AW38,"")</f>
        <v/>
      </c>
      <c r="C37" t="str">
        <f ca="1">IF(INDIRECT(ADDRESS(Таблицы!$BD38-1,8,,,"Трёхпредметные наборы"))&gt;=Параметры!$A$2,Таблицы!AX38,"")</f>
        <v/>
      </c>
      <c r="D37" t="str">
        <f ca="1">IF(INDIRECT(ADDRESS(Таблицы!$BD38-1,8,,,"Трёхпредметные наборы"))&gt;=Параметры!$A$2,Таблицы!AY38,"")</f>
        <v/>
      </c>
      <c r="E37" t="str">
        <f ca="1">IF(INDIRECT(ADDRESS(Таблицы!$BD38-1,8,,,"Трёхпредметные наборы"))&gt;=Параметры!$A$2,Таблицы!AZ38,"")</f>
        <v/>
      </c>
      <c r="F37" t="str">
        <f ca="1">IF(INDIRECT(ADDRESS(Таблицы!$BD38-1,8,,,"Трёхпредметные наборы"))&gt;=Параметры!$A$2,Таблицы!BA38,"")</f>
        <v/>
      </c>
      <c r="G37" t="str">
        <f ca="1">IF(INDIRECT(ADDRESS(Таблицы!$BD38-1,8,,,"Трёхпредметные наборы"))&gt;=Параметры!$A$2,Таблицы!BB38,"")</f>
        <v/>
      </c>
      <c r="H37" t="str">
        <f ca="1">IF(INDIRECT(ADDRESS(MATCH(Таблицы!BC38,'Однопредметные наборы'!$A$2:$A$11)+1,2,,,"Однопредметные наборы"))&gt;=Параметры!$A$2,Таблицы!BC38,"")</f>
        <v>Терафлю</v>
      </c>
      <c r="I37" s="5" t="e">
        <f ca="1">SUMPRODUCT(INDIRECT(ADDRESS(2,MATCH(E37,'Нормализованная таблица'!$B$1:$K$1)+1,,,"Нормализованная таблица")):INDIRECT(ADDRESS(31,MATCH(E37,'Нормализованная таблица'!$B$1:$K$1)+1,,,"Нормализованная таблица")),INDIRECT(ADDRESS(2,MATCH(F37,'Нормализованная таблица'!$B$1:$K$1)+1,,,"Нормализованная таблица")):INDIRECT(ADDRESS(31,MATCH(F37,'Нормализованная таблица'!$B$1:$K$1)+1,,,"Нормализованная таблица")),INDIRECT(ADDRESS(2,MATCH(G37,'Нормализованная таблица'!$B$1:$K$1)+1,,,"Нормализованная таблица")):INDIRECT(ADDRESS(31,MATCH(G37,'Нормализованная таблица'!$B$1:$K$1)+1,,,"Нормализованная таблица")),INDIRECT(ADDRESS(2,MATCH(H37,'Нормализованная таблица'!$B$1:$K$1)+1,,,"Нормализованная таблица")):INDIRECT(ADDRESS(31,MATCH(H37,'Нормализованная таблица'!$B$1:$K$1)+1,,,"Нормализованная таблица")),INDIRECT(ADDRESS(2,MATCH(D37,'Нормализованная таблица'!$B$1:$K$1)+1,,,"Нормализованная таблица")):INDIRECT(ADDRESS(31,MATCH(D37,'Нормализованная таблица'!$B$1:$K$1)+1,,,"Нормализованная таблица")),INDIRECT(ADDRESS(2,MATCH(C37,'Нормализованная таблица'!$B$1:$K$1)+1,,,"Нормализованная таблица")):INDIRECT(ADDRESS(31,MATCH(C37,'Нормализованная таблица'!$B$1:$K$1)+1,,,"Нормализованная таблица")),INDIRECT(ADDRESS(2,MATCH(B37,'Нормализованная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таблица")),INDIRECT(ADDRESS(2,MATCH(A37,'Нормализованная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таблица")))</f>
        <v>#N/A</v>
      </c>
    </row>
    <row r="38" spans="1:9" x14ac:dyDescent="0.3">
      <c r="A38" t="str">
        <f ca="1">IF(INDIRECT(ADDRESS(Таблицы!$BD39-1,8,,,"Трёхпредметные наборы"))&gt;=Параметры!$A$2,Таблицы!AV39,"")</f>
        <v/>
      </c>
      <c r="B38" t="str">
        <f ca="1">IF(INDIRECT(ADDRESS(Таблицы!$BD39-1,8,,,"Трёхпредметные наборы"))&gt;=Параметры!$A$2,Таблицы!AW39,"")</f>
        <v/>
      </c>
      <c r="C38" t="str">
        <f ca="1">IF(INDIRECT(ADDRESS(Таблицы!$BD39-1,8,,,"Трёхпредметные наборы"))&gt;=Параметры!$A$2,Таблицы!AX39,"")</f>
        <v/>
      </c>
      <c r="D38" t="str">
        <f ca="1">IF(INDIRECT(ADDRESS(Таблицы!$BD39-1,8,,,"Трёхпредметные наборы"))&gt;=Параметры!$A$2,Таблицы!AY39,"")</f>
        <v/>
      </c>
      <c r="E38" t="str">
        <f ca="1">IF(INDIRECT(ADDRESS(Таблицы!$BD39-1,8,,,"Трёхпредметные наборы"))&gt;=Параметры!$A$2,Таблицы!AZ39,"")</f>
        <v/>
      </c>
      <c r="F38" t="str">
        <f ca="1">IF(INDIRECT(ADDRESS(Таблицы!$BD39-1,8,,,"Трёхпредметные наборы"))&gt;=Параметры!$A$2,Таблицы!BA39,"")</f>
        <v/>
      </c>
      <c r="G38" t="str">
        <f ca="1">IF(INDIRECT(ADDRESS(Таблицы!$BD39-1,8,,,"Трёхпредметные наборы"))&gt;=Параметры!$A$2,Таблицы!BB39,"")</f>
        <v/>
      </c>
      <c r="H38" t="str">
        <f ca="1">IF(INDIRECT(ADDRESS(MATCH(Таблицы!BC39,'Однопредметные наборы'!$A$2:$A$11)+1,2,,,"Однопредметные наборы"))&gt;=Параметры!$A$2,Таблицы!BC39,"")</f>
        <v/>
      </c>
      <c r="I38" s="5" t="e">
        <f ca="1">SUMPRODUCT(INDIRECT(ADDRESS(2,MATCH(E38,'Нормализованная таблица'!$B$1:$K$1)+1,,,"Нормализованная таблица")):INDIRECT(ADDRESS(31,MATCH(E38,'Нормализованная таблица'!$B$1:$K$1)+1,,,"Нормализованная таблица")),INDIRECT(ADDRESS(2,MATCH(F38,'Нормализованная таблица'!$B$1:$K$1)+1,,,"Нормализованная таблица")):INDIRECT(ADDRESS(31,MATCH(F38,'Нормализованная таблица'!$B$1:$K$1)+1,,,"Нормализованная таблица")),INDIRECT(ADDRESS(2,MATCH(G38,'Нормализованная таблица'!$B$1:$K$1)+1,,,"Нормализованная таблица")):INDIRECT(ADDRESS(31,MATCH(G38,'Нормализованная таблица'!$B$1:$K$1)+1,,,"Нормализованная таблица")),INDIRECT(ADDRESS(2,MATCH(H38,'Нормализованная таблица'!$B$1:$K$1)+1,,,"Нормализованная таблица")):INDIRECT(ADDRESS(31,MATCH(H38,'Нормализованная таблица'!$B$1:$K$1)+1,,,"Нормализованная таблица")),INDIRECT(ADDRESS(2,MATCH(D38,'Нормализованная таблица'!$B$1:$K$1)+1,,,"Нормализованная таблица")):INDIRECT(ADDRESS(31,MATCH(D38,'Нормализованная таблица'!$B$1:$K$1)+1,,,"Нормализованная таблица")),INDIRECT(ADDRESS(2,MATCH(C38,'Нормализованная таблица'!$B$1:$K$1)+1,,,"Нормализованная таблица")):INDIRECT(ADDRESS(31,MATCH(C38,'Нормализованная таблица'!$B$1:$K$1)+1,,,"Нормализованная таблица")),INDIRECT(ADDRESS(2,MATCH(B38,'Нормализованная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таблица")),INDIRECT(ADDRESS(2,MATCH(A38,'Нормализованная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таблица")))</f>
        <v>#N/A</v>
      </c>
    </row>
    <row r="39" spans="1:9" x14ac:dyDescent="0.3">
      <c r="A39" t="str">
        <f ca="1">IF(INDIRECT(ADDRESS(Таблицы!$BD40-1,8,,,"Трёхпредметные наборы"))&gt;=Параметры!$A$2,Таблицы!AV40,"")</f>
        <v/>
      </c>
      <c r="B39" t="str">
        <f ca="1">IF(INDIRECT(ADDRESS(Таблицы!$BD40-1,8,,,"Трёхпредметные наборы"))&gt;=Параметры!$A$2,Таблицы!AW40,"")</f>
        <v/>
      </c>
      <c r="C39" t="str">
        <f ca="1">IF(INDIRECT(ADDRESS(Таблицы!$BD40-1,8,,,"Трёхпредметные наборы"))&gt;=Параметры!$A$2,Таблицы!AX40,"")</f>
        <v/>
      </c>
      <c r="D39" t="str">
        <f ca="1">IF(INDIRECT(ADDRESS(Таблицы!$BD40-1,8,,,"Трёхпредметные наборы"))&gt;=Параметры!$A$2,Таблицы!AY40,"")</f>
        <v/>
      </c>
      <c r="E39" t="str">
        <f ca="1">IF(INDIRECT(ADDRESS(Таблицы!$BD40-1,8,,,"Трёхпредметные наборы"))&gt;=Параметры!$A$2,Таблицы!AZ40,"")</f>
        <v/>
      </c>
      <c r="F39" t="str">
        <f ca="1">IF(INDIRECT(ADDRESS(Таблицы!$BD40-1,8,,,"Трёхпредметные наборы"))&gt;=Параметры!$A$2,Таблицы!BA40,"")</f>
        <v/>
      </c>
      <c r="G39" t="str">
        <f ca="1">IF(INDIRECT(ADDRESS(Таблицы!$BD40-1,8,,,"Трёхпредметные наборы"))&gt;=Параметры!$A$2,Таблицы!BB40,"")</f>
        <v/>
      </c>
      <c r="H39" t="str">
        <f ca="1">IF(INDIRECT(ADDRESS(MATCH(Таблицы!BC40,'Однопредметные наборы'!$A$2:$A$11)+1,2,,,"Однопредметные наборы"))&gt;=Параметры!$A$2,Таблицы!BC40,"")</f>
        <v>Терафлю</v>
      </c>
      <c r="I39" s="5" t="e">
        <f ca="1">SUMPRODUCT(INDIRECT(ADDRESS(2,MATCH(E39,'Нормализованная таблица'!$B$1:$K$1)+1,,,"Нормализованная таблица")):INDIRECT(ADDRESS(31,MATCH(E39,'Нормализованная таблица'!$B$1:$K$1)+1,,,"Нормализованная таблица")),INDIRECT(ADDRESS(2,MATCH(F39,'Нормализованная таблица'!$B$1:$K$1)+1,,,"Нормализованная таблица")):INDIRECT(ADDRESS(31,MATCH(F39,'Нормализованная таблица'!$B$1:$K$1)+1,,,"Нормализованная таблица")),INDIRECT(ADDRESS(2,MATCH(G39,'Нормализованная таблица'!$B$1:$K$1)+1,,,"Нормализованная таблица")):INDIRECT(ADDRESS(31,MATCH(G39,'Нормализованная таблица'!$B$1:$K$1)+1,,,"Нормализованная таблица")),INDIRECT(ADDRESS(2,MATCH(H39,'Нормализованная таблица'!$B$1:$K$1)+1,,,"Нормализованная таблица")):INDIRECT(ADDRESS(31,MATCH(H39,'Нормализованная таблица'!$B$1:$K$1)+1,,,"Нормализованная таблица")),INDIRECT(ADDRESS(2,MATCH(D39,'Нормализованная таблица'!$B$1:$K$1)+1,,,"Нормализованная таблица")):INDIRECT(ADDRESS(31,MATCH(D39,'Нормализованная таблица'!$B$1:$K$1)+1,,,"Нормализованная таблица")),INDIRECT(ADDRESS(2,MATCH(C39,'Нормализованная таблица'!$B$1:$K$1)+1,,,"Нормализованная таблица")):INDIRECT(ADDRESS(31,MATCH(C39,'Нормализованная таблица'!$B$1:$K$1)+1,,,"Нормализованная таблица")),INDIRECT(ADDRESS(2,MATCH(B39,'Нормализованная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таблица")),INDIRECT(ADDRESS(2,MATCH(A39,'Нормализованная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таблица")))</f>
        <v>#N/A</v>
      </c>
    </row>
    <row r="40" spans="1:9" x14ac:dyDescent="0.3">
      <c r="A40" t="str">
        <f ca="1">IF(INDIRECT(ADDRESS(Таблицы!$BD41-1,8,,,"Трёхпредметные наборы"))&gt;=Параметры!$A$2,Таблицы!AV41,"")</f>
        <v/>
      </c>
      <c r="B40" t="str">
        <f ca="1">IF(INDIRECT(ADDRESS(Таблицы!$BD41-1,8,,,"Трёхпредметные наборы"))&gt;=Параметры!$A$2,Таблицы!AW41,"")</f>
        <v/>
      </c>
      <c r="C40" t="str">
        <f ca="1">IF(INDIRECT(ADDRESS(Таблицы!$BD41-1,8,,,"Трёхпредметные наборы"))&gt;=Параметры!$A$2,Таблицы!AX41,"")</f>
        <v/>
      </c>
      <c r="D40" t="str">
        <f ca="1">IF(INDIRECT(ADDRESS(Таблицы!$BD41-1,8,,,"Трёхпредметные наборы"))&gt;=Параметры!$A$2,Таблицы!AY41,"")</f>
        <v/>
      </c>
      <c r="E40" t="str">
        <f ca="1">IF(INDIRECT(ADDRESS(Таблицы!$BD41-1,8,,,"Трёхпредметные наборы"))&gt;=Параметры!$A$2,Таблицы!AZ41,"")</f>
        <v/>
      </c>
      <c r="F40" t="str">
        <f ca="1">IF(INDIRECT(ADDRESS(Таблицы!$BD41-1,8,,,"Трёхпредметные наборы"))&gt;=Параметры!$A$2,Таблицы!BA41,"")</f>
        <v/>
      </c>
      <c r="G40" t="str">
        <f ca="1">IF(INDIRECT(ADDRESS(Таблицы!$BD41-1,8,,,"Трёхпредметные наборы"))&gt;=Параметры!$A$2,Таблицы!BB41,"")</f>
        <v/>
      </c>
      <c r="H40" t="str">
        <f ca="1">IF(INDIRECT(ADDRESS(MATCH(Таблицы!BC41,'Однопредметные наборы'!$A$2:$A$11)+1,2,,,"Однопредметные наборы"))&gt;=Параметры!$A$2,Таблицы!BC41,"")</f>
        <v>Терафлю</v>
      </c>
      <c r="I40" s="5" t="e">
        <f ca="1">SUMPRODUCT(INDIRECT(ADDRESS(2,MATCH(E40,'Нормализованная таблица'!$B$1:$K$1)+1,,,"Нормализованная таблица")):INDIRECT(ADDRESS(31,MATCH(E40,'Нормализованная таблица'!$B$1:$K$1)+1,,,"Нормализованная таблица")),INDIRECT(ADDRESS(2,MATCH(F40,'Нормализованная таблица'!$B$1:$K$1)+1,,,"Нормализованная таблица")):INDIRECT(ADDRESS(31,MATCH(F40,'Нормализованная таблица'!$B$1:$K$1)+1,,,"Нормализованная таблица")),INDIRECT(ADDRESS(2,MATCH(G40,'Нормализованная таблица'!$B$1:$K$1)+1,,,"Нормализованная таблица")):INDIRECT(ADDRESS(31,MATCH(G40,'Нормализованная таблица'!$B$1:$K$1)+1,,,"Нормализованная таблица")),INDIRECT(ADDRESS(2,MATCH(H40,'Нормализованная таблица'!$B$1:$K$1)+1,,,"Нормализованная таблица")):INDIRECT(ADDRESS(31,MATCH(H40,'Нормализованная таблица'!$B$1:$K$1)+1,,,"Нормализованная таблица")),INDIRECT(ADDRESS(2,MATCH(D40,'Нормализованная таблица'!$B$1:$K$1)+1,,,"Нормализованная таблица")):INDIRECT(ADDRESS(31,MATCH(D40,'Нормализованная таблица'!$B$1:$K$1)+1,,,"Нормализованная таблица")),INDIRECT(ADDRESS(2,MATCH(C40,'Нормализованная таблица'!$B$1:$K$1)+1,,,"Нормализованная таблица")):INDIRECT(ADDRESS(31,MATCH(C40,'Нормализованная таблица'!$B$1:$K$1)+1,,,"Нормализованная таблица")),INDIRECT(ADDRESS(2,MATCH(B40,'Нормализованная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таблица")),INDIRECT(ADDRESS(2,MATCH(A40,'Нормализованная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таблица")))</f>
        <v>#N/A</v>
      </c>
    </row>
    <row r="41" spans="1:9" x14ac:dyDescent="0.3">
      <c r="A41" t="str">
        <f ca="1">IF(INDIRECT(ADDRESS(Таблицы!$BD42-1,8,,,"Трёхпредметные наборы"))&gt;=Параметры!$A$2,Таблицы!AV42,"")</f>
        <v/>
      </c>
      <c r="B41" t="str">
        <f ca="1">IF(INDIRECT(ADDRESS(Таблицы!$BD42-1,8,,,"Трёхпредметные наборы"))&gt;=Параметры!$A$2,Таблицы!AW42,"")</f>
        <v/>
      </c>
      <c r="C41" t="str">
        <f ca="1">IF(INDIRECT(ADDRESS(Таблицы!$BD42-1,8,,,"Трёхпредметные наборы"))&gt;=Параметры!$A$2,Таблицы!AX42,"")</f>
        <v/>
      </c>
      <c r="D41" t="str">
        <f ca="1">IF(INDIRECT(ADDRESS(Таблицы!$BD42-1,8,,,"Трёхпредметные наборы"))&gt;=Параметры!$A$2,Таблицы!AY42,"")</f>
        <v/>
      </c>
      <c r="E41" t="str">
        <f ca="1">IF(INDIRECT(ADDRESS(Таблицы!$BD42-1,8,,,"Трёхпредметные наборы"))&gt;=Параметры!$A$2,Таблицы!AZ42,"")</f>
        <v/>
      </c>
      <c r="F41" t="str">
        <f ca="1">IF(INDIRECT(ADDRESS(Таблицы!$BD42-1,8,,,"Трёхпредметные наборы"))&gt;=Параметры!$A$2,Таблицы!BA42,"")</f>
        <v/>
      </c>
      <c r="G41" t="str">
        <f ca="1">IF(INDIRECT(ADDRESS(Таблицы!$BD42-1,8,,,"Трёхпредметные наборы"))&gt;=Параметры!$A$2,Таблицы!BB42,"")</f>
        <v/>
      </c>
      <c r="H41" t="str">
        <f ca="1">IF(INDIRECT(ADDRESS(MATCH(Таблицы!BC42,'Однопредметные наборы'!$A$2:$A$11)+1,2,,,"Однопредметные наборы"))&gt;=Параметры!$A$2,Таблицы!BC42,"")</f>
        <v>Терафлю</v>
      </c>
      <c r="I41" s="5" t="e">
        <f ca="1">SUMPRODUCT(INDIRECT(ADDRESS(2,MATCH(E41,'Нормализованная таблица'!$B$1:$K$1)+1,,,"Нормализованная таблица")):INDIRECT(ADDRESS(31,MATCH(E41,'Нормализованная таблица'!$B$1:$K$1)+1,,,"Нормализованная таблица")),INDIRECT(ADDRESS(2,MATCH(F41,'Нормализованная таблица'!$B$1:$K$1)+1,,,"Нормализованная таблица")):INDIRECT(ADDRESS(31,MATCH(F41,'Нормализованная таблица'!$B$1:$K$1)+1,,,"Нормализованная таблица")),INDIRECT(ADDRESS(2,MATCH(G41,'Нормализованная таблица'!$B$1:$K$1)+1,,,"Нормализованная таблица")):INDIRECT(ADDRESS(31,MATCH(G41,'Нормализованная таблица'!$B$1:$K$1)+1,,,"Нормализованная таблица")),INDIRECT(ADDRESS(2,MATCH(H41,'Нормализованная таблица'!$B$1:$K$1)+1,,,"Нормализованная таблица")):INDIRECT(ADDRESS(31,MATCH(H41,'Нормализованная таблица'!$B$1:$K$1)+1,,,"Нормализованная таблица")),INDIRECT(ADDRESS(2,MATCH(D41,'Нормализованная таблица'!$B$1:$K$1)+1,,,"Нормализованная таблица")):INDIRECT(ADDRESS(31,MATCH(D41,'Нормализованная таблица'!$B$1:$K$1)+1,,,"Нормализованная таблица")),INDIRECT(ADDRESS(2,MATCH(C41,'Нормализованная таблица'!$B$1:$K$1)+1,,,"Нормализованная таблица")):INDIRECT(ADDRESS(31,MATCH(C41,'Нормализованная таблица'!$B$1:$K$1)+1,,,"Нормализованная таблица")),INDIRECT(ADDRESS(2,MATCH(B41,'Нормализованная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таблица")),INDIRECT(ADDRESS(2,MATCH(A41,'Нормализованная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таблица")))</f>
        <v>#N/A</v>
      </c>
    </row>
    <row r="42" spans="1:9" x14ac:dyDescent="0.3">
      <c r="A42" t="str">
        <f ca="1">IF(INDIRECT(ADDRESS(Таблицы!$BD43-1,8,,,"Трёхпредметные наборы"))&gt;=Параметры!$A$2,Таблицы!AV43,"")</f>
        <v/>
      </c>
      <c r="B42" t="str">
        <f ca="1">IF(INDIRECT(ADDRESS(Таблицы!$BD43-1,8,,,"Трёхпредметные наборы"))&gt;=Параметры!$A$2,Таблицы!AW43,"")</f>
        <v/>
      </c>
      <c r="C42" t="str">
        <f ca="1">IF(INDIRECT(ADDRESS(Таблицы!$BD43-1,8,,,"Трёхпредметные наборы"))&gt;=Параметры!$A$2,Таблицы!AX43,"")</f>
        <v/>
      </c>
      <c r="D42" t="str">
        <f ca="1">IF(INDIRECT(ADDRESS(Таблицы!$BD43-1,8,,,"Трёхпредметные наборы"))&gt;=Параметры!$A$2,Таблицы!AY43,"")</f>
        <v/>
      </c>
      <c r="E42" t="str">
        <f ca="1">IF(INDIRECT(ADDRESS(Таблицы!$BD43-1,8,,,"Трёхпредметные наборы"))&gt;=Параметры!$A$2,Таблицы!AZ43,"")</f>
        <v/>
      </c>
      <c r="F42" t="str">
        <f ca="1">IF(INDIRECT(ADDRESS(Таблицы!$BD43-1,8,,,"Трёхпредметные наборы"))&gt;=Параметры!$A$2,Таблицы!BA43,"")</f>
        <v/>
      </c>
      <c r="G42" t="str">
        <f ca="1">IF(INDIRECT(ADDRESS(Таблицы!$BD43-1,8,,,"Трёхпредметные наборы"))&gt;=Параметры!$A$2,Таблицы!BB43,"")</f>
        <v/>
      </c>
      <c r="H42" t="str">
        <f ca="1">IF(INDIRECT(ADDRESS(MATCH(Таблицы!BC43,'Однопредметные наборы'!$A$2:$A$11)+1,2,,,"Однопредметные наборы"))&gt;=Параметры!$A$2,Таблицы!BC43,"")</f>
        <v>Терафлю</v>
      </c>
      <c r="I42" s="5" t="e">
        <f ca="1">SUMPRODUCT(INDIRECT(ADDRESS(2,MATCH(E42,'Нормализованная таблица'!$B$1:$K$1)+1,,,"Нормализованная таблица")):INDIRECT(ADDRESS(31,MATCH(E42,'Нормализованная таблица'!$B$1:$K$1)+1,,,"Нормализованная таблица")),INDIRECT(ADDRESS(2,MATCH(F42,'Нормализованная таблица'!$B$1:$K$1)+1,,,"Нормализованная таблица")):INDIRECT(ADDRESS(31,MATCH(F42,'Нормализованная таблица'!$B$1:$K$1)+1,,,"Нормализованная таблица")),INDIRECT(ADDRESS(2,MATCH(G42,'Нормализованная таблица'!$B$1:$K$1)+1,,,"Нормализованная таблица")):INDIRECT(ADDRESS(31,MATCH(G42,'Нормализованная таблица'!$B$1:$K$1)+1,,,"Нормализованная таблица")),INDIRECT(ADDRESS(2,MATCH(H42,'Нормализованная таблица'!$B$1:$K$1)+1,,,"Нормализованная таблица")):INDIRECT(ADDRESS(31,MATCH(H42,'Нормализованная таблица'!$B$1:$K$1)+1,,,"Нормализованная таблица")),INDIRECT(ADDRESS(2,MATCH(D42,'Нормализованная таблица'!$B$1:$K$1)+1,,,"Нормализованная таблица")):INDIRECT(ADDRESS(31,MATCH(D42,'Нормализованная таблица'!$B$1:$K$1)+1,,,"Нормализованная таблица")),INDIRECT(ADDRESS(2,MATCH(C42,'Нормализованная таблица'!$B$1:$K$1)+1,,,"Нормализованная таблица")):INDIRECT(ADDRESS(31,MATCH(C42,'Нормализованная таблица'!$B$1:$K$1)+1,,,"Нормализованная таблица")),INDIRECT(ADDRESS(2,MATCH(B42,'Нормализованная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таблица")),INDIRECT(ADDRESS(2,MATCH(A42,'Нормализованная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таблица")))</f>
        <v>#N/A</v>
      </c>
    </row>
    <row r="43" spans="1:9" x14ac:dyDescent="0.3">
      <c r="A43" t="str">
        <f ca="1">IF(INDIRECT(ADDRESS(Таблицы!$BD44-1,8,,,"Трёхпредметные наборы"))&gt;=Параметры!$A$2,Таблицы!AV44,"")</f>
        <v/>
      </c>
      <c r="B43" t="str">
        <f ca="1">IF(INDIRECT(ADDRESS(Таблицы!$BD44-1,8,,,"Трёхпредметные наборы"))&gt;=Параметры!$A$2,Таблицы!AW44,"")</f>
        <v/>
      </c>
      <c r="C43" t="str">
        <f ca="1">IF(INDIRECT(ADDRESS(Таблицы!$BD44-1,8,,,"Трёхпредметные наборы"))&gt;=Параметры!$A$2,Таблицы!AX44,"")</f>
        <v/>
      </c>
      <c r="D43" t="str">
        <f ca="1">IF(INDIRECT(ADDRESS(Таблицы!$BD44-1,8,,,"Трёхпредметные наборы"))&gt;=Параметры!$A$2,Таблицы!AY44,"")</f>
        <v/>
      </c>
      <c r="E43" t="str">
        <f ca="1">IF(INDIRECT(ADDRESS(Таблицы!$BD44-1,8,,,"Трёхпредметные наборы"))&gt;=Параметры!$A$2,Таблицы!AZ44,"")</f>
        <v/>
      </c>
      <c r="F43" t="str">
        <f ca="1">IF(INDIRECT(ADDRESS(Таблицы!$BD44-1,8,,,"Трёхпредметные наборы"))&gt;=Параметры!$A$2,Таблицы!BA44,"")</f>
        <v/>
      </c>
      <c r="G43" t="str">
        <f ca="1">IF(INDIRECT(ADDRESS(Таблицы!$BD44-1,8,,,"Трёхпредметные наборы"))&gt;=Параметры!$A$2,Таблицы!BB44,"")</f>
        <v/>
      </c>
      <c r="H43" t="str">
        <f ca="1">IF(INDIRECT(ADDRESS(MATCH(Таблицы!BC44,'Однопредметные наборы'!$A$2:$A$11)+1,2,,,"Однопредметные наборы"))&gt;=Параметры!$A$2,Таблицы!BC44,"")</f>
        <v>Терафлю</v>
      </c>
      <c r="I43" s="5" t="e">
        <f ca="1">SUMPRODUCT(INDIRECT(ADDRESS(2,MATCH(E43,'Нормализованная таблица'!$B$1:$K$1)+1,,,"Нормализованная таблица")):INDIRECT(ADDRESS(31,MATCH(E43,'Нормализованная таблица'!$B$1:$K$1)+1,,,"Нормализованная таблица")),INDIRECT(ADDRESS(2,MATCH(F43,'Нормализованная таблица'!$B$1:$K$1)+1,,,"Нормализованная таблица")):INDIRECT(ADDRESS(31,MATCH(F43,'Нормализованная таблица'!$B$1:$K$1)+1,,,"Нормализованная таблица")),INDIRECT(ADDRESS(2,MATCH(G43,'Нормализованная таблица'!$B$1:$K$1)+1,,,"Нормализованная таблица")):INDIRECT(ADDRESS(31,MATCH(G43,'Нормализованная таблица'!$B$1:$K$1)+1,,,"Нормализованная таблица")),INDIRECT(ADDRESS(2,MATCH(H43,'Нормализованная таблица'!$B$1:$K$1)+1,,,"Нормализованная таблица")):INDIRECT(ADDRESS(31,MATCH(H43,'Нормализованная таблица'!$B$1:$K$1)+1,,,"Нормализованная таблица")),INDIRECT(ADDRESS(2,MATCH(D43,'Нормализованная таблица'!$B$1:$K$1)+1,,,"Нормализованная таблица")):INDIRECT(ADDRESS(31,MATCH(D43,'Нормализованная таблица'!$B$1:$K$1)+1,,,"Нормализованная таблица")),INDIRECT(ADDRESS(2,MATCH(C43,'Нормализованная таблица'!$B$1:$K$1)+1,,,"Нормализованная таблица")):INDIRECT(ADDRESS(31,MATCH(C43,'Нормализованная таблица'!$B$1:$K$1)+1,,,"Нормализованная таблица")),INDIRECT(ADDRESS(2,MATCH(B43,'Нормализованная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таблица")),INDIRECT(ADDRESS(2,MATCH(A43,'Нормализованная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таблица")))</f>
        <v>#N/A</v>
      </c>
    </row>
    <row r="44" spans="1:9" x14ac:dyDescent="0.3">
      <c r="A44" t="str">
        <f ca="1">IF(INDIRECT(ADDRESS(Таблицы!$BD45-1,8,,,"Трёхпредметные наборы"))&gt;=Параметры!$A$2,Таблицы!AV45,"")</f>
        <v/>
      </c>
      <c r="B44" t="str">
        <f ca="1">IF(INDIRECT(ADDRESS(Таблицы!$BD45-1,8,,,"Трёхпредметные наборы"))&gt;=Параметры!$A$2,Таблицы!AW45,"")</f>
        <v/>
      </c>
      <c r="C44" t="str">
        <f ca="1">IF(INDIRECT(ADDRESS(Таблицы!$BD45-1,8,,,"Трёхпредметные наборы"))&gt;=Параметры!$A$2,Таблицы!AX45,"")</f>
        <v/>
      </c>
      <c r="D44" t="str">
        <f ca="1">IF(INDIRECT(ADDRESS(Таблицы!$BD45-1,8,,,"Трёхпредметные наборы"))&gt;=Параметры!$A$2,Таблицы!AY45,"")</f>
        <v/>
      </c>
      <c r="E44" t="str">
        <f ca="1">IF(INDIRECT(ADDRESS(Таблицы!$BD45-1,8,,,"Трёхпредметные наборы"))&gt;=Параметры!$A$2,Таблицы!AZ45,"")</f>
        <v/>
      </c>
      <c r="F44" t="str">
        <f ca="1">IF(INDIRECT(ADDRESS(Таблицы!$BD45-1,8,,,"Трёхпредметные наборы"))&gt;=Параметры!$A$2,Таблицы!BA45,"")</f>
        <v/>
      </c>
      <c r="G44" t="str">
        <f ca="1">IF(INDIRECT(ADDRESS(Таблицы!$BD45-1,8,,,"Трёхпредметные наборы"))&gt;=Параметры!$A$2,Таблицы!BB45,"")</f>
        <v/>
      </c>
      <c r="H44" t="str">
        <f ca="1">IF(INDIRECT(ADDRESS(MATCH(Таблицы!BC45,'Однопредметные наборы'!$A$2:$A$11)+1,2,,,"Однопредметные наборы"))&gt;=Параметры!$A$2,Таблицы!BC45,"")</f>
        <v>Терафлю</v>
      </c>
      <c r="I44" s="5" t="e">
        <f ca="1">SUMPRODUCT(INDIRECT(ADDRESS(2,MATCH(E44,'Нормализованная таблица'!$B$1:$K$1)+1,,,"Нормализованная таблица")):INDIRECT(ADDRESS(31,MATCH(E44,'Нормализованная таблица'!$B$1:$K$1)+1,,,"Нормализованная таблица")),INDIRECT(ADDRESS(2,MATCH(F44,'Нормализованная таблица'!$B$1:$K$1)+1,,,"Нормализованная таблица")):INDIRECT(ADDRESS(31,MATCH(F44,'Нормализованная таблица'!$B$1:$K$1)+1,,,"Нормализованная таблица")),INDIRECT(ADDRESS(2,MATCH(G44,'Нормализованная таблица'!$B$1:$K$1)+1,,,"Нормализованная таблица")):INDIRECT(ADDRESS(31,MATCH(G44,'Нормализованная таблица'!$B$1:$K$1)+1,,,"Нормализованная таблица")),INDIRECT(ADDRESS(2,MATCH(H44,'Нормализованная таблица'!$B$1:$K$1)+1,,,"Нормализованная таблица")):INDIRECT(ADDRESS(31,MATCH(H44,'Нормализованная таблица'!$B$1:$K$1)+1,,,"Нормализованная таблица")),INDIRECT(ADDRESS(2,MATCH(D44,'Нормализованная таблица'!$B$1:$K$1)+1,,,"Нормализованная таблица")):INDIRECT(ADDRESS(31,MATCH(D44,'Нормализованная таблица'!$B$1:$K$1)+1,,,"Нормализованная таблица")),INDIRECT(ADDRESS(2,MATCH(C44,'Нормализованная таблица'!$B$1:$K$1)+1,,,"Нормализованная таблица")):INDIRECT(ADDRESS(31,MATCH(C44,'Нормализованная таблица'!$B$1:$K$1)+1,,,"Нормализованная таблица")),INDIRECT(ADDRESS(2,MATCH(B44,'Нормализованная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таблица")),INDIRECT(ADDRESS(2,MATCH(A44,'Нормализованная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таблица")))</f>
        <v>#N/A</v>
      </c>
    </row>
    <row r="45" spans="1:9" x14ac:dyDescent="0.3">
      <c r="A45" t="str">
        <f ca="1">IF(INDIRECT(ADDRESS(Таблицы!$BD46-1,8,,,"Трёхпредметные наборы"))&gt;=Параметры!$A$2,Таблицы!AV46,"")</f>
        <v/>
      </c>
      <c r="B45" t="str">
        <f ca="1">IF(INDIRECT(ADDRESS(Таблицы!$BD46-1,8,,,"Трёхпредметные наборы"))&gt;=Параметры!$A$2,Таблицы!AW46,"")</f>
        <v/>
      </c>
      <c r="C45" t="str">
        <f ca="1">IF(INDIRECT(ADDRESS(Таблицы!$BD46-1,8,,,"Трёхпредметные наборы"))&gt;=Параметры!$A$2,Таблицы!AX46,"")</f>
        <v/>
      </c>
      <c r="D45" t="str">
        <f ca="1">IF(INDIRECT(ADDRESS(Таблицы!$BD46-1,8,,,"Трёхпредметные наборы"))&gt;=Параметры!$A$2,Таблицы!AY46,"")</f>
        <v/>
      </c>
      <c r="E45" t="str">
        <f ca="1">IF(INDIRECT(ADDRESS(Таблицы!$BD46-1,8,,,"Трёхпредметные наборы"))&gt;=Параметры!$A$2,Таблицы!AZ46,"")</f>
        <v/>
      </c>
      <c r="F45" t="str">
        <f ca="1">IF(INDIRECT(ADDRESS(Таблицы!$BD46-1,8,,,"Трёхпредметные наборы"))&gt;=Параметры!$A$2,Таблицы!BA46,"")</f>
        <v/>
      </c>
      <c r="G45" t="str">
        <f ca="1">IF(INDIRECT(ADDRESS(Таблицы!$BD46-1,8,,,"Трёхпредметные наборы"))&gt;=Параметры!$A$2,Таблицы!BB46,"")</f>
        <v/>
      </c>
      <c r="H45" t="str">
        <f ca="1">IF(INDIRECT(ADDRESS(MATCH(Таблицы!BC46,'Однопредметные наборы'!$A$2:$A$11)+1,2,,,"Однопредметные наборы"))&gt;=Параметры!$A$2,Таблицы!BC46,"")</f>
        <v>Терафлю</v>
      </c>
      <c r="I45" s="5" t="e">
        <f ca="1">SUMPRODUCT(INDIRECT(ADDRESS(2,MATCH(E45,'Нормализованная таблица'!$B$1:$K$1)+1,,,"Нормализованная таблица")):INDIRECT(ADDRESS(31,MATCH(E45,'Нормализованная таблица'!$B$1:$K$1)+1,,,"Нормализованная таблица")),INDIRECT(ADDRESS(2,MATCH(F45,'Нормализованная таблица'!$B$1:$K$1)+1,,,"Нормализованная таблица")):INDIRECT(ADDRESS(31,MATCH(F45,'Нормализованная таблица'!$B$1:$K$1)+1,,,"Нормализованная таблица")),INDIRECT(ADDRESS(2,MATCH(G45,'Нормализованная таблица'!$B$1:$K$1)+1,,,"Нормализованная таблица")):INDIRECT(ADDRESS(31,MATCH(G45,'Нормализованная таблица'!$B$1:$K$1)+1,,,"Нормализованная таблица")),INDIRECT(ADDRESS(2,MATCH(H45,'Нормализованная таблица'!$B$1:$K$1)+1,,,"Нормализованная таблица")):INDIRECT(ADDRESS(31,MATCH(H45,'Нормализованная таблица'!$B$1:$K$1)+1,,,"Нормализованная таблица")),INDIRECT(ADDRESS(2,MATCH(D45,'Нормализованная таблица'!$B$1:$K$1)+1,,,"Нормализованная таблица")):INDIRECT(ADDRESS(31,MATCH(D45,'Нормализованная таблица'!$B$1:$K$1)+1,,,"Нормализованная таблица")),INDIRECT(ADDRESS(2,MATCH(C45,'Нормализованная таблица'!$B$1:$K$1)+1,,,"Нормализованная таблица")):INDIRECT(ADDRESS(31,MATCH(C45,'Нормализованная таблица'!$B$1:$K$1)+1,,,"Нормализованная таблица")),INDIRECT(ADDRESS(2,MATCH(B45,'Нормализованная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таблица")),INDIRECT(ADDRESS(2,MATCH(A45,'Нормализованная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таблица")))</f>
        <v>#N/A</v>
      </c>
    </row>
    <row r="46" spans="1:9" x14ac:dyDescent="0.3">
      <c r="A46" t="str">
        <f ca="1">IF(INDIRECT(ADDRESS(Таблицы!$BD47-1,8,,,"Трёхпредметные наборы"))&gt;=Параметры!$A$2,Таблицы!AV47,"")</f>
        <v/>
      </c>
      <c r="B46" t="str">
        <f ca="1">IF(INDIRECT(ADDRESS(Таблицы!$BD47-1,8,,,"Трёхпредметные наборы"))&gt;=Параметры!$A$2,Таблицы!AW47,"")</f>
        <v/>
      </c>
      <c r="C46" t="str">
        <f ca="1">IF(INDIRECT(ADDRESS(Таблицы!$BD47-1,8,,,"Трёхпредметные наборы"))&gt;=Параметры!$A$2,Таблицы!AX47,"")</f>
        <v/>
      </c>
      <c r="D46" t="str">
        <f ca="1">IF(INDIRECT(ADDRESS(Таблицы!$BD47-1,8,,,"Трёхпредметные наборы"))&gt;=Параметры!$A$2,Таблицы!AY47,"")</f>
        <v/>
      </c>
      <c r="E46" t="str">
        <f ca="1">IF(INDIRECT(ADDRESS(Таблицы!$BD47-1,8,,,"Трёхпредметные наборы"))&gt;=Параметры!$A$2,Таблицы!AZ47,"")</f>
        <v/>
      </c>
      <c r="F46" t="str">
        <f ca="1">IF(INDIRECT(ADDRESS(Таблицы!$BD47-1,8,,,"Трёхпредметные наборы"))&gt;=Параметры!$A$2,Таблицы!BA47,"")</f>
        <v/>
      </c>
      <c r="G46" t="str">
        <f ca="1">IF(INDIRECT(ADDRESS(Таблицы!$BD47-1,8,,,"Трёхпредметные наборы"))&gt;=Параметры!$A$2,Таблицы!BB47,"")</f>
        <v/>
      </c>
      <c r="H46" t="str">
        <f ca="1">IF(INDIRECT(ADDRESS(MATCH(Таблицы!BC47,'Однопредметные наборы'!$A$2:$A$11)+1,2,,,"Однопредметные наборы"))&gt;=Параметры!$A$2,Таблицы!BC47,"")</f>
        <v>Терафлю</v>
      </c>
      <c r="I46" s="5" t="e">
        <f ca="1">SUMPRODUCT(INDIRECT(ADDRESS(2,MATCH(E46,'Нормализованная таблица'!$B$1:$K$1)+1,,,"Нормализованная таблица")):INDIRECT(ADDRESS(31,MATCH(E46,'Нормализованная таблица'!$B$1:$K$1)+1,,,"Нормализованная таблица")),INDIRECT(ADDRESS(2,MATCH(F46,'Нормализованная таблица'!$B$1:$K$1)+1,,,"Нормализованная таблица")):INDIRECT(ADDRESS(31,MATCH(F46,'Нормализованная таблица'!$B$1:$K$1)+1,,,"Нормализованная таблица")),INDIRECT(ADDRESS(2,MATCH(G46,'Нормализованная таблица'!$B$1:$K$1)+1,,,"Нормализованная таблица")):INDIRECT(ADDRESS(31,MATCH(G46,'Нормализованная таблица'!$B$1:$K$1)+1,,,"Нормализованная таблица")),INDIRECT(ADDRESS(2,MATCH(H46,'Нормализованная таблица'!$B$1:$K$1)+1,,,"Нормализованная таблица")):INDIRECT(ADDRESS(31,MATCH(H46,'Нормализованная таблица'!$B$1:$K$1)+1,,,"Нормализованная таблица")),INDIRECT(ADDRESS(2,MATCH(D46,'Нормализованная таблица'!$B$1:$K$1)+1,,,"Нормализованная таблица")):INDIRECT(ADDRESS(31,MATCH(D46,'Нормализованная таблица'!$B$1:$K$1)+1,,,"Нормализованная таблица")),INDIRECT(ADDRESS(2,MATCH(C46,'Нормализованная таблица'!$B$1:$K$1)+1,,,"Нормализованная таблица")):INDIRECT(ADDRESS(31,MATCH(C46,'Нормализованная таблица'!$B$1:$K$1)+1,,,"Нормализованная таблица")),INDIRECT(ADDRESS(2,MATCH(B46,'Нормализованная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таблица")),INDIRECT(ADDRESS(2,MATCH(A46,'Нормализованная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таблица")))</f>
        <v>#N/A</v>
      </c>
    </row>
    <row r="47" spans="1:9" x14ac:dyDescent="0.3">
      <c r="I47" s="5" t="str">
        <f>""</f>
        <v/>
      </c>
    </row>
  </sheetData>
  <autoFilter ref="A1:I47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DAF4EA1A-3495-452D-86B8-4CBBEC82FC69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I2:I46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Q2" sqref="AQ2:AT11"/>
    </sheetView>
  </sheetViews>
  <sheetFormatPr defaultRowHeight="14.4" x14ac:dyDescent="0.3"/>
  <cols>
    <col min="1" max="2" width="9.88671875" bestFit="1" customWidth="1"/>
    <col min="3" max="4" width="17.44140625" bestFit="1" customWidth="1"/>
    <col min="5" max="5" width="9.88671875" bestFit="1" customWidth="1"/>
    <col min="6" max="7" width="13.6640625" bestFit="1" customWidth="1"/>
    <col min="8" max="8" width="12.109375" bestFit="1" customWidth="1"/>
    <col min="9" max="9" width="10.21875" bestFit="1" customWidth="1"/>
    <col min="10" max="10" width="17.6640625" bestFit="1" customWidth="1"/>
  </cols>
  <sheetData>
    <row r="1" spans="1:10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18</v>
      </c>
      <c r="F1" s="13" t="s">
        <v>19</v>
      </c>
      <c r="G1" s="13" t="s">
        <v>22</v>
      </c>
      <c r="H1" s="13" t="s">
        <v>23</v>
      </c>
      <c r="I1" s="13" t="s">
        <v>24</v>
      </c>
      <c r="J1" s="13" t="s">
        <v>12</v>
      </c>
    </row>
    <row r="2" spans="1:10" x14ac:dyDescent="0.3">
      <c r="A2" t="str">
        <f ca="1">IF(INDIRECT(ADDRESS(Таблицы!$BP3-1,9,,,"Трёхпредметные наборы"))&gt;=Параметры!$A$2,Таблицы!BG3,"")</f>
        <v/>
      </c>
      <c r="B2" t="str">
        <f ca="1">IF(INDIRECT(ADDRESS(Таблицы!$BP3-1,9,,,"Трёхпредметные наборы"))&gt;=Параметры!$A$2,Таблицы!BH3,"")</f>
        <v/>
      </c>
      <c r="C2" t="str">
        <f ca="1">IF(INDIRECT(ADDRESS(Таблицы!$BP3-1,9,,,"Трёхпредметные наборы"))&gt;=Параметры!$A$2,Таблицы!BI3,"")</f>
        <v/>
      </c>
      <c r="D2" t="str">
        <f ca="1">IF(INDIRECT(ADDRESS(Таблицы!$BP3-1,9,,,"Трёхпредметные наборы"))&gt;=Параметры!$A$2,Таблицы!BJ3,"")</f>
        <v/>
      </c>
      <c r="E2" t="str">
        <f ca="1">IF(INDIRECT(ADDRESS(Таблицы!$BP3-1,9,,,"Трёхпредметные наборы"))&gt;=Параметры!$A$2,Таблицы!BK3,"")</f>
        <v/>
      </c>
      <c r="F2" t="str">
        <f ca="1">IF(INDIRECT(ADDRESS(Таблицы!$BP3-1,9,,,"Трёхпредметные наборы"))&gt;=Параметры!$A$2,Таблицы!BL3,"")</f>
        <v/>
      </c>
      <c r="G2" t="str">
        <f ca="1">IF(INDIRECT(ADDRESS(Таблицы!$BP3-1,9,,,"Трёхпредметные наборы"))&gt;=Параметры!$A$2,Таблицы!BM3,"")</f>
        <v/>
      </c>
      <c r="H2" t="str">
        <f ca="1">IF(INDIRECT(ADDRESS(Таблицы!$BP3-1,9,,,"Трёхпредметные наборы"))&gt;=Параметры!$A$2,Таблицы!BN3,"")</f>
        <v/>
      </c>
      <c r="I2" t="str">
        <f ca="1">IF(INDIRECT(ADDRESS(MATCH(Таблицы!BO3,'Однопредметные наборы'!$A$2:$A$11)+1,2,,,"Однопредметные наборы"))&gt;=Параметры!$A$2,Таблицы!BO3,"")</f>
        <v/>
      </c>
      <c r="J2" s="5" t="e">
        <f ca="1">SUMPRODUCT(INDIRECT(ADDRESS(2,MATCH(F2,'Нормализованная таблица'!$B$1:$K$1)+1,,,"Нормализованная таблица")):INDIRECT(ADDRESS(31,MATCH(F2,'Нормализованная таблица'!$B$1:$K$1)+1,,,"Нормализованная таблица")),INDIRECT(ADDRESS(2,MATCH(G2,'Нормализованная таблица'!$B$1:$K$1)+1,,,"Нормализованная таблица")):INDIRECT(ADDRESS(31,MATCH(G2,'Нормализованная таблица'!$B$1:$K$1)+1,,,"Нормализованная таблица")),INDIRECT(ADDRESS(2,MATCH(H2,'Нормализованная таблица'!$B$1:$K$1)+1,,,"Нормализованная таблица")):INDIRECT(ADDRESS(31,MATCH(H2,'Нормализованная таблица'!$B$1:$K$1)+1,,,"Нормализованная таблица")),INDIRECT(ADDRESS(2,MATCH(I2,'Нормализованная таблица'!$B$1:$K$1)+1,,,"Нормализованная таблица")):INDIRECT(ADDRESS(31,MATCH(I2,'Нормализованная таблица'!$B$1:$K$1)+1,,,"Нормализованная таблица")),INDIRECT(ADDRESS(2,MATCH(E2,'Нормализованная таблица'!$B$1:$K$1)+1,,,"Нормализованная таблица")):INDIRECT(ADDRESS(31,MATCH(E2,'Нормализованная таблица'!$B$1:$K$1)+1,,,"Нормализованная таблица")),INDIRECT(ADDRESS(2,MATCH(D2,'Нормализованная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таблица")))</f>
        <v>#N/A</v>
      </c>
    </row>
    <row r="3" spans="1:10" x14ac:dyDescent="0.3">
      <c r="A3" t="str">
        <f ca="1">IF(INDIRECT(ADDRESS(Таблицы!$BP4-1,9,,,"Трёхпредметные наборы"))&gt;=Параметры!$A$2,Таблицы!BG4,"")</f>
        <v/>
      </c>
      <c r="B3" t="str">
        <f ca="1">IF(INDIRECT(ADDRESS(Таблицы!$BP4-1,9,,,"Трёхпредметные наборы"))&gt;=Параметры!$A$2,Таблицы!BH4,"")</f>
        <v/>
      </c>
      <c r="C3" t="str">
        <f ca="1">IF(INDIRECT(ADDRESS(Таблицы!$BP4-1,9,,,"Трёхпредметные наборы"))&gt;=Параметры!$A$2,Таблицы!BI4,"")</f>
        <v/>
      </c>
      <c r="D3" t="str">
        <f ca="1">IF(INDIRECT(ADDRESS(Таблицы!$BP4-1,9,,,"Трёхпредметные наборы"))&gt;=Параметры!$A$2,Таблицы!BJ4,"")</f>
        <v/>
      </c>
      <c r="E3" t="str">
        <f ca="1">IF(INDIRECT(ADDRESS(Таблицы!$BP4-1,9,,,"Трёхпредметные наборы"))&gt;=Параметры!$A$2,Таблицы!BK4,"")</f>
        <v/>
      </c>
      <c r="F3" t="str">
        <f ca="1">IF(INDIRECT(ADDRESS(Таблицы!$BP4-1,9,,,"Трёхпредметные наборы"))&gt;=Параметры!$A$2,Таблицы!BL4,"")</f>
        <v/>
      </c>
      <c r="G3" t="str">
        <f ca="1">IF(INDIRECT(ADDRESS(Таблицы!$BP4-1,9,,,"Трёхпредметные наборы"))&gt;=Параметры!$A$2,Таблицы!BM4,"")</f>
        <v/>
      </c>
      <c r="H3" t="str">
        <f ca="1">IF(INDIRECT(ADDRESS(Таблицы!$BP4-1,9,,,"Трёхпредметные наборы"))&gt;=Параметры!$A$2,Таблицы!BN4,"")</f>
        <v/>
      </c>
      <c r="I3" t="str">
        <f ca="1">IF(INDIRECT(ADDRESS(MATCH(Таблицы!BO4,'Однопредметные наборы'!$A$2:$A$11)+1,2,,,"Однопредметные наборы"))&gt;=Параметры!$A$2,Таблицы!BO4,"")</f>
        <v>Терафлю</v>
      </c>
      <c r="J3" s="5" t="e">
        <f ca="1">SUMPRODUCT(INDIRECT(ADDRESS(2,MATCH(F3,'Нормализованная таблица'!$B$1:$K$1)+1,,,"Нормализованная таблица")):INDIRECT(ADDRESS(31,MATCH(F3,'Нормализованная таблица'!$B$1:$K$1)+1,,,"Нормализованная таблица")),INDIRECT(ADDRESS(2,MATCH(G3,'Нормализованная таблица'!$B$1:$K$1)+1,,,"Нормализованная таблица")):INDIRECT(ADDRESS(31,MATCH(G3,'Нормализованная таблица'!$B$1:$K$1)+1,,,"Нормализованная таблица")),INDIRECT(ADDRESS(2,MATCH(H3,'Нормализованная таблица'!$B$1:$K$1)+1,,,"Нормализованная таблица")):INDIRECT(ADDRESS(31,MATCH(H3,'Нормализованная таблица'!$B$1:$K$1)+1,,,"Нормализованная таблица")),INDIRECT(ADDRESS(2,MATCH(I3,'Нормализованная таблица'!$B$1:$K$1)+1,,,"Нормализованная таблица")):INDIRECT(ADDRESS(31,MATCH(I3,'Нормализованная таблица'!$B$1:$K$1)+1,,,"Нормализованная таблица")),INDIRECT(ADDRESS(2,MATCH(E3,'Нормализованная таблица'!$B$1:$K$1)+1,,,"Нормализованная таблица")):INDIRECT(ADDRESS(31,MATCH(E3,'Нормализованная таблица'!$B$1:$K$1)+1,,,"Нормализованная таблица")),INDIRECT(ADDRESS(2,MATCH(D3,'Нормализованная таблица'!$B$1:$K$1)+1,,,"Нормализованная таблица")):INDIRECT(ADDRESS(31,MATCH(D3,'Нормализованная таблица'!$B$1:$K$1)+1,,,"Нормализованная таблица")),INDIRECT(ADDRESS(2,MATCH(C3,'Нормализованная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таблица")))</f>
        <v>#N/A</v>
      </c>
    </row>
    <row r="4" spans="1:10" x14ac:dyDescent="0.3">
      <c r="A4" t="str">
        <f ca="1">IF(INDIRECT(ADDRESS(Таблицы!$BP5-1,9,,,"Трёхпредметные наборы"))&gt;=Параметры!$A$2,Таблицы!BG5,"")</f>
        <v/>
      </c>
      <c r="B4" t="str">
        <f ca="1">IF(INDIRECT(ADDRESS(Таблицы!$BP5-1,9,,,"Трёхпредметные наборы"))&gt;=Параметры!$A$2,Таблицы!BH5,"")</f>
        <v/>
      </c>
      <c r="C4" t="str">
        <f ca="1">IF(INDIRECT(ADDRESS(Таблицы!$BP5-1,9,,,"Трёхпредметные наборы"))&gt;=Параметры!$A$2,Таблицы!BI5,"")</f>
        <v/>
      </c>
      <c r="D4" t="str">
        <f ca="1">IF(INDIRECT(ADDRESS(Таблицы!$BP5-1,9,,,"Трёхпредметные наборы"))&gt;=Параметры!$A$2,Таблицы!BJ5,"")</f>
        <v/>
      </c>
      <c r="E4" t="str">
        <f ca="1">IF(INDIRECT(ADDRESS(Таблицы!$BP5-1,9,,,"Трёхпредметные наборы"))&gt;=Параметры!$A$2,Таблицы!BK5,"")</f>
        <v/>
      </c>
      <c r="F4" t="str">
        <f ca="1">IF(INDIRECT(ADDRESS(Таблицы!$BP5-1,9,,,"Трёхпредметные наборы"))&gt;=Параметры!$A$2,Таблицы!BL5,"")</f>
        <v/>
      </c>
      <c r="G4" t="str">
        <f ca="1">IF(INDIRECT(ADDRESS(Таблицы!$BP5-1,9,,,"Трёхпредметные наборы"))&gt;=Параметры!$A$2,Таблицы!BM5,"")</f>
        <v/>
      </c>
      <c r="H4" t="str">
        <f ca="1">IF(INDIRECT(ADDRESS(Таблицы!$BP5-1,9,,,"Трёхпредметные наборы"))&gt;=Параметры!$A$2,Таблицы!BN5,"")</f>
        <v/>
      </c>
      <c r="I4" t="str">
        <f ca="1">IF(INDIRECT(ADDRESS(MATCH(Таблицы!BO5,'Однопредметные наборы'!$A$2:$A$11)+1,2,,,"Однопредметные наборы"))&gt;=Параметры!$A$2,Таблицы!BO5,"")</f>
        <v>Терафлю</v>
      </c>
      <c r="J4" s="5" t="e">
        <f ca="1">SUMPRODUCT(INDIRECT(ADDRESS(2,MATCH(F4,'Нормализованная таблица'!$B$1:$K$1)+1,,,"Нормализованная таблица")):INDIRECT(ADDRESS(31,MATCH(F4,'Нормализованная таблица'!$B$1:$K$1)+1,,,"Нормализованная таблица")),INDIRECT(ADDRESS(2,MATCH(G4,'Нормализованная таблица'!$B$1:$K$1)+1,,,"Нормализованная таблица")):INDIRECT(ADDRESS(31,MATCH(G4,'Нормализованная таблица'!$B$1:$K$1)+1,,,"Нормализованная таблица")),INDIRECT(ADDRESS(2,MATCH(H4,'Нормализованная таблица'!$B$1:$K$1)+1,,,"Нормализованная таблица")):INDIRECT(ADDRESS(31,MATCH(H4,'Нормализованная таблица'!$B$1:$K$1)+1,,,"Нормализованная таблица")),INDIRECT(ADDRESS(2,MATCH(I4,'Нормализованная таблица'!$B$1:$K$1)+1,,,"Нормализованная таблица")):INDIRECT(ADDRESS(31,MATCH(I4,'Нормализованная таблица'!$B$1:$K$1)+1,,,"Нормализованная таблица")),INDIRECT(ADDRESS(2,MATCH(E4,'Нормализованная таблица'!$B$1:$K$1)+1,,,"Нормализованная таблица")):INDIRECT(ADDRESS(31,MATCH(E4,'Нормализованная таблица'!$B$1:$K$1)+1,,,"Нормализованная таблица")),INDIRECT(ADDRESS(2,MATCH(D4,'Нормализованная таблица'!$B$1:$K$1)+1,,,"Нормализованная таблица")):INDIRECT(ADDRESS(31,MATCH(D4,'Нормализованная таблица'!$B$1:$K$1)+1,,,"Нормализованная таблица")),INDIRECT(ADDRESS(2,MATCH(C4,'Нормализованная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таблица")))</f>
        <v>#N/A</v>
      </c>
    </row>
    <row r="5" spans="1:10" x14ac:dyDescent="0.3">
      <c r="A5" t="str">
        <f ca="1">IF(INDIRECT(ADDRESS(Таблицы!$BP6-1,9,,,"Трёхпредметные наборы"))&gt;=Параметры!$A$2,Таблицы!BG6,"")</f>
        <v/>
      </c>
      <c r="B5" t="str">
        <f ca="1">IF(INDIRECT(ADDRESS(Таблицы!$BP6-1,9,,,"Трёхпредметные наборы"))&gt;=Параметры!$A$2,Таблицы!BH6,"")</f>
        <v/>
      </c>
      <c r="C5" t="str">
        <f ca="1">IF(INDIRECT(ADDRESS(Таблицы!$BP6-1,9,,,"Трёхпредметные наборы"))&gt;=Параметры!$A$2,Таблицы!BI6,"")</f>
        <v/>
      </c>
      <c r="D5" t="str">
        <f ca="1">IF(INDIRECT(ADDRESS(Таблицы!$BP6-1,9,,,"Трёхпредметные наборы"))&gt;=Параметры!$A$2,Таблицы!BJ6,"")</f>
        <v/>
      </c>
      <c r="E5" t="str">
        <f ca="1">IF(INDIRECT(ADDRESS(Таблицы!$BP6-1,9,,,"Трёхпредметные наборы"))&gt;=Параметры!$A$2,Таблицы!BK6,"")</f>
        <v/>
      </c>
      <c r="F5" t="str">
        <f ca="1">IF(INDIRECT(ADDRESS(Таблицы!$BP6-1,9,,,"Трёхпредметные наборы"))&gt;=Параметры!$A$2,Таблицы!BL6,"")</f>
        <v/>
      </c>
      <c r="G5" t="str">
        <f ca="1">IF(INDIRECT(ADDRESS(Таблицы!$BP6-1,9,,,"Трёхпредметные наборы"))&gt;=Параметры!$A$2,Таблицы!BM6,"")</f>
        <v/>
      </c>
      <c r="H5" t="str">
        <f ca="1">IF(INDIRECT(ADDRESS(Таблицы!$BP6-1,9,,,"Трёхпредметные наборы"))&gt;=Параметры!$A$2,Таблицы!BN6,"")</f>
        <v/>
      </c>
      <c r="I5" t="str">
        <f ca="1">IF(INDIRECT(ADDRESS(MATCH(Таблицы!BO6,'Однопредметные наборы'!$A$2:$A$11)+1,2,,,"Однопредметные наборы"))&gt;=Параметры!$A$2,Таблицы!BO6,"")</f>
        <v>Терафлю</v>
      </c>
      <c r="J5" s="5" t="e">
        <f ca="1">SUMPRODUCT(INDIRECT(ADDRESS(2,MATCH(F5,'Нормализованная таблица'!$B$1:$K$1)+1,,,"Нормализованная таблица")):INDIRECT(ADDRESS(31,MATCH(F5,'Нормализованная таблица'!$B$1:$K$1)+1,,,"Нормализованная таблица")),INDIRECT(ADDRESS(2,MATCH(G5,'Нормализованная таблица'!$B$1:$K$1)+1,,,"Нормализованная таблица")):INDIRECT(ADDRESS(31,MATCH(G5,'Нормализованная таблица'!$B$1:$K$1)+1,,,"Нормализованная таблица")),INDIRECT(ADDRESS(2,MATCH(H5,'Нормализованная таблица'!$B$1:$K$1)+1,,,"Нормализованная таблица")):INDIRECT(ADDRESS(31,MATCH(H5,'Нормализованная таблица'!$B$1:$K$1)+1,,,"Нормализованная таблица")),INDIRECT(ADDRESS(2,MATCH(I5,'Нормализованная таблица'!$B$1:$K$1)+1,,,"Нормализованная таблица")):INDIRECT(ADDRESS(31,MATCH(I5,'Нормализованная таблица'!$B$1:$K$1)+1,,,"Нормализованная таблица")),INDIRECT(ADDRESS(2,MATCH(E5,'Нормализованная таблица'!$B$1:$K$1)+1,,,"Нормализованная таблица")):INDIRECT(ADDRESS(31,MATCH(E5,'Нормализованная таблица'!$B$1:$K$1)+1,,,"Нормализованная таблица")),INDIRECT(ADDRESS(2,MATCH(D5,'Нормализованная таблица'!$B$1:$K$1)+1,,,"Нормализованная таблица")):INDIRECT(ADDRESS(31,MATCH(D5,'Нормализованная таблица'!$B$1:$K$1)+1,,,"Нормализованная таблица")),INDIRECT(ADDRESS(2,MATCH(C5,'Нормализованная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таблица")))</f>
        <v>#N/A</v>
      </c>
    </row>
    <row r="6" spans="1:10" x14ac:dyDescent="0.3">
      <c r="A6" t="str">
        <f ca="1">IF(INDIRECT(ADDRESS(Таблицы!$BP7-1,9,,,"Трёхпредметные наборы"))&gt;=Параметры!$A$2,Таблицы!BG7,"")</f>
        <v/>
      </c>
      <c r="B6" t="str">
        <f ca="1">IF(INDIRECT(ADDRESS(Таблицы!$BP7-1,9,,,"Трёхпредметные наборы"))&gt;=Параметры!$A$2,Таблицы!BH7,"")</f>
        <v/>
      </c>
      <c r="C6" t="str">
        <f ca="1">IF(INDIRECT(ADDRESS(Таблицы!$BP7-1,9,,,"Трёхпредметные наборы"))&gt;=Параметры!$A$2,Таблицы!BI7,"")</f>
        <v/>
      </c>
      <c r="D6" t="str">
        <f ca="1">IF(INDIRECT(ADDRESS(Таблицы!$BP7-1,9,,,"Трёхпредметные наборы"))&gt;=Параметры!$A$2,Таблицы!BJ7,"")</f>
        <v/>
      </c>
      <c r="E6" t="str">
        <f ca="1">IF(INDIRECT(ADDRESS(Таблицы!$BP7-1,9,,,"Трёхпредметные наборы"))&gt;=Параметры!$A$2,Таблицы!BK7,"")</f>
        <v/>
      </c>
      <c r="F6" t="str">
        <f ca="1">IF(INDIRECT(ADDRESS(Таблицы!$BP7-1,9,,,"Трёхпредметные наборы"))&gt;=Параметры!$A$2,Таблицы!BL7,"")</f>
        <v/>
      </c>
      <c r="G6" t="str">
        <f ca="1">IF(INDIRECT(ADDRESS(Таблицы!$BP7-1,9,,,"Трёхпредметные наборы"))&gt;=Параметры!$A$2,Таблицы!BM7,"")</f>
        <v/>
      </c>
      <c r="H6" t="str">
        <f ca="1">IF(INDIRECT(ADDRESS(Таблицы!$BP7-1,9,,,"Трёхпредметные наборы"))&gt;=Параметры!$A$2,Таблицы!BN7,"")</f>
        <v/>
      </c>
      <c r="I6" t="str">
        <f ca="1">IF(INDIRECT(ADDRESS(MATCH(Таблицы!BO7,'Однопредметные наборы'!$A$2:$A$11)+1,2,,,"Однопредметные наборы"))&gt;=Параметры!$A$2,Таблицы!BO7,"")</f>
        <v>Терафлю</v>
      </c>
      <c r="J6" s="5" t="e">
        <f ca="1">SUMPRODUCT(INDIRECT(ADDRESS(2,MATCH(F6,'Нормализованная таблица'!$B$1:$K$1)+1,,,"Нормализованная таблица")):INDIRECT(ADDRESS(31,MATCH(F6,'Нормализованная таблица'!$B$1:$K$1)+1,,,"Нормализованная таблица")),INDIRECT(ADDRESS(2,MATCH(G6,'Нормализованная таблица'!$B$1:$K$1)+1,,,"Нормализованная таблица")):INDIRECT(ADDRESS(31,MATCH(G6,'Нормализованная таблица'!$B$1:$K$1)+1,,,"Нормализованная таблица")),INDIRECT(ADDRESS(2,MATCH(H6,'Нормализованная таблица'!$B$1:$K$1)+1,,,"Нормализованная таблица")):INDIRECT(ADDRESS(31,MATCH(H6,'Нормализованная таблица'!$B$1:$K$1)+1,,,"Нормализованная таблица")),INDIRECT(ADDRESS(2,MATCH(I6,'Нормализованная таблица'!$B$1:$K$1)+1,,,"Нормализованная таблица")):INDIRECT(ADDRESS(31,MATCH(I6,'Нормализованная таблица'!$B$1:$K$1)+1,,,"Нормализованная таблица")),INDIRECT(ADDRESS(2,MATCH(E6,'Нормализованная таблица'!$B$1:$K$1)+1,,,"Нормализованная таблица")):INDIRECT(ADDRESS(31,MATCH(E6,'Нормализованная таблица'!$B$1:$K$1)+1,,,"Нормализованная таблица")),INDIRECT(ADDRESS(2,MATCH(D6,'Нормализованная таблица'!$B$1:$K$1)+1,,,"Нормализованная таблица")):INDIRECT(ADDRESS(31,MATCH(D6,'Нормализованная таблица'!$B$1:$K$1)+1,,,"Нормализованная таблица")),INDIRECT(ADDRESS(2,MATCH(C6,'Нормализованная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таблица")))</f>
        <v>#N/A</v>
      </c>
    </row>
    <row r="7" spans="1:10" x14ac:dyDescent="0.3">
      <c r="A7" t="str">
        <f ca="1">IF(INDIRECT(ADDRESS(Таблицы!$BP8-1,9,,,"Трёхпредметные наборы"))&gt;=Параметры!$A$2,Таблицы!BG8,"")</f>
        <v/>
      </c>
      <c r="B7" t="str">
        <f ca="1">IF(INDIRECT(ADDRESS(Таблицы!$BP8-1,9,,,"Трёхпредметные наборы"))&gt;=Параметры!$A$2,Таблицы!BH8,"")</f>
        <v/>
      </c>
      <c r="C7" t="str">
        <f ca="1">IF(INDIRECT(ADDRESS(Таблицы!$BP8-1,9,,,"Трёхпредметные наборы"))&gt;=Параметры!$A$2,Таблицы!BI8,"")</f>
        <v/>
      </c>
      <c r="D7" t="str">
        <f ca="1">IF(INDIRECT(ADDRESS(Таблицы!$BP8-1,9,,,"Трёхпредметные наборы"))&gt;=Параметры!$A$2,Таблицы!BJ8,"")</f>
        <v/>
      </c>
      <c r="E7" t="str">
        <f ca="1">IF(INDIRECT(ADDRESS(Таблицы!$BP8-1,9,,,"Трёхпредметные наборы"))&gt;=Параметры!$A$2,Таблицы!BK8,"")</f>
        <v/>
      </c>
      <c r="F7" t="str">
        <f ca="1">IF(INDIRECT(ADDRESS(Таблицы!$BP8-1,9,,,"Трёхпредметные наборы"))&gt;=Параметры!$A$2,Таблицы!BL8,"")</f>
        <v/>
      </c>
      <c r="G7" t="str">
        <f ca="1">IF(INDIRECT(ADDRESS(Таблицы!$BP8-1,9,,,"Трёхпредметные наборы"))&gt;=Параметры!$A$2,Таблицы!BM8,"")</f>
        <v/>
      </c>
      <c r="H7" t="str">
        <f ca="1">IF(INDIRECT(ADDRESS(Таблицы!$BP8-1,9,,,"Трёхпредметные наборы"))&gt;=Параметры!$A$2,Таблицы!BN8,"")</f>
        <v/>
      </c>
      <c r="I7" t="str">
        <f ca="1">IF(INDIRECT(ADDRESS(MATCH(Таблицы!BO8,'Однопредметные наборы'!$A$2:$A$11)+1,2,,,"Однопредметные наборы"))&gt;=Параметры!$A$2,Таблицы!BO8,"")</f>
        <v>Терафлю</v>
      </c>
      <c r="J7" s="5" t="e">
        <f ca="1">SUMPRODUCT(INDIRECT(ADDRESS(2,MATCH(F7,'Нормализованная таблица'!$B$1:$K$1)+1,,,"Нормализованная таблица")):INDIRECT(ADDRESS(31,MATCH(F7,'Нормализованная таблица'!$B$1:$K$1)+1,,,"Нормализованная таблица")),INDIRECT(ADDRESS(2,MATCH(G7,'Нормализованная таблица'!$B$1:$K$1)+1,,,"Нормализованная таблица")):INDIRECT(ADDRESS(31,MATCH(G7,'Нормализованная таблица'!$B$1:$K$1)+1,,,"Нормализованная таблица")),INDIRECT(ADDRESS(2,MATCH(H7,'Нормализованная таблица'!$B$1:$K$1)+1,,,"Нормализованная таблица")):INDIRECT(ADDRESS(31,MATCH(H7,'Нормализованная таблица'!$B$1:$K$1)+1,,,"Нормализованная таблица")),INDIRECT(ADDRESS(2,MATCH(I7,'Нормализованная таблица'!$B$1:$K$1)+1,,,"Нормализованная таблица")):INDIRECT(ADDRESS(31,MATCH(I7,'Нормализованная таблица'!$B$1:$K$1)+1,,,"Нормализованная таблица")),INDIRECT(ADDRESS(2,MATCH(E7,'Нормализованная таблица'!$B$1:$K$1)+1,,,"Нормализованная таблица")):INDIRECT(ADDRESS(31,MATCH(E7,'Нормализованная таблица'!$B$1:$K$1)+1,,,"Нормализованная таблица")),INDIRECT(ADDRESS(2,MATCH(D7,'Нормализованная таблица'!$B$1:$K$1)+1,,,"Нормализованная таблица")):INDIRECT(ADDRESS(31,MATCH(D7,'Нормализованная таблица'!$B$1:$K$1)+1,,,"Нормализованная таблица")),INDIRECT(ADDRESS(2,MATCH(C7,'Нормализованная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таблица")))</f>
        <v>#N/A</v>
      </c>
    </row>
    <row r="8" spans="1:10" x14ac:dyDescent="0.3">
      <c r="A8" t="str">
        <f ca="1">IF(INDIRECT(ADDRESS(Таблицы!$BP9-1,9,,,"Трёхпредметные наборы"))&gt;=Параметры!$A$2,Таблицы!BG9,"")</f>
        <v/>
      </c>
      <c r="B8" t="str">
        <f ca="1">IF(INDIRECT(ADDRESS(Таблицы!$BP9-1,9,,,"Трёхпредметные наборы"))&gt;=Параметры!$A$2,Таблицы!BH9,"")</f>
        <v/>
      </c>
      <c r="C8" t="str">
        <f ca="1">IF(INDIRECT(ADDRESS(Таблицы!$BP9-1,9,,,"Трёхпредметные наборы"))&gt;=Параметры!$A$2,Таблицы!BI9,"")</f>
        <v/>
      </c>
      <c r="D8" t="str">
        <f ca="1">IF(INDIRECT(ADDRESS(Таблицы!$BP9-1,9,,,"Трёхпредметные наборы"))&gt;=Параметры!$A$2,Таблицы!BJ9,"")</f>
        <v/>
      </c>
      <c r="E8" t="str">
        <f ca="1">IF(INDIRECT(ADDRESS(Таблицы!$BP9-1,9,,,"Трёхпредметные наборы"))&gt;=Параметры!$A$2,Таблицы!BK9,"")</f>
        <v/>
      </c>
      <c r="F8" t="str">
        <f ca="1">IF(INDIRECT(ADDRESS(Таблицы!$BP9-1,9,,,"Трёхпредметные наборы"))&gt;=Параметры!$A$2,Таблицы!BL9,"")</f>
        <v/>
      </c>
      <c r="G8" t="str">
        <f ca="1">IF(INDIRECT(ADDRESS(Таблицы!$BP9-1,9,,,"Трёхпредметные наборы"))&gt;=Параметры!$A$2,Таблицы!BM9,"")</f>
        <v/>
      </c>
      <c r="H8" t="str">
        <f ca="1">IF(INDIRECT(ADDRESS(Таблицы!$BP9-1,9,,,"Трёхпредметные наборы"))&gt;=Параметры!$A$2,Таблицы!BN9,"")</f>
        <v/>
      </c>
      <c r="I8" t="str">
        <f ca="1">IF(INDIRECT(ADDRESS(MATCH(Таблицы!BO9,'Однопредметные наборы'!$A$2:$A$11)+1,2,,,"Однопредметные наборы"))&gt;=Параметры!$A$2,Таблицы!BO9,"")</f>
        <v>Терафлю</v>
      </c>
      <c r="J8" s="5" t="e">
        <f ca="1">SUMPRODUCT(INDIRECT(ADDRESS(2,MATCH(F8,'Нормализованная таблица'!$B$1:$K$1)+1,,,"Нормализованная таблица")):INDIRECT(ADDRESS(31,MATCH(F8,'Нормализованная таблица'!$B$1:$K$1)+1,,,"Нормализованная таблица")),INDIRECT(ADDRESS(2,MATCH(G8,'Нормализованная таблица'!$B$1:$K$1)+1,,,"Нормализованная таблица")):INDIRECT(ADDRESS(31,MATCH(G8,'Нормализованная таблица'!$B$1:$K$1)+1,,,"Нормализованная таблица")),INDIRECT(ADDRESS(2,MATCH(H8,'Нормализованная таблица'!$B$1:$K$1)+1,,,"Нормализованная таблица")):INDIRECT(ADDRESS(31,MATCH(H8,'Нормализованная таблица'!$B$1:$K$1)+1,,,"Нормализованная таблица")),INDIRECT(ADDRESS(2,MATCH(I8,'Нормализованная таблица'!$B$1:$K$1)+1,,,"Нормализованная таблица")):INDIRECT(ADDRESS(31,MATCH(I8,'Нормализованная таблица'!$B$1:$K$1)+1,,,"Нормализованная таблица")),INDIRECT(ADDRESS(2,MATCH(E8,'Нормализованная таблица'!$B$1:$K$1)+1,,,"Нормализованная таблица")):INDIRECT(ADDRESS(31,MATCH(E8,'Нормализованная таблица'!$B$1:$K$1)+1,,,"Нормализованная таблица")),INDIRECT(ADDRESS(2,MATCH(D8,'Нормализованная таблица'!$B$1:$K$1)+1,,,"Нормализованная таблица")):INDIRECT(ADDRESS(31,MATCH(D8,'Нормализованная таблица'!$B$1:$K$1)+1,,,"Нормализованная таблица")),INDIRECT(ADDRESS(2,MATCH(C8,'Нормализованная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таблица")))</f>
        <v>#N/A</v>
      </c>
    </row>
    <row r="9" spans="1:10" x14ac:dyDescent="0.3">
      <c r="A9" t="str">
        <f ca="1">IF(INDIRECT(ADDRESS(Таблицы!$BP10-1,9,,,"Трёхпредметные наборы"))&gt;=Параметры!$A$2,Таблицы!BG10,"")</f>
        <v/>
      </c>
      <c r="B9" t="str">
        <f ca="1">IF(INDIRECT(ADDRESS(Таблицы!$BP10-1,9,,,"Трёхпредметные наборы"))&gt;=Параметры!$A$2,Таблицы!BH10,"")</f>
        <v/>
      </c>
      <c r="C9" t="str">
        <f ca="1">IF(INDIRECT(ADDRESS(Таблицы!$BP10-1,9,,,"Трёхпредметные наборы"))&gt;=Параметры!$A$2,Таблицы!BI10,"")</f>
        <v/>
      </c>
      <c r="D9" t="str">
        <f ca="1">IF(INDIRECT(ADDRESS(Таблицы!$BP10-1,9,,,"Трёхпредметные наборы"))&gt;=Параметры!$A$2,Таблицы!BJ10,"")</f>
        <v/>
      </c>
      <c r="E9" t="str">
        <f ca="1">IF(INDIRECT(ADDRESS(Таблицы!$BP10-1,9,,,"Трёхпредметные наборы"))&gt;=Параметры!$A$2,Таблицы!BK10,"")</f>
        <v/>
      </c>
      <c r="F9" t="str">
        <f ca="1">IF(INDIRECT(ADDRESS(Таблицы!$BP10-1,9,,,"Трёхпредметные наборы"))&gt;=Параметры!$A$2,Таблицы!BL10,"")</f>
        <v/>
      </c>
      <c r="G9" t="str">
        <f ca="1">IF(INDIRECT(ADDRESS(Таблицы!$BP10-1,9,,,"Трёхпредметные наборы"))&gt;=Параметры!$A$2,Таблицы!BM10,"")</f>
        <v/>
      </c>
      <c r="H9" t="str">
        <f ca="1">IF(INDIRECT(ADDRESS(Таблицы!$BP10-1,9,,,"Трёхпредметные наборы"))&gt;=Параметры!$A$2,Таблицы!BN10,"")</f>
        <v/>
      </c>
      <c r="I9" t="str">
        <f ca="1">IF(INDIRECT(ADDRESS(MATCH(Таблицы!BO10,'Однопредметные наборы'!$A$2:$A$11)+1,2,,,"Однопредметные наборы"))&gt;=Параметры!$A$2,Таблицы!BO10,"")</f>
        <v>Терафлю</v>
      </c>
      <c r="J9" s="5" t="e">
        <f ca="1">SUMPRODUCT(INDIRECT(ADDRESS(2,MATCH(F9,'Нормализованная таблица'!$B$1:$K$1)+1,,,"Нормализованная таблица")):INDIRECT(ADDRESS(31,MATCH(F9,'Нормализованная таблица'!$B$1:$K$1)+1,,,"Нормализованная таблица")),INDIRECT(ADDRESS(2,MATCH(G9,'Нормализованная таблица'!$B$1:$K$1)+1,,,"Нормализованная таблица")):INDIRECT(ADDRESS(31,MATCH(G9,'Нормализованная таблица'!$B$1:$K$1)+1,,,"Нормализованная таблица")),INDIRECT(ADDRESS(2,MATCH(H9,'Нормализованная таблица'!$B$1:$K$1)+1,,,"Нормализованная таблица")):INDIRECT(ADDRESS(31,MATCH(H9,'Нормализованная таблица'!$B$1:$K$1)+1,,,"Нормализованная таблица")),INDIRECT(ADDRESS(2,MATCH(I9,'Нормализованная таблица'!$B$1:$K$1)+1,,,"Нормализованная таблица")):INDIRECT(ADDRESS(31,MATCH(I9,'Нормализованная таблица'!$B$1:$K$1)+1,,,"Нормализованная таблица")),INDIRECT(ADDRESS(2,MATCH(E9,'Нормализованная таблица'!$B$1:$K$1)+1,,,"Нормализованная таблица")):INDIRECT(ADDRESS(31,MATCH(E9,'Нормализованная таблица'!$B$1:$K$1)+1,,,"Нормализованная таблица")),INDIRECT(ADDRESS(2,MATCH(D9,'Нормализованная таблица'!$B$1:$K$1)+1,,,"Нормализованная таблица")):INDIRECT(ADDRESS(31,MATCH(D9,'Нормализованная таблица'!$B$1:$K$1)+1,,,"Нормализованная таблица")),INDIRECT(ADDRESS(2,MATCH(C9,'Нормализованная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таблица")))</f>
        <v>#N/A</v>
      </c>
    </row>
    <row r="10" spans="1:10" x14ac:dyDescent="0.3">
      <c r="A10" t="str">
        <f ca="1">IF(INDIRECT(ADDRESS(Таблицы!$BP11-1,9,,,"Трёхпредметные наборы"))&gt;=Параметры!$A$2,Таблицы!BG11,"")</f>
        <v/>
      </c>
      <c r="B10" t="str">
        <f ca="1">IF(INDIRECT(ADDRESS(Таблицы!$BP11-1,9,,,"Трёхпредметные наборы"))&gt;=Параметры!$A$2,Таблицы!BH11,"")</f>
        <v/>
      </c>
      <c r="C10" t="str">
        <f ca="1">IF(INDIRECT(ADDRESS(Таблицы!$BP11-1,9,,,"Трёхпредметные наборы"))&gt;=Параметры!$A$2,Таблицы!BI11,"")</f>
        <v/>
      </c>
      <c r="D10" t="str">
        <f ca="1">IF(INDIRECT(ADDRESS(Таблицы!$BP11-1,9,,,"Трёхпредметные наборы"))&gt;=Параметры!$A$2,Таблицы!BJ11,"")</f>
        <v/>
      </c>
      <c r="E10" t="str">
        <f ca="1">IF(INDIRECT(ADDRESS(Таблицы!$BP11-1,9,,,"Трёхпредметные наборы"))&gt;=Параметры!$A$2,Таблицы!BK11,"")</f>
        <v/>
      </c>
      <c r="F10" t="str">
        <f ca="1">IF(INDIRECT(ADDRESS(Таблицы!$BP11-1,9,,,"Трёхпредметные наборы"))&gt;=Параметры!$A$2,Таблицы!BL11,"")</f>
        <v/>
      </c>
      <c r="G10" t="str">
        <f ca="1">IF(INDIRECT(ADDRESS(Таблицы!$BP11-1,9,,,"Трёхпредметные наборы"))&gt;=Параметры!$A$2,Таблицы!BM11,"")</f>
        <v/>
      </c>
      <c r="H10" t="str">
        <f ca="1">IF(INDIRECT(ADDRESS(Таблицы!$BP11-1,9,,,"Трёхпредметные наборы"))&gt;=Параметры!$A$2,Таблицы!BN11,"")</f>
        <v/>
      </c>
      <c r="I10" t="str">
        <f ca="1">IF(INDIRECT(ADDRESS(MATCH(Таблицы!BO11,'Однопредметные наборы'!$A$2:$A$11)+1,2,,,"Однопредметные наборы"))&gt;=Параметры!$A$2,Таблицы!BO11,"")</f>
        <v>Терафлю</v>
      </c>
      <c r="J10" s="5" t="e">
        <f ca="1">SUMPRODUCT(INDIRECT(ADDRESS(2,MATCH(F10,'Нормализованная таблица'!$B$1:$K$1)+1,,,"Нормализованная таблица")):INDIRECT(ADDRESS(31,MATCH(F10,'Нормализованная таблица'!$B$1:$K$1)+1,,,"Нормализованная таблица")),INDIRECT(ADDRESS(2,MATCH(G10,'Нормализованная таблица'!$B$1:$K$1)+1,,,"Нормализованная таблица")):INDIRECT(ADDRESS(31,MATCH(G10,'Нормализованная таблица'!$B$1:$K$1)+1,,,"Нормализованная таблица")),INDIRECT(ADDRESS(2,MATCH(H10,'Нормализованная таблица'!$B$1:$K$1)+1,,,"Нормализованная таблица")):INDIRECT(ADDRESS(31,MATCH(H10,'Нормализованная таблица'!$B$1:$K$1)+1,,,"Нормализованная таблица")),INDIRECT(ADDRESS(2,MATCH(I10,'Нормализованная таблица'!$B$1:$K$1)+1,,,"Нормализованная таблица")):INDIRECT(ADDRESS(31,MATCH(I10,'Нормализованная таблица'!$B$1:$K$1)+1,,,"Нормализованная таблица")),INDIRECT(ADDRESS(2,MATCH(E10,'Нормализованная таблица'!$B$1:$K$1)+1,,,"Нормализованная таблица")):INDIRECT(ADDRESS(31,MATCH(E10,'Нормализованная таблица'!$B$1:$K$1)+1,,,"Нормализованная таблица")),INDIRECT(ADDRESS(2,MATCH(D10,'Нормализованная таблица'!$B$1:$K$1)+1,,,"Нормализованная таблица")):INDIRECT(ADDRESS(31,MATCH(D10,'Нормализованная таблица'!$B$1:$K$1)+1,,,"Нормализованная таблица")),INDIRECT(ADDRESS(2,MATCH(C10,'Нормализованная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таблица")))</f>
        <v>#N/A</v>
      </c>
    </row>
    <row r="11" spans="1:10" x14ac:dyDescent="0.3">
      <c r="A11" t="str">
        <f ca="1">IF(INDIRECT(ADDRESS(Таблицы!$BP12-1,9,,,"Трёхпредметные наборы"))&gt;=Параметры!$A$2,Таблицы!BG12,"")</f>
        <v/>
      </c>
      <c r="B11" t="str">
        <f ca="1">IF(INDIRECT(ADDRESS(Таблицы!$BP12-1,9,,,"Трёхпредметные наборы"))&gt;=Параметры!$A$2,Таблицы!BH12,"")</f>
        <v/>
      </c>
      <c r="C11" t="str">
        <f ca="1">IF(INDIRECT(ADDRESS(Таблицы!$BP12-1,9,,,"Трёхпредметные наборы"))&gt;=Параметры!$A$2,Таблицы!BI12,"")</f>
        <v/>
      </c>
      <c r="D11" t="str">
        <f ca="1">IF(INDIRECT(ADDRESS(Таблицы!$BP12-1,9,,,"Трёхпредметные наборы"))&gt;=Параметры!$A$2,Таблицы!BJ12,"")</f>
        <v/>
      </c>
      <c r="E11" t="str">
        <f ca="1">IF(INDIRECT(ADDRESS(Таблицы!$BP12-1,9,,,"Трёхпредметные наборы"))&gt;=Параметры!$A$2,Таблицы!BK12,"")</f>
        <v/>
      </c>
      <c r="F11" t="str">
        <f ca="1">IF(INDIRECT(ADDRESS(Таблицы!$BP12-1,9,,,"Трёхпредметные наборы"))&gt;=Параметры!$A$2,Таблицы!BL12,"")</f>
        <v/>
      </c>
      <c r="G11" t="str">
        <f ca="1">IF(INDIRECT(ADDRESS(Таблицы!$BP12-1,9,,,"Трёхпредметные наборы"))&gt;=Параметры!$A$2,Таблицы!BM12,"")</f>
        <v/>
      </c>
      <c r="H11" t="str">
        <f ca="1">IF(INDIRECT(ADDRESS(Таблицы!$BP12-1,9,,,"Трёхпредметные наборы"))&gt;=Параметры!$A$2,Таблицы!BN12,"")</f>
        <v/>
      </c>
      <c r="I11" t="str">
        <f ca="1">IF(INDIRECT(ADDRESS(MATCH(Таблицы!BO12,'Однопредметные наборы'!$A$2:$A$11)+1,2,,,"Однопредметные наборы"))&gt;=Параметры!$A$2,Таблицы!BO12,"")</f>
        <v>Терафлю</v>
      </c>
      <c r="J11" s="5" t="e">
        <f ca="1">SUMPRODUCT(INDIRECT(ADDRESS(2,MATCH(F11,'Нормализованная таблица'!$B$1:$K$1)+1,,,"Нормализованная таблица")):INDIRECT(ADDRESS(31,MATCH(F11,'Нормализованная таблица'!$B$1:$K$1)+1,,,"Нормализованная таблица")),INDIRECT(ADDRESS(2,MATCH(G11,'Нормализованная таблица'!$B$1:$K$1)+1,,,"Нормализованная таблица")):INDIRECT(ADDRESS(31,MATCH(G11,'Нормализованная таблица'!$B$1:$K$1)+1,,,"Нормализованная таблица")),INDIRECT(ADDRESS(2,MATCH(H11,'Нормализованная таблица'!$B$1:$K$1)+1,,,"Нормализованная таблица")):INDIRECT(ADDRESS(31,MATCH(H11,'Нормализованная таблица'!$B$1:$K$1)+1,,,"Нормализованная таблица")),INDIRECT(ADDRESS(2,MATCH(I11,'Нормализованная таблица'!$B$1:$K$1)+1,,,"Нормализованная таблица")):INDIRECT(ADDRESS(31,MATCH(I11,'Нормализованная таблица'!$B$1:$K$1)+1,,,"Нормализованная таблица")),INDIRECT(ADDRESS(2,MATCH(E11,'Нормализованная таблица'!$B$1:$K$1)+1,,,"Нормализованная таблица")):INDIRECT(ADDRESS(31,MATCH(E11,'Нормализованная таблица'!$B$1:$K$1)+1,,,"Нормализованная таблица")),INDIRECT(ADDRESS(2,MATCH(D11,'Нормализованная таблица'!$B$1:$K$1)+1,,,"Нормализованная таблица")):INDIRECT(ADDRESS(31,MATCH(D11,'Нормализованная таблица'!$B$1:$K$1)+1,,,"Нормализованная таблица")),INDIRECT(ADDRESS(2,MATCH(C11,'Нормализованная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таблица")))</f>
        <v>#N/A</v>
      </c>
    </row>
    <row r="12" spans="1:10" x14ac:dyDescent="0.3">
      <c r="J12" s="5" t="str">
        <f>""</f>
        <v/>
      </c>
    </row>
    <row r="13" spans="1:10" x14ac:dyDescent="0.3">
      <c r="J13" s="5"/>
    </row>
    <row r="14" spans="1:10" x14ac:dyDescent="0.3">
      <c r="J14" s="5"/>
    </row>
    <row r="15" spans="1:10" x14ac:dyDescent="0.3">
      <c r="J15" s="5"/>
    </row>
    <row r="16" spans="1:10" x14ac:dyDescent="0.3">
      <c r="J16" s="5"/>
    </row>
    <row r="17" spans="10:10" x14ac:dyDescent="0.3">
      <c r="J17" s="5"/>
    </row>
  </sheetData>
  <autoFilter ref="A1:J12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27089F06-CCC3-4F47-9C47-A41A6AD210E2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J2:J11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F1" workbookViewId="0">
      <selection activeCell="AV2" sqref="AV2:AY2"/>
    </sheetView>
  </sheetViews>
  <sheetFormatPr defaultRowHeight="14.4" x14ac:dyDescent="0.3"/>
  <cols>
    <col min="1" max="3" width="9.88671875" bestFit="1" customWidth="1"/>
    <col min="4" max="4" width="17.44140625" bestFit="1" customWidth="1"/>
    <col min="5" max="6" width="9.88671875" bestFit="1" customWidth="1"/>
    <col min="7" max="7" width="13.6640625" bestFit="1" customWidth="1"/>
    <col min="8" max="8" width="12.109375" bestFit="1" customWidth="1"/>
    <col min="9" max="9" width="10.21875" bestFit="1" customWidth="1"/>
    <col min="10" max="10" width="10.88671875" bestFit="1" customWidth="1"/>
    <col min="11" max="11" width="17.6640625" bestFit="1" customWidth="1"/>
  </cols>
  <sheetData>
    <row r="1" spans="1:11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18</v>
      </c>
      <c r="F1" s="13" t="s">
        <v>19</v>
      </c>
      <c r="G1" s="13" t="s">
        <v>22</v>
      </c>
      <c r="H1" s="13" t="s">
        <v>23</v>
      </c>
      <c r="I1" s="13" t="s">
        <v>24</v>
      </c>
      <c r="J1" s="13" t="s">
        <v>25</v>
      </c>
      <c r="K1" s="13" t="s">
        <v>12</v>
      </c>
    </row>
    <row r="2" spans="1:11" x14ac:dyDescent="0.3">
      <c r="A2" t="e">
        <f ca="1">IF('Девятипредметные наборы'!$J2&gt;=Параметры!$A$2,'Однопредметные наборы'!$A2,"")</f>
        <v>#N/A</v>
      </c>
      <c r="B2" t="e">
        <f ca="1">IF('Девятипредметные наборы'!$J2&gt;=Параметры!$A$2,'Однопредметные наборы'!$A3,"")</f>
        <v>#N/A</v>
      </c>
      <c r="C2" t="e">
        <f ca="1">IF('Девятипредметные наборы'!$J2&gt;=Параметры!$A$2,'Однопредметные наборы'!$A4,"")</f>
        <v>#N/A</v>
      </c>
      <c r="D2" t="e">
        <f ca="1">IF('Девятипредметные наборы'!$J2&gt;=Параметры!$A$2,'Однопредметные наборы'!$A5,"")</f>
        <v>#N/A</v>
      </c>
      <c r="E2" t="e">
        <f ca="1">IF('Девятипредметные наборы'!$J2&gt;=Параметры!$A$2,'Однопредметные наборы'!$A6,"")</f>
        <v>#N/A</v>
      </c>
      <c r="F2" t="e">
        <f ca="1">IF('Девятипредметные наборы'!$J2&gt;=Параметры!$A$2,'Однопредметные наборы'!$A7,"")</f>
        <v>#N/A</v>
      </c>
      <c r="G2" t="e">
        <f ca="1">IF('Девятипредметные наборы'!$J2&gt;=Параметры!$A$2,'Однопредметные наборы'!$A8,"")</f>
        <v>#N/A</v>
      </c>
      <c r="H2" t="e">
        <f ca="1">IF('Девятипредметные наборы'!$J2&gt;=Параметры!$A$2,'Однопредметные наборы'!$A9,"")</f>
        <v>#N/A</v>
      </c>
      <c r="I2" t="e">
        <f ca="1">IF('Девятипредметные наборы'!$J2&gt;=Параметры!$A$2,'Однопредметные наборы'!$A10,"")</f>
        <v>#N/A</v>
      </c>
      <c r="J2" t="e">
        <f ca="1">IF('Девятипредметные наборы'!$J2&gt;=Параметры!$A$2,'Однопредметные наборы'!$A11,"")</f>
        <v>#N/A</v>
      </c>
      <c r="K2" s="5" t="e">
        <f ca="1">SUMPRODUCT(INDIRECT(ADDRESS(2,MATCH(G2,'Нормализованная таблица'!$B$1:$K$1)+1,,,"Нормализованная таблица")):INDIRECT(ADDRESS(31,MATCH(G2,'Нормализованная таблица'!$B$1:$K$1)+1,,,"Нормализованная таблица")),INDIRECT(ADDRESS(2,MATCH(H2,'Нормализованная таблица'!$B$1:$K$1)+1,,,"Нормализованная таблица")):INDIRECT(ADDRESS(31,MATCH(H2,'Нормализованная таблица'!$B$1:$K$1)+1,,,"Нормализованная таблица")),INDIRECT(ADDRESS(2,MATCH(I2,'Нормализованная таблица'!$B$1:$K$1)+1,,,"Нормализованная таблица")):INDIRECT(ADDRESS(31,MATCH(I2,'Нормализованная таблица'!$B$1:$K$1)+1,,,"Нормализованная таблица")),INDIRECT(ADDRESS(2,MATCH(J2,'Нормализованная таблица'!$B$1:$K$1)+1,,,"Нормализованная таблица")):INDIRECT(ADDRESS(31,MATCH(J2,'Нормализованная таблица'!$B$1:$K$1)+1,,,"Нормализованная таблица")),INDIRECT(ADDRESS(2,MATCH(F2,'Нормализованная таблица'!$B$1:$K$1)+1,,,"Нормализованная таблица")):INDIRECT(ADDRESS(31,MATCH(F2,'Нормализованная таблица'!$B$1:$K$1)+1,,,"Нормализованная таблица")),INDIRECT(ADDRESS(2,MATCH(E2,'Нормализованная таблица'!$B$1:$K$1)+1,,,"Нормализованная таблица")):INDIRECT(ADDRESS(31,MATCH(E2,'Нормализованная таблица'!$B$1:$K$1)+1,,,"Нормализованная таблица")),INDIRECT(ADDRESS(2,MATCH(D2,'Нормализованная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таблица")))</f>
        <v>#N/A</v>
      </c>
    </row>
    <row r="3" spans="1:11" x14ac:dyDescent="0.3">
      <c r="K3" t="str">
        <f>""</f>
        <v/>
      </c>
    </row>
  </sheetData>
  <autoFilter ref="A1:K3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93602797-13DC-48A8-8263-3FE3BEF6B91B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K2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83"/>
  <sheetViews>
    <sheetView topLeftCell="BF1" zoomScale="70" zoomScaleNormal="70" workbookViewId="0">
      <selection activeCell="B3" sqref="B3"/>
    </sheetView>
  </sheetViews>
  <sheetFormatPr defaultRowHeight="14.4" x14ac:dyDescent="0.3"/>
  <cols>
    <col min="1" max="1" width="17.44140625" bestFit="1" customWidth="1"/>
    <col min="2" max="2" width="24.6640625" bestFit="1" customWidth="1"/>
    <col min="3" max="4" width="17.44140625" bestFit="1" customWidth="1"/>
    <col min="5" max="5" width="13.77734375" bestFit="1" customWidth="1"/>
    <col min="6" max="6" width="18.21875" bestFit="1" customWidth="1"/>
    <col min="7" max="7" width="30.77734375" bestFit="1" customWidth="1"/>
    <col min="8" max="10" width="17.44140625" bestFit="1" customWidth="1"/>
    <col min="11" max="11" width="13.77734375" bestFit="1" customWidth="1"/>
    <col min="12" max="12" width="18.21875" bestFit="1" customWidth="1"/>
    <col min="13" max="13" width="42.6640625" bestFit="1" customWidth="1"/>
    <col min="14" max="15" width="17.44140625" bestFit="1" customWidth="1"/>
    <col min="16" max="16" width="18.5546875" customWidth="1"/>
    <col min="17" max="17" width="17.44140625" bestFit="1" customWidth="1"/>
    <col min="18" max="18" width="13.77734375" bestFit="1" customWidth="1"/>
    <col min="19" max="19" width="18.21875" bestFit="1" customWidth="1"/>
    <col min="20" max="20" width="52.5546875" bestFit="1" customWidth="1"/>
    <col min="21" max="21" width="16.21875" customWidth="1"/>
    <col min="22" max="22" width="20" customWidth="1"/>
    <col min="23" max="23" width="19" customWidth="1"/>
    <col min="24" max="24" width="18.109375" customWidth="1"/>
    <col min="25" max="25" width="15.44140625" customWidth="1"/>
    <col min="26" max="26" width="15.33203125" customWidth="1"/>
    <col min="27" max="27" width="18.44140625" customWidth="1"/>
    <col min="28" max="28" width="64.6640625" bestFit="1" customWidth="1"/>
    <col min="29" max="32" width="17.44140625" bestFit="1" customWidth="1"/>
    <col min="33" max="34" width="13.6640625" bestFit="1" customWidth="1"/>
    <col min="35" max="35" width="13.77734375" bestFit="1" customWidth="1"/>
    <col min="36" max="36" width="18.21875" bestFit="1" customWidth="1"/>
    <col min="37" max="37" width="73.77734375" bestFit="1" customWidth="1"/>
    <col min="38" max="41" width="17.44140625" bestFit="1" customWidth="1"/>
    <col min="42" max="44" width="13.6640625" bestFit="1" customWidth="1"/>
    <col min="45" max="45" width="13.77734375" bestFit="1" customWidth="1"/>
    <col min="46" max="46" width="18.21875" bestFit="1" customWidth="1"/>
    <col min="47" max="47" width="83" bestFit="1" customWidth="1"/>
    <col min="48" max="48" width="9.88671875" bestFit="1" customWidth="1"/>
    <col min="49" max="51" width="17.44140625" bestFit="1" customWidth="1"/>
    <col min="52" max="54" width="13.6640625" bestFit="1" customWidth="1"/>
    <col min="55" max="55" width="12.109375" bestFit="1" customWidth="1"/>
    <col min="56" max="56" width="13.77734375" bestFit="1" customWidth="1"/>
    <col min="57" max="57" width="18.21875" bestFit="1" customWidth="1"/>
    <col min="58" max="58" width="91.77734375" bestFit="1" customWidth="1"/>
    <col min="59" max="60" width="9.88671875" bestFit="1" customWidth="1"/>
    <col min="61" max="62" width="17.44140625" bestFit="1" customWidth="1"/>
    <col min="63" max="63" width="9.88671875" bestFit="1" customWidth="1"/>
    <col min="64" max="65" width="13.6640625" bestFit="1" customWidth="1"/>
    <col min="66" max="66" width="12.109375" bestFit="1" customWidth="1"/>
    <col min="67" max="67" width="10.21875" bestFit="1" customWidth="1"/>
    <col min="68" max="68" width="13.77734375" bestFit="1" customWidth="1"/>
    <col min="69" max="69" width="18.21875" bestFit="1" customWidth="1"/>
    <col min="70" max="70" width="100.33203125" bestFit="1" customWidth="1"/>
  </cols>
  <sheetData>
    <row r="1" spans="1:70" x14ac:dyDescent="0.3">
      <c r="B1" t="s">
        <v>39</v>
      </c>
      <c r="G1" t="s">
        <v>31</v>
      </c>
      <c r="M1" t="s">
        <v>32</v>
      </c>
      <c r="T1" t="s">
        <v>33</v>
      </c>
      <c r="AB1" t="s">
        <v>34</v>
      </c>
      <c r="AK1" t="s">
        <v>35</v>
      </c>
      <c r="AU1" t="s">
        <v>36</v>
      </c>
      <c r="BF1" t="s">
        <v>37</v>
      </c>
      <c r="BR1" t="s">
        <v>38</v>
      </c>
    </row>
    <row r="2" spans="1:70" x14ac:dyDescent="0.3">
      <c r="A2" s="3" t="s">
        <v>13</v>
      </c>
      <c r="C2" s="13" t="s">
        <v>13</v>
      </c>
      <c r="D2" s="13" t="s">
        <v>14</v>
      </c>
      <c r="E2" s="22" t="s">
        <v>20</v>
      </c>
      <c r="F2" s="22" t="s">
        <v>21</v>
      </c>
      <c r="H2" s="13" t="s">
        <v>13</v>
      </c>
      <c r="I2" s="13" t="s">
        <v>14</v>
      </c>
      <c r="J2" s="13" t="s">
        <v>15</v>
      </c>
      <c r="K2" s="22" t="s">
        <v>20</v>
      </c>
      <c r="L2" s="22" t="s">
        <v>21</v>
      </c>
      <c r="N2" s="13" t="s">
        <v>13</v>
      </c>
      <c r="O2" s="13" t="s">
        <v>14</v>
      </c>
      <c r="P2" s="13" t="s">
        <v>15</v>
      </c>
      <c r="Q2" s="13" t="s">
        <v>17</v>
      </c>
      <c r="R2" s="22" t="s">
        <v>20</v>
      </c>
      <c r="S2" s="22" t="s">
        <v>21</v>
      </c>
      <c r="U2" s="13" t="s">
        <v>13</v>
      </c>
      <c r="V2" s="13" t="s">
        <v>14</v>
      </c>
      <c r="W2" s="13" t="s">
        <v>15</v>
      </c>
      <c r="X2" s="13" t="s">
        <v>17</v>
      </c>
      <c r="Y2" s="13" t="s">
        <v>18</v>
      </c>
      <c r="Z2" s="22" t="s">
        <v>20</v>
      </c>
      <c r="AA2" s="22" t="s">
        <v>21</v>
      </c>
      <c r="AC2" s="13" t="s">
        <v>13</v>
      </c>
      <c r="AD2" s="13" t="s">
        <v>14</v>
      </c>
      <c r="AE2" s="13" t="s">
        <v>15</v>
      </c>
      <c r="AF2" s="13" t="s">
        <v>17</v>
      </c>
      <c r="AG2" s="13" t="s">
        <v>18</v>
      </c>
      <c r="AH2" s="13" t="s">
        <v>19</v>
      </c>
      <c r="AI2" s="22" t="s">
        <v>20</v>
      </c>
      <c r="AJ2" s="22" t="s">
        <v>21</v>
      </c>
      <c r="AL2" s="13" t="s">
        <v>13</v>
      </c>
      <c r="AM2" s="13" t="s">
        <v>14</v>
      </c>
      <c r="AN2" s="13" t="s">
        <v>15</v>
      </c>
      <c r="AO2" s="13" t="s">
        <v>17</v>
      </c>
      <c r="AP2" s="13" t="s">
        <v>18</v>
      </c>
      <c r="AQ2" s="13" t="s">
        <v>19</v>
      </c>
      <c r="AR2" s="13" t="s">
        <v>22</v>
      </c>
      <c r="AS2" s="22" t="s">
        <v>20</v>
      </c>
      <c r="AT2" s="22" t="s">
        <v>21</v>
      </c>
      <c r="AV2" s="13" t="s">
        <v>13</v>
      </c>
      <c r="AW2" s="13" t="s">
        <v>14</v>
      </c>
      <c r="AX2" s="13" t="s">
        <v>15</v>
      </c>
      <c r="AY2" s="13" t="s">
        <v>17</v>
      </c>
      <c r="AZ2" s="13" t="s">
        <v>18</v>
      </c>
      <c r="BA2" s="13" t="s">
        <v>19</v>
      </c>
      <c r="BB2" s="13" t="s">
        <v>22</v>
      </c>
      <c r="BC2" s="13" t="s">
        <v>23</v>
      </c>
      <c r="BD2" s="22" t="s">
        <v>20</v>
      </c>
      <c r="BE2" s="22" t="s">
        <v>21</v>
      </c>
      <c r="BG2" s="13" t="s">
        <v>13</v>
      </c>
      <c r="BH2" s="13" t="s">
        <v>14</v>
      </c>
      <c r="BI2" s="13" t="s">
        <v>15</v>
      </c>
      <c r="BJ2" s="13" t="s">
        <v>17</v>
      </c>
      <c r="BK2" s="13" t="s">
        <v>18</v>
      </c>
      <c r="BL2" s="13" t="s">
        <v>19</v>
      </c>
      <c r="BM2" s="13" t="s">
        <v>22</v>
      </c>
      <c r="BN2" s="13" t="s">
        <v>23</v>
      </c>
      <c r="BO2" s="13" t="s">
        <v>24</v>
      </c>
      <c r="BP2" s="22" t="s">
        <v>20</v>
      </c>
      <c r="BQ2" s="22" t="s">
        <v>21</v>
      </c>
    </row>
    <row r="3" spans="1:70" x14ac:dyDescent="0.3">
      <c r="A3" s="6" t="str">
        <f>'Нормализованная таблица'!B$1</f>
        <v>Анальгин</v>
      </c>
      <c r="B3" t="str">
        <f>"{"&amp;A3&amp;"}"</f>
        <v>{Анальгин}</v>
      </c>
      <c r="C3" s="5" t="str">
        <f ca="1">INDIRECT(ADDRESS(E3,1))</f>
        <v>Анальгин</v>
      </c>
      <c r="D3" s="5" t="str">
        <f ca="1">INDIRECT(ADDRESS(F3,1))</f>
        <v>Баралгин</v>
      </c>
      <c r="E3" s="19">
        <v>3</v>
      </c>
      <c r="F3">
        <v>4</v>
      </c>
      <c r="G3" t="str">
        <f ca="1">"{"&amp;C3&amp;", "&amp;D3&amp;"}"</f>
        <v>{Анальгин, Баралгин}</v>
      </c>
      <c r="H3" t="str">
        <f ca="1">INDIRECT(ADDRESS(K3,3))</f>
        <v>Анальгин</v>
      </c>
      <c r="I3" t="str">
        <f ca="1">INDIRECT(ADDRESS(K3,4))</f>
        <v>Баралгин</v>
      </c>
      <c r="J3" t="str">
        <f ca="1">INDIRECT(ADDRESS(L3,1))</f>
        <v>Валидол</v>
      </c>
      <c r="K3" s="19">
        <v>3</v>
      </c>
      <c r="L3">
        <v>5</v>
      </c>
      <c r="M3" t="str">
        <f ca="1">"{"&amp;H3&amp;", "&amp;I3&amp;", "&amp;J3&amp;"}"</f>
        <v>{Анальгин, Баралгин, Валидол}</v>
      </c>
      <c r="N3" t="str">
        <f ca="1">INDIRECT(ADDRESS(R3,8))</f>
        <v>Анальгин</v>
      </c>
      <c r="O3" t="str">
        <f ca="1">INDIRECT(ADDRESS(R3,9))</f>
        <v>Баралгин</v>
      </c>
      <c r="P3" t="str">
        <f ca="1">INDIRECT(ADDRESS(R3,10))</f>
        <v>Валидол</v>
      </c>
      <c r="Q3" t="str">
        <f ca="1">INDIRECT(ADDRESS(S3,1))</f>
        <v>Влажные салфетки</v>
      </c>
      <c r="R3" s="19">
        <v>3</v>
      </c>
      <c r="S3">
        <v>6</v>
      </c>
      <c r="T3" t="str">
        <f ca="1">"{"&amp;N3&amp;", "&amp;O3&amp;", "&amp;P3&amp;", "&amp;Q3&amp;"}"</f>
        <v>{Анальгин, Баралгин, Валидол, Влажные салфетки}</v>
      </c>
      <c r="U3" t="str">
        <f ca="1">INDIRECT(ADDRESS(Z3,14))</f>
        <v>Анальгин</v>
      </c>
      <c r="V3" t="str">
        <f ca="1">INDIRECT(ADDRESS(Z3,15))</f>
        <v>Баралгин</v>
      </c>
      <c r="W3" t="str">
        <f ca="1">INDIRECT(ADDRESS(Z3,16))</f>
        <v>Валидол</v>
      </c>
      <c r="X3" t="str">
        <f ca="1">INDIRECT(ADDRESS(Z3,17))</f>
        <v>Влажные салфетки</v>
      </c>
      <c r="Y3" t="str">
        <f ca="1">INDIRECT(ADDRESS(AA3,1))</f>
        <v>Долгит</v>
      </c>
      <c r="Z3" s="19">
        <v>3</v>
      </c>
      <c r="AA3">
        <v>7</v>
      </c>
      <c r="AB3" t="str">
        <f ca="1">"{"&amp;U3&amp;", "&amp;V3&amp;", "&amp;W3&amp;", "&amp;X3&amp;", "&amp;Y3&amp;"}"</f>
        <v>{Анальгин, Баралгин, Валидол, Влажные салфетки, Долгит}</v>
      </c>
      <c r="AC3" t="str">
        <f ca="1">INDIRECT(ADDRESS(AI3,21))</f>
        <v>Анальгин</v>
      </c>
      <c r="AD3" t="str">
        <f ca="1">INDIRECT(ADDRESS(AI3,22))</f>
        <v>Баралгин</v>
      </c>
      <c r="AE3" t="str">
        <f ca="1">INDIRECT(ADDRESS(AI3,23))</f>
        <v>Валидол</v>
      </c>
      <c r="AF3" t="str">
        <f ca="1">INDIRECT(ADDRESS(AI3,24))</f>
        <v>Влажные салфетки</v>
      </c>
      <c r="AG3" t="str">
        <f ca="1">INDIRECT(ADDRESS(AI3,25))</f>
        <v>Долгит</v>
      </c>
      <c r="AH3" t="str">
        <f ca="1">INDIRECT(ADDRESS(AJ3,1))</f>
        <v>Контрактубекс</v>
      </c>
      <c r="AI3" s="19">
        <v>3</v>
      </c>
      <c r="AJ3">
        <v>8</v>
      </c>
      <c r="AK3" t="str">
        <f ca="1">"{"&amp;AC3&amp;", "&amp;AD3&amp;", "&amp;AE3&amp;", "&amp;AF3&amp;", "&amp;AG3&amp;", "&amp;AH3&amp;"}"</f>
        <v>{Анальгин, Баралгин, Валидол, Влажные салфетки, Долгит, Контрактубекс}</v>
      </c>
      <c r="AL3" t="str">
        <f ca="1">INDIRECT(ADDRESS(AS3,29))</f>
        <v>Анальгин</v>
      </c>
      <c r="AM3" t="str">
        <f ca="1">INDIRECT(ADDRESS(AS3,30))</f>
        <v>Баралгин</v>
      </c>
      <c r="AN3" t="str">
        <f ca="1">INDIRECT(ADDRESS(AS3,31))</f>
        <v>Валидол</v>
      </c>
      <c r="AO3" t="str">
        <f ca="1">INDIRECT(ADDRESS(AS3,32))</f>
        <v>Влажные салфетки</v>
      </c>
      <c r="AP3" t="str">
        <f ca="1">INDIRECT(ADDRESS(AS3,33))</f>
        <v>Долгит</v>
      </c>
      <c r="AQ3" t="str">
        <f ca="1">INDIRECT(ADDRESS(AS3,34))</f>
        <v>Контрактубекс</v>
      </c>
      <c r="AR3" t="str">
        <f ca="1">INDIRECT(ADDRESS(AT3,1))</f>
        <v>Корвалол</v>
      </c>
      <c r="AS3" s="19">
        <v>3</v>
      </c>
      <c r="AT3">
        <v>9</v>
      </c>
      <c r="AU3" t="str">
        <f ca="1">"{"&amp;AL3&amp;", "&amp;AM3&amp;", "&amp;AN3&amp;", "&amp;AO3&amp;", "&amp;AP3&amp;", "&amp;AQ3&amp;", "&amp;AR3&amp;"}"</f>
        <v>{Анальгин, Баралгин, Валидол, Влажные салфетки, Долгит, Контрактубекс, Корвалол}</v>
      </c>
      <c r="AV3" t="str">
        <f ca="1">INDIRECT(ADDRESS(BD3,38))</f>
        <v>Анальгин</v>
      </c>
      <c r="AW3" t="str">
        <f ca="1">INDIRECT(ADDRESS(BD3,39))</f>
        <v>Баралгин</v>
      </c>
      <c r="AX3" t="str">
        <f ca="1">INDIRECT(ADDRESS(BD3,40))</f>
        <v>Валидол</v>
      </c>
      <c r="AY3" t="str">
        <f ca="1">INDIRECT(ADDRESS(BD3,41))</f>
        <v>Влажные салфетки</v>
      </c>
      <c r="AZ3" t="str">
        <f ca="1">INDIRECT(ADDRESS(BD3,42))</f>
        <v>Долгит</v>
      </c>
      <c r="BA3" t="str">
        <f ca="1">INDIRECT(ADDRESS(BD3,43))</f>
        <v>Контрактубекс</v>
      </c>
      <c r="BB3" t="str">
        <f ca="1">INDIRECT(ADDRESS(BD3,44))</f>
        <v>Корвалол</v>
      </c>
      <c r="BC3" t="str">
        <f ca="1">INDIRECT(ADDRESS(BE3,1))</f>
        <v>Мирамистин</v>
      </c>
      <c r="BD3" s="19">
        <v>3</v>
      </c>
      <c r="BE3">
        <v>10</v>
      </c>
      <c r="BF3" t="str">
        <f ca="1">"{"&amp;AV3&amp;", "&amp;AW3&amp;", "&amp;AX3&amp;", "&amp;AY3&amp;", "&amp;AZ3&amp;", "&amp;BA3&amp;", "&amp;BB3&amp;", "&amp;BC3&amp;"}"</f>
        <v>{Анальгин, Баралгин, Валидол, Влажные салфетки, Долгит, Контрактубекс, Корвалол, Мирамистин}</v>
      </c>
      <c r="BG3" t="str">
        <f ca="1">INDIRECT(ADDRESS(BP3,48))</f>
        <v>Анальгин</v>
      </c>
      <c r="BH3" t="str">
        <f ca="1">INDIRECT(ADDRESS(BP3,49))</f>
        <v>Баралгин</v>
      </c>
      <c r="BI3" t="str">
        <f ca="1">INDIRECT(ADDRESS(BP3,50))</f>
        <v>Валидол</v>
      </c>
      <c r="BJ3" t="str">
        <f ca="1">INDIRECT(ADDRESS(BP3,51))</f>
        <v>Влажные салфетки</v>
      </c>
      <c r="BK3" t="str">
        <f ca="1">INDIRECT(ADDRESS(BP3,52))</f>
        <v>Долгит</v>
      </c>
      <c r="BL3" t="str">
        <f ca="1">INDIRECT(ADDRESS(BP3,53))</f>
        <v>Контрактубекс</v>
      </c>
      <c r="BM3" t="str">
        <f ca="1">INDIRECT(ADDRESS(BP3,54))</f>
        <v>Корвалол</v>
      </c>
      <c r="BN3" t="str">
        <f ca="1">INDIRECT(ADDRESS(BP3,55))</f>
        <v>Мирамистин</v>
      </c>
      <c r="BO3" t="str">
        <f ca="1">INDIRECT(ADDRESS(BQ3,1))</f>
        <v>Стелланин</v>
      </c>
      <c r="BP3" s="19">
        <v>3</v>
      </c>
      <c r="BQ3">
        <v>11</v>
      </c>
      <c r="BR3" t="str">
        <f ca="1">"{"&amp;BG3&amp;", "&amp;BH3&amp;", "&amp;BI3&amp;", "&amp;BJ3&amp;", "&amp;BK3&amp;", "&amp;BL3&amp;", "&amp;BM3&amp;", "&amp;BN3&amp;", "&amp;BO3&amp;"}"</f>
        <v>{Анальгин, Баралгин, Валидол, Влажные салфетки, Долгит, Контрактубекс, Корвалол, Мирамистин, Стелланин}</v>
      </c>
    </row>
    <row r="4" spans="1:70" x14ac:dyDescent="0.3">
      <c r="A4" s="8" t="str">
        <f>'Нормализованная таблица'!C$1</f>
        <v>Баралгин</v>
      </c>
      <c r="B4" t="str">
        <f t="shared" ref="B4:B12" si="0">"{"&amp;A4&amp;"}"</f>
        <v>{Баралгин}</v>
      </c>
      <c r="C4" s="5" t="str">
        <f ca="1">INDIRECT(ADDRESS(E4,1))</f>
        <v>Анальгин</v>
      </c>
      <c r="D4" s="5" t="str">
        <f ca="1">INDIRECT(ADDRESS(F4,1))</f>
        <v>Валидол</v>
      </c>
      <c r="E4" s="19">
        <f t="shared" ref="E4:E47" ca="1" si="1">IF(D3&lt;&gt;$A$12,E3,E3+1)</f>
        <v>3</v>
      </c>
      <c r="F4">
        <f t="shared" ref="F4:F47" ca="1" si="2">IF(D3&lt;&gt;$A$12,F3+1,ROW(INDIRECT(ADDRESS(MATCH(C4,$A$3:$A$12)+3,1))))</f>
        <v>5</v>
      </c>
      <c r="G4" t="str">
        <f t="shared" ref="G4:G47" ca="1" si="3">"{"&amp;C4&amp;", "&amp;D4&amp;"}"</f>
        <v>{Анальгин, Валидол}</v>
      </c>
      <c r="H4" t="str">
        <f t="shared" ref="H4:H5" ca="1" si="4">INDIRECT(ADDRESS(K4,3))</f>
        <v>Анальгин</v>
      </c>
      <c r="I4" t="str">
        <f t="shared" ref="I4:I5" ca="1" si="5">INDIRECT(ADDRESS(K4,4))</f>
        <v>Баралгин</v>
      </c>
      <c r="J4" t="str">
        <f t="shared" ref="J4:J5" ca="1" si="6">INDIRECT(ADDRESS(L4,1))</f>
        <v>Влажные салфетки</v>
      </c>
      <c r="K4" s="19">
        <f t="shared" ref="K4:K35" ca="1" si="7">IF(J3&lt;&gt;$A$12,K3,IF(I3&lt;&gt;$A$11,K3+1,K3+2))</f>
        <v>3</v>
      </c>
      <c r="L4">
        <f t="shared" ref="L4:L35" ca="1" si="8">IF(J3&lt;&gt;$A$12,L3+1,ROW(INDIRECT(ADDRESS(MATCH(I4,$A$3:$A$12)+3,1))))</f>
        <v>6</v>
      </c>
      <c r="M4" t="str">
        <f t="shared" ref="M4:M67" ca="1" si="9">"{"&amp;H4&amp;", "&amp;I4&amp;", "&amp;J4&amp;"}"</f>
        <v>{Анальгин, Баралгин, Влажные салфетки}</v>
      </c>
      <c r="N4" t="str">
        <f t="shared" ref="N4:N5" ca="1" si="10">INDIRECT(ADDRESS(R4,8))</f>
        <v>Анальгин</v>
      </c>
      <c r="O4" t="str">
        <f t="shared" ref="O4:O5" ca="1" si="11">INDIRECT(ADDRESS(R4,9))</f>
        <v>Баралгин</v>
      </c>
      <c r="P4" t="str">
        <f t="shared" ref="P4:P5" ca="1" si="12">INDIRECT(ADDRESS(R4,10))</f>
        <v>Валидол</v>
      </c>
      <c r="Q4" t="str">
        <f t="shared" ref="Q4:Q5" ca="1" si="13">INDIRECT(ADDRESS(S4,1))</f>
        <v>Долгит</v>
      </c>
      <c r="R4" s="19">
        <f t="shared" ref="R4:R67" ca="1" si="14">IF(Q3&lt;&gt;$A$12,R3,IF(P3&lt;&gt;$A$11,R3+1,IF(O3&lt;&gt;$A$10,R3+2,R3+3)))</f>
        <v>3</v>
      </c>
      <c r="S4">
        <f t="shared" ref="S4:S67" ca="1" si="15">IF(Q3&lt;&gt;$A$12,S3+1,ROW(INDIRECT(ADDRESS(MATCH(P4,$A$3:$A$12)+3,1))))</f>
        <v>7</v>
      </c>
      <c r="T4" t="str">
        <f t="shared" ref="T4:T67" ca="1" si="16">"{"&amp;N4&amp;", "&amp;O4&amp;", "&amp;P4&amp;", "&amp;Q4&amp;"}"</f>
        <v>{Анальгин, Баралгин, Валидол, Долгит}</v>
      </c>
      <c r="U4" t="str">
        <f t="shared" ref="U4:U6" ca="1" si="17">INDIRECT(ADDRESS(Z4,14))</f>
        <v>Анальгин</v>
      </c>
      <c r="V4" t="str">
        <f t="shared" ref="V4:V6" ca="1" si="18">INDIRECT(ADDRESS(Z4,15))</f>
        <v>Баралгин</v>
      </c>
      <c r="W4" t="str">
        <f t="shared" ref="W4:W6" ca="1" si="19">INDIRECT(ADDRESS(Z4,16))</f>
        <v>Валидол</v>
      </c>
      <c r="X4" t="str">
        <f t="shared" ref="X4:X6" ca="1" si="20">INDIRECT(ADDRESS(Z4,17))</f>
        <v>Влажные салфетки</v>
      </c>
      <c r="Y4" t="str">
        <f t="shared" ref="Y4:Y6" ca="1" si="21">INDIRECT(ADDRESS(AA4,1))</f>
        <v>Контрактубекс</v>
      </c>
      <c r="Z4" s="19">
        <f t="shared" ref="Z4:Z67" ca="1" si="22">IF(Y3&lt;&gt;$A$12,Z3,IF(X3&lt;&gt;$A$11,Z3+1,IF(W3&lt;&gt;$A$10,Z3+2,IF(V3&lt;&gt;$A$9,Z3+3,Z3+4))))</f>
        <v>3</v>
      </c>
      <c r="AA4">
        <f t="shared" ref="AA4:AA67" ca="1" si="23">IF(Y3&lt;&gt;$A$12,AA3+1,ROW(INDIRECT(ADDRESS(MATCH(X4,$A$3:$A$12)+3,1))))</f>
        <v>8</v>
      </c>
      <c r="AB4" t="str">
        <f t="shared" ref="AB4:AB67" ca="1" si="24">"{"&amp;U4&amp;", "&amp;V4&amp;", "&amp;W4&amp;", "&amp;X4&amp;", "&amp;Y4&amp;"}"</f>
        <v>{Анальгин, Баралгин, Валидол, Влажные салфетки, Контрактубекс}</v>
      </c>
      <c r="AC4" t="str">
        <f t="shared" ref="AC4:AC5" ca="1" si="25">INDIRECT(ADDRESS(AI4,21))</f>
        <v>Анальгин</v>
      </c>
      <c r="AD4" t="str">
        <f t="shared" ref="AD4:AD5" ca="1" si="26">INDIRECT(ADDRESS(AI4,22))</f>
        <v>Баралгин</v>
      </c>
      <c r="AE4" t="str">
        <f t="shared" ref="AE4:AE5" ca="1" si="27">INDIRECT(ADDRESS(AI4,23))</f>
        <v>Валидол</v>
      </c>
      <c r="AF4" t="str">
        <f t="shared" ref="AF4:AF5" ca="1" si="28">INDIRECT(ADDRESS(AI4,24))</f>
        <v>Влажные салфетки</v>
      </c>
      <c r="AG4" t="str">
        <f t="shared" ref="AG4:AG5" ca="1" si="29">INDIRECT(ADDRESS(AI4,25))</f>
        <v>Долгит</v>
      </c>
      <c r="AH4" t="str">
        <f t="shared" ref="AH4:AH5" ca="1" si="30">INDIRECT(ADDRESS(AJ4,1))</f>
        <v>Корвалол</v>
      </c>
      <c r="AI4" s="19">
        <f t="shared" ref="AI4:AI67" ca="1" si="31">IF(AH3&lt;&gt;$A$12,AI3,IF(AG3&lt;&gt;$A$11,AI3+1,IF(AF3&lt;&gt;$A$10,AI3+2,IF(AE3&lt;&gt;$A$9,AI3+3,IF(AD3&lt;&gt;$A$8,AI3+4,AI3+5)))))</f>
        <v>3</v>
      </c>
      <c r="AJ4">
        <f t="shared" ref="AJ4:AJ67" ca="1" si="32">IF(AH3&lt;&gt;$A$12,AJ3+1,ROW(INDIRECT(ADDRESS(MATCH(AG4,$A$3:$A$12)+3,1))))</f>
        <v>9</v>
      </c>
      <c r="AK4" t="str">
        <f t="shared" ref="AK4:AK67" ca="1" si="33">"{"&amp;AC4&amp;", "&amp;AD4&amp;", "&amp;AE4&amp;", "&amp;AF4&amp;", "&amp;AG4&amp;", "&amp;AH4&amp;"}"</f>
        <v>{Анальгин, Баралгин, Валидол, Влажные салфетки, Долгит, Корвалол}</v>
      </c>
      <c r="AL4" t="str">
        <f t="shared" ref="AL4:AL6" ca="1" si="34">INDIRECT(ADDRESS(AS4,29))</f>
        <v>Анальгин</v>
      </c>
      <c r="AM4" t="str">
        <f t="shared" ref="AM4:AM6" ca="1" si="35">INDIRECT(ADDRESS(AS4,30))</f>
        <v>Баралгин</v>
      </c>
      <c r="AN4" t="str">
        <f t="shared" ref="AN4:AN6" ca="1" si="36">INDIRECT(ADDRESS(AS4,31))</f>
        <v>Валидол</v>
      </c>
      <c r="AO4" t="str">
        <f t="shared" ref="AO4:AO6" ca="1" si="37">INDIRECT(ADDRESS(AS4,32))</f>
        <v>Влажные салфетки</v>
      </c>
      <c r="AP4" t="str">
        <f t="shared" ref="AP4:AP6" ca="1" si="38">INDIRECT(ADDRESS(AS4,33))</f>
        <v>Долгит</v>
      </c>
      <c r="AQ4" t="str">
        <f t="shared" ref="AQ4:AQ6" ca="1" si="39">INDIRECT(ADDRESS(AS4,34))</f>
        <v>Контрактубекс</v>
      </c>
      <c r="AR4" t="str">
        <f t="shared" ref="AR4:AR6" ca="1" si="40">INDIRECT(ADDRESS(AT4,1))</f>
        <v>Мирамистин</v>
      </c>
      <c r="AS4" s="19">
        <f t="shared" ref="AS4:AS35" ca="1" si="41">IF(AR3&lt;&gt;$A$12,AS3,IF(AQ3&lt;&gt;$A$11,AS3+1,IF(AP3&lt;&gt;$A$10,AS3+2,IF(AO3&lt;&gt;$A$9,AS3+3,IF(AN3&lt;&gt;$A$8,AS3+4,IF(AM3&lt;&gt;$A$7,AS3+5,AS3+6))))))</f>
        <v>3</v>
      </c>
      <c r="AT4">
        <f t="shared" ref="AT4:AT35" ca="1" si="42">IF(AR3&lt;&gt;$A$12,AT3+1,ROW(INDIRECT(ADDRESS(MATCH(AQ4,$A$3:$A$12)+3,1))))</f>
        <v>10</v>
      </c>
      <c r="AU4" t="str">
        <f t="shared" ref="AU4:AU67" ca="1" si="43">"{"&amp;AL4&amp;", "&amp;AM4&amp;", "&amp;AN4&amp;", "&amp;AO4&amp;", "&amp;AP4&amp;", "&amp;AQ4&amp;", "&amp;AR4&amp;"}"</f>
        <v>{Анальгин, Баралгин, Валидол, Влажные салфетки, Долгит, Контрактубекс, Мирамистин}</v>
      </c>
      <c r="AV4" t="str">
        <f t="shared" ref="AV4:AV5" ca="1" si="44">INDIRECT(ADDRESS(BD4,38))</f>
        <v>Анальгин</v>
      </c>
      <c r="AW4" t="str">
        <f t="shared" ref="AW4:AW5" ca="1" si="45">INDIRECT(ADDRESS(BD4,39))</f>
        <v>Баралгин</v>
      </c>
      <c r="AX4" t="str">
        <f t="shared" ref="AX4:AX5" ca="1" si="46">INDIRECT(ADDRESS(BD4,40))</f>
        <v>Валидол</v>
      </c>
      <c r="AY4" t="str">
        <f t="shared" ref="AY4:AY5" ca="1" si="47">INDIRECT(ADDRESS(BD4,41))</f>
        <v>Влажные салфетки</v>
      </c>
      <c r="AZ4" t="str">
        <f t="shared" ref="AZ4:AZ5" ca="1" si="48">INDIRECT(ADDRESS(BD4,42))</f>
        <v>Долгит</v>
      </c>
      <c r="BA4" t="str">
        <f t="shared" ref="BA4:BA5" ca="1" si="49">INDIRECT(ADDRESS(BD4,43))</f>
        <v>Контрактубекс</v>
      </c>
      <c r="BB4" t="str">
        <f t="shared" ref="BB4:BB5" ca="1" si="50">INDIRECT(ADDRESS(BD4,44))</f>
        <v>Корвалол</v>
      </c>
      <c r="BC4" t="str">
        <f t="shared" ref="BC4:BC5" ca="1" si="51">INDIRECT(ADDRESS(BE4,1))</f>
        <v>Стелланин</v>
      </c>
      <c r="BD4" s="19">
        <f t="shared" ref="BD4:BD47" ca="1" si="52">IF(BC3&lt;&gt;$A$12,BD3,IF(BB3&lt;&gt;$A$11,BD3+1,IF(BA3&lt;&gt;$A$10,BD3+2,IF(AZ3&lt;&gt;$A$9,BD3+3,IF(AY3&lt;&gt;$A$8,BD3+4,IF(AX3&lt;&gt;$A$7,BD3+5,IF(AW3&lt;&gt;$A$6,BD3+6,BD3+7)))))))</f>
        <v>3</v>
      </c>
      <c r="BE4">
        <f t="shared" ref="BE4:BE47" ca="1" si="53">IF(BC3&lt;&gt;$A$12,BE3+1,ROW(INDIRECT(ADDRESS(MATCH(BB4,$A$3:$A$12)+3,1))))</f>
        <v>11</v>
      </c>
      <c r="BF4" t="str">
        <f t="shared" ref="BF4:BF47" ca="1" si="54">"{"&amp;AV4&amp;", "&amp;AW4&amp;", "&amp;AX4&amp;", "&amp;AY4&amp;", "&amp;AZ4&amp;", "&amp;BA4&amp;", "&amp;BB4&amp;", "&amp;BC4&amp;"}"</f>
        <v>{Анальгин, Баралгин, Валидол, Влажные салфетки, Долгит, Контрактубекс, Корвалол, Стелланин}</v>
      </c>
      <c r="BG4" t="str">
        <f t="shared" ref="BG4:BG12" ca="1" si="55">INDIRECT(ADDRESS(BP4,48))</f>
        <v>Анальгин</v>
      </c>
      <c r="BH4" t="str">
        <f t="shared" ref="BH4:BH12" ca="1" si="56">INDIRECT(ADDRESS(BP4,49))</f>
        <v>Баралгин</v>
      </c>
      <c r="BI4" t="str">
        <f t="shared" ref="BI4:BI12" ca="1" si="57">INDIRECT(ADDRESS(BP4,50))</f>
        <v>Валидол</v>
      </c>
      <c r="BJ4" t="str">
        <f t="shared" ref="BJ4:BJ12" ca="1" si="58">INDIRECT(ADDRESS(BP4,51))</f>
        <v>Влажные салфетки</v>
      </c>
      <c r="BK4" t="str">
        <f t="shared" ref="BK4:BK12" ca="1" si="59">INDIRECT(ADDRESS(BP4,52))</f>
        <v>Долгит</v>
      </c>
      <c r="BL4" t="str">
        <f t="shared" ref="BL4:BL12" ca="1" si="60">INDIRECT(ADDRESS(BP4,53))</f>
        <v>Контрактубекс</v>
      </c>
      <c r="BM4" t="str">
        <f t="shared" ref="BM4:BM12" ca="1" si="61">INDIRECT(ADDRESS(BP4,54))</f>
        <v>Корвалол</v>
      </c>
      <c r="BN4" t="str">
        <f t="shared" ref="BN4:BN12" ca="1" si="62">INDIRECT(ADDRESS(BP4,55))</f>
        <v>Мирамистин</v>
      </c>
      <c r="BO4" t="str">
        <f t="shared" ref="BO4:BO12" ca="1" si="63">INDIRECT(ADDRESS(BQ4,1))</f>
        <v>Терафлю</v>
      </c>
      <c r="BP4" s="19">
        <f t="shared" ref="BP4:BP12" ca="1" si="64">IF(BO3&lt;&gt;$A$12,BP3,IF(BN3&lt;&gt;$A$11,BP3+1,IF(BM3&lt;&gt;$A$10,BP3+2,IF(BL3&lt;&gt;$A$9,BP3+3,IF(BK3&lt;&gt;$A$8,BP3+4,IF(BJ3&lt;&gt;$A$7,BP3+5,IF(BI3&lt;&gt;$A$6,BP3+6,IF(BH3&lt;&gt;$A$5,BP3+7,BP3+8))))))))</f>
        <v>3</v>
      </c>
      <c r="BQ4">
        <f t="shared" ref="BQ4:BQ12" ca="1" si="65">IF(BO3&lt;&gt;$A$12,BQ3+1,ROW(INDIRECT(ADDRESS(MATCH(BN4,$A$3:$A$12)+3,1))))</f>
        <v>12</v>
      </c>
      <c r="BR4" t="str">
        <f t="shared" ref="BR4:BR12" ca="1" si="66">"{"&amp;BG4&amp;", "&amp;BH4&amp;", "&amp;BI4&amp;", "&amp;BJ4&amp;", "&amp;BK4&amp;", "&amp;BL4&amp;", "&amp;BM4&amp;", "&amp;BN4&amp;", "&amp;BO4&amp;"}"</f>
        <v>{Анальгин, Баралгин, Валидол, Влажные салфетки, Долгит, Контрактубекс, Корвалол, Мирамистин, Терафлю}</v>
      </c>
    </row>
    <row r="5" spans="1:70" x14ac:dyDescent="0.3">
      <c r="A5" s="8" t="str">
        <f>'Нормализованная таблица'!D$1</f>
        <v>Валидол</v>
      </c>
      <c r="B5" t="str">
        <f t="shared" si="0"/>
        <v>{Валидол}</v>
      </c>
      <c r="C5" s="5" t="str">
        <f t="shared" ref="C5:C47" ca="1" si="67">INDIRECT(ADDRESS(E5,1))</f>
        <v>Анальгин</v>
      </c>
      <c r="D5" s="5" t="str">
        <f t="shared" ref="D5:D47" ca="1" si="68">INDIRECT(ADDRESS(F5,1))</f>
        <v>Влажные салфетки</v>
      </c>
      <c r="E5" s="19">
        <f t="shared" ca="1" si="1"/>
        <v>3</v>
      </c>
      <c r="F5">
        <f t="shared" ca="1" si="2"/>
        <v>6</v>
      </c>
      <c r="G5" t="str">
        <f t="shared" ca="1" si="3"/>
        <v>{Анальгин, Влажные салфетки}</v>
      </c>
      <c r="H5" t="str">
        <f t="shared" ca="1" si="4"/>
        <v>Анальгин</v>
      </c>
      <c r="I5" t="str">
        <f t="shared" ca="1" si="5"/>
        <v>Баралгин</v>
      </c>
      <c r="J5" t="str">
        <f t="shared" ca="1" si="6"/>
        <v>Долгит</v>
      </c>
      <c r="K5" s="19">
        <f t="shared" ca="1" si="7"/>
        <v>3</v>
      </c>
      <c r="L5">
        <f t="shared" ca="1" si="8"/>
        <v>7</v>
      </c>
      <c r="M5" t="str">
        <f t="shared" ca="1" si="9"/>
        <v>{Анальгин, Баралгин, Долгит}</v>
      </c>
      <c r="N5" t="str">
        <f t="shared" ca="1" si="10"/>
        <v>Анальгин</v>
      </c>
      <c r="O5" t="str">
        <f t="shared" ca="1" si="11"/>
        <v>Баралгин</v>
      </c>
      <c r="P5" t="str">
        <f t="shared" ca="1" si="12"/>
        <v>Валидол</v>
      </c>
      <c r="Q5" t="str">
        <f t="shared" ca="1" si="13"/>
        <v>Контрактубекс</v>
      </c>
      <c r="R5" s="19">
        <f t="shared" ca="1" si="14"/>
        <v>3</v>
      </c>
      <c r="S5">
        <f t="shared" ca="1" si="15"/>
        <v>8</v>
      </c>
      <c r="T5" t="str">
        <f t="shared" ca="1" si="16"/>
        <v>{Анальгин, Баралгин, Валидол, Контрактубекс}</v>
      </c>
      <c r="U5" t="str">
        <f t="shared" ca="1" si="17"/>
        <v>Анальгин</v>
      </c>
      <c r="V5" t="str">
        <f t="shared" ca="1" si="18"/>
        <v>Баралгин</v>
      </c>
      <c r="W5" t="str">
        <f t="shared" ca="1" si="19"/>
        <v>Валидол</v>
      </c>
      <c r="X5" t="str">
        <f t="shared" ca="1" si="20"/>
        <v>Влажные салфетки</v>
      </c>
      <c r="Y5" t="str">
        <f t="shared" ca="1" si="21"/>
        <v>Корвалол</v>
      </c>
      <c r="Z5" s="19">
        <f t="shared" ca="1" si="22"/>
        <v>3</v>
      </c>
      <c r="AA5">
        <f t="shared" ca="1" si="23"/>
        <v>9</v>
      </c>
      <c r="AB5" t="str">
        <f t="shared" ca="1" si="24"/>
        <v>{Анальгин, Баралгин, Валидол, Влажные салфетки, Корвалол}</v>
      </c>
      <c r="AC5" t="str">
        <f t="shared" ca="1" si="25"/>
        <v>Анальгин</v>
      </c>
      <c r="AD5" t="str">
        <f t="shared" ca="1" si="26"/>
        <v>Баралгин</v>
      </c>
      <c r="AE5" t="str">
        <f t="shared" ca="1" si="27"/>
        <v>Валидол</v>
      </c>
      <c r="AF5" t="str">
        <f t="shared" ca="1" si="28"/>
        <v>Влажные салфетки</v>
      </c>
      <c r="AG5" t="str">
        <f t="shared" ca="1" si="29"/>
        <v>Долгит</v>
      </c>
      <c r="AH5" t="str">
        <f t="shared" ca="1" si="30"/>
        <v>Мирамистин</v>
      </c>
      <c r="AI5" s="19">
        <f t="shared" ca="1" si="31"/>
        <v>3</v>
      </c>
      <c r="AJ5">
        <f t="shared" ca="1" si="32"/>
        <v>10</v>
      </c>
      <c r="AK5" t="str">
        <f t="shared" ca="1" si="33"/>
        <v>{Анальгин, Баралгин, Валидол, Влажные салфетки, Долгит, Мирамистин}</v>
      </c>
      <c r="AL5" t="str">
        <f t="shared" ca="1" si="34"/>
        <v>Анальгин</v>
      </c>
      <c r="AM5" t="str">
        <f t="shared" ca="1" si="35"/>
        <v>Баралгин</v>
      </c>
      <c r="AN5" t="str">
        <f t="shared" ca="1" si="36"/>
        <v>Валидол</v>
      </c>
      <c r="AO5" t="str">
        <f t="shared" ca="1" si="37"/>
        <v>Влажные салфетки</v>
      </c>
      <c r="AP5" t="str">
        <f t="shared" ca="1" si="38"/>
        <v>Долгит</v>
      </c>
      <c r="AQ5" t="str">
        <f t="shared" ca="1" si="39"/>
        <v>Контрактубекс</v>
      </c>
      <c r="AR5" t="str">
        <f t="shared" ca="1" si="40"/>
        <v>Стелланин</v>
      </c>
      <c r="AS5" s="19">
        <f t="shared" ca="1" si="41"/>
        <v>3</v>
      </c>
      <c r="AT5">
        <f t="shared" ca="1" si="42"/>
        <v>11</v>
      </c>
      <c r="AU5" t="str">
        <f t="shared" ca="1" si="43"/>
        <v>{Анальгин, Баралгин, Валидол, Влажные салфетки, Долгит, Контрактубекс, Стелланин}</v>
      </c>
      <c r="AV5" t="str">
        <f t="shared" ca="1" si="44"/>
        <v>Анальгин</v>
      </c>
      <c r="AW5" t="str">
        <f t="shared" ca="1" si="45"/>
        <v>Баралгин</v>
      </c>
      <c r="AX5" t="str">
        <f t="shared" ca="1" si="46"/>
        <v>Валидол</v>
      </c>
      <c r="AY5" t="str">
        <f t="shared" ca="1" si="47"/>
        <v>Влажные салфетки</v>
      </c>
      <c r="AZ5" t="str">
        <f t="shared" ca="1" si="48"/>
        <v>Долгит</v>
      </c>
      <c r="BA5" t="str">
        <f t="shared" ca="1" si="49"/>
        <v>Контрактубекс</v>
      </c>
      <c r="BB5" t="str">
        <f t="shared" ca="1" si="50"/>
        <v>Корвалол</v>
      </c>
      <c r="BC5" t="str">
        <f t="shared" ca="1" si="51"/>
        <v>Терафлю</v>
      </c>
      <c r="BD5" s="19">
        <f t="shared" ca="1" si="52"/>
        <v>3</v>
      </c>
      <c r="BE5">
        <f t="shared" ca="1" si="53"/>
        <v>12</v>
      </c>
      <c r="BF5" t="str">
        <f t="shared" ca="1" si="54"/>
        <v>{Анальгин, Баралгин, Валидол, Влажные салфетки, Долгит, Контрактубекс, Корвалол, Терафлю}</v>
      </c>
      <c r="BG5" t="str">
        <f t="shared" ca="1" si="55"/>
        <v>Анальгин</v>
      </c>
      <c r="BH5" t="str">
        <f t="shared" ca="1" si="56"/>
        <v>Баралгин</v>
      </c>
      <c r="BI5" t="str">
        <f t="shared" ca="1" si="57"/>
        <v>Валидол</v>
      </c>
      <c r="BJ5" t="str">
        <f t="shared" ca="1" si="58"/>
        <v>Влажные салфетки</v>
      </c>
      <c r="BK5" t="str">
        <f t="shared" ca="1" si="59"/>
        <v>Долгит</v>
      </c>
      <c r="BL5" t="str">
        <f t="shared" ca="1" si="60"/>
        <v>Контрактубекс</v>
      </c>
      <c r="BM5" t="str">
        <f t="shared" ca="1" si="61"/>
        <v>Корвалол</v>
      </c>
      <c r="BN5" t="str">
        <f t="shared" ca="1" si="62"/>
        <v>Стелланин</v>
      </c>
      <c r="BO5" t="str">
        <f t="shared" ca="1" si="63"/>
        <v>Терафлю</v>
      </c>
      <c r="BP5" s="19">
        <f t="shared" ca="1" si="64"/>
        <v>4</v>
      </c>
      <c r="BQ5">
        <f t="shared" ca="1" si="65"/>
        <v>12</v>
      </c>
      <c r="BR5" t="str">
        <f t="shared" ca="1" si="66"/>
        <v>{Анальгин, Баралгин, Валидол, Влажные салфетки, Долгит, Контрактубекс, Корвалол, Стелланин, Терафлю}</v>
      </c>
    </row>
    <row r="6" spans="1:70" x14ac:dyDescent="0.3">
      <c r="A6" s="8" t="str">
        <f>'Нормализованная таблица'!E$1</f>
        <v>Влажные салфетки</v>
      </c>
      <c r="B6" t="str">
        <f t="shared" si="0"/>
        <v>{Влажные салфетки}</v>
      </c>
      <c r="C6" s="5" t="str">
        <f t="shared" ca="1" si="67"/>
        <v>Анальгин</v>
      </c>
      <c r="D6" s="5" t="str">
        <f t="shared" ca="1" si="68"/>
        <v>Долгит</v>
      </c>
      <c r="E6" s="19">
        <f t="shared" ca="1" si="1"/>
        <v>3</v>
      </c>
      <c r="F6">
        <f t="shared" ca="1" si="2"/>
        <v>7</v>
      </c>
      <c r="G6" t="str">
        <f t="shared" ca="1" si="3"/>
        <v>{Анальгин, Долгит}</v>
      </c>
      <c r="H6" t="str">
        <f t="shared" ref="H6:H50" ca="1" si="69">INDIRECT(ADDRESS(K6,3))</f>
        <v>Анальгин</v>
      </c>
      <c r="I6" t="str">
        <f t="shared" ref="I6:I50" ca="1" si="70">INDIRECT(ADDRESS(K6,4))</f>
        <v>Баралгин</v>
      </c>
      <c r="J6" t="str">
        <f t="shared" ref="J6:J50" ca="1" si="71">INDIRECT(ADDRESS(L6,1))</f>
        <v>Контрактубекс</v>
      </c>
      <c r="K6" s="19">
        <f t="shared" ca="1" si="7"/>
        <v>3</v>
      </c>
      <c r="L6">
        <f t="shared" ca="1" si="8"/>
        <v>8</v>
      </c>
      <c r="M6" t="str">
        <f t="shared" ca="1" si="9"/>
        <v>{Анальгин, Баралгин, Контрактубекс}</v>
      </c>
      <c r="N6" t="str">
        <f t="shared" ref="N6:N69" ca="1" si="72">INDIRECT(ADDRESS(R6,8))</f>
        <v>Анальгин</v>
      </c>
      <c r="O6" t="str">
        <f t="shared" ref="O6:O69" ca="1" si="73">INDIRECT(ADDRESS(R6,9))</f>
        <v>Баралгин</v>
      </c>
      <c r="P6" t="str">
        <f t="shared" ref="P6:P69" ca="1" si="74">INDIRECT(ADDRESS(R6,10))</f>
        <v>Валидол</v>
      </c>
      <c r="Q6" t="str">
        <f t="shared" ref="Q6:Q69" ca="1" si="75">INDIRECT(ADDRESS(S6,1))</f>
        <v>Корвалол</v>
      </c>
      <c r="R6" s="19">
        <f t="shared" ca="1" si="14"/>
        <v>3</v>
      </c>
      <c r="S6">
        <f t="shared" ca="1" si="15"/>
        <v>9</v>
      </c>
      <c r="T6" t="str">
        <f t="shared" ca="1" si="16"/>
        <v>{Анальгин, Баралгин, Валидол, Корвалол}</v>
      </c>
      <c r="U6" t="str">
        <f t="shared" ca="1" si="17"/>
        <v>Анальгин</v>
      </c>
      <c r="V6" t="str">
        <f t="shared" ca="1" si="18"/>
        <v>Баралгин</v>
      </c>
      <c r="W6" t="str">
        <f t="shared" ca="1" si="19"/>
        <v>Валидол</v>
      </c>
      <c r="X6" t="str">
        <f t="shared" ca="1" si="20"/>
        <v>Влажные салфетки</v>
      </c>
      <c r="Y6" t="str">
        <f t="shared" ca="1" si="21"/>
        <v>Мирамистин</v>
      </c>
      <c r="Z6" s="19">
        <f t="shared" ca="1" si="22"/>
        <v>3</v>
      </c>
      <c r="AA6">
        <f t="shared" ca="1" si="23"/>
        <v>10</v>
      </c>
      <c r="AB6" t="str">
        <f t="shared" ca="1" si="24"/>
        <v>{Анальгин, Баралгин, Валидол, Влажные салфетки, Мирамистин}</v>
      </c>
      <c r="AC6" t="str">
        <f t="shared" ref="AC6:AC69" ca="1" si="76">INDIRECT(ADDRESS(AI6,21))</f>
        <v>Анальгин</v>
      </c>
      <c r="AD6" t="str">
        <f t="shared" ref="AD6:AD69" ca="1" si="77">INDIRECT(ADDRESS(AI6,22))</f>
        <v>Баралгин</v>
      </c>
      <c r="AE6" t="str">
        <f t="shared" ref="AE6:AE69" ca="1" si="78">INDIRECT(ADDRESS(AI6,23))</f>
        <v>Валидол</v>
      </c>
      <c r="AF6" t="str">
        <f t="shared" ref="AF6:AF69" ca="1" si="79">INDIRECT(ADDRESS(AI6,24))</f>
        <v>Влажные салфетки</v>
      </c>
      <c r="AG6" t="str">
        <f t="shared" ref="AG6:AG69" ca="1" si="80">INDIRECT(ADDRESS(AI6,25))</f>
        <v>Долгит</v>
      </c>
      <c r="AH6" t="str">
        <f t="shared" ref="AH6:AH69" ca="1" si="81">INDIRECT(ADDRESS(AJ6,1))</f>
        <v>Стелланин</v>
      </c>
      <c r="AI6" s="19">
        <f t="shared" ca="1" si="31"/>
        <v>3</v>
      </c>
      <c r="AJ6">
        <f t="shared" ca="1" si="32"/>
        <v>11</v>
      </c>
      <c r="AK6" t="str">
        <f t="shared" ca="1" si="33"/>
        <v>{Анальгин, Баралгин, Валидол, Влажные салфетки, Долгит, Стелланин}</v>
      </c>
      <c r="AL6" t="str">
        <f t="shared" ca="1" si="34"/>
        <v>Анальгин</v>
      </c>
      <c r="AM6" t="str">
        <f t="shared" ca="1" si="35"/>
        <v>Баралгин</v>
      </c>
      <c r="AN6" t="str">
        <f t="shared" ca="1" si="36"/>
        <v>Валидол</v>
      </c>
      <c r="AO6" t="str">
        <f t="shared" ca="1" si="37"/>
        <v>Влажные салфетки</v>
      </c>
      <c r="AP6" t="str">
        <f t="shared" ca="1" si="38"/>
        <v>Долгит</v>
      </c>
      <c r="AQ6" t="str">
        <f t="shared" ca="1" si="39"/>
        <v>Контрактубекс</v>
      </c>
      <c r="AR6" t="str">
        <f t="shared" ca="1" si="40"/>
        <v>Терафлю</v>
      </c>
      <c r="AS6" s="19">
        <f t="shared" ca="1" si="41"/>
        <v>3</v>
      </c>
      <c r="AT6">
        <f t="shared" ca="1" si="42"/>
        <v>12</v>
      </c>
      <c r="AU6" t="str">
        <f t="shared" ca="1" si="43"/>
        <v>{Анальгин, Баралгин, Валидол, Влажные салфетки, Долгит, Контрактубекс, Терафлю}</v>
      </c>
      <c r="AV6" t="str">
        <f t="shared" ref="AV6:AV36" ca="1" si="82">INDIRECT(ADDRESS(BD6,38))</f>
        <v>Анальгин</v>
      </c>
      <c r="AW6" t="str">
        <f t="shared" ref="AW6:AW36" ca="1" si="83">INDIRECT(ADDRESS(BD6,39))</f>
        <v>Баралгин</v>
      </c>
      <c r="AX6" t="str">
        <f t="shared" ref="AX6:AX36" ca="1" si="84">INDIRECT(ADDRESS(BD6,40))</f>
        <v>Валидол</v>
      </c>
      <c r="AY6" t="str">
        <f t="shared" ref="AY6:AY36" ca="1" si="85">INDIRECT(ADDRESS(BD6,41))</f>
        <v>Влажные салфетки</v>
      </c>
      <c r="AZ6" t="str">
        <f t="shared" ref="AZ6:AZ36" ca="1" si="86">INDIRECT(ADDRESS(BD6,42))</f>
        <v>Долгит</v>
      </c>
      <c r="BA6" t="str">
        <f t="shared" ref="BA6:BA36" ca="1" si="87">INDIRECT(ADDRESS(BD6,43))</f>
        <v>Контрактубекс</v>
      </c>
      <c r="BB6" t="str">
        <f t="shared" ref="BB6:BB36" ca="1" si="88">INDIRECT(ADDRESS(BD6,44))</f>
        <v>Мирамистин</v>
      </c>
      <c r="BC6" t="str">
        <f t="shared" ref="BC6:BC36" ca="1" si="89">INDIRECT(ADDRESS(BE6,1))</f>
        <v>Стелланин</v>
      </c>
      <c r="BD6" s="19">
        <f t="shared" ca="1" si="52"/>
        <v>4</v>
      </c>
      <c r="BE6">
        <f t="shared" ca="1" si="53"/>
        <v>11</v>
      </c>
      <c r="BF6" t="str">
        <f t="shared" ca="1" si="54"/>
        <v>{Анальгин, Баралгин, Валидол, Влажные салфетки, Долгит, Контрактубекс, Мирамистин, Стелланин}</v>
      </c>
      <c r="BG6" t="str">
        <f t="shared" ca="1" si="55"/>
        <v>Анальгин</v>
      </c>
      <c r="BH6" t="str">
        <f t="shared" ca="1" si="56"/>
        <v>Баралгин</v>
      </c>
      <c r="BI6" t="str">
        <f t="shared" ca="1" si="57"/>
        <v>Валидол</v>
      </c>
      <c r="BJ6" t="str">
        <f t="shared" ca="1" si="58"/>
        <v>Влажные салфетки</v>
      </c>
      <c r="BK6" t="str">
        <f t="shared" ca="1" si="59"/>
        <v>Долгит</v>
      </c>
      <c r="BL6" t="str">
        <f t="shared" ca="1" si="60"/>
        <v>Контрактубекс</v>
      </c>
      <c r="BM6" t="str">
        <f t="shared" ca="1" si="61"/>
        <v>Мирамистин</v>
      </c>
      <c r="BN6" t="str">
        <f t="shared" ca="1" si="62"/>
        <v>Стелланин</v>
      </c>
      <c r="BO6" t="str">
        <f t="shared" ca="1" si="63"/>
        <v>Терафлю</v>
      </c>
      <c r="BP6" s="19">
        <f t="shared" ca="1" si="64"/>
        <v>6</v>
      </c>
      <c r="BQ6">
        <f t="shared" ca="1" si="65"/>
        <v>12</v>
      </c>
      <c r="BR6" t="str">
        <f t="shared" ca="1" si="66"/>
        <v>{Анальгин, Баралгин, Валидол, Влажные салфетки, Долгит, Контрактубекс, Мирамистин, Стелланин, Терафлю}</v>
      </c>
    </row>
    <row r="7" spans="1:70" x14ac:dyDescent="0.3">
      <c r="A7" s="8" t="str">
        <f>'Нормализованная таблица'!F$1</f>
        <v>Долгит</v>
      </c>
      <c r="B7" t="str">
        <f t="shared" si="0"/>
        <v>{Долгит}</v>
      </c>
      <c r="C7" s="5" t="str">
        <f t="shared" ca="1" si="67"/>
        <v>Анальгин</v>
      </c>
      <c r="D7" s="5" t="str">
        <f t="shared" ca="1" si="68"/>
        <v>Контрактубекс</v>
      </c>
      <c r="E7" s="19">
        <f t="shared" ca="1" si="1"/>
        <v>3</v>
      </c>
      <c r="F7">
        <f t="shared" ca="1" si="2"/>
        <v>8</v>
      </c>
      <c r="G7" t="str">
        <f t="shared" ca="1" si="3"/>
        <v>{Анальгин, Контрактубекс}</v>
      </c>
      <c r="H7" t="str">
        <f t="shared" ca="1" si="69"/>
        <v>Анальгин</v>
      </c>
      <c r="I7" t="str">
        <f t="shared" ca="1" si="70"/>
        <v>Баралгин</v>
      </c>
      <c r="J7" t="str">
        <f t="shared" ca="1" si="71"/>
        <v>Корвалол</v>
      </c>
      <c r="K7" s="19">
        <f t="shared" ca="1" si="7"/>
        <v>3</v>
      </c>
      <c r="L7">
        <f t="shared" ca="1" si="8"/>
        <v>9</v>
      </c>
      <c r="M7" t="str">
        <f t="shared" ca="1" si="9"/>
        <v>{Анальгин, Баралгин, Корвалол}</v>
      </c>
      <c r="N7" t="str">
        <f t="shared" ca="1" si="72"/>
        <v>Анальгин</v>
      </c>
      <c r="O7" t="str">
        <f t="shared" ca="1" si="73"/>
        <v>Баралгин</v>
      </c>
      <c r="P7" t="str">
        <f t="shared" ca="1" si="74"/>
        <v>Валидол</v>
      </c>
      <c r="Q7" t="str">
        <f t="shared" ca="1" si="75"/>
        <v>Мирамистин</v>
      </c>
      <c r="R7" s="19">
        <f t="shared" ca="1" si="14"/>
        <v>3</v>
      </c>
      <c r="S7">
        <f t="shared" ca="1" si="15"/>
        <v>10</v>
      </c>
      <c r="T7" t="str">
        <f t="shared" ca="1" si="16"/>
        <v>{Анальгин, Баралгин, Валидол, Мирамистин}</v>
      </c>
      <c r="U7" t="str">
        <f t="shared" ref="U7:U70" ca="1" si="90">INDIRECT(ADDRESS(Z7,14))</f>
        <v>Анальгин</v>
      </c>
      <c r="V7" t="str">
        <f t="shared" ref="V7:V70" ca="1" si="91">INDIRECT(ADDRESS(Z7,15))</f>
        <v>Баралгин</v>
      </c>
      <c r="W7" t="str">
        <f t="shared" ref="W7:W70" ca="1" si="92">INDIRECT(ADDRESS(Z7,16))</f>
        <v>Валидол</v>
      </c>
      <c r="X7" t="str">
        <f t="shared" ref="X7:X70" ca="1" si="93">INDIRECT(ADDRESS(Z7,17))</f>
        <v>Влажные салфетки</v>
      </c>
      <c r="Y7" t="str">
        <f t="shared" ref="Y7:Y70" ca="1" si="94">INDIRECT(ADDRESS(AA7,1))</f>
        <v>Стелланин</v>
      </c>
      <c r="Z7" s="19">
        <f t="shared" ca="1" si="22"/>
        <v>3</v>
      </c>
      <c r="AA7">
        <f t="shared" ca="1" si="23"/>
        <v>11</v>
      </c>
      <c r="AB7" t="str">
        <f t="shared" ca="1" si="24"/>
        <v>{Анальгин, Баралгин, Валидол, Влажные салфетки, Стелланин}</v>
      </c>
      <c r="AC7" t="str">
        <f t="shared" ca="1" si="76"/>
        <v>Анальгин</v>
      </c>
      <c r="AD7" t="str">
        <f t="shared" ca="1" si="77"/>
        <v>Баралгин</v>
      </c>
      <c r="AE7" t="str">
        <f t="shared" ca="1" si="78"/>
        <v>Валидол</v>
      </c>
      <c r="AF7" t="str">
        <f t="shared" ca="1" si="79"/>
        <v>Влажные салфетки</v>
      </c>
      <c r="AG7" t="str">
        <f t="shared" ca="1" si="80"/>
        <v>Долгит</v>
      </c>
      <c r="AH7" t="str">
        <f t="shared" ca="1" si="81"/>
        <v>Терафлю</v>
      </c>
      <c r="AI7" s="19">
        <f t="shared" ca="1" si="31"/>
        <v>3</v>
      </c>
      <c r="AJ7">
        <f t="shared" ca="1" si="32"/>
        <v>12</v>
      </c>
      <c r="AK7" t="str">
        <f t="shared" ca="1" si="33"/>
        <v>{Анальгин, Баралгин, Валидол, Влажные салфетки, Долгит, Терафлю}</v>
      </c>
      <c r="AL7" t="str">
        <f t="shared" ref="AL7:AL22" ca="1" si="95">INDIRECT(ADDRESS(AS7,29))</f>
        <v>Анальгин</v>
      </c>
      <c r="AM7" t="str">
        <f t="shared" ref="AM7:AM22" ca="1" si="96">INDIRECT(ADDRESS(AS7,30))</f>
        <v>Баралгин</v>
      </c>
      <c r="AN7" t="str">
        <f t="shared" ref="AN7:AN22" ca="1" si="97">INDIRECT(ADDRESS(AS7,31))</f>
        <v>Валидол</v>
      </c>
      <c r="AO7" t="str">
        <f t="shared" ref="AO7:AO22" ca="1" si="98">INDIRECT(ADDRESS(AS7,32))</f>
        <v>Влажные салфетки</v>
      </c>
      <c r="AP7" t="str">
        <f t="shared" ref="AP7:AP22" ca="1" si="99">INDIRECT(ADDRESS(AS7,33))</f>
        <v>Долгит</v>
      </c>
      <c r="AQ7" t="str">
        <f t="shared" ref="AQ7:AQ22" ca="1" si="100">INDIRECT(ADDRESS(AS7,34))</f>
        <v>Корвалол</v>
      </c>
      <c r="AR7" t="str">
        <f t="shared" ref="AR7:AR22" ca="1" si="101">INDIRECT(ADDRESS(AT7,1))</f>
        <v>Мирамистин</v>
      </c>
      <c r="AS7" s="19">
        <f t="shared" ca="1" si="41"/>
        <v>4</v>
      </c>
      <c r="AT7">
        <f t="shared" ca="1" si="42"/>
        <v>10</v>
      </c>
      <c r="AU7" t="str">
        <f t="shared" ca="1" si="43"/>
        <v>{Анальгин, Баралгин, Валидол, Влажные салфетки, Долгит, Корвалол, Мирамистин}</v>
      </c>
      <c r="AV7" t="str">
        <f t="shared" ca="1" si="82"/>
        <v>Анальгин</v>
      </c>
      <c r="AW7" t="str">
        <f t="shared" ca="1" si="83"/>
        <v>Баралгин</v>
      </c>
      <c r="AX7" t="str">
        <f t="shared" ca="1" si="84"/>
        <v>Валидол</v>
      </c>
      <c r="AY7" t="str">
        <f t="shared" ca="1" si="85"/>
        <v>Влажные салфетки</v>
      </c>
      <c r="AZ7" t="str">
        <f t="shared" ca="1" si="86"/>
        <v>Долгит</v>
      </c>
      <c r="BA7" t="str">
        <f t="shared" ca="1" si="87"/>
        <v>Контрактубекс</v>
      </c>
      <c r="BB7" t="str">
        <f t="shared" ca="1" si="88"/>
        <v>Мирамистин</v>
      </c>
      <c r="BC7" t="str">
        <f t="shared" ca="1" si="89"/>
        <v>Терафлю</v>
      </c>
      <c r="BD7" s="19">
        <f t="shared" ca="1" si="52"/>
        <v>4</v>
      </c>
      <c r="BE7">
        <f t="shared" ca="1" si="53"/>
        <v>12</v>
      </c>
      <c r="BF7" t="str">
        <f t="shared" ca="1" si="54"/>
        <v>{Анальгин, Баралгин, Валидол, Влажные салфетки, Долгит, Контрактубекс, Мирамистин, Терафлю}</v>
      </c>
      <c r="BG7" t="str">
        <f t="shared" ca="1" si="55"/>
        <v>Анальгин</v>
      </c>
      <c r="BH7" t="str">
        <f t="shared" ca="1" si="56"/>
        <v>Баралгин</v>
      </c>
      <c r="BI7" t="str">
        <f t="shared" ca="1" si="57"/>
        <v>Валидол</v>
      </c>
      <c r="BJ7" t="str">
        <f t="shared" ca="1" si="58"/>
        <v>Влажные салфетки</v>
      </c>
      <c r="BK7" t="str">
        <f t="shared" ca="1" si="59"/>
        <v>Долгит</v>
      </c>
      <c r="BL7" t="str">
        <f t="shared" ca="1" si="60"/>
        <v>Корвалол</v>
      </c>
      <c r="BM7" t="str">
        <f t="shared" ca="1" si="61"/>
        <v>Мирамистин</v>
      </c>
      <c r="BN7" t="str">
        <f t="shared" ca="1" si="62"/>
        <v>Стелланин</v>
      </c>
      <c r="BO7" t="str">
        <f t="shared" ca="1" si="63"/>
        <v>Терафлю</v>
      </c>
      <c r="BP7" s="19">
        <f t="shared" ca="1" si="64"/>
        <v>9</v>
      </c>
      <c r="BQ7">
        <f t="shared" ca="1" si="65"/>
        <v>12</v>
      </c>
      <c r="BR7" t="str">
        <f t="shared" ca="1" si="66"/>
        <v>{Анальгин, Баралгин, Валидол, Влажные салфетки, Долгит, Корвалол, Мирамистин, Стелланин, Терафлю}</v>
      </c>
    </row>
    <row r="8" spans="1:70" x14ac:dyDescent="0.3">
      <c r="A8" s="8" t="str">
        <f>'Нормализованная таблица'!G$1</f>
        <v>Контрактубекс</v>
      </c>
      <c r="B8" t="str">
        <f t="shared" si="0"/>
        <v>{Контрактубекс}</v>
      </c>
      <c r="C8" s="5" t="str">
        <f t="shared" ca="1" si="67"/>
        <v>Анальгин</v>
      </c>
      <c r="D8" s="5" t="str">
        <f t="shared" ca="1" si="68"/>
        <v>Корвалол</v>
      </c>
      <c r="E8" s="19">
        <f t="shared" ca="1" si="1"/>
        <v>3</v>
      </c>
      <c r="F8">
        <f t="shared" ca="1" si="2"/>
        <v>9</v>
      </c>
      <c r="G8" t="str">
        <f t="shared" ca="1" si="3"/>
        <v>{Анальгин, Корвалол}</v>
      </c>
      <c r="H8" t="str">
        <f t="shared" ca="1" si="69"/>
        <v>Анальгин</v>
      </c>
      <c r="I8" t="str">
        <f t="shared" ca="1" si="70"/>
        <v>Баралгин</v>
      </c>
      <c r="J8" t="str">
        <f t="shared" ca="1" si="71"/>
        <v>Мирамистин</v>
      </c>
      <c r="K8" s="19">
        <f t="shared" ca="1" si="7"/>
        <v>3</v>
      </c>
      <c r="L8">
        <f t="shared" ca="1" si="8"/>
        <v>10</v>
      </c>
      <c r="M8" t="str">
        <f t="shared" ca="1" si="9"/>
        <v>{Анальгин, Баралгин, Мирамистин}</v>
      </c>
      <c r="N8" t="str">
        <f t="shared" ca="1" si="72"/>
        <v>Анальгин</v>
      </c>
      <c r="O8" t="str">
        <f t="shared" ca="1" si="73"/>
        <v>Баралгин</v>
      </c>
      <c r="P8" t="str">
        <f t="shared" ca="1" si="74"/>
        <v>Валидол</v>
      </c>
      <c r="Q8" t="str">
        <f t="shared" ca="1" si="75"/>
        <v>Стелланин</v>
      </c>
      <c r="R8" s="19">
        <f t="shared" ca="1" si="14"/>
        <v>3</v>
      </c>
      <c r="S8">
        <f t="shared" ca="1" si="15"/>
        <v>11</v>
      </c>
      <c r="T8" t="str">
        <f t="shared" ca="1" si="16"/>
        <v>{Анальгин, Баралгин, Валидол, Стелланин}</v>
      </c>
      <c r="U8" t="str">
        <f t="shared" ca="1" si="90"/>
        <v>Анальгин</v>
      </c>
      <c r="V8" t="str">
        <f t="shared" ca="1" si="91"/>
        <v>Баралгин</v>
      </c>
      <c r="W8" t="str">
        <f t="shared" ca="1" si="92"/>
        <v>Валидол</v>
      </c>
      <c r="X8" t="str">
        <f t="shared" ca="1" si="93"/>
        <v>Влажные салфетки</v>
      </c>
      <c r="Y8" t="str">
        <f t="shared" ca="1" si="94"/>
        <v>Терафлю</v>
      </c>
      <c r="Z8" s="19">
        <f t="shared" ca="1" si="22"/>
        <v>3</v>
      </c>
      <c r="AA8">
        <f t="shared" ca="1" si="23"/>
        <v>12</v>
      </c>
      <c r="AB8" t="str">
        <f t="shared" ca="1" si="24"/>
        <v>{Анальгин, Баралгин, Валидол, Влажные салфетки, Терафлю}</v>
      </c>
      <c r="AC8" t="str">
        <f t="shared" ca="1" si="76"/>
        <v>Анальгин</v>
      </c>
      <c r="AD8" t="str">
        <f t="shared" ca="1" si="77"/>
        <v>Баралгин</v>
      </c>
      <c r="AE8" t="str">
        <f t="shared" ca="1" si="78"/>
        <v>Валидол</v>
      </c>
      <c r="AF8" t="str">
        <f t="shared" ca="1" si="79"/>
        <v>Влажные салфетки</v>
      </c>
      <c r="AG8" t="str">
        <f t="shared" ca="1" si="80"/>
        <v>Контрактубекс</v>
      </c>
      <c r="AH8" t="str">
        <f t="shared" ca="1" si="81"/>
        <v>Корвалол</v>
      </c>
      <c r="AI8" s="19">
        <f t="shared" ca="1" si="31"/>
        <v>4</v>
      </c>
      <c r="AJ8">
        <f t="shared" ca="1" si="32"/>
        <v>9</v>
      </c>
      <c r="AK8" t="str">
        <f t="shared" ca="1" si="33"/>
        <v>{Анальгин, Баралгин, Валидол, Влажные салфетки, Контрактубекс, Корвалол}</v>
      </c>
      <c r="AL8" t="str">
        <f t="shared" ca="1" si="95"/>
        <v>Анальгин</v>
      </c>
      <c r="AM8" t="str">
        <f t="shared" ca="1" si="96"/>
        <v>Баралгин</v>
      </c>
      <c r="AN8" t="str">
        <f t="shared" ca="1" si="97"/>
        <v>Валидол</v>
      </c>
      <c r="AO8" t="str">
        <f t="shared" ca="1" si="98"/>
        <v>Влажные салфетки</v>
      </c>
      <c r="AP8" t="str">
        <f t="shared" ca="1" si="99"/>
        <v>Долгит</v>
      </c>
      <c r="AQ8" t="str">
        <f t="shared" ca="1" si="100"/>
        <v>Корвалол</v>
      </c>
      <c r="AR8" t="str">
        <f t="shared" ca="1" si="101"/>
        <v>Стелланин</v>
      </c>
      <c r="AS8" s="19">
        <f t="shared" ca="1" si="41"/>
        <v>4</v>
      </c>
      <c r="AT8">
        <f t="shared" ca="1" si="42"/>
        <v>11</v>
      </c>
      <c r="AU8" t="str">
        <f t="shared" ca="1" si="43"/>
        <v>{Анальгин, Баралгин, Валидол, Влажные салфетки, Долгит, Корвалол, Стелланин}</v>
      </c>
      <c r="AV8" t="str">
        <f t="shared" ca="1" si="82"/>
        <v>Анальгин</v>
      </c>
      <c r="AW8" t="str">
        <f t="shared" ca="1" si="83"/>
        <v>Баралгин</v>
      </c>
      <c r="AX8" t="str">
        <f t="shared" ca="1" si="84"/>
        <v>Валидол</v>
      </c>
      <c r="AY8" t="str">
        <f t="shared" ca="1" si="85"/>
        <v>Влажные салфетки</v>
      </c>
      <c r="AZ8" t="str">
        <f t="shared" ca="1" si="86"/>
        <v>Долгит</v>
      </c>
      <c r="BA8" t="str">
        <f t="shared" ca="1" si="87"/>
        <v>Контрактубекс</v>
      </c>
      <c r="BB8" t="str">
        <f t="shared" ca="1" si="88"/>
        <v>Стелланин</v>
      </c>
      <c r="BC8" t="str">
        <f t="shared" ca="1" si="89"/>
        <v>Терафлю</v>
      </c>
      <c r="BD8" s="19">
        <f t="shared" ca="1" si="52"/>
        <v>5</v>
      </c>
      <c r="BE8">
        <f t="shared" ca="1" si="53"/>
        <v>12</v>
      </c>
      <c r="BF8" t="str">
        <f t="shared" ca="1" si="54"/>
        <v>{Анальгин, Баралгин, Валидол, Влажные салфетки, Долгит, Контрактубекс, Стелланин, Терафлю}</v>
      </c>
      <c r="BG8" t="str">
        <f t="shared" ca="1" si="55"/>
        <v>Анальгин</v>
      </c>
      <c r="BH8" t="str">
        <f t="shared" ca="1" si="56"/>
        <v>Баралгин</v>
      </c>
      <c r="BI8" t="str">
        <f t="shared" ca="1" si="57"/>
        <v>Валидол</v>
      </c>
      <c r="BJ8" t="str">
        <f t="shared" ca="1" si="58"/>
        <v>Влажные салфетки</v>
      </c>
      <c r="BK8" t="str">
        <f t="shared" ca="1" si="59"/>
        <v>Контрактубекс</v>
      </c>
      <c r="BL8" t="str">
        <f t="shared" ca="1" si="60"/>
        <v>Корвалол</v>
      </c>
      <c r="BM8" t="str">
        <f t="shared" ca="1" si="61"/>
        <v>Мирамистин</v>
      </c>
      <c r="BN8" t="str">
        <f t="shared" ca="1" si="62"/>
        <v>Стелланин</v>
      </c>
      <c r="BO8" t="str">
        <f t="shared" ca="1" si="63"/>
        <v>Терафлю</v>
      </c>
      <c r="BP8" s="19">
        <f t="shared" ca="1" si="64"/>
        <v>13</v>
      </c>
      <c r="BQ8">
        <f t="shared" ca="1" si="65"/>
        <v>12</v>
      </c>
      <c r="BR8" t="str">
        <f t="shared" ca="1" si="66"/>
        <v>{Анальгин, Баралгин, Валидол, Влажные салфетки, Контрактубекс, Корвалол, Мирамистин, Стелланин, Терафлю}</v>
      </c>
    </row>
    <row r="9" spans="1:70" x14ac:dyDescent="0.3">
      <c r="A9" s="8" t="str">
        <f>'Нормализованная таблица'!H$1</f>
        <v>Корвалол</v>
      </c>
      <c r="B9" t="str">
        <f t="shared" si="0"/>
        <v>{Корвалол}</v>
      </c>
      <c r="C9" s="5" t="str">
        <f t="shared" ca="1" si="67"/>
        <v>Анальгин</v>
      </c>
      <c r="D9" s="5" t="str">
        <f t="shared" ca="1" si="68"/>
        <v>Мирамистин</v>
      </c>
      <c r="E9" s="19">
        <f t="shared" ca="1" si="1"/>
        <v>3</v>
      </c>
      <c r="F9">
        <f t="shared" ca="1" si="2"/>
        <v>10</v>
      </c>
      <c r="G9" t="str">
        <f t="shared" ca="1" si="3"/>
        <v>{Анальгин, Мирамистин}</v>
      </c>
      <c r="H9" t="str">
        <f t="shared" ca="1" si="69"/>
        <v>Анальгин</v>
      </c>
      <c r="I9" t="str">
        <f t="shared" ca="1" si="70"/>
        <v>Баралгин</v>
      </c>
      <c r="J9" t="str">
        <f t="shared" ca="1" si="71"/>
        <v>Стелланин</v>
      </c>
      <c r="K9" s="19">
        <f t="shared" ca="1" si="7"/>
        <v>3</v>
      </c>
      <c r="L9">
        <f t="shared" ca="1" si="8"/>
        <v>11</v>
      </c>
      <c r="M9" t="str">
        <f t="shared" ca="1" si="9"/>
        <v>{Анальгин, Баралгин, Стелланин}</v>
      </c>
      <c r="N9" t="str">
        <f t="shared" ca="1" si="72"/>
        <v>Анальгин</v>
      </c>
      <c r="O9" t="str">
        <f t="shared" ca="1" si="73"/>
        <v>Баралгин</v>
      </c>
      <c r="P9" t="str">
        <f t="shared" ca="1" si="74"/>
        <v>Валидол</v>
      </c>
      <c r="Q9" t="str">
        <f t="shared" ca="1" si="75"/>
        <v>Терафлю</v>
      </c>
      <c r="R9" s="19">
        <f t="shared" ca="1" si="14"/>
        <v>3</v>
      </c>
      <c r="S9">
        <f t="shared" ca="1" si="15"/>
        <v>12</v>
      </c>
      <c r="T9" t="str">
        <f t="shared" ca="1" si="16"/>
        <v>{Анальгин, Баралгин, Валидол, Терафлю}</v>
      </c>
      <c r="U9" t="str">
        <f t="shared" ca="1" si="90"/>
        <v>Анальгин</v>
      </c>
      <c r="V9" t="str">
        <f t="shared" ca="1" si="91"/>
        <v>Баралгин</v>
      </c>
      <c r="W9" t="str">
        <f t="shared" ca="1" si="92"/>
        <v>Валидол</v>
      </c>
      <c r="X9" t="str">
        <f t="shared" ca="1" si="93"/>
        <v>Долгит</v>
      </c>
      <c r="Y9" t="str">
        <f t="shared" ca="1" si="94"/>
        <v>Контрактубекс</v>
      </c>
      <c r="Z9" s="19">
        <f t="shared" ca="1" si="22"/>
        <v>4</v>
      </c>
      <c r="AA9">
        <f t="shared" ca="1" si="23"/>
        <v>8</v>
      </c>
      <c r="AB9" t="str">
        <f t="shared" ca="1" si="24"/>
        <v>{Анальгин, Баралгин, Валидол, Долгит, Контрактубекс}</v>
      </c>
      <c r="AC9" t="str">
        <f t="shared" ca="1" si="76"/>
        <v>Анальгин</v>
      </c>
      <c r="AD9" t="str">
        <f t="shared" ca="1" si="77"/>
        <v>Баралгин</v>
      </c>
      <c r="AE9" t="str">
        <f t="shared" ca="1" si="78"/>
        <v>Валидол</v>
      </c>
      <c r="AF9" t="str">
        <f t="shared" ca="1" si="79"/>
        <v>Влажные салфетки</v>
      </c>
      <c r="AG9" t="str">
        <f t="shared" ca="1" si="80"/>
        <v>Контрактубекс</v>
      </c>
      <c r="AH9" t="str">
        <f t="shared" ca="1" si="81"/>
        <v>Мирамистин</v>
      </c>
      <c r="AI9" s="19">
        <f t="shared" ca="1" si="31"/>
        <v>4</v>
      </c>
      <c r="AJ9">
        <f t="shared" ca="1" si="32"/>
        <v>10</v>
      </c>
      <c r="AK9" t="str">
        <f t="shared" ca="1" si="33"/>
        <v>{Анальгин, Баралгин, Валидол, Влажные салфетки, Контрактубекс, Мирамистин}</v>
      </c>
      <c r="AL9" t="str">
        <f t="shared" ca="1" si="95"/>
        <v>Анальгин</v>
      </c>
      <c r="AM9" t="str">
        <f t="shared" ca="1" si="96"/>
        <v>Баралгин</v>
      </c>
      <c r="AN9" t="str">
        <f t="shared" ca="1" si="97"/>
        <v>Валидол</v>
      </c>
      <c r="AO9" t="str">
        <f t="shared" ca="1" si="98"/>
        <v>Влажные салфетки</v>
      </c>
      <c r="AP9" t="str">
        <f t="shared" ca="1" si="99"/>
        <v>Долгит</v>
      </c>
      <c r="AQ9" t="str">
        <f t="shared" ca="1" si="100"/>
        <v>Корвалол</v>
      </c>
      <c r="AR9" t="str">
        <f t="shared" ca="1" si="101"/>
        <v>Терафлю</v>
      </c>
      <c r="AS9" s="19">
        <f t="shared" ca="1" si="41"/>
        <v>4</v>
      </c>
      <c r="AT9">
        <f t="shared" ca="1" si="42"/>
        <v>12</v>
      </c>
      <c r="AU9" t="str">
        <f t="shared" ca="1" si="43"/>
        <v>{Анальгин, Баралгин, Валидол, Влажные салфетки, Долгит, Корвалол, Терафлю}</v>
      </c>
      <c r="AV9" t="str">
        <f t="shared" ca="1" si="82"/>
        <v>Анальгин</v>
      </c>
      <c r="AW9" t="str">
        <f t="shared" ca="1" si="83"/>
        <v>Баралгин</v>
      </c>
      <c r="AX9" t="str">
        <f t="shared" ca="1" si="84"/>
        <v>Валидол</v>
      </c>
      <c r="AY9" t="str">
        <f t="shared" ca="1" si="85"/>
        <v>Влажные салфетки</v>
      </c>
      <c r="AZ9" t="str">
        <f t="shared" ca="1" si="86"/>
        <v>Долгит</v>
      </c>
      <c r="BA9" t="str">
        <f t="shared" ca="1" si="87"/>
        <v>Корвалол</v>
      </c>
      <c r="BB9" t="str">
        <f t="shared" ca="1" si="88"/>
        <v>Мирамистин</v>
      </c>
      <c r="BC9" t="str">
        <f t="shared" ca="1" si="89"/>
        <v>Стелланин</v>
      </c>
      <c r="BD9" s="19">
        <f t="shared" ca="1" si="52"/>
        <v>7</v>
      </c>
      <c r="BE9">
        <f t="shared" ca="1" si="53"/>
        <v>11</v>
      </c>
      <c r="BF9" t="str">
        <f t="shared" ca="1" si="54"/>
        <v>{Анальгин, Баралгин, Валидол, Влажные салфетки, Долгит, Корвалол, Мирамистин, Стелланин}</v>
      </c>
      <c r="BG9" t="str">
        <f t="shared" ca="1" si="55"/>
        <v>Анальгин</v>
      </c>
      <c r="BH9" t="str">
        <f t="shared" ca="1" si="56"/>
        <v>Баралгин</v>
      </c>
      <c r="BI9" t="str">
        <f t="shared" ca="1" si="57"/>
        <v>Валидол</v>
      </c>
      <c r="BJ9" t="str">
        <f t="shared" ca="1" si="58"/>
        <v>Долгит</v>
      </c>
      <c r="BK9" t="str">
        <f t="shared" ca="1" si="59"/>
        <v>Контрактубекс</v>
      </c>
      <c r="BL9" t="str">
        <f t="shared" ca="1" si="60"/>
        <v>Корвалол</v>
      </c>
      <c r="BM9" t="str">
        <f t="shared" ca="1" si="61"/>
        <v>Мирамистин</v>
      </c>
      <c r="BN9" t="str">
        <f t="shared" ca="1" si="62"/>
        <v>Стелланин</v>
      </c>
      <c r="BO9" t="str">
        <f t="shared" ca="1" si="63"/>
        <v>Терафлю</v>
      </c>
      <c r="BP9" s="19">
        <f t="shared" ca="1" si="64"/>
        <v>18</v>
      </c>
      <c r="BQ9">
        <f t="shared" ca="1" si="65"/>
        <v>12</v>
      </c>
      <c r="BR9" t="str">
        <f t="shared" ca="1" si="66"/>
        <v>{Анальгин, Баралгин, Валидол, Долгит, Контрактубекс, Корвалол, Мирамистин, Стелланин, Терафлю}</v>
      </c>
    </row>
    <row r="10" spans="1:70" x14ac:dyDescent="0.3">
      <c r="A10" s="8" t="str">
        <f>'Нормализованная таблица'!I$1</f>
        <v>Мирамистин</v>
      </c>
      <c r="B10" t="str">
        <f t="shared" si="0"/>
        <v>{Мирамистин}</v>
      </c>
      <c r="C10" s="5" t="str">
        <f t="shared" ca="1" si="67"/>
        <v>Анальгин</v>
      </c>
      <c r="D10" s="5" t="str">
        <f t="shared" ca="1" si="68"/>
        <v>Стелланин</v>
      </c>
      <c r="E10" s="19">
        <f t="shared" ca="1" si="1"/>
        <v>3</v>
      </c>
      <c r="F10">
        <f t="shared" ca="1" si="2"/>
        <v>11</v>
      </c>
      <c r="G10" t="str">
        <f t="shared" ca="1" si="3"/>
        <v>{Анальгин, Стелланин}</v>
      </c>
      <c r="H10" t="str">
        <f t="shared" ca="1" si="69"/>
        <v>Анальгин</v>
      </c>
      <c r="I10" t="str">
        <f t="shared" ca="1" si="70"/>
        <v>Баралгин</v>
      </c>
      <c r="J10" t="str">
        <f t="shared" ca="1" si="71"/>
        <v>Терафлю</v>
      </c>
      <c r="K10" s="19">
        <f t="shared" ca="1" si="7"/>
        <v>3</v>
      </c>
      <c r="L10">
        <f t="shared" ca="1" si="8"/>
        <v>12</v>
      </c>
      <c r="M10" t="str">
        <f t="shared" ca="1" si="9"/>
        <v>{Анальгин, Баралгин, Терафлю}</v>
      </c>
      <c r="N10" t="str">
        <f t="shared" ca="1" si="72"/>
        <v>Анальгин</v>
      </c>
      <c r="O10" t="str">
        <f t="shared" ca="1" si="73"/>
        <v>Баралгин</v>
      </c>
      <c r="P10" t="str">
        <f t="shared" ca="1" si="74"/>
        <v>Влажные салфетки</v>
      </c>
      <c r="Q10" t="str">
        <f t="shared" ca="1" si="75"/>
        <v>Долгит</v>
      </c>
      <c r="R10" s="19">
        <f t="shared" ca="1" si="14"/>
        <v>4</v>
      </c>
      <c r="S10">
        <f t="shared" ca="1" si="15"/>
        <v>7</v>
      </c>
      <c r="T10" t="str">
        <f t="shared" ca="1" si="16"/>
        <v>{Анальгин, Баралгин, Влажные салфетки, Долгит}</v>
      </c>
      <c r="U10" t="str">
        <f t="shared" ca="1" si="90"/>
        <v>Анальгин</v>
      </c>
      <c r="V10" t="str">
        <f t="shared" ca="1" si="91"/>
        <v>Баралгин</v>
      </c>
      <c r="W10" t="str">
        <f t="shared" ca="1" si="92"/>
        <v>Валидол</v>
      </c>
      <c r="X10" t="str">
        <f t="shared" ca="1" si="93"/>
        <v>Долгит</v>
      </c>
      <c r="Y10" t="str">
        <f t="shared" ca="1" si="94"/>
        <v>Корвалол</v>
      </c>
      <c r="Z10" s="19">
        <f t="shared" ca="1" si="22"/>
        <v>4</v>
      </c>
      <c r="AA10">
        <f t="shared" ca="1" si="23"/>
        <v>9</v>
      </c>
      <c r="AB10" t="str">
        <f t="shared" ca="1" si="24"/>
        <v>{Анальгин, Баралгин, Валидол, Долгит, Корвалол}</v>
      </c>
      <c r="AC10" t="str">
        <f t="shared" ca="1" si="76"/>
        <v>Анальгин</v>
      </c>
      <c r="AD10" t="str">
        <f t="shared" ca="1" si="77"/>
        <v>Баралгин</v>
      </c>
      <c r="AE10" t="str">
        <f t="shared" ca="1" si="78"/>
        <v>Валидол</v>
      </c>
      <c r="AF10" t="str">
        <f t="shared" ca="1" si="79"/>
        <v>Влажные салфетки</v>
      </c>
      <c r="AG10" t="str">
        <f t="shared" ca="1" si="80"/>
        <v>Контрактубекс</v>
      </c>
      <c r="AH10" t="str">
        <f t="shared" ca="1" si="81"/>
        <v>Стелланин</v>
      </c>
      <c r="AI10" s="19">
        <f t="shared" ca="1" si="31"/>
        <v>4</v>
      </c>
      <c r="AJ10">
        <f t="shared" ca="1" si="32"/>
        <v>11</v>
      </c>
      <c r="AK10" t="str">
        <f t="shared" ca="1" si="33"/>
        <v>{Анальгин, Баралгин, Валидол, Влажные салфетки, Контрактубекс, Стелланин}</v>
      </c>
      <c r="AL10" t="str">
        <f t="shared" ca="1" si="95"/>
        <v>Анальгин</v>
      </c>
      <c r="AM10" t="str">
        <f t="shared" ca="1" si="96"/>
        <v>Баралгин</v>
      </c>
      <c r="AN10" t="str">
        <f t="shared" ca="1" si="97"/>
        <v>Валидол</v>
      </c>
      <c r="AO10" t="str">
        <f t="shared" ca="1" si="98"/>
        <v>Влажные салфетки</v>
      </c>
      <c r="AP10" t="str">
        <f t="shared" ca="1" si="99"/>
        <v>Долгит</v>
      </c>
      <c r="AQ10" t="str">
        <f t="shared" ca="1" si="100"/>
        <v>Мирамистин</v>
      </c>
      <c r="AR10" t="str">
        <f t="shared" ca="1" si="101"/>
        <v>Стелланин</v>
      </c>
      <c r="AS10" s="19">
        <f t="shared" ca="1" si="41"/>
        <v>5</v>
      </c>
      <c r="AT10">
        <f t="shared" ca="1" si="42"/>
        <v>11</v>
      </c>
      <c r="AU10" t="str">
        <f t="shared" ca="1" si="43"/>
        <v>{Анальгин, Баралгин, Валидол, Влажные салфетки, Долгит, Мирамистин, Стелланин}</v>
      </c>
      <c r="AV10" t="str">
        <f t="shared" ca="1" si="82"/>
        <v>Анальгин</v>
      </c>
      <c r="AW10" t="str">
        <f t="shared" ca="1" si="83"/>
        <v>Баралгин</v>
      </c>
      <c r="AX10" t="str">
        <f t="shared" ca="1" si="84"/>
        <v>Валидол</v>
      </c>
      <c r="AY10" t="str">
        <f t="shared" ca="1" si="85"/>
        <v>Влажные салфетки</v>
      </c>
      <c r="AZ10" t="str">
        <f t="shared" ca="1" si="86"/>
        <v>Долгит</v>
      </c>
      <c r="BA10" t="str">
        <f t="shared" ca="1" si="87"/>
        <v>Корвалол</v>
      </c>
      <c r="BB10" t="str">
        <f t="shared" ca="1" si="88"/>
        <v>Мирамистин</v>
      </c>
      <c r="BC10" t="str">
        <f t="shared" ca="1" si="89"/>
        <v>Терафлю</v>
      </c>
      <c r="BD10" s="19">
        <f t="shared" ca="1" si="52"/>
        <v>7</v>
      </c>
      <c r="BE10">
        <f t="shared" ca="1" si="53"/>
        <v>12</v>
      </c>
      <c r="BF10" t="str">
        <f t="shared" ca="1" si="54"/>
        <v>{Анальгин, Баралгин, Валидол, Влажные салфетки, Долгит, Корвалол, Мирамистин, Терафлю}</v>
      </c>
      <c r="BG10" t="str">
        <f t="shared" ca="1" si="55"/>
        <v>Анальгин</v>
      </c>
      <c r="BH10" t="str">
        <f t="shared" ca="1" si="56"/>
        <v>Баралгин</v>
      </c>
      <c r="BI10" t="str">
        <f t="shared" ca="1" si="57"/>
        <v>Влажные салфетки</v>
      </c>
      <c r="BJ10" t="str">
        <f t="shared" ca="1" si="58"/>
        <v>Долгит</v>
      </c>
      <c r="BK10" t="str">
        <f t="shared" ca="1" si="59"/>
        <v>Контрактубекс</v>
      </c>
      <c r="BL10" t="str">
        <f t="shared" ca="1" si="60"/>
        <v>Корвалол</v>
      </c>
      <c r="BM10" t="str">
        <f t="shared" ca="1" si="61"/>
        <v>Мирамистин</v>
      </c>
      <c r="BN10" t="str">
        <f t="shared" ca="1" si="62"/>
        <v>Стелланин</v>
      </c>
      <c r="BO10" t="str">
        <f t="shared" ca="1" si="63"/>
        <v>Терафлю</v>
      </c>
      <c r="BP10" s="19">
        <f t="shared" ca="1" si="64"/>
        <v>24</v>
      </c>
      <c r="BQ10">
        <f t="shared" ca="1" si="65"/>
        <v>12</v>
      </c>
      <c r="BR10" t="str">
        <f t="shared" ca="1" si="66"/>
        <v>{Анальгин, Баралгин, Влажные салфетки, Долгит, Контрактубекс, Корвалол, Мирамистин, Стелланин, Терафлю}</v>
      </c>
    </row>
    <row r="11" spans="1:70" x14ac:dyDescent="0.3">
      <c r="A11" s="8" t="str">
        <f>'Нормализованная таблица'!J$1</f>
        <v>Стелланин</v>
      </c>
      <c r="B11" t="str">
        <f t="shared" si="0"/>
        <v>{Стелланин}</v>
      </c>
      <c r="C11" s="5" t="str">
        <f t="shared" ca="1" si="67"/>
        <v>Анальгин</v>
      </c>
      <c r="D11" s="5" t="str">
        <f t="shared" ca="1" si="68"/>
        <v>Терафлю</v>
      </c>
      <c r="E11" s="19">
        <f t="shared" ca="1" si="1"/>
        <v>3</v>
      </c>
      <c r="F11">
        <f t="shared" ca="1" si="2"/>
        <v>12</v>
      </c>
      <c r="G11" t="str">
        <f t="shared" ca="1" si="3"/>
        <v>{Анальгин, Терафлю}</v>
      </c>
      <c r="H11" t="str">
        <f t="shared" ca="1" si="69"/>
        <v>Анальгин</v>
      </c>
      <c r="I11" t="str">
        <f t="shared" ca="1" si="70"/>
        <v>Валидол</v>
      </c>
      <c r="J11" t="str">
        <f t="shared" ca="1" si="71"/>
        <v>Влажные салфетки</v>
      </c>
      <c r="K11" s="19">
        <f t="shared" ca="1" si="7"/>
        <v>4</v>
      </c>
      <c r="L11">
        <f t="shared" ca="1" si="8"/>
        <v>6</v>
      </c>
      <c r="M11" t="str">
        <f t="shared" ca="1" si="9"/>
        <v>{Анальгин, Валидол, Влажные салфетки}</v>
      </c>
      <c r="N11" t="str">
        <f t="shared" ca="1" si="72"/>
        <v>Анальгин</v>
      </c>
      <c r="O11" t="str">
        <f t="shared" ca="1" si="73"/>
        <v>Баралгин</v>
      </c>
      <c r="P11" t="str">
        <f t="shared" ca="1" si="74"/>
        <v>Влажные салфетки</v>
      </c>
      <c r="Q11" t="str">
        <f t="shared" ca="1" si="75"/>
        <v>Контрактубекс</v>
      </c>
      <c r="R11" s="19">
        <f t="shared" ca="1" si="14"/>
        <v>4</v>
      </c>
      <c r="S11">
        <f t="shared" ca="1" si="15"/>
        <v>8</v>
      </c>
      <c r="T11" t="str">
        <f t="shared" ca="1" si="16"/>
        <v>{Анальгин, Баралгин, Влажные салфетки, Контрактубекс}</v>
      </c>
      <c r="U11" t="str">
        <f t="shared" ca="1" si="90"/>
        <v>Анальгин</v>
      </c>
      <c r="V11" t="str">
        <f t="shared" ca="1" si="91"/>
        <v>Баралгин</v>
      </c>
      <c r="W11" t="str">
        <f t="shared" ca="1" si="92"/>
        <v>Валидол</v>
      </c>
      <c r="X11" t="str">
        <f t="shared" ca="1" si="93"/>
        <v>Долгит</v>
      </c>
      <c r="Y11" t="str">
        <f t="shared" ca="1" si="94"/>
        <v>Мирамистин</v>
      </c>
      <c r="Z11" s="19">
        <f t="shared" ca="1" si="22"/>
        <v>4</v>
      </c>
      <c r="AA11">
        <f t="shared" ca="1" si="23"/>
        <v>10</v>
      </c>
      <c r="AB11" t="str">
        <f t="shared" ca="1" si="24"/>
        <v>{Анальгин, Баралгин, Валидол, Долгит, Мирамистин}</v>
      </c>
      <c r="AC11" t="str">
        <f t="shared" ca="1" si="76"/>
        <v>Анальгин</v>
      </c>
      <c r="AD11" t="str">
        <f t="shared" ca="1" si="77"/>
        <v>Баралгин</v>
      </c>
      <c r="AE11" t="str">
        <f t="shared" ca="1" si="78"/>
        <v>Валидол</v>
      </c>
      <c r="AF11" t="str">
        <f t="shared" ca="1" si="79"/>
        <v>Влажные салфетки</v>
      </c>
      <c r="AG11" t="str">
        <f t="shared" ca="1" si="80"/>
        <v>Контрактубекс</v>
      </c>
      <c r="AH11" t="str">
        <f t="shared" ca="1" si="81"/>
        <v>Терафлю</v>
      </c>
      <c r="AI11" s="19">
        <f t="shared" ca="1" si="31"/>
        <v>4</v>
      </c>
      <c r="AJ11">
        <f t="shared" ca="1" si="32"/>
        <v>12</v>
      </c>
      <c r="AK11" t="str">
        <f t="shared" ca="1" si="33"/>
        <v>{Анальгин, Баралгин, Валидол, Влажные салфетки, Контрактубекс, Терафлю}</v>
      </c>
      <c r="AL11" t="str">
        <f t="shared" ca="1" si="95"/>
        <v>Анальгин</v>
      </c>
      <c r="AM11" t="str">
        <f t="shared" ca="1" si="96"/>
        <v>Баралгин</v>
      </c>
      <c r="AN11" t="str">
        <f t="shared" ca="1" si="97"/>
        <v>Валидол</v>
      </c>
      <c r="AO11" t="str">
        <f t="shared" ca="1" si="98"/>
        <v>Влажные салфетки</v>
      </c>
      <c r="AP11" t="str">
        <f t="shared" ca="1" si="99"/>
        <v>Долгит</v>
      </c>
      <c r="AQ11" t="str">
        <f t="shared" ca="1" si="100"/>
        <v>Мирамистин</v>
      </c>
      <c r="AR11" t="str">
        <f t="shared" ca="1" si="101"/>
        <v>Терафлю</v>
      </c>
      <c r="AS11" s="19">
        <f t="shared" ca="1" si="41"/>
        <v>5</v>
      </c>
      <c r="AT11">
        <f t="shared" ca="1" si="42"/>
        <v>12</v>
      </c>
      <c r="AU11" t="str">
        <f t="shared" ca="1" si="43"/>
        <v>{Анальгин, Баралгин, Валидол, Влажные салфетки, Долгит, Мирамистин, Терафлю}</v>
      </c>
      <c r="AV11" t="str">
        <f t="shared" ca="1" si="82"/>
        <v>Анальгин</v>
      </c>
      <c r="AW11" t="str">
        <f t="shared" ca="1" si="83"/>
        <v>Баралгин</v>
      </c>
      <c r="AX11" t="str">
        <f t="shared" ca="1" si="84"/>
        <v>Валидол</v>
      </c>
      <c r="AY11" t="str">
        <f t="shared" ca="1" si="85"/>
        <v>Влажные салфетки</v>
      </c>
      <c r="AZ11" t="str">
        <f t="shared" ca="1" si="86"/>
        <v>Долгит</v>
      </c>
      <c r="BA11" t="str">
        <f t="shared" ca="1" si="87"/>
        <v>Корвалол</v>
      </c>
      <c r="BB11" t="str">
        <f t="shared" ca="1" si="88"/>
        <v>Стелланин</v>
      </c>
      <c r="BC11" t="str">
        <f t="shared" ca="1" si="89"/>
        <v>Терафлю</v>
      </c>
      <c r="BD11" s="19">
        <f t="shared" ca="1" si="52"/>
        <v>8</v>
      </c>
      <c r="BE11">
        <f t="shared" ca="1" si="53"/>
        <v>12</v>
      </c>
      <c r="BF11" t="str">
        <f t="shared" ca="1" si="54"/>
        <v>{Анальгин, Баралгин, Валидол, Влажные салфетки, Долгит, Корвалол, Стелланин, Терафлю}</v>
      </c>
      <c r="BG11" t="str">
        <f t="shared" ca="1" si="55"/>
        <v>Анальгин</v>
      </c>
      <c r="BH11" t="str">
        <f t="shared" ca="1" si="56"/>
        <v>Валидол</v>
      </c>
      <c r="BI11" t="str">
        <f t="shared" ca="1" si="57"/>
        <v>Влажные салфетки</v>
      </c>
      <c r="BJ11" t="str">
        <f t="shared" ca="1" si="58"/>
        <v>Долгит</v>
      </c>
      <c r="BK11" t="str">
        <f t="shared" ca="1" si="59"/>
        <v>Контрактубекс</v>
      </c>
      <c r="BL11" t="str">
        <f t="shared" ca="1" si="60"/>
        <v>Корвалол</v>
      </c>
      <c r="BM11" t="str">
        <f t="shared" ca="1" si="61"/>
        <v>Мирамистин</v>
      </c>
      <c r="BN11" t="str">
        <f t="shared" ca="1" si="62"/>
        <v>Стелланин</v>
      </c>
      <c r="BO11" t="str">
        <f t="shared" ca="1" si="63"/>
        <v>Терафлю</v>
      </c>
      <c r="BP11" s="19">
        <f t="shared" ca="1" si="64"/>
        <v>31</v>
      </c>
      <c r="BQ11">
        <f t="shared" ca="1" si="65"/>
        <v>12</v>
      </c>
      <c r="BR11" t="str">
        <f t="shared" ca="1" si="66"/>
        <v>{Анальгин, Валидол, Влажные салфетки, Долгит, Контрактубекс, Корвалол, Мирамистин, Стелланин, Терафлю}</v>
      </c>
    </row>
    <row r="12" spans="1:70" x14ac:dyDescent="0.3">
      <c r="A12" s="10" t="str">
        <f>'Нормализованная таблица'!K$1</f>
        <v>Терафлю</v>
      </c>
      <c r="B12" t="str">
        <f t="shared" si="0"/>
        <v>{Терафлю}</v>
      </c>
      <c r="C12" s="5" t="str">
        <f t="shared" ca="1" si="67"/>
        <v>Баралгин</v>
      </c>
      <c r="D12" s="5" t="str">
        <f t="shared" ca="1" si="68"/>
        <v>Валидол</v>
      </c>
      <c r="E12" s="19">
        <f t="shared" ca="1" si="1"/>
        <v>4</v>
      </c>
      <c r="F12">
        <f t="shared" ca="1" si="2"/>
        <v>5</v>
      </c>
      <c r="G12" t="str">
        <f t="shared" ca="1" si="3"/>
        <v>{Баралгин, Валидол}</v>
      </c>
      <c r="H12" t="str">
        <f t="shared" ca="1" si="69"/>
        <v>Анальгин</v>
      </c>
      <c r="I12" t="str">
        <f t="shared" ca="1" si="70"/>
        <v>Валидол</v>
      </c>
      <c r="J12" t="str">
        <f t="shared" ca="1" si="71"/>
        <v>Долгит</v>
      </c>
      <c r="K12" s="19">
        <f t="shared" ca="1" si="7"/>
        <v>4</v>
      </c>
      <c r="L12">
        <f t="shared" ca="1" si="8"/>
        <v>7</v>
      </c>
      <c r="M12" t="str">
        <f t="shared" ca="1" si="9"/>
        <v>{Анальгин, Валидол, Долгит}</v>
      </c>
      <c r="N12" t="str">
        <f t="shared" ca="1" si="72"/>
        <v>Анальгин</v>
      </c>
      <c r="O12" t="str">
        <f t="shared" ca="1" si="73"/>
        <v>Баралгин</v>
      </c>
      <c r="P12" t="str">
        <f t="shared" ca="1" si="74"/>
        <v>Влажные салфетки</v>
      </c>
      <c r="Q12" t="str">
        <f t="shared" ca="1" si="75"/>
        <v>Корвалол</v>
      </c>
      <c r="R12" s="19">
        <f t="shared" ca="1" si="14"/>
        <v>4</v>
      </c>
      <c r="S12">
        <f t="shared" ca="1" si="15"/>
        <v>9</v>
      </c>
      <c r="T12" t="str">
        <f t="shared" ca="1" si="16"/>
        <v>{Анальгин, Баралгин, Влажные салфетки, Корвалол}</v>
      </c>
      <c r="U12" t="str">
        <f t="shared" ca="1" si="90"/>
        <v>Анальгин</v>
      </c>
      <c r="V12" t="str">
        <f t="shared" ca="1" si="91"/>
        <v>Баралгин</v>
      </c>
      <c r="W12" t="str">
        <f t="shared" ca="1" si="92"/>
        <v>Валидол</v>
      </c>
      <c r="X12" t="str">
        <f t="shared" ca="1" si="93"/>
        <v>Долгит</v>
      </c>
      <c r="Y12" t="str">
        <f t="shared" ca="1" si="94"/>
        <v>Стелланин</v>
      </c>
      <c r="Z12" s="19">
        <f t="shared" ca="1" si="22"/>
        <v>4</v>
      </c>
      <c r="AA12">
        <f t="shared" ca="1" si="23"/>
        <v>11</v>
      </c>
      <c r="AB12" t="str">
        <f t="shared" ca="1" si="24"/>
        <v>{Анальгин, Баралгин, Валидол, Долгит, Стелланин}</v>
      </c>
      <c r="AC12" t="str">
        <f t="shared" ca="1" si="76"/>
        <v>Анальгин</v>
      </c>
      <c r="AD12" t="str">
        <f t="shared" ca="1" si="77"/>
        <v>Баралгин</v>
      </c>
      <c r="AE12" t="str">
        <f t="shared" ca="1" si="78"/>
        <v>Валидол</v>
      </c>
      <c r="AF12" t="str">
        <f t="shared" ca="1" si="79"/>
        <v>Влажные салфетки</v>
      </c>
      <c r="AG12" t="str">
        <f t="shared" ca="1" si="80"/>
        <v>Корвалол</v>
      </c>
      <c r="AH12" t="str">
        <f t="shared" ca="1" si="81"/>
        <v>Мирамистин</v>
      </c>
      <c r="AI12" s="19">
        <f t="shared" ca="1" si="31"/>
        <v>5</v>
      </c>
      <c r="AJ12">
        <f t="shared" ca="1" si="32"/>
        <v>10</v>
      </c>
      <c r="AK12" t="str">
        <f t="shared" ca="1" si="33"/>
        <v>{Анальгин, Баралгин, Валидол, Влажные салфетки, Корвалол, Мирамистин}</v>
      </c>
      <c r="AL12" t="str">
        <f t="shared" ca="1" si="95"/>
        <v>Анальгин</v>
      </c>
      <c r="AM12" t="str">
        <f t="shared" ca="1" si="96"/>
        <v>Баралгин</v>
      </c>
      <c r="AN12" t="str">
        <f t="shared" ca="1" si="97"/>
        <v>Валидол</v>
      </c>
      <c r="AO12" t="str">
        <f t="shared" ca="1" si="98"/>
        <v>Влажные салфетки</v>
      </c>
      <c r="AP12" t="str">
        <f t="shared" ca="1" si="99"/>
        <v>Долгит</v>
      </c>
      <c r="AQ12" t="str">
        <f t="shared" ca="1" si="100"/>
        <v>Стелланин</v>
      </c>
      <c r="AR12" t="str">
        <f t="shared" ca="1" si="101"/>
        <v>Терафлю</v>
      </c>
      <c r="AS12" s="19">
        <f t="shared" ca="1" si="41"/>
        <v>6</v>
      </c>
      <c r="AT12">
        <f t="shared" ca="1" si="42"/>
        <v>12</v>
      </c>
      <c r="AU12" t="str">
        <f t="shared" ca="1" si="43"/>
        <v>{Анальгин, Баралгин, Валидол, Влажные салфетки, Долгит, Стелланин, Терафлю}</v>
      </c>
      <c r="AV12" t="str">
        <f t="shared" ca="1" si="82"/>
        <v>Анальгин</v>
      </c>
      <c r="AW12" t="str">
        <f t="shared" ca="1" si="83"/>
        <v>Баралгин</v>
      </c>
      <c r="AX12" t="str">
        <f t="shared" ca="1" si="84"/>
        <v>Валидол</v>
      </c>
      <c r="AY12" t="str">
        <f t="shared" ca="1" si="85"/>
        <v>Влажные салфетки</v>
      </c>
      <c r="AZ12" t="str">
        <f t="shared" ca="1" si="86"/>
        <v>Долгит</v>
      </c>
      <c r="BA12" t="str">
        <f t="shared" ca="1" si="87"/>
        <v>Мирамистин</v>
      </c>
      <c r="BB12" t="str">
        <f t="shared" ca="1" si="88"/>
        <v>Стелланин</v>
      </c>
      <c r="BC12" t="str">
        <f t="shared" ca="1" si="89"/>
        <v>Терафлю</v>
      </c>
      <c r="BD12" s="19">
        <f t="shared" ca="1" si="52"/>
        <v>10</v>
      </c>
      <c r="BE12">
        <f t="shared" ca="1" si="53"/>
        <v>12</v>
      </c>
      <c r="BF12" t="str">
        <f t="shared" ca="1" si="54"/>
        <v>{Анальгин, Баралгин, Валидол, Влажные салфетки, Долгит, Мирамистин, Стелланин, Терафлю}</v>
      </c>
      <c r="BG12" t="str">
        <f t="shared" ca="1" si="55"/>
        <v>Баралгин</v>
      </c>
      <c r="BH12" t="str">
        <f t="shared" ca="1" si="56"/>
        <v>Валидол</v>
      </c>
      <c r="BI12" t="str">
        <f t="shared" ca="1" si="57"/>
        <v>Влажные салфетки</v>
      </c>
      <c r="BJ12" t="str">
        <f t="shared" ca="1" si="58"/>
        <v>Долгит</v>
      </c>
      <c r="BK12" t="str">
        <f t="shared" ca="1" si="59"/>
        <v>Контрактубекс</v>
      </c>
      <c r="BL12" t="str">
        <f t="shared" ca="1" si="60"/>
        <v>Корвалол</v>
      </c>
      <c r="BM12" t="str">
        <f t="shared" ca="1" si="61"/>
        <v>Мирамистин</v>
      </c>
      <c r="BN12" t="str">
        <f t="shared" ca="1" si="62"/>
        <v>Стелланин</v>
      </c>
      <c r="BO12" t="str">
        <f t="shared" ca="1" si="63"/>
        <v>Терафлю</v>
      </c>
      <c r="BP12" s="19">
        <f t="shared" ca="1" si="64"/>
        <v>39</v>
      </c>
      <c r="BQ12">
        <f t="shared" ca="1" si="65"/>
        <v>12</v>
      </c>
      <c r="BR12" t="str">
        <f t="shared" ca="1" si="66"/>
        <v>{Баралгин, Валидол, Влажные салфетки, Долгит, Контрактубекс, Корвалол, Мирамистин, Стелланин, Терафлю}</v>
      </c>
    </row>
    <row r="13" spans="1:70" x14ac:dyDescent="0.3">
      <c r="C13" s="5" t="str">
        <f t="shared" ca="1" si="67"/>
        <v>Баралгин</v>
      </c>
      <c r="D13" s="5" t="str">
        <f t="shared" ca="1" si="68"/>
        <v>Влажные салфетки</v>
      </c>
      <c r="E13" s="19">
        <f t="shared" ca="1" si="1"/>
        <v>4</v>
      </c>
      <c r="F13">
        <f t="shared" ca="1" si="2"/>
        <v>6</v>
      </c>
      <c r="G13" t="str">
        <f t="shared" ca="1" si="3"/>
        <v>{Баралгин, Влажные салфетки}</v>
      </c>
      <c r="H13" t="str">
        <f t="shared" ca="1" si="69"/>
        <v>Анальгин</v>
      </c>
      <c r="I13" t="str">
        <f t="shared" ca="1" si="70"/>
        <v>Валидол</v>
      </c>
      <c r="J13" t="str">
        <f t="shared" ca="1" si="71"/>
        <v>Контрактубекс</v>
      </c>
      <c r="K13" s="19">
        <f t="shared" ca="1" si="7"/>
        <v>4</v>
      </c>
      <c r="L13">
        <f t="shared" ca="1" si="8"/>
        <v>8</v>
      </c>
      <c r="M13" t="str">
        <f t="shared" ca="1" si="9"/>
        <v>{Анальгин, Валидол, Контрактубекс}</v>
      </c>
      <c r="N13" t="str">
        <f t="shared" ca="1" si="72"/>
        <v>Анальгин</v>
      </c>
      <c r="O13" t="str">
        <f t="shared" ca="1" si="73"/>
        <v>Баралгин</v>
      </c>
      <c r="P13" t="str">
        <f t="shared" ca="1" si="74"/>
        <v>Влажные салфетки</v>
      </c>
      <c r="Q13" t="str">
        <f t="shared" ca="1" si="75"/>
        <v>Мирамистин</v>
      </c>
      <c r="R13" s="19">
        <f t="shared" ca="1" si="14"/>
        <v>4</v>
      </c>
      <c r="S13">
        <f t="shared" ca="1" si="15"/>
        <v>10</v>
      </c>
      <c r="T13" t="str">
        <f t="shared" ca="1" si="16"/>
        <v>{Анальгин, Баралгин, Влажные салфетки, Мирамистин}</v>
      </c>
      <c r="U13" t="str">
        <f t="shared" ca="1" si="90"/>
        <v>Анальгин</v>
      </c>
      <c r="V13" t="str">
        <f t="shared" ca="1" si="91"/>
        <v>Баралгин</v>
      </c>
      <c r="W13" t="str">
        <f t="shared" ca="1" si="92"/>
        <v>Валидол</v>
      </c>
      <c r="X13" t="str">
        <f t="shared" ca="1" si="93"/>
        <v>Долгит</v>
      </c>
      <c r="Y13" t="str">
        <f t="shared" ca="1" si="94"/>
        <v>Терафлю</v>
      </c>
      <c r="Z13" s="19">
        <f t="shared" ca="1" si="22"/>
        <v>4</v>
      </c>
      <c r="AA13">
        <f t="shared" ca="1" si="23"/>
        <v>12</v>
      </c>
      <c r="AB13" t="str">
        <f t="shared" ca="1" si="24"/>
        <v>{Анальгин, Баралгин, Валидол, Долгит, Терафлю}</v>
      </c>
      <c r="AC13" t="str">
        <f t="shared" ca="1" si="76"/>
        <v>Анальгин</v>
      </c>
      <c r="AD13" t="str">
        <f t="shared" ca="1" si="77"/>
        <v>Баралгин</v>
      </c>
      <c r="AE13" t="str">
        <f t="shared" ca="1" si="78"/>
        <v>Валидол</v>
      </c>
      <c r="AF13" t="str">
        <f t="shared" ca="1" si="79"/>
        <v>Влажные салфетки</v>
      </c>
      <c r="AG13" t="str">
        <f t="shared" ca="1" si="80"/>
        <v>Корвалол</v>
      </c>
      <c r="AH13" t="str">
        <f t="shared" ca="1" si="81"/>
        <v>Стелланин</v>
      </c>
      <c r="AI13" s="19">
        <f t="shared" ca="1" si="31"/>
        <v>5</v>
      </c>
      <c r="AJ13">
        <f t="shared" ca="1" si="32"/>
        <v>11</v>
      </c>
      <c r="AK13" t="str">
        <f t="shared" ca="1" si="33"/>
        <v>{Анальгин, Баралгин, Валидол, Влажные салфетки, Корвалол, Стелланин}</v>
      </c>
      <c r="AL13" t="str">
        <f t="shared" ca="1" si="95"/>
        <v>Анальгин</v>
      </c>
      <c r="AM13" t="str">
        <f t="shared" ca="1" si="96"/>
        <v>Баралгин</v>
      </c>
      <c r="AN13" t="str">
        <f t="shared" ca="1" si="97"/>
        <v>Валидол</v>
      </c>
      <c r="AO13" t="str">
        <f t="shared" ca="1" si="98"/>
        <v>Влажные салфетки</v>
      </c>
      <c r="AP13" t="str">
        <f t="shared" ca="1" si="99"/>
        <v>Контрактубекс</v>
      </c>
      <c r="AQ13" t="str">
        <f t="shared" ca="1" si="100"/>
        <v>Корвалол</v>
      </c>
      <c r="AR13" t="str">
        <f t="shared" ca="1" si="101"/>
        <v>Мирамистин</v>
      </c>
      <c r="AS13" s="19">
        <f t="shared" ca="1" si="41"/>
        <v>8</v>
      </c>
      <c r="AT13">
        <f t="shared" ca="1" si="42"/>
        <v>10</v>
      </c>
      <c r="AU13" t="str">
        <f t="shared" ca="1" si="43"/>
        <v>{Анальгин, Баралгин, Валидол, Влажные салфетки, Контрактубекс, Корвалол, Мирамистин}</v>
      </c>
      <c r="AV13" t="str">
        <f t="shared" ca="1" si="82"/>
        <v>Анальгин</v>
      </c>
      <c r="AW13" t="str">
        <f t="shared" ca="1" si="83"/>
        <v>Баралгин</v>
      </c>
      <c r="AX13" t="str">
        <f t="shared" ca="1" si="84"/>
        <v>Валидол</v>
      </c>
      <c r="AY13" t="str">
        <f t="shared" ca="1" si="85"/>
        <v>Влажные салфетки</v>
      </c>
      <c r="AZ13" t="str">
        <f t="shared" ca="1" si="86"/>
        <v>Контрактубекс</v>
      </c>
      <c r="BA13" t="str">
        <f t="shared" ca="1" si="87"/>
        <v>Корвалол</v>
      </c>
      <c r="BB13" t="str">
        <f t="shared" ca="1" si="88"/>
        <v>Мирамистин</v>
      </c>
      <c r="BC13" t="str">
        <f t="shared" ca="1" si="89"/>
        <v>Стелланин</v>
      </c>
      <c r="BD13" s="19">
        <f t="shared" ca="1" si="52"/>
        <v>13</v>
      </c>
      <c r="BE13">
        <f t="shared" ca="1" si="53"/>
        <v>11</v>
      </c>
      <c r="BF13" t="str">
        <f t="shared" ca="1" si="54"/>
        <v>{Анальгин, Баралгин, Валидол, Влажные салфетки, Контрактубекс, Корвалол, Мирамистин, Стелланин}</v>
      </c>
    </row>
    <row r="14" spans="1:70" x14ac:dyDescent="0.3">
      <c r="C14" s="5" t="str">
        <f t="shared" ca="1" si="67"/>
        <v>Баралгин</v>
      </c>
      <c r="D14" s="5" t="str">
        <f t="shared" ca="1" si="68"/>
        <v>Долгит</v>
      </c>
      <c r="E14" s="19">
        <f t="shared" ca="1" si="1"/>
        <v>4</v>
      </c>
      <c r="F14">
        <f t="shared" ca="1" si="2"/>
        <v>7</v>
      </c>
      <c r="G14" t="str">
        <f t="shared" ca="1" si="3"/>
        <v>{Баралгин, Долгит}</v>
      </c>
      <c r="H14" t="str">
        <f t="shared" ca="1" si="69"/>
        <v>Анальгин</v>
      </c>
      <c r="I14" t="str">
        <f t="shared" ca="1" si="70"/>
        <v>Валидол</v>
      </c>
      <c r="J14" t="str">
        <f t="shared" ca="1" si="71"/>
        <v>Корвалол</v>
      </c>
      <c r="K14" s="19">
        <f t="shared" ca="1" si="7"/>
        <v>4</v>
      </c>
      <c r="L14">
        <f t="shared" ca="1" si="8"/>
        <v>9</v>
      </c>
      <c r="M14" t="str">
        <f t="shared" ca="1" si="9"/>
        <v>{Анальгин, Валидол, Корвалол}</v>
      </c>
      <c r="N14" t="str">
        <f t="shared" ca="1" si="72"/>
        <v>Анальгин</v>
      </c>
      <c r="O14" t="str">
        <f t="shared" ca="1" si="73"/>
        <v>Баралгин</v>
      </c>
      <c r="P14" t="str">
        <f t="shared" ca="1" si="74"/>
        <v>Влажные салфетки</v>
      </c>
      <c r="Q14" t="str">
        <f t="shared" ca="1" si="75"/>
        <v>Стелланин</v>
      </c>
      <c r="R14" s="19">
        <f t="shared" ca="1" si="14"/>
        <v>4</v>
      </c>
      <c r="S14">
        <f t="shared" ca="1" si="15"/>
        <v>11</v>
      </c>
      <c r="T14" t="str">
        <f t="shared" ca="1" si="16"/>
        <v>{Анальгин, Баралгин, Влажные салфетки, Стелланин}</v>
      </c>
      <c r="U14" t="str">
        <f t="shared" ca="1" si="90"/>
        <v>Анальгин</v>
      </c>
      <c r="V14" t="str">
        <f t="shared" ca="1" si="91"/>
        <v>Баралгин</v>
      </c>
      <c r="W14" t="str">
        <f t="shared" ca="1" si="92"/>
        <v>Валидол</v>
      </c>
      <c r="X14" t="str">
        <f t="shared" ca="1" si="93"/>
        <v>Контрактубекс</v>
      </c>
      <c r="Y14" t="str">
        <f t="shared" ca="1" si="94"/>
        <v>Корвалол</v>
      </c>
      <c r="Z14" s="19">
        <f t="shared" ca="1" si="22"/>
        <v>5</v>
      </c>
      <c r="AA14">
        <f t="shared" ca="1" si="23"/>
        <v>9</v>
      </c>
      <c r="AB14" t="str">
        <f t="shared" ca="1" si="24"/>
        <v>{Анальгин, Баралгин, Валидол, Контрактубекс, Корвалол}</v>
      </c>
      <c r="AC14" t="str">
        <f t="shared" ca="1" si="76"/>
        <v>Анальгин</v>
      </c>
      <c r="AD14" t="str">
        <f t="shared" ca="1" si="77"/>
        <v>Баралгин</v>
      </c>
      <c r="AE14" t="str">
        <f t="shared" ca="1" si="78"/>
        <v>Валидол</v>
      </c>
      <c r="AF14" t="str">
        <f t="shared" ca="1" si="79"/>
        <v>Влажные салфетки</v>
      </c>
      <c r="AG14" t="str">
        <f t="shared" ca="1" si="80"/>
        <v>Корвалол</v>
      </c>
      <c r="AH14" t="str">
        <f t="shared" ca="1" si="81"/>
        <v>Терафлю</v>
      </c>
      <c r="AI14" s="19">
        <f t="shared" ca="1" si="31"/>
        <v>5</v>
      </c>
      <c r="AJ14">
        <f t="shared" ca="1" si="32"/>
        <v>12</v>
      </c>
      <c r="AK14" t="str">
        <f t="shared" ca="1" si="33"/>
        <v>{Анальгин, Баралгин, Валидол, Влажные салфетки, Корвалол, Терафлю}</v>
      </c>
      <c r="AL14" t="str">
        <f t="shared" ca="1" si="95"/>
        <v>Анальгин</v>
      </c>
      <c r="AM14" t="str">
        <f t="shared" ca="1" si="96"/>
        <v>Баралгин</v>
      </c>
      <c r="AN14" t="str">
        <f t="shared" ca="1" si="97"/>
        <v>Валидол</v>
      </c>
      <c r="AO14" t="str">
        <f t="shared" ca="1" si="98"/>
        <v>Влажные салфетки</v>
      </c>
      <c r="AP14" t="str">
        <f t="shared" ca="1" si="99"/>
        <v>Контрактубекс</v>
      </c>
      <c r="AQ14" t="str">
        <f t="shared" ca="1" si="100"/>
        <v>Корвалол</v>
      </c>
      <c r="AR14" t="str">
        <f t="shared" ca="1" si="101"/>
        <v>Стелланин</v>
      </c>
      <c r="AS14" s="19">
        <f t="shared" ca="1" si="41"/>
        <v>8</v>
      </c>
      <c r="AT14">
        <f t="shared" ca="1" si="42"/>
        <v>11</v>
      </c>
      <c r="AU14" t="str">
        <f t="shared" ca="1" si="43"/>
        <v>{Анальгин, Баралгин, Валидол, Влажные салфетки, Контрактубекс, Корвалол, Стелланин}</v>
      </c>
      <c r="AV14" t="str">
        <f t="shared" ca="1" si="82"/>
        <v>Анальгин</v>
      </c>
      <c r="AW14" t="str">
        <f t="shared" ca="1" si="83"/>
        <v>Баралгин</v>
      </c>
      <c r="AX14" t="str">
        <f t="shared" ca="1" si="84"/>
        <v>Валидол</v>
      </c>
      <c r="AY14" t="str">
        <f t="shared" ca="1" si="85"/>
        <v>Влажные салфетки</v>
      </c>
      <c r="AZ14" t="str">
        <f t="shared" ca="1" si="86"/>
        <v>Контрактубекс</v>
      </c>
      <c r="BA14" t="str">
        <f t="shared" ca="1" si="87"/>
        <v>Корвалол</v>
      </c>
      <c r="BB14" t="str">
        <f t="shared" ca="1" si="88"/>
        <v>Мирамистин</v>
      </c>
      <c r="BC14" t="str">
        <f t="shared" ca="1" si="89"/>
        <v>Терафлю</v>
      </c>
      <c r="BD14" s="19">
        <f t="shared" ca="1" si="52"/>
        <v>13</v>
      </c>
      <c r="BE14">
        <f t="shared" ca="1" si="53"/>
        <v>12</v>
      </c>
      <c r="BF14" t="str">
        <f t="shared" ca="1" si="54"/>
        <v>{Анальгин, Баралгин, Валидол, Влажные салфетки, Контрактубекс, Корвалол, Мирамистин, Терафлю}</v>
      </c>
    </row>
    <row r="15" spans="1:70" x14ac:dyDescent="0.3">
      <c r="C15" s="5" t="str">
        <f t="shared" ca="1" si="67"/>
        <v>Баралгин</v>
      </c>
      <c r="D15" s="5" t="str">
        <f t="shared" ca="1" si="68"/>
        <v>Контрактубекс</v>
      </c>
      <c r="E15" s="19">
        <f t="shared" ca="1" si="1"/>
        <v>4</v>
      </c>
      <c r="F15">
        <f t="shared" ca="1" si="2"/>
        <v>8</v>
      </c>
      <c r="G15" t="str">
        <f t="shared" ca="1" si="3"/>
        <v>{Баралгин, Контрактубекс}</v>
      </c>
      <c r="H15" t="str">
        <f t="shared" ca="1" si="69"/>
        <v>Анальгин</v>
      </c>
      <c r="I15" t="str">
        <f t="shared" ca="1" si="70"/>
        <v>Валидол</v>
      </c>
      <c r="J15" t="str">
        <f t="shared" ca="1" si="71"/>
        <v>Мирамистин</v>
      </c>
      <c r="K15" s="19">
        <f t="shared" ca="1" si="7"/>
        <v>4</v>
      </c>
      <c r="L15">
        <f t="shared" ca="1" si="8"/>
        <v>10</v>
      </c>
      <c r="M15" t="str">
        <f t="shared" ca="1" si="9"/>
        <v>{Анальгин, Валидол, Мирамистин}</v>
      </c>
      <c r="N15" t="str">
        <f t="shared" ca="1" si="72"/>
        <v>Анальгин</v>
      </c>
      <c r="O15" t="str">
        <f t="shared" ca="1" si="73"/>
        <v>Баралгин</v>
      </c>
      <c r="P15" t="str">
        <f t="shared" ca="1" si="74"/>
        <v>Влажные салфетки</v>
      </c>
      <c r="Q15" t="str">
        <f t="shared" ca="1" si="75"/>
        <v>Терафлю</v>
      </c>
      <c r="R15" s="19">
        <f t="shared" ca="1" si="14"/>
        <v>4</v>
      </c>
      <c r="S15">
        <f t="shared" ca="1" si="15"/>
        <v>12</v>
      </c>
      <c r="T15" t="str">
        <f t="shared" ca="1" si="16"/>
        <v>{Анальгин, Баралгин, Влажные салфетки, Терафлю}</v>
      </c>
      <c r="U15" t="str">
        <f t="shared" ca="1" si="90"/>
        <v>Анальгин</v>
      </c>
      <c r="V15" t="str">
        <f t="shared" ca="1" si="91"/>
        <v>Баралгин</v>
      </c>
      <c r="W15" t="str">
        <f t="shared" ca="1" si="92"/>
        <v>Валидол</v>
      </c>
      <c r="X15" t="str">
        <f t="shared" ca="1" si="93"/>
        <v>Контрактубекс</v>
      </c>
      <c r="Y15" t="str">
        <f t="shared" ca="1" si="94"/>
        <v>Мирамистин</v>
      </c>
      <c r="Z15" s="19">
        <f t="shared" ca="1" si="22"/>
        <v>5</v>
      </c>
      <c r="AA15">
        <f t="shared" ca="1" si="23"/>
        <v>10</v>
      </c>
      <c r="AB15" t="str">
        <f t="shared" ca="1" si="24"/>
        <v>{Анальгин, Баралгин, Валидол, Контрактубекс, Мирамистин}</v>
      </c>
      <c r="AC15" t="str">
        <f t="shared" ca="1" si="76"/>
        <v>Анальгин</v>
      </c>
      <c r="AD15" t="str">
        <f t="shared" ca="1" si="77"/>
        <v>Баралгин</v>
      </c>
      <c r="AE15" t="str">
        <f t="shared" ca="1" si="78"/>
        <v>Валидол</v>
      </c>
      <c r="AF15" t="str">
        <f t="shared" ca="1" si="79"/>
        <v>Влажные салфетки</v>
      </c>
      <c r="AG15" t="str">
        <f t="shared" ca="1" si="80"/>
        <v>Мирамистин</v>
      </c>
      <c r="AH15" t="str">
        <f t="shared" ca="1" si="81"/>
        <v>Стелланин</v>
      </c>
      <c r="AI15" s="19">
        <f t="shared" ca="1" si="31"/>
        <v>6</v>
      </c>
      <c r="AJ15">
        <f t="shared" ca="1" si="32"/>
        <v>11</v>
      </c>
      <c r="AK15" t="str">
        <f t="shared" ca="1" si="33"/>
        <v>{Анальгин, Баралгин, Валидол, Влажные салфетки, Мирамистин, Стелланин}</v>
      </c>
      <c r="AL15" t="str">
        <f t="shared" ca="1" si="95"/>
        <v>Анальгин</v>
      </c>
      <c r="AM15" t="str">
        <f t="shared" ca="1" si="96"/>
        <v>Баралгин</v>
      </c>
      <c r="AN15" t="str">
        <f t="shared" ca="1" si="97"/>
        <v>Валидол</v>
      </c>
      <c r="AO15" t="str">
        <f t="shared" ca="1" si="98"/>
        <v>Влажные салфетки</v>
      </c>
      <c r="AP15" t="str">
        <f t="shared" ca="1" si="99"/>
        <v>Контрактубекс</v>
      </c>
      <c r="AQ15" t="str">
        <f t="shared" ca="1" si="100"/>
        <v>Корвалол</v>
      </c>
      <c r="AR15" t="str">
        <f t="shared" ca="1" si="101"/>
        <v>Терафлю</v>
      </c>
      <c r="AS15" s="19">
        <f t="shared" ca="1" si="41"/>
        <v>8</v>
      </c>
      <c r="AT15">
        <f t="shared" ca="1" si="42"/>
        <v>12</v>
      </c>
      <c r="AU15" t="str">
        <f t="shared" ca="1" si="43"/>
        <v>{Анальгин, Баралгин, Валидол, Влажные салфетки, Контрактубекс, Корвалол, Терафлю}</v>
      </c>
      <c r="AV15" t="str">
        <f t="shared" ca="1" si="82"/>
        <v>Анальгин</v>
      </c>
      <c r="AW15" t="str">
        <f t="shared" ca="1" si="83"/>
        <v>Баралгин</v>
      </c>
      <c r="AX15" t="str">
        <f t="shared" ca="1" si="84"/>
        <v>Валидол</v>
      </c>
      <c r="AY15" t="str">
        <f t="shared" ca="1" si="85"/>
        <v>Влажные салфетки</v>
      </c>
      <c r="AZ15" t="str">
        <f t="shared" ca="1" si="86"/>
        <v>Контрактубекс</v>
      </c>
      <c r="BA15" t="str">
        <f t="shared" ca="1" si="87"/>
        <v>Корвалол</v>
      </c>
      <c r="BB15" t="str">
        <f t="shared" ca="1" si="88"/>
        <v>Стелланин</v>
      </c>
      <c r="BC15" t="str">
        <f t="shared" ca="1" si="89"/>
        <v>Терафлю</v>
      </c>
      <c r="BD15" s="19">
        <f t="shared" ca="1" si="52"/>
        <v>14</v>
      </c>
      <c r="BE15">
        <f t="shared" ca="1" si="53"/>
        <v>12</v>
      </c>
      <c r="BF15" t="str">
        <f t="shared" ca="1" si="54"/>
        <v>{Анальгин, Баралгин, Валидол, Влажные салфетки, Контрактубекс, Корвалол, Стелланин, Терафлю}</v>
      </c>
    </row>
    <row r="16" spans="1:70" x14ac:dyDescent="0.3">
      <c r="C16" s="5" t="str">
        <f t="shared" ca="1" si="67"/>
        <v>Баралгин</v>
      </c>
      <c r="D16" s="5" t="str">
        <f t="shared" ca="1" si="68"/>
        <v>Корвалол</v>
      </c>
      <c r="E16" s="19">
        <f t="shared" ca="1" si="1"/>
        <v>4</v>
      </c>
      <c r="F16">
        <f t="shared" ca="1" si="2"/>
        <v>9</v>
      </c>
      <c r="G16" t="str">
        <f t="shared" ca="1" si="3"/>
        <v>{Баралгин, Корвалол}</v>
      </c>
      <c r="H16" t="str">
        <f t="shared" ca="1" si="69"/>
        <v>Анальгин</v>
      </c>
      <c r="I16" t="str">
        <f t="shared" ca="1" si="70"/>
        <v>Валидол</v>
      </c>
      <c r="J16" t="str">
        <f t="shared" ca="1" si="71"/>
        <v>Стелланин</v>
      </c>
      <c r="K16" s="19">
        <f t="shared" ca="1" si="7"/>
        <v>4</v>
      </c>
      <c r="L16">
        <f t="shared" ca="1" si="8"/>
        <v>11</v>
      </c>
      <c r="M16" t="str">
        <f t="shared" ca="1" si="9"/>
        <v>{Анальгин, Валидол, Стелланин}</v>
      </c>
      <c r="N16" t="str">
        <f t="shared" ca="1" si="72"/>
        <v>Анальгин</v>
      </c>
      <c r="O16" t="str">
        <f t="shared" ca="1" si="73"/>
        <v>Баралгин</v>
      </c>
      <c r="P16" t="str">
        <f t="shared" ca="1" si="74"/>
        <v>Долгит</v>
      </c>
      <c r="Q16" t="str">
        <f t="shared" ca="1" si="75"/>
        <v>Контрактубекс</v>
      </c>
      <c r="R16" s="19">
        <f t="shared" ca="1" si="14"/>
        <v>5</v>
      </c>
      <c r="S16">
        <f t="shared" ca="1" si="15"/>
        <v>8</v>
      </c>
      <c r="T16" t="str">
        <f t="shared" ca="1" si="16"/>
        <v>{Анальгин, Баралгин, Долгит, Контрактубекс}</v>
      </c>
      <c r="U16" t="str">
        <f t="shared" ca="1" si="90"/>
        <v>Анальгин</v>
      </c>
      <c r="V16" t="str">
        <f t="shared" ca="1" si="91"/>
        <v>Баралгин</v>
      </c>
      <c r="W16" t="str">
        <f t="shared" ca="1" si="92"/>
        <v>Валидол</v>
      </c>
      <c r="X16" t="str">
        <f t="shared" ca="1" si="93"/>
        <v>Контрактубекс</v>
      </c>
      <c r="Y16" t="str">
        <f t="shared" ca="1" si="94"/>
        <v>Стелланин</v>
      </c>
      <c r="Z16" s="19">
        <f t="shared" ca="1" si="22"/>
        <v>5</v>
      </c>
      <c r="AA16">
        <f t="shared" ca="1" si="23"/>
        <v>11</v>
      </c>
      <c r="AB16" t="str">
        <f t="shared" ca="1" si="24"/>
        <v>{Анальгин, Баралгин, Валидол, Контрактубекс, Стелланин}</v>
      </c>
      <c r="AC16" t="str">
        <f t="shared" ca="1" si="76"/>
        <v>Анальгин</v>
      </c>
      <c r="AD16" t="str">
        <f t="shared" ca="1" si="77"/>
        <v>Баралгин</v>
      </c>
      <c r="AE16" t="str">
        <f t="shared" ca="1" si="78"/>
        <v>Валидол</v>
      </c>
      <c r="AF16" t="str">
        <f t="shared" ca="1" si="79"/>
        <v>Влажные салфетки</v>
      </c>
      <c r="AG16" t="str">
        <f t="shared" ca="1" si="80"/>
        <v>Мирамистин</v>
      </c>
      <c r="AH16" t="str">
        <f t="shared" ca="1" si="81"/>
        <v>Терафлю</v>
      </c>
      <c r="AI16" s="19">
        <f t="shared" ca="1" si="31"/>
        <v>6</v>
      </c>
      <c r="AJ16">
        <f t="shared" ca="1" si="32"/>
        <v>12</v>
      </c>
      <c r="AK16" t="str">
        <f t="shared" ca="1" si="33"/>
        <v>{Анальгин, Баралгин, Валидол, Влажные салфетки, Мирамистин, Терафлю}</v>
      </c>
      <c r="AL16" t="str">
        <f t="shared" ca="1" si="95"/>
        <v>Анальгин</v>
      </c>
      <c r="AM16" t="str">
        <f t="shared" ca="1" si="96"/>
        <v>Баралгин</v>
      </c>
      <c r="AN16" t="str">
        <f t="shared" ca="1" si="97"/>
        <v>Валидол</v>
      </c>
      <c r="AO16" t="str">
        <f t="shared" ca="1" si="98"/>
        <v>Влажные салфетки</v>
      </c>
      <c r="AP16" t="str">
        <f t="shared" ca="1" si="99"/>
        <v>Контрактубекс</v>
      </c>
      <c r="AQ16" t="str">
        <f t="shared" ca="1" si="100"/>
        <v>Мирамистин</v>
      </c>
      <c r="AR16" t="str">
        <f t="shared" ca="1" si="101"/>
        <v>Стелланин</v>
      </c>
      <c r="AS16" s="19">
        <f t="shared" ca="1" si="41"/>
        <v>9</v>
      </c>
      <c r="AT16">
        <f t="shared" ca="1" si="42"/>
        <v>11</v>
      </c>
      <c r="AU16" t="str">
        <f t="shared" ca="1" si="43"/>
        <v>{Анальгин, Баралгин, Валидол, Влажные салфетки, Контрактубекс, Мирамистин, Стелланин}</v>
      </c>
      <c r="AV16" t="str">
        <f t="shared" ca="1" si="82"/>
        <v>Анальгин</v>
      </c>
      <c r="AW16" t="str">
        <f t="shared" ca="1" si="83"/>
        <v>Баралгин</v>
      </c>
      <c r="AX16" t="str">
        <f t="shared" ca="1" si="84"/>
        <v>Валидол</v>
      </c>
      <c r="AY16" t="str">
        <f t="shared" ca="1" si="85"/>
        <v>Влажные салфетки</v>
      </c>
      <c r="AZ16" t="str">
        <f t="shared" ca="1" si="86"/>
        <v>Контрактубекс</v>
      </c>
      <c r="BA16" t="str">
        <f t="shared" ca="1" si="87"/>
        <v>Мирамистин</v>
      </c>
      <c r="BB16" t="str">
        <f t="shared" ca="1" si="88"/>
        <v>Стелланин</v>
      </c>
      <c r="BC16" t="str">
        <f t="shared" ca="1" si="89"/>
        <v>Терафлю</v>
      </c>
      <c r="BD16" s="19">
        <f t="shared" ca="1" si="52"/>
        <v>16</v>
      </c>
      <c r="BE16">
        <f t="shared" ca="1" si="53"/>
        <v>12</v>
      </c>
      <c r="BF16" t="str">
        <f t="shared" ca="1" si="54"/>
        <v>{Анальгин, Баралгин, Валидол, Влажные салфетки, Контрактубекс, Мирамистин, Стелланин, Терафлю}</v>
      </c>
    </row>
    <row r="17" spans="3:58" x14ac:dyDescent="0.3">
      <c r="C17" s="5" t="str">
        <f t="shared" ca="1" si="67"/>
        <v>Баралгин</v>
      </c>
      <c r="D17" s="5" t="str">
        <f t="shared" ca="1" si="68"/>
        <v>Мирамистин</v>
      </c>
      <c r="E17" s="19">
        <f t="shared" ca="1" si="1"/>
        <v>4</v>
      </c>
      <c r="F17">
        <f t="shared" ca="1" si="2"/>
        <v>10</v>
      </c>
      <c r="G17" t="str">
        <f t="shared" ca="1" si="3"/>
        <v>{Баралгин, Мирамистин}</v>
      </c>
      <c r="H17" t="str">
        <f t="shared" ca="1" si="69"/>
        <v>Анальгин</v>
      </c>
      <c r="I17" t="str">
        <f t="shared" ca="1" si="70"/>
        <v>Валидол</v>
      </c>
      <c r="J17" t="str">
        <f t="shared" ca="1" si="71"/>
        <v>Терафлю</v>
      </c>
      <c r="K17" s="19">
        <f t="shared" ca="1" si="7"/>
        <v>4</v>
      </c>
      <c r="L17">
        <f t="shared" ca="1" si="8"/>
        <v>12</v>
      </c>
      <c r="M17" t="str">
        <f t="shared" ca="1" si="9"/>
        <v>{Анальгин, Валидол, Терафлю}</v>
      </c>
      <c r="N17" t="str">
        <f t="shared" ca="1" si="72"/>
        <v>Анальгин</v>
      </c>
      <c r="O17" t="str">
        <f t="shared" ca="1" si="73"/>
        <v>Баралгин</v>
      </c>
      <c r="P17" t="str">
        <f t="shared" ca="1" si="74"/>
        <v>Долгит</v>
      </c>
      <c r="Q17" t="str">
        <f t="shared" ca="1" si="75"/>
        <v>Корвалол</v>
      </c>
      <c r="R17" s="19">
        <f t="shared" ca="1" si="14"/>
        <v>5</v>
      </c>
      <c r="S17">
        <f t="shared" ca="1" si="15"/>
        <v>9</v>
      </c>
      <c r="T17" t="str">
        <f t="shared" ca="1" si="16"/>
        <v>{Анальгин, Баралгин, Долгит, Корвалол}</v>
      </c>
      <c r="U17" t="str">
        <f t="shared" ca="1" si="90"/>
        <v>Анальгин</v>
      </c>
      <c r="V17" t="str">
        <f t="shared" ca="1" si="91"/>
        <v>Баралгин</v>
      </c>
      <c r="W17" t="str">
        <f t="shared" ca="1" si="92"/>
        <v>Валидол</v>
      </c>
      <c r="X17" t="str">
        <f t="shared" ca="1" si="93"/>
        <v>Контрактубекс</v>
      </c>
      <c r="Y17" t="str">
        <f t="shared" ca="1" si="94"/>
        <v>Терафлю</v>
      </c>
      <c r="Z17" s="19">
        <f t="shared" ca="1" si="22"/>
        <v>5</v>
      </c>
      <c r="AA17">
        <f t="shared" ca="1" si="23"/>
        <v>12</v>
      </c>
      <c r="AB17" t="str">
        <f t="shared" ca="1" si="24"/>
        <v>{Анальгин, Баралгин, Валидол, Контрактубекс, Терафлю}</v>
      </c>
      <c r="AC17" t="str">
        <f t="shared" ca="1" si="76"/>
        <v>Анальгин</v>
      </c>
      <c r="AD17" t="str">
        <f t="shared" ca="1" si="77"/>
        <v>Баралгин</v>
      </c>
      <c r="AE17" t="str">
        <f t="shared" ca="1" si="78"/>
        <v>Валидол</v>
      </c>
      <c r="AF17" t="str">
        <f t="shared" ca="1" si="79"/>
        <v>Влажные салфетки</v>
      </c>
      <c r="AG17" t="str">
        <f t="shared" ca="1" si="80"/>
        <v>Стелланин</v>
      </c>
      <c r="AH17" t="str">
        <f t="shared" ca="1" si="81"/>
        <v>Терафлю</v>
      </c>
      <c r="AI17" s="19">
        <f t="shared" ca="1" si="31"/>
        <v>7</v>
      </c>
      <c r="AJ17">
        <f t="shared" ca="1" si="32"/>
        <v>12</v>
      </c>
      <c r="AK17" t="str">
        <f t="shared" ca="1" si="33"/>
        <v>{Анальгин, Баралгин, Валидол, Влажные салфетки, Стелланин, Терафлю}</v>
      </c>
      <c r="AL17" t="str">
        <f t="shared" ca="1" si="95"/>
        <v>Анальгин</v>
      </c>
      <c r="AM17" t="str">
        <f t="shared" ca="1" si="96"/>
        <v>Баралгин</v>
      </c>
      <c r="AN17" t="str">
        <f t="shared" ca="1" si="97"/>
        <v>Валидол</v>
      </c>
      <c r="AO17" t="str">
        <f t="shared" ca="1" si="98"/>
        <v>Влажные салфетки</v>
      </c>
      <c r="AP17" t="str">
        <f t="shared" ca="1" si="99"/>
        <v>Контрактубекс</v>
      </c>
      <c r="AQ17" t="str">
        <f t="shared" ca="1" si="100"/>
        <v>Мирамистин</v>
      </c>
      <c r="AR17" t="str">
        <f t="shared" ca="1" si="101"/>
        <v>Терафлю</v>
      </c>
      <c r="AS17" s="19">
        <f t="shared" ca="1" si="41"/>
        <v>9</v>
      </c>
      <c r="AT17">
        <f t="shared" ca="1" si="42"/>
        <v>12</v>
      </c>
      <c r="AU17" t="str">
        <f t="shared" ca="1" si="43"/>
        <v>{Анальгин, Баралгин, Валидол, Влажные салфетки, Контрактубекс, Мирамистин, Терафлю}</v>
      </c>
      <c r="AV17" t="str">
        <f t="shared" ca="1" si="82"/>
        <v>Анальгин</v>
      </c>
      <c r="AW17" t="str">
        <f t="shared" ca="1" si="83"/>
        <v>Баралгин</v>
      </c>
      <c r="AX17" t="str">
        <f t="shared" ca="1" si="84"/>
        <v>Валидол</v>
      </c>
      <c r="AY17" t="str">
        <f t="shared" ca="1" si="85"/>
        <v>Влажные салфетки</v>
      </c>
      <c r="AZ17" t="str">
        <f t="shared" ca="1" si="86"/>
        <v>Корвалол</v>
      </c>
      <c r="BA17" t="str">
        <f t="shared" ca="1" si="87"/>
        <v>Мирамистин</v>
      </c>
      <c r="BB17" t="str">
        <f t="shared" ca="1" si="88"/>
        <v>Стелланин</v>
      </c>
      <c r="BC17" t="str">
        <f t="shared" ca="1" si="89"/>
        <v>Терафлю</v>
      </c>
      <c r="BD17" s="19">
        <f t="shared" ca="1" si="52"/>
        <v>19</v>
      </c>
      <c r="BE17">
        <f t="shared" ca="1" si="53"/>
        <v>12</v>
      </c>
      <c r="BF17" t="str">
        <f t="shared" ca="1" si="54"/>
        <v>{Анальгин, Баралгин, Валидол, Влажные салфетки, Корвалол, Мирамистин, Стелланин, Терафлю}</v>
      </c>
    </row>
    <row r="18" spans="3:58" x14ac:dyDescent="0.3">
      <c r="C18" s="5" t="str">
        <f t="shared" ca="1" si="67"/>
        <v>Баралгин</v>
      </c>
      <c r="D18" s="5" t="str">
        <f t="shared" ca="1" si="68"/>
        <v>Стелланин</v>
      </c>
      <c r="E18" s="19">
        <f t="shared" ca="1" si="1"/>
        <v>4</v>
      </c>
      <c r="F18">
        <f t="shared" ca="1" si="2"/>
        <v>11</v>
      </c>
      <c r="G18" t="str">
        <f t="shared" ca="1" si="3"/>
        <v>{Баралгин, Стелланин}</v>
      </c>
      <c r="H18" t="str">
        <f t="shared" ca="1" si="69"/>
        <v>Анальгин</v>
      </c>
      <c r="I18" t="str">
        <f t="shared" ca="1" si="70"/>
        <v>Влажные салфетки</v>
      </c>
      <c r="J18" t="str">
        <f t="shared" ca="1" si="71"/>
        <v>Долгит</v>
      </c>
      <c r="K18" s="19">
        <f t="shared" ca="1" si="7"/>
        <v>5</v>
      </c>
      <c r="L18">
        <f t="shared" ca="1" si="8"/>
        <v>7</v>
      </c>
      <c r="M18" t="str">
        <f t="shared" ca="1" si="9"/>
        <v>{Анальгин, Влажные салфетки, Долгит}</v>
      </c>
      <c r="N18" t="str">
        <f t="shared" ca="1" si="72"/>
        <v>Анальгин</v>
      </c>
      <c r="O18" t="str">
        <f t="shared" ca="1" si="73"/>
        <v>Баралгин</v>
      </c>
      <c r="P18" t="str">
        <f t="shared" ca="1" si="74"/>
        <v>Долгит</v>
      </c>
      <c r="Q18" t="str">
        <f t="shared" ca="1" si="75"/>
        <v>Мирамистин</v>
      </c>
      <c r="R18" s="19">
        <f t="shared" ca="1" si="14"/>
        <v>5</v>
      </c>
      <c r="S18">
        <f t="shared" ca="1" si="15"/>
        <v>10</v>
      </c>
      <c r="T18" t="str">
        <f t="shared" ca="1" si="16"/>
        <v>{Анальгин, Баралгин, Долгит, Мирамистин}</v>
      </c>
      <c r="U18" t="str">
        <f t="shared" ca="1" si="90"/>
        <v>Анальгин</v>
      </c>
      <c r="V18" t="str">
        <f t="shared" ca="1" si="91"/>
        <v>Баралгин</v>
      </c>
      <c r="W18" t="str">
        <f t="shared" ca="1" si="92"/>
        <v>Валидол</v>
      </c>
      <c r="X18" t="str">
        <f t="shared" ca="1" si="93"/>
        <v>Корвалол</v>
      </c>
      <c r="Y18" t="str">
        <f t="shared" ca="1" si="94"/>
        <v>Мирамистин</v>
      </c>
      <c r="Z18" s="19">
        <f t="shared" ca="1" si="22"/>
        <v>6</v>
      </c>
      <c r="AA18">
        <f t="shared" ca="1" si="23"/>
        <v>10</v>
      </c>
      <c r="AB18" t="str">
        <f t="shared" ca="1" si="24"/>
        <v>{Анальгин, Баралгин, Валидол, Корвалол, Мирамистин}</v>
      </c>
      <c r="AC18" t="str">
        <f t="shared" ca="1" si="76"/>
        <v>Анальгин</v>
      </c>
      <c r="AD18" t="str">
        <f t="shared" ca="1" si="77"/>
        <v>Баралгин</v>
      </c>
      <c r="AE18" t="str">
        <f t="shared" ca="1" si="78"/>
        <v>Валидол</v>
      </c>
      <c r="AF18" t="str">
        <f t="shared" ca="1" si="79"/>
        <v>Долгит</v>
      </c>
      <c r="AG18" t="str">
        <f t="shared" ca="1" si="80"/>
        <v>Контрактубекс</v>
      </c>
      <c r="AH18" t="str">
        <f t="shared" ca="1" si="81"/>
        <v>Корвалол</v>
      </c>
      <c r="AI18" s="19">
        <f t="shared" ca="1" si="31"/>
        <v>9</v>
      </c>
      <c r="AJ18">
        <f t="shared" ca="1" si="32"/>
        <v>9</v>
      </c>
      <c r="AK18" t="str">
        <f t="shared" ca="1" si="33"/>
        <v>{Анальгин, Баралгин, Валидол, Долгит, Контрактубекс, Корвалол}</v>
      </c>
      <c r="AL18" t="str">
        <f t="shared" ca="1" si="95"/>
        <v>Анальгин</v>
      </c>
      <c r="AM18" t="str">
        <f t="shared" ca="1" si="96"/>
        <v>Баралгин</v>
      </c>
      <c r="AN18" t="str">
        <f t="shared" ca="1" si="97"/>
        <v>Валидол</v>
      </c>
      <c r="AO18" t="str">
        <f t="shared" ca="1" si="98"/>
        <v>Влажные салфетки</v>
      </c>
      <c r="AP18" t="str">
        <f t="shared" ca="1" si="99"/>
        <v>Контрактубекс</v>
      </c>
      <c r="AQ18" t="str">
        <f t="shared" ca="1" si="100"/>
        <v>Стелланин</v>
      </c>
      <c r="AR18" t="str">
        <f t="shared" ca="1" si="101"/>
        <v>Терафлю</v>
      </c>
      <c r="AS18" s="19">
        <f t="shared" ca="1" si="41"/>
        <v>10</v>
      </c>
      <c r="AT18">
        <f t="shared" ca="1" si="42"/>
        <v>12</v>
      </c>
      <c r="AU18" t="str">
        <f t="shared" ca="1" si="43"/>
        <v>{Анальгин, Баралгин, Валидол, Влажные салфетки, Контрактубекс, Стелланин, Терафлю}</v>
      </c>
      <c r="AV18" t="str">
        <f t="shared" ca="1" si="82"/>
        <v>Анальгин</v>
      </c>
      <c r="AW18" t="str">
        <f t="shared" ca="1" si="83"/>
        <v>Баралгин</v>
      </c>
      <c r="AX18" t="str">
        <f t="shared" ca="1" si="84"/>
        <v>Валидол</v>
      </c>
      <c r="AY18" t="str">
        <f t="shared" ca="1" si="85"/>
        <v>Долгит</v>
      </c>
      <c r="AZ18" t="str">
        <f t="shared" ca="1" si="86"/>
        <v>Контрактубекс</v>
      </c>
      <c r="BA18" t="str">
        <f t="shared" ca="1" si="87"/>
        <v>Корвалол</v>
      </c>
      <c r="BB18" t="str">
        <f t="shared" ca="1" si="88"/>
        <v>Мирамистин</v>
      </c>
      <c r="BC18" t="str">
        <f t="shared" ca="1" si="89"/>
        <v>Стелланин</v>
      </c>
      <c r="BD18" s="19">
        <f t="shared" ca="1" si="52"/>
        <v>23</v>
      </c>
      <c r="BE18">
        <f t="shared" ca="1" si="53"/>
        <v>11</v>
      </c>
      <c r="BF18" t="str">
        <f t="shared" ca="1" si="54"/>
        <v>{Анальгин, Баралгин, Валидол, Долгит, Контрактубекс, Корвалол, Мирамистин, Стелланин}</v>
      </c>
    </row>
    <row r="19" spans="3:58" x14ac:dyDescent="0.3">
      <c r="C19" s="5" t="str">
        <f t="shared" ca="1" si="67"/>
        <v>Баралгин</v>
      </c>
      <c r="D19" s="5" t="str">
        <f t="shared" ca="1" si="68"/>
        <v>Терафлю</v>
      </c>
      <c r="E19" s="19">
        <f t="shared" ca="1" si="1"/>
        <v>4</v>
      </c>
      <c r="F19">
        <f t="shared" ca="1" si="2"/>
        <v>12</v>
      </c>
      <c r="G19" t="str">
        <f t="shared" ca="1" si="3"/>
        <v>{Баралгин, Терафлю}</v>
      </c>
      <c r="H19" t="str">
        <f t="shared" ca="1" si="69"/>
        <v>Анальгин</v>
      </c>
      <c r="I19" t="str">
        <f t="shared" ca="1" si="70"/>
        <v>Влажные салфетки</v>
      </c>
      <c r="J19" t="str">
        <f t="shared" ca="1" si="71"/>
        <v>Контрактубекс</v>
      </c>
      <c r="K19" s="19">
        <f t="shared" ca="1" si="7"/>
        <v>5</v>
      </c>
      <c r="L19">
        <f t="shared" ca="1" si="8"/>
        <v>8</v>
      </c>
      <c r="M19" t="str">
        <f t="shared" ca="1" si="9"/>
        <v>{Анальгин, Влажные салфетки, Контрактубекс}</v>
      </c>
      <c r="N19" t="str">
        <f t="shared" ca="1" si="72"/>
        <v>Анальгин</v>
      </c>
      <c r="O19" t="str">
        <f t="shared" ca="1" si="73"/>
        <v>Баралгин</v>
      </c>
      <c r="P19" t="str">
        <f t="shared" ca="1" si="74"/>
        <v>Долгит</v>
      </c>
      <c r="Q19" t="str">
        <f t="shared" ca="1" si="75"/>
        <v>Стелланин</v>
      </c>
      <c r="R19" s="19">
        <f t="shared" ca="1" si="14"/>
        <v>5</v>
      </c>
      <c r="S19">
        <f t="shared" ca="1" si="15"/>
        <v>11</v>
      </c>
      <c r="T19" t="str">
        <f t="shared" ca="1" si="16"/>
        <v>{Анальгин, Баралгин, Долгит, Стелланин}</v>
      </c>
      <c r="U19" t="str">
        <f t="shared" ca="1" si="90"/>
        <v>Анальгин</v>
      </c>
      <c r="V19" t="str">
        <f t="shared" ca="1" si="91"/>
        <v>Баралгин</v>
      </c>
      <c r="W19" t="str">
        <f t="shared" ca="1" si="92"/>
        <v>Валидол</v>
      </c>
      <c r="X19" t="str">
        <f t="shared" ca="1" si="93"/>
        <v>Корвалол</v>
      </c>
      <c r="Y19" t="str">
        <f t="shared" ca="1" si="94"/>
        <v>Стелланин</v>
      </c>
      <c r="Z19" s="19">
        <f t="shared" ca="1" si="22"/>
        <v>6</v>
      </c>
      <c r="AA19">
        <f t="shared" ca="1" si="23"/>
        <v>11</v>
      </c>
      <c r="AB19" t="str">
        <f t="shared" ca="1" si="24"/>
        <v>{Анальгин, Баралгин, Валидол, Корвалол, Стелланин}</v>
      </c>
      <c r="AC19" t="str">
        <f t="shared" ca="1" si="76"/>
        <v>Анальгин</v>
      </c>
      <c r="AD19" t="str">
        <f t="shared" ca="1" si="77"/>
        <v>Баралгин</v>
      </c>
      <c r="AE19" t="str">
        <f t="shared" ca="1" si="78"/>
        <v>Валидол</v>
      </c>
      <c r="AF19" t="str">
        <f t="shared" ca="1" si="79"/>
        <v>Долгит</v>
      </c>
      <c r="AG19" t="str">
        <f t="shared" ca="1" si="80"/>
        <v>Контрактубекс</v>
      </c>
      <c r="AH19" t="str">
        <f t="shared" ca="1" si="81"/>
        <v>Мирамистин</v>
      </c>
      <c r="AI19" s="19">
        <f t="shared" ca="1" si="31"/>
        <v>9</v>
      </c>
      <c r="AJ19">
        <f t="shared" ca="1" si="32"/>
        <v>10</v>
      </c>
      <c r="AK19" t="str">
        <f t="shared" ca="1" si="33"/>
        <v>{Анальгин, Баралгин, Валидол, Долгит, Контрактубекс, Мирамистин}</v>
      </c>
      <c r="AL19" t="str">
        <f t="shared" ca="1" si="95"/>
        <v>Анальгин</v>
      </c>
      <c r="AM19" t="str">
        <f t="shared" ca="1" si="96"/>
        <v>Баралгин</v>
      </c>
      <c r="AN19" t="str">
        <f t="shared" ca="1" si="97"/>
        <v>Валидол</v>
      </c>
      <c r="AO19" t="str">
        <f t="shared" ca="1" si="98"/>
        <v>Влажные салфетки</v>
      </c>
      <c r="AP19" t="str">
        <f t="shared" ca="1" si="99"/>
        <v>Корвалол</v>
      </c>
      <c r="AQ19" t="str">
        <f t="shared" ca="1" si="100"/>
        <v>Мирамистин</v>
      </c>
      <c r="AR19" t="str">
        <f t="shared" ca="1" si="101"/>
        <v>Стелланин</v>
      </c>
      <c r="AS19" s="19">
        <f t="shared" ca="1" si="41"/>
        <v>12</v>
      </c>
      <c r="AT19">
        <f t="shared" ca="1" si="42"/>
        <v>11</v>
      </c>
      <c r="AU19" t="str">
        <f t="shared" ca="1" si="43"/>
        <v>{Анальгин, Баралгин, Валидол, Влажные салфетки, Корвалол, Мирамистин, Стелланин}</v>
      </c>
      <c r="AV19" t="str">
        <f t="shared" ca="1" si="82"/>
        <v>Анальгин</v>
      </c>
      <c r="AW19" t="str">
        <f t="shared" ca="1" si="83"/>
        <v>Баралгин</v>
      </c>
      <c r="AX19" t="str">
        <f t="shared" ca="1" si="84"/>
        <v>Валидол</v>
      </c>
      <c r="AY19" t="str">
        <f t="shared" ca="1" si="85"/>
        <v>Долгит</v>
      </c>
      <c r="AZ19" t="str">
        <f t="shared" ca="1" si="86"/>
        <v>Контрактубекс</v>
      </c>
      <c r="BA19" t="str">
        <f t="shared" ca="1" si="87"/>
        <v>Корвалол</v>
      </c>
      <c r="BB19" t="str">
        <f t="shared" ca="1" si="88"/>
        <v>Мирамистин</v>
      </c>
      <c r="BC19" t="str">
        <f t="shared" ca="1" si="89"/>
        <v>Терафлю</v>
      </c>
      <c r="BD19" s="19">
        <f t="shared" ca="1" si="52"/>
        <v>23</v>
      </c>
      <c r="BE19">
        <f t="shared" ca="1" si="53"/>
        <v>12</v>
      </c>
      <c r="BF19" t="str">
        <f t="shared" ca="1" si="54"/>
        <v>{Анальгин, Баралгин, Валидол, Долгит, Контрактубекс, Корвалол, Мирамистин, Терафлю}</v>
      </c>
    </row>
    <row r="20" spans="3:58" x14ac:dyDescent="0.3">
      <c r="C20" s="5" t="str">
        <f t="shared" ca="1" si="67"/>
        <v>Валидол</v>
      </c>
      <c r="D20" s="5" t="str">
        <f t="shared" ca="1" si="68"/>
        <v>Влажные салфетки</v>
      </c>
      <c r="E20" s="19">
        <f t="shared" ca="1" si="1"/>
        <v>5</v>
      </c>
      <c r="F20">
        <f t="shared" ca="1" si="2"/>
        <v>6</v>
      </c>
      <c r="G20" t="str">
        <f t="shared" ca="1" si="3"/>
        <v>{Валидол, Влажные салфетки}</v>
      </c>
      <c r="H20" t="str">
        <f t="shared" ca="1" si="69"/>
        <v>Анальгин</v>
      </c>
      <c r="I20" t="str">
        <f t="shared" ca="1" si="70"/>
        <v>Влажные салфетки</v>
      </c>
      <c r="J20" t="str">
        <f t="shared" ca="1" si="71"/>
        <v>Корвалол</v>
      </c>
      <c r="K20" s="19">
        <f t="shared" ca="1" si="7"/>
        <v>5</v>
      </c>
      <c r="L20">
        <f t="shared" ca="1" si="8"/>
        <v>9</v>
      </c>
      <c r="M20" t="str">
        <f t="shared" ca="1" si="9"/>
        <v>{Анальгин, Влажные салфетки, Корвалол}</v>
      </c>
      <c r="N20" t="str">
        <f t="shared" ca="1" si="72"/>
        <v>Анальгин</v>
      </c>
      <c r="O20" t="str">
        <f t="shared" ca="1" si="73"/>
        <v>Баралгин</v>
      </c>
      <c r="P20" t="str">
        <f t="shared" ca="1" si="74"/>
        <v>Долгит</v>
      </c>
      <c r="Q20" t="str">
        <f t="shared" ca="1" si="75"/>
        <v>Терафлю</v>
      </c>
      <c r="R20" s="19">
        <f t="shared" ca="1" si="14"/>
        <v>5</v>
      </c>
      <c r="S20">
        <f t="shared" ca="1" si="15"/>
        <v>12</v>
      </c>
      <c r="T20" t="str">
        <f t="shared" ca="1" si="16"/>
        <v>{Анальгин, Баралгин, Долгит, Терафлю}</v>
      </c>
      <c r="U20" t="str">
        <f t="shared" ca="1" si="90"/>
        <v>Анальгин</v>
      </c>
      <c r="V20" t="str">
        <f t="shared" ca="1" si="91"/>
        <v>Баралгин</v>
      </c>
      <c r="W20" t="str">
        <f t="shared" ca="1" si="92"/>
        <v>Валидол</v>
      </c>
      <c r="X20" t="str">
        <f t="shared" ca="1" si="93"/>
        <v>Корвалол</v>
      </c>
      <c r="Y20" t="str">
        <f t="shared" ca="1" si="94"/>
        <v>Терафлю</v>
      </c>
      <c r="Z20" s="19">
        <f t="shared" ca="1" si="22"/>
        <v>6</v>
      </c>
      <c r="AA20">
        <f t="shared" ca="1" si="23"/>
        <v>12</v>
      </c>
      <c r="AB20" t="str">
        <f t="shared" ca="1" si="24"/>
        <v>{Анальгин, Баралгин, Валидол, Корвалол, Терафлю}</v>
      </c>
      <c r="AC20" t="str">
        <f t="shared" ca="1" si="76"/>
        <v>Анальгин</v>
      </c>
      <c r="AD20" t="str">
        <f t="shared" ca="1" si="77"/>
        <v>Баралгин</v>
      </c>
      <c r="AE20" t="str">
        <f t="shared" ca="1" si="78"/>
        <v>Валидол</v>
      </c>
      <c r="AF20" t="str">
        <f t="shared" ca="1" si="79"/>
        <v>Долгит</v>
      </c>
      <c r="AG20" t="str">
        <f t="shared" ca="1" si="80"/>
        <v>Контрактубекс</v>
      </c>
      <c r="AH20" t="str">
        <f t="shared" ca="1" si="81"/>
        <v>Стелланин</v>
      </c>
      <c r="AI20" s="19">
        <f t="shared" ca="1" si="31"/>
        <v>9</v>
      </c>
      <c r="AJ20">
        <f t="shared" ca="1" si="32"/>
        <v>11</v>
      </c>
      <c r="AK20" t="str">
        <f t="shared" ca="1" si="33"/>
        <v>{Анальгин, Баралгин, Валидол, Долгит, Контрактубекс, Стелланин}</v>
      </c>
      <c r="AL20" t="str">
        <f t="shared" ca="1" si="95"/>
        <v>Анальгин</v>
      </c>
      <c r="AM20" t="str">
        <f t="shared" ca="1" si="96"/>
        <v>Баралгин</v>
      </c>
      <c r="AN20" t="str">
        <f t="shared" ca="1" si="97"/>
        <v>Валидол</v>
      </c>
      <c r="AO20" t="str">
        <f t="shared" ca="1" si="98"/>
        <v>Влажные салфетки</v>
      </c>
      <c r="AP20" t="str">
        <f t="shared" ca="1" si="99"/>
        <v>Корвалол</v>
      </c>
      <c r="AQ20" t="str">
        <f t="shared" ca="1" si="100"/>
        <v>Мирамистин</v>
      </c>
      <c r="AR20" t="str">
        <f t="shared" ca="1" si="101"/>
        <v>Терафлю</v>
      </c>
      <c r="AS20" s="19">
        <f t="shared" ca="1" si="41"/>
        <v>12</v>
      </c>
      <c r="AT20">
        <f t="shared" ca="1" si="42"/>
        <v>12</v>
      </c>
      <c r="AU20" t="str">
        <f t="shared" ca="1" si="43"/>
        <v>{Анальгин, Баралгин, Валидол, Влажные салфетки, Корвалол, Мирамистин, Терафлю}</v>
      </c>
      <c r="AV20" t="str">
        <f t="shared" ca="1" si="82"/>
        <v>Анальгин</v>
      </c>
      <c r="AW20" t="str">
        <f t="shared" ca="1" si="83"/>
        <v>Баралгин</v>
      </c>
      <c r="AX20" t="str">
        <f t="shared" ca="1" si="84"/>
        <v>Валидол</v>
      </c>
      <c r="AY20" t="str">
        <f t="shared" ca="1" si="85"/>
        <v>Долгит</v>
      </c>
      <c r="AZ20" t="str">
        <f t="shared" ca="1" si="86"/>
        <v>Контрактубекс</v>
      </c>
      <c r="BA20" t="str">
        <f t="shared" ca="1" si="87"/>
        <v>Корвалол</v>
      </c>
      <c r="BB20" t="str">
        <f t="shared" ca="1" si="88"/>
        <v>Стелланин</v>
      </c>
      <c r="BC20" t="str">
        <f t="shared" ca="1" si="89"/>
        <v>Терафлю</v>
      </c>
      <c r="BD20" s="19">
        <f t="shared" ca="1" si="52"/>
        <v>24</v>
      </c>
      <c r="BE20">
        <f t="shared" ca="1" si="53"/>
        <v>12</v>
      </c>
      <c r="BF20" t="str">
        <f t="shared" ca="1" si="54"/>
        <v>{Анальгин, Баралгин, Валидол, Долгит, Контрактубекс, Корвалол, Стелланин, Терафлю}</v>
      </c>
    </row>
    <row r="21" spans="3:58" x14ac:dyDescent="0.3">
      <c r="C21" s="5" t="str">
        <f t="shared" ca="1" si="67"/>
        <v>Валидол</v>
      </c>
      <c r="D21" s="5" t="str">
        <f t="shared" ca="1" si="68"/>
        <v>Долгит</v>
      </c>
      <c r="E21" s="19">
        <f t="shared" ca="1" si="1"/>
        <v>5</v>
      </c>
      <c r="F21">
        <f t="shared" ca="1" si="2"/>
        <v>7</v>
      </c>
      <c r="G21" t="str">
        <f t="shared" ca="1" si="3"/>
        <v>{Валидол, Долгит}</v>
      </c>
      <c r="H21" t="str">
        <f t="shared" ca="1" si="69"/>
        <v>Анальгин</v>
      </c>
      <c r="I21" t="str">
        <f t="shared" ca="1" si="70"/>
        <v>Влажные салфетки</v>
      </c>
      <c r="J21" t="str">
        <f t="shared" ca="1" si="71"/>
        <v>Мирамистин</v>
      </c>
      <c r="K21" s="19">
        <f t="shared" ca="1" si="7"/>
        <v>5</v>
      </c>
      <c r="L21">
        <f t="shared" ca="1" si="8"/>
        <v>10</v>
      </c>
      <c r="M21" t="str">
        <f t="shared" ca="1" si="9"/>
        <v>{Анальгин, Влажные салфетки, Мирамистин}</v>
      </c>
      <c r="N21" t="str">
        <f t="shared" ca="1" si="72"/>
        <v>Анальгин</v>
      </c>
      <c r="O21" t="str">
        <f t="shared" ca="1" si="73"/>
        <v>Баралгин</v>
      </c>
      <c r="P21" t="str">
        <f t="shared" ca="1" si="74"/>
        <v>Контрактубекс</v>
      </c>
      <c r="Q21" t="str">
        <f t="shared" ca="1" si="75"/>
        <v>Корвалол</v>
      </c>
      <c r="R21" s="19">
        <f t="shared" ca="1" si="14"/>
        <v>6</v>
      </c>
      <c r="S21">
        <f t="shared" ca="1" si="15"/>
        <v>9</v>
      </c>
      <c r="T21" t="str">
        <f t="shared" ca="1" si="16"/>
        <v>{Анальгин, Баралгин, Контрактубекс, Корвалол}</v>
      </c>
      <c r="U21" t="str">
        <f t="shared" ca="1" si="90"/>
        <v>Анальгин</v>
      </c>
      <c r="V21" t="str">
        <f t="shared" ca="1" si="91"/>
        <v>Баралгин</v>
      </c>
      <c r="W21" t="str">
        <f t="shared" ca="1" si="92"/>
        <v>Валидол</v>
      </c>
      <c r="X21" t="str">
        <f t="shared" ca="1" si="93"/>
        <v>Мирамистин</v>
      </c>
      <c r="Y21" t="str">
        <f t="shared" ca="1" si="94"/>
        <v>Стелланин</v>
      </c>
      <c r="Z21" s="19">
        <f t="shared" ca="1" si="22"/>
        <v>7</v>
      </c>
      <c r="AA21">
        <f t="shared" ca="1" si="23"/>
        <v>11</v>
      </c>
      <c r="AB21" t="str">
        <f t="shared" ca="1" si="24"/>
        <v>{Анальгин, Баралгин, Валидол, Мирамистин, Стелланин}</v>
      </c>
      <c r="AC21" t="str">
        <f t="shared" ca="1" si="76"/>
        <v>Анальгин</v>
      </c>
      <c r="AD21" t="str">
        <f t="shared" ca="1" si="77"/>
        <v>Баралгин</v>
      </c>
      <c r="AE21" t="str">
        <f t="shared" ca="1" si="78"/>
        <v>Валидол</v>
      </c>
      <c r="AF21" t="str">
        <f t="shared" ca="1" si="79"/>
        <v>Долгит</v>
      </c>
      <c r="AG21" t="str">
        <f t="shared" ca="1" si="80"/>
        <v>Контрактубекс</v>
      </c>
      <c r="AH21" t="str">
        <f t="shared" ca="1" si="81"/>
        <v>Терафлю</v>
      </c>
      <c r="AI21" s="19">
        <f t="shared" ca="1" si="31"/>
        <v>9</v>
      </c>
      <c r="AJ21">
        <f t="shared" ca="1" si="32"/>
        <v>12</v>
      </c>
      <c r="AK21" t="str">
        <f t="shared" ca="1" si="33"/>
        <v>{Анальгин, Баралгин, Валидол, Долгит, Контрактубекс, Терафлю}</v>
      </c>
      <c r="AL21" t="str">
        <f t="shared" ca="1" si="95"/>
        <v>Анальгин</v>
      </c>
      <c r="AM21" t="str">
        <f t="shared" ca="1" si="96"/>
        <v>Баралгин</v>
      </c>
      <c r="AN21" t="str">
        <f t="shared" ca="1" si="97"/>
        <v>Валидол</v>
      </c>
      <c r="AO21" t="str">
        <f t="shared" ca="1" si="98"/>
        <v>Влажные салфетки</v>
      </c>
      <c r="AP21" t="str">
        <f t="shared" ca="1" si="99"/>
        <v>Корвалол</v>
      </c>
      <c r="AQ21" t="str">
        <f t="shared" ca="1" si="100"/>
        <v>Стелланин</v>
      </c>
      <c r="AR21" t="str">
        <f t="shared" ca="1" si="101"/>
        <v>Терафлю</v>
      </c>
      <c r="AS21" s="19">
        <f t="shared" ca="1" si="41"/>
        <v>13</v>
      </c>
      <c r="AT21">
        <f t="shared" ca="1" si="42"/>
        <v>12</v>
      </c>
      <c r="AU21" t="str">
        <f t="shared" ca="1" si="43"/>
        <v>{Анальгин, Баралгин, Валидол, Влажные салфетки, Корвалол, Стелланин, Терафлю}</v>
      </c>
      <c r="AV21" t="str">
        <f t="shared" ca="1" si="82"/>
        <v>Анальгин</v>
      </c>
      <c r="AW21" t="str">
        <f t="shared" ca="1" si="83"/>
        <v>Баралгин</v>
      </c>
      <c r="AX21" t="str">
        <f t="shared" ca="1" si="84"/>
        <v>Валидол</v>
      </c>
      <c r="AY21" t="str">
        <f t="shared" ca="1" si="85"/>
        <v>Долгит</v>
      </c>
      <c r="AZ21" t="str">
        <f t="shared" ca="1" si="86"/>
        <v>Контрактубекс</v>
      </c>
      <c r="BA21" t="str">
        <f t="shared" ca="1" si="87"/>
        <v>Мирамистин</v>
      </c>
      <c r="BB21" t="str">
        <f t="shared" ca="1" si="88"/>
        <v>Стелланин</v>
      </c>
      <c r="BC21" t="str">
        <f t="shared" ca="1" si="89"/>
        <v>Терафлю</v>
      </c>
      <c r="BD21" s="19">
        <f t="shared" ca="1" si="52"/>
        <v>26</v>
      </c>
      <c r="BE21">
        <f t="shared" ca="1" si="53"/>
        <v>12</v>
      </c>
      <c r="BF21" t="str">
        <f t="shared" ca="1" si="54"/>
        <v>{Анальгин, Баралгин, Валидол, Долгит, Контрактубекс, Мирамистин, Стелланин, Терафлю}</v>
      </c>
    </row>
    <row r="22" spans="3:58" x14ac:dyDescent="0.3">
      <c r="C22" s="5" t="str">
        <f t="shared" ca="1" si="67"/>
        <v>Валидол</v>
      </c>
      <c r="D22" s="5" t="str">
        <f t="shared" ca="1" si="68"/>
        <v>Контрактубекс</v>
      </c>
      <c r="E22" s="19">
        <f t="shared" ca="1" si="1"/>
        <v>5</v>
      </c>
      <c r="F22">
        <f t="shared" ca="1" si="2"/>
        <v>8</v>
      </c>
      <c r="G22" t="str">
        <f t="shared" ca="1" si="3"/>
        <v>{Валидол, Контрактубекс}</v>
      </c>
      <c r="H22" t="str">
        <f t="shared" ca="1" si="69"/>
        <v>Анальгин</v>
      </c>
      <c r="I22" t="str">
        <f t="shared" ca="1" si="70"/>
        <v>Влажные салфетки</v>
      </c>
      <c r="J22" t="str">
        <f t="shared" ca="1" si="71"/>
        <v>Стелланин</v>
      </c>
      <c r="K22" s="19">
        <f t="shared" ca="1" si="7"/>
        <v>5</v>
      </c>
      <c r="L22">
        <f t="shared" ca="1" si="8"/>
        <v>11</v>
      </c>
      <c r="M22" t="str">
        <f t="shared" ca="1" si="9"/>
        <v>{Анальгин, Влажные салфетки, Стелланин}</v>
      </c>
      <c r="N22" t="str">
        <f t="shared" ca="1" si="72"/>
        <v>Анальгин</v>
      </c>
      <c r="O22" t="str">
        <f t="shared" ca="1" si="73"/>
        <v>Баралгин</v>
      </c>
      <c r="P22" t="str">
        <f t="shared" ca="1" si="74"/>
        <v>Контрактубекс</v>
      </c>
      <c r="Q22" t="str">
        <f t="shared" ca="1" si="75"/>
        <v>Мирамистин</v>
      </c>
      <c r="R22" s="19">
        <f t="shared" ca="1" si="14"/>
        <v>6</v>
      </c>
      <c r="S22">
        <f t="shared" ca="1" si="15"/>
        <v>10</v>
      </c>
      <c r="T22" t="str">
        <f t="shared" ca="1" si="16"/>
        <v>{Анальгин, Баралгин, Контрактубекс, Мирамистин}</v>
      </c>
      <c r="U22" t="str">
        <f t="shared" ca="1" si="90"/>
        <v>Анальгин</v>
      </c>
      <c r="V22" t="str">
        <f t="shared" ca="1" si="91"/>
        <v>Баралгин</v>
      </c>
      <c r="W22" t="str">
        <f t="shared" ca="1" si="92"/>
        <v>Валидол</v>
      </c>
      <c r="X22" t="str">
        <f t="shared" ca="1" si="93"/>
        <v>Мирамистин</v>
      </c>
      <c r="Y22" t="str">
        <f t="shared" ca="1" si="94"/>
        <v>Терафлю</v>
      </c>
      <c r="Z22" s="19">
        <f t="shared" ca="1" si="22"/>
        <v>7</v>
      </c>
      <c r="AA22">
        <f t="shared" ca="1" si="23"/>
        <v>12</v>
      </c>
      <c r="AB22" t="str">
        <f t="shared" ca="1" si="24"/>
        <v>{Анальгин, Баралгин, Валидол, Мирамистин, Терафлю}</v>
      </c>
      <c r="AC22" t="str">
        <f t="shared" ca="1" si="76"/>
        <v>Анальгин</v>
      </c>
      <c r="AD22" t="str">
        <f t="shared" ca="1" si="77"/>
        <v>Баралгин</v>
      </c>
      <c r="AE22" t="str">
        <f t="shared" ca="1" si="78"/>
        <v>Валидол</v>
      </c>
      <c r="AF22" t="str">
        <f t="shared" ca="1" si="79"/>
        <v>Долгит</v>
      </c>
      <c r="AG22" t="str">
        <f t="shared" ca="1" si="80"/>
        <v>Корвалол</v>
      </c>
      <c r="AH22" t="str">
        <f t="shared" ca="1" si="81"/>
        <v>Мирамистин</v>
      </c>
      <c r="AI22" s="19">
        <f t="shared" ca="1" si="31"/>
        <v>10</v>
      </c>
      <c r="AJ22">
        <f t="shared" ca="1" si="32"/>
        <v>10</v>
      </c>
      <c r="AK22" t="str">
        <f t="shared" ca="1" si="33"/>
        <v>{Анальгин, Баралгин, Валидол, Долгит, Корвалол, Мирамистин}</v>
      </c>
      <c r="AL22" t="str">
        <f t="shared" ca="1" si="95"/>
        <v>Анальгин</v>
      </c>
      <c r="AM22" t="str">
        <f t="shared" ca="1" si="96"/>
        <v>Баралгин</v>
      </c>
      <c r="AN22" t="str">
        <f t="shared" ca="1" si="97"/>
        <v>Валидол</v>
      </c>
      <c r="AO22" t="str">
        <f t="shared" ca="1" si="98"/>
        <v>Влажные салфетки</v>
      </c>
      <c r="AP22" t="str">
        <f t="shared" ca="1" si="99"/>
        <v>Мирамистин</v>
      </c>
      <c r="AQ22" t="str">
        <f t="shared" ca="1" si="100"/>
        <v>Стелланин</v>
      </c>
      <c r="AR22" t="str">
        <f t="shared" ca="1" si="101"/>
        <v>Терафлю</v>
      </c>
      <c r="AS22" s="19">
        <f t="shared" ca="1" si="41"/>
        <v>15</v>
      </c>
      <c r="AT22">
        <f t="shared" ca="1" si="42"/>
        <v>12</v>
      </c>
      <c r="AU22" t="str">
        <f t="shared" ca="1" si="43"/>
        <v>{Анальгин, Баралгин, Валидол, Влажные салфетки, Мирамистин, Стелланин, Терафлю}</v>
      </c>
      <c r="AV22" t="str">
        <f t="shared" ca="1" si="82"/>
        <v>Анальгин</v>
      </c>
      <c r="AW22" t="str">
        <f t="shared" ca="1" si="83"/>
        <v>Баралгин</v>
      </c>
      <c r="AX22" t="str">
        <f t="shared" ca="1" si="84"/>
        <v>Валидол</v>
      </c>
      <c r="AY22" t="str">
        <f t="shared" ca="1" si="85"/>
        <v>Долгит</v>
      </c>
      <c r="AZ22" t="str">
        <f t="shared" ca="1" si="86"/>
        <v>Корвалол</v>
      </c>
      <c r="BA22" t="str">
        <f t="shared" ca="1" si="87"/>
        <v>Мирамистин</v>
      </c>
      <c r="BB22" t="str">
        <f t="shared" ca="1" si="88"/>
        <v>Стелланин</v>
      </c>
      <c r="BC22" t="str">
        <f t="shared" ca="1" si="89"/>
        <v>Терафлю</v>
      </c>
      <c r="BD22" s="19">
        <f t="shared" ca="1" si="52"/>
        <v>29</v>
      </c>
      <c r="BE22">
        <f t="shared" ca="1" si="53"/>
        <v>12</v>
      </c>
      <c r="BF22" t="str">
        <f t="shared" ca="1" si="54"/>
        <v>{Анальгин, Баралгин, Валидол, Долгит, Корвалол, Мирамистин, Стелланин, Терафлю}</v>
      </c>
    </row>
    <row r="23" spans="3:58" x14ac:dyDescent="0.3">
      <c r="C23" s="5" t="str">
        <f t="shared" ca="1" si="67"/>
        <v>Валидол</v>
      </c>
      <c r="D23" s="5" t="str">
        <f t="shared" ca="1" si="68"/>
        <v>Корвалол</v>
      </c>
      <c r="E23" s="19">
        <f t="shared" ca="1" si="1"/>
        <v>5</v>
      </c>
      <c r="F23">
        <f t="shared" ca="1" si="2"/>
        <v>9</v>
      </c>
      <c r="G23" t="str">
        <f t="shared" ca="1" si="3"/>
        <v>{Валидол, Корвалол}</v>
      </c>
      <c r="H23" t="str">
        <f t="shared" ca="1" si="69"/>
        <v>Анальгин</v>
      </c>
      <c r="I23" t="str">
        <f t="shared" ca="1" si="70"/>
        <v>Влажные салфетки</v>
      </c>
      <c r="J23" t="str">
        <f t="shared" ca="1" si="71"/>
        <v>Терафлю</v>
      </c>
      <c r="K23" s="19">
        <f t="shared" ca="1" si="7"/>
        <v>5</v>
      </c>
      <c r="L23">
        <f t="shared" ca="1" si="8"/>
        <v>12</v>
      </c>
      <c r="M23" t="str">
        <f t="shared" ca="1" si="9"/>
        <v>{Анальгин, Влажные салфетки, Терафлю}</v>
      </c>
      <c r="N23" t="str">
        <f t="shared" ca="1" si="72"/>
        <v>Анальгин</v>
      </c>
      <c r="O23" t="str">
        <f t="shared" ca="1" si="73"/>
        <v>Баралгин</v>
      </c>
      <c r="P23" t="str">
        <f t="shared" ca="1" si="74"/>
        <v>Контрактубекс</v>
      </c>
      <c r="Q23" t="str">
        <f t="shared" ca="1" si="75"/>
        <v>Стелланин</v>
      </c>
      <c r="R23" s="19">
        <f t="shared" ca="1" si="14"/>
        <v>6</v>
      </c>
      <c r="S23">
        <f t="shared" ca="1" si="15"/>
        <v>11</v>
      </c>
      <c r="T23" t="str">
        <f t="shared" ca="1" si="16"/>
        <v>{Анальгин, Баралгин, Контрактубекс, Стелланин}</v>
      </c>
      <c r="U23" t="str">
        <f t="shared" ca="1" si="90"/>
        <v>Анальгин</v>
      </c>
      <c r="V23" t="str">
        <f t="shared" ca="1" si="91"/>
        <v>Баралгин</v>
      </c>
      <c r="W23" t="str">
        <f t="shared" ca="1" si="92"/>
        <v>Валидол</v>
      </c>
      <c r="X23" t="str">
        <f t="shared" ca="1" si="93"/>
        <v>Стелланин</v>
      </c>
      <c r="Y23" t="str">
        <f t="shared" ca="1" si="94"/>
        <v>Терафлю</v>
      </c>
      <c r="Z23" s="19">
        <f t="shared" ca="1" si="22"/>
        <v>8</v>
      </c>
      <c r="AA23">
        <f t="shared" ca="1" si="23"/>
        <v>12</v>
      </c>
      <c r="AB23" t="str">
        <f t="shared" ca="1" si="24"/>
        <v>{Анальгин, Баралгин, Валидол, Стелланин, Терафлю}</v>
      </c>
      <c r="AC23" t="str">
        <f t="shared" ca="1" si="76"/>
        <v>Анальгин</v>
      </c>
      <c r="AD23" t="str">
        <f t="shared" ca="1" si="77"/>
        <v>Баралгин</v>
      </c>
      <c r="AE23" t="str">
        <f t="shared" ca="1" si="78"/>
        <v>Валидол</v>
      </c>
      <c r="AF23" t="str">
        <f t="shared" ca="1" si="79"/>
        <v>Долгит</v>
      </c>
      <c r="AG23" t="str">
        <f t="shared" ca="1" si="80"/>
        <v>Корвалол</v>
      </c>
      <c r="AH23" t="str">
        <f t="shared" ca="1" si="81"/>
        <v>Стелланин</v>
      </c>
      <c r="AI23" s="19">
        <f t="shared" ca="1" si="31"/>
        <v>10</v>
      </c>
      <c r="AJ23">
        <f t="shared" ca="1" si="32"/>
        <v>11</v>
      </c>
      <c r="AK23" t="str">
        <f t="shared" ca="1" si="33"/>
        <v>{Анальгин, Баралгин, Валидол, Долгит, Корвалол, Стелланин}</v>
      </c>
      <c r="AL23" t="str">
        <f t="shared" ref="AL23:AL78" ca="1" si="102">INDIRECT(ADDRESS(AS23,29))</f>
        <v>Анальгин</v>
      </c>
      <c r="AM23" t="str">
        <f t="shared" ref="AM23:AM78" ca="1" si="103">INDIRECT(ADDRESS(AS23,30))</f>
        <v>Баралгин</v>
      </c>
      <c r="AN23" t="str">
        <f t="shared" ref="AN23:AN78" ca="1" si="104">INDIRECT(ADDRESS(AS23,31))</f>
        <v>Валидол</v>
      </c>
      <c r="AO23" t="str">
        <f t="shared" ref="AO23:AO78" ca="1" si="105">INDIRECT(ADDRESS(AS23,32))</f>
        <v>Долгит</v>
      </c>
      <c r="AP23" t="str">
        <f t="shared" ref="AP23:AP78" ca="1" si="106">INDIRECT(ADDRESS(AS23,33))</f>
        <v>Контрактубекс</v>
      </c>
      <c r="AQ23" t="str">
        <f t="shared" ref="AQ23:AQ78" ca="1" si="107">INDIRECT(ADDRESS(AS23,34))</f>
        <v>Корвалол</v>
      </c>
      <c r="AR23" t="str">
        <f t="shared" ref="AR23:AR78" ca="1" si="108">INDIRECT(ADDRESS(AT23,1))</f>
        <v>Мирамистин</v>
      </c>
      <c r="AS23" s="19">
        <f t="shared" ca="1" si="41"/>
        <v>18</v>
      </c>
      <c r="AT23">
        <f t="shared" ca="1" si="42"/>
        <v>10</v>
      </c>
      <c r="AU23" t="str">
        <f t="shared" ca="1" si="43"/>
        <v>{Анальгин, Баралгин, Валидол, Долгит, Контрактубекс, Корвалол, Мирамистин}</v>
      </c>
      <c r="AV23" t="str">
        <f t="shared" ca="1" si="82"/>
        <v>Анальгин</v>
      </c>
      <c r="AW23" t="str">
        <f t="shared" ca="1" si="83"/>
        <v>Баралгин</v>
      </c>
      <c r="AX23" t="str">
        <f t="shared" ca="1" si="84"/>
        <v>Валидол</v>
      </c>
      <c r="AY23" t="str">
        <f t="shared" ca="1" si="85"/>
        <v>Контрактубекс</v>
      </c>
      <c r="AZ23" t="str">
        <f t="shared" ca="1" si="86"/>
        <v>Корвалол</v>
      </c>
      <c r="BA23" t="str">
        <f t="shared" ca="1" si="87"/>
        <v>Мирамистин</v>
      </c>
      <c r="BB23" t="str">
        <f t="shared" ca="1" si="88"/>
        <v>Стелланин</v>
      </c>
      <c r="BC23" t="str">
        <f t="shared" ca="1" si="89"/>
        <v>Терафлю</v>
      </c>
      <c r="BD23" s="19">
        <f t="shared" ca="1" si="52"/>
        <v>33</v>
      </c>
      <c r="BE23">
        <f t="shared" ca="1" si="53"/>
        <v>12</v>
      </c>
      <c r="BF23" t="str">
        <f t="shared" ca="1" si="54"/>
        <v>{Анальгин, Баралгин, Валидол, Контрактубекс, Корвалол, Мирамистин, Стелланин, Терафлю}</v>
      </c>
    </row>
    <row r="24" spans="3:58" x14ac:dyDescent="0.3">
      <c r="C24" s="5" t="str">
        <f t="shared" ca="1" si="67"/>
        <v>Валидол</v>
      </c>
      <c r="D24" s="5" t="str">
        <f t="shared" ca="1" si="68"/>
        <v>Мирамистин</v>
      </c>
      <c r="E24" s="19">
        <f t="shared" ca="1" si="1"/>
        <v>5</v>
      </c>
      <c r="F24">
        <f t="shared" ca="1" si="2"/>
        <v>10</v>
      </c>
      <c r="G24" t="str">
        <f t="shared" ca="1" si="3"/>
        <v>{Валидол, Мирамистин}</v>
      </c>
      <c r="H24" t="str">
        <f t="shared" ca="1" si="69"/>
        <v>Анальгин</v>
      </c>
      <c r="I24" t="str">
        <f t="shared" ca="1" si="70"/>
        <v>Долгит</v>
      </c>
      <c r="J24" t="str">
        <f t="shared" ca="1" si="71"/>
        <v>Контрактубекс</v>
      </c>
      <c r="K24" s="19">
        <f t="shared" ca="1" si="7"/>
        <v>6</v>
      </c>
      <c r="L24">
        <f t="shared" ca="1" si="8"/>
        <v>8</v>
      </c>
      <c r="M24" t="str">
        <f t="shared" ca="1" si="9"/>
        <v>{Анальгин, Долгит, Контрактубекс}</v>
      </c>
      <c r="N24" t="str">
        <f t="shared" ca="1" si="72"/>
        <v>Анальгин</v>
      </c>
      <c r="O24" t="str">
        <f t="shared" ca="1" si="73"/>
        <v>Баралгин</v>
      </c>
      <c r="P24" t="str">
        <f t="shared" ca="1" si="74"/>
        <v>Контрактубекс</v>
      </c>
      <c r="Q24" t="str">
        <f t="shared" ca="1" si="75"/>
        <v>Терафлю</v>
      </c>
      <c r="R24" s="19">
        <f t="shared" ca="1" si="14"/>
        <v>6</v>
      </c>
      <c r="S24">
        <f t="shared" ca="1" si="15"/>
        <v>12</v>
      </c>
      <c r="T24" t="str">
        <f t="shared" ca="1" si="16"/>
        <v>{Анальгин, Баралгин, Контрактубекс, Терафлю}</v>
      </c>
      <c r="U24" t="str">
        <f t="shared" ca="1" si="90"/>
        <v>Анальгин</v>
      </c>
      <c r="V24" t="str">
        <f t="shared" ca="1" si="91"/>
        <v>Баралгин</v>
      </c>
      <c r="W24" t="str">
        <f t="shared" ca="1" si="92"/>
        <v>Влажные салфетки</v>
      </c>
      <c r="X24" t="str">
        <f t="shared" ca="1" si="93"/>
        <v>Долгит</v>
      </c>
      <c r="Y24" t="str">
        <f t="shared" ca="1" si="94"/>
        <v>Контрактубекс</v>
      </c>
      <c r="Z24" s="19">
        <f t="shared" ca="1" si="22"/>
        <v>10</v>
      </c>
      <c r="AA24">
        <f t="shared" ca="1" si="23"/>
        <v>8</v>
      </c>
      <c r="AB24" t="str">
        <f t="shared" ca="1" si="24"/>
        <v>{Анальгин, Баралгин, Влажные салфетки, Долгит, Контрактубекс}</v>
      </c>
      <c r="AC24" t="str">
        <f t="shared" ca="1" si="76"/>
        <v>Анальгин</v>
      </c>
      <c r="AD24" t="str">
        <f t="shared" ca="1" si="77"/>
        <v>Баралгин</v>
      </c>
      <c r="AE24" t="str">
        <f t="shared" ca="1" si="78"/>
        <v>Валидол</v>
      </c>
      <c r="AF24" t="str">
        <f t="shared" ca="1" si="79"/>
        <v>Долгит</v>
      </c>
      <c r="AG24" t="str">
        <f t="shared" ca="1" si="80"/>
        <v>Корвалол</v>
      </c>
      <c r="AH24" t="str">
        <f t="shared" ca="1" si="81"/>
        <v>Терафлю</v>
      </c>
      <c r="AI24" s="19">
        <f t="shared" ca="1" si="31"/>
        <v>10</v>
      </c>
      <c r="AJ24">
        <f t="shared" ca="1" si="32"/>
        <v>12</v>
      </c>
      <c r="AK24" t="str">
        <f t="shared" ca="1" si="33"/>
        <v>{Анальгин, Баралгин, Валидол, Долгит, Корвалол, Терафлю}</v>
      </c>
      <c r="AL24" t="str">
        <f t="shared" ca="1" si="102"/>
        <v>Анальгин</v>
      </c>
      <c r="AM24" t="str">
        <f t="shared" ca="1" si="103"/>
        <v>Баралгин</v>
      </c>
      <c r="AN24" t="str">
        <f t="shared" ca="1" si="104"/>
        <v>Валидол</v>
      </c>
      <c r="AO24" t="str">
        <f t="shared" ca="1" si="105"/>
        <v>Долгит</v>
      </c>
      <c r="AP24" t="str">
        <f t="shared" ca="1" si="106"/>
        <v>Контрактубекс</v>
      </c>
      <c r="AQ24" t="str">
        <f t="shared" ca="1" si="107"/>
        <v>Корвалол</v>
      </c>
      <c r="AR24" t="str">
        <f t="shared" ca="1" si="108"/>
        <v>Стелланин</v>
      </c>
      <c r="AS24" s="19">
        <f t="shared" ca="1" si="41"/>
        <v>18</v>
      </c>
      <c r="AT24">
        <f t="shared" ca="1" si="42"/>
        <v>11</v>
      </c>
      <c r="AU24" t="str">
        <f t="shared" ca="1" si="43"/>
        <v>{Анальгин, Баралгин, Валидол, Долгит, Контрактубекс, Корвалол, Стелланин}</v>
      </c>
      <c r="AV24" t="str">
        <f t="shared" ca="1" si="82"/>
        <v>Анальгин</v>
      </c>
      <c r="AW24" t="str">
        <f t="shared" ca="1" si="83"/>
        <v>Баралгин</v>
      </c>
      <c r="AX24" t="str">
        <f t="shared" ca="1" si="84"/>
        <v>Влажные салфетки</v>
      </c>
      <c r="AY24" t="str">
        <f t="shared" ca="1" si="85"/>
        <v>Долгит</v>
      </c>
      <c r="AZ24" t="str">
        <f t="shared" ca="1" si="86"/>
        <v>Контрактубекс</v>
      </c>
      <c r="BA24" t="str">
        <f t="shared" ca="1" si="87"/>
        <v>Корвалол</v>
      </c>
      <c r="BB24" t="str">
        <f t="shared" ca="1" si="88"/>
        <v>Мирамистин</v>
      </c>
      <c r="BC24" t="str">
        <f t="shared" ca="1" si="89"/>
        <v>Стелланин</v>
      </c>
      <c r="BD24" s="19">
        <f t="shared" ca="1" si="52"/>
        <v>38</v>
      </c>
      <c r="BE24">
        <f t="shared" ca="1" si="53"/>
        <v>11</v>
      </c>
      <c r="BF24" t="str">
        <f t="shared" ca="1" si="54"/>
        <v>{Анальгин, Баралгин, Влажные салфетки, Долгит, Контрактубекс, Корвалол, Мирамистин, Стелланин}</v>
      </c>
    </row>
    <row r="25" spans="3:58" x14ac:dyDescent="0.3">
      <c r="C25" s="5" t="str">
        <f t="shared" ca="1" si="67"/>
        <v>Валидол</v>
      </c>
      <c r="D25" s="5" t="str">
        <f t="shared" ca="1" si="68"/>
        <v>Стелланин</v>
      </c>
      <c r="E25" s="19">
        <f t="shared" ca="1" si="1"/>
        <v>5</v>
      </c>
      <c r="F25">
        <f t="shared" ca="1" si="2"/>
        <v>11</v>
      </c>
      <c r="G25" t="str">
        <f t="shared" ca="1" si="3"/>
        <v>{Валидол, Стелланин}</v>
      </c>
      <c r="H25" t="str">
        <f t="shared" ca="1" si="69"/>
        <v>Анальгин</v>
      </c>
      <c r="I25" t="str">
        <f t="shared" ca="1" si="70"/>
        <v>Долгит</v>
      </c>
      <c r="J25" t="str">
        <f t="shared" ca="1" si="71"/>
        <v>Корвалол</v>
      </c>
      <c r="K25" s="19">
        <f t="shared" ca="1" si="7"/>
        <v>6</v>
      </c>
      <c r="L25">
        <f t="shared" ca="1" si="8"/>
        <v>9</v>
      </c>
      <c r="M25" t="str">
        <f t="shared" ca="1" si="9"/>
        <v>{Анальгин, Долгит, Корвалол}</v>
      </c>
      <c r="N25" t="str">
        <f t="shared" ca="1" si="72"/>
        <v>Анальгин</v>
      </c>
      <c r="O25" t="str">
        <f t="shared" ca="1" si="73"/>
        <v>Баралгин</v>
      </c>
      <c r="P25" t="str">
        <f t="shared" ca="1" si="74"/>
        <v>Корвалол</v>
      </c>
      <c r="Q25" t="str">
        <f t="shared" ca="1" si="75"/>
        <v>Мирамистин</v>
      </c>
      <c r="R25" s="19">
        <f t="shared" ca="1" si="14"/>
        <v>7</v>
      </c>
      <c r="S25">
        <f t="shared" ca="1" si="15"/>
        <v>10</v>
      </c>
      <c r="T25" t="str">
        <f t="shared" ca="1" si="16"/>
        <v>{Анальгин, Баралгин, Корвалол, Мирамистин}</v>
      </c>
      <c r="U25" t="str">
        <f t="shared" ca="1" si="90"/>
        <v>Анальгин</v>
      </c>
      <c r="V25" t="str">
        <f t="shared" ca="1" si="91"/>
        <v>Баралгин</v>
      </c>
      <c r="W25" t="str">
        <f t="shared" ca="1" si="92"/>
        <v>Влажные салфетки</v>
      </c>
      <c r="X25" t="str">
        <f t="shared" ca="1" si="93"/>
        <v>Долгит</v>
      </c>
      <c r="Y25" t="str">
        <f t="shared" ca="1" si="94"/>
        <v>Корвалол</v>
      </c>
      <c r="Z25" s="19">
        <f t="shared" ca="1" si="22"/>
        <v>10</v>
      </c>
      <c r="AA25">
        <f t="shared" ca="1" si="23"/>
        <v>9</v>
      </c>
      <c r="AB25" t="str">
        <f t="shared" ca="1" si="24"/>
        <v>{Анальгин, Баралгин, Влажные салфетки, Долгит, Корвалол}</v>
      </c>
      <c r="AC25" t="str">
        <f t="shared" ca="1" si="76"/>
        <v>Анальгин</v>
      </c>
      <c r="AD25" t="str">
        <f t="shared" ca="1" si="77"/>
        <v>Баралгин</v>
      </c>
      <c r="AE25" t="str">
        <f t="shared" ca="1" si="78"/>
        <v>Валидол</v>
      </c>
      <c r="AF25" t="str">
        <f t="shared" ca="1" si="79"/>
        <v>Долгит</v>
      </c>
      <c r="AG25" t="str">
        <f t="shared" ca="1" si="80"/>
        <v>Мирамистин</v>
      </c>
      <c r="AH25" t="str">
        <f t="shared" ca="1" si="81"/>
        <v>Стелланин</v>
      </c>
      <c r="AI25" s="19">
        <f t="shared" ca="1" si="31"/>
        <v>11</v>
      </c>
      <c r="AJ25">
        <f t="shared" ca="1" si="32"/>
        <v>11</v>
      </c>
      <c r="AK25" t="str">
        <f t="shared" ca="1" si="33"/>
        <v>{Анальгин, Баралгин, Валидол, Долгит, Мирамистин, Стелланин}</v>
      </c>
      <c r="AL25" t="str">
        <f t="shared" ca="1" si="102"/>
        <v>Анальгин</v>
      </c>
      <c r="AM25" t="str">
        <f t="shared" ca="1" si="103"/>
        <v>Баралгин</v>
      </c>
      <c r="AN25" t="str">
        <f t="shared" ca="1" si="104"/>
        <v>Валидол</v>
      </c>
      <c r="AO25" t="str">
        <f t="shared" ca="1" si="105"/>
        <v>Долгит</v>
      </c>
      <c r="AP25" t="str">
        <f t="shared" ca="1" si="106"/>
        <v>Контрактубекс</v>
      </c>
      <c r="AQ25" t="str">
        <f t="shared" ca="1" si="107"/>
        <v>Корвалол</v>
      </c>
      <c r="AR25" t="str">
        <f t="shared" ca="1" si="108"/>
        <v>Терафлю</v>
      </c>
      <c r="AS25" s="19">
        <f t="shared" ca="1" si="41"/>
        <v>18</v>
      </c>
      <c r="AT25">
        <f t="shared" ca="1" si="42"/>
        <v>12</v>
      </c>
      <c r="AU25" t="str">
        <f t="shared" ca="1" si="43"/>
        <v>{Анальгин, Баралгин, Валидол, Долгит, Контрактубекс, Корвалол, Терафлю}</v>
      </c>
      <c r="AV25" t="str">
        <f t="shared" ca="1" si="82"/>
        <v>Анальгин</v>
      </c>
      <c r="AW25" t="str">
        <f t="shared" ca="1" si="83"/>
        <v>Баралгин</v>
      </c>
      <c r="AX25" t="str">
        <f t="shared" ca="1" si="84"/>
        <v>Влажные салфетки</v>
      </c>
      <c r="AY25" t="str">
        <f t="shared" ca="1" si="85"/>
        <v>Долгит</v>
      </c>
      <c r="AZ25" t="str">
        <f t="shared" ca="1" si="86"/>
        <v>Контрактубекс</v>
      </c>
      <c r="BA25" t="str">
        <f t="shared" ca="1" si="87"/>
        <v>Корвалол</v>
      </c>
      <c r="BB25" t="str">
        <f t="shared" ca="1" si="88"/>
        <v>Мирамистин</v>
      </c>
      <c r="BC25" t="str">
        <f t="shared" ca="1" si="89"/>
        <v>Терафлю</v>
      </c>
      <c r="BD25" s="19">
        <f t="shared" ca="1" si="52"/>
        <v>38</v>
      </c>
      <c r="BE25">
        <f t="shared" ca="1" si="53"/>
        <v>12</v>
      </c>
      <c r="BF25" t="str">
        <f t="shared" ca="1" si="54"/>
        <v>{Анальгин, Баралгин, Влажные салфетки, Долгит, Контрактубекс, Корвалол, Мирамистин, Терафлю}</v>
      </c>
    </row>
    <row r="26" spans="3:58" x14ac:dyDescent="0.3">
      <c r="C26" s="5" t="str">
        <f t="shared" ca="1" si="67"/>
        <v>Валидол</v>
      </c>
      <c r="D26" s="5" t="str">
        <f t="shared" ca="1" si="68"/>
        <v>Терафлю</v>
      </c>
      <c r="E26" s="19">
        <f t="shared" ca="1" si="1"/>
        <v>5</v>
      </c>
      <c r="F26">
        <f t="shared" ca="1" si="2"/>
        <v>12</v>
      </c>
      <c r="G26" t="str">
        <f t="shared" ca="1" si="3"/>
        <v>{Валидол, Терафлю}</v>
      </c>
      <c r="H26" t="str">
        <f t="shared" ca="1" si="69"/>
        <v>Анальгин</v>
      </c>
      <c r="I26" t="str">
        <f t="shared" ca="1" si="70"/>
        <v>Долгит</v>
      </c>
      <c r="J26" t="str">
        <f t="shared" ca="1" si="71"/>
        <v>Мирамистин</v>
      </c>
      <c r="K26" s="19">
        <f t="shared" ca="1" si="7"/>
        <v>6</v>
      </c>
      <c r="L26">
        <f t="shared" ca="1" si="8"/>
        <v>10</v>
      </c>
      <c r="M26" t="str">
        <f t="shared" ca="1" si="9"/>
        <v>{Анальгин, Долгит, Мирамистин}</v>
      </c>
      <c r="N26" t="str">
        <f t="shared" ca="1" si="72"/>
        <v>Анальгин</v>
      </c>
      <c r="O26" t="str">
        <f t="shared" ca="1" si="73"/>
        <v>Баралгин</v>
      </c>
      <c r="P26" t="str">
        <f t="shared" ca="1" si="74"/>
        <v>Корвалол</v>
      </c>
      <c r="Q26" t="str">
        <f t="shared" ca="1" si="75"/>
        <v>Стелланин</v>
      </c>
      <c r="R26" s="19">
        <f t="shared" ca="1" si="14"/>
        <v>7</v>
      </c>
      <c r="S26">
        <f t="shared" ca="1" si="15"/>
        <v>11</v>
      </c>
      <c r="T26" t="str">
        <f t="shared" ca="1" si="16"/>
        <v>{Анальгин, Баралгин, Корвалол, Стелланин}</v>
      </c>
      <c r="U26" t="str">
        <f t="shared" ca="1" si="90"/>
        <v>Анальгин</v>
      </c>
      <c r="V26" t="str">
        <f t="shared" ca="1" si="91"/>
        <v>Баралгин</v>
      </c>
      <c r="W26" t="str">
        <f t="shared" ca="1" si="92"/>
        <v>Влажные салфетки</v>
      </c>
      <c r="X26" t="str">
        <f t="shared" ca="1" si="93"/>
        <v>Долгит</v>
      </c>
      <c r="Y26" t="str">
        <f t="shared" ca="1" si="94"/>
        <v>Мирамистин</v>
      </c>
      <c r="Z26" s="19">
        <f t="shared" ca="1" si="22"/>
        <v>10</v>
      </c>
      <c r="AA26">
        <f t="shared" ca="1" si="23"/>
        <v>10</v>
      </c>
      <c r="AB26" t="str">
        <f t="shared" ca="1" si="24"/>
        <v>{Анальгин, Баралгин, Влажные салфетки, Долгит, Мирамистин}</v>
      </c>
      <c r="AC26" t="str">
        <f t="shared" ca="1" si="76"/>
        <v>Анальгин</v>
      </c>
      <c r="AD26" t="str">
        <f t="shared" ca="1" si="77"/>
        <v>Баралгин</v>
      </c>
      <c r="AE26" t="str">
        <f t="shared" ca="1" si="78"/>
        <v>Валидол</v>
      </c>
      <c r="AF26" t="str">
        <f t="shared" ca="1" si="79"/>
        <v>Долгит</v>
      </c>
      <c r="AG26" t="str">
        <f t="shared" ca="1" si="80"/>
        <v>Мирамистин</v>
      </c>
      <c r="AH26" t="str">
        <f t="shared" ca="1" si="81"/>
        <v>Терафлю</v>
      </c>
      <c r="AI26" s="19">
        <f t="shared" ca="1" si="31"/>
        <v>11</v>
      </c>
      <c r="AJ26">
        <f t="shared" ca="1" si="32"/>
        <v>12</v>
      </c>
      <c r="AK26" t="str">
        <f t="shared" ca="1" si="33"/>
        <v>{Анальгин, Баралгин, Валидол, Долгит, Мирамистин, Терафлю}</v>
      </c>
      <c r="AL26" t="str">
        <f t="shared" ca="1" si="102"/>
        <v>Анальгин</v>
      </c>
      <c r="AM26" t="str">
        <f t="shared" ca="1" si="103"/>
        <v>Баралгин</v>
      </c>
      <c r="AN26" t="str">
        <f t="shared" ca="1" si="104"/>
        <v>Валидол</v>
      </c>
      <c r="AO26" t="str">
        <f t="shared" ca="1" si="105"/>
        <v>Долгит</v>
      </c>
      <c r="AP26" t="str">
        <f t="shared" ca="1" si="106"/>
        <v>Контрактубекс</v>
      </c>
      <c r="AQ26" t="str">
        <f t="shared" ca="1" si="107"/>
        <v>Мирамистин</v>
      </c>
      <c r="AR26" t="str">
        <f t="shared" ca="1" si="108"/>
        <v>Стелланин</v>
      </c>
      <c r="AS26" s="19">
        <f t="shared" ca="1" si="41"/>
        <v>19</v>
      </c>
      <c r="AT26">
        <f t="shared" ca="1" si="42"/>
        <v>11</v>
      </c>
      <c r="AU26" t="str">
        <f t="shared" ca="1" si="43"/>
        <v>{Анальгин, Баралгин, Валидол, Долгит, Контрактубекс, Мирамистин, Стелланин}</v>
      </c>
      <c r="AV26" t="str">
        <f t="shared" ca="1" si="82"/>
        <v>Анальгин</v>
      </c>
      <c r="AW26" t="str">
        <f t="shared" ca="1" si="83"/>
        <v>Баралгин</v>
      </c>
      <c r="AX26" t="str">
        <f t="shared" ca="1" si="84"/>
        <v>Влажные салфетки</v>
      </c>
      <c r="AY26" t="str">
        <f t="shared" ca="1" si="85"/>
        <v>Долгит</v>
      </c>
      <c r="AZ26" t="str">
        <f t="shared" ca="1" si="86"/>
        <v>Контрактубекс</v>
      </c>
      <c r="BA26" t="str">
        <f t="shared" ca="1" si="87"/>
        <v>Корвалол</v>
      </c>
      <c r="BB26" t="str">
        <f t="shared" ca="1" si="88"/>
        <v>Стелланин</v>
      </c>
      <c r="BC26" t="str">
        <f t="shared" ca="1" si="89"/>
        <v>Терафлю</v>
      </c>
      <c r="BD26" s="19">
        <f t="shared" ca="1" si="52"/>
        <v>39</v>
      </c>
      <c r="BE26">
        <f t="shared" ca="1" si="53"/>
        <v>12</v>
      </c>
      <c r="BF26" t="str">
        <f t="shared" ca="1" si="54"/>
        <v>{Анальгин, Баралгин, Влажные салфетки, Долгит, Контрактубекс, Корвалол, Стелланин, Терафлю}</v>
      </c>
    </row>
    <row r="27" spans="3:58" x14ac:dyDescent="0.3">
      <c r="C27" s="5" t="str">
        <f t="shared" ca="1" si="67"/>
        <v>Влажные салфетки</v>
      </c>
      <c r="D27" s="5" t="str">
        <f t="shared" ca="1" si="68"/>
        <v>Долгит</v>
      </c>
      <c r="E27" s="19">
        <f t="shared" ca="1" si="1"/>
        <v>6</v>
      </c>
      <c r="F27">
        <f t="shared" ca="1" si="2"/>
        <v>7</v>
      </c>
      <c r="G27" t="str">
        <f t="shared" ca="1" si="3"/>
        <v>{Влажные салфетки, Долгит}</v>
      </c>
      <c r="H27" t="str">
        <f t="shared" ca="1" si="69"/>
        <v>Анальгин</v>
      </c>
      <c r="I27" t="str">
        <f t="shared" ca="1" si="70"/>
        <v>Долгит</v>
      </c>
      <c r="J27" t="str">
        <f t="shared" ca="1" si="71"/>
        <v>Стелланин</v>
      </c>
      <c r="K27" s="19">
        <f t="shared" ca="1" si="7"/>
        <v>6</v>
      </c>
      <c r="L27">
        <f t="shared" ca="1" si="8"/>
        <v>11</v>
      </c>
      <c r="M27" t="str">
        <f t="shared" ca="1" si="9"/>
        <v>{Анальгин, Долгит, Стелланин}</v>
      </c>
      <c r="N27" t="str">
        <f t="shared" ca="1" si="72"/>
        <v>Анальгин</v>
      </c>
      <c r="O27" t="str">
        <f t="shared" ca="1" si="73"/>
        <v>Баралгин</v>
      </c>
      <c r="P27" t="str">
        <f t="shared" ca="1" si="74"/>
        <v>Корвалол</v>
      </c>
      <c r="Q27" t="str">
        <f t="shared" ca="1" si="75"/>
        <v>Терафлю</v>
      </c>
      <c r="R27" s="19">
        <f t="shared" ca="1" si="14"/>
        <v>7</v>
      </c>
      <c r="S27">
        <f t="shared" ca="1" si="15"/>
        <v>12</v>
      </c>
      <c r="T27" t="str">
        <f t="shared" ca="1" si="16"/>
        <v>{Анальгин, Баралгин, Корвалол, Терафлю}</v>
      </c>
      <c r="U27" t="str">
        <f t="shared" ca="1" si="90"/>
        <v>Анальгин</v>
      </c>
      <c r="V27" t="str">
        <f t="shared" ca="1" si="91"/>
        <v>Баралгин</v>
      </c>
      <c r="W27" t="str">
        <f t="shared" ca="1" si="92"/>
        <v>Влажные салфетки</v>
      </c>
      <c r="X27" t="str">
        <f t="shared" ca="1" si="93"/>
        <v>Долгит</v>
      </c>
      <c r="Y27" t="str">
        <f t="shared" ca="1" si="94"/>
        <v>Стелланин</v>
      </c>
      <c r="Z27" s="19">
        <f t="shared" ca="1" si="22"/>
        <v>10</v>
      </c>
      <c r="AA27">
        <f t="shared" ca="1" si="23"/>
        <v>11</v>
      </c>
      <c r="AB27" t="str">
        <f t="shared" ca="1" si="24"/>
        <v>{Анальгин, Баралгин, Влажные салфетки, Долгит, Стелланин}</v>
      </c>
      <c r="AC27" t="str">
        <f t="shared" ca="1" si="76"/>
        <v>Анальгин</v>
      </c>
      <c r="AD27" t="str">
        <f t="shared" ca="1" si="77"/>
        <v>Баралгин</v>
      </c>
      <c r="AE27" t="str">
        <f t="shared" ca="1" si="78"/>
        <v>Валидол</v>
      </c>
      <c r="AF27" t="str">
        <f t="shared" ca="1" si="79"/>
        <v>Долгит</v>
      </c>
      <c r="AG27" t="str">
        <f t="shared" ca="1" si="80"/>
        <v>Стелланин</v>
      </c>
      <c r="AH27" t="str">
        <f t="shared" ca="1" si="81"/>
        <v>Терафлю</v>
      </c>
      <c r="AI27" s="19">
        <f t="shared" ca="1" si="31"/>
        <v>12</v>
      </c>
      <c r="AJ27">
        <f t="shared" ca="1" si="32"/>
        <v>12</v>
      </c>
      <c r="AK27" t="str">
        <f t="shared" ca="1" si="33"/>
        <v>{Анальгин, Баралгин, Валидол, Долгит, Стелланин, Терафлю}</v>
      </c>
      <c r="AL27" t="str">
        <f t="shared" ca="1" si="102"/>
        <v>Анальгин</v>
      </c>
      <c r="AM27" t="str">
        <f t="shared" ca="1" si="103"/>
        <v>Баралгин</v>
      </c>
      <c r="AN27" t="str">
        <f t="shared" ca="1" si="104"/>
        <v>Валидол</v>
      </c>
      <c r="AO27" t="str">
        <f t="shared" ca="1" si="105"/>
        <v>Долгит</v>
      </c>
      <c r="AP27" t="str">
        <f t="shared" ca="1" si="106"/>
        <v>Контрактубекс</v>
      </c>
      <c r="AQ27" t="str">
        <f t="shared" ca="1" si="107"/>
        <v>Мирамистин</v>
      </c>
      <c r="AR27" t="str">
        <f t="shared" ca="1" si="108"/>
        <v>Терафлю</v>
      </c>
      <c r="AS27" s="19">
        <f t="shared" ca="1" si="41"/>
        <v>19</v>
      </c>
      <c r="AT27">
        <f t="shared" ca="1" si="42"/>
        <v>12</v>
      </c>
      <c r="AU27" t="str">
        <f t="shared" ca="1" si="43"/>
        <v>{Анальгин, Баралгин, Валидол, Долгит, Контрактубекс, Мирамистин, Терафлю}</v>
      </c>
      <c r="AV27" t="str">
        <f t="shared" ca="1" si="82"/>
        <v>Анальгин</v>
      </c>
      <c r="AW27" t="str">
        <f t="shared" ca="1" si="83"/>
        <v>Баралгин</v>
      </c>
      <c r="AX27" t="str">
        <f t="shared" ca="1" si="84"/>
        <v>Влажные салфетки</v>
      </c>
      <c r="AY27" t="str">
        <f t="shared" ca="1" si="85"/>
        <v>Долгит</v>
      </c>
      <c r="AZ27" t="str">
        <f t="shared" ca="1" si="86"/>
        <v>Контрактубекс</v>
      </c>
      <c r="BA27" t="str">
        <f t="shared" ca="1" si="87"/>
        <v>Мирамистин</v>
      </c>
      <c r="BB27" t="str">
        <f t="shared" ca="1" si="88"/>
        <v>Стелланин</v>
      </c>
      <c r="BC27" t="str">
        <f t="shared" ca="1" si="89"/>
        <v>Терафлю</v>
      </c>
      <c r="BD27" s="19">
        <f t="shared" ca="1" si="52"/>
        <v>41</v>
      </c>
      <c r="BE27">
        <f t="shared" ca="1" si="53"/>
        <v>12</v>
      </c>
      <c r="BF27" t="str">
        <f t="shared" ca="1" si="54"/>
        <v>{Анальгин, Баралгин, Влажные салфетки, Долгит, Контрактубекс, Мирамистин, Стелланин, Терафлю}</v>
      </c>
    </row>
    <row r="28" spans="3:58" x14ac:dyDescent="0.3">
      <c r="C28" s="5" t="str">
        <f t="shared" ca="1" si="67"/>
        <v>Влажные салфетки</v>
      </c>
      <c r="D28" s="5" t="str">
        <f t="shared" ca="1" si="68"/>
        <v>Контрактубекс</v>
      </c>
      <c r="E28" s="19">
        <f t="shared" ca="1" si="1"/>
        <v>6</v>
      </c>
      <c r="F28">
        <f t="shared" ca="1" si="2"/>
        <v>8</v>
      </c>
      <c r="G28" t="str">
        <f t="shared" ca="1" si="3"/>
        <v>{Влажные салфетки, Контрактубекс}</v>
      </c>
      <c r="H28" t="str">
        <f t="shared" ca="1" si="69"/>
        <v>Анальгин</v>
      </c>
      <c r="I28" t="str">
        <f t="shared" ca="1" si="70"/>
        <v>Долгит</v>
      </c>
      <c r="J28" t="str">
        <f t="shared" ca="1" si="71"/>
        <v>Терафлю</v>
      </c>
      <c r="K28" s="19">
        <f t="shared" ca="1" si="7"/>
        <v>6</v>
      </c>
      <c r="L28">
        <f t="shared" ca="1" si="8"/>
        <v>12</v>
      </c>
      <c r="M28" t="str">
        <f t="shared" ca="1" si="9"/>
        <v>{Анальгин, Долгит, Терафлю}</v>
      </c>
      <c r="N28" t="str">
        <f t="shared" ca="1" si="72"/>
        <v>Анальгин</v>
      </c>
      <c r="O28" t="str">
        <f t="shared" ca="1" si="73"/>
        <v>Баралгин</v>
      </c>
      <c r="P28" t="str">
        <f t="shared" ca="1" si="74"/>
        <v>Мирамистин</v>
      </c>
      <c r="Q28" t="str">
        <f t="shared" ca="1" si="75"/>
        <v>Стелланин</v>
      </c>
      <c r="R28" s="19">
        <f t="shared" ca="1" si="14"/>
        <v>8</v>
      </c>
      <c r="S28">
        <f t="shared" ca="1" si="15"/>
        <v>11</v>
      </c>
      <c r="T28" t="str">
        <f t="shared" ca="1" si="16"/>
        <v>{Анальгин, Баралгин, Мирамистин, Стелланин}</v>
      </c>
      <c r="U28" t="str">
        <f t="shared" ca="1" si="90"/>
        <v>Анальгин</v>
      </c>
      <c r="V28" t="str">
        <f t="shared" ca="1" si="91"/>
        <v>Баралгин</v>
      </c>
      <c r="W28" t="str">
        <f t="shared" ca="1" si="92"/>
        <v>Влажные салфетки</v>
      </c>
      <c r="X28" t="str">
        <f t="shared" ca="1" si="93"/>
        <v>Долгит</v>
      </c>
      <c r="Y28" t="str">
        <f t="shared" ca="1" si="94"/>
        <v>Терафлю</v>
      </c>
      <c r="Z28" s="19">
        <f t="shared" ca="1" si="22"/>
        <v>10</v>
      </c>
      <c r="AA28">
        <f t="shared" ca="1" si="23"/>
        <v>12</v>
      </c>
      <c r="AB28" t="str">
        <f t="shared" ca="1" si="24"/>
        <v>{Анальгин, Баралгин, Влажные салфетки, Долгит, Терафлю}</v>
      </c>
      <c r="AC28" t="str">
        <f t="shared" ca="1" si="76"/>
        <v>Анальгин</v>
      </c>
      <c r="AD28" t="str">
        <f t="shared" ca="1" si="77"/>
        <v>Баралгин</v>
      </c>
      <c r="AE28" t="str">
        <f t="shared" ca="1" si="78"/>
        <v>Валидол</v>
      </c>
      <c r="AF28" t="str">
        <f t="shared" ca="1" si="79"/>
        <v>Контрактубекс</v>
      </c>
      <c r="AG28" t="str">
        <f t="shared" ca="1" si="80"/>
        <v>Корвалол</v>
      </c>
      <c r="AH28" t="str">
        <f t="shared" ca="1" si="81"/>
        <v>Мирамистин</v>
      </c>
      <c r="AI28" s="19">
        <f t="shared" ca="1" si="31"/>
        <v>14</v>
      </c>
      <c r="AJ28">
        <f t="shared" ca="1" si="32"/>
        <v>10</v>
      </c>
      <c r="AK28" t="str">
        <f t="shared" ca="1" si="33"/>
        <v>{Анальгин, Баралгин, Валидол, Контрактубекс, Корвалол, Мирамистин}</v>
      </c>
      <c r="AL28" t="str">
        <f t="shared" ca="1" si="102"/>
        <v>Анальгин</v>
      </c>
      <c r="AM28" t="str">
        <f t="shared" ca="1" si="103"/>
        <v>Баралгин</v>
      </c>
      <c r="AN28" t="str">
        <f t="shared" ca="1" si="104"/>
        <v>Валидол</v>
      </c>
      <c r="AO28" t="str">
        <f t="shared" ca="1" si="105"/>
        <v>Долгит</v>
      </c>
      <c r="AP28" t="str">
        <f t="shared" ca="1" si="106"/>
        <v>Контрактубекс</v>
      </c>
      <c r="AQ28" t="str">
        <f t="shared" ca="1" si="107"/>
        <v>Стелланин</v>
      </c>
      <c r="AR28" t="str">
        <f t="shared" ca="1" si="108"/>
        <v>Терафлю</v>
      </c>
      <c r="AS28" s="19">
        <f t="shared" ca="1" si="41"/>
        <v>20</v>
      </c>
      <c r="AT28">
        <f t="shared" ca="1" si="42"/>
        <v>12</v>
      </c>
      <c r="AU28" t="str">
        <f t="shared" ca="1" si="43"/>
        <v>{Анальгин, Баралгин, Валидол, Долгит, Контрактубекс, Стелланин, Терафлю}</v>
      </c>
      <c r="AV28" t="str">
        <f t="shared" ca="1" si="82"/>
        <v>Анальгин</v>
      </c>
      <c r="AW28" t="str">
        <f t="shared" ca="1" si="83"/>
        <v>Баралгин</v>
      </c>
      <c r="AX28" t="str">
        <f t="shared" ca="1" si="84"/>
        <v>Влажные салфетки</v>
      </c>
      <c r="AY28" t="str">
        <f t="shared" ca="1" si="85"/>
        <v>Долгит</v>
      </c>
      <c r="AZ28" t="str">
        <f t="shared" ca="1" si="86"/>
        <v>Корвалол</v>
      </c>
      <c r="BA28" t="str">
        <f t="shared" ca="1" si="87"/>
        <v>Мирамистин</v>
      </c>
      <c r="BB28" t="str">
        <f t="shared" ca="1" si="88"/>
        <v>Стелланин</v>
      </c>
      <c r="BC28" t="str">
        <f t="shared" ca="1" si="89"/>
        <v>Терафлю</v>
      </c>
      <c r="BD28" s="19">
        <f t="shared" ca="1" si="52"/>
        <v>44</v>
      </c>
      <c r="BE28">
        <f t="shared" ca="1" si="53"/>
        <v>12</v>
      </c>
      <c r="BF28" t="str">
        <f t="shared" ca="1" si="54"/>
        <v>{Анальгин, Баралгин, Влажные салфетки, Долгит, Корвалол, Мирамистин, Стелланин, Терафлю}</v>
      </c>
    </row>
    <row r="29" spans="3:58" x14ac:dyDescent="0.3">
      <c r="C29" s="5" t="str">
        <f t="shared" ca="1" si="67"/>
        <v>Влажные салфетки</v>
      </c>
      <c r="D29" s="5" t="str">
        <f t="shared" ca="1" si="68"/>
        <v>Корвалол</v>
      </c>
      <c r="E29" s="19">
        <f t="shared" ca="1" si="1"/>
        <v>6</v>
      </c>
      <c r="F29">
        <f t="shared" ca="1" si="2"/>
        <v>9</v>
      </c>
      <c r="G29" t="str">
        <f t="shared" ca="1" si="3"/>
        <v>{Влажные салфетки, Корвалол}</v>
      </c>
      <c r="H29" t="str">
        <f t="shared" ca="1" si="69"/>
        <v>Анальгин</v>
      </c>
      <c r="I29" t="str">
        <f t="shared" ca="1" si="70"/>
        <v>Контрактубекс</v>
      </c>
      <c r="J29" t="str">
        <f t="shared" ca="1" si="71"/>
        <v>Корвалол</v>
      </c>
      <c r="K29" s="19">
        <f t="shared" ca="1" si="7"/>
        <v>7</v>
      </c>
      <c r="L29">
        <f t="shared" ca="1" si="8"/>
        <v>9</v>
      </c>
      <c r="M29" t="str">
        <f t="shared" ca="1" si="9"/>
        <v>{Анальгин, Контрактубекс, Корвалол}</v>
      </c>
      <c r="N29" t="str">
        <f t="shared" ca="1" si="72"/>
        <v>Анальгин</v>
      </c>
      <c r="O29" t="str">
        <f t="shared" ca="1" si="73"/>
        <v>Баралгин</v>
      </c>
      <c r="P29" t="str">
        <f t="shared" ca="1" si="74"/>
        <v>Мирамистин</v>
      </c>
      <c r="Q29" t="str">
        <f t="shared" ca="1" si="75"/>
        <v>Терафлю</v>
      </c>
      <c r="R29" s="19">
        <f t="shared" ca="1" si="14"/>
        <v>8</v>
      </c>
      <c r="S29">
        <f t="shared" ca="1" si="15"/>
        <v>12</v>
      </c>
      <c r="T29" t="str">
        <f t="shared" ca="1" si="16"/>
        <v>{Анальгин, Баралгин, Мирамистин, Терафлю}</v>
      </c>
      <c r="U29" t="str">
        <f t="shared" ca="1" si="90"/>
        <v>Анальгин</v>
      </c>
      <c r="V29" t="str">
        <f t="shared" ca="1" si="91"/>
        <v>Баралгин</v>
      </c>
      <c r="W29" t="str">
        <f t="shared" ca="1" si="92"/>
        <v>Влажные салфетки</v>
      </c>
      <c r="X29" t="str">
        <f t="shared" ca="1" si="93"/>
        <v>Контрактубекс</v>
      </c>
      <c r="Y29" t="str">
        <f t="shared" ca="1" si="94"/>
        <v>Корвалол</v>
      </c>
      <c r="Z29" s="19">
        <f t="shared" ca="1" si="22"/>
        <v>11</v>
      </c>
      <c r="AA29">
        <f t="shared" ca="1" si="23"/>
        <v>9</v>
      </c>
      <c r="AB29" t="str">
        <f t="shared" ca="1" si="24"/>
        <v>{Анальгин, Баралгин, Влажные салфетки, Контрактубекс, Корвалол}</v>
      </c>
      <c r="AC29" t="str">
        <f t="shared" ca="1" si="76"/>
        <v>Анальгин</v>
      </c>
      <c r="AD29" t="str">
        <f t="shared" ca="1" si="77"/>
        <v>Баралгин</v>
      </c>
      <c r="AE29" t="str">
        <f t="shared" ca="1" si="78"/>
        <v>Валидол</v>
      </c>
      <c r="AF29" t="str">
        <f t="shared" ca="1" si="79"/>
        <v>Контрактубекс</v>
      </c>
      <c r="AG29" t="str">
        <f t="shared" ca="1" si="80"/>
        <v>Корвалол</v>
      </c>
      <c r="AH29" t="str">
        <f t="shared" ca="1" si="81"/>
        <v>Стелланин</v>
      </c>
      <c r="AI29" s="19">
        <f t="shared" ca="1" si="31"/>
        <v>14</v>
      </c>
      <c r="AJ29">
        <f t="shared" ca="1" si="32"/>
        <v>11</v>
      </c>
      <c r="AK29" t="str">
        <f t="shared" ca="1" si="33"/>
        <v>{Анальгин, Баралгин, Валидол, Контрактубекс, Корвалол, Стелланин}</v>
      </c>
      <c r="AL29" t="str">
        <f t="shared" ca="1" si="102"/>
        <v>Анальгин</v>
      </c>
      <c r="AM29" t="str">
        <f t="shared" ca="1" si="103"/>
        <v>Баралгин</v>
      </c>
      <c r="AN29" t="str">
        <f t="shared" ca="1" si="104"/>
        <v>Валидол</v>
      </c>
      <c r="AO29" t="str">
        <f t="shared" ca="1" si="105"/>
        <v>Долгит</v>
      </c>
      <c r="AP29" t="str">
        <f t="shared" ca="1" si="106"/>
        <v>Корвалол</v>
      </c>
      <c r="AQ29" t="str">
        <f t="shared" ca="1" si="107"/>
        <v>Мирамистин</v>
      </c>
      <c r="AR29" t="str">
        <f t="shared" ca="1" si="108"/>
        <v>Стелланин</v>
      </c>
      <c r="AS29" s="19">
        <f t="shared" ca="1" si="41"/>
        <v>22</v>
      </c>
      <c r="AT29">
        <f t="shared" ca="1" si="42"/>
        <v>11</v>
      </c>
      <c r="AU29" t="str">
        <f t="shared" ca="1" si="43"/>
        <v>{Анальгин, Баралгин, Валидол, Долгит, Корвалол, Мирамистин, Стелланин}</v>
      </c>
      <c r="AV29" t="str">
        <f t="shared" ca="1" si="82"/>
        <v>Анальгин</v>
      </c>
      <c r="AW29" t="str">
        <f t="shared" ca="1" si="83"/>
        <v>Баралгин</v>
      </c>
      <c r="AX29" t="str">
        <f t="shared" ca="1" si="84"/>
        <v>Влажные салфетки</v>
      </c>
      <c r="AY29" t="str">
        <f t="shared" ca="1" si="85"/>
        <v>Контрактубекс</v>
      </c>
      <c r="AZ29" t="str">
        <f t="shared" ca="1" si="86"/>
        <v>Корвалол</v>
      </c>
      <c r="BA29" t="str">
        <f t="shared" ca="1" si="87"/>
        <v>Мирамистин</v>
      </c>
      <c r="BB29" t="str">
        <f t="shared" ca="1" si="88"/>
        <v>Стелланин</v>
      </c>
      <c r="BC29" t="str">
        <f t="shared" ca="1" si="89"/>
        <v>Терафлю</v>
      </c>
      <c r="BD29" s="19">
        <f t="shared" ca="1" si="52"/>
        <v>48</v>
      </c>
      <c r="BE29">
        <f t="shared" ca="1" si="53"/>
        <v>12</v>
      </c>
      <c r="BF29" t="str">
        <f t="shared" ca="1" si="54"/>
        <v>{Анальгин, Баралгин, Влажные салфетки, Контрактубекс, Корвалол, Мирамистин, Стелланин, Терафлю}</v>
      </c>
    </row>
    <row r="30" spans="3:58" x14ac:dyDescent="0.3">
      <c r="C30" s="5" t="str">
        <f t="shared" ca="1" si="67"/>
        <v>Влажные салфетки</v>
      </c>
      <c r="D30" s="5" t="str">
        <f t="shared" ca="1" si="68"/>
        <v>Мирамистин</v>
      </c>
      <c r="E30" s="19">
        <f t="shared" ca="1" si="1"/>
        <v>6</v>
      </c>
      <c r="F30">
        <f t="shared" ca="1" si="2"/>
        <v>10</v>
      </c>
      <c r="G30" t="str">
        <f t="shared" ca="1" si="3"/>
        <v>{Влажные салфетки, Мирамистин}</v>
      </c>
      <c r="H30" t="str">
        <f t="shared" ca="1" si="69"/>
        <v>Анальгин</v>
      </c>
      <c r="I30" t="str">
        <f t="shared" ca="1" si="70"/>
        <v>Контрактубекс</v>
      </c>
      <c r="J30" t="str">
        <f t="shared" ca="1" si="71"/>
        <v>Мирамистин</v>
      </c>
      <c r="K30" s="19">
        <f t="shared" ca="1" si="7"/>
        <v>7</v>
      </c>
      <c r="L30">
        <f t="shared" ca="1" si="8"/>
        <v>10</v>
      </c>
      <c r="M30" t="str">
        <f t="shared" ca="1" si="9"/>
        <v>{Анальгин, Контрактубекс, Мирамистин}</v>
      </c>
      <c r="N30" t="str">
        <f t="shared" ca="1" si="72"/>
        <v>Анальгин</v>
      </c>
      <c r="O30" t="str">
        <f t="shared" ca="1" si="73"/>
        <v>Баралгин</v>
      </c>
      <c r="P30" t="str">
        <f t="shared" ca="1" si="74"/>
        <v>Стелланин</v>
      </c>
      <c r="Q30" t="str">
        <f t="shared" ca="1" si="75"/>
        <v>Терафлю</v>
      </c>
      <c r="R30" s="19">
        <f t="shared" ca="1" si="14"/>
        <v>9</v>
      </c>
      <c r="S30">
        <f t="shared" ca="1" si="15"/>
        <v>12</v>
      </c>
      <c r="T30" t="str">
        <f t="shared" ca="1" si="16"/>
        <v>{Анальгин, Баралгин, Стелланин, Терафлю}</v>
      </c>
      <c r="U30" t="str">
        <f t="shared" ca="1" si="90"/>
        <v>Анальгин</v>
      </c>
      <c r="V30" t="str">
        <f t="shared" ca="1" si="91"/>
        <v>Баралгин</v>
      </c>
      <c r="W30" t="str">
        <f t="shared" ca="1" si="92"/>
        <v>Влажные салфетки</v>
      </c>
      <c r="X30" t="str">
        <f t="shared" ca="1" si="93"/>
        <v>Контрактубекс</v>
      </c>
      <c r="Y30" t="str">
        <f t="shared" ca="1" si="94"/>
        <v>Мирамистин</v>
      </c>
      <c r="Z30" s="19">
        <f t="shared" ca="1" si="22"/>
        <v>11</v>
      </c>
      <c r="AA30">
        <f t="shared" ca="1" si="23"/>
        <v>10</v>
      </c>
      <c r="AB30" t="str">
        <f t="shared" ca="1" si="24"/>
        <v>{Анальгин, Баралгин, Влажные салфетки, Контрактубекс, Мирамистин}</v>
      </c>
      <c r="AC30" t="str">
        <f t="shared" ca="1" si="76"/>
        <v>Анальгин</v>
      </c>
      <c r="AD30" t="str">
        <f t="shared" ca="1" si="77"/>
        <v>Баралгин</v>
      </c>
      <c r="AE30" t="str">
        <f t="shared" ca="1" si="78"/>
        <v>Валидол</v>
      </c>
      <c r="AF30" t="str">
        <f t="shared" ca="1" si="79"/>
        <v>Контрактубекс</v>
      </c>
      <c r="AG30" t="str">
        <f t="shared" ca="1" si="80"/>
        <v>Корвалол</v>
      </c>
      <c r="AH30" t="str">
        <f t="shared" ca="1" si="81"/>
        <v>Терафлю</v>
      </c>
      <c r="AI30" s="19">
        <f t="shared" ca="1" si="31"/>
        <v>14</v>
      </c>
      <c r="AJ30">
        <f t="shared" ca="1" si="32"/>
        <v>12</v>
      </c>
      <c r="AK30" t="str">
        <f t="shared" ca="1" si="33"/>
        <v>{Анальгин, Баралгин, Валидол, Контрактубекс, Корвалол, Терафлю}</v>
      </c>
      <c r="AL30" t="str">
        <f t="shared" ca="1" si="102"/>
        <v>Анальгин</v>
      </c>
      <c r="AM30" t="str">
        <f t="shared" ca="1" si="103"/>
        <v>Баралгин</v>
      </c>
      <c r="AN30" t="str">
        <f t="shared" ca="1" si="104"/>
        <v>Валидол</v>
      </c>
      <c r="AO30" t="str">
        <f t="shared" ca="1" si="105"/>
        <v>Долгит</v>
      </c>
      <c r="AP30" t="str">
        <f t="shared" ca="1" si="106"/>
        <v>Корвалол</v>
      </c>
      <c r="AQ30" t="str">
        <f t="shared" ca="1" si="107"/>
        <v>Мирамистин</v>
      </c>
      <c r="AR30" t="str">
        <f t="shared" ca="1" si="108"/>
        <v>Терафлю</v>
      </c>
      <c r="AS30" s="19">
        <f t="shared" ca="1" si="41"/>
        <v>22</v>
      </c>
      <c r="AT30">
        <f t="shared" ca="1" si="42"/>
        <v>12</v>
      </c>
      <c r="AU30" t="str">
        <f t="shared" ca="1" si="43"/>
        <v>{Анальгин, Баралгин, Валидол, Долгит, Корвалол, Мирамистин, Терафлю}</v>
      </c>
      <c r="AV30" t="str">
        <f t="shared" ca="1" si="82"/>
        <v>Анальгин</v>
      </c>
      <c r="AW30" t="str">
        <f t="shared" ca="1" si="83"/>
        <v>Баралгин</v>
      </c>
      <c r="AX30" t="str">
        <f t="shared" ca="1" si="84"/>
        <v>Долгит</v>
      </c>
      <c r="AY30" t="str">
        <f t="shared" ca="1" si="85"/>
        <v>Контрактубекс</v>
      </c>
      <c r="AZ30" t="str">
        <f t="shared" ca="1" si="86"/>
        <v>Корвалол</v>
      </c>
      <c r="BA30" t="str">
        <f t="shared" ca="1" si="87"/>
        <v>Мирамистин</v>
      </c>
      <c r="BB30" t="str">
        <f t="shared" ca="1" si="88"/>
        <v>Стелланин</v>
      </c>
      <c r="BC30" t="str">
        <f t="shared" ca="1" si="89"/>
        <v>Терафлю</v>
      </c>
      <c r="BD30" s="19">
        <f t="shared" ca="1" si="52"/>
        <v>53</v>
      </c>
      <c r="BE30">
        <f t="shared" ca="1" si="53"/>
        <v>12</v>
      </c>
      <c r="BF30" t="str">
        <f t="shared" ca="1" si="54"/>
        <v>{Анальгин, Баралгин, Долгит, Контрактубекс, Корвалол, Мирамистин, Стелланин, Терафлю}</v>
      </c>
    </row>
    <row r="31" spans="3:58" x14ac:dyDescent="0.3">
      <c r="C31" s="5" t="str">
        <f t="shared" ca="1" si="67"/>
        <v>Влажные салфетки</v>
      </c>
      <c r="D31" s="5" t="str">
        <f t="shared" ca="1" si="68"/>
        <v>Стелланин</v>
      </c>
      <c r="E31" s="19">
        <f t="shared" ca="1" si="1"/>
        <v>6</v>
      </c>
      <c r="F31">
        <f t="shared" ca="1" si="2"/>
        <v>11</v>
      </c>
      <c r="G31" t="str">
        <f t="shared" ca="1" si="3"/>
        <v>{Влажные салфетки, Стелланин}</v>
      </c>
      <c r="H31" t="str">
        <f t="shared" ca="1" si="69"/>
        <v>Анальгин</v>
      </c>
      <c r="I31" t="str">
        <f t="shared" ca="1" si="70"/>
        <v>Контрактубекс</v>
      </c>
      <c r="J31" t="str">
        <f t="shared" ca="1" si="71"/>
        <v>Стелланин</v>
      </c>
      <c r="K31" s="19">
        <f t="shared" ca="1" si="7"/>
        <v>7</v>
      </c>
      <c r="L31">
        <f t="shared" ca="1" si="8"/>
        <v>11</v>
      </c>
      <c r="M31" t="str">
        <f t="shared" ca="1" si="9"/>
        <v>{Анальгин, Контрактубекс, Стелланин}</v>
      </c>
      <c r="N31" t="str">
        <f t="shared" ca="1" si="72"/>
        <v>Анальгин</v>
      </c>
      <c r="O31" t="str">
        <f t="shared" ca="1" si="73"/>
        <v>Валидол</v>
      </c>
      <c r="P31" t="str">
        <f t="shared" ca="1" si="74"/>
        <v>Влажные салфетки</v>
      </c>
      <c r="Q31" t="str">
        <f t="shared" ca="1" si="75"/>
        <v>Долгит</v>
      </c>
      <c r="R31" s="19">
        <f t="shared" ca="1" si="14"/>
        <v>11</v>
      </c>
      <c r="S31">
        <f t="shared" ca="1" si="15"/>
        <v>7</v>
      </c>
      <c r="T31" t="str">
        <f t="shared" ca="1" si="16"/>
        <v>{Анальгин, Валидол, Влажные салфетки, Долгит}</v>
      </c>
      <c r="U31" t="str">
        <f t="shared" ca="1" si="90"/>
        <v>Анальгин</v>
      </c>
      <c r="V31" t="str">
        <f t="shared" ca="1" si="91"/>
        <v>Баралгин</v>
      </c>
      <c r="W31" t="str">
        <f t="shared" ca="1" si="92"/>
        <v>Влажные салфетки</v>
      </c>
      <c r="X31" t="str">
        <f t="shared" ca="1" si="93"/>
        <v>Контрактубекс</v>
      </c>
      <c r="Y31" t="str">
        <f t="shared" ca="1" si="94"/>
        <v>Стелланин</v>
      </c>
      <c r="Z31" s="19">
        <f t="shared" ca="1" si="22"/>
        <v>11</v>
      </c>
      <c r="AA31">
        <f t="shared" ca="1" si="23"/>
        <v>11</v>
      </c>
      <c r="AB31" t="str">
        <f t="shared" ca="1" si="24"/>
        <v>{Анальгин, Баралгин, Влажные салфетки, Контрактубекс, Стелланин}</v>
      </c>
      <c r="AC31" t="str">
        <f t="shared" ca="1" si="76"/>
        <v>Анальгин</v>
      </c>
      <c r="AD31" t="str">
        <f t="shared" ca="1" si="77"/>
        <v>Баралгин</v>
      </c>
      <c r="AE31" t="str">
        <f t="shared" ca="1" si="78"/>
        <v>Валидол</v>
      </c>
      <c r="AF31" t="str">
        <f t="shared" ca="1" si="79"/>
        <v>Контрактубекс</v>
      </c>
      <c r="AG31" t="str">
        <f t="shared" ca="1" si="80"/>
        <v>Мирамистин</v>
      </c>
      <c r="AH31" t="str">
        <f t="shared" ca="1" si="81"/>
        <v>Стелланин</v>
      </c>
      <c r="AI31" s="19">
        <f t="shared" ca="1" si="31"/>
        <v>15</v>
      </c>
      <c r="AJ31">
        <f t="shared" ca="1" si="32"/>
        <v>11</v>
      </c>
      <c r="AK31" t="str">
        <f t="shared" ca="1" si="33"/>
        <v>{Анальгин, Баралгин, Валидол, Контрактубекс, Мирамистин, Стелланин}</v>
      </c>
      <c r="AL31" t="str">
        <f t="shared" ca="1" si="102"/>
        <v>Анальгин</v>
      </c>
      <c r="AM31" t="str">
        <f t="shared" ca="1" si="103"/>
        <v>Баралгин</v>
      </c>
      <c r="AN31" t="str">
        <f t="shared" ca="1" si="104"/>
        <v>Валидол</v>
      </c>
      <c r="AO31" t="str">
        <f t="shared" ca="1" si="105"/>
        <v>Долгит</v>
      </c>
      <c r="AP31" t="str">
        <f t="shared" ca="1" si="106"/>
        <v>Корвалол</v>
      </c>
      <c r="AQ31" t="str">
        <f t="shared" ca="1" si="107"/>
        <v>Стелланин</v>
      </c>
      <c r="AR31" t="str">
        <f t="shared" ca="1" si="108"/>
        <v>Терафлю</v>
      </c>
      <c r="AS31" s="19">
        <f t="shared" ca="1" si="41"/>
        <v>23</v>
      </c>
      <c r="AT31">
        <f t="shared" ca="1" si="42"/>
        <v>12</v>
      </c>
      <c r="AU31" t="str">
        <f t="shared" ca="1" si="43"/>
        <v>{Анальгин, Баралгин, Валидол, Долгит, Корвалол, Стелланин, Терафлю}</v>
      </c>
      <c r="AV31" t="str">
        <f t="shared" ca="1" si="82"/>
        <v>Анальгин</v>
      </c>
      <c r="AW31" t="str">
        <f t="shared" ca="1" si="83"/>
        <v>Валидол</v>
      </c>
      <c r="AX31" t="str">
        <f t="shared" ca="1" si="84"/>
        <v>Влажные салфетки</v>
      </c>
      <c r="AY31" t="str">
        <f t="shared" ca="1" si="85"/>
        <v>Долгит</v>
      </c>
      <c r="AZ31" t="str">
        <f t="shared" ca="1" si="86"/>
        <v>Контрактубекс</v>
      </c>
      <c r="BA31" t="str">
        <f t="shared" ca="1" si="87"/>
        <v>Корвалол</v>
      </c>
      <c r="BB31" t="str">
        <f t="shared" ca="1" si="88"/>
        <v>Мирамистин</v>
      </c>
      <c r="BC31" t="str">
        <f t="shared" ca="1" si="89"/>
        <v>Стелланин</v>
      </c>
      <c r="BD31" s="19">
        <f t="shared" ca="1" si="52"/>
        <v>59</v>
      </c>
      <c r="BE31">
        <f t="shared" ca="1" si="53"/>
        <v>11</v>
      </c>
      <c r="BF31" t="str">
        <f t="shared" ca="1" si="54"/>
        <v>{Анальгин, Валидол, Влажные салфетки, Долгит, Контрактубекс, Корвалол, Мирамистин, Стелланин}</v>
      </c>
    </row>
    <row r="32" spans="3:58" x14ac:dyDescent="0.3">
      <c r="C32" s="5" t="str">
        <f t="shared" ca="1" si="67"/>
        <v>Влажные салфетки</v>
      </c>
      <c r="D32" s="5" t="str">
        <f t="shared" ca="1" si="68"/>
        <v>Терафлю</v>
      </c>
      <c r="E32" s="19">
        <f t="shared" ca="1" si="1"/>
        <v>6</v>
      </c>
      <c r="F32">
        <f t="shared" ca="1" si="2"/>
        <v>12</v>
      </c>
      <c r="G32" t="str">
        <f t="shared" ca="1" si="3"/>
        <v>{Влажные салфетки, Терафлю}</v>
      </c>
      <c r="H32" t="str">
        <f t="shared" ca="1" si="69"/>
        <v>Анальгин</v>
      </c>
      <c r="I32" t="str">
        <f t="shared" ca="1" si="70"/>
        <v>Контрактубекс</v>
      </c>
      <c r="J32" t="str">
        <f t="shared" ca="1" si="71"/>
        <v>Терафлю</v>
      </c>
      <c r="K32" s="19">
        <f t="shared" ca="1" si="7"/>
        <v>7</v>
      </c>
      <c r="L32">
        <f t="shared" ca="1" si="8"/>
        <v>12</v>
      </c>
      <c r="M32" t="str">
        <f t="shared" ca="1" si="9"/>
        <v>{Анальгин, Контрактубекс, Терафлю}</v>
      </c>
      <c r="N32" t="str">
        <f t="shared" ca="1" si="72"/>
        <v>Анальгин</v>
      </c>
      <c r="O32" t="str">
        <f t="shared" ca="1" si="73"/>
        <v>Валидол</v>
      </c>
      <c r="P32" t="str">
        <f t="shared" ca="1" si="74"/>
        <v>Влажные салфетки</v>
      </c>
      <c r="Q32" t="str">
        <f t="shared" ca="1" si="75"/>
        <v>Контрактубекс</v>
      </c>
      <c r="R32" s="19">
        <f t="shared" ca="1" si="14"/>
        <v>11</v>
      </c>
      <c r="S32">
        <f t="shared" ca="1" si="15"/>
        <v>8</v>
      </c>
      <c r="T32" t="str">
        <f t="shared" ca="1" si="16"/>
        <v>{Анальгин, Валидол, Влажные салфетки, Контрактубекс}</v>
      </c>
      <c r="U32" t="str">
        <f t="shared" ca="1" si="90"/>
        <v>Анальгин</v>
      </c>
      <c r="V32" t="str">
        <f t="shared" ca="1" si="91"/>
        <v>Баралгин</v>
      </c>
      <c r="W32" t="str">
        <f t="shared" ca="1" si="92"/>
        <v>Влажные салфетки</v>
      </c>
      <c r="X32" t="str">
        <f t="shared" ca="1" si="93"/>
        <v>Контрактубекс</v>
      </c>
      <c r="Y32" t="str">
        <f t="shared" ca="1" si="94"/>
        <v>Терафлю</v>
      </c>
      <c r="Z32" s="19">
        <f t="shared" ca="1" si="22"/>
        <v>11</v>
      </c>
      <c r="AA32">
        <f t="shared" ca="1" si="23"/>
        <v>12</v>
      </c>
      <c r="AB32" t="str">
        <f t="shared" ca="1" si="24"/>
        <v>{Анальгин, Баралгин, Влажные салфетки, Контрактубекс, Терафлю}</v>
      </c>
      <c r="AC32" t="str">
        <f t="shared" ca="1" si="76"/>
        <v>Анальгин</v>
      </c>
      <c r="AD32" t="str">
        <f t="shared" ca="1" si="77"/>
        <v>Баралгин</v>
      </c>
      <c r="AE32" t="str">
        <f t="shared" ca="1" si="78"/>
        <v>Валидол</v>
      </c>
      <c r="AF32" t="str">
        <f t="shared" ca="1" si="79"/>
        <v>Контрактубекс</v>
      </c>
      <c r="AG32" t="str">
        <f t="shared" ca="1" si="80"/>
        <v>Мирамистин</v>
      </c>
      <c r="AH32" t="str">
        <f t="shared" ca="1" si="81"/>
        <v>Терафлю</v>
      </c>
      <c r="AI32" s="19">
        <f t="shared" ca="1" si="31"/>
        <v>15</v>
      </c>
      <c r="AJ32">
        <f t="shared" ca="1" si="32"/>
        <v>12</v>
      </c>
      <c r="AK32" t="str">
        <f t="shared" ca="1" si="33"/>
        <v>{Анальгин, Баралгин, Валидол, Контрактубекс, Мирамистин, Терафлю}</v>
      </c>
      <c r="AL32" t="str">
        <f t="shared" ca="1" si="102"/>
        <v>Анальгин</v>
      </c>
      <c r="AM32" t="str">
        <f t="shared" ca="1" si="103"/>
        <v>Баралгин</v>
      </c>
      <c r="AN32" t="str">
        <f t="shared" ca="1" si="104"/>
        <v>Валидол</v>
      </c>
      <c r="AO32" t="str">
        <f t="shared" ca="1" si="105"/>
        <v>Долгит</v>
      </c>
      <c r="AP32" t="str">
        <f t="shared" ca="1" si="106"/>
        <v>Мирамистин</v>
      </c>
      <c r="AQ32" t="str">
        <f t="shared" ca="1" si="107"/>
        <v>Стелланин</v>
      </c>
      <c r="AR32" t="str">
        <f t="shared" ca="1" si="108"/>
        <v>Терафлю</v>
      </c>
      <c r="AS32" s="19">
        <f t="shared" ca="1" si="41"/>
        <v>25</v>
      </c>
      <c r="AT32">
        <f t="shared" ca="1" si="42"/>
        <v>12</v>
      </c>
      <c r="AU32" t="str">
        <f t="shared" ca="1" si="43"/>
        <v>{Анальгин, Баралгин, Валидол, Долгит, Мирамистин, Стелланин, Терафлю}</v>
      </c>
      <c r="AV32" t="str">
        <f t="shared" ca="1" si="82"/>
        <v>Анальгин</v>
      </c>
      <c r="AW32" t="str">
        <f t="shared" ca="1" si="83"/>
        <v>Валидол</v>
      </c>
      <c r="AX32" t="str">
        <f t="shared" ca="1" si="84"/>
        <v>Влажные салфетки</v>
      </c>
      <c r="AY32" t="str">
        <f t="shared" ca="1" si="85"/>
        <v>Долгит</v>
      </c>
      <c r="AZ32" t="str">
        <f t="shared" ca="1" si="86"/>
        <v>Контрактубекс</v>
      </c>
      <c r="BA32" t="str">
        <f t="shared" ca="1" si="87"/>
        <v>Корвалол</v>
      </c>
      <c r="BB32" t="str">
        <f t="shared" ca="1" si="88"/>
        <v>Мирамистин</v>
      </c>
      <c r="BC32" t="str">
        <f t="shared" ca="1" si="89"/>
        <v>Терафлю</v>
      </c>
      <c r="BD32" s="19">
        <f t="shared" ca="1" si="52"/>
        <v>59</v>
      </c>
      <c r="BE32">
        <f t="shared" ca="1" si="53"/>
        <v>12</v>
      </c>
      <c r="BF32" t="str">
        <f t="shared" ca="1" si="54"/>
        <v>{Анальгин, Валидол, Влажные салфетки, Долгит, Контрактубекс, Корвалол, Мирамистин, Терафлю}</v>
      </c>
    </row>
    <row r="33" spans="3:58" x14ac:dyDescent="0.3">
      <c r="C33" s="5" t="str">
        <f t="shared" ca="1" si="67"/>
        <v>Долгит</v>
      </c>
      <c r="D33" s="5" t="str">
        <f t="shared" ca="1" si="68"/>
        <v>Контрактубекс</v>
      </c>
      <c r="E33" s="19">
        <f t="shared" ca="1" si="1"/>
        <v>7</v>
      </c>
      <c r="F33">
        <f t="shared" ca="1" si="2"/>
        <v>8</v>
      </c>
      <c r="G33" t="str">
        <f t="shared" ca="1" si="3"/>
        <v>{Долгит, Контрактубекс}</v>
      </c>
      <c r="H33" t="str">
        <f t="shared" ca="1" si="69"/>
        <v>Анальгин</v>
      </c>
      <c r="I33" t="str">
        <f t="shared" ca="1" si="70"/>
        <v>Корвалол</v>
      </c>
      <c r="J33" t="str">
        <f t="shared" ca="1" si="71"/>
        <v>Мирамистин</v>
      </c>
      <c r="K33" s="19">
        <f t="shared" ca="1" si="7"/>
        <v>8</v>
      </c>
      <c r="L33">
        <f t="shared" ca="1" si="8"/>
        <v>10</v>
      </c>
      <c r="M33" t="str">
        <f t="shared" ca="1" si="9"/>
        <v>{Анальгин, Корвалол, Мирамистин}</v>
      </c>
      <c r="N33" t="str">
        <f t="shared" ca="1" si="72"/>
        <v>Анальгин</v>
      </c>
      <c r="O33" t="str">
        <f t="shared" ca="1" si="73"/>
        <v>Валидол</v>
      </c>
      <c r="P33" t="str">
        <f t="shared" ca="1" si="74"/>
        <v>Влажные салфетки</v>
      </c>
      <c r="Q33" t="str">
        <f t="shared" ca="1" si="75"/>
        <v>Корвалол</v>
      </c>
      <c r="R33" s="19">
        <f t="shared" ca="1" si="14"/>
        <v>11</v>
      </c>
      <c r="S33">
        <f t="shared" ca="1" si="15"/>
        <v>9</v>
      </c>
      <c r="T33" t="str">
        <f t="shared" ca="1" si="16"/>
        <v>{Анальгин, Валидол, Влажные салфетки, Корвалол}</v>
      </c>
      <c r="U33" t="str">
        <f t="shared" ca="1" si="90"/>
        <v>Анальгин</v>
      </c>
      <c r="V33" t="str">
        <f t="shared" ca="1" si="91"/>
        <v>Баралгин</v>
      </c>
      <c r="W33" t="str">
        <f t="shared" ca="1" si="92"/>
        <v>Влажные салфетки</v>
      </c>
      <c r="X33" t="str">
        <f t="shared" ca="1" si="93"/>
        <v>Корвалол</v>
      </c>
      <c r="Y33" t="str">
        <f t="shared" ca="1" si="94"/>
        <v>Мирамистин</v>
      </c>
      <c r="Z33" s="19">
        <f t="shared" ca="1" si="22"/>
        <v>12</v>
      </c>
      <c r="AA33">
        <f t="shared" ca="1" si="23"/>
        <v>10</v>
      </c>
      <c r="AB33" t="str">
        <f t="shared" ca="1" si="24"/>
        <v>{Анальгин, Баралгин, Влажные салфетки, Корвалол, Мирамистин}</v>
      </c>
      <c r="AC33" t="str">
        <f t="shared" ca="1" si="76"/>
        <v>Анальгин</v>
      </c>
      <c r="AD33" t="str">
        <f t="shared" ca="1" si="77"/>
        <v>Баралгин</v>
      </c>
      <c r="AE33" t="str">
        <f t="shared" ca="1" si="78"/>
        <v>Валидол</v>
      </c>
      <c r="AF33" t="str">
        <f t="shared" ca="1" si="79"/>
        <v>Контрактубекс</v>
      </c>
      <c r="AG33" t="str">
        <f t="shared" ca="1" si="80"/>
        <v>Стелланин</v>
      </c>
      <c r="AH33" t="str">
        <f t="shared" ca="1" si="81"/>
        <v>Терафлю</v>
      </c>
      <c r="AI33" s="19">
        <f t="shared" ca="1" si="31"/>
        <v>16</v>
      </c>
      <c r="AJ33">
        <f t="shared" ca="1" si="32"/>
        <v>12</v>
      </c>
      <c r="AK33" t="str">
        <f t="shared" ca="1" si="33"/>
        <v>{Анальгин, Баралгин, Валидол, Контрактубекс, Стелланин, Терафлю}</v>
      </c>
      <c r="AL33" t="str">
        <f t="shared" ca="1" si="102"/>
        <v>Анальгин</v>
      </c>
      <c r="AM33" t="str">
        <f t="shared" ca="1" si="103"/>
        <v>Баралгин</v>
      </c>
      <c r="AN33" t="str">
        <f t="shared" ca="1" si="104"/>
        <v>Валидол</v>
      </c>
      <c r="AO33" t="str">
        <f t="shared" ca="1" si="105"/>
        <v>Контрактубекс</v>
      </c>
      <c r="AP33" t="str">
        <f t="shared" ca="1" si="106"/>
        <v>Корвалол</v>
      </c>
      <c r="AQ33" t="str">
        <f t="shared" ca="1" si="107"/>
        <v>Мирамистин</v>
      </c>
      <c r="AR33" t="str">
        <f t="shared" ca="1" si="108"/>
        <v>Стелланин</v>
      </c>
      <c r="AS33" s="19">
        <f t="shared" ca="1" si="41"/>
        <v>28</v>
      </c>
      <c r="AT33">
        <f t="shared" ca="1" si="42"/>
        <v>11</v>
      </c>
      <c r="AU33" t="str">
        <f t="shared" ca="1" si="43"/>
        <v>{Анальгин, Баралгин, Валидол, Контрактубекс, Корвалол, Мирамистин, Стелланин}</v>
      </c>
      <c r="AV33" t="str">
        <f t="shared" ca="1" si="82"/>
        <v>Анальгин</v>
      </c>
      <c r="AW33" t="str">
        <f t="shared" ca="1" si="83"/>
        <v>Валидол</v>
      </c>
      <c r="AX33" t="str">
        <f t="shared" ca="1" si="84"/>
        <v>Влажные салфетки</v>
      </c>
      <c r="AY33" t="str">
        <f t="shared" ca="1" si="85"/>
        <v>Долгит</v>
      </c>
      <c r="AZ33" t="str">
        <f t="shared" ca="1" si="86"/>
        <v>Контрактубекс</v>
      </c>
      <c r="BA33" t="str">
        <f t="shared" ca="1" si="87"/>
        <v>Корвалол</v>
      </c>
      <c r="BB33" t="str">
        <f t="shared" ca="1" si="88"/>
        <v>Стелланин</v>
      </c>
      <c r="BC33" t="str">
        <f t="shared" ca="1" si="89"/>
        <v>Терафлю</v>
      </c>
      <c r="BD33" s="19">
        <f t="shared" ca="1" si="52"/>
        <v>60</v>
      </c>
      <c r="BE33">
        <f t="shared" ca="1" si="53"/>
        <v>12</v>
      </c>
      <c r="BF33" t="str">
        <f t="shared" ca="1" si="54"/>
        <v>{Анальгин, Валидол, Влажные салфетки, Долгит, Контрактубекс, Корвалол, Стелланин, Терафлю}</v>
      </c>
    </row>
    <row r="34" spans="3:58" x14ac:dyDescent="0.3">
      <c r="C34" s="5" t="str">
        <f t="shared" ca="1" si="67"/>
        <v>Долгит</v>
      </c>
      <c r="D34" s="5" t="str">
        <f t="shared" ca="1" si="68"/>
        <v>Корвалол</v>
      </c>
      <c r="E34" s="19">
        <f t="shared" ca="1" si="1"/>
        <v>7</v>
      </c>
      <c r="F34">
        <f t="shared" ca="1" si="2"/>
        <v>9</v>
      </c>
      <c r="G34" t="str">
        <f t="shared" ca="1" si="3"/>
        <v>{Долгит, Корвалол}</v>
      </c>
      <c r="H34" t="str">
        <f t="shared" ca="1" si="69"/>
        <v>Анальгин</v>
      </c>
      <c r="I34" t="str">
        <f t="shared" ca="1" si="70"/>
        <v>Корвалол</v>
      </c>
      <c r="J34" t="str">
        <f t="shared" ca="1" si="71"/>
        <v>Стелланин</v>
      </c>
      <c r="K34" s="19">
        <f t="shared" ca="1" si="7"/>
        <v>8</v>
      </c>
      <c r="L34">
        <f t="shared" ca="1" si="8"/>
        <v>11</v>
      </c>
      <c r="M34" t="str">
        <f t="shared" ca="1" si="9"/>
        <v>{Анальгин, Корвалол, Стелланин}</v>
      </c>
      <c r="N34" t="str">
        <f t="shared" ca="1" si="72"/>
        <v>Анальгин</v>
      </c>
      <c r="O34" t="str">
        <f t="shared" ca="1" si="73"/>
        <v>Валидол</v>
      </c>
      <c r="P34" t="str">
        <f t="shared" ca="1" si="74"/>
        <v>Влажные салфетки</v>
      </c>
      <c r="Q34" t="str">
        <f t="shared" ca="1" si="75"/>
        <v>Мирамистин</v>
      </c>
      <c r="R34" s="19">
        <f t="shared" ca="1" si="14"/>
        <v>11</v>
      </c>
      <c r="S34">
        <f t="shared" ca="1" si="15"/>
        <v>10</v>
      </c>
      <c r="T34" t="str">
        <f t="shared" ca="1" si="16"/>
        <v>{Анальгин, Валидол, Влажные салфетки, Мирамистин}</v>
      </c>
      <c r="U34" t="str">
        <f t="shared" ca="1" si="90"/>
        <v>Анальгин</v>
      </c>
      <c r="V34" t="str">
        <f t="shared" ca="1" si="91"/>
        <v>Баралгин</v>
      </c>
      <c r="W34" t="str">
        <f t="shared" ca="1" si="92"/>
        <v>Влажные салфетки</v>
      </c>
      <c r="X34" t="str">
        <f t="shared" ca="1" si="93"/>
        <v>Корвалол</v>
      </c>
      <c r="Y34" t="str">
        <f t="shared" ca="1" si="94"/>
        <v>Стелланин</v>
      </c>
      <c r="Z34" s="19">
        <f t="shared" ca="1" si="22"/>
        <v>12</v>
      </c>
      <c r="AA34">
        <f t="shared" ca="1" si="23"/>
        <v>11</v>
      </c>
      <c r="AB34" t="str">
        <f t="shared" ca="1" si="24"/>
        <v>{Анальгин, Баралгин, Влажные салфетки, Корвалол, Стелланин}</v>
      </c>
      <c r="AC34" t="str">
        <f t="shared" ca="1" si="76"/>
        <v>Анальгин</v>
      </c>
      <c r="AD34" t="str">
        <f t="shared" ca="1" si="77"/>
        <v>Баралгин</v>
      </c>
      <c r="AE34" t="str">
        <f t="shared" ca="1" si="78"/>
        <v>Валидол</v>
      </c>
      <c r="AF34" t="str">
        <f t="shared" ca="1" si="79"/>
        <v>Корвалол</v>
      </c>
      <c r="AG34" t="str">
        <f t="shared" ca="1" si="80"/>
        <v>Мирамистин</v>
      </c>
      <c r="AH34" t="str">
        <f t="shared" ca="1" si="81"/>
        <v>Стелланин</v>
      </c>
      <c r="AI34" s="19">
        <f t="shared" ca="1" si="31"/>
        <v>18</v>
      </c>
      <c r="AJ34">
        <f t="shared" ca="1" si="32"/>
        <v>11</v>
      </c>
      <c r="AK34" t="str">
        <f t="shared" ca="1" si="33"/>
        <v>{Анальгин, Баралгин, Валидол, Корвалол, Мирамистин, Стелланин}</v>
      </c>
      <c r="AL34" t="str">
        <f t="shared" ca="1" si="102"/>
        <v>Анальгин</v>
      </c>
      <c r="AM34" t="str">
        <f t="shared" ca="1" si="103"/>
        <v>Баралгин</v>
      </c>
      <c r="AN34" t="str">
        <f t="shared" ca="1" si="104"/>
        <v>Валидол</v>
      </c>
      <c r="AO34" t="str">
        <f t="shared" ca="1" si="105"/>
        <v>Контрактубекс</v>
      </c>
      <c r="AP34" t="str">
        <f t="shared" ca="1" si="106"/>
        <v>Корвалол</v>
      </c>
      <c r="AQ34" t="str">
        <f t="shared" ca="1" si="107"/>
        <v>Мирамистин</v>
      </c>
      <c r="AR34" t="str">
        <f t="shared" ca="1" si="108"/>
        <v>Терафлю</v>
      </c>
      <c r="AS34" s="19">
        <f t="shared" ca="1" si="41"/>
        <v>28</v>
      </c>
      <c r="AT34">
        <f t="shared" ca="1" si="42"/>
        <v>12</v>
      </c>
      <c r="AU34" t="str">
        <f t="shared" ca="1" si="43"/>
        <v>{Анальгин, Баралгин, Валидол, Контрактубекс, Корвалол, Мирамистин, Терафлю}</v>
      </c>
      <c r="AV34" t="str">
        <f t="shared" ca="1" si="82"/>
        <v>Анальгин</v>
      </c>
      <c r="AW34" t="str">
        <f t="shared" ca="1" si="83"/>
        <v>Валидол</v>
      </c>
      <c r="AX34" t="str">
        <f t="shared" ca="1" si="84"/>
        <v>Влажные салфетки</v>
      </c>
      <c r="AY34" t="str">
        <f t="shared" ca="1" si="85"/>
        <v>Долгит</v>
      </c>
      <c r="AZ34" t="str">
        <f t="shared" ca="1" si="86"/>
        <v>Контрактубекс</v>
      </c>
      <c r="BA34" t="str">
        <f t="shared" ca="1" si="87"/>
        <v>Мирамистин</v>
      </c>
      <c r="BB34" t="str">
        <f t="shared" ca="1" si="88"/>
        <v>Стелланин</v>
      </c>
      <c r="BC34" t="str">
        <f t="shared" ca="1" si="89"/>
        <v>Терафлю</v>
      </c>
      <c r="BD34" s="19">
        <f t="shared" ca="1" si="52"/>
        <v>62</v>
      </c>
      <c r="BE34">
        <f t="shared" ca="1" si="53"/>
        <v>12</v>
      </c>
      <c r="BF34" t="str">
        <f t="shared" ca="1" si="54"/>
        <v>{Анальгин, Валидол, Влажные салфетки, Долгит, Контрактубекс, Мирамистин, Стелланин, Терафлю}</v>
      </c>
    </row>
    <row r="35" spans="3:58" x14ac:dyDescent="0.3">
      <c r="C35" s="5" t="str">
        <f t="shared" ca="1" si="67"/>
        <v>Долгит</v>
      </c>
      <c r="D35" s="5" t="str">
        <f t="shared" ca="1" si="68"/>
        <v>Мирамистин</v>
      </c>
      <c r="E35" s="19">
        <f t="shared" ca="1" si="1"/>
        <v>7</v>
      </c>
      <c r="F35">
        <f t="shared" ca="1" si="2"/>
        <v>10</v>
      </c>
      <c r="G35" t="str">
        <f t="shared" ca="1" si="3"/>
        <v>{Долгит, Мирамистин}</v>
      </c>
      <c r="H35" t="str">
        <f t="shared" ca="1" si="69"/>
        <v>Анальгин</v>
      </c>
      <c r="I35" t="str">
        <f t="shared" ca="1" si="70"/>
        <v>Корвалол</v>
      </c>
      <c r="J35" t="str">
        <f t="shared" ca="1" si="71"/>
        <v>Терафлю</v>
      </c>
      <c r="K35" s="19">
        <f t="shared" ca="1" si="7"/>
        <v>8</v>
      </c>
      <c r="L35">
        <f t="shared" ca="1" si="8"/>
        <v>12</v>
      </c>
      <c r="M35" t="str">
        <f t="shared" ca="1" si="9"/>
        <v>{Анальгин, Корвалол, Терафлю}</v>
      </c>
      <c r="N35" t="str">
        <f t="shared" ca="1" si="72"/>
        <v>Анальгин</v>
      </c>
      <c r="O35" t="str">
        <f t="shared" ca="1" si="73"/>
        <v>Валидол</v>
      </c>
      <c r="P35" t="str">
        <f t="shared" ca="1" si="74"/>
        <v>Влажные салфетки</v>
      </c>
      <c r="Q35" t="str">
        <f t="shared" ca="1" si="75"/>
        <v>Стелланин</v>
      </c>
      <c r="R35" s="19">
        <f t="shared" ca="1" si="14"/>
        <v>11</v>
      </c>
      <c r="S35">
        <f t="shared" ca="1" si="15"/>
        <v>11</v>
      </c>
      <c r="T35" t="str">
        <f t="shared" ca="1" si="16"/>
        <v>{Анальгин, Валидол, Влажные салфетки, Стелланин}</v>
      </c>
      <c r="U35" t="str">
        <f t="shared" ca="1" si="90"/>
        <v>Анальгин</v>
      </c>
      <c r="V35" t="str">
        <f t="shared" ca="1" si="91"/>
        <v>Баралгин</v>
      </c>
      <c r="W35" t="str">
        <f t="shared" ca="1" si="92"/>
        <v>Влажные салфетки</v>
      </c>
      <c r="X35" t="str">
        <f t="shared" ca="1" si="93"/>
        <v>Корвалол</v>
      </c>
      <c r="Y35" t="str">
        <f t="shared" ca="1" si="94"/>
        <v>Терафлю</v>
      </c>
      <c r="Z35" s="19">
        <f t="shared" ca="1" si="22"/>
        <v>12</v>
      </c>
      <c r="AA35">
        <f t="shared" ca="1" si="23"/>
        <v>12</v>
      </c>
      <c r="AB35" t="str">
        <f t="shared" ca="1" si="24"/>
        <v>{Анальгин, Баралгин, Влажные салфетки, Корвалол, Терафлю}</v>
      </c>
      <c r="AC35" t="str">
        <f t="shared" ca="1" si="76"/>
        <v>Анальгин</v>
      </c>
      <c r="AD35" t="str">
        <f t="shared" ca="1" si="77"/>
        <v>Баралгин</v>
      </c>
      <c r="AE35" t="str">
        <f t="shared" ca="1" si="78"/>
        <v>Валидол</v>
      </c>
      <c r="AF35" t="str">
        <f t="shared" ca="1" si="79"/>
        <v>Корвалол</v>
      </c>
      <c r="AG35" t="str">
        <f t="shared" ca="1" si="80"/>
        <v>Мирамистин</v>
      </c>
      <c r="AH35" t="str">
        <f t="shared" ca="1" si="81"/>
        <v>Терафлю</v>
      </c>
      <c r="AI35" s="19">
        <f t="shared" ca="1" si="31"/>
        <v>18</v>
      </c>
      <c r="AJ35">
        <f t="shared" ca="1" si="32"/>
        <v>12</v>
      </c>
      <c r="AK35" t="str">
        <f t="shared" ca="1" si="33"/>
        <v>{Анальгин, Баралгин, Валидол, Корвалол, Мирамистин, Терафлю}</v>
      </c>
      <c r="AL35" t="str">
        <f t="shared" ca="1" si="102"/>
        <v>Анальгин</v>
      </c>
      <c r="AM35" t="str">
        <f t="shared" ca="1" si="103"/>
        <v>Баралгин</v>
      </c>
      <c r="AN35" t="str">
        <f t="shared" ca="1" si="104"/>
        <v>Валидол</v>
      </c>
      <c r="AO35" t="str">
        <f t="shared" ca="1" si="105"/>
        <v>Контрактубекс</v>
      </c>
      <c r="AP35" t="str">
        <f t="shared" ca="1" si="106"/>
        <v>Корвалол</v>
      </c>
      <c r="AQ35" t="str">
        <f t="shared" ca="1" si="107"/>
        <v>Стелланин</v>
      </c>
      <c r="AR35" t="str">
        <f t="shared" ca="1" si="108"/>
        <v>Терафлю</v>
      </c>
      <c r="AS35" s="19">
        <f t="shared" ca="1" si="41"/>
        <v>29</v>
      </c>
      <c r="AT35">
        <f t="shared" ca="1" si="42"/>
        <v>12</v>
      </c>
      <c r="AU35" t="str">
        <f t="shared" ca="1" si="43"/>
        <v>{Анальгин, Баралгин, Валидол, Контрактубекс, Корвалол, Стелланин, Терафлю}</v>
      </c>
      <c r="AV35" t="str">
        <f t="shared" ca="1" si="82"/>
        <v>Анальгин</v>
      </c>
      <c r="AW35" t="str">
        <f t="shared" ca="1" si="83"/>
        <v>Валидол</v>
      </c>
      <c r="AX35" t="str">
        <f t="shared" ca="1" si="84"/>
        <v>Влажные салфетки</v>
      </c>
      <c r="AY35" t="str">
        <f t="shared" ca="1" si="85"/>
        <v>Долгит</v>
      </c>
      <c r="AZ35" t="str">
        <f t="shared" ca="1" si="86"/>
        <v>Корвалол</v>
      </c>
      <c r="BA35" t="str">
        <f t="shared" ca="1" si="87"/>
        <v>Мирамистин</v>
      </c>
      <c r="BB35" t="str">
        <f t="shared" ca="1" si="88"/>
        <v>Стелланин</v>
      </c>
      <c r="BC35" t="str">
        <f t="shared" ca="1" si="89"/>
        <v>Терафлю</v>
      </c>
      <c r="BD35" s="19">
        <f t="shared" ca="1" si="52"/>
        <v>65</v>
      </c>
      <c r="BE35">
        <f t="shared" ca="1" si="53"/>
        <v>12</v>
      </c>
      <c r="BF35" t="str">
        <f t="shared" ca="1" si="54"/>
        <v>{Анальгин, Валидол, Влажные салфетки, Долгит, Корвалол, Мирамистин, Стелланин, Терафлю}</v>
      </c>
    </row>
    <row r="36" spans="3:58" x14ac:dyDescent="0.3">
      <c r="C36" s="5" t="str">
        <f t="shared" ca="1" si="67"/>
        <v>Долгит</v>
      </c>
      <c r="D36" s="5" t="str">
        <f t="shared" ca="1" si="68"/>
        <v>Стелланин</v>
      </c>
      <c r="E36" s="19">
        <f t="shared" ca="1" si="1"/>
        <v>7</v>
      </c>
      <c r="F36">
        <f t="shared" ca="1" si="2"/>
        <v>11</v>
      </c>
      <c r="G36" t="str">
        <f t="shared" ca="1" si="3"/>
        <v>{Долгит, Стелланин}</v>
      </c>
      <c r="H36" t="str">
        <f t="shared" ca="1" si="69"/>
        <v>Анальгин</v>
      </c>
      <c r="I36" t="str">
        <f t="shared" ca="1" si="70"/>
        <v>Мирамистин</v>
      </c>
      <c r="J36" t="str">
        <f t="shared" ca="1" si="71"/>
        <v>Стелланин</v>
      </c>
      <c r="K36" s="19">
        <f t="shared" ref="K36:K67" ca="1" si="109">IF(J35&lt;&gt;$A$12,K35,IF(I35&lt;&gt;$A$11,K35+1,K35+2))</f>
        <v>9</v>
      </c>
      <c r="L36">
        <f t="shared" ref="L36:L67" ca="1" si="110">IF(J35&lt;&gt;$A$12,L35+1,ROW(INDIRECT(ADDRESS(MATCH(I36,$A$3:$A$12)+3,1))))</f>
        <v>11</v>
      </c>
      <c r="M36" t="str">
        <f t="shared" ca="1" si="9"/>
        <v>{Анальгин, Мирамистин, Стелланин}</v>
      </c>
      <c r="N36" t="str">
        <f t="shared" ca="1" si="72"/>
        <v>Анальгин</v>
      </c>
      <c r="O36" t="str">
        <f t="shared" ca="1" si="73"/>
        <v>Валидол</v>
      </c>
      <c r="P36" t="str">
        <f t="shared" ca="1" si="74"/>
        <v>Влажные салфетки</v>
      </c>
      <c r="Q36" t="str">
        <f t="shared" ca="1" si="75"/>
        <v>Терафлю</v>
      </c>
      <c r="R36" s="19">
        <f t="shared" ca="1" si="14"/>
        <v>11</v>
      </c>
      <c r="S36">
        <f t="shared" ca="1" si="15"/>
        <v>12</v>
      </c>
      <c r="T36" t="str">
        <f t="shared" ca="1" si="16"/>
        <v>{Анальгин, Валидол, Влажные салфетки, Терафлю}</v>
      </c>
      <c r="U36" t="str">
        <f t="shared" ca="1" si="90"/>
        <v>Анальгин</v>
      </c>
      <c r="V36" t="str">
        <f t="shared" ca="1" si="91"/>
        <v>Баралгин</v>
      </c>
      <c r="W36" t="str">
        <f t="shared" ca="1" si="92"/>
        <v>Влажные салфетки</v>
      </c>
      <c r="X36" t="str">
        <f t="shared" ca="1" si="93"/>
        <v>Мирамистин</v>
      </c>
      <c r="Y36" t="str">
        <f t="shared" ca="1" si="94"/>
        <v>Стелланин</v>
      </c>
      <c r="Z36" s="19">
        <f t="shared" ca="1" si="22"/>
        <v>13</v>
      </c>
      <c r="AA36">
        <f t="shared" ca="1" si="23"/>
        <v>11</v>
      </c>
      <c r="AB36" t="str">
        <f t="shared" ca="1" si="24"/>
        <v>{Анальгин, Баралгин, Влажные салфетки, Мирамистин, Стелланин}</v>
      </c>
      <c r="AC36" t="str">
        <f t="shared" ca="1" si="76"/>
        <v>Анальгин</v>
      </c>
      <c r="AD36" t="str">
        <f t="shared" ca="1" si="77"/>
        <v>Баралгин</v>
      </c>
      <c r="AE36" t="str">
        <f t="shared" ca="1" si="78"/>
        <v>Валидол</v>
      </c>
      <c r="AF36" t="str">
        <f t="shared" ca="1" si="79"/>
        <v>Корвалол</v>
      </c>
      <c r="AG36" t="str">
        <f t="shared" ca="1" si="80"/>
        <v>Стелланин</v>
      </c>
      <c r="AH36" t="str">
        <f t="shared" ca="1" si="81"/>
        <v>Терафлю</v>
      </c>
      <c r="AI36" s="19">
        <f t="shared" ca="1" si="31"/>
        <v>19</v>
      </c>
      <c r="AJ36">
        <f t="shared" ca="1" si="32"/>
        <v>12</v>
      </c>
      <c r="AK36" t="str">
        <f t="shared" ca="1" si="33"/>
        <v>{Анальгин, Баралгин, Валидол, Корвалол, Стелланин, Терафлю}</v>
      </c>
      <c r="AL36" t="str">
        <f t="shared" ca="1" si="102"/>
        <v>Анальгин</v>
      </c>
      <c r="AM36" t="str">
        <f t="shared" ca="1" si="103"/>
        <v>Баралгин</v>
      </c>
      <c r="AN36" t="str">
        <f t="shared" ca="1" si="104"/>
        <v>Валидол</v>
      </c>
      <c r="AO36" t="str">
        <f t="shared" ca="1" si="105"/>
        <v>Контрактубекс</v>
      </c>
      <c r="AP36" t="str">
        <f t="shared" ca="1" si="106"/>
        <v>Мирамистин</v>
      </c>
      <c r="AQ36" t="str">
        <f t="shared" ca="1" si="107"/>
        <v>Стелланин</v>
      </c>
      <c r="AR36" t="str">
        <f t="shared" ca="1" si="108"/>
        <v>Терафлю</v>
      </c>
      <c r="AS36" s="19">
        <f t="shared" ref="AS36:AS67" ca="1" si="111">IF(AR35&lt;&gt;$A$12,AS35,IF(AQ35&lt;&gt;$A$11,AS35+1,IF(AP35&lt;&gt;$A$10,AS35+2,IF(AO35&lt;&gt;$A$9,AS35+3,IF(AN35&lt;&gt;$A$8,AS35+4,IF(AM35&lt;&gt;$A$7,AS35+5,AS35+6))))))</f>
        <v>31</v>
      </c>
      <c r="AT36">
        <f t="shared" ref="AT36:AT67" ca="1" si="112">IF(AR35&lt;&gt;$A$12,AT35+1,ROW(INDIRECT(ADDRESS(MATCH(AQ36,$A$3:$A$12)+3,1))))</f>
        <v>12</v>
      </c>
      <c r="AU36" t="str">
        <f t="shared" ca="1" si="43"/>
        <v>{Анальгин, Баралгин, Валидол, Контрактубекс, Мирамистин, Стелланин, Терафлю}</v>
      </c>
      <c r="AV36" t="str">
        <f t="shared" ca="1" si="82"/>
        <v>Анальгин</v>
      </c>
      <c r="AW36" t="str">
        <f t="shared" ca="1" si="83"/>
        <v>Валидол</v>
      </c>
      <c r="AX36" t="str">
        <f t="shared" ca="1" si="84"/>
        <v>Влажные салфетки</v>
      </c>
      <c r="AY36" t="str">
        <f t="shared" ca="1" si="85"/>
        <v>Контрактубекс</v>
      </c>
      <c r="AZ36" t="str">
        <f t="shared" ca="1" si="86"/>
        <v>Корвалол</v>
      </c>
      <c r="BA36" t="str">
        <f t="shared" ca="1" si="87"/>
        <v>Мирамистин</v>
      </c>
      <c r="BB36" t="str">
        <f t="shared" ca="1" si="88"/>
        <v>Стелланин</v>
      </c>
      <c r="BC36" t="str">
        <f t="shared" ca="1" si="89"/>
        <v>Терафлю</v>
      </c>
      <c r="BD36" s="19">
        <f t="shared" ca="1" si="52"/>
        <v>69</v>
      </c>
      <c r="BE36">
        <f t="shared" ca="1" si="53"/>
        <v>12</v>
      </c>
      <c r="BF36" t="str">
        <f t="shared" ca="1" si="54"/>
        <v>{Анальгин, Валидол, Влажные салфетки, Контрактубекс, Корвалол, Мирамистин, Стелланин, Терафлю}</v>
      </c>
    </row>
    <row r="37" spans="3:58" x14ac:dyDescent="0.3">
      <c r="C37" s="5" t="str">
        <f t="shared" ca="1" si="67"/>
        <v>Долгит</v>
      </c>
      <c r="D37" s="5" t="str">
        <f t="shared" ca="1" si="68"/>
        <v>Терафлю</v>
      </c>
      <c r="E37" s="19">
        <f t="shared" ca="1" si="1"/>
        <v>7</v>
      </c>
      <c r="F37">
        <f t="shared" ca="1" si="2"/>
        <v>12</v>
      </c>
      <c r="G37" t="str">
        <f t="shared" ca="1" si="3"/>
        <v>{Долгит, Терафлю}</v>
      </c>
      <c r="H37" t="str">
        <f t="shared" ca="1" si="69"/>
        <v>Анальгин</v>
      </c>
      <c r="I37" t="str">
        <f t="shared" ca="1" si="70"/>
        <v>Мирамистин</v>
      </c>
      <c r="J37" t="str">
        <f t="shared" ca="1" si="71"/>
        <v>Терафлю</v>
      </c>
      <c r="K37" s="19">
        <f t="shared" ca="1" si="109"/>
        <v>9</v>
      </c>
      <c r="L37">
        <f t="shared" ca="1" si="110"/>
        <v>12</v>
      </c>
      <c r="M37" t="str">
        <f t="shared" ca="1" si="9"/>
        <v>{Анальгин, Мирамистин, Терафлю}</v>
      </c>
      <c r="N37" t="str">
        <f t="shared" ca="1" si="72"/>
        <v>Анальгин</v>
      </c>
      <c r="O37" t="str">
        <f t="shared" ca="1" si="73"/>
        <v>Валидол</v>
      </c>
      <c r="P37" t="str">
        <f t="shared" ca="1" si="74"/>
        <v>Долгит</v>
      </c>
      <c r="Q37" t="str">
        <f t="shared" ca="1" si="75"/>
        <v>Контрактубекс</v>
      </c>
      <c r="R37" s="19">
        <f t="shared" ca="1" si="14"/>
        <v>12</v>
      </c>
      <c r="S37">
        <f t="shared" ca="1" si="15"/>
        <v>8</v>
      </c>
      <c r="T37" t="str">
        <f t="shared" ca="1" si="16"/>
        <v>{Анальгин, Валидол, Долгит, Контрактубекс}</v>
      </c>
      <c r="U37" t="str">
        <f t="shared" ca="1" si="90"/>
        <v>Анальгин</v>
      </c>
      <c r="V37" t="str">
        <f t="shared" ca="1" si="91"/>
        <v>Баралгин</v>
      </c>
      <c r="W37" t="str">
        <f t="shared" ca="1" si="92"/>
        <v>Влажные салфетки</v>
      </c>
      <c r="X37" t="str">
        <f t="shared" ca="1" si="93"/>
        <v>Мирамистин</v>
      </c>
      <c r="Y37" t="str">
        <f t="shared" ca="1" si="94"/>
        <v>Терафлю</v>
      </c>
      <c r="Z37" s="19">
        <f t="shared" ca="1" si="22"/>
        <v>13</v>
      </c>
      <c r="AA37">
        <f t="shared" ca="1" si="23"/>
        <v>12</v>
      </c>
      <c r="AB37" t="str">
        <f t="shared" ca="1" si="24"/>
        <v>{Анальгин, Баралгин, Влажные салфетки, Мирамистин, Терафлю}</v>
      </c>
      <c r="AC37" t="str">
        <f t="shared" ca="1" si="76"/>
        <v>Анальгин</v>
      </c>
      <c r="AD37" t="str">
        <f t="shared" ca="1" si="77"/>
        <v>Баралгин</v>
      </c>
      <c r="AE37" t="str">
        <f t="shared" ca="1" si="78"/>
        <v>Валидол</v>
      </c>
      <c r="AF37" t="str">
        <f t="shared" ca="1" si="79"/>
        <v>Мирамистин</v>
      </c>
      <c r="AG37" t="str">
        <f t="shared" ca="1" si="80"/>
        <v>Стелланин</v>
      </c>
      <c r="AH37" t="str">
        <f t="shared" ca="1" si="81"/>
        <v>Терафлю</v>
      </c>
      <c r="AI37" s="19">
        <f t="shared" ca="1" si="31"/>
        <v>21</v>
      </c>
      <c r="AJ37">
        <f t="shared" ca="1" si="32"/>
        <v>12</v>
      </c>
      <c r="AK37" t="str">
        <f t="shared" ca="1" si="33"/>
        <v>{Анальгин, Баралгин, Валидол, Мирамистин, Стелланин, Терафлю}</v>
      </c>
      <c r="AL37" t="str">
        <f t="shared" ca="1" si="102"/>
        <v>Анальгин</v>
      </c>
      <c r="AM37" t="str">
        <f t="shared" ca="1" si="103"/>
        <v>Баралгин</v>
      </c>
      <c r="AN37" t="str">
        <f t="shared" ca="1" si="104"/>
        <v>Валидол</v>
      </c>
      <c r="AO37" t="str">
        <f t="shared" ca="1" si="105"/>
        <v>Корвалол</v>
      </c>
      <c r="AP37" t="str">
        <f t="shared" ca="1" si="106"/>
        <v>Мирамистин</v>
      </c>
      <c r="AQ37" t="str">
        <f t="shared" ca="1" si="107"/>
        <v>Стелланин</v>
      </c>
      <c r="AR37" t="str">
        <f t="shared" ca="1" si="108"/>
        <v>Терафлю</v>
      </c>
      <c r="AS37" s="19">
        <f t="shared" ca="1" si="111"/>
        <v>34</v>
      </c>
      <c r="AT37">
        <f t="shared" ca="1" si="112"/>
        <v>12</v>
      </c>
      <c r="AU37" t="str">
        <f t="shared" ca="1" si="43"/>
        <v>{Анальгин, Баралгин, Валидол, Корвалол, Мирамистин, Стелланин, Терафлю}</v>
      </c>
      <c r="AV37" t="str">
        <f t="shared" ref="AV37:AV47" ca="1" si="113">INDIRECT(ADDRESS(BD37,38))</f>
        <v>Анальгин</v>
      </c>
      <c r="AW37" t="str">
        <f t="shared" ref="AW37:AW47" ca="1" si="114">INDIRECT(ADDRESS(BD37,39))</f>
        <v>Валидол</v>
      </c>
      <c r="AX37" t="str">
        <f t="shared" ref="AX37:AX47" ca="1" si="115">INDIRECT(ADDRESS(BD37,40))</f>
        <v>Долгит</v>
      </c>
      <c r="AY37" t="str">
        <f t="shared" ref="AY37:AY47" ca="1" si="116">INDIRECT(ADDRESS(BD37,41))</f>
        <v>Контрактубекс</v>
      </c>
      <c r="AZ37" t="str">
        <f t="shared" ref="AZ37:AZ47" ca="1" si="117">INDIRECT(ADDRESS(BD37,42))</f>
        <v>Корвалол</v>
      </c>
      <c r="BA37" t="str">
        <f t="shared" ref="BA37:BA47" ca="1" si="118">INDIRECT(ADDRESS(BD37,43))</f>
        <v>Мирамистин</v>
      </c>
      <c r="BB37" t="str">
        <f t="shared" ref="BB37:BB47" ca="1" si="119">INDIRECT(ADDRESS(BD37,44))</f>
        <v>Стелланин</v>
      </c>
      <c r="BC37" t="str">
        <f t="shared" ref="BC37:BC47" ca="1" si="120">INDIRECT(ADDRESS(BE37,1))</f>
        <v>Терафлю</v>
      </c>
      <c r="BD37" s="19">
        <f t="shared" ca="1" si="52"/>
        <v>74</v>
      </c>
      <c r="BE37">
        <f t="shared" ca="1" si="53"/>
        <v>12</v>
      </c>
      <c r="BF37" t="str">
        <f t="shared" ca="1" si="54"/>
        <v>{Анальгин, Валидол, Долгит, Контрактубекс, Корвалол, Мирамистин, Стелланин, Терафлю}</v>
      </c>
    </row>
    <row r="38" spans="3:58" x14ac:dyDescent="0.3">
      <c r="C38" s="5" t="str">
        <f t="shared" ca="1" si="67"/>
        <v>Контрактубекс</v>
      </c>
      <c r="D38" s="5" t="str">
        <f t="shared" ca="1" si="68"/>
        <v>Корвалол</v>
      </c>
      <c r="E38" s="19">
        <f t="shared" ca="1" si="1"/>
        <v>8</v>
      </c>
      <c r="F38">
        <f t="shared" ca="1" si="2"/>
        <v>9</v>
      </c>
      <c r="G38" t="str">
        <f t="shared" ca="1" si="3"/>
        <v>{Контрактубекс, Корвалол}</v>
      </c>
      <c r="H38" t="str">
        <f t="shared" ca="1" si="69"/>
        <v>Анальгин</v>
      </c>
      <c r="I38" t="str">
        <f t="shared" ca="1" si="70"/>
        <v>Стелланин</v>
      </c>
      <c r="J38" t="str">
        <f t="shared" ca="1" si="71"/>
        <v>Терафлю</v>
      </c>
      <c r="K38" s="19">
        <f t="shared" ca="1" si="109"/>
        <v>10</v>
      </c>
      <c r="L38">
        <f t="shared" ca="1" si="110"/>
        <v>12</v>
      </c>
      <c r="M38" t="str">
        <f t="shared" ca="1" si="9"/>
        <v>{Анальгин, Стелланин, Терафлю}</v>
      </c>
      <c r="N38" t="str">
        <f t="shared" ca="1" si="72"/>
        <v>Анальгин</v>
      </c>
      <c r="O38" t="str">
        <f t="shared" ca="1" si="73"/>
        <v>Валидол</v>
      </c>
      <c r="P38" t="str">
        <f t="shared" ca="1" si="74"/>
        <v>Долгит</v>
      </c>
      <c r="Q38" t="str">
        <f t="shared" ca="1" si="75"/>
        <v>Корвалол</v>
      </c>
      <c r="R38" s="19">
        <f t="shared" ca="1" si="14"/>
        <v>12</v>
      </c>
      <c r="S38">
        <f t="shared" ca="1" si="15"/>
        <v>9</v>
      </c>
      <c r="T38" t="str">
        <f t="shared" ca="1" si="16"/>
        <v>{Анальгин, Валидол, Долгит, Корвалол}</v>
      </c>
      <c r="U38" t="str">
        <f t="shared" ca="1" si="90"/>
        <v>Анальгин</v>
      </c>
      <c r="V38" t="str">
        <f t="shared" ca="1" si="91"/>
        <v>Баралгин</v>
      </c>
      <c r="W38" t="str">
        <f t="shared" ca="1" si="92"/>
        <v>Влажные салфетки</v>
      </c>
      <c r="X38" t="str">
        <f t="shared" ca="1" si="93"/>
        <v>Стелланин</v>
      </c>
      <c r="Y38" t="str">
        <f t="shared" ca="1" si="94"/>
        <v>Терафлю</v>
      </c>
      <c r="Z38" s="19">
        <f t="shared" ca="1" si="22"/>
        <v>14</v>
      </c>
      <c r="AA38">
        <f t="shared" ca="1" si="23"/>
        <v>12</v>
      </c>
      <c r="AB38" t="str">
        <f t="shared" ca="1" si="24"/>
        <v>{Анальгин, Баралгин, Влажные салфетки, Стелланин, Терафлю}</v>
      </c>
      <c r="AC38" t="str">
        <f t="shared" ca="1" si="76"/>
        <v>Анальгин</v>
      </c>
      <c r="AD38" t="str">
        <f t="shared" ca="1" si="77"/>
        <v>Баралгин</v>
      </c>
      <c r="AE38" t="str">
        <f t="shared" ca="1" si="78"/>
        <v>Влажные салфетки</v>
      </c>
      <c r="AF38" t="str">
        <f t="shared" ca="1" si="79"/>
        <v>Долгит</v>
      </c>
      <c r="AG38" t="str">
        <f t="shared" ca="1" si="80"/>
        <v>Контрактубекс</v>
      </c>
      <c r="AH38" t="str">
        <f t="shared" ca="1" si="81"/>
        <v>Корвалол</v>
      </c>
      <c r="AI38" s="19">
        <f t="shared" ca="1" si="31"/>
        <v>24</v>
      </c>
      <c r="AJ38">
        <f t="shared" ca="1" si="32"/>
        <v>9</v>
      </c>
      <c r="AK38" t="str">
        <f t="shared" ca="1" si="33"/>
        <v>{Анальгин, Баралгин, Влажные салфетки, Долгит, Контрактубекс, Корвалол}</v>
      </c>
      <c r="AL38" t="str">
        <f t="shared" ca="1" si="102"/>
        <v>Анальгин</v>
      </c>
      <c r="AM38" t="str">
        <f t="shared" ca="1" si="103"/>
        <v>Баралгин</v>
      </c>
      <c r="AN38" t="str">
        <f t="shared" ca="1" si="104"/>
        <v>Влажные салфетки</v>
      </c>
      <c r="AO38" t="str">
        <f t="shared" ca="1" si="105"/>
        <v>Долгит</v>
      </c>
      <c r="AP38" t="str">
        <f t="shared" ca="1" si="106"/>
        <v>Контрактубекс</v>
      </c>
      <c r="AQ38" t="str">
        <f t="shared" ca="1" si="107"/>
        <v>Корвалол</v>
      </c>
      <c r="AR38" t="str">
        <f t="shared" ca="1" si="108"/>
        <v>Мирамистин</v>
      </c>
      <c r="AS38" s="19">
        <f t="shared" ca="1" si="111"/>
        <v>38</v>
      </c>
      <c r="AT38">
        <f t="shared" ca="1" si="112"/>
        <v>10</v>
      </c>
      <c r="AU38" t="str">
        <f t="shared" ca="1" si="43"/>
        <v>{Анальгин, Баралгин, Влажные салфетки, Долгит, Контрактубекс, Корвалол, Мирамистин}</v>
      </c>
      <c r="AV38" t="str">
        <f t="shared" ca="1" si="113"/>
        <v>Анальгин</v>
      </c>
      <c r="AW38" t="str">
        <f t="shared" ca="1" si="114"/>
        <v>Влажные салфетки</v>
      </c>
      <c r="AX38" t="str">
        <f t="shared" ca="1" si="115"/>
        <v>Долгит</v>
      </c>
      <c r="AY38" t="str">
        <f t="shared" ca="1" si="116"/>
        <v>Контрактубекс</v>
      </c>
      <c r="AZ38" t="str">
        <f t="shared" ca="1" si="117"/>
        <v>Корвалол</v>
      </c>
      <c r="BA38" t="str">
        <f t="shared" ca="1" si="118"/>
        <v>Мирамистин</v>
      </c>
      <c r="BB38" t="str">
        <f t="shared" ca="1" si="119"/>
        <v>Стелланин</v>
      </c>
      <c r="BC38" t="str">
        <f t="shared" ca="1" si="120"/>
        <v>Терафлю</v>
      </c>
      <c r="BD38" s="19">
        <f t="shared" ca="1" si="52"/>
        <v>80</v>
      </c>
      <c r="BE38">
        <f t="shared" ca="1" si="53"/>
        <v>12</v>
      </c>
      <c r="BF38" t="str">
        <f t="shared" ca="1" si="54"/>
        <v>{Анальгин, Влажные салфетки, Долгит, Контрактубекс, Корвалол, Мирамистин, Стелланин, Терафлю}</v>
      </c>
    </row>
    <row r="39" spans="3:58" x14ac:dyDescent="0.3">
      <c r="C39" s="5" t="str">
        <f t="shared" ca="1" si="67"/>
        <v>Контрактубекс</v>
      </c>
      <c r="D39" s="5" t="str">
        <f t="shared" ca="1" si="68"/>
        <v>Мирамистин</v>
      </c>
      <c r="E39" s="19">
        <f t="shared" ca="1" si="1"/>
        <v>8</v>
      </c>
      <c r="F39">
        <f t="shared" ca="1" si="2"/>
        <v>10</v>
      </c>
      <c r="G39" t="str">
        <f t="shared" ca="1" si="3"/>
        <v>{Контрактубекс, Мирамистин}</v>
      </c>
      <c r="H39" t="str">
        <f t="shared" ca="1" si="69"/>
        <v>Баралгин</v>
      </c>
      <c r="I39" t="str">
        <f t="shared" ca="1" si="70"/>
        <v>Валидол</v>
      </c>
      <c r="J39" t="str">
        <f t="shared" ca="1" si="71"/>
        <v>Влажные салфетки</v>
      </c>
      <c r="K39" s="19">
        <f t="shared" ca="1" si="109"/>
        <v>12</v>
      </c>
      <c r="L39">
        <f t="shared" ca="1" si="110"/>
        <v>6</v>
      </c>
      <c r="M39" t="str">
        <f t="shared" ca="1" si="9"/>
        <v>{Баралгин, Валидол, Влажные салфетки}</v>
      </c>
      <c r="N39" t="str">
        <f t="shared" ca="1" si="72"/>
        <v>Анальгин</v>
      </c>
      <c r="O39" t="str">
        <f t="shared" ca="1" si="73"/>
        <v>Валидол</v>
      </c>
      <c r="P39" t="str">
        <f t="shared" ca="1" si="74"/>
        <v>Долгит</v>
      </c>
      <c r="Q39" t="str">
        <f t="shared" ca="1" si="75"/>
        <v>Мирамистин</v>
      </c>
      <c r="R39" s="19">
        <f t="shared" ca="1" si="14"/>
        <v>12</v>
      </c>
      <c r="S39">
        <f t="shared" ca="1" si="15"/>
        <v>10</v>
      </c>
      <c r="T39" t="str">
        <f t="shared" ca="1" si="16"/>
        <v>{Анальгин, Валидол, Долгит, Мирамистин}</v>
      </c>
      <c r="U39" t="str">
        <f t="shared" ca="1" si="90"/>
        <v>Анальгин</v>
      </c>
      <c r="V39" t="str">
        <f t="shared" ca="1" si="91"/>
        <v>Баралгин</v>
      </c>
      <c r="W39" t="str">
        <f t="shared" ca="1" si="92"/>
        <v>Долгит</v>
      </c>
      <c r="X39" t="str">
        <f t="shared" ca="1" si="93"/>
        <v>Контрактубекс</v>
      </c>
      <c r="Y39" t="str">
        <f t="shared" ca="1" si="94"/>
        <v>Корвалол</v>
      </c>
      <c r="Z39" s="19">
        <f t="shared" ca="1" si="22"/>
        <v>16</v>
      </c>
      <c r="AA39">
        <f t="shared" ca="1" si="23"/>
        <v>9</v>
      </c>
      <c r="AB39" t="str">
        <f t="shared" ca="1" si="24"/>
        <v>{Анальгин, Баралгин, Долгит, Контрактубекс, Корвалол}</v>
      </c>
      <c r="AC39" t="str">
        <f t="shared" ca="1" si="76"/>
        <v>Анальгин</v>
      </c>
      <c r="AD39" t="str">
        <f t="shared" ca="1" si="77"/>
        <v>Баралгин</v>
      </c>
      <c r="AE39" t="str">
        <f t="shared" ca="1" si="78"/>
        <v>Влажные салфетки</v>
      </c>
      <c r="AF39" t="str">
        <f t="shared" ca="1" si="79"/>
        <v>Долгит</v>
      </c>
      <c r="AG39" t="str">
        <f t="shared" ca="1" si="80"/>
        <v>Контрактубекс</v>
      </c>
      <c r="AH39" t="str">
        <f t="shared" ca="1" si="81"/>
        <v>Мирамистин</v>
      </c>
      <c r="AI39" s="19">
        <f t="shared" ca="1" si="31"/>
        <v>24</v>
      </c>
      <c r="AJ39">
        <f t="shared" ca="1" si="32"/>
        <v>10</v>
      </c>
      <c r="AK39" t="str">
        <f t="shared" ca="1" si="33"/>
        <v>{Анальгин, Баралгин, Влажные салфетки, Долгит, Контрактубекс, Мирамистин}</v>
      </c>
      <c r="AL39" t="str">
        <f t="shared" ca="1" si="102"/>
        <v>Анальгин</v>
      </c>
      <c r="AM39" t="str">
        <f t="shared" ca="1" si="103"/>
        <v>Баралгин</v>
      </c>
      <c r="AN39" t="str">
        <f t="shared" ca="1" si="104"/>
        <v>Влажные салфетки</v>
      </c>
      <c r="AO39" t="str">
        <f t="shared" ca="1" si="105"/>
        <v>Долгит</v>
      </c>
      <c r="AP39" t="str">
        <f t="shared" ca="1" si="106"/>
        <v>Контрактубекс</v>
      </c>
      <c r="AQ39" t="str">
        <f t="shared" ca="1" si="107"/>
        <v>Корвалол</v>
      </c>
      <c r="AR39" t="str">
        <f t="shared" ca="1" si="108"/>
        <v>Стелланин</v>
      </c>
      <c r="AS39" s="19">
        <f t="shared" ca="1" si="111"/>
        <v>38</v>
      </c>
      <c r="AT39">
        <f t="shared" ca="1" si="112"/>
        <v>11</v>
      </c>
      <c r="AU39" t="str">
        <f t="shared" ca="1" si="43"/>
        <v>{Анальгин, Баралгин, Влажные салфетки, Долгит, Контрактубекс, Корвалол, Стелланин}</v>
      </c>
      <c r="AV39" t="str">
        <f t="shared" ca="1" si="113"/>
        <v>Баралгин</v>
      </c>
      <c r="AW39" t="str">
        <f t="shared" ca="1" si="114"/>
        <v>Валидол</v>
      </c>
      <c r="AX39" t="str">
        <f t="shared" ca="1" si="115"/>
        <v>Влажные салфетки</v>
      </c>
      <c r="AY39" t="str">
        <f t="shared" ca="1" si="116"/>
        <v>Долгит</v>
      </c>
      <c r="AZ39" t="str">
        <f t="shared" ca="1" si="117"/>
        <v>Контрактубекс</v>
      </c>
      <c r="BA39" t="str">
        <f t="shared" ca="1" si="118"/>
        <v>Корвалол</v>
      </c>
      <c r="BB39" t="str">
        <f t="shared" ca="1" si="119"/>
        <v>Мирамистин</v>
      </c>
      <c r="BC39" t="str">
        <f t="shared" ca="1" si="120"/>
        <v>Стелланин</v>
      </c>
      <c r="BD39" s="19">
        <f t="shared" ca="1" si="52"/>
        <v>87</v>
      </c>
      <c r="BE39">
        <f t="shared" ca="1" si="53"/>
        <v>11</v>
      </c>
      <c r="BF39" t="str">
        <f t="shared" ca="1" si="54"/>
        <v>{Баралгин, Валидол, Влажные салфетки, Долгит, Контрактубекс, Корвалол, Мирамистин, Стелланин}</v>
      </c>
    </row>
    <row r="40" spans="3:58" x14ac:dyDescent="0.3">
      <c r="C40" s="5" t="str">
        <f t="shared" ca="1" si="67"/>
        <v>Контрактубекс</v>
      </c>
      <c r="D40" s="5" t="str">
        <f t="shared" ca="1" si="68"/>
        <v>Стелланин</v>
      </c>
      <c r="E40" s="19">
        <f t="shared" ca="1" si="1"/>
        <v>8</v>
      </c>
      <c r="F40">
        <f t="shared" ca="1" si="2"/>
        <v>11</v>
      </c>
      <c r="G40" t="str">
        <f t="shared" ca="1" si="3"/>
        <v>{Контрактубекс, Стелланин}</v>
      </c>
      <c r="H40" t="str">
        <f t="shared" ca="1" si="69"/>
        <v>Баралгин</v>
      </c>
      <c r="I40" t="str">
        <f t="shared" ca="1" si="70"/>
        <v>Валидол</v>
      </c>
      <c r="J40" t="str">
        <f t="shared" ca="1" si="71"/>
        <v>Долгит</v>
      </c>
      <c r="K40" s="19">
        <f t="shared" ca="1" si="109"/>
        <v>12</v>
      </c>
      <c r="L40">
        <f t="shared" ca="1" si="110"/>
        <v>7</v>
      </c>
      <c r="M40" t="str">
        <f t="shared" ca="1" si="9"/>
        <v>{Баралгин, Валидол, Долгит}</v>
      </c>
      <c r="N40" t="str">
        <f t="shared" ca="1" si="72"/>
        <v>Анальгин</v>
      </c>
      <c r="O40" t="str">
        <f t="shared" ca="1" si="73"/>
        <v>Валидол</v>
      </c>
      <c r="P40" t="str">
        <f t="shared" ca="1" si="74"/>
        <v>Долгит</v>
      </c>
      <c r="Q40" t="str">
        <f t="shared" ca="1" si="75"/>
        <v>Стелланин</v>
      </c>
      <c r="R40" s="19">
        <f t="shared" ca="1" si="14"/>
        <v>12</v>
      </c>
      <c r="S40">
        <f t="shared" ca="1" si="15"/>
        <v>11</v>
      </c>
      <c r="T40" t="str">
        <f t="shared" ca="1" si="16"/>
        <v>{Анальгин, Валидол, Долгит, Стелланин}</v>
      </c>
      <c r="U40" t="str">
        <f t="shared" ca="1" si="90"/>
        <v>Анальгин</v>
      </c>
      <c r="V40" t="str">
        <f t="shared" ca="1" si="91"/>
        <v>Баралгин</v>
      </c>
      <c r="W40" t="str">
        <f t="shared" ca="1" si="92"/>
        <v>Долгит</v>
      </c>
      <c r="X40" t="str">
        <f t="shared" ca="1" si="93"/>
        <v>Контрактубекс</v>
      </c>
      <c r="Y40" t="str">
        <f t="shared" ca="1" si="94"/>
        <v>Мирамистин</v>
      </c>
      <c r="Z40" s="19">
        <f t="shared" ca="1" si="22"/>
        <v>16</v>
      </c>
      <c r="AA40">
        <f t="shared" ca="1" si="23"/>
        <v>10</v>
      </c>
      <c r="AB40" t="str">
        <f t="shared" ca="1" si="24"/>
        <v>{Анальгин, Баралгин, Долгит, Контрактубекс, Мирамистин}</v>
      </c>
      <c r="AC40" t="str">
        <f t="shared" ca="1" si="76"/>
        <v>Анальгин</v>
      </c>
      <c r="AD40" t="str">
        <f t="shared" ca="1" si="77"/>
        <v>Баралгин</v>
      </c>
      <c r="AE40" t="str">
        <f t="shared" ca="1" si="78"/>
        <v>Влажные салфетки</v>
      </c>
      <c r="AF40" t="str">
        <f t="shared" ca="1" si="79"/>
        <v>Долгит</v>
      </c>
      <c r="AG40" t="str">
        <f t="shared" ca="1" si="80"/>
        <v>Контрактубекс</v>
      </c>
      <c r="AH40" t="str">
        <f t="shared" ca="1" si="81"/>
        <v>Стелланин</v>
      </c>
      <c r="AI40" s="19">
        <f t="shared" ca="1" si="31"/>
        <v>24</v>
      </c>
      <c r="AJ40">
        <f t="shared" ca="1" si="32"/>
        <v>11</v>
      </c>
      <c r="AK40" t="str">
        <f t="shared" ca="1" si="33"/>
        <v>{Анальгин, Баралгин, Влажные салфетки, Долгит, Контрактубекс, Стелланин}</v>
      </c>
      <c r="AL40" t="str">
        <f t="shared" ca="1" si="102"/>
        <v>Анальгин</v>
      </c>
      <c r="AM40" t="str">
        <f t="shared" ca="1" si="103"/>
        <v>Баралгин</v>
      </c>
      <c r="AN40" t="str">
        <f t="shared" ca="1" si="104"/>
        <v>Влажные салфетки</v>
      </c>
      <c r="AO40" t="str">
        <f t="shared" ca="1" si="105"/>
        <v>Долгит</v>
      </c>
      <c r="AP40" t="str">
        <f t="shared" ca="1" si="106"/>
        <v>Контрактубекс</v>
      </c>
      <c r="AQ40" t="str">
        <f t="shared" ca="1" si="107"/>
        <v>Корвалол</v>
      </c>
      <c r="AR40" t="str">
        <f t="shared" ca="1" si="108"/>
        <v>Терафлю</v>
      </c>
      <c r="AS40" s="19">
        <f t="shared" ca="1" si="111"/>
        <v>38</v>
      </c>
      <c r="AT40">
        <f t="shared" ca="1" si="112"/>
        <v>12</v>
      </c>
      <c r="AU40" t="str">
        <f t="shared" ca="1" si="43"/>
        <v>{Анальгин, Баралгин, Влажные салфетки, Долгит, Контрактубекс, Корвалол, Терафлю}</v>
      </c>
      <c r="AV40" t="str">
        <f t="shared" ca="1" si="113"/>
        <v>Баралгин</v>
      </c>
      <c r="AW40" t="str">
        <f t="shared" ca="1" si="114"/>
        <v>Валидол</v>
      </c>
      <c r="AX40" t="str">
        <f t="shared" ca="1" si="115"/>
        <v>Влажные салфетки</v>
      </c>
      <c r="AY40" t="str">
        <f t="shared" ca="1" si="116"/>
        <v>Долгит</v>
      </c>
      <c r="AZ40" t="str">
        <f t="shared" ca="1" si="117"/>
        <v>Контрактубекс</v>
      </c>
      <c r="BA40" t="str">
        <f t="shared" ca="1" si="118"/>
        <v>Корвалол</v>
      </c>
      <c r="BB40" t="str">
        <f t="shared" ca="1" si="119"/>
        <v>Мирамистин</v>
      </c>
      <c r="BC40" t="str">
        <f t="shared" ca="1" si="120"/>
        <v>Терафлю</v>
      </c>
      <c r="BD40" s="19">
        <f t="shared" ca="1" si="52"/>
        <v>87</v>
      </c>
      <c r="BE40">
        <f t="shared" ca="1" si="53"/>
        <v>12</v>
      </c>
      <c r="BF40" t="str">
        <f t="shared" ca="1" si="54"/>
        <v>{Баралгин, Валидол, Влажные салфетки, Долгит, Контрактубекс, Корвалол, Мирамистин, Терафлю}</v>
      </c>
    </row>
    <row r="41" spans="3:58" x14ac:dyDescent="0.3">
      <c r="C41" s="5" t="str">
        <f t="shared" ca="1" si="67"/>
        <v>Контрактубекс</v>
      </c>
      <c r="D41" s="5" t="str">
        <f t="shared" ca="1" si="68"/>
        <v>Терафлю</v>
      </c>
      <c r="E41" s="19">
        <f t="shared" ca="1" si="1"/>
        <v>8</v>
      </c>
      <c r="F41">
        <f t="shared" ca="1" si="2"/>
        <v>12</v>
      </c>
      <c r="G41" t="str">
        <f t="shared" ca="1" si="3"/>
        <v>{Контрактубекс, Терафлю}</v>
      </c>
      <c r="H41" t="str">
        <f t="shared" ca="1" si="69"/>
        <v>Баралгин</v>
      </c>
      <c r="I41" t="str">
        <f t="shared" ca="1" si="70"/>
        <v>Валидол</v>
      </c>
      <c r="J41" t="str">
        <f t="shared" ca="1" si="71"/>
        <v>Контрактубекс</v>
      </c>
      <c r="K41" s="19">
        <f t="shared" ca="1" si="109"/>
        <v>12</v>
      </c>
      <c r="L41">
        <f t="shared" ca="1" si="110"/>
        <v>8</v>
      </c>
      <c r="M41" t="str">
        <f t="shared" ca="1" si="9"/>
        <v>{Баралгин, Валидол, Контрактубекс}</v>
      </c>
      <c r="N41" t="str">
        <f t="shared" ca="1" si="72"/>
        <v>Анальгин</v>
      </c>
      <c r="O41" t="str">
        <f t="shared" ca="1" si="73"/>
        <v>Валидол</v>
      </c>
      <c r="P41" t="str">
        <f t="shared" ca="1" si="74"/>
        <v>Долгит</v>
      </c>
      <c r="Q41" t="str">
        <f t="shared" ca="1" si="75"/>
        <v>Терафлю</v>
      </c>
      <c r="R41" s="19">
        <f t="shared" ca="1" si="14"/>
        <v>12</v>
      </c>
      <c r="S41">
        <f t="shared" ca="1" si="15"/>
        <v>12</v>
      </c>
      <c r="T41" t="str">
        <f t="shared" ca="1" si="16"/>
        <v>{Анальгин, Валидол, Долгит, Терафлю}</v>
      </c>
      <c r="U41" t="str">
        <f t="shared" ca="1" si="90"/>
        <v>Анальгин</v>
      </c>
      <c r="V41" t="str">
        <f t="shared" ca="1" si="91"/>
        <v>Баралгин</v>
      </c>
      <c r="W41" t="str">
        <f t="shared" ca="1" si="92"/>
        <v>Долгит</v>
      </c>
      <c r="X41" t="str">
        <f t="shared" ca="1" si="93"/>
        <v>Контрактубекс</v>
      </c>
      <c r="Y41" t="str">
        <f t="shared" ca="1" si="94"/>
        <v>Стелланин</v>
      </c>
      <c r="Z41" s="19">
        <f t="shared" ca="1" si="22"/>
        <v>16</v>
      </c>
      <c r="AA41">
        <f t="shared" ca="1" si="23"/>
        <v>11</v>
      </c>
      <c r="AB41" t="str">
        <f t="shared" ca="1" si="24"/>
        <v>{Анальгин, Баралгин, Долгит, Контрактубекс, Стелланин}</v>
      </c>
      <c r="AC41" t="str">
        <f t="shared" ca="1" si="76"/>
        <v>Анальгин</v>
      </c>
      <c r="AD41" t="str">
        <f t="shared" ca="1" si="77"/>
        <v>Баралгин</v>
      </c>
      <c r="AE41" t="str">
        <f t="shared" ca="1" si="78"/>
        <v>Влажные салфетки</v>
      </c>
      <c r="AF41" t="str">
        <f t="shared" ca="1" si="79"/>
        <v>Долгит</v>
      </c>
      <c r="AG41" t="str">
        <f t="shared" ca="1" si="80"/>
        <v>Контрактубекс</v>
      </c>
      <c r="AH41" t="str">
        <f t="shared" ca="1" si="81"/>
        <v>Терафлю</v>
      </c>
      <c r="AI41" s="19">
        <f t="shared" ca="1" si="31"/>
        <v>24</v>
      </c>
      <c r="AJ41">
        <f t="shared" ca="1" si="32"/>
        <v>12</v>
      </c>
      <c r="AK41" t="str">
        <f t="shared" ca="1" si="33"/>
        <v>{Анальгин, Баралгин, Влажные салфетки, Долгит, Контрактубекс, Терафлю}</v>
      </c>
      <c r="AL41" t="str">
        <f t="shared" ca="1" si="102"/>
        <v>Анальгин</v>
      </c>
      <c r="AM41" t="str">
        <f t="shared" ca="1" si="103"/>
        <v>Баралгин</v>
      </c>
      <c r="AN41" t="str">
        <f t="shared" ca="1" si="104"/>
        <v>Влажные салфетки</v>
      </c>
      <c r="AO41" t="str">
        <f t="shared" ca="1" si="105"/>
        <v>Долгит</v>
      </c>
      <c r="AP41" t="str">
        <f t="shared" ca="1" si="106"/>
        <v>Контрактубекс</v>
      </c>
      <c r="AQ41" t="str">
        <f t="shared" ca="1" si="107"/>
        <v>Мирамистин</v>
      </c>
      <c r="AR41" t="str">
        <f t="shared" ca="1" si="108"/>
        <v>Стелланин</v>
      </c>
      <c r="AS41" s="19">
        <f t="shared" ca="1" si="111"/>
        <v>39</v>
      </c>
      <c r="AT41">
        <f t="shared" ca="1" si="112"/>
        <v>11</v>
      </c>
      <c r="AU41" t="str">
        <f t="shared" ca="1" si="43"/>
        <v>{Анальгин, Баралгин, Влажные салфетки, Долгит, Контрактубекс, Мирамистин, Стелланин}</v>
      </c>
      <c r="AV41" t="str">
        <f t="shared" ca="1" si="113"/>
        <v>Баралгин</v>
      </c>
      <c r="AW41" t="str">
        <f t="shared" ca="1" si="114"/>
        <v>Валидол</v>
      </c>
      <c r="AX41" t="str">
        <f t="shared" ca="1" si="115"/>
        <v>Влажные салфетки</v>
      </c>
      <c r="AY41" t="str">
        <f t="shared" ca="1" si="116"/>
        <v>Долгит</v>
      </c>
      <c r="AZ41" t="str">
        <f t="shared" ca="1" si="117"/>
        <v>Контрактубекс</v>
      </c>
      <c r="BA41" t="str">
        <f t="shared" ca="1" si="118"/>
        <v>Корвалол</v>
      </c>
      <c r="BB41" t="str">
        <f t="shared" ca="1" si="119"/>
        <v>Стелланин</v>
      </c>
      <c r="BC41" t="str">
        <f t="shared" ca="1" si="120"/>
        <v>Терафлю</v>
      </c>
      <c r="BD41" s="19">
        <f t="shared" ca="1" si="52"/>
        <v>88</v>
      </c>
      <c r="BE41">
        <f t="shared" ca="1" si="53"/>
        <v>12</v>
      </c>
      <c r="BF41" t="str">
        <f t="shared" ca="1" si="54"/>
        <v>{Баралгин, Валидол, Влажные салфетки, Долгит, Контрактубекс, Корвалол, Стелланин, Терафлю}</v>
      </c>
    </row>
    <row r="42" spans="3:58" x14ac:dyDescent="0.3">
      <c r="C42" s="5" t="str">
        <f t="shared" ca="1" si="67"/>
        <v>Корвалол</v>
      </c>
      <c r="D42" s="5" t="str">
        <f t="shared" ca="1" si="68"/>
        <v>Мирамистин</v>
      </c>
      <c r="E42" s="19">
        <f t="shared" ca="1" si="1"/>
        <v>9</v>
      </c>
      <c r="F42">
        <f t="shared" ca="1" si="2"/>
        <v>10</v>
      </c>
      <c r="G42" t="str">
        <f t="shared" ca="1" si="3"/>
        <v>{Корвалол, Мирамистин}</v>
      </c>
      <c r="H42" t="str">
        <f t="shared" ca="1" si="69"/>
        <v>Баралгин</v>
      </c>
      <c r="I42" t="str">
        <f t="shared" ca="1" si="70"/>
        <v>Валидол</v>
      </c>
      <c r="J42" t="str">
        <f t="shared" ca="1" si="71"/>
        <v>Корвалол</v>
      </c>
      <c r="K42" s="19">
        <f t="shared" ca="1" si="109"/>
        <v>12</v>
      </c>
      <c r="L42">
        <f t="shared" ca="1" si="110"/>
        <v>9</v>
      </c>
      <c r="M42" t="str">
        <f t="shared" ca="1" si="9"/>
        <v>{Баралгин, Валидол, Корвалол}</v>
      </c>
      <c r="N42" t="str">
        <f t="shared" ca="1" si="72"/>
        <v>Анальгин</v>
      </c>
      <c r="O42" t="str">
        <f t="shared" ca="1" si="73"/>
        <v>Валидол</v>
      </c>
      <c r="P42" t="str">
        <f t="shared" ca="1" si="74"/>
        <v>Контрактубекс</v>
      </c>
      <c r="Q42" t="str">
        <f t="shared" ca="1" si="75"/>
        <v>Корвалол</v>
      </c>
      <c r="R42" s="19">
        <f t="shared" ca="1" si="14"/>
        <v>13</v>
      </c>
      <c r="S42">
        <f t="shared" ca="1" si="15"/>
        <v>9</v>
      </c>
      <c r="T42" t="str">
        <f t="shared" ca="1" si="16"/>
        <v>{Анальгин, Валидол, Контрактубекс, Корвалол}</v>
      </c>
      <c r="U42" t="str">
        <f t="shared" ca="1" si="90"/>
        <v>Анальгин</v>
      </c>
      <c r="V42" t="str">
        <f t="shared" ca="1" si="91"/>
        <v>Баралгин</v>
      </c>
      <c r="W42" t="str">
        <f t="shared" ca="1" si="92"/>
        <v>Долгит</v>
      </c>
      <c r="X42" t="str">
        <f t="shared" ca="1" si="93"/>
        <v>Контрактубекс</v>
      </c>
      <c r="Y42" t="str">
        <f t="shared" ca="1" si="94"/>
        <v>Терафлю</v>
      </c>
      <c r="Z42" s="19">
        <f t="shared" ca="1" si="22"/>
        <v>16</v>
      </c>
      <c r="AA42">
        <f t="shared" ca="1" si="23"/>
        <v>12</v>
      </c>
      <c r="AB42" t="str">
        <f t="shared" ca="1" si="24"/>
        <v>{Анальгин, Баралгин, Долгит, Контрактубекс, Терафлю}</v>
      </c>
      <c r="AC42" t="str">
        <f t="shared" ca="1" si="76"/>
        <v>Анальгин</v>
      </c>
      <c r="AD42" t="str">
        <f t="shared" ca="1" si="77"/>
        <v>Баралгин</v>
      </c>
      <c r="AE42" t="str">
        <f t="shared" ca="1" si="78"/>
        <v>Влажные салфетки</v>
      </c>
      <c r="AF42" t="str">
        <f t="shared" ca="1" si="79"/>
        <v>Долгит</v>
      </c>
      <c r="AG42" t="str">
        <f t="shared" ca="1" si="80"/>
        <v>Корвалол</v>
      </c>
      <c r="AH42" t="str">
        <f t="shared" ca="1" si="81"/>
        <v>Мирамистин</v>
      </c>
      <c r="AI42" s="19">
        <f t="shared" ca="1" si="31"/>
        <v>25</v>
      </c>
      <c r="AJ42">
        <f t="shared" ca="1" si="32"/>
        <v>10</v>
      </c>
      <c r="AK42" t="str">
        <f t="shared" ca="1" si="33"/>
        <v>{Анальгин, Баралгин, Влажные салфетки, Долгит, Корвалол, Мирамистин}</v>
      </c>
      <c r="AL42" t="str">
        <f t="shared" ca="1" si="102"/>
        <v>Анальгин</v>
      </c>
      <c r="AM42" t="str">
        <f t="shared" ca="1" si="103"/>
        <v>Баралгин</v>
      </c>
      <c r="AN42" t="str">
        <f t="shared" ca="1" si="104"/>
        <v>Влажные салфетки</v>
      </c>
      <c r="AO42" t="str">
        <f t="shared" ca="1" si="105"/>
        <v>Долгит</v>
      </c>
      <c r="AP42" t="str">
        <f t="shared" ca="1" si="106"/>
        <v>Контрактубекс</v>
      </c>
      <c r="AQ42" t="str">
        <f t="shared" ca="1" si="107"/>
        <v>Мирамистин</v>
      </c>
      <c r="AR42" t="str">
        <f t="shared" ca="1" si="108"/>
        <v>Терафлю</v>
      </c>
      <c r="AS42" s="19">
        <f t="shared" ca="1" si="111"/>
        <v>39</v>
      </c>
      <c r="AT42">
        <f t="shared" ca="1" si="112"/>
        <v>12</v>
      </c>
      <c r="AU42" t="str">
        <f t="shared" ca="1" si="43"/>
        <v>{Анальгин, Баралгин, Влажные салфетки, Долгит, Контрактубекс, Мирамистин, Терафлю}</v>
      </c>
      <c r="AV42" t="str">
        <f t="shared" ca="1" si="113"/>
        <v>Баралгин</v>
      </c>
      <c r="AW42" t="str">
        <f t="shared" ca="1" si="114"/>
        <v>Валидол</v>
      </c>
      <c r="AX42" t="str">
        <f t="shared" ca="1" si="115"/>
        <v>Влажные салфетки</v>
      </c>
      <c r="AY42" t="str">
        <f t="shared" ca="1" si="116"/>
        <v>Долгит</v>
      </c>
      <c r="AZ42" t="str">
        <f t="shared" ca="1" si="117"/>
        <v>Контрактубекс</v>
      </c>
      <c r="BA42" t="str">
        <f t="shared" ca="1" si="118"/>
        <v>Мирамистин</v>
      </c>
      <c r="BB42" t="str">
        <f t="shared" ca="1" si="119"/>
        <v>Стелланин</v>
      </c>
      <c r="BC42" t="str">
        <f t="shared" ca="1" si="120"/>
        <v>Терафлю</v>
      </c>
      <c r="BD42" s="19">
        <f t="shared" ca="1" si="52"/>
        <v>90</v>
      </c>
      <c r="BE42">
        <f t="shared" ca="1" si="53"/>
        <v>12</v>
      </c>
      <c r="BF42" t="str">
        <f t="shared" ca="1" si="54"/>
        <v>{Баралгин, Валидол, Влажные салфетки, Долгит, Контрактубекс, Мирамистин, Стелланин, Терафлю}</v>
      </c>
    </row>
    <row r="43" spans="3:58" x14ac:dyDescent="0.3">
      <c r="C43" s="5" t="str">
        <f t="shared" ca="1" si="67"/>
        <v>Корвалол</v>
      </c>
      <c r="D43" s="5" t="str">
        <f t="shared" ca="1" si="68"/>
        <v>Стелланин</v>
      </c>
      <c r="E43" s="19">
        <f t="shared" ca="1" si="1"/>
        <v>9</v>
      </c>
      <c r="F43">
        <f t="shared" ca="1" si="2"/>
        <v>11</v>
      </c>
      <c r="G43" t="str">
        <f t="shared" ca="1" si="3"/>
        <v>{Корвалол, Стелланин}</v>
      </c>
      <c r="H43" t="str">
        <f t="shared" ca="1" si="69"/>
        <v>Баралгин</v>
      </c>
      <c r="I43" t="str">
        <f t="shared" ca="1" si="70"/>
        <v>Валидол</v>
      </c>
      <c r="J43" t="str">
        <f t="shared" ca="1" si="71"/>
        <v>Мирамистин</v>
      </c>
      <c r="K43" s="19">
        <f t="shared" ca="1" si="109"/>
        <v>12</v>
      </c>
      <c r="L43">
        <f t="shared" ca="1" si="110"/>
        <v>10</v>
      </c>
      <c r="M43" t="str">
        <f t="shared" ca="1" si="9"/>
        <v>{Баралгин, Валидол, Мирамистин}</v>
      </c>
      <c r="N43" t="str">
        <f t="shared" ca="1" si="72"/>
        <v>Анальгин</v>
      </c>
      <c r="O43" t="str">
        <f t="shared" ca="1" si="73"/>
        <v>Валидол</v>
      </c>
      <c r="P43" t="str">
        <f t="shared" ca="1" si="74"/>
        <v>Контрактубекс</v>
      </c>
      <c r="Q43" t="str">
        <f t="shared" ca="1" si="75"/>
        <v>Мирамистин</v>
      </c>
      <c r="R43" s="19">
        <f t="shared" ca="1" si="14"/>
        <v>13</v>
      </c>
      <c r="S43">
        <f t="shared" ca="1" si="15"/>
        <v>10</v>
      </c>
      <c r="T43" t="str">
        <f t="shared" ca="1" si="16"/>
        <v>{Анальгин, Валидол, Контрактубекс, Мирамистин}</v>
      </c>
      <c r="U43" t="str">
        <f t="shared" ca="1" si="90"/>
        <v>Анальгин</v>
      </c>
      <c r="V43" t="str">
        <f t="shared" ca="1" si="91"/>
        <v>Баралгин</v>
      </c>
      <c r="W43" t="str">
        <f t="shared" ca="1" si="92"/>
        <v>Долгит</v>
      </c>
      <c r="X43" t="str">
        <f t="shared" ca="1" si="93"/>
        <v>Корвалол</v>
      </c>
      <c r="Y43" t="str">
        <f t="shared" ca="1" si="94"/>
        <v>Мирамистин</v>
      </c>
      <c r="Z43" s="19">
        <f t="shared" ca="1" si="22"/>
        <v>17</v>
      </c>
      <c r="AA43">
        <f t="shared" ca="1" si="23"/>
        <v>10</v>
      </c>
      <c r="AB43" t="str">
        <f t="shared" ca="1" si="24"/>
        <v>{Анальгин, Баралгин, Долгит, Корвалол, Мирамистин}</v>
      </c>
      <c r="AC43" t="str">
        <f t="shared" ca="1" si="76"/>
        <v>Анальгин</v>
      </c>
      <c r="AD43" t="str">
        <f t="shared" ca="1" si="77"/>
        <v>Баралгин</v>
      </c>
      <c r="AE43" t="str">
        <f t="shared" ca="1" si="78"/>
        <v>Влажные салфетки</v>
      </c>
      <c r="AF43" t="str">
        <f t="shared" ca="1" si="79"/>
        <v>Долгит</v>
      </c>
      <c r="AG43" t="str">
        <f t="shared" ca="1" si="80"/>
        <v>Корвалол</v>
      </c>
      <c r="AH43" t="str">
        <f t="shared" ca="1" si="81"/>
        <v>Стелланин</v>
      </c>
      <c r="AI43" s="19">
        <f t="shared" ca="1" si="31"/>
        <v>25</v>
      </c>
      <c r="AJ43">
        <f t="shared" ca="1" si="32"/>
        <v>11</v>
      </c>
      <c r="AK43" t="str">
        <f t="shared" ca="1" si="33"/>
        <v>{Анальгин, Баралгин, Влажные салфетки, Долгит, Корвалол, Стелланин}</v>
      </c>
      <c r="AL43" t="str">
        <f t="shared" ca="1" si="102"/>
        <v>Анальгин</v>
      </c>
      <c r="AM43" t="str">
        <f t="shared" ca="1" si="103"/>
        <v>Баралгин</v>
      </c>
      <c r="AN43" t="str">
        <f t="shared" ca="1" si="104"/>
        <v>Влажные салфетки</v>
      </c>
      <c r="AO43" t="str">
        <f t="shared" ca="1" si="105"/>
        <v>Долгит</v>
      </c>
      <c r="AP43" t="str">
        <f t="shared" ca="1" si="106"/>
        <v>Контрактубекс</v>
      </c>
      <c r="AQ43" t="str">
        <f t="shared" ca="1" si="107"/>
        <v>Стелланин</v>
      </c>
      <c r="AR43" t="str">
        <f t="shared" ca="1" si="108"/>
        <v>Терафлю</v>
      </c>
      <c r="AS43" s="19">
        <f t="shared" ca="1" si="111"/>
        <v>40</v>
      </c>
      <c r="AT43">
        <f t="shared" ca="1" si="112"/>
        <v>12</v>
      </c>
      <c r="AU43" t="str">
        <f t="shared" ca="1" si="43"/>
        <v>{Анальгин, Баралгин, Влажные салфетки, Долгит, Контрактубекс, Стелланин, Терафлю}</v>
      </c>
      <c r="AV43" t="str">
        <f t="shared" ca="1" si="113"/>
        <v>Баралгин</v>
      </c>
      <c r="AW43" t="str">
        <f t="shared" ca="1" si="114"/>
        <v>Валидол</v>
      </c>
      <c r="AX43" t="str">
        <f t="shared" ca="1" si="115"/>
        <v>Влажные салфетки</v>
      </c>
      <c r="AY43" t="str">
        <f t="shared" ca="1" si="116"/>
        <v>Долгит</v>
      </c>
      <c r="AZ43" t="str">
        <f t="shared" ca="1" si="117"/>
        <v>Корвалол</v>
      </c>
      <c r="BA43" t="str">
        <f t="shared" ca="1" si="118"/>
        <v>Мирамистин</v>
      </c>
      <c r="BB43" t="str">
        <f t="shared" ca="1" si="119"/>
        <v>Стелланин</v>
      </c>
      <c r="BC43" t="str">
        <f t="shared" ca="1" si="120"/>
        <v>Терафлю</v>
      </c>
      <c r="BD43" s="19">
        <f t="shared" ca="1" si="52"/>
        <v>93</v>
      </c>
      <c r="BE43">
        <f t="shared" ca="1" si="53"/>
        <v>12</v>
      </c>
      <c r="BF43" t="str">
        <f t="shared" ca="1" si="54"/>
        <v>{Баралгин, Валидол, Влажные салфетки, Долгит, Корвалол, Мирамистин, Стелланин, Терафлю}</v>
      </c>
    </row>
    <row r="44" spans="3:58" x14ac:dyDescent="0.3">
      <c r="C44" s="5" t="str">
        <f t="shared" ca="1" si="67"/>
        <v>Корвалол</v>
      </c>
      <c r="D44" s="5" t="str">
        <f t="shared" ca="1" si="68"/>
        <v>Терафлю</v>
      </c>
      <c r="E44" s="19">
        <f t="shared" ca="1" si="1"/>
        <v>9</v>
      </c>
      <c r="F44">
        <f t="shared" ca="1" si="2"/>
        <v>12</v>
      </c>
      <c r="G44" t="str">
        <f t="shared" ca="1" si="3"/>
        <v>{Корвалол, Терафлю}</v>
      </c>
      <c r="H44" t="str">
        <f t="shared" ca="1" si="69"/>
        <v>Баралгин</v>
      </c>
      <c r="I44" t="str">
        <f t="shared" ca="1" si="70"/>
        <v>Валидол</v>
      </c>
      <c r="J44" t="str">
        <f t="shared" ca="1" si="71"/>
        <v>Стелланин</v>
      </c>
      <c r="K44" s="19">
        <f t="shared" ca="1" si="109"/>
        <v>12</v>
      </c>
      <c r="L44">
        <f t="shared" ca="1" si="110"/>
        <v>11</v>
      </c>
      <c r="M44" t="str">
        <f t="shared" ca="1" si="9"/>
        <v>{Баралгин, Валидол, Стелланин}</v>
      </c>
      <c r="N44" t="str">
        <f t="shared" ca="1" si="72"/>
        <v>Анальгин</v>
      </c>
      <c r="O44" t="str">
        <f t="shared" ca="1" si="73"/>
        <v>Валидол</v>
      </c>
      <c r="P44" t="str">
        <f t="shared" ca="1" si="74"/>
        <v>Контрактубекс</v>
      </c>
      <c r="Q44" t="str">
        <f t="shared" ca="1" si="75"/>
        <v>Стелланин</v>
      </c>
      <c r="R44" s="19">
        <f t="shared" ca="1" si="14"/>
        <v>13</v>
      </c>
      <c r="S44">
        <f t="shared" ca="1" si="15"/>
        <v>11</v>
      </c>
      <c r="T44" t="str">
        <f t="shared" ca="1" si="16"/>
        <v>{Анальгин, Валидол, Контрактубекс, Стелланин}</v>
      </c>
      <c r="U44" t="str">
        <f t="shared" ca="1" si="90"/>
        <v>Анальгин</v>
      </c>
      <c r="V44" t="str">
        <f t="shared" ca="1" si="91"/>
        <v>Баралгин</v>
      </c>
      <c r="W44" t="str">
        <f t="shared" ca="1" si="92"/>
        <v>Долгит</v>
      </c>
      <c r="X44" t="str">
        <f t="shared" ca="1" si="93"/>
        <v>Корвалол</v>
      </c>
      <c r="Y44" t="str">
        <f t="shared" ca="1" si="94"/>
        <v>Стелланин</v>
      </c>
      <c r="Z44" s="19">
        <f t="shared" ca="1" si="22"/>
        <v>17</v>
      </c>
      <c r="AA44">
        <f t="shared" ca="1" si="23"/>
        <v>11</v>
      </c>
      <c r="AB44" t="str">
        <f t="shared" ca="1" si="24"/>
        <v>{Анальгин, Баралгин, Долгит, Корвалол, Стелланин}</v>
      </c>
      <c r="AC44" t="str">
        <f t="shared" ca="1" si="76"/>
        <v>Анальгин</v>
      </c>
      <c r="AD44" t="str">
        <f t="shared" ca="1" si="77"/>
        <v>Баралгин</v>
      </c>
      <c r="AE44" t="str">
        <f t="shared" ca="1" si="78"/>
        <v>Влажные салфетки</v>
      </c>
      <c r="AF44" t="str">
        <f t="shared" ca="1" si="79"/>
        <v>Долгит</v>
      </c>
      <c r="AG44" t="str">
        <f t="shared" ca="1" si="80"/>
        <v>Корвалол</v>
      </c>
      <c r="AH44" t="str">
        <f t="shared" ca="1" si="81"/>
        <v>Терафлю</v>
      </c>
      <c r="AI44" s="19">
        <f t="shared" ca="1" si="31"/>
        <v>25</v>
      </c>
      <c r="AJ44">
        <f t="shared" ca="1" si="32"/>
        <v>12</v>
      </c>
      <c r="AK44" t="str">
        <f t="shared" ca="1" si="33"/>
        <v>{Анальгин, Баралгин, Влажные салфетки, Долгит, Корвалол, Терафлю}</v>
      </c>
      <c r="AL44" t="str">
        <f t="shared" ca="1" si="102"/>
        <v>Анальгин</v>
      </c>
      <c r="AM44" t="str">
        <f t="shared" ca="1" si="103"/>
        <v>Баралгин</v>
      </c>
      <c r="AN44" t="str">
        <f t="shared" ca="1" si="104"/>
        <v>Влажные салфетки</v>
      </c>
      <c r="AO44" t="str">
        <f t="shared" ca="1" si="105"/>
        <v>Долгит</v>
      </c>
      <c r="AP44" t="str">
        <f t="shared" ca="1" si="106"/>
        <v>Корвалол</v>
      </c>
      <c r="AQ44" t="str">
        <f t="shared" ca="1" si="107"/>
        <v>Мирамистин</v>
      </c>
      <c r="AR44" t="str">
        <f t="shared" ca="1" si="108"/>
        <v>Стелланин</v>
      </c>
      <c r="AS44" s="19">
        <f t="shared" ca="1" si="111"/>
        <v>42</v>
      </c>
      <c r="AT44">
        <f t="shared" ca="1" si="112"/>
        <v>11</v>
      </c>
      <c r="AU44" t="str">
        <f t="shared" ca="1" si="43"/>
        <v>{Анальгин, Баралгин, Влажные салфетки, Долгит, Корвалол, Мирамистин, Стелланин}</v>
      </c>
      <c r="AV44" t="str">
        <f t="shared" ca="1" si="113"/>
        <v>Баралгин</v>
      </c>
      <c r="AW44" t="str">
        <f t="shared" ca="1" si="114"/>
        <v>Валидол</v>
      </c>
      <c r="AX44" t="str">
        <f t="shared" ca="1" si="115"/>
        <v>Влажные салфетки</v>
      </c>
      <c r="AY44" t="str">
        <f t="shared" ca="1" si="116"/>
        <v>Контрактубекс</v>
      </c>
      <c r="AZ44" t="str">
        <f t="shared" ca="1" si="117"/>
        <v>Корвалол</v>
      </c>
      <c r="BA44" t="str">
        <f t="shared" ca="1" si="118"/>
        <v>Мирамистин</v>
      </c>
      <c r="BB44" t="str">
        <f t="shared" ca="1" si="119"/>
        <v>Стелланин</v>
      </c>
      <c r="BC44" t="str">
        <f t="shared" ca="1" si="120"/>
        <v>Терафлю</v>
      </c>
      <c r="BD44" s="19">
        <f t="shared" ca="1" si="52"/>
        <v>97</v>
      </c>
      <c r="BE44">
        <f t="shared" ca="1" si="53"/>
        <v>12</v>
      </c>
      <c r="BF44" t="str">
        <f t="shared" ca="1" si="54"/>
        <v>{Баралгин, Валидол, Влажные салфетки, Контрактубекс, Корвалол, Мирамистин, Стелланин, Терафлю}</v>
      </c>
    </row>
    <row r="45" spans="3:58" x14ac:dyDescent="0.3">
      <c r="C45" s="5" t="str">
        <f t="shared" ca="1" si="67"/>
        <v>Мирамистин</v>
      </c>
      <c r="D45" s="5" t="str">
        <f t="shared" ca="1" si="68"/>
        <v>Стелланин</v>
      </c>
      <c r="E45" s="19">
        <f t="shared" ca="1" si="1"/>
        <v>10</v>
      </c>
      <c r="F45">
        <f t="shared" ca="1" si="2"/>
        <v>11</v>
      </c>
      <c r="G45" t="str">
        <f t="shared" ca="1" si="3"/>
        <v>{Мирамистин, Стелланин}</v>
      </c>
      <c r="H45" t="str">
        <f t="shared" ca="1" si="69"/>
        <v>Баралгин</v>
      </c>
      <c r="I45" t="str">
        <f t="shared" ca="1" si="70"/>
        <v>Валидол</v>
      </c>
      <c r="J45" t="str">
        <f t="shared" ca="1" si="71"/>
        <v>Терафлю</v>
      </c>
      <c r="K45" s="19">
        <f t="shared" ca="1" si="109"/>
        <v>12</v>
      </c>
      <c r="L45">
        <f t="shared" ca="1" si="110"/>
        <v>12</v>
      </c>
      <c r="M45" t="str">
        <f t="shared" ca="1" si="9"/>
        <v>{Баралгин, Валидол, Терафлю}</v>
      </c>
      <c r="N45" t="str">
        <f t="shared" ca="1" si="72"/>
        <v>Анальгин</v>
      </c>
      <c r="O45" t="str">
        <f t="shared" ca="1" si="73"/>
        <v>Валидол</v>
      </c>
      <c r="P45" t="str">
        <f t="shared" ca="1" si="74"/>
        <v>Контрактубекс</v>
      </c>
      <c r="Q45" t="str">
        <f t="shared" ca="1" si="75"/>
        <v>Терафлю</v>
      </c>
      <c r="R45" s="19">
        <f t="shared" ca="1" si="14"/>
        <v>13</v>
      </c>
      <c r="S45">
        <f t="shared" ca="1" si="15"/>
        <v>12</v>
      </c>
      <c r="T45" t="str">
        <f t="shared" ca="1" si="16"/>
        <v>{Анальгин, Валидол, Контрактубекс, Терафлю}</v>
      </c>
      <c r="U45" t="str">
        <f t="shared" ca="1" si="90"/>
        <v>Анальгин</v>
      </c>
      <c r="V45" t="str">
        <f t="shared" ca="1" si="91"/>
        <v>Баралгин</v>
      </c>
      <c r="W45" t="str">
        <f t="shared" ca="1" si="92"/>
        <v>Долгит</v>
      </c>
      <c r="X45" t="str">
        <f t="shared" ca="1" si="93"/>
        <v>Корвалол</v>
      </c>
      <c r="Y45" t="str">
        <f t="shared" ca="1" si="94"/>
        <v>Терафлю</v>
      </c>
      <c r="Z45" s="19">
        <f t="shared" ca="1" si="22"/>
        <v>17</v>
      </c>
      <c r="AA45">
        <f t="shared" ca="1" si="23"/>
        <v>12</v>
      </c>
      <c r="AB45" t="str">
        <f t="shared" ca="1" si="24"/>
        <v>{Анальгин, Баралгин, Долгит, Корвалол, Терафлю}</v>
      </c>
      <c r="AC45" t="str">
        <f t="shared" ca="1" si="76"/>
        <v>Анальгин</v>
      </c>
      <c r="AD45" t="str">
        <f t="shared" ca="1" si="77"/>
        <v>Баралгин</v>
      </c>
      <c r="AE45" t="str">
        <f t="shared" ca="1" si="78"/>
        <v>Влажные салфетки</v>
      </c>
      <c r="AF45" t="str">
        <f t="shared" ca="1" si="79"/>
        <v>Долгит</v>
      </c>
      <c r="AG45" t="str">
        <f t="shared" ca="1" si="80"/>
        <v>Мирамистин</v>
      </c>
      <c r="AH45" t="str">
        <f t="shared" ca="1" si="81"/>
        <v>Стелланин</v>
      </c>
      <c r="AI45" s="19">
        <f t="shared" ca="1" si="31"/>
        <v>26</v>
      </c>
      <c r="AJ45">
        <f t="shared" ca="1" si="32"/>
        <v>11</v>
      </c>
      <c r="AK45" t="str">
        <f t="shared" ca="1" si="33"/>
        <v>{Анальгин, Баралгин, Влажные салфетки, Долгит, Мирамистин, Стелланин}</v>
      </c>
      <c r="AL45" t="str">
        <f t="shared" ca="1" si="102"/>
        <v>Анальгин</v>
      </c>
      <c r="AM45" t="str">
        <f t="shared" ca="1" si="103"/>
        <v>Баралгин</v>
      </c>
      <c r="AN45" t="str">
        <f t="shared" ca="1" si="104"/>
        <v>Влажные салфетки</v>
      </c>
      <c r="AO45" t="str">
        <f t="shared" ca="1" si="105"/>
        <v>Долгит</v>
      </c>
      <c r="AP45" t="str">
        <f t="shared" ca="1" si="106"/>
        <v>Корвалол</v>
      </c>
      <c r="AQ45" t="str">
        <f t="shared" ca="1" si="107"/>
        <v>Мирамистин</v>
      </c>
      <c r="AR45" t="str">
        <f t="shared" ca="1" si="108"/>
        <v>Терафлю</v>
      </c>
      <c r="AS45" s="19">
        <f t="shared" ca="1" si="111"/>
        <v>42</v>
      </c>
      <c r="AT45">
        <f t="shared" ca="1" si="112"/>
        <v>12</v>
      </c>
      <c r="AU45" t="str">
        <f t="shared" ca="1" si="43"/>
        <v>{Анальгин, Баралгин, Влажные салфетки, Долгит, Корвалол, Мирамистин, Терафлю}</v>
      </c>
      <c r="AV45" t="str">
        <f t="shared" ca="1" si="113"/>
        <v>Баралгин</v>
      </c>
      <c r="AW45" t="str">
        <f t="shared" ca="1" si="114"/>
        <v>Валидол</v>
      </c>
      <c r="AX45" t="str">
        <f t="shared" ca="1" si="115"/>
        <v>Долгит</v>
      </c>
      <c r="AY45" t="str">
        <f t="shared" ca="1" si="116"/>
        <v>Контрактубекс</v>
      </c>
      <c r="AZ45" t="str">
        <f t="shared" ca="1" si="117"/>
        <v>Корвалол</v>
      </c>
      <c r="BA45" t="str">
        <f t="shared" ca="1" si="118"/>
        <v>Мирамистин</v>
      </c>
      <c r="BB45" t="str">
        <f t="shared" ca="1" si="119"/>
        <v>Стелланин</v>
      </c>
      <c r="BC45" t="str">
        <f t="shared" ca="1" si="120"/>
        <v>Терафлю</v>
      </c>
      <c r="BD45" s="19">
        <f t="shared" ca="1" si="52"/>
        <v>102</v>
      </c>
      <c r="BE45">
        <f t="shared" ca="1" si="53"/>
        <v>12</v>
      </c>
      <c r="BF45" t="str">
        <f t="shared" ca="1" si="54"/>
        <v>{Баралгин, Валидол, Долгит, Контрактубекс, Корвалол, Мирамистин, Стелланин, Терафлю}</v>
      </c>
    </row>
    <row r="46" spans="3:58" x14ac:dyDescent="0.3">
      <c r="C46" s="5" t="str">
        <f t="shared" ca="1" si="67"/>
        <v>Мирамистин</v>
      </c>
      <c r="D46" s="5" t="str">
        <f t="shared" ca="1" si="68"/>
        <v>Терафлю</v>
      </c>
      <c r="E46" s="19">
        <f t="shared" ca="1" si="1"/>
        <v>10</v>
      </c>
      <c r="F46">
        <f t="shared" ca="1" si="2"/>
        <v>12</v>
      </c>
      <c r="G46" t="str">
        <f t="shared" ca="1" si="3"/>
        <v>{Мирамистин, Терафлю}</v>
      </c>
      <c r="H46" t="str">
        <f t="shared" ca="1" si="69"/>
        <v>Баралгин</v>
      </c>
      <c r="I46" t="str">
        <f t="shared" ca="1" si="70"/>
        <v>Влажные салфетки</v>
      </c>
      <c r="J46" t="str">
        <f t="shared" ca="1" si="71"/>
        <v>Долгит</v>
      </c>
      <c r="K46" s="19">
        <f t="shared" ca="1" si="109"/>
        <v>13</v>
      </c>
      <c r="L46">
        <f t="shared" ca="1" si="110"/>
        <v>7</v>
      </c>
      <c r="M46" t="str">
        <f t="shared" ca="1" si="9"/>
        <v>{Баралгин, Влажные салфетки, Долгит}</v>
      </c>
      <c r="N46" t="str">
        <f t="shared" ca="1" si="72"/>
        <v>Анальгин</v>
      </c>
      <c r="O46" t="str">
        <f t="shared" ca="1" si="73"/>
        <v>Валидол</v>
      </c>
      <c r="P46" t="str">
        <f t="shared" ca="1" si="74"/>
        <v>Корвалол</v>
      </c>
      <c r="Q46" t="str">
        <f t="shared" ca="1" si="75"/>
        <v>Мирамистин</v>
      </c>
      <c r="R46" s="19">
        <f t="shared" ca="1" si="14"/>
        <v>14</v>
      </c>
      <c r="S46">
        <f t="shared" ca="1" si="15"/>
        <v>10</v>
      </c>
      <c r="T46" t="str">
        <f t="shared" ca="1" si="16"/>
        <v>{Анальгин, Валидол, Корвалол, Мирамистин}</v>
      </c>
      <c r="U46" t="str">
        <f t="shared" ca="1" si="90"/>
        <v>Анальгин</v>
      </c>
      <c r="V46" t="str">
        <f t="shared" ca="1" si="91"/>
        <v>Баралгин</v>
      </c>
      <c r="W46" t="str">
        <f t="shared" ca="1" si="92"/>
        <v>Долгит</v>
      </c>
      <c r="X46" t="str">
        <f t="shared" ca="1" si="93"/>
        <v>Мирамистин</v>
      </c>
      <c r="Y46" t="str">
        <f t="shared" ca="1" si="94"/>
        <v>Стелланин</v>
      </c>
      <c r="Z46" s="19">
        <f t="shared" ca="1" si="22"/>
        <v>18</v>
      </c>
      <c r="AA46">
        <f t="shared" ca="1" si="23"/>
        <v>11</v>
      </c>
      <c r="AB46" t="str">
        <f t="shared" ca="1" si="24"/>
        <v>{Анальгин, Баралгин, Долгит, Мирамистин, Стелланин}</v>
      </c>
      <c r="AC46" t="str">
        <f t="shared" ca="1" si="76"/>
        <v>Анальгин</v>
      </c>
      <c r="AD46" t="str">
        <f t="shared" ca="1" si="77"/>
        <v>Баралгин</v>
      </c>
      <c r="AE46" t="str">
        <f t="shared" ca="1" si="78"/>
        <v>Влажные салфетки</v>
      </c>
      <c r="AF46" t="str">
        <f t="shared" ca="1" si="79"/>
        <v>Долгит</v>
      </c>
      <c r="AG46" t="str">
        <f t="shared" ca="1" si="80"/>
        <v>Мирамистин</v>
      </c>
      <c r="AH46" t="str">
        <f t="shared" ca="1" si="81"/>
        <v>Терафлю</v>
      </c>
      <c r="AI46" s="19">
        <f t="shared" ca="1" si="31"/>
        <v>26</v>
      </c>
      <c r="AJ46">
        <f t="shared" ca="1" si="32"/>
        <v>12</v>
      </c>
      <c r="AK46" t="str">
        <f t="shared" ca="1" si="33"/>
        <v>{Анальгин, Баралгин, Влажные салфетки, Долгит, Мирамистин, Терафлю}</v>
      </c>
      <c r="AL46" t="str">
        <f t="shared" ca="1" si="102"/>
        <v>Анальгин</v>
      </c>
      <c r="AM46" t="str">
        <f t="shared" ca="1" si="103"/>
        <v>Баралгин</v>
      </c>
      <c r="AN46" t="str">
        <f t="shared" ca="1" si="104"/>
        <v>Влажные салфетки</v>
      </c>
      <c r="AO46" t="str">
        <f t="shared" ca="1" si="105"/>
        <v>Долгит</v>
      </c>
      <c r="AP46" t="str">
        <f t="shared" ca="1" si="106"/>
        <v>Корвалол</v>
      </c>
      <c r="AQ46" t="str">
        <f t="shared" ca="1" si="107"/>
        <v>Стелланин</v>
      </c>
      <c r="AR46" t="str">
        <f t="shared" ca="1" si="108"/>
        <v>Терафлю</v>
      </c>
      <c r="AS46" s="19">
        <f t="shared" ca="1" si="111"/>
        <v>43</v>
      </c>
      <c r="AT46">
        <f t="shared" ca="1" si="112"/>
        <v>12</v>
      </c>
      <c r="AU46" t="str">
        <f t="shared" ca="1" si="43"/>
        <v>{Анальгин, Баралгин, Влажные салфетки, Долгит, Корвалол, Стелланин, Терафлю}</v>
      </c>
      <c r="AV46" t="str">
        <f t="shared" ca="1" si="113"/>
        <v>Баралгин</v>
      </c>
      <c r="AW46" t="str">
        <f t="shared" ca="1" si="114"/>
        <v>Влажные салфетки</v>
      </c>
      <c r="AX46" t="str">
        <f t="shared" ca="1" si="115"/>
        <v>Долгит</v>
      </c>
      <c r="AY46" t="str">
        <f t="shared" ca="1" si="116"/>
        <v>Контрактубекс</v>
      </c>
      <c r="AZ46" t="str">
        <f t="shared" ca="1" si="117"/>
        <v>Корвалол</v>
      </c>
      <c r="BA46" t="str">
        <f t="shared" ca="1" si="118"/>
        <v>Мирамистин</v>
      </c>
      <c r="BB46" t="str">
        <f t="shared" ca="1" si="119"/>
        <v>Стелланин</v>
      </c>
      <c r="BC46" t="str">
        <f t="shared" ca="1" si="120"/>
        <v>Терафлю</v>
      </c>
      <c r="BD46" s="19">
        <f t="shared" ca="1" si="52"/>
        <v>108</v>
      </c>
      <c r="BE46">
        <f t="shared" ca="1" si="53"/>
        <v>12</v>
      </c>
      <c r="BF46" t="str">
        <f t="shared" ca="1" si="54"/>
        <v>{Баралгин, Влажные салфетки, Долгит, Контрактубекс, Корвалол, Мирамистин, Стелланин, Терафлю}</v>
      </c>
    </row>
    <row r="47" spans="3:58" x14ac:dyDescent="0.3">
      <c r="C47" s="5" t="str">
        <f t="shared" ca="1" si="67"/>
        <v>Стелланин</v>
      </c>
      <c r="D47" s="5" t="str">
        <f t="shared" ca="1" si="68"/>
        <v>Терафлю</v>
      </c>
      <c r="E47" s="19">
        <f t="shared" ca="1" si="1"/>
        <v>11</v>
      </c>
      <c r="F47">
        <f t="shared" ca="1" si="2"/>
        <v>12</v>
      </c>
      <c r="G47" t="str">
        <f t="shared" ca="1" si="3"/>
        <v>{Стелланин, Терафлю}</v>
      </c>
      <c r="H47" t="str">
        <f t="shared" ca="1" si="69"/>
        <v>Баралгин</v>
      </c>
      <c r="I47" t="str">
        <f t="shared" ca="1" si="70"/>
        <v>Влажные салфетки</v>
      </c>
      <c r="J47" t="str">
        <f t="shared" ca="1" si="71"/>
        <v>Контрактубекс</v>
      </c>
      <c r="K47" s="19">
        <f t="shared" ca="1" si="109"/>
        <v>13</v>
      </c>
      <c r="L47">
        <f t="shared" ca="1" si="110"/>
        <v>8</v>
      </c>
      <c r="M47" t="str">
        <f t="shared" ca="1" si="9"/>
        <v>{Баралгин, Влажные салфетки, Контрактубекс}</v>
      </c>
      <c r="N47" t="str">
        <f t="shared" ca="1" si="72"/>
        <v>Анальгин</v>
      </c>
      <c r="O47" t="str">
        <f t="shared" ca="1" si="73"/>
        <v>Валидол</v>
      </c>
      <c r="P47" t="str">
        <f t="shared" ca="1" si="74"/>
        <v>Корвалол</v>
      </c>
      <c r="Q47" t="str">
        <f t="shared" ca="1" si="75"/>
        <v>Стелланин</v>
      </c>
      <c r="R47" s="19">
        <f t="shared" ca="1" si="14"/>
        <v>14</v>
      </c>
      <c r="S47">
        <f t="shared" ca="1" si="15"/>
        <v>11</v>
      </c>
      <c r="T47" t="str">
        <f t="shared" ca="1" si="16"/>
        <v>{Анальгин, Валидол, Корвалол, Стелланин}</v>
      </c>
      <c r="U47" t="str">
        <f t="shared" ca="1" si="90"/>
        <v>Анальгин</v>
      </c>
      <c r="V47" t="str">
        <f t="shared" ca="1" si="91"/>
        <v>Баралгин</v>
      </c>
      <c r="W47" t="str">
        <f t="shared" ca="1" si="92"/>
        <v>Долгит</v>
      </c>
      <c r="X47" t="str">
        <f t="shared" ca="1" si="93"/>
        <v>Мирамистин</v>
      </c>
      <c r="Y47" t="str">
        <f t="shared" ca="1" si="94"/>
        <v>Терафлю</v>
      </c>
      <c r="Z47" s="19">
        <f t="shared" ca="1" si="22"/>
        <v>18</v>
      </c>
      <c r="AA47">
        <f t="shared" ca="1" si="23"/>
        <v>12</v>
      </c>
      <c r="AB47" t="str">
        <f t="shared" ca="1" si="24"/>
        <v>{Анальгин, Баралгин, Долгит, Мирамистин, Терафлю}</v>
      </c>
      <c r="AC47" t="str">
        <f t="shared" ca="1" si="76"/>
        <v>Анальгин</v>
      </c>
      <c r="AD47" t="str">
        <f t="shared" ca="1" si="77"/>
        <v>Баралгин</v>
      </c>
      <c r="AE47" t="str">
        <f t="shared" ca="1" si="78"/>
        <v>Влажные салфетки</v>
      </c>
      <c r="AF47" t="str">
        <f t="shared" ca="1" si="79"/>
        <v>Долгит</v>
      </c>
      <c r="AG47" t="str">
        <f t="shared" ca="1" si="80"/>
        <v>Стелланин</v>
      </c>
      <c r="AH47" t="str">
        <f t="shared" ca="1" si="81"/>
        <v>Терафлю</v>
      </c>
      <c r="AI47" s="19">
        <f t="shared" ca="1" si="31"/>
        <v>27</v>
      </c>
      <c r="AJ47">
        <f t="shared" ca="1" si="32"/>
        <v>12</v>
      </c>
      <c r="AK47" t="str">
        <f t="shared" ca="1" si="33"/>
        <v>{Анальгин, Баралгин, Влажные салфетки, Долгит, Стелланин, Терафлю}</v>
      </c>
      <c r="AL47" t="str">
        <f t="shared" ca="1" si="102"/>
        <v>Анальгин</v>
      </c>
      <c r="AM47" t="str">
        <f t="shared" ca="1" si="103"/>
        <v>Баралгин</v>
      </c>
      <c r="AN47" t="str">
        <f t="shared" ca="1" si="104"/>
        <v>Влажные салфетки</v>
      </c>
      <c r="AO47" t="str">
        <f t="shared" ca="1" si="105"/>
        <v>Долгит</v>
      </c>
      <c r="AP47" t="str">
        <f t="shared" ca="1" si="106"/>
        <v>Мирамистин</v>
      </c>
      <c r="AQ47" t="str">
        <f t="shared" ca="1" si="107"/>
        <v>Стелланин</v>
      </c>
      <c r="AR47" t="str">
        <f t="shared" ca="1" si="108"/>
        <v>Терафлю</v>
      </c>
      <c r="AS47" s="19">
        <f t="shared" ca="1" si="111"/>
        <v>45</v>
      </c>
      <c r="AT47">
        <f t="shared" ca="1" si="112"/>
        <v>12</v>
      </c>
      <c r="AU47" t="str">
        <f t="shared" ca="1" si="43"/>
        <v>{Анальгин, Баралгин, Влажные салфетки, Долгит, Мирамистин, Стелланин, Терафлю}</v>
      </c>
      <c r="AV47" t="str">
        <f t="shared" ca="1" si="113"/>
        <v>Валидол</v>
      </c>
      <c r="AW47" t="str">
        <f t="shared" ca="1" si="114"/>
        <v>Влажные салфетки</v>
      </c>
      <c r="AX47" t="str">
        <f t="shared" ca="1" si="115"/>
        <v>Долгит</v>
      </c>
      <c r="AY47" t="str">
        <f t="shared" ca="1" si="116"/>
        <v>Контрактубекс</v>
      </c>
      <c r="AZ47" t="str">
        <f t="shared" ca="1" si="117"/>
        <v>Корвалол</v>
      </c>
      <c r="BA47" t="str">
        <f t="shared" ca="1" si="118"/>
        <v>Мирамистин</v>
      </c>
      <c r="BB47" t="str">
        <f t="shared" ca="1" si="119"/>
        <v>Стелланин</v>
      </c>
      <c r="BC47" t="str">
        <f t="shared" ca="1" si="120"/>
        <v>Терафлю</v>
      </c>
      <c r="BD47" s="19">
        <f t="shared" ca="1" si="52"/>
        <v>115</v>
      </c>
      <c r="BE47">
        <f t="shared" ca="1" si="53"/>
        <v>12</v>
      </c>
      <c r="BF47" t="str">
        <f t="shared" ca="1" si="54"/>
        <v>{Валидол, Влажные салфетки, Долгит, Контрактубекс, Корвалол, Мирамистин, Стелланин, Терафлю}</v>
      </c>
    </row>
    <row r="48" spans="3:58" x14ac:dyDescent="0.3">
      <c r="C48" s="5"/>
      <c r="D48" s="5"/>
      <c r="E48" s="19"/>
      <c r="H48" t="str">
        <f t="shared" ca="1" si="69"/>
        <v>Баралгин</v>
      </c>
      <c r="I48" t="str">
        <f t="shared" ca="1" si="70"/>
        <v>Влажные салфетки</v>
      </c>
      <c r="J48" t="str">
        <f t="shared" ca="1" si="71"/>
        <v>Корвалол</v>
      </c>
      <c r="K48" s="19">
        <f t="shared" ca="1" si="109"/>
        <v>13</v>
      </c>
      <c r="L48">
        <f t="shared" ca="1" si="110"/>
        <v>9</v>
      </c>
      <c r="M48" t="str">
        <f t="shared" ca="1" si="9"/>
        <v>{Баралгин, Влажные салфетки, Корвалол}</v>
      </c>
      <c r="N48" t="str">
        <f t="shared" ca="1" si="72"/>
        <v>Анальгин</v>
      </c>
      <c r="O48" t="str">
        <f t="shared" ca="1" si="73"/>
        <v>Валидол</v>
      </c>
      <c r="P48" t="str">
        <f t="shared" ca="1" si="74"/>
        <v>Корвалол</v>
      </c>
      <c r="Q48" t="str">
        <f t="shared" ca="1" si="75"/>
        <v>Терафлю</v>
      </c>
      <c r="R48" s="19">
        <f t="shared" ca="1" si="14"/>
        <v>14</v>
      </c>
      <c r="S48">
        <f t="shared" ca="1" si="15"/>
        <v>12</v>
      </c>
      <c r="T48" t="str">
        <f t="shared" ca="1" si="16"/>
        <v>{Анальгин, Валидол, Корвалол, Терафлю}</v>
      </c>
      <c r="U48" t="str">
        <f t="shared" ca="1" si="90"/>
        <v>Анальгин</v>
      </c>
      <c r="V48" t="str">
        <f t="shared" ca="1" si="91"/>
        <v>Баралгин</v>
      </c>
      <c r="W48" t="str">
        <f t="shared" ca="1" si="92"/>
        <v>Долгит</v>
      </c>
      <c r="X48" t="str">
        <f t="shared" ca="1" si="93"/>
        <v>Стелланин</v>
      </c>
      <c r="Y48" t="str">
        <f t="shared" ca="1" si="94"/>
        <v>Терафлю</v>
      </c>
      <c r="Z48" s="19">
        <f t="shared" ca="1" si="22"/>
        <v>19</v>
      </c>
      <c r="AA48">
        <f t="shared" ca="1" si="23"/>
        <v>12</v>
      </c>
      <c r="AB48" t="str">
        <f t="shared" ca="1" si="24"/>
        <v>{Анальгин, Баралгин, Долгит, Стелланин, Терафлю}</v>
      </c>
      <c r="AC48" t="str">
        <f t="shared" ca="1" si="76"/>
        <v>Анальгин</v>
      </c>
      <c r="AD48" t="str">
        <f t="shared" ca="1" si="77"/>
        <v>Баралгин</v>
      </c>
      <c r="AE48" t="str">
        <f t="shared" ca="1" si="78"/>
        <v>Влажные салфетки</v>
      </c>
      <c r="AF48" t="str">
        <f t="shared" ca="1" si="79"/>
        <v>Контрактубекс</v>
      </c>
      <c r="AG48" t="str">
        <f t="shared" ca="1" si="80"/>
        <v>Корвалол</v>
      </c>
      <c r="AH48" t="str">
        <f t="shared" ca="1" si="81"/>
        <v>Мирамистин</v>
      </c>
      <c r="AI48" s="19">
        <f t="shared" ca="1" si="31"/>
        <v>29</v>
      </c>
      <c r="AJ48">
        <f t="shared" ca="1" si="32"/>
        <v>10</v>
      </c>
      <c r="AK48" t="str">
        <f t="shared" ca="1" si="33"/>
        <v>{Анальгин, Баралгин, Влажные салфетки, Контрактубекс, Корвалол, Мирамистин}</v>
      </c>
      <c r="AL48" t="str">
        <f t="shared" ca="1" si="102"/>
        <v>Анальгин</v>
      </c>
      <c r="AM48" t="str">
        <f t="shared" ca="1" si="103"/>
        <v>Баралгин</v>
      </c>
      <c r="AN48" t="str">
        <f t="shared" ca="1" si="104"/>
        <v>Влажные салфетки</v>
      </c>
      <c r="AO48" t="str">
        <f t="shared" ca="1" si="105"/>
        <v>Контрактубекс</v>
      </c>
      <c r="AP48" t="str">
        <f t="shared" ca="1" si="106"/>
        <v>Корвалол</v>
      </c>
      <c r="AQ48" t="str">
        <f t="shared" ca="1" si="107"/>
        <v>Мирамистин</v>
      </c>
      <c r="AR48" t="str">
        <f t="shared" ca="1" si="108"/>
        <v>Стелланин</v>
      </c>
      <c r="AS48" s="19">
        <f t="shared" ca="1" si="111"/>
        <v>48</v>
      </c>
      <c r="AT48">
        <f t="shared" ca="1" si="112"/>
        <v>11</v>
      </c>
      <c r="AU48" t="str">
        <f t="shared" ca="1" si="43"/>
        <v>{Анальгин, Баралгин, Влажные салфетки, Контрактубекс, Корвалол, Мирамистин, Стелланин}</v>
      </c>
    </row>
    <row r="49" spans="3:56" x14ac:dyDescent="0.3">
      <c r="C49" s="5"/>
      <c r="D49" s="5"/>
      <c r="E49" s="19"/>
      <c r="H49" t="str">
        <f t="shared" ca="1" si="69"/>
        <v>Баралгин</v>
      </c>
      <c r="I49" t="str">
        <f t="shared" ca="1" si="70"/>
        <v>Влажные салфетки</v>
      </c>
      <c r="J49" t="str">
        <f t="shared" ca="1" si="71"/>
        <v>Мирамистин</v>
      </c>
      <c r="K49" s="19">
        <f t="shared" ca="1" si="109"/>
        <v>13</v>
      </c>
      <c r="L49">
        <f t="shared" ca="1" si="110"/>
        <v>10</v>
      </c>
      <c r="M49" t="str">
        <f t="shared" ca="1" si="9"/>
        <v>{Баралгин, Влажные салфетки, Мирамистин}</v>
      </c>
      <c r="N49" t="str">
        <f t="shared" ca="1" si="72"/>
        <v>Анальгин</v>
      </c>
      <c r="O49" t="str">
        <f t="shared" ca="1" si="73"/>
        <v>Валидол</v>
      </c>
      <c r="P49" t="str">
        <f t="shared" ca="1" si="74"/>
        <v>Мирамистин</v>
      </c>
      <c r="Q49" t="str">
        <f t="shared" ca="1" si="75"/>
        <v>Стелланин</v>
      </c>
      <c r="R49" s="19">
        <f t="shared" ca="1" si="14"/>
        <v>15</v>
      </c>
      <c r="S49">
        <f t="shared" ca="1" si="15"/>
        <v>11</v>
      </c>
      <c r="T49" t="str">
        <f t="shared" ca="1" si="16"/>
        <v>{Анальгин, Валидол, Мирамистин, Стелланин}</v>
      </c>
      <c r="U49" t="str">
        <f t="shared" ca="1" si="90"/>
        <v>Анальгин</v>
      </c>
      <c r="V49" t="str">
        <f t="shared" ca="1" si="91"/>
        <v>Баралгин</v>
      </c>
      <c r="W49" t="str">
        <f t="shared" ca="1" si="92"/>
        <v>Контрактубекс</v>
      </c>
      <c r="X49" t="str">
        <f t="shared" ca="1" si="93"/>
        <v>Корвалол</v>
      </c>
      <c r="Y49" t="str">
        <f t="shared" ca="1" si="94"/>
        <v>Мирамистин</v>
      </c>
      <c r="Z49" s="19">
        <f t="shared" ca="1" si="22"/>
        <v>21</v>
      </c>
      <c r="AA49">
        <f t="shared" ca="1" si="23"/>
        <v>10</v>
      </c>
      <c r="AB49" t="str">
        <f t="shared" ca="1" si="24"/>
        <v>{Анальгин, Баралгин, Контрактубекс, Корвалол, Мирамистин}</v>
      </c>
      <c r="AC49" t="str">
        <f t="shared" ca="1" si="76"/>
        <v>Анальгин</v>
      </c>
      <c r="AD49" t="str">
        <f t="shared" ca="1" si="77"/>
        <v>Баралгин</v>
      </c>
      <c r="AE49" t="str">
        <f t="shared" ca="1" si="78"/>
        <v>Влажные салфетки</v>
      </c>
      <c r="AF49" t="str">
        <f t="shared" ca="1" si="79"/>
        <v>Контрактубекс</v>
      </c>
      <c r="AG49" t="str">
        <f t="shared" ca="1" si="80"/>
        <v>Корвалол</v>
      </c>
      <c r="AH49" t="str">
        <f t="shared" ca="1" si="81"/>
        <v>Стелланин</v>
      </c>
      <c r="AI49" s="19">
        <f t="shared" ca="1" si="31"/>
        <v>29</v>
      </c>
      <c r="AJ49">
        <f t="shared" ca="1" si="32"/>
        <v>11</v>
      </c>
      <c r="AK49" t="str">
        <f t="shared" ca="1" si="33"/>
        <v>{Анальгин, Баралгин, Влажные салфетки, Контрактубекс, Корвалол, Стелланин}</v>
      </c>
      <c r="AL49" t="str">
        <f t="shared" ca="1" si="102"/>
        <v>Анальгин</v>
      </c>
      <c r="AM49" t="str">
        <f t="shared" ca="1" si="103"/>
        <v>Баралгин</v>
      </c>
      <c r="AN49" t="str">
        <f t="shared" ca="1" si="104"/>
        <v>Влажные салфетки</v>
      </c>
      <c r="AO49" t="str">
        <f t="shared" ca="1" si="105"/>
        <v>Контрактубекс</v>
      </c>
      <c r="AP49" t="str">
        <f t="shared" ca="1" si="106"/>
        <v>Корвалол</v>
      </c>
      <c r="AQ49" t="str">
        <f t="shared" ca="1" si="107"/>
        <v>Мирамистин</v>
      </c>
      <c r="AR49" t="str">
        <f t="shared" ca="1" si="108"/>
        <v>Терафлю</v>
      </c>
      <c r="AS49" s="19">
        <f t="shared" ca="1" si="111"/>
        <v>48</v>
      </c>
      <c r="AT49">
        <f t="shared" ca="1" si="112"/>
        <v>12</v>
      </c>
      <c r="AU49" t="str">
        <f t="shared" ca="1" si="43"/>
        <v>{Анальгин, Баралгин, Влажные салфетки, Контрактубекс, Корвалол, Мирамистин, Терафлю}</v>
      </c>
      <c r="BD49" s="19"/>
    </row>
    <row r="50" spans="3:56" x14ac:dyDescent="0.3">
      <c r="C50" s="5"/>
      <c r="D50" s="5"/>
      <c r="E50" s="19"/>
      <c r="H50" t="str">
        <f t="shared" ca="1" si="69"/>
        <v>Баралгин</v>
      </c>
      <c r="I50" t="str">
        <f t="shared" ca="1" si="70"/>
        <v>Влажные салфетки</v>
      </c>
      <c r="J50" t="str">
        <f t="shared" ca="1" si="71"/>
        <v>Стелланин</v>
      </c>
      <c r="K50" s="19">
        <f t="shared" ca="1" si="109"/>
        <v>13</v>
      </c>
      <c r="L50">
        <f t="shared" ca="1" si="110"/>
        <v>11</v>
      </c>
      <c r="M50" t="str">
        <f t="shared" ca="1" si="9"/>
        <v>{Баралгин, Влажные салфетки, Стелланин}</v>
      </c>
      <c r="N50" t="str">
        <f t="shared" ca="1" si="72"/>
        <v>Анальгин</v>
      </c>
      <c r="O50" t="str">
        <f t="shared" ca="1" si="73"/>
        <v>Валидол</v>
      </c>
      <c r="P50" t="str">
        <f t="shared" ca="1" si="74"/>
        <v>Мирамистин</v>
      </c>
      <c r="Q50" t="str">
        <f t="shared" ca="1" si="75"/>
        <v>Терафлю</v>
      </c>
      <c r="R50" s="19">
        <f t="shared" ca="1" si="14"/>
        <v>15</v>
      </c>
      <c r="S50">
        <f t="shared" ca="1" si="15"/>
        <v>12</v>
      </c>
      <c r="T50" t="str">
        <f t="shared" ca="1" si="16"/>
        <v>{Анальгин, Валидол, Мирамистин, Терафлю}</v>
      </c>
      <c r="U50" t="str">
        <f t="shared" ca="1" si="90"/>
        <v>Анальгин</v>
      </c>
      <c r="V50" t="str">
        <f t="shared" ca="1" si="91"/>
        <v>Баралгин</v>
      </c>
      <c r="W50" t="str">
        <f t="shared" ca="1" si="92"/>
        <v>Контрактубекс</v>
      </c>
      <c r="X50" t="str">
        <f t="shared" ca="1" si="93"/>
        <v>Корвалол</v>
      </c>
      <c r="Y50" t="str">
        <f t="shared" ca="1" si="94"/>
        <v>Стелланин</v>
      </c>
      <c r="Z50" s="19">
        <f t="shared" ca="1" si="22"/>
        <v>21</v>
      </c>
      <c r="AA50">
        <f t="shared" ca="1" si="23"/>
        <v>11</v>
      </c>
      <c r="AB50" t="str">
        <f t="shared" ca="1" si="24"/>
        <v>{Анальгин, Баралгин, Контрактубекс, Корвалол, Стелланин}</v>
      </c>
      <c r="AC50" t="str">
        <f t="shared" ca="1" si="76"/>
        <v>Анальгин</v>
      </c>
      <c r="AD50" t="str">
        <f t="shared" ca="1" si="77"/>
        <v>Баралгин</v>
      </c>
      <c r="AE50" t="str">
        <f t="shared" ca="1" si="78"/>
        <v>Влажные салфетки</v>
      </c>
      <c r="AF50" t="str">
        <f t="shared" ca="1" si="79"/>
        <v>Контрактубекс</v>
      </c>
      <c r="AG50" t="str">
        <f t="shared" ca="1" si="80"/>
        <v>Корвалол</v>
      </c>
      <c r="AH50" t="str">
        <f t="shared" ca="1" si="81"/>
        <v>Терафлю</v>
      </c>
      <c r="AI50" s="19">
        <f t="shared" ca="1" si="31"/>
        <v>29</v>
      </c>
      <c r="AJ50">
        <f t="shared" ca="1" si="32"/>
        <v>12</v>
      </c>
      <c r="AK50" t="str">
        <f t="shared" ca="1" si="33"/>
        <v>{Анальгин, Баралгин, Влажные салфетки, Контрактубекс, Корвалол, Терафлю}</v>
      </c>
      <c r="AL50" t="str">
        <f t="shared" ca="1" si="102"/>
        <v>Анальгин</v>
      </c>
      <c r="AM50" t="str">
        <f t="shared" ca="1" si="103"/>
        <v>Баралгин</v>
      </c>
      <c r="AN50" t="str">
        <f t="shared" ca="1" si="104"/>
        <v>Влажные салфетки</v>
      </c>
      <c r="AO50" t="str">
        <f t="shared" ca="1" si="105"/>
        <v>Контрактубекс</v>
      </c>
      <c r="AP50" t="str">
        <f t="shared" ca="1" si="106"/>
        <v>Корвалол</v>
      </c>
      <c r="AQ50" t="str">
        <f t="shared" ca="1" si="107"/>
        <v>Стелланин</v>
      </c>
      <c r="AR50" t="str">
        <f t="shared" ca="1" si="108"/>
        <v>Терафлю</v>
      </c>
      <c r="AS50" s="19">
        <f t="shared" ca="1" si="111"/>
        <v>49</v>
      </c>
      <c r="AT50">
        <f t="shared" ca="1" si="112"/>
        <v>12</v>
      </c>
      <c r="AU50" t="str">
        <f t="shared" ca="1" si="43"/>
        <v>{Анальгин, Баралгин, Влажные салфетки, Контрактубекс, Корвалол, Стелланин, Терафлю}</v>
      </c>
      <c r="BD50" s="19"/>
    </row>
    <row r="51" spans="3:56" x14ac:dyDescent="0.3">
      <c r="H51" t="str">
        <f t="shared" ref="H51:H114" ca="1" si="121">INDIRECT(ADDRESS(K51,3))</f>
        <v>Баралгин</v>
      </c>
      <c r="I51" t="str">
        <f t="shared" ref="I51:I114" ca="1" si="122">INDIRECT(ADDRESS(K51,4))</f>
        <v>Влажные салфетки</v>
      </c>
      <c r="J51" t="str">
        <f t="shared" ref="J51:J114" ca="1" si="123">INDIRECT(ADDRESS(L51,1))</f>
        <v>Терафлю</v>
      </c>
      <c r="K51" s="19">
        <f t="shared" ca="1" si="109"/>
        <v>13</v>
      </c>
      <c r="L51">
        <f t="shared" ca="1" si="110"/>
        <v>12</v>
      </c>
      <c r="M51" t="str">
        <f t="shared" ca="1" si="9"/>
        <v>{Баралгин, Влажные салфетки, Терафлю}</v>
      </c>
      <c r="N51" t="str">
        <f t="shared" ca="1" si="72"/>
        <v>Анальгин</v>
      </c>
      <c r="O51" t="str">
        <f t="shared" ca="1" si="73"/>
        <v>Валидол</v>
      </c>
      <c r="P51" t="str">
        <f t="shared" ca="1" si="74"/>
        <v>Стелланин</v>
      </c>
      <c r="Q51" t="str">
        <f t="shared" ca="1" si="75"/>
        <v>Терафлю</v>
      </c>
      <c r="R51" s="19">
        <f t="shared" ca="1" si="14"/>
        <v>16</v>
      </c>
      <c r="S51">
        <f t="shared" ca="1" si="15"/>
        <v>12</v>
      </c>
      <c r="T51" t="str">
        <f t="shared" ca="1" si="16"/>
        <v>{Анальгин, Валидол, Стелланин, Терафлю}</v>
      </c>
      <c r="U51" t="str">
        <f t="shared" ca="1" si="90"/>
        <v>Анальгин</v>
      </c>
      <c r="V51" t="str">
        <f t="shared" ca="1" si="91"/>
        <v>Баралгин</v>
      </c>
      <c r="W51" t="str">
        <f t="shared" ca="1" si="92"/>
        <v>Контрактубекс</v>
      </c>
      <c r="X51" t="str">
        <f t="shared" ca="1" si="93"/>
        <v>Корвалол</v>
      </c>
      <c r="Y51" t="str">
        <f t="shared" ca="1" si="94"/>
        <v>Терафлю</v>
      </c>
      <c r="Z51" s="19">
        <f t="shared" ca="1" si="22"/>
        <v>21</v>
      </c>
      <c r="AA51">
        <f t="shared" ca="1" si="23"/>
        <v>12</v>
      </c>
      <c r="AB51" t="str">
        <f t="shared" ca="1" si="24"/>
        <v>{Анальгин, Баралгин, Контрактубекс, Корвалол, Терафлю}</v>
      </c>
      <c r="AC51" t="str">
        <f t="shared" ca="1" si="76"/>
        <v>Анальгин</v>
      </c>
      <c r="AD51" t="str">
        <f t="shared" ca="1" si="77"/>
        <v>Баралгин</v>
      </c>
      <c r="AE51" t="str">
        <f t="shared" ca="1" si="78"/>
        <v>Влажные салфетки</v>
      </c>
      <c r="AF51" t="str">
        <f t="shared" ca="1" si="79"/>
        <v>Контрактубекс</v>
      </c>
      <c r="AG51" t="str">
        <f t="shared" ca="1" si="80"/>
        <v>Мирамистин</v>
      </c>
      <c r="AH51" t="str">
        <f t="shared" ca="1" si="81"/>
        <v>Стелланин</v>
      </c>
      <c r="AI51" s="19">
        <f t="shared" ca="1" si="31"/>
        <v>30</v>
      </c>
      <c r="AJ51">
        <f t="shared" ca="1" si="32"/>
        <v>11</v>
      </c>
      <c r="AK51" t="str">
        <f t="shared" ca="1" si="33"/>
        <v>{Анальгин, Баралгин, Влажные салфетки, Контрактубекс, Мирамистин, Стелланин}</v>
      </c>
      <c r="AL51" t="str">
        <f t="shared" ca="1" si="102"/>
        <v>Анальгин</v>
      </c>
      <c r="AM51" t="str">
        <f t="shared" ca="1" si="103"/>
        <v>Баралгин</v>
      </c>
      <c r="AN51" t="str">
        <f t="shared" ca="1" si="104"/>
        <v>Влажные салфетки</v>
      </c>
      <c r="AO51" t="str">
        <f t="shared" ca="1" si="105"/>
        <v>Контрактубекс</v>
      </c>
      <c r="AP51" t="str">
        <f t="shared" ca="1" si="106"/>
        <v>Мирамистин</v>
      </c>
      <c r="AQ51" t="str">
        <f t="shared" ca="1" si="107"/>
        <v>Стелланин</v>
      </c>
      <c r="AR51" t="str">
        <f t="shared" ca="1" si="108"/>
        <v>Терафлю</v>
      </c>
      <c r="AS51" s="19">
        <f t="shared" ca="1" si="111"/>
        <v>51</v>
      </c>
      <c r="AT51">
        <f t="shared" ca="1" si="112"/>
        <v>12</v>
      </c>
      <c r="AU51" t="str">
        <f t="shared" ca="1" si="43"/>
        <v>{Анальгин, Баралгин, Влажные салфетки, Контрактубекс, Мирамистин, Стелланин, Терафлю}</v>
      </c>
      <c r="BD51" s="19"/>
    </row>
    <row r="52" spans="3:56" x14ac:dyDescent="0.3">
      <c r="H52" t="str">
        <f t="shared" ca="1" si="121"/>
        <v>Баралгин</v>
      </c>
      <c r="I52" t="str">
        <f t="shared" ca="1" si="122"/>
        <v>Долгит</v>
      </c>
      <c r="J52" t="str">
        <f t="shared" ca="1" si="123"/>
        <v>Контрактубекс</v>
      </c>
      <c r="K52" s="19">
        <f t="shared" ca="1" si="109"/>
        <v>14</v>
      </c>
      <c r="L52">
        <f t="shared" ca="1" si="110"/>
        <v>8</v>
      </c>
      <c r="M52" t="str">
        <f t="shared" ca="1" si="9"/>
        <v>{Баралгин, Долгит, Контрактубекс}</v>
      </c>
      <c r="N52" t="str">
        <f t="shared" ca="1" si="72"/>
        <v>Анальгин</v>
      </c>
      <c r="O52" t="str">
        <f t="shared" ca="1" si="73"/>
        <v>Влажные салфетки</v>
      </c>
      <c r="P52" t="str">
        <f t="shared" ca="1" si="74"/>
        <v>Долгит</v>
      </c>
      <c r="Q52" t="str">
        <f t="shared" ca="1" si="75"/>
        <v>Контрактубекс</v>
      </c>
      <c r="R52" s="19">
        <f t="shared" ca="1" si="14"/>
        <v>18</v>
      </c>
      <c r="S52">
        <f t="shared" ca="1" si="15"/>
        <v>8</v>
      </c>
      <c r="T52" t="str">
        <f t="shared" ca="1" si="16"/>
        <v>{Анальгин, Влажные салфетки, Долгит, Контрактубекс}</v>
      </c>
      <c r="U52" t="str">
        <f t="shared" ca="1" si="90"/>
        <v>Анальгин</v>
      </c>
      <c r="V52" t="str">
        <f t="shared" ca="1" si="91"/>
        <v>Баралгин</v>
      </c>
      <c r="W52" t="str">
        <f t="shared" ca="1" si="92"/>
        <v>Контрактубекс</v>
      </c>
      <c r="X52" t="str">
        <f t="shared" ca="1" si="93"/>
        <v>Мирамистин</v>
      </c>
      <c r="Y52" t="str">
        <f t="shared" ca="1" si="94"/>
        <v>Стелланин</v>
      </c>
      <c r="Z52" s="19">
        <f t="shared" ca="1" si="22"/>
        <v>22</v>
      </c>
      <c r="AA52">
        <f t="shared" ca="1" si="23"/>
        <v>11</v>
      </c>
      <c r="AB52" t="str">
        <f t="shared" ca="1" si="24"/>
        <v>{Анальгин, Баралгин, Контрактубекс, Мирамистин, Стелланин}</v>
      </c>
      <c r="AC52" t="str">
        <f t="shared" ca="1" si="76"/>
        <v>Анальгин</v>
      </c>
      <c r="AD52" t="str">
        <f t="shared" ca="1" si="77"/>
        <v>Баралгин</v>
      </c>
      <c r="AE52" t="str">
        <f t="shared" ca="1" si="78"/>
        <v>Влажные салфетки</v>
      </c>
      <c r="AF52" t="str">
        <f t="shared" ca="1" si="79"/>
        <v>Контрактубекс</v>
      </c>
      <c r="AG52" t="str">
        <f t="shared" ca="1" si="80"/>
        <v>Мирамистин</v>
      </c>
      <c r="AH52" t="str">
        <f t="shared" ca="1" si="81"/>
        <v>Терафлю</v>
      </c>
      <c r="AI52" s="19">
        <f t="shared" ca="1" si="31"/>
        <v>30</v>
      </c>
      <c r="AJ52">
        <f t="shared" ca="1" si="32"/>
        <v>12</v>
      </c>
      <c r="AK52" t="str">
        <f t="shared" ca="1" si="33"/>
        <v>{Анальгин, Баралгин, Влажные салфетки, Контрактубекс, Мирамистин, Терафлю}</v>
      </c>
      <c r="AL52" t="str">
        <f t="shared" ca="1" si="102"/>
        <v>Анальгин</v>
      </c>
      <c r="AM52" t="str">
        <f t="shared" ca="1" si="103"/>
        <v>Баралгин</v>
      </c>
      <c r="AN52" t="str">
        <f t="shared" ca="1" si="104"/>
        <v>Влажные салфетки</v>
      </c>
      <c r="AO52" t="str">
        <f t="shared" ca="1" si="105"/>
        <v>Корвалол</v>
      </c>
      <c r="AP52" t="str">
        <f t="shared" ca="1" si="106"/>
        <v>Мирамистин</v>
      </c>
      <c r="AQ52" t="str">
        <f t="shared" ca="1" si="107"/>
        <v>Стелланин</v>
      </c>
      <c r="AR52" t="str">
        <f t="shared" ca="1" si="108"/>
        <v>Терафлю</v>
      </c>
      <c r="AS52" s="19">
        <f t="shared" ca="1" si="111"/>
        <v>54</v>
      </c>
      <c r="AT52">
        <f t="shared" ca="1" si="112"/>
        <v>12</v>
      </c>
      <c r="AU52" t="str">
        <f t="shared" ca="1" si="43"/>
        <v>{Анальгин, Баралгин, Влажные салфетки, Корвалол, Мирамистин, Стелланин, Терафлю}</v>
      </c>
      <c r="BD52" s="19"/>
    </row>
    <row r="53" spans="3:56" x14ac:dyDescent="0.3">
      <c r="H53" t="str">
        <f t="shared" ca="1" si="121"/>
        <v>Баралгин</v>
      </c>
      <c r="I53" t="str">
        <f t="shared" ca="1" si="122"/>
        <v>Долгит</v>
      </c>
      <c r="J53" t="str">
        <f t="shared" ca="1" si="123"/>
        <v>Корвалол</v>
      </c>
      <c r="K53" s="19">
        <f t="shared" ca="1" si="109"/>
        <v>14</v>
      </c>
      <c r="L53">
        <f t="shared" ca="1" si="110"/>
        <v>9</v>
      </c>
      <c r="M53" t="str">
        <f t="shared" ca="1" si="9"/>
        <v>{Баралгин, Долгит, Корвалол}</v>
      </c>
      <c r="N53" t="str">
        <f t="shared" ca="1" si="72"/>
        <v>Анальгин</v>
      </c>
      <c r="O53" t="str">
        <f t="shared" ca="1" si="73"/>
        <v>Влажные салфетки</v>
      </c>
      <c r="P53" t="str">
        <f t="shared" ca="1" si="74"/>
        <v>Долгит</v>
      </c>
      <c r="Q53" t="str">
        <f t="shared" ca="1" si="75"/>
        <v>Корвалол</v>
      </c>
      <c r="R53" s="19">
        <f t="shared" ca="1" si="14"/>
        <v>18</v>
      </c>
      <c r="S53">
        <f t="shared" ca="1" si="15"/>
        <v>9</v>
      </c>
      <c r="T53" t="str">
        <f t="shared" ca="1" si="16"/>
        <v>{Анальгин, Влажные салфетки, Долгит, Корвалол}</v>
      </c>
      <c r="U53" t="str">
        <f t="shared" ca="1" si="90"/>
        <v>Анальгин</v>
      </c>
      <c r="V53" t="str">
        <f t="shared" ca="1" si="91"/>
        <v>Баралгин</v>
      </c>
      <c r="W53" t="str">
        <f t="shared" ca="1" si="92"/>
        <v>Контрактубекс</v>
      </c>
      <c r="X53" t="str">
        <f t="shared" ca="1" si="93"/>
        <v>Мирамистин</v>
      </c>
      <c r="Y53" t="str">
        <f t="shared" ca="1" si="94"/>
        <v>Терафлю</v>
      </c>
      <c r="Z53" s="19">
        <f t="shared" ca="1" si="22"/>
        <v>22</v>
      </c>
      <c r="AA53">
        <f t="shared" ca="1" si="23"/>
        <v>12</v>
      </c>
      <c r="AB53" t="str">
        <f t="shared" ca="1" si="24"/>
        <v>{Анальгин, Баралгин, Контрактубекс, Мирамистин, Терафлю}</v>
      </c>
      <c r="AC53" t="str">
        <f t="shared" ca="1" si="76"/>
        <v>Анальгин</v>
      </c>
      <c r="AD53" t="str">
        <f t="shared" ca="1" si="77"/>
        <v>Баралгин</v>
      </c>
      <c r="AE53" t="str">
        <f t="shared" ca="1" si="78"/>
        <v>Влажные салфетки</v>
      </c>
      <c r="AF53" t="str">
        <f t="shared" ca="1" si="79"/>
        <v>Контрактубекс</v>
      </c>
      <c r="AG53" t="str">
        <f t="shared" ca="1" si="80"/>
        <v>Стелланин</v>
      </c>
      <c r="AH53" t="str">
        <f t="shared" ca="1" si="81"/>
        <v>Терафлю</v>
      </c>
      <c r="AI53" s="19">
        <f t="shared" ca="1" si="31"/>
        <v>31</v>
      </c>
      <c r="AJ53">
        <f t="shared" ca="1" si="32"/>
        <v>12</v>
      </c>
      <c r="AK53" t="str">
        <f t="shared" ca="1" si="33"/>
        <v>{Анальгин, Баралгин, Влажные салфетки, Контрактубекс, Стелланин, Терафлю}</v>
      </c>
      <c r="AL53" t="str">
        <f t="shared" ca="1" si="102"/>
        <v>Анальгин</v>
      </c>
      <c r="AM53" t="str">
        <f t="shared" ca="1" si="103"/>
        <v>Баралгин</v>
      </c>
      <c r="AN53" t="str">
        <f t="shared" ca="1" si="104"/>
        <v>Долгит</v>
      </c>
      <c r="AO53" t="str">
        <f t="shared" ca="1" si="105"/>
        <v>Контрактубекс</v>
      </c>
      <c r="AP53" t="str">
        <f t="shared" ca="1" si="106"/>
        <v>Корвалол</v>
      </c>
      <c r="AQ53" t="str">
        <f t="shared" ca="1" si="107"/>
        <v>Мирамистин</v>
      </c>
      <c r="AR53" t="str">
        <f t="shared" ca="1" si="108"/>
        <v>Стелланин</v>
      </c>
      <c r="AS53" s="19">
        <f t="shared" ca="1" si="111"/>
        <v>58</v>
      </c>
      <c r="AT53">
        <f t="shared" ca="1" si="112"/>
        <v>11</v>
      </c>
      <c r="AU53" t="str">
        <f t="shared" ca="1" si="43"/>
        <v>{Анальгин, Баралгин, Долгит, Контрактубекс, Корвалол, Мирамистин, Стелланин}</v>
      </c>
      <c r="BD53" s="19"/>
    </row>
    <row r="54" spans="3:56" x14ac:dyDescent="0.3">
      <c r="H54" t="str">
        <f t="shared" ca="1" si="121"/>
        <v>Баралгин</v>
      </c>
      <c r="I54" t="str">
        <f t="shared" ca="1" si="122"/>
        <v>Долгит</v>
      </c>
      <c r="J54" t="str">
        <f t="shared" ca="1" si="123"/>
        <v>Мирамистин</v>
      </c>
      <c r="K54" s="19">
        <f t="shared" ca="1" si="109"/>
        <v>14</v>
      </c>
      <c r="L54">
        <f t="shared" ca="1" si="110"/>
        <v>10</v>
      </c>
      <c r="M54" t="str">
        <f t="shared" ca="1" si="9"/>
        <v>{Баралгин, Долгит, Мирамистин}</v>
      </c>
      <c r="N54" t="str">
        <f t="shared" ca="1" si="72"/>
        <v>Анальгин</v>
      </c>
      <c r="O54" t="str">
        <f t="shared" ca="1" si="73"/>
        <v>Влажные салфетки</v>
      </c>
      <c r="P54" t="str">
        <f t="shared" ca="1" si="74"/>
        <v>Долгит</v>
      </c>
      <c r="Q54" t="str">
        <f t="shared" ca="1" si="75"/>
        <v>Мирамистин</v>
      </c>
      <c r="R54" s="19">
        <f t="shared" ca="1" si="14"/>
        <v>18</v>
      </c>
      <c r="S54">
        <f t="shared" ca="1" si="15"/>
        <v>10</v>
      </c>
      <c r="T54" t="str">
        <f t="shared" ca="1" si="16"/>
        <v>{Анальгин, Влажные салфетки, Долгит, Мирамистин}</v>
      </c>
      <c r="U54" t="str">
        <f t="shared" ca="1" si="90"/>
        <v>Анальгин</v>
      </c>
      <c r="V54" t="str">
        <f t="shared" ca="1" si="91"/>
        <v>Баралгин</v>
      </c>
      <c r="W54" t="str">
        <f t="shared" ca="1" si="92"/>
        <v>Контрактубекс</v>
      </c>
      <c r="X54" t="str">
        <f t="shared" ca="1" si="93"/>
        <v>Стелланин</v>
      </c>
      <c r="Y54" t="str">
        <f t="shared" ca="1" si="94"/>
        <v>Терафлю</v>
      </c>
      <c r="Z54" s="19">
        <f t="shared" ca="1" si="22"/>
        <v>23</v>
      </c>
      <c r="AA54">
        <f t="shared" ca="1" si="23"/>
        <v>12</v>
      </c>
      <c r="AB54" t="str">
        <f t="shared" ca="1" si="24"/>
        <v>{Анальгин, Баралгин, Контрактубекс, Стелланин, Терафлю}</v>
      </c>
      <c r="AC54" t="str">
        <f t="shared" ca="1" si="76"/>
        <v>Анальгин</v>
      </c>
      <c r="AD54" t="str">
        <f t="shared" ca="1" si="77"/>
        <v>Баралгин</v>
      </c>
      <c r="AE54" t="str">
        <f t="shared" ca="1" si="78"/>
        <v>Влажные салфетки</v>
      </c>
      <c r="AF54" t="str">
        <f t="shared" ca="1" si="79"/>
        <v>Корвалол</v>
      </c>
      <c r="AG54" t="str">
        <f t="shared" ca="1" si="80"/>
        <v>Мирамистин</v>
      </c>
      <c r="AH54" t="str">
        <f t="shared" ca="1" si="81"/>
        <v>Стелланин</v>
      </c>
      <c r="AI54" s="19">
        <f t="shared" ca="1" si="31"/>
        <v>33</v>
      </c>
      <c r="AJ54">
        <f t="shared" ca="1" si="32"/>
        <v>11</v>
      </c>
      <c r="AK54" t="str">
        <f t="shared" ca="1" si="33"/>
        <v>{Анальгин, Баралгин, Влажные салфетки, Корвалол, Мирамистин, Стелланин}</v>
      </c>
      <c r="AL54" t="str">
        <f t="shared" ca="1" si="102"/>
        <v>Анальгин</v>
      </c>
      <c r="AM54" t="str">
        <f t="shared" ca="1" si="103"/>
        <v>Баралгин</v>
      </c>
      <c r="AN54" t="str">
        <f t="shared" ca="1" si="104"/>
        <v>Долгит</v>
      </c>
      <c r="AO54" t="str">
        <f t="shared" ca="1" si="105"/>
        <v>Контрактубекс</v>
      </c>
      <c r="AP54" t="str">
        <f t="shared" ca="1" si="106"/>
        <v>Корвалол</v>
      </c>
      <c r="AQ54" t="str">
        <f t="shared" ca="1" si="107"/>
        <v>Мирамистин</v>
      </c>
      <c r="AR54" t="str">
        <f t="shared" ca="1" si="108"/>
        <v>Терафлю</v>
      </c>
      <c r="AS54" s="19">
        <f t="shared" ca="1" si="111"/>
        <v>58</v>
      </c>
      <c r="AT54">
        <f t="shared" ca="1" si="112"/>
        <v>12</v>
      </c>
      <c r="AU54" t="str">
        <f t="shared" ca="1" si="43"/>
        <v>{Анальгин, Баралгин, Долгит, Контрактубекс, Корвалол, Мирамистин, Терафлю}</v>
      </c>
      <c r="BD54" s="19"/>
    </row>
    <row r="55" spans="3:56" x14ac:dyDescent="0.3">
      <c r="H55" t="str">
        <f t="shared" ca="1" si="121"/>
        <v>Баралгин</v>
      </c>
      <c r="I55" t="str">
        <f t="shared" ca="1" si="122"/>
        <v>Долгит</v>
      </c>
      <c r="J55" t="str">
        <f t="shared" ca="1" si="123"/>
        <v>Стелланин</v>
      </c>
      <c r="K55" s="19">
        <f t="shared" ca="1" si="109"/>
        <v>14</v>
      </c>
      <c r="L55">
        <f t="shared" ca="1" si="110"/>
        <v>11</v>
      </c>
      <c r="M55" t="str">
        <f t="shared" ca="1" si="9"/>
        <v>{Баралгин, Долгит, Стелланин}</v>
      </c>
      <c r="N55" t="str">
        <f t="shared" ca="1" si="72"/>
        <v>Анальгин</v>
      </c>
      <c r="O55" t="str">
        <f t="shared" ca="1" si="73"/>
        <v>Влажные салфетки</v>
      </c>
      <c r="P55" t="str">
        <f t="shared" ca="1" si="74"/>
        <v>Долгит</v>
      </c>
      <c r="Q55" t="str">
        <f t="shared" ca="1" si="75"/>
        <v>Стелланин</v>
      </c>
      <c r="R55" s="19">
        <f t="shared" ca="1" si="14"/>
        <v>18</v>
      </c>
      <c r="S55">
        <f t="shared" ca="1" si="15"/>
        <v>11</v>
      </c>
      <c r="T55" t="str">
        <f t="shared" ca="1" si="16"/>
        <v>{Анальгин, Влажные салфетки, Долгит, Стелланин}</v>
      </c>
      <c r="U55" t="str">
        <f t="shared" ca="1" si="90"/>
        <v>Анальгин</v>
      </c>
      <c r="V55" t="str">
        <f t="shared" ca="1" si="91"/>
        <v>Баралгин</v>
      </c>
      <c r="W55" t="str">
        <f t="shared" ca="1" si="92"/>
        <v>Корвалол</v>
      </c>
      <c r="X55" t="str">
        <f t="shared" ca="1" si="93"/>
        <v>Мирамистин</v>
      </c>
      <c r="Y55" t="str">
        <f t="shared" ca="1" si="94"/>
        <v>Стелланин</v>
      </c>
      <c r="Z55" s="19">
        <f t="shared" ca="1" si="22"/>
        <v>25</v>
      </c>
      <c r="AA55">
        <f t="shared" ca="1" si="23"/>
        <v>11</v>
      </c>
      <c r="AB55" t="str">
        <f t="shared" ca="1" si="24"/>
        <v>{Анальгин, Баралгин, Корвалол, Мирамистин, Стелланин}</v>
      </c>
      <c r="AC55" t="str">
        <f t="shared" ca="1" si="76"/>
        <v>Анальгин</v>
      </c>
      <c r="AD55" t="str">
        <f t="shared" ca="1" si="77"/>
        <v>Баралгин</v>
      </c>
      <c r="AE55" t="str">
        <f t="shared" ca="1" si="78"/>
        <v>Влажные салфетки</v>
      </c>
      <c r="AF55" t="str">
        <f t="shared" ca="1" si="79"/>
        <v>Корвалол</v>
      </c>
      <c r="AG55" t="str">
        <f t="shared" ca="1" si="80"/>
        <v>Мирамистин</v>
      </c>
      <c r="AH55" t="str">
        <f t="shared" ca="1" si="81"/>
        <v>Терафлю</v>
      </c>
      <c r="AI55" s="19">
        <f t="shared" ca="1" si="31"/>
        <v>33</v>
      </c>
      <c r="AJ55">
        <f t="shared" ca="1" si="32"/>
        <v>12</v>
      </c>
      <c r="AK55" t="str">
        <f t="shared" ca="1" si="33"/>
        <v>{Анальгин, Баралгин, Влажные салфетки, Корвалол, Мирамистин, Терафлю}</v>
      </c>
      <c r="AL55" t="str">
        <f t="shared" ca="1" si="102"/>
        <v>Анальгин</v>
      </c>
      <c r="AM55" t="str">
        <f t="shared" ca="1" si="103"/>
        <v>Баралгин</v>
      </c>
      <c r="AN55" t="str">
        <f t="shared" ca="1" si="104"/>
        <v>Долгит</v>
      </c>
      <c r="AO55" t="str">
        <f t="shared" ca="1" si="105"/>
        <v>Контрактубекс</v>
      </c>
      <c r="AP55" t="str">
        <f t="shared" ca="1" si="106"/>
        <v>Корвалол</v>
      </c>
      <c r="AQ55" t="str">
        <f t="shared" ca="1" si="107"/>
        <v>Стелланин</v>
      </c>
      <c r="AR55" t="str">
        <f t="shared" ca="1" si="108"/>
        <v>Терафлю</v>
      </c>
      <c r="AS55" s="19">
        <f t="shared" ca="1" si="111"/>
        <v>59</v>
      </c>
      <c r="AT55">
        <f t="shared" ca="1" si="112"/>
        <v>12</v>
      </c>
      <c r="AU55" t="str">
        <f t="shared" ca="1" si="43"/>
        <v>{Анальгин, Баралгин, Долгит, Контрактубекс, Корвалол, Стелланин, Терафлю}</v>
      </c>
      <c r="BD55" s="19"/>
    </row>
    <row r="56" spans="3:56" x14ac:dyDescent="0.3">
      <c r="H56" t="str">
        <f t="shared" ca="1" si="121"/>
        <v>Баралгин</v>
      </c>
      <c r="I56" t="str">
        <f t="shared" ca="1" si="122"/>
        <v>Долгит</v>
      </c>
      <c r="J56" t="str">
        <f t="shared" ca="1" si="123"/>
        <v>Терафлю</v>
      </c>
      <c r="K56" s="19">
        <f t="shared" ca="1" si="109"/>
        <v>14</v>
      </c>
      <c r="L56">
        <f t="shared" ca="1" si="110"/>
        <v>12</v>
      </c>
      <c r="M56" t="str">
        <f t="shared" ca="1" si="9"/>
        <v>{Баралгин, Долгит, Терафлю}</v>
      </c>
      <c r="N56" t="str">
        <f t="shared" ca="1" si="72"/>
        <v>Анальгин</v>
      </c>
      <c r="O56" t="str">
        <f t="shared" ca="1" si="73"/>
        <v>Влажные салфетки</v>
      </c>
      <c r="P56" t="str">
        <f t="shared" ca="1" si="74"/>
        <v>Долгит</v>
      </c>
      <c r="Q56" t="str">
        <f t="shared" ca="1" si="75"/>
        <v>Терафлю</v>
      </c>
      <c r="R56" s="19">
        <f t="shared" ca="1" si="14"/>
        <v>18</v>
      </c>
      <c r="S56">
        <f t="shared" ca="1" si="15"/>
        <v>12</v>
      </c>
      <c r="T56" t="str">
        <f t="shared" ca="1" si="16"/>
        <v>{Анальгин, Влажные салфетки, Долгит, Терафлю}</v>
      </c>
      <c r="U56" t="str">
        <f t="shared" ca="1" si="90"/>
        <v>Анальгин</v>
      </c>
      <c r="V56" t="str">
        <f t="shared" ca="1" si="91"/>
        <v>Баралгин</v>
      </c>
      <c r="W56" t="str">
        <f t="shared" ca="1" si="92"/>
        <v>Корвалол</v>
      </c>
      <c r="X56" t="str">
        <f t="shared" ca="1" si="93"/>
        <v>Мирамистин</v>
      </c>
      <c r="Y56" t="str">
        <f t="shared" ca="1" si="94"/>
        <v>Терафлю</v>
      </c>
      <c r="Z56" s="19">
        <f t="shared" ca="1" si="22"/>
        <v>25</v>
      </c>
      <c r="AA56">
        <f t="shared" ca="1" si="23"/>
        <v>12</v>
      </c>
      <c r="AB56" t="str">
        <f t="shared" ca="1" si="24"/>
        <v>{Анальгин, Баралгин, Корвалол, Мирамистин, Терафлю}</v>
      </c>
      <c r="AC56" t="str">
        <f t="shared" ca="1" si="76"/>
        <v>Анальгин</v>
      </c>
      <c r="AD56" t="str">
        <f t="shared" ca="1" si="77"/>
        <v>Баралгин</v>
      </c>
      <c r="AE56" t="str">
        <f t="shared" ca="1" si="78"/>
        <v>Влажные салфетки</v>
      </c>
      <c r="AF56" t="str">
        <f t="shared" ca="1" si="79"/>
        <v>Корвалол</v>
      </c>
      <c r="AG56" t="str">
        <f t="shared" ca="1" si="80"/>
        <v>Стелланин</v>
      </c>
      <c r="AH56" t="str">
        <f t="shared" ca="1" si="81"/>
        <v>Терафлю</v>
      </c>
      <c r="AI56" s="19">
        <f t="shared" ca="1" si="31"/>
        <v>34</v>
      </c>
      <c r="AJ56">
        <f t="shared" ca="1" si="32"/>
        <v>12</v>
      </c>
      <c r="AK56" t="str">
        <f t="shared" ca="1" si="33"/>
        <v>{Анальгин, Баралгин, Влажные салфетки, Корвалол, Стелланин, Терафлю}</v>
      </c>
      <c r="AL56" t="str">
        <f t="shared" ca="1" si="102"/>
        <v>Анальгин</v>
      </c>
      <c r="AM56" t="str">
        <f t="shared" ca="1" si="103"/>
        <v>Баралгин</v>
      </c>
      <c r="AN56" t="str">
        <f t="shared" ca="1" si="104"/>
        <v>Долгит</v>
      </c>
      <c r="AO56" t="str">
        <f t="shared" ca="1" si="105"/>
        <v>Контрактубекс</v>
      </c>
      <c r="AP56" t="str">
        <f t="shared" ca="1" si="106"/>
        <v>Мирамистин</v>
      </c>
      <c r="AQ56" t="str">
        <f t="shared" ca="1" si="107"/>
        <v>Стелланин</v>
      </c>
      <c r="AR56" t="str">
        <f t="shared" ca="1" si="108"/>
        <v>Терафлю</v>
      </c>
      <c r="AS56" s="19">
        <f t="shared" ca="1" si="111"/>
        <v>61</v>
      </c>
      <c r="AT56">
        <f t="shared" ca="1" si="112"/>
        <v>12</v>
      </c>
      <c r="AU56" t="str">
        <f t="shared" ca="1" si="43"/>
        <v>{Анальгин, Баралгин, Долгит, Контрактубекс, Мирамистин, Стелланин, Терафлю}</v>
      </c>
      <c r="BD56" s="19"/>
    </row>
    <row r="57" spans="3:56" x14ac:dyDescent="0.3">
      <c r="H57" t="str">
        <f t="shared" ca="1" si="121"/>
        <v>Баралгин</v>
      </c>
      <c r="I57" t="str">
        <f t="shared" ca="1" si="122"/>
        <v>Контрактубекс</v>
      </c>
      <c r="J57" t="str">
        <f t="shared" ca="1" si="123"/>
        <v>Корвалол</v>
      </c>
      <c r="K57" s="19">
        <f t="shared" ca="1" si="109"/>
        <v>15</v>
      </c>
      <c r="L57">
        <f t="shared" ca="1" si="110"/>
        <v>9</v>
      </c>
      <c r="M57" t="str">
        <f t="shared" ca="1" si="9"/>
        <v>{Баралгин, Контрактубекс, Корвалол}</v>
      </c>
      <c r="N57" t="str">
        <f t="shared" ca="1" si="72"/>
        <v>Анальгин</v>
      </c>
      <c r="O57" t="str">
        <f t="shared" ca="1" si="73"/>
        <v>Влажные салфетки</v>
      </c>
      <c r="P57" t="str">
        <f t="shared" ca="1" si="74"/>
        <v>Контрактубекс</v>
      </c>
      <c r="Q57" t="str">
        <f t="shared" ca="1" si="75"/>
        <v>Корвалол</v>
      </c>
      <c r="R57" s="19">
        <f t="shared" ca="1" si="14"/>
        <v>19</v>
      </c>
      <c r="S57">
        <f t="shared" ca="1" si="15"/>
        <v>9</v>
      </c>
      <c r="T57" t="str">
        <f t="shared" ca="1" si="16"/>
        <v>{Анальгин, Влажные салфетки, Контрактубекс, Корвалол}</v>
      </c>
      <c r="U57" t="str">
        <f t="shared" ca="1" si="90"/>
        <v>Анальгин</v>
      </c>
      <c r="V57" t="str">
        <f t="shared" ca="1" si="91"/>
        <v>Баралгин</v>
      </c>
      <c r="W57" t="str">
        <f t="shared" ca="1" si="92"/>
        <v>Корвалол</v>
      </c>
      <c r="X57" t="str">
        <f t="shared" ca="1" si="93"/>
        <v>Стелланин</v>
      </c>
      <c r="Y57" t="str">
        <f t="shared" ca="1" si="94"/>
        <v>Терафлю</v>
      </c>
      <c r="Z57" s="19">
        <f t="shared" ca="1" si="22"/>
        <v>26</v>
      </c>
      <c r="AA57">
        <f t="shared" ca="1" si="23"/>
        <v>12</v>
      </c>
      <c r="AB57" t="str">
        <f t="shared" ca="1" si="24"/>
        <v>{Анальгин, Баралгин, Корвалол, Стелланин, Терафлю}</v>
      </c>
      <c r="AC57" t="str">
        <f t="shared" ca="1" si="76"/>
        <v>Анальгин</v>
      </c>
      <c r="AD57" t="str">
        <f t="shared" ca="1" si="77"/>
        <v>Баралгин</v>
      </c>
      <c r="AE57" t="str">
        <f t="shared" ca="1" si="78"/>
        <v>Влажные салфетки</v>
      </c>
      <c r="AF57" t="str">
        <f t="shared" ca="1" si="79"/>
        <v>Мирамистин</v>
      </c>
      <c r="AG57" t="str">
        <f t="shared" ca="1" si="80"/>
        <v>Стелланин</v>
      </c>
      <c r="AH57" t="str">
        <f t="shared" ca="1" si="81"/>
        <v>Терафлю</v>
      </c>
      <c r="AI57" s="19">
        <f t="shared" ca="1" si="31"/>
        <v>36</v>
      </c>
      <c r="AJ57">
        <f t="shared" ca="1" si="32"/>
        <v>12</v>
      </c>
      <c r="AK57" t="str">
        <f t="shared" ca="1" si="33"/>
        <v>{Анальгин, Баралгин, Влажные салфетки, Мирамистин, Стелланин, Терафлю}</v>
      </c>
      <c r="AL57" t="str">
        <f t="shared" ca="1" si="102"/>
        <v>Анальгин</v>
      </c>
      <c r="AM57" t="str">
        <f t="shared" ca="1" si="103"/>
        <v>Баралгин</v>
      </c>
      <c r="AN57" t="str">
        <f t="shared" ca="1" si="104"/>
        <v>Долгит</v>
      </c>
      <c r="AO57" t="str">
        <f t="shared" ca="1" si="105"/>
        <v>Корвалол</v>
      </c>
      <c r="AP57" t="str">
        <f t="shared" ca="1" si="106"/>
        <v>Мирамистин</v>
      </c>
      <c r="AQ57" t="str">
        <f t="shared" ca="1" si="107"/>
        <v>Стелланин</v>
      </c>
      <c r="AR57" t="str">
        <f t="shared" ca="1" si="108"/>
        <v>Терафлю</v>
      </c>
      <c r="AS57" s="19">
        <f t="shared" ca="1" si="111"/>
        <v>64</v>
      </c>
      <c r="AT57">
        <f t="shared" ca="1" si="112"/>
        <v>12</v>
      </c>
      <c r="AU57" t="str">
        <f t="shared" ca="1" si="43"/>
        <v>{Анальгин, Баралгин, Долгит, Корвалол, Мирамистин, Стелланин, Терафлю}</v>
      </c>
      <c r="BD57" s="19"/>
    </row>
    <row r="58" spans="3:56" x14ac:dyDescent="0.3">
      <c r="H58" t="str">
        <f t="shared" ca="1" si="121"/>
        <v>Баралгин</v>
      </c>
      <c r="I58" t="str">
        <f t="shared" ca="1" si="122"/>
        <v>Контрактубекс</v>
      </c>
      <c r="J58" t="str">
        <f t="shared" ca="1" si="123"/>
        <v>Мирамистин</v>
      </c>
      <c r="K58" s="19">
        <f t="shared" ca="1" si="109"/>
        <v>15</v>
      </c>
      <c r="L58">
        <f t="shared" ca="1" si="110"/>
        <v>10</v>
      </c>
      <c r="M58" t="str">
        <f t="shared" ca="1" si="9"/>
        <v>{Баралгин, Контрактубекс, Мирамистин}</v>
      </c>
      <c r="N58" t="str">
        <f t="shared" ca="1" si="72"/>
        <v>Анальгин</v>
      </c>
      <c r="O58" t="str">
        <f t="shared" ca="1" si="73"/>
        <v>Влажные салфетки</v>
      </c>
      <c r="P58" t="str">
        <f t="shared" ca="1" si="74"/>
        <v>Контрактубекс</v>
      </c>
      <c r="Q58" t="str">
        <f t="shared" ca="1" si="75"/>
        <v>Мирамистин</v>
      </c>
      <c r="R58" s="19">
        <f t="shared" ca="1" si="14"/>
        <v>19</v>
      </c>
      <c r="S58">
        <f t="shared" ca="1" si="15"/>
        <v>10</v>
      </c>
      <c r="T58" t="str">
        <f t="shared" ca="1" si="16"/>
        <v>{Анальгин, Влажные салфетки, Контрактубекс, Мирамистин}</v>
      </c>
      <c r="U58" t="str">
        <f t="shared" ca="1" si="90"/>
        <v>Анальгин</v>
      </c>
      <c r="V58" t="str">
        <f t="shared" ca="1" si="91"/>
        <v>Баралгин</v>
      </c>
      <c r="W58" t="str">
        <f t="shared" ca="1" si="92"/>
        <v>Мирамистин</v>
      </c>
      <c r="X58" t="str">
        <f t="shared" ca="1" si="93"/>
        <v>Стелланин</v>
      </c>
      <c r="Y58" t="str">
        <f t="shared" ca="1" si="94"/>
        <v>Терафлю</v>
      </c>
      <c r="Z58" s="19">
        <f t="shared" ca="1" si="22"/>
        <v>28</v>
      </c>
      <c r="AA58">
        <f t="shared" ca="1" si="23"/>
        <v>12</v>
      </c>
      <c r="AB58" t="str">
        <f t="shared" ca="1" si="24"/>
        <v>{Анальгин, Баралгин, Мирамистин, Стелланин, Терафлю}</v>
      </c>
      <c r="AC58" t="str">
        <f t="shared" ca="1" si="76"/>
        <v>Анальгин</v>
      </c>
      <c r="AD58" t="str">
        <f t="shared" ca="1" si="77"/>
        <v>Баралгин</v>
      </c>
      <c r="AE58" t="str">
        <f t="shared" ca="1" si="78"/>
        <v>Долгит</v>
      </c>
      <c r="AF58" t="str">
        <f t="shared" ca="1" si="79"/>
        <v>Контрактубекс</v>
      </c>
      <c r="AG58" t="str">
        <f t="shared" ca="1" si="80"/>
        <v>Корвалол</v>
      </c>
      <c r="AH58" t="str">
        <f t="shared" ca="1" si="81"/>
        <v>Мирамистин</v>
      </c>
      <c r="AI58" s="19">
        <f t="shared" ca="1" si="31"/>
        <v>39</v>
      </c>
      <c r="AJ58">
        <f t="shared" ca="1" si="32"/>
        <v>10</v>
      </c>
      <c r="AK58" t="str">
        <f t="shared" ca="1" si="33"/>
        <v>{Анальгин, Баралгин, Долгит, Контрактубекс, Корвалол, Мирамистин}</v>
      </c>
      <c r="AL58" t="str">
        <f t="shared" ca="1" si="102"/>
        <v>Анальгин</v>
      </c>
      <c r="AM58" t="str">
        <f t="shared" ca="1" si="103"/>
        <v>Баралгин</v>
      </c>
      <c r="AN58" t="str">
        <f t="shared" ca="1" si="104"/>
        <v>Контрактубекс</v>
      </c>
      <c r="AO58" t="str">
        <f t="shared" ca="1" si="105"/>
        <v>Корвалол</v>
      </c>
      <c r="AP58" t="str">
        <f t="shared" ca="1" si="106"/>
        <v>Мирамистин</v>
      </c>
      <c r="AQ58" t="str">
        <f t="shared" ca="1" si="107"/>
        <v>Стелланин</v>
      </c>
      <c r="AR58" t="str">
        <f t="shared" ca="1" si="108"/>
        <v>Терафлю</v>
      </c>
      <c r="AS58" s="19">
        <f t="shared" ca="1" si="111"/>
        <v>68</v>
      </c>
      <c r="AT58">
        <f t="shared" ca="1" si="112"/>
        <v>12</v>
      </c>
      <c r="AU58" t="str">
        <f t="shared" ca="1" si="43"/>
        <v>{Анальгин, Баралгин, Контрактубекс, Корвалол, Мирамистин, Стелланин, Терафлю}</v>
      </c>
      <c r="BD58" s="19"/>
    </row>
    <row r="59" spans="3:56" x14ac:dyDescent="0.3">
      <c r="H59" t="str">
        <f t="shared" ca="1" si="121"/>
        <v>Баралгин</v>
      </c>
      <c r="I59" t="str">
        <f t="shared" ca="1" si="122"/>
        <v>Контрактубекс</v>
      </c>
      <c r="J59" t="str">
        <f t="shared" ca="1" si="123"/>
        <v>Стелланин</v>
      </c>
      <c r="K59" s="19">
        <f t="shared" ca="1" si="109"/>
        <v>15</v>
      </c>
      <c r="L59">
        <f t="shared" ca="1" si="110"/>
        <v>11</v>
      </c>
      <c r="M59" t="str">
        <f t="shared" ca="1" si="9"/>
        <v>{Баралгин, Контрактубекс, Стелланин}</v>
      </c>
      <c r="N59" t="str">
        <f t="shared" ca="1" si="72"/>
        <v>Анальгин</v>
      </c>
      <c r="O59" t="str">
        <f t="shared" ca="1" si="73"/>
        <v>Влажные салфетки</v>
      </c>
      <c r="P59" t="str">
        <f t="shared" ca="1" si="74"/>
        <v>Контрактубекс</v>
      </c>
      <c r="Q59" t="str">
        <f t="shared" ca="1" si="75"/>
        <v>Стелланин</v>
      </c>
      <c r="R59" s="19">
        <f t="shared" ca="1" si="14"/>
        <v>19</v>
      </c>
      <c r="S59">
        <f t="shared" ca="1" si="15"/>
        <v>11</v>
      </c>
      <c r="T59" t="str">
        <f t="shared" ca="1" si="16"/>
        <v>{Анальгин, Влажные салфетки, Контрактубекс, Стелланин}</v>
      </c>
      <c r="U59" t="str">
        <f t="shared" ca="1" si="90"/>
        <v>Анальгин</v>
      </c>
      <c r="V59" t="str">
        <f t="shared" ca="1" si="91"/>
        <v>Валидол</v>
      </c>
      <c r="W59" t="str">
        <f t="shared" ca="1" si="92"/>
        <v>Влажные салфетки</v>
      </c>
      <c r="X59" t="str">
        <f t="shared" ca="1" si="93"/>
        <v>Долгит</v>
      </c>
      <c r="Y59" t="str">
        <f t="shared" ca="1" si="94"/>
        <v>Контрактубекс</v>
      </c>
      <c r="Z59" s="19">
        <f t="shared" ca="1" si="22"/>
        <v>31</v>
      </c>
      <c r="AA59">
        <f t="shared" ca="1" si="23"/>
        <v>8</v>
      </c>
      <c r="AB59" t="str">
        <f t="shared" ca="1" si="24"/>
        <v>{Анальгин, Валидол, Влажные салфетки, Долгит, Контрактубекс}</v>
      </c>
      <c r="AC59" t="str">
        <f t="shared" ca="1" si="76"/>
        <v>Анальгин</v>
      </c>
      <c r="AD59" t="str">
        <f t="shared" ca="1" si="77"/>
        <v>Баралгин</v>
      </c>
      <c r="AE59" t="str">
        <f t="shared" ca="1" si="78"/>
        <v>Долгит</v>
      </c>
      <c r="AF59" t="str">
        <f t="shared" ca="1" si="79"/>
        <v>Контрактубекс</v>
      </c>
      <c r="AG59" t="str">
        <f t="shared" ca="1" si="80"/>
        <v>Корвалол</v>
      </c>
      <c r="AH59" t="str">
        <f t="shared" ca="1" si="81"/>
        <v>Стелланин</v>
      </c>
      <c r="AI59" s="19">
        <f t="shared" ca="1" si="31"/>
        <v>39</v>
      </c>
      <c r="AJ59">
        <f t="shared" ca="1" si="32"/>
        <v>11</v>
      </c>
      <c r="AK59" t="str">
        <f t="shared" ca="1" si="33"/>
        <v>{Анальгин, Баралгин, Долгит, Контрактубекс, Корвалол, Стелланин}</v>
      </c>
      <c r="AL59" t="str">
        <f t="shared" ca="1" si="102"/>
        <v>Анальгин</v>
      </c>
      <c r="AM59" t="str">
        <f t="shared" ca="1" si="103"/>
        <v>Валидол</v>
      </c>
      <c r="AN59" t="str">
        <f t="shared" ca="1" si="104"/>
        <v>Влажные салфетки</v>
      </c>
      <c r="AO59" t="str">
        <f t="shared" ca="1" si="105"/>
        <v>Долгит</v>
      </c>
      <c r="AP59" t="str">
        <f t="shared" ca="1" si="106"/>
        <v>Контрактубекс</v>
      </c>
      <c r="AQ59" t="str">
        <f t="shared" ca="1" si="107"/>
        <v>Корвалол</v>
      </c>
      <c r="AR59" t="str">
        <f t="shared" ca="1" si="108"/>
        <v>Мирамистин</v>
      </c>
      <c r="AS59" s="19">
        <f t="shared" ca="1" si="111"/>
        <v>73</v>
      </c>
      <c r="AT59">
        <f t="shared" ca="1" si="112"/>
        <v>10</v>
      </c>
      <c r="AU59" t="str">
        <f t="shared" ca="1" si="43"/>
        <v>{Анальгин, Валидол, Влажные салфетки, Долгит, Контрактубекс, Корвалол, Мирамистин}</v>
      </c>
      <c r="BD59" s="19"/>
    </row>
    <row r="60" spans="3:56" x14ac:dyDescent="0.3">
      <c r="H60" t="str">
        <f t="shared" ca="1" si="121"/>
        <v>Баралгин</v>
      </c>
      <c r="I60" t="str">
        <f t="shared" ca="1" si="122"/>
        <v>Контрактубекс</v>
      </c>
      <c r="J60" t="str">
        <f t="shared" ca="1" si="123"/>
        <v>Терафлю</v>
      </c>
      <c r="K60" s="19">
        <f t="shared" ca="1" si="109"/>
        <v>15</v>
      </c>
      <c r="L60">
        <f t="shared" ca="1" si="110"/>
        <v>12</v>
      </c>
      <c r="M60" t="str">
        <f t="shared" ca="1" si="9"/>
        <v>{Баралгин, Контрактубекс, Терафлю}</v>
      </c>
      <c r="N60" t="str">
        <f t="shared" ca="1" si="72"/>
        <v>Анальгин</v>
      </c>
      <c r="O60" t="str">
        <f t="shared" ca="1" si="73"/>
        <v>Влажные салфетки</v>
      </c>
      <c r="P60" t="str">
        <f t="shared" ca="1" si="74"/>
        <v>Контрактубекс</v>
      </c>
      <c r="Q60" t="str">
        <f t="shared" ca="1" si="75"/>
        <v>Терафлю</v>
      </c>
      <c r="R60" s="19">
        <f t="shared" ca="1" si="14"/>
        <v>19</v>
      </c>
      <c r="S60">
        <f t="shared" ca="1" si="15"/>
        <v>12</v>
      </c>
      <c r="T60" t="str">
        <f t="shared" ca="1" si="16"/>
        <v>{Анальгин, Влажные салфетки, Контрактубекс, Терафлю}</v>
      </c>
      <c r="U60" t="str">
        <f t="shared" ca="1" si="90"/>
        <v>Анальгин</v>
      </c>
      <c r="V60" t="str">
        <f t="shared" ca="1" si="91"/>
        <v>Валидол</v>
      </c>
      <c r="W60" t="str">
        <f t="shared" ca="1" si="92"/>
        <v>Влажные салфетки</v>
      </c>
      <c r="X60" t="str">
        <f t="shared" ca="1" si="93"/>
        <v>Долгит</v>
      </c>
      <c r="Y60" t="str">
        <f t="shared" ca="1" si="94"/>
        <v>Корвалол</v>
      </c>
      <c r="Z60" s="19">
        <f t="shared" ca="1" si="22"/>
        <v>31</v>
      </c>
      <c r="AA60">
        <f t="shared" ca="1" si="23"/>
        <v>9</v>
      </c>
      <c r="AB60" t="str">
        <f t="shared" ca="1" si="24"/>
        <v>{Анальгин, Валидол, Влажные салфетки, Долгит, Корвалол}</v>
      </c>
      <c r="AC60" t="str">
        <f t="shared" ca="1" si="76"/>
        <v>Анальгин</v>
      </c>
      <c r="AD60" t="str">
        <f t="shared" ca="1" si="77"/>
        <v>Баралгин</v>
      </c>
      <c r="AE60" t="str">
        <f t="shared" ca="1" si="78"/>
        <v>Долгит</v>
      </c>
      <c r="AF60" t="str">
        <f t="shared" ca="1" si="79"/>
        <v>Контрактубекс</v>
      </c>
      <c r="AG60" t="str">
        <f t="shared" ca="1" si="80"/>
        <v>Корвалол</v>
      </c>
      <c r="AH60" t="str">
        <f t="shared" ca="1" si="81"/>
        <v>Терафлю</v>
      </c>
      <c r="AI60" s="19">
        <f t="shared" ca="1" si="31"/>
        <v>39</v>
      </c>
      <c r="AJ60">
        <f t="shared" ca="1" si="32"/>
        <v>12</v>
      </c>
      <c r="AK60" t="str">
        <f t="shared" ca="1" si="33"/>
        <v>{Анальгин, Баралгин, Долгит, Контрактубекс, Корвалол, Терафлю}</v>
      </c>
      <c r="AL60" t="str">
        <f t="shared" ca="1" si="102"/>
        <v>Анальгин</v>
      </c>
      <c r="AM60" t="str">
        <f t="shared" ca="1" si="103"/>
        <v>Валидол</v>
      </c>
      <c r="AN60" t="str">
        <f t="shared" ca="1" si="104"/>
        <v>Влажные салфетки</v>
      </c>
      <c r="AO60" t="str">
        <f t="shared" ca="1" si="105"/>
        <v>Долгит</v>
      </c>
      <c r="AP60" t="str">
        <f t="shared" ca="1" si="106"/>
        <v>Контрактубекс</v>
      </c>
      <c r="AQ60" t="str">
        <f t="shared" ca="1" si="107"/>
        <v>Корвалол</v>
      </c>
      <c r="AR60" t="str">
        <f t="shared" ca="1" si="108"/>
        <v>Стелланин</v>
      </c>
      <c r="AS60" s="19">
        <f t="shared" ca="1" si="111"/>
        <v>73</v>
      </c>
      <c r="AT60">
        <f t="shared" ca="1" si="112"/>
        <v>11</v>
      </c>
      <c r="AU60" t="str">
        <f t="shared" ca="1" si="43"/>
        <v>{Анальгин, Валидол, Влажные салфетки, Долгит, Контрактубекс, Корвалол, Стелланин}</v>
      </c>
      <c r="BD60" s="19"/>
    </row>
    <row r="61" spans="3:56" x14ac:dyDescent="0.3">
      <c r="H61" t="str">
        <f t="shared" ca="1" si="121"/>
        <v>Баралгин</v>
      </c>
      <c r="I61" t="str">
        <f t="shared" ca="1" si="122"/>
        <v>Корвалол</v>
      </c>
      <c r="J61" t="str">
        <f t="shared" ca="1" si="123"/>
        <v>Мирамистин</v>
      </c>
      <c r="K61" s="19">
        <f t="shared" ca="1" si="109"/>
        <v>16</v>
      </c>
      <c r="L61">
        <f t="shared" ca="1" si="110"/>
        <v>10</v>
      </c>
      <c r="M61" t="str">
        <f t="shared" ca="1" si="9"/>
        <v>{Баралгин, Корвалол, Мирамистин}</v>
      </c>
      <c r="N61" t="str">
        <f t="shared" ca="1" si="72"/>
        <v>Анальгин</v>
      </c>
      <c r="O61" t="str">
        <f t="shared" ca="1" si="73"/>
        <v>Влажные салфетки</v>
      </c>
      <c r="P61" t="str">
        <f t="shared" ca="1" si="74"/>
        <v>Корвалол</v>
      </c>
      <c r="Q61" t="str">
        <f t="shared" ca="1" si="75"/>
        <v>Мирамистин</v>
      </c>
      <c r="R61" s="19">
        <f t="shared" ca="1" si="14"/>
        <v>20</v>
      </c>
      <c r="S61">
        <f t="shared" ca="1" si="15"/>
        <v>10</v>
      </c>
      <c r="T61" t="str">
        <f t="shared" ca="1" si="16"/>
        <v>{Анальгин, Влажные салфетки, Корвалол, Мирамистин}</v>
      </c>
      <c r="U61" t="str">
        <f t="shared" ca="1" si="90"/>
        <v>Анальгин</v>
      </c>
      <c r="V61" t="str">
        <f t="shared" ca="1" si="91"/>
        <v>Валидол</v>
      </c>
      <c r="W61" t="str">
        <f t="shared" ca="1" si="92"/>
        <v>Влажные салфетки</v>
      </c>
      <c r="X61" t="str">
        <f t="shared" ca="1" si="93"/>
        <v>Долгит</v>
      </c>
      <c r="Y61" t="str">
        <f t="shared" ca="1" si="94"/>
        <v>Мирамистин</v>
      </c>
      <c r="Z61" s="19">
        <f t="shared" ca="1" si="22"/>
        <v>31</v>
      </c>
      <c r="AA61">
        <f t="shared" ca="1" si="23"/>
        <v>10</v>
      </c>
      <c r="AB61" t="str">
        <f t="shared" ca="1" si="24"/>
        <v>{Анальгин, Валидол, Влажные салфетки, Долгит, Мирамистин}</v>
      </c>
      <c r="AC61" t="str">
        <f t="shared" ca="1" si="76"/>
        <v>Анальгин</v>
      </c>
      <c r="AD61" t="str">
        <f t="shared" ca="1" si="77"/>
        <v>Баралгин</v>
      </c>
      <c r="AE61" t="str">
        <f t="shared" ca="1" si="78"/>
        <v>Долгит</v>
      </c>
      <c r="AF61" t="str">
        <f t="shared" ca="1" si="79"/>
        <v>Контрактубекс</v>
      </c>
      <c r="AG61" t="str">
        <f t="shared" ca="1" si="80"/>
        <v>Мирамистин</v>
      </c>
      <c r="AH61" t="str">
        <f t="shared" ca="1" si="81"/>
        <v>Стелланин</v>
      </c>
      <c r="AI61" s="19">
        <f t="shared" ca="1" si="31"/>
        <v>40</v>
      </c>
      <c r="AJ61">
        <f t="shared" ca="1" si="32"/>
        <v>11</v>
      </c>
      <c r="AK61" t="str">
        <f t="shared" ca="1" si="33"/>
        <v>{Анальгин, Баралгин, Долгит, Контрактубекс, Мирамистин, Стелланин}</v>
      </c>
      <c r="AL61" t="str">
        <f t="shared" ca="1" si="102"/>
        <v>Анальгин</v>
      </c>
      <c r="AM61" t="str">
        <f t="shared" ca="1" si="103"/>
        <v>Валидол</v>
      </c>
      <c r="AN61" t="str">
        <f t="shared" ca="1" si="104"/>
        <v>Влажные салфетки</v>
      </c>
      <c r="AO61" t="str">
        <f t="shared" ca="1" si="105"/>
        <v>Долгит</v>
      </c>
      <c r="AP61" t="str">
        <f t="shared" ca="1" si="106"/>
        <v>Контрактубекс</v>
      </c>
      <c r="AQ61" t="str">
        <f t="shared" ca="1" si="107"/>
        <v>Корвалол</v>
      </c>
      <c r="AR61" t="str">
        <f t="shared" ca="1" si="108"/>
        <v>Терафлю</v>
      </c>
      <c r="AS61" s="19">
        <f t="shared" ca="1" si="111"/>
        <v>73</v>
      </c>
      <c r="AT61">
        <f t="shared" ca="1" si="112"/>
        <v>12</v>
      </c>
      <c r="AU61" t="str">
        <f t="shared" ca="1" si="43"/>
        <v>{Анальгин, Валидол, Влажные салфетки, Долгит, Контрактубекс, Корвалол, Терафлю}</v>
      </c>
      <c r="BD61" s="19"/>
    </row>
    <row r="62" spans="3:56" x14ac:dyDescent="0.3">
      <c r="H62" t="str">
        <f t="shared" ca="1" si="121"/>
        <v>Баралгин</v>
      </c>
      <c r="I62" t="str">
        <f t="shared" ca="1" si="122"/>
        <v>Корвалол</v>
      </c>
      <c r="J62" t="str">
        <f t="shared" ca="1" si="123"/>
        <v>Стелланин</v>
      </c>
      <c r="K62" s="19">
        <f t="shared" ca="1" si="109"/>
        <v>16</v>
      </c>
      <c r="L62">
        <f t="shared" ca="1" si="110"/>
        <v>11</v>
      </c>
      <c r="M62" t="str">
        <f t="shared" ca="1" si="9"/>
        <v>{Баралгин, Корвалол, Стелланин}</v>
      </c>
      <c r="N62" t="str">
        <f t="shared" ca="1" si="72"/>
        <v>Анальгин</v>
      </c>
      <c r="O62" t="str">
        <f t="shared" ca="1" si="73"/>
        <v>Влажные салфетки</v>
      </c>
      <c r="P62" t="str">
        <f t="shared" ca="1" si="74"/>
        <v>Корвалол</v>
      </c>
      <c r="Q62" t="str">
        <f t="shared" ca="1" si="75"/>
        <v>Стелланин</v>
      </c>
      <c r="R62" s="19">
        <f t="shared" ca="1" si="14"/>
        <v>20</v>
      </c>
      <c r="S62">
        <f t="shared" ca="1" si="15"/>
        <v>11</v>
      </c>
      <c r="T62" t="str">
        <f t="shared" ca="1" si="16"/>
        <v>{Анальгин, Влажные салфетки, Корвалол, Стелланин}</v>
      </c>
      <c r="U62" t="str">
        <f t="shared" ca="1" si="90"/>
        <v>Анальгин</v>
      </c>
      <c r="V62" t="str">
        <f t="shared" ca="1" si="91"/>
        <v>Валидол</v>
      </c>
      <c r="W62" t="str">
        <f t="shared" ca="1" si="92"/>
        <v>Влажные салфетки</v>
      </c>
      <c r="X62" t="str">
        <f t="shared" ca="1" si="93"/>
        <v>Долгит</v>
      </c>
      <c r="Y62" t="str">
        <f t="shared" ca="1" si="94"/>
        <v>Стелланин</v>
      </c>
      <c r="Z62" s="19">
        <f t="shared" ca="1" si="22"/>
        <v>31</v>
      </c>
      <c r="AA62">
        <f t="shared" ca="1" si="23"/>
        <v>11</v>
      </c>
      <c r="AB62" t="str">
        <f t="shared" ca="1" si="24"/>
        <v>{Анальгин, Валидол, Влажные салфетки, Долгит, Стелланин}</v>
      </c>
      <c r="AC62" t="str">
        <f t="shared" ca="1" si="76"/>
        <v>Анальгин</v>
      </c>
      <c r="AD62" t="str">
        <f t="shared" ca="1" si="77"/>
        <v>Баралгин</v>
      </c>
      <c r="AE62" t="str">
        <f t="shared" ca="1" si="78"/>
        <v>Долгит</v>
      </c>
      <c r="AF62" t="str">
        <f t="shared" ca="1" si="79"/>
        <v>Контрактубекс</v>
      </c>
      <c r="AG62" t="str">
        <f t="shared" ca="1" si="80"/>
        <v>Мирамистин</v>
      </c>
      <c r="AH62" t="str">
        <f t="shared" ca="1" si="81"/>
        <v>Терафлю</v>
      </c>
      <c r="AI62" s="19">
        <f t="shared" ca="1" si="31"/>
        <v>40</v>
      </c>
      <c r="AJ62">
        <f t="shared" ca="1" si="32"/>
        <v>12</v>
      </c>
      <c r="AK62" t="str">
        <f t="shared" ca="1" si="33"/>
        <v>{Анальгин, Баралгин, Долгит, Контрактубекс, Мирамистин, Терафлю}</v>
      </c>
      <c r="AL62" t="str">
        <f t="shared" ca="1" si="102"/>
        <v>Анальгин</v>
      </c>
      <c r="AM62" t="str">
        <f t="shared" ca="1" si="103"/>
        <v>Валидол</v>
      </c>
      <c r="AN62" t="str">
        <f t="shared" ca="1" si="104"/>
        <v>Влажные салфетки</v>
      </c>
      <c r="AO62" t="str">
        <f t="shared" ca="1" si="105"/>
        <v>Долгит</v>
      </c>
      <c r="AP62" t="str">
        <f t="shared" ca="1" si="106"/>
        <v>Контрактубекс</v>
      </c>
      <c r="AQ62" t="str">
        <f t="shared" ca="1" si="107"/>
        <v>Мирамистин</v>
      </c>
      <c r="AR62" t="str">
        <f t="shared" ca="1" si="108"/>
        <v>Стелланин</v>
      </c>
      <c r="AS62" s="19">
        <f t="shared" ca="1" si="111"/>
        <v>74</v>
      </c>
      <c r="AT62">
        <f t="shared" ca="1" si="112"/>
        <v>11</v>
      </c>
      <c r="AU62" t="str">
        <f t="shared" ca="1" si="43"/>
        <v>{Анальгин, Валидол, Влажные салфетки, Долгит, Контрактубекс, Мирамистин, Стелланин}</v>
      </c>
      <c r="BD62" s="19"/>
    </row>
    <row r="63" spans="3:56" x14ac:dyDescent="0.3">
      <c r="H63" t="str">
        <f t="shared" ca="1" si="121"/>
        <v>Баралгин</v>
      </c>
      <c r="I63" t="str">
        <f t="shared" ca="1" si="122"/>
        <v>Корвалол</v>
      </c>
      <c r="J63" t="str">
        <f t="shared" ca="1" si="123"/>
        <v>Терафлю</v>
      </c>
      <c r="K63" s="19">
        <f t="shared" ca="1" si="109"/>
        <v>16</v>
      </c>
      <c r="L63">
        <f t="shared" ca="1" si="110"/>
        <v>12</v>
      </c>
      <c r="M63" t="str">
        <f t="shared" ca="1" si="9"/>
        <v>{Баралгин, Корвалол, Терафлю}</v>
      </c>
      <c r="N63" t="str">
        <f t="shared" ca="1" si="72"/>
        <v>Анальгин</v>
      </c>
      <c r="O63" t="str">
        <f t="shared" ca="1" si="73"/>
        <v>Влажные салфетки</v>
      </c>
      <c r="P63" t="str">
        <f t="shared" ca="1" si="74"/>
        <v>Корвалол</v>
      </c>
      <c r="Q63" t="str">
        <f t="shared" ca="1" si="75"/>
        <v>Терафлю</v>
      </c>
      <c r="R63" s="19">
        <f t="shared" ca="1" si="14"/>
        <v>20</v>
      </c>
      <c r="S63">
        <f t="shared" ca="1" si="15"/>
        <v>12</v>
      </c>
      <c r="T63" t="str">
        <f t="shared" ca="1" si="16"/>
        <v>{Анальгин, Влажные салфетки, Корвалол, Терафлю}</v>
      </c>
      <c r="U63" t="str">
        <f t="shared" ca="1" si="90"/>
        <v>Анальгин</v>
      </c>
      <c r="V63" t="str">
        <f t="shared" ca="1" si="91"/>
        <v>Валидол</v>
      </c>
      <c r="W63" t="str">
        <f t="shared" ca="1" si="92"/>
        <v>Влажные салфетки</v>
      </c>
      <c r="X63" t="str">
        <f t="shared" ca="1" si="93"/>
        <v>Долгит</v>
      </c>
      <c r="Y63" t="str">
        <f t="shared" ca="1" si="94"/>
        <v>Терафлю</v>
      </c>
      <c r="Z63" s="19">
        <f t="shared" ca="1" si="22"/>
        <v>31</v>
      </c>
      <c r="AA63">
        <f t="shared" ca="1" si="23"/>
        <v>12</v>
      </c>
      <c r="AB63" t="str">
        <f t="shared" ca="1" si="24"/>
        <v>{Анальгин, Валидол, Влажные салфетки, Долгит, Терафлю}</v>
      </c>
      <c r="AC63" t="str">
        <f t="shared" ca="1" si="76"/>
        <v>Анальгин</v>
      </c>
      <c r="AD63" t="str">
        <f t="shared" ca="1" si="77"/>
        <v>Баралгин</v>
      </c>
      <c r="AE63" t="str">
        <f t="shared" ca="1" si="78"/>
        <v>Долгит</v>
      </c>
      <c r="AF63" t="str">
        <f t="shared" ca="1" si="79"/>
        <v>Контрактубекс</v>
      </c>
      <c r="AG63" t="str">
        <f t="shared" ca="1" si="80"/>
        <v>Стелланин</v>
      </c>
      <c r="AH63" t="str">
        <f t="shared" ca="1" si="81"/>
        <v>Терафлю</v>
      </c>
      <c r="AI63" s="19">
        <f t="shared" ca="1" si="31"/>
        <v>41</v>
      </c>
      <c r="AJ63">
        <f t="shared" ca="1" si="32"/>
        <v>12</v>
      </c>
      <c r="AK63" t="str">
        <f t="shared" ca="1" si="33"/>
        <v>{Анальгин, Баралгин, Долгит, Контрактубекс, Стелланин, Терафлю}</v>
      </c>
      <c r="AL63" t="str">
        <f t="shared" ca="1" si="102"/>
        <v>Анальгин</v>
      </c>
      <c r="AM63" t="str">
        <f t="shared" ca="1" si="103"/>
        <v>Валидол</v>
      </c>
      <c r="AN63" t="str">
        <f t="shared" ca="1" si="104"/>
        <v>Влажные салфетки</v>
      </c>
      <c r="AO63" t="str">
        <f t="shared" ca="1" si="105"/>
        <v>Долгит</v>
      </c>
      <c r="AP63" t="str">
        <f t="shared" ca="1" si="106"/>
        <v>Контрактубекс</v>
      </c>
      <c r="AQ63" t="str">
        <f t="shared" ca="1" si="107"/>
        <v>Мирамистин</v>
      </c>
      <c r="AR63" t="str">
        <f t="shared" ca="1" si="108"/>
        <v>Терафлю</v>
      </c>
      <c r="AS63" s="19">
        <f t="shared" ca="1" si="111"/>
        <v>74</v>
      </c>
      <c r="AT63">
        <f t="shared" ca="1" si="112"/>
        <v>12</v>
      </c>
      <c r="AU63" t="str">
        <f t="shared" ca="1" si="43"/>
        <v>{Анальгин, Валидол, Влажные салфетки, Долгит, Контрактубекс, Мирамистин, Терафлю}</v>
      </c>
      <c r="BD63" s="19"/>
    </row>
    <row r="64" spans="3:56" x14ac:dyDescent="0.3">
      <c r="H64" t="str">
        <f t="shared" ca="1" si="121"/>
        <v>Баралгин</v>
      </c>
      <c r="I64" t="str">
        <f t="shared" ca="1" si="122"/>
        <v>Мирамистин</v>
      </c>
      <c r="J64" t="str">
        <f t="shared" ca="1" si="123"/>
        <v>Стелланин</v>
      </c>
      <c r="K64" s="19">
        <f t="shared" ca="1" si="109"/>
        <v>17</v>
      </c>
      <c r="L64">
        <f t="shared" ca="1" si="110"/>
        <v>11</v>
      </c>
      <c r="M64" t="str">
        <f t="shared" ca="1" si="9"/>
        <v>{Баралгин, Мирамистин, Стелланин}</v>
      </c>
      <c r="N64" t="str">
        <f t="shared" ca="1" si="72"/>
        <v>Анальгин</v>
      </c>
      <c r="O64" t="str">
        <f t="shared" ca="1" si="73"/>
        <v>Влажные салфетки</v>
      </c>
      <c r="P64" t="str">
        <f t="shared" ca="1" si="74"/>
        <v>Мирамистин</v>
      </c>
      <c r="Q64" t="str">
        <f t="shared" ca="1" si="75"/>
        <v>Стелланин</v>
      </c>
      <c r="R64" s="19">
        <f t="shared" ca="1" si="14"/>
        <v>21</v>
      </c>
      <c r="S64">
        <f t="shared" ca="1" si="15"/>
        <v>11</v>
      </c>
      <c r="T64" t="str">
        <f t="shared" ca="1" si="16"/>
        <v>{Анальгин, Влажные салфетки, Мирамистин, Стелланин}</v>
      </c>
      <c r="U64" t="str">
        <f t="shared" ca="1" si="90"/>
        <v>Анальгин</v>
      </c>
      <c r="V64" t="str">
        <f t="shared" ca="1" si="91"/>
        <v>Валидол</v>
      </c>
      <c r="W64" t="str">
        <f t="shared" ca="1" si="92"/>
        <v>Влажные салфетки</v>
      </c>
      <c r="X64" t="str">
        <f t="shared" ca="1" si="93"/>
        <v>Контрактубекс</v>
      </c>
      <c r="Y64" t="str">
        <f t="shared" ca="1" si="94"/>
        <v>Корвалол</v>
      </c>
      <c r="Z64" s="19">
        <f t="shared" ca="1" si="22"/>
        <v>32</v>
      </c>
      <c r="AA64">
        <f t="shared" ca="1" si="23"/>
        <v>9</v>
      </c>
      <c r="AB64" t="str">
        <f t="shared" ca="1" si="24"/>
        <v>{Анальгин, Валидол, Влажные салфетки, Контрактубекс, Корвалол}</v>
      </c>
      <c r="AC64" t="str">
        <f t="shared" ca="1" si="76"/>
        <v>Анальгин</v>
      </c>
      <c r="AD64" t="str">
        <f t="shared" ca="1" si="77"/>
        <v>Баралгин</v>
      </c>
      <c r="AE64" t="str">
        <f t="shared" ca="1" si="78"/>
        <v>Долгит</v>
      </c>
      <c r="AF64" t="str">
        <f t="shared" ca="1" si="79"/>
        <v>Корвалол</v>
      </c>
      <c r="AG64" t="str">
        <f t="shared" ca="1" si="80"/>
        <v>Мирамистин</v>
      </c>
      <c r="AH64" t="str">
        <f t="shared" ca="1" si="81"/>
        <v>Стелланин</v>
      </c>
      <c r="AI64" s="19">
        <f t="shared" ca="1" si="31"/>
        <v>43</v>
      </c>
      <c r="AJ64">
        <f t="shared" ca="1" si="32"/>
        <v>11</v>
      </c>
      <c r="AK64" t="str">
        <f t="shared" ca="1" si="33"/>
        <v>{Анальгин, Баралгин, Долгит, Корвалол, Мирамистин, Стелланин}</v>
      </c>
      <c r="AL64" t="str">
        <f t="shared" ca="1" si="102"/>
        <v>Анальгин</v>
      </c>
      <c r="AM64" t="str">
        <f t="shared" ca="1" si="103"/>
        <v>Валидол</v>
      </c>
      <c r="AN64" t="str">
        <f t="shared" ca="1" si="104"/>
        <v>Влажные салфетки</v>
      </c>
      <c r="AO64" t="str">
        <f t="shared" ca="1" si="105"/>
        <v>Долгит</v>
      </c>
      <c r="AP64" t="str">
        <f t="shared" ca="1" si="106"/>
        <v>Контрактубекс</v>
      </c>
      <c r="AQ64" t="str">
        <f t="shared" ca="1" si="107"/>
        <v>Стелланин</v>
      </c>
      <c r="AR64" t="str">
        <f t="shared" ca="1" si="108"/>
        <v>Терафлю</v>
      </c>
      <c r="AS64" s="19">
        <f t="shared" ca="1" si="111"/>
        <v>75</v>
      </c>
      <c r="AT64">
        <f t="shared" ca="1" si="112"/>
        <v>12</v>
      </c>
      <c r="AU64" t="str">
        <f t="shared" ca="1" si="43"/>
        <v>{Анальгин, Валидол, Влажные салфетки, Долгит, Контрактубекс, Стелланин, Терафлю}</v>
      </c>
      <c r="BD64" s="19"/>
    </row>
    <row r="65" spans="8:56" x14ac:dyDescent="0.3">
      <c r="H65" t="str">
        <f t="shared" ca="1" si="121"/>
        <v>Баралгин</v>
      </c>
      <c r="I65" t="str">
        <f t="shared" ca="1" si="122"/>
        <v>Мирамистин</v>
      </c>
      <c r="J65" t="str">
        <f t="shared" ca="1" si="123"/>
        <v>Терафлю</v>
      </c>
      <c r="K65" s="19">
        <f t="shared" ca="1" si="109"/>
        <v>17</v>
      </c>
      <c r="L65">
        <f t="shared" ca="1" si="110"/>
        <v>12</v>
      </c>
      <c r="M65" t="str">
        <f t="shared" ca="1" si="9"/>
        <v>{Баралгин, Мирамистин, Терафлю}</v>
      </c>
      <c r="N65" t="str">
        <f t="shared" ca="1" si="72"/>
        <v>Анальгин</v>
      </c>
      <c r="O65" t="str">
        <f t="shared" ca="1" si="73"/>
        <v>Влажные салфетки</v>
      </c>
      <c r="P65" t="str">
        <f ca="1">INDIRECT(ADDRESS(R65,10))</f>
        <v>Мирамистин</v>
      </c>
      <c r="Q65" t="str">
        <f t="shared" ca="1" si="75"/>
        <v>Терафлю</v>
      </c>
      <c r="R65" s="19">
        <f t="shared" ca="1" si="14"/>
        <v>21</v>
      </c>
      <c r="S65">
        <f t="shared" ca="1" si="15"/>
        <v>12</v>
      </c>
      <c r="T65" t="str">
        <f t="shared" ca="1" si="16"/>
        <v>{Анальгин, Влажные салфетки, Мирамистин, Терафлю}</v>
      </c>
      <c r="U65" t="str">
        <f t="shared" ca="1" si="90"/>
        <v>Анальгин</v>
      </c>
      <c r="V65" t="str">
        <f t="shared" ca="1" si="91"/>
        <v>Валидол</v>
      </c>
      <c r="W65" t="str">
        <f t="shared" ca="1" si="92"/>
        <v>Влажные салфетки</v>
      </c>
      <c r="X65" t="str">
        <f t="shared" ca="1" si="93"/>
        <v>Контрактубекс</v>
      </c>
      <c r="Y65" t="str">
        <f t="shared" ca="1" si="94"/>
        <v>Мирамистин</v>
      </c>
      <c r="Z65" s="19">
        <f t="shared" ca="1" si="22"/>
        <v>32</v>
      </c>
      <c r="AA65">
        <f t="shared" ca="1" si="23"/>
        <v>10</v>
      </c>
      <c r="AB65" t="str">
        <f t="shared" ca="1" si="24"/>
        <v>{Анальгин, Валидол, Влажные салфетки, Контрактубекс, Мирамистин}</v>
      </c>
      <c r="AC65" t="str">
        <f t="shared" ca="1" si="76"/>
        <v>Анальгин</v>
      </c>
      <c r="AD65" t="str">
        <f t="shared" ca="1" si="77"/>
        <v>Баралгин</v>
      </c>
      <c r="AE65" t="str">
        <f t="shared" ca="1" si="78"/>
        <v>Долгит</v>
      </c>
      <c r="AF65" t="str">
        <f t="shared" ca="1" si="79"/>
        <v>Корвалол</v>
      </c>
      <c r="AG65" t="str">
        <f t="shared" ca="1" si="80"/>
        <v>Мирамистин</v>
      </c>
      <c r="AH65" t="str">
        <f t="shared" ca="1" si="81"/>
        <v>Терафлю</v>
      </c>
      <c r="AI65" s="19">
        <f t="shared" ca="1" si="31"/>
        <v>43</v>
      </c>
      <c r="AJ65">
        <f t="shared" ca="1" si="32"/>
        <v>12</v>
      </c>
      <c r="AK65" t="str">
        <f t="shared" ca="1" si="33"/>
        <v>{Анальгин, Баралгин, Долгит, Корвалол, Мирамистин, Терафлю}</v>
      </c>
      <c r="AL65" t="str">
        <f t="shared" ca="1" si="102"/>
        <v>Анальгин</v>
      </c>
      <c r="AM65" t="str">
        <f t="shared" ca="1" si="103"/>
        <v>Валидол</v>
      </c>
      <c r="AN65" t="str">
        <f t="shared" ca="1" si="104"/>
        <v>Влажные салфетки</v>
      </c>
      <c r="AO65" t="str">
        <f t="shared" ca="1" si="105"/>
        <v>Долгит</v>
      </c>
      <c r="AP65" t="str">
        <f t="shared" ca="1" si="106"/>
        <v>Корвалол</v>
      </c>
      <c r="AQ65" t="str">
        <f t="shared" ca="1" si="107"/>
        <v>Мирамистин</v>
      </c>
      <c r="AR65" t="str">
        <f t="shared" ca="1" si="108"/>
        <v>Стелланин</v>
      </c>
      <c r="AS65" s="19">
        <f t="shared" ca="1" si="111"/>
        <v>77</v>
      </c>
      <c r="AT65">
        <f t="shared" ca="1" si="112"/>
        <v>11</v>
      </c>
      <c r="AU65" t="str">
        <f t="shared" ca="1" si="43"/>
        <v>{Анальгин, Валидол, Влажные салфетки, Долгит, Корвалол, Мирамистин, Стелланин}</v>
      </c>
      <c r="BD65" s="19"/>
    </row>
    <row r="66" spans="8:56" x14ac:dyDescent="0.3">
      <c r="H66" t="str">
        <f t="shared" ca="1" si="121"/>
        <v>Баралгин</v>
      </c>
      <c r="I66" t="str">
        <f t="shared" ca="1" si="122"/>
        <v>Стелланин</v>
      </c>
      <c r="J66" t="str">
        <f t="shared" ca="1" si="123"/>
        <v>Терафлю</v>
      </c>
      <c r="K66" s="19">
        <f t="shared" ca="1" si="109"/>
        <v>18</v>
      </c>
      <c r="L66">
        <f t="shared" ca="1" si="110"/>
        <v>12</v>
      </c>
      <c r="M66" t="str">
        <f t="shared" ca="1" si="9"/>
        <v>{Баралгин, Стелланин, Терафлю}</v>
      </c>
      <c r="N66" t="str">
        <f t="shared" ca="1" si="72"/>
        <v>Анальгин</v>
      </c>
      <c r="O66" t="str">
        <f t="shared" ca="1" si="73"/>
        <v>Влажные салфетки</v>
      </c>
      <c r="P66" t="str">
        <f t="shared" ca="1" si="74"/>
        <v>Стелланин</v>
      </c>
      <c r="Q66" t="str">
        <f t="shared" ca="1" si="75"/>
        <v>Терафлю</v>
      </c>
      <c r="R66" s="19">
        <f t="shared" ca="1" si="14"/>
        <v>22</v>
      </c>
      <c r="S66">
        <f t="shared" ca="1" si="15"/>
        <v>12</v>
      </c>
      <c r="T66" t="str">
        <f t="shared" ca="1" si="16"/>
        <v>{Анальгин, Влажные салфетки, Стелланин, Терафлю}</v>
      </c>
      <c r="U66" t="str">
        <f t="shared" ca="1" si="90"/>
        <v>Анальгин</v>
      </c>
      <c r="V66" t="str">
        <f t="shared" ca="1" si="91"/>
        <v>Валидол</v>
      </c>
      <c r="W66" t="str">
        <f t="shared" ca="1" si="92"/>
        <v>Влажные салфетки</v>
      </c>
      <c r="X66" t="str">
        <f t="shared" ca="1" si="93"/>
        <v>Контрактубекс</v>
      </c>
      <c r="Y66" t="str">
        <f t="shared" ca="1" si="94"/>
        <v>Стелланин</v>
      </c>
      <c r="Z66" s="19">
        <f t="shared" ca="1" si="22"/>
        <v>32</v>
      </c>
      <c r="AA66">
        <f t="shared" ca="1" si="23"/>
        <v>11</v>
      </c>
      <c r="AB66" t="str">
        <f t="shared" ca="1" si="24"/>
        <v>{Анальгин, Валидол, Влажные салфетки, Контрактубекс, Стелланин}</v>
      </c>
      <c r="AC66" t="str">
        <f t="shared" ca="1" si="76"/>
        <v>Анальгин</v>
      </c>
      <c r="AD66" t="str">
        <f t="shared" ca="1" si="77"/>
        <v>Баралгин</v>
      </c>
      <c r="AE66" t="str">
        <f t="shared" ca="1" si="78"/>
        <v>Долгит</v>
      </c>
      <c r="AF66" t="str">
        <f t="shared" ca="1" si="79"/>
        <v>Корвалол</v>
      </c>
      <c r="AG66" t="str">
        <f t="shared" ca="1" si="80"/>
        <v>Стелланин</v>
      </c>
      <c r="AH66" t="str">
        <f t="shared" ca="1" si="81"/>
        <v>Терафлю</v>
      </c>
      <c r="AI66" s="19">
        <f t="shared" ca="1" si="31"/>
        <v>44</v>
      </c>
      <c r="AJ66">
        <f t="shared" ca="1" si="32"/>
        <v>12</v>
      </c>
      <c r="AK66" t="str">
        <f t="shared" ca="1" si="33"/>
        <v>{Анальгин, Баралгин, Долгит, Корвалол, Стелланин, Терафлю}</v>
      </c>
      <c r="AL66" t="str">
        <f t="shared" ca="1" si="102"/>
        <v>Анальгин</v>
      </c>
      <c r="AM66" t="str">
        <f t="shared" ca="1" si="103"/>
        <v>Валидол</v>
      </c>
      <c r="AN66" t="str">
        <f t="shared" ca="1" si="104"/>
        <v>Влажные салфетки</v>
      </c>
      <c r="AO66" t="str">
        <f t="shared" ca="1" si="105"/>
        <v>Долгит</v>
      </c>
      <c r="AP66" t="str">
        <f t="shared" ca="1" si="106"/>
        <v>Корвалол</v>
      </c>
      <c r="AQ66" t="str">
        <f t="shared" ca="1" si="107"/>
        <v>Мирамистин</v>
      </c>
      <c r="AR66" t="str">
        <f t="shared" ca="1" si="108"/>
        <v>Терафлю</v>
      </c>
      <c r="AS66" s="19">
        <f t="shared" ca="1" si="111"/>
        <v>77</v>
      </c>
      <c r="AT66">
        <f t="shared" ca="1" si="112"/>
        <v>12</v>
      </c>
      <c r="AU66" t="str">
        <f t="shared" ca="1" si="43"/>
        <v>{Анальгин, Валидол, Влажные салфетки, Долгит, Корвалол, Мирамистин, Терафлю}</v>
      </c>
      <c r="BD66" s="19"/>
    </row>
    <row r="67" spans="8:56" x14ac:dyDescent="0.3">
      <c r="H67" t="str">
        <f t="shared" ca="1" si="121"/>
        <v>Валидол</v>
      </c>
      <c r="I67" t="str">
        <f t="shared" ca="1" si="122"/>
        <v>Влажные салфетки</v>
      </c>
      <c r="J67" t="str">
        <f t="shared" ca="1" si="123"/>
        <v>Долгит</v>
      </c>
      <c r="K67" s="19">
        <f t="shared" ca="1" si="109"/>
        <v>20</v>
      </c>
      <c r="L67">
        <f t="shared" ca="1" si="110"/>
        <v>7</v>
      </c>
      <c r="M67" t="str">
        <f t="shared" ca="1" si="9"/>
        <v>{Валидол, Влажные салфетки, Долгит}</v>
      </c>
      <c r="N67" t="str">
        <f t="shared" ca="1" si="72"/>
        <v>Анальгин</v>
      </c>
      <c r="O67" t="str">
        <f t="shared" ca="1" si="73"/>
        <v>Долгит</v>
      </c>
      <c r="P67" t="str">
        <f t="shared" ca="1" si="74"/>
        <v>Контрактубекс</v>
      </c>
      <c r="Q67" t="str">
        <f t="shared" ca="1" si="75"/>
        <v>Корвалол</v>
      </c>
      <c r="R67" s="19">
        <f t="shared" ca="1" si="14"/>
        <v>24</v>
      </c>
      <c r="S67">
        <f t="shared" ca="1" si="15"/>
        <v>9</v>
      </c>
      <c r="T67" t="str">
        <f t="shared" ca="1" si="16"/>
        <v>{Анальгин, Долгит, Контрактубекс, Корвалол}</v>
      </c>
      <c r="U67" t="str">
        <f t="shared" ca="1" si="90"/>
        <v>Анальгин</v>
      </c>
      <c r="V67" t="str">
        <f t="shared" ca="1" si="91"/>
        <v>Валидол</v>
      </c>
      <c r="W67" t="str">
        <f t="shared" ca="1" si="92"/>
        <v>Влажные салфетки</v>
      </c>
      <c r="X67" t="str">
        <f t="shared" ca="1" si="93"/>
        <v>Контрактубекс</v>
      </c>
      <c r="Y67" t="str">
        <f t="shared" ca="1" si="94"/>
        <v>Терафлю</v>
      </c>
      <c r="Z67" s="19">
        <f t="shared" ca="1" si="22"/>
        <v>32</v>
      </c>
      <c r="AA67">
        <f t="shared" ca="1" si="23"/>
        <v>12</v>
      </c>
      <c r="AB67" t="str">
        <f t="shared" ca="1" si="24"/>
        <v>{Анальгин, Валидол, Влажные салфетки, Контрактубекс, Терафлю}</v>
      </c>
      <c r="AC67" t="str">
        <f t="shared" ca="1" si="76"/>
        <v>Анальгин</v>
      </c>
      <c r="AD67" t="str">
        <f t="shared" ca="1" si="77"/>
        <v>Баралгин</v>
      </c>
      <c r="AE67" t="str">
        <f t="shared" ca="1" si="78"/>
        <v>Долгит</v>
      </c>
      <c r="AF67" t="str">
        <f t="shared" ca="1" si="79"/>
        <v>Мирамистин</v>
      </c>
      <c r="AG67" t="str">
        <f t="shared" ca="1" si="80"/>
        <v>Стелланин</v>
      </c>
      <c r="AH67" t="str">
        <f t="shared" ca="1" si="81"/>
        <v>Терафлю</v>
      </c>
      <c r="AI67" s="19">
        <f t="shared" ca="1" si="31"/>
        <v>46</v>
      </c>
      <c r="AJ67">
        <f t="shared" ca="1" si="32"/>
        <v>12</v>
      </c>
      <c r="AK67" t="str">
        <f t="shared" ca="1" si="33"/>
        <v>{Анальгин, Баралгин, Долгит, Мирамистин, Стелланин, Терафлю}</v>
      </c>
      <c r="AL67" t="str">
        <f t="shared" ca="1" si="102"/>
        <v>Анальгин</v>
      </c>
      <c r="AM67" t="str">
        <f t="shared" ca="1" si="103"/>
        <v>Валидол</v>
      </c>
      <c r="AN67" t="str">
        <f t="shared" ca="1" si="104"/>
        <v>Влажные салфетки</v>
      </c>
      <c r="AO67" t="str">
        <f t="shared" ca="1" si="105"/>
        <v>Долгит</v>
      </c>
      <c r="AP67" t="str">
        <f t="shared" ca="1" si="106"/>
        <v>Корвалол</v>
      </c>
      <c r="AQ67" t="str">
        <f t="shared" ca="1" si="107"/>
        <v>Стелланин</v>
      </c>
      <c r="AR67" t="str">
        <f t="shared" ca="1" si="108"/>
        <v>Терафлю</v>
      </c>
      <c r="AS67" s="19">
        <f t="shared" ca="1" si="111"/>
        <v>78</v>
      </c>
      <c r="AT67">
        <f t="shared" ca="1" si="112"/>
        <v>12</v>
      </c>
      <c r="AU67" t="str">
        <f t="shared" ca="1" si="43"/>
        <v>{Анальгин, Валидол, Влажные салфетки, Долгит, Корвалол, Стелланин, Терафлю}</v>
      </c>
      <c r="BD67" s="19"/>
    </row>
    <row r="68" spans="8:56" x14ac:dyDescent="0.3">
      <c r="H68" t="str">
        <f t="shared" ca="1" si="121"/>
        <v>Валидол</v>
      </c>
      <c r="I68" t="str">
        <f t="shared" ca="1" si="122"/>
        <v>Влажные салфетки</v>
      </c>
      <c r="J68" t="str">
        <f t="shared" ca="1" si="123"/>
        <v>Контрактубекс</v>
      </c>
      <c r="K68" s="19">
        <f t="shared" ref="K68:K99" ca="1" si="124">IF(J67&lt;&gt;$A$12,K67,IF(I67&lt;&gt;$A$11,K67+1,K67+2))</f>
        <v>20</v>
      </c>
      <c r="L68">
        <f t="shared" ref="L68:L99" ca="1" si="125">IF(J67&lt;&gt;$A$12,L67+1,ROW(INDIRECT(ADDRESS(MATCH(I68,$A$3:$A$12)+3,1))))</f>
        <v>8</v>
      </c>
      <c r="M68" t="str">
        <f t="shared" ref="M68:M122" ca="1" si="126">"{"&amp;H68&amp;", "&amp;I68&amp;", "&amp;J68&amp;"}"</f>
        <v>{Валидол, Влажные салфетки, Контрактубекс}</v>
      </c>
      <c r="N68" t="str">
        <f t="shared" ca="1" si="72"/>
        <v>Анальгин</v>
      </c>
      <c r="O68" t="str">
        <f t="shared" ca="1" si="73"/>
        <v>Долгит</v>
      </c>
      <c r="P68" t="str">
        <f t="shared" ca="1" si="74"/>
        <v>Контрактубекс</v>
      </c>
      <c r="Q68" t="str">
        <f t="shared" ca="1" si="75"/>
        <v>Мирамистин</v>
      </c>
      <c r="R68" s="19">
        <f t="shared" ref="R68:R131" ca="1" si="127">IF(Q67&lt;&gt;$A$12,R67,IF(P67&lt;&gt;$A$11,R67+1,IF(O67&lt;&gt;$A$10,R67+2,R67+3)))</f>
        <v>24</v>
      </c>
      <c r="S68">
        <f t="shared" ref="S68:S131" ca="1" si="128">IF(Q67&lt;&gt;$A$12,S67+1,ROW(INDIRECT(ADDRESS(MATCH(P68,$A$3:$A$12)+3,1))))</f>
        <v>10</v>
      </c>
      <c r="T68" t="str">
        <f t="shared" ref="T68:T131" ca="1" si="129">"{"&amp;N68&amp;", "&amp;O68&amp;", "&amp;P68&amp;", "&amp;Q68&amp;"}"</f>
        <v>{Анальгин, Долгит, Контрактубекс, Мирамистин}</v>
      </c>
      <c r="U68" t="str">
        <f t="shared" ca="1" si="90"/>
        <v>Анальгин</v>
      </c>
      <c r="V68" t="str">
        <f t="shared" ca="1" si="91"/>
        <v>Валидол</v>
      </c>
      <c r="W68" t="str">
        <f t="shared" ca="1" si="92"/>
        <v>Влажные салфетки</v>
      </c>
      <c r="X68" t="str">
        <f t="shared" ca="1" si="93"/>
        <v>Корвалол</v>
      </c>
      <c r="Y68" t="str">
        <f t="shared" ca="1" si="94"/>
        <v>Мирамистин</v>
      </c>
      <c r="Z68" s="19">
        <f t="shared" ref="Z68:Z131" ca="1" si="130">IF(Y67&lt;&gt;$A$12,Z67,IF(X67&lt;&gt;$A$11,Z67+1,IF(W67&lt;&gt;$A$10,Z67+2,IF(V67&lt;&gt;$A$9,Z67+3,Z67+4))))</f>
        <v>33</v>
      </c>
      <c r="AA68">
        <f t="shared" ref="AA68:AA131" ca="1" si="131">IF(Y67&lt;&gt;$A$12,AA67+1,ROW(INDIRECT(ADDRESS(MATCH(X68,$A$3:$A$12)+3,1))))</f>
        <v>10</v>
      </c>
      <c r="AB68" t="str">
        <f t="shared" ref="AB68:AB131" ca="1" si="132">"{"&amp;U68&amp;", "&amp;V68&amp;", "&amp;W68&amp;", "&amp;X68&amp;", "&amp;Y68&amp;"}"</f>
        <v>{Анальгин, Валидол, Влажные салфетки, Корвалол, Мирамистин}</v>
      </c>
      <c r="AC68" t="str">
        <f t="shared" ca="1" si="76"/>
        <v>Анальгин</v>
      </c>
      <c r="AD68" t="str">
        <f t="shared" ca="1" si="77"/>
        <v>Баралгин</v>
      </c>
      <c r="AE68" t="str">
        <f t="shared" ca="1" si="78"/>
        <v>Контрактубекс</v>
      </c>
      <c r="AF68" t="str">
        <f t="shared" ca="1" si="79"/>
        <v>Корвалол</v>
      </c>
      <c r="AG68" t="str">
        <f t="shared" ca="1" si="80"/>
        <v>Мирамистин</v>
      </c>
      <c r="AH68" t="str">
        <f t="shared" ca="1" si="81"/>
        <v>Стелланин</v>
      </c>
      <c r="AI68" s="19">
        <f t="shared" ref="AI68:AI131" ca="1" si="133">IF(AH67&lt;&gt;$A$12,AI67,IF(AG67&lt;&gt;$A$11,AI67+1,IF(AF67&lt;&gt;$A$10,AI67+2,IF(AE67&lt;&gt;$A$9,AI67+3,IF(AD67&lt;&gt;$A$8,AI67+4,AI67+5)))))</f>
        <v>49</v>
      </c>
      <c r="AJ68">
        <f t="shared" ref="AJ68:AJ131" ca="1" si="134">IF(AH67&lt;&gt;$A$12,AJ67+1,ROW(INDIRECT(ADDRESS(MATCH(AG68,$A$3:$A$12)+3,1))))</f>
        <v>11</v>
      </c>
      <c r="AK68" t="str">
        <f t="shared" ref="AK68:AK131" ca="1" si="135">"{"&amp;AC68&amp;", "&amp;AD68&amp;", "&amp;AE68&amp;", "&amp;AF68&amp;", "&amp;AG68&amp;", "&amp;AH68&amp;"}"</f>
        <v>{Анальгин, Баралгин, Контрактубекс, Корвалол, Мирамистин, Стелланин}</v>
      </c>
      <c r="AL68" t="str">
        <f t="shared" ca="1" si="102"/>
        <v>Анальгин</v>
      </c>
      <c r="AM68" t="str">
        <f t="shared" ca="1" si="103"/>
        <v>Валидол</v>
      </c>
      <c r="AN68" t="str">
        <f t="shared" ca="1" si="104"/>
        <v>Влажные салфетки</v>
      </c>
      <c r="AO68" t="str">
        <f t="shared" ca="1" si="105"/>
        <v>Долгит</v>
      </c>
      <c r="AP68" t="str">
        <f t="shared" ca="1" si="106"/>
        <v>Мирамистин</v>
      </c>
      <c r="AQ68" t="str">
        <f t="shared" ca="1" si="107"/>
        <v>Стелланин</v>
      </c>
      <c r="AR68" t="str">
        <f t="shared" ca="1" si="108"/>
        <v>Терафлю</v>
      </c>
      <c r="AS68" s="19">
        <f t="shared" ref="AS68:AS99" ca="1" si="136">IF(AR67&lt;&gt;$A$12,AS67,IF(AQ67&lt;&gt;$A$11,AS67+1,IF(AP67&lt;&gt;$A$10,AS67+2,IF(AO67&lt;&gt;$A$9,AS67+3,IF(AN67&lt;&gt;$A$8,AS67+4,IF(AM67&lt;&gt;$A$7,AS67+5,AS67+6))))))</f>
        <v>80</v>
      </c>
      <c r="AT68">
        <f t="shared" ref="AT68:AT99" ca="1" si="137">IF(AR67&lt;&gt;$A$12,AT67+1,ROW(INDIRECT(ADDRESS(MATCH(AQ68,$A$3:$A$12)+3,1))))</f>
        <v>12</v>
      </c>
      <c r="AU68" t="str">
        <f t="shared" ref="AU68:AU122" ca="1" si="138">"{"&amp;AL68&amp;", "&amp;AM68&amp;", "&amp;AN68&amp;", "&amp;AO68&amp;", "&amp;AP68&amp;", "&amp;AQ68&amp;", "&amp;AR68&amp;"}"</f>
        <v>{Анальгин, Валидол, Влажные салфетки, Долгит, Мирамистин, Стелланин, Терафлю}</v>
      </c>
      <c r="BD68" s="19"/>
    </row>
    <row r="69" spans="8:56" x14ac:dyDescent="0.3">
      <c r="H69" t="str">
        <f t="shared" ca="1" si="121"/>
        <v>Валидол</v>
      </c>
      <c r="I69" t="str">
        <f t="shared" ca="1" si="122"/>
        <v>Влажные салфетки</v>
      </c>
      <c r="J69" t="str">
        <f t="shared" ca="1" si="123"/>
        <v>Корвалол</v>
      </c>
      <c r="K69" s="19">
        <f t="shared" ca="1" si="124"/>
        <v>20</v>
      </c>
      <c r="L69">
        <f t="shared" ca="1" si="125"/>
        <v>9</v>
      </c>
      <c r="M69" t="str">
        <f t="shared" ca="1" si="126"/>
        <v>{Валидол, Влажные салфетки, Корвалол}</v>
      </c>
      <c r="N69" t="str">
        <f t="shared" ca="1" si="72"/>
        <v>Анальгин</v>
      </c>
      <c r="O69" t="str">
        <f t="shared" ca="1" si="73"/>
        <v>Долгит</v>
      </c>
      <c r="P69" t="str">
        <f t="shared" ca="1" si="74"/>
        <v>Контрактубекс</v>
      </c>
      <c r="Q69" t="str">
        <f t="shared" ca="1" si="75"/>
        <v>Стелланин</v>
      </c>
      <c r="R69" s="19">
        <f t="shared" ca="1" si="127"/>
        <v>24</v>
      </c>
      <c r="S69">
        <f t="shared" ca="1" si="128"/>
        <v>11</v>
      </c>
      <c r="T69" t="str">
        <f t="shared" ca="1" si="129"/>
        <v>{Анальгин, Долгит, Контрактубекс, Стелланин}</v>
      </c>
      <c r="U69" t="str">
        <f t="shared" ca="1" si="90"/>
        <v>Анальгин</v>
      </c>
      <c r="V69" t="str">
        <f t="shared" ca="1" si="91"/>
        <v>Валидол</v>
      </c>
      <c r="W69" t="str">
        <f t="shared" ca="1" si="92"/>
        <v>Влажные салфетки</v>
      </c>
      <c r="X69" t="str">
        <f t="shared" ca="1" si="93"/>
        <v>Корвалол</v>
      </c>
      <c r="Y69" t="str">
        <f t="shared" ca="1" si="94"/>
        <v>Стелланин</v>
      </c>
      <c r="Z69" s="19">
        <f t="shared" ca="1" si="130"/>
        <v>33</v>
      </c>
      <c r="AA69">
        <f t="shared" ca="1" si="131"/>
        <v>11</v>
      </c>
      <c r="AB69" t="str">
        <f t="shared" ca="1" si="132"/>
        <v>{Анальгин, Валидол, Влажные салфетки, Корвалол, Стелланин}</v>
      </c>
      <c r="AC69" t="str">
        <f t="shared" ca="1" si="76"/>
        <v>Анальгин</v>
      </c>
      <c r="AD69" t="str">
        <f t="shared" ca="1" si="77"/>
        <v>Баралгин</v>
      </c>
      <c r="AE69" t="str">
        <f t="shared" ca="1" si="78"/>
        <v>Контрактубекс</v>
      </c>
      <c r="AF69" t="str">
        <f t="shared" ca="1" si="79"/>
        <v>Корвалол</v>
      </c>
      <c r="AG69" t="str">
        <f t="shared" ca="1" si="80"/>
        <v>Мирамистин</v>
      </c>
      <c r="AH69" t="str">
        <f t="shared" ca="1" si="81"/>
        <v>Терафлю</v>
      </c>
      <c r="AI69" s="19">
        <f t="shared" ca="1" si="133"/>
        <v>49</v>
      </c>
      <c r="AJ69">
        <f t="shared" ca="1" si="134"/>
        <v>12</v>
      </c>
      <c r="AK69" t="str">
        <f t="shared" ca="1" si="135"/>
        <v>{Анальгин, Баралгин, Контрактубекс, Корвалол, Мирамистин, Терафлю}</v>
      </c>
      <c r="AL69" t="str">
        <f t="shared" ca="1" si="102"/>
        <v>Анальгин</v>
      </c>
      <c r="AM69" t="str">
        <f t="shared" ca="1" si="103"/>
        <v>Валидол</v>
      </c>
      <c r="AN69" t="str">
        <f t="shared" ca="1" si="104"/>
        <v>Влажные салфетки</v>
      </c>
      <c r="AO69" t="str">
        <f t="shared" ca="1" si="105"/>
        <v>Контрактубекс</v>
      </c>
      <c r="AP69" t="str">
        <f t="shared" ca="1" si="106"/>
        <v>Корвалол</v>
      </c>
      <c r="AQ69" t="str">
        <f t="shared" ca="1" si="107"/>
        <v>Мирамистин</v>
      </c>
      <c r="AR69" t="str">
        <f t="shared" ca="1" si="108"/>
        <v>Стелланин</v>
      </c>
      <c r="AS69" s="19">
        <f t="shared" ca="1" si="136"/>
        <v>83</v>
      </c>
      <c r="AT69">
        <f t="shared" ca="1" si="137"/>
        <v>11</v>
      </c>
      <c r="AU69" t="str">
        <f t="shared" ca="1" si="138"/>
        <v>{Анальгин, Валидол, Влажные салфетки, Контрактубекс, Корвалол, Мирамистин, Стелланин}</v>
      </c>
      <c r="BD69" s="19"/>
    </row>
    <row r="70" spans="8:56" x14ac:dyDescent="0.3">
      <c r="H70" t="str">
        <f t="shared" ca="1" si="121"/>
        <v>Валидол</v>
      </c>
      <c r="I70" t="str">
        <f t="shared" ca="1" si="122"/>
        <v>Влажные салфетки</v>
      </c>
      <c r="J70" t="str">
        <f t="shared" ca="1" si="123"/>
        <v>Мирамистин</v>
      </c>
      <c r="K70" s="19">
        <f t="shared" ca="1" si="124"/>
        <v>20</v>
      </c>
      <c r="L70">
        <f t="shared" ca="1" si="125"/>
        <v>10</v>
      </c>
      <c r="M70" t="str">
        <f t="shared" ca="1" si="126"/>
        <v>{Валидол, Влажные салфетки, Мирамистин}</v>
      </c>
      <c r="N70" t="str">
        <f t="shared" ref="N70:N133" ca="1" si="139">INDIRECT(ADDRESS(R70,8))</f>
        <v>Анальгин</v>
      </c>
      <c r="O70" t="str">
        <f t="shared" ref="O70:O133" ca="1" si="140">INDIRECT(ADDRESS(R70,9))</f>
        <v>Долгит</v>
      </c>
      <c r="P70" t="str">
        <f t="shared" ref="P70:P133" ca="1" si="141">INDIRECT(ADDRESS(R70,10))</f>
        <v>Контрактубекс</v>
      </c>
      <c r="Q70" t="str">
        <f t="shared" ref="Q70:Q133" ca="1" si="142">INDIRECT(ADDRESS(S70,1))</f>
        <v>Терафлю</v>
      </c>
      <c r="R70" s="19">
        <f t="shared" ca="1" si="127"/>
        <v>24</v>
      </c>
      <c r="S70">
        <f t="shared" ca="1" si="128"/>
        <v>12</v>
      </c>
      <c r="T70" t="str">
        <f t="shared" ca="1" si="129"/>
        <v>{Анальгин, Долгит, Контрактубекс, Терафлю}</v>
      </c>
      <c r="U70" t="str">
        <f t="shared" ca="1" si="90"/>
        <v>Анальгин</v>
      </c>
      <c r="V70" t="str">
        <f t="shared" ca="1" si="91"/>
        <v>Валидол</v>
      </c>
      <c r="W70" t="str">
        <f t="shared" ca="1" si="92"/>
        <v>Влажные салфетки</v>
      </c>
      <c r="X70" t="str">
        <f t="shared" ca="1" si="93"/>
        <v>Корвалол</v>
      </c>
      <c r="Y70" t="str">
        <f t="shared" ca="1" si="94"/>
        <v>Терафлю</v>
      </c>
      <c r="Z70" s="19">
        <f t="shared" ca="1" si="130"/>
        <v>33</v>
      </c>
      <c r="AA70">
        <f t="shared" ca="1" si="131"/>
        <v>12</v>
      </c>
      <c r="AB70" t="str">
        <f t="shared" ca="1" si="132"/>
        <v>{Анальгин, Валидол, Влажные салфетки, Корвалол, Терафлю}</v>
      </c>
      <c r="AC70" t="str">
        <f t="shared" ref="AC70:AC133" ca="1" si="143">INDIRECT(ADDRESS(AI70,21))</f>
        <v>Анальгин</v>
      </c>
      <c r="AD70" t="str">
        <f t="shared" ref="AD70:AD133" ca="1" si="144">INDIRECT(ADDRESS(AI70,22))</f>
        <v>Баралгин</v>
      </c>
      <c r="AE70" t="str">
        <f t="shared" ref="AE70:AE133" ca="1" si="145">INDIRECT(ADDRESS(AI70,23))</f>
        <v>Контрактубекс</v>
      </c>
      <c r="AF70" t="str">
        <f t="shared" ref="AF70:AF133" ca="1" si="146">INDIRECT(ADDRESS(AI70,24))</f>
        <v>Корвалол</v>
      </c>
      <c r="AG70" t="str">
        <f t="shared" ref="AG70:AG133" ca="1" si="147">INDIRECT(ADDRESS(AI70,25))</f>
        <v>Стелланин</v>
      </c>
      <c r="AH70" t="str">
        <f t="shared" ref="AH70:AH133" ca="1" si="148">INDIRECT(ADDRESS(AJ70,1))</f>
        <v>Терафлю</v>
      </c>
      <c r="AI70" s="19">
        <f t="shared" ca="1" si="133"/>
        <v>50</v>
      </c>
      <c r="AJ70">
        <f t="shared" ca="1" si="134"/>
        <v>12</v>
      </c>
      <c r="AK70" t="str">
        <f t="shared" ca="1" si="135"/>
        <v>{Анальгин, Баралгин, Контрактубекс, Корвалол, Стелланин, Терафлю}</v>
      </c>
      <c r="AL70" t="str">
        <f t="shared" ca="1" si="102"/>
        <v>Анальгин</v>
      </c>
      <c r="AM70" t="str">
        <f t="shared" ca="1" si="103"/>
        <v>Валидол</v>
      </c>
      <c r="AN70" t="str">
        <f t="shared" ca="1" si="104"/>
        <v>Влажные салфетки</v>
      </c>
      <c r="AO70" t="str">
        <f t="shared" ca="1" si="105"/>
        <v>Контрактубекс</v>
      </c>
      <c r="AP70" t="str">
        <f t="shared" ca="1" si="106"/>
        <v>Корвалол</v>
      </c>
      <c r="AQ70" t="str">
        <f t="shared" ca="1" si="107"/>
        <v>Мирамистин</v>
      </c>
      <c r="AR70" t="str">
        <f t="shared" ca="1" si="108"/>
        <v>Терафлю</v>
      </c>
      <c r="AS70" s="19">
        <f t="shared" ca="1" si="136"/>
        <v>83</v>
      </c>
      <c r="AT70">
        <f t="shared" ca="1" si="137"/>
        <v>12</v>
      </c>
      <c r="AU70" t="str">
        <f t="shared" ca="1" si="138"/>
        <v>{Анальгин, Валидол, Влажные салфетки, Контрактубекс, Корвалол, Мирамистин, Терафлю}</v>
      </c>
      <c r="BD70" s="19"/>
    </row>
    <row r="71" spans="8:56" x14ac:dyDescent="0.3">
      <c r="H71" t="str">
        <f t="shared" ca="1" si="121"/>
        <v>Валидол</v>
      </c>
      <c r="I71" t="str">
        <f t="shared" ca="1" si="122"/>
        <v>Влажные салфетки</v>
      </c>
      <c r="J71" t="str">
        <f t="shared" ca="1" si="123"/>
        <v>Стелланин</v>
      </c>
      <c r="K71" s="19">
        <f t="shared" ca="1" si="124"/>
        <v>20</v>
      </c>
      <c r="L71">
        <f t="shared" ca="1" si="125"/>
        <v>11</v>
      </c>
      <c r="M71" t="str">
        <f t="shared" ca="1" si="126"/>
        <v>{Валидол, Влажные салфетки, Стелланин}</v>
      </c>
      <c r="N71" t="str">
        <f t="shared" ca="1" si="139"/>
        <v>Анальгин</v>
      </c>
      <c r="O71" t="str">
        <f t="shared" ca="1" si="140"/>
        <v>Долгит</v>
      </c>
      <c r="P71" t="str">
        <f t="shared" ca="1" si="141"/>
        <v>Корвалол</v>
      </c>
      <c r="Q71" t="str">
        <f t="shared" ca="1" si="142"/>
        <v>Мирамистин</v>
      </c>
      <c r="R71" s="19">
        <f t="shared" ca="1" si="127"/>
        <v>25</v>
      </c>
      <c r="S71">
        <f t="shared" ca="1" si="128"/>
        <v>10</v>
      </c>
      <c r="T71" t="str">
        <f t="shared" ca="1" si="129"/>
        <v>{Анальгин, Долгит, Корвалол, Мирамистин}</v>
      </c>
      <c r="U71" t="str">
        <f t="shared" ref="U71:U134" ca="1" si="149">INDIRECT(ADDRESS(Z71,14))</f>
        <v>Анальгин</v>
      </c>
      <c r="V71" t="str">
        <f t="shared" ref="V71:V134" ca="1" si="150">INDIRECT(ADDRESS(Z71,15))</f>
        <v>Валидол</v>
      </c>
      <c r="W71" t="str">
        <f t="shared" ref="W71:W134" ca="1" si="151">INDIRECT(ADDRESS(Z71,16))</f>
        <v>Влажные салфетки</v>
      </c>
      <c r="X71" t="str">
        <f t="shared" ref="X71:X134" ca="1" si="152">INDIRECT(ADDRESS(Z71,17))</f>
        <v>Мирамистин</v>
      </c>
      <c r="Y71" t="str">
        <f t="shared" ref="Y71:Y134" ca="1" si="153">INDIRECT(ADDRESS(AA71,1))</f>
        <v>Стелланин</v>
      </c>
      <c r="Z71" s="19">
        <f t="shared" ca="1" si="130"/>
        <v>34</v>
      </c>
      <c r="AA71">
        <f t="shared" ca="1" si="131"/>
        <v>11</v>
      </c>
      <c r="AB71" t="str">
        <f t="shared" ca="1" si="132"/>
        <v>{Анальгин, Валидол, Влажные салфетки, Мирамистин, Стелланин}</v>
      </c>
      <c r="AC71" t="str">
        <f t="shared" ca="1" si="143"/>
        <v>Анальгин</v>
      </c>
      <c r="AD71" t="str">
        <f t="shared" ca="1" si="144"/>
        <v>Баралгин</v>
      </c>
      <c r="AE71" t="str">
        <f t="shared" ca="1" si="145"/>
        <v>Контрактубекс</v>
      </c>
      <c r="AF71" t="str">
        <f t="shared" ca="1" si="146"/>
        <v>Мирамистин</v>
      </c>
      <c r="AG71" t="str">
        <f t="shared" ca="1" si="147"/>
        <v>Стелланин</v>
      </c>
      <c r="AH71" t="str">
        <f t="shared" ca="1" si="148"/>
        <v>Терафлю</v>
      </c>
      <c r="AI71" s="19">
        <f t="shared" ca="1" si="133"/>
        <v>52</v>
      </c>
      <c r="AJ71">
        <f t="shared" ca="1" si="134"/>
        <v>12</v>
      </c>
      <c r="AK71" t="str">
        <f t="shared" ca="1" si="135"/>
        <v>{Анальгин, Баралгин, Контрактубекс, Мирамистин, Стелланин, Терафлю}</v>
      </c>
      <c r="AL71" t="str">
        <f t="shared" ca="1" si="102"/>
        <v>Анальгин</v>
      </c>
      <c r="AM71" t="str">
        <f t="shared" ca="1" si="103"/>
        <v>Валидол</v>
      </c>
      <c r="AN71" t="str">
        <f t="shared" ca="1" si="104"/>
        <v>Влажные салфетки</v>
      </c>
      <c r="AO71" t="str">
        <f t="shared" ca="1" si="105"/>
        <v>Контрактубекс</v>
      </c>
      <c r="AP71" t="str">
        <f t="shared" ca="1" si="106"/>
        <v>Корвалол</v>
      </c>
      <c r="AQ71" t="str">
        <f t="shared" ca="1" si="107"/>
        <v>Стелланин</v>
      </c>
      <c r="AR71" t="str">
        <f t="shared" ca="1" si="108"/>
        <v>Терафлю</v>
      </c>
      <c r="AS71" s="19">
        <f t="shared" ca="1" si="136"/>
        <v>84</v>
      </c>
      <c r="AT71">
        <f t="shared" ca="1" si="137"/>
        <v>12</v>
      </c>
      <c r="AU71" t="str">
        <f t="shared" ca="1" si="138"/>
        <v>{Анальгин, Валидол, Влажные салфетки, Контрактубекс, Корвалол, Стелланин, Терафлю}</v>
      </c>
      <c r="BD71" s="19"/>
    </row>
    <row r="72" spans="8:56" x14ac:dyDescent="0.3">
      <c r="H72" t="str">
        <f t="shared" ca="1" si="121"/>
        <v>Валидол</v>
      </c>
      <c r="I72" t="str">
        <f t="shared" ca="1" si="122"/>
        <v>Влажные салфетки</v>
      </c>
      <c r="J72" t="str">
        <f t="shared" ca="1" si="123"/>
        <v>Терафлю</v>
      </c>
      <c r="K72" s="19">
        <f t="shared" ca="1" si="124"/>
        <v>20</v>
      </c>
      <c r="L72">
        <f t="shared" ca="1" si="125"/>
        <v>12</v>
      </c>
      <c r="M72" t="str">
        <f t="shared" ca="1" si="126"/>
        <v>{Валидол, Влажные салфетки, Терафлю}</v>
      </c>
      <c r="N72" t="str">
        <f t="shared" ca="1" si="139"/>
        <v>Анальгин</v>
      </c>
      <c r="O72" t="str">
        <f t="shared" ca="1" si="140"/>
        <v>Долгит</v>
      </c>
      <c r="P72" t="str">
        <f t="shared" ca="1" si="141"/>
        <v>Корвалол</v>
      </c>
      <c r="Q72" t="str">
        <f t="shared" ca="1" si="142"/>
        <v>Стелланин</v>
      </c>
      <c r="R72" s="19">
        <f t="shared" ca="1" si="127"/>
        <v>25</v>
      </c>
      <c r="S72">
        <f t="shared" ca="1" si="128"/>
        <v>11</v>
      </c>
      <c r="T72" t="str">
        <f t="shared" ca="1" si="129"/>
        <v>{Анальгин, Долгит, Корвалол, Стелланин}</v>
      </c>
      <c r="U72" t="str">
        <f t="shared" ca="1" si="149"/>
        <v>Анальгин</v>
      </c>
      <c r="V72" t="str">
        <f t="shared" ca="1" si="150"/>
        <v>Валидол</v>
      </c>
      <c r="W72" t="str">
        <f t="shared" ca="1" si="151"/>
        <v>Влажные салфетки</v>
      </c>
      <c r="X72" t="str">
        <f t="shared" ca="1" si="152"/>
        <v>Мирамистин</v>
      </c>
      <c r="Y72" t="str">
        <f t="shared" ca="1" si="153"/>
        <v>Терафлю</v>
      </c>
      <c r="Z72" s="19">
        <f t="shared" ca="1" si="130"/>
        <v>34</v>
      </c>
      <c r="AA72">
        <f t="shared" ca="1" si="131"/>
        <v>12</v>
      </c>
      <c r="AB72" t="str">
        <f t="shared" ca="1" si="132"/>
        <v>{Анальгин, Валидол, Влажные салфетки, Мирамистин, Терафлю}</v>
      </c>
      <c r="AC72" t="str">
        <f t="shared" ca="1" si="143"/>
        <v>Анальгин</v>
      </c>
      <c r="AD72" t="str">
        <f t="shared" ca="1" si="144"/>
        <v>Баралгин</v>
      </c>
      <c r="AE72" t="str">
        <f t="shared" ca="1" si="145"/>
        <v>Корвалол</v>
      </c>
      <c r="AF72" t="str">
        <f t="shared" ca="1" si="146"/>
        <v>Мирамистин</v>
      </c>
      <c r="AG72" t="str">
        <f t="shared" ca="1" si="147"/>
        <v>Стелланин</v>
      </c>
      <c r="AH72" t="str">
        <f t="shared" ca="1" si="148"/>
        <v>Терафлю</v>
      </c>
      <c r="AI72" s="19">
        <f t="shared" ca="1" si="133"/>
        <v>55</v>
      </c>
      <c r="AJ72">
        <f t="shared" ca="1" si="134"/>
        <v>12</v>
      </c>
      <c r="AK72" t="str">
        <f t="shared" ca="1" si="135"/>
        <v>{Анальгин, Баралгин, Корвалол, Мирамистин, Стелланин, Терафлю}</v>
      </c>
      <c r="AL72" t="str">
        <f t="shared" ca="1" si="102"/>
        <v>Анальгин</v>
      </c>
      <c r="AM72" t="str">
        <f t="shared" ca="1" si="103"/>
        <v>Валидол</v>
      </c>
      <c r="AN72" t="str">
        <f t="shared" ca="1" si="104"/>
        <v>Влажные салфетки</v>
      </c>
      <c r="AO72" t="str">
        <f t="shared" ca="1" si="105"/>
        <v>Контрактубекс</v>
      </c>
      <c r="AP72" t="str">
        <f t="shared" ca="1" si="106"/>
        <v>Мирамистин</v>
      </c>
      <c r="AQ72" t="str">
        <f t="shared" ca="1" si="107"/>
        <v>Стелланин</v>
      </c>
      <c r="AR72" t="str">
        <f t="shared" ca="1" si="108"/>
        <v>Терафлю</v>
      </c>
      <c r="AS72" s="19">
        <f t="shared" ca="1" si="136"/>
        <v>86</v>
      </c>
      <c r="AT72">
        <f t="shared" ca="1" si="137"/>
        <v>12</v>
      </c>
      <c r="AU72" t="str">
        <f t="shared" ca="1" si="138"/>
        <v>{Анальгин, Валидол, Влажные салфетки, Контрактубекс, Мирамистин, Стелланин, Терафлю}</v>
      </c>
      <c r="BD72" s="19"/>
    </row>
    <row r="73" spans="8:56" x14ac:dyDescent="0.3">
      <c r="H73" t="str">
        <f t="shared" ca="1" si="121"/>
        <v>Валидол</v>
      </c>
      <c r="I73" t="str">
        <f t="shared" ca="1" si="122"/>
        <v>Долгит</v>
      </c>
      <c r="J73" t="str">
        <f t="shared" ca="1" si="123"/>
        <v>Контрактубекс</v>
      </c>
      <c r="K73" s="19">
        <f t="shared" ca="1" si="124"/>
        <v>21</v>
      </c>
      <c r="L73">
        <f t="shared" ca="1" si="125"/>
        <v>8</v>
      </c>
      <c r="M73" t="str">
        <f t="shared" ca="1" si="126"/>
        <v>{Валидол, Долгит, Контрактубекс}</v>
      </c>
      <c r="N73" t="str">
        <f t="shared" ca="1" si="139"/>
        <v>Анальгин</v>
      </c>
      <c r="O73" t="str">
        <f t="shared" ca="1" si="140"/>
        <v>Долгит</v>
      </c>
      <c r="P73" t="str">
        <f t="shared" ca="1" si="141"/>
        <v>Корвалол</v>
      </c>
      <c r="Q73" t="str">
        <f t="shared" ca="1" si="142"/>
        <v>Терафлю</v>
      </c>
      <c r="R73" s="19">
        <f t="shared" ca="1" si="127"/>
        <v>25</v>
      </c>
      <c r="S73">
        <f t="shared" ca="1" si="128"/>
        <v>12</v>
      </c>
      <c r="T73" t="str">
        <f t="shared" ca="1" si="129"/>
        <v>{Анальгин, Долгит, Корвалол, Терафлю}</v>
      </c>
      <c r="U73" t="str">
        <f t="shared" ca="1" si="149"/>
        <v>Анальгин</v>
      </c>
      <c r="V73" t="str">
        <f t="shared" ca="1" si="150"/>
        <v>Валидол</v>
      </c>
      <c r="W73" t="str">
        <f t="shared" ca="1" si="151"/>
        <v>Влажные салфетки</v>
      </c>
      <c r="X73" t="str">
        <f t="shared" ca="1" si="152"/>
        <v>Стелланин</v>
      </c>
      <c r="Y73" t="str">
        <f t="shared" ca="1" si="153"/>
        <v>Терафлю</v>
      </c>
      <c r="Z73" s="19">
        <f t="shared" ca="1" si="130"/>
        <v>35</v>
      </c>
      <c r="AA73">
        <f t="shared" ca="1" si="131"/>
        <v>12</v>
      </c>
      <c r="AB73" t="str">
        <f t="shared" ca="1" si="132"/>
        <v>{Анальгин, Валидол, Влажные салфетки, Стелланин, Терафлю}</v>
      </c>
      <c r="AC73" t="str">
        <f t="shared" ca="1" si="143"/>
        <v>Анальгин</v>
      </c>
      <c r="AD73" t="str">
        <f t="shared" ca="1" si="144"/>
        <v>Валидол</v>
      </c>
      <c r="AE73" t="str">
        <f t="shared" ca="1" si="145"/>
        <v>Влажные салфетки</v>
      </c>
      <c r="AF73" t="str">
        <f t="shared" ca="1" si="146"/>
        <v>Долгит</v>
      </c>
      <c r="AG73" t="str">
        <f t="shared" ca="1" si="147"/>
        <v>Контрактубекс</v>
      </c>
      <c r="AH73" t="str">
        <f t="shared" ca="1" si="148"/>
        <v>Корвалол</v>
      </c>
      <c r="AI73" s="19">
        <f t="shared" ca="1" si="133"/>
        <v>59</v>
      </c>
      <c r="AJ73">
        <f t="shared" ca="1" si="134"/>
        <v>9</v>
      </c>
      <c r="AK73" t="str">
        <f t="shared" ca="1" si="135"/>
        <v>{Анальгин, Валидол, Влажные салфетки, Долгит, Контрактубекс, Корвалол}</v>
      </c>
      <c r="AL73" t="str">
        <f t="shared" ca="1" si="102"/>
        <v>Анальгин</v>
      </c>
      <c r="AM73" t="str">
        <f t="shared" ca="1" si="103"/>
        <v>Валидол</v>
      </c>
      <c r="AN73" t="str">
        <f t="shared" ca="1" si="104"/>
        <v>Влажные салфетки</v>
      </c>
      <c r="AO73" t="str">
        <f t="shared" ca="1" si="105"/>
        <v>Корвалол</v>
      </c>
      <c r="AP73" t="str">
        <f t="shared" ca="1" si="106"/>
        <v>Мирамистин</v>
      </c>
      <c r="AQ73" t="str">
        <f t="shared" ca="1" si="107"/>
        <v>Стелланин</v>
      </c>
      <c r="AR73" t="str">
        <f t="shared" ca="1" si="108"/>
        <v>Терафлю</v>
      </c>
      <c r="AS73" s="19">
        <f t="shared" ca="1" si="136"/>
        <v>89</v>
      </c>
      <c r="AT73">
        <f t="shared" ca="1" si="137"/>
        <v>12</v>
      </c>
      <c r="AU73" t="str">
        <f t="shared" ca="1" si="138"/>
        <v>{Анальгин, Валидол, Влажные салфетки, Корвалол, Мирамистин, Стелланин, Терафлю}</v>
      </c>
      <c r="BD73" s="19"/>
    </row>
    <row r="74" spans="8:56" x14ac:dyDescent="0.3">
      <c r="H74" t="str">
        <f t="shared" ca="1" si="121"/>
        <v>Валидол</v>
      </c>
      <c r="I74" t="str">
        <f t="shared" ca="1" si="122"/>
        <v>Долгит</v>
      </c>
      <c r="J74" t="str">
        <f t="shared" ca="1" si="123"/>
        <v>Корвалол</v>
      </c>
      <c r="K74" s="19">
        <f t="shared" ca="1" si="124"/>
        <v>21</v>
      </c>
      <c r="L74">
        <f t="shared" ca="1" si="125"/>
        <v>9</v>
      </c>
      <c r="M74" t="str">
        <f t="shared" ca="1" si="126"/>
        <v>{Валидол, Долгит, Корвалол}</v>
      </c>
      <c r="N74" t="str">
        <f t="shared" ca="1" si="139"/>
        <v>Анальгин</v>
      </c>
      <c r="O74" t="str">
        <f t="shared" ca="1" si="140"/>
        <v>Долгит</v>
      </c>
      <c r="P74" t="str">
        <f t="shared" ca="1" si="141"/>
        <v>Мирамистин</v>
      </c>
      <c r="Q74" t="str">
        <f t="shared" ca="1" si="142"/>
        <v>Стелланин</v>
      </c>
      <c r="R74" s="19">
        <f t="shared" ca="1" si="127"/>
        <v>26</v>
      </c>
      <c r="S74">
        <f t="shared" ca="1" si="128"/>
        <v>11</v>
      </c>
      <c r="T74" t="str">
        <f t="shared" ca="1" si="129"/>
        <v>{Анальгин, Долгит, Мирамистин, Стелланин}</v>
      </c>
      <c r="U74" t="str">
        <f t="shared" ca="1" si="149"/>
        <v>Анальгин</v>
      </c>
      <c r="V74" t="str">
        <f t="shared" ca="1" si="150"/>
        <v>Валидол</v>
      </c>
      <c r="W74" t="str">
        <f t="shared" ca="1" si="151"/>
        <v>Долгит</v>
      </c>
      <c r="X74" t="str">
        <f t="shared" ca="1" si="152"/>
        <v>Контрактубекс</v>
      </c>
      <c r="Y74" t="str">
        <f t="shared" ca="1" si="153"/>
        <v>Корвалол</v>
      </c>
      <c r="Z74" s="19">
        <f t="shared" ca="1" si="130"/>
        <v>37</v>
      </c>
      <c r="AA74">
        <f t="shared" ca="1" si="131"/>
        <v>9</v>
      </c>
      <c r="AB74" t="str">
        <f t="shared" ca="1" si="132"/>
        <v>{Анальгин, Валидол, Долгит, Контрактубекс, Корвалол}</v>
      </c>
      <c r="AC74" t="str">
        <f t="shared" ca="1" si="143"/>
        <v>Анальгин</v>
      </c>
      <c r="AD74" t="str">
        <f t="shared" ca="1" si="144"/>
        <v>Валидол</v>
      </c>
      <c r="AE74" t="str">
        <f t="shared" ca="1" si="145"/>
        <v>Влажные салфетки</v>
      </c>
      <c r="AF74" t="str">
        <f t="shared" ca="1" si="146"/>
        <v>Долгит</v>
      </c>
      <c r="AG74" t="str">
        <f t="shared" ca="1" si="147"/>
        <v>Контрактубекс</v>
      </c>
      <c r="AH74" t="str">
        <f t="shared" ca="1" si="148"/>
        <v>Мирамистин</v>
      </c>
      <c r="AI74" s="19">
        <f t="shared" ca="1" si="133"/>
        <v>59</v>
      </c>
      <c r="AJ74">
        <f t="shared" ca="1" si="134"/>
        <v>10</v>
      </c>
      <c r="AK74" t="str">
        <f t="shared" ca="1" si="135"/>
        <v>{Анальгин, Валидол, Влажные салфетки, Долгит, Контрактубекс, Мирамистин}</v>
      </c>
      <c r="AL74" t="str">
        <f t="shared" ca="1" si="102"/>
        <v>Анальгин</v>
      </c>
      <c r="AM74" t="str">
        <f t="shared" ca="1" si="103"/>
        <v>Валидол</v>
      </c>
      <c r="AN74" t="str">
        <f t="shared" ca="1" si="104"/>
        <v>Долгит</v>
      </c>
      <c r="AO74" t="str">
        <f t="shared" ca="1" si="105"/>
        <v>Контрактубекс</v>
      </c>
      <c r="AP74" t="str">
        <f t="shared" ca="1" si="106"/>
        <v>Корвалол</v>
      </c>
      <c r="AQ74" t="str">
        <f t="shared" ca="1" si="107"/>
        <v>Мирамистин</v>
      </c>
      <c r="AR74" t="str">
        <f t="shared" ca="1" si="108"/>
        <v>Стелланин</v>
      </c>
      <c r="AS74" s="19">
        <f t="shared" ca="1" si="136"/>
        <v>93</v>
      </c>
      <c r="AT74">
        <f t="shared" ca="1" si="137"/>
        <v>11</v>
      </c>
      <c r="AU74" t="str">
        <f t="shared" ca="1" si="138"/>
        <v>{Анальгин, Валидол, Долгит, Контрактубекс, Корвалол, Мирамистин, Стелланин}</v>
      </c>
      <c r="BD74" s="19"/>
    </row>
    <row r="75" spans="8:56" x14ac:dyDescent="0.3">
      <c r="H75" t="str">
        <f t="shared" ca="1" si="121"/>
        <v>Валидол</v>
      </c>
      <c r="I75" t="str">
        <f t="shared" ca="1" si="122"/>
        <v>Долгит</v>
      </c>
      <c r="J75" t="str">
        <f t="shared" ca="1" si="123"/>
        <v>Мирамистин</v>
      </c>
      <c r="K75" s="19">
        <f t="shared" ca="1" si="124"/>
        <v>21</v>
      </c>
      <c r="L75">
        <f t="shared" ca="1" si="125"/>
        <v>10</v>
      </c>
      <c r="M75" t="str">
        <f t="shared" ca="1" si="126"/>
        <v>{Валидол, Долгит, Мирамистин}</v>
      </c>
      <c r="N75" t="str">
        <f t="shared" ca="1" si="139"/>
        <v>Анальгин</v>
      </c>
      <c r="O75" t="str">
        <f t="shared" ca="1" si="140"/>
        <v>Долгит</v>
      </c>
      <c r="P75" t="str">
        <f t="shared" ca="1" si="141"/>
        <v>Мирамистин</v>
      </c>
      <c r="Q75" t="str">
        <f t="shared" ca="1" si="142"/>
        <v>Терафлю</v>
      </c>
      <c r="R75" s="19">
        <f t="shared" ca="1" si="127"/>
        <v>26</v>
      </c>
      <c r="S75">
        <f t="shared" ca="1" si="128"/>
        <v>12</v>
      </c>
      <c r="T75" t="str">
        <f t="shared" ca="1" si="129"/>
        <v>{Анальгин, Долгит, Мирамистин, Терафлю}</v>
      </c>
      <c r="U75" t="str">
        <f t="shared" ca="1" si="149"/>
        <v>Анальгин</v>
      </c>
      <c r="V75" t="str">
        <f t="shared" ca="1" si="150"/>
        <v>Валидол</v>
      </c>
      <c r="W75" t="str">
        <f t="shared" ca="1" si="151"/>
        <v>Долгит</v>
      </c>
      <c r="X75" t="str">
        <f t="shared" ca="1" si="152"/>
        <v>Контрактубекс</v>
      </c>
      <c r="Y75" t="str">
        <f t="shared" ca="1" si="153"/>
        <v>Мирамистин</v>
      </c>
      <c r="Z75" s="19">
        <f t="shared" ca="1" si="130"/>
        <v>37</v>
      </c>
      <c r="AA75">
        <f t="shared" ca="1" si="131"/>
        <v>10</v>
      </c>
      <c r="AB75" t="str">
        <f t="shared" ca="1" si="132"/>
        <v>{Анальгин, Валидол, Долгит, Контрактубекс, Мирамистин}</v>
      </c>
      <c r="AC75" t="str">
        <f t="shared" ca="1" si="143"/>
        <v>Анальгин</v>
      </c>
      <c r="AD75" t="str">
        <f t="shared" ca="1" si="144"/>
        <v>Валидол</v>
      </c>
      <c r="AE75" t="str">
        <f t="shared" ca="1" si="145"/>
        <v>Влажные салфетки</v>
      </c>
      <c r="AF75" t="str">
        <f t="shared" ca="1" si="146"/>
        <v>Долгит</v>
      </c>
      <c r="AG75" t="str">
        <f t="shared" ca="1" si="147"/>
        <v>Контрактубекс</v>
      </c>
      <c r="AH75" t="str">
        <f t="shared" ca="1" si="148"/>
        <v>Стелланин</v>
      </c>
      <c r="AI75" s="19">
        <f t="shared" ca="1" si="133"/>
        <v>59</v>
      </c>
      <c r="AJ75">
        <f t="shared" ca="1" si="134"/>
        <v>11</v>
      </c>
      <c r="AK75" t="str">
        <f t="shared" ca="1" si="135"/>
        <v>{Анальгин, Валидол, Влажные салфетки, Долгит, Контрактубекс, Стелланин}</v>
      </c>
      <c r="AL75" t="str">
        <f t="shared" ca="1" si="102"/>
        <v>Анальгин</v>
      </c>
      <c r="AM75" t="str">
        <f t="shared" ca="1" si="103"/>
        <v>Валидол</v>
      </c>
      <c r="AN75" t="str">
        <f t="shared" ca="1" si="104"/>
        <v>Долгит</v>
      </c>
      <c r="AO75" t="str">
        <f t="shared" ca="1" si="105"/>
        <v>Контрактубекс</v>
      </c>
      <c r="AP75" t="str">
        <f t="shared" ca="1" si="106"/>
        <v>Корвалол</v>
      </c>
      <c r="AQ75" t="str">
        <f t="shared" ca="1" si="107"/>
        <v>Мирамистин</v>
      </c>
      <c r="AR75" t="str">
        <f t="shared" ca="1" si="108"/>
        <v>Терафлю</v>
      </c>
      <c r="AS75" s="19">
        <f t="shared" ca="1" si="136"/>
        <v>93</v>
      </c>
      <c r="AT75">
        <f t="shared" ca="1" si="137"/>
        <v>12</v>
      </c>
      <c r="AU75" t="str">
        <f t="shared" ca="1" si="138"/>
        <v>{Анальгин, Валидол, Долгит, Контрактубекс, Корвалол, Мирамистин, Терафлю}</v>
      </c>
      <c r="BD75" s="19"/>
    </row>
    <row r="76" spans="8:56" x14ac:dyDescent="0.3">
      <c r="H76" t="str">
        <f t="shared" ca="1" si="121"/>
        <v>Валидол</v>
      </c>
      <c r="I76" t="str">
        <f t="shared" ca="1" si="122"/>
        <v>Долгит</v>
      </c>
      <c r="J76" t="str">
        <f t="shared" ca="1" si="123"/>
        <v>Стелланин</v>
      </c>
      <c r="K76" s="19">
        <f t="shared" ca="1" si="124"/>
        <v>21</v>
      </c>
      <c r="L76">
        <f t="shared" ca="1" si="125"/>
        <v>11</v>
      </c>
      <c r="M76" t="str">
        <f t="shared" ca="1" si="126"/>
        <v>{Валидол, Долгит, Стелланин}</v>
      </c>
      <c r="N76" t="str">
        <f t="shared" ca="1" si="139"/>
        <v>Анальгин</v>
      </c>
      <c r="O76" t="str">
        <f t="shared" ca="1" si="140"/>
        <v>Долгит</v>
      </c>
      <c r="P76" t="str">
        <f t="shared" ca="1" si="141"/>
        <v>Стелланин</v>
      </c>
      <c r="Q76" t="str">
        <f t="shared" ca="1" si="142"/>
        <v>Терафлю</v>
      </c>
      <c r="R76" s="19">
        <f t="shared" ca="1" si="127"/>
        <v>27</v>
      </c>
      <c r="S76">
        <f t="shared" ca="1" si="128"/>
        <v>12</v>
      </c>
      <c r="T76" t="str">
        <f t="shared" ca="1" si="129"/>
        <v>{Анальгин, Долгит, Стелланин, Терафлю}</v>
      </c>
      <c r="U76" t="str">
        <f t="shared" ca="1" si="149"/>
        <v>Анальгин</v>
      </c>
      <c r="V76" t="str">
        <f t="shared" ca="1" si="150"/>
        <v>Валидол</v>
      </c>
      <c r="W76" t="str">
        <f t="shared" ca="1" si="151"/>
        <v>Долгит</v>
      </c>
      <c r="X76" t="str">
        <f t="shared" ca="1" si="152"/>
        <v>Контрактубекс</v>
      </c>
      <c r="Y76" t="str">
        <f t="shared" ca="1" si="153"/>
        <v>Стелланин</v>
      </c>
      <c r="Z76" s="19">
        <f t="shared" ca="1" si="130"/>
        <v>37</v>
      </c>
      <c r="AA76">
        <f t="shared" ca="1" si="131"/>
        <v>11</v>
      </c>
      <c r="AB76" t="str">
        <f t="shared" ca="1" si="132"/>
        <v>{Анальгин, Валидол, Долгит, Контрактубекс, Стелланин}</v>
      </c>
      <c r="AC76" t="str">
        <f t="shared" ca="1" si="143"/>
        <v>Анальгин</v>
      </c>
      <c r="AD76" t="str">
        <f t="shared" ca="1" si="144"/>
        <v>Валидол</v>
      </c>
      <c r="AE76" t="str">
        <f t="shared" ca="1" si="145"/>
        <v>Влажные салфетки</v>
      </c>
      <c r="AF76" t="str">
        <f t="shared" ca="1" si="146"/>
        <v>Долгит</v>
      </c>
      <c r="AG76" t="str">
        <f t="shared" ca="1" si="147"/>
        <v>Контрактубекс</v>
      </c>
      <c r="AH76" t="str">
        <f t="shared" ca="1" si="148"/>
        <v>Терафлю</v>
      </c>
      <c r="AI76" s="19">
        <f t="shared" ca="1" si="133"/>
        <v>59</v>
      </c>
      <c r="AJ76">
        <f t="shared" ca="1" si="134"/>
        <v>12</v>
      </c>
      <c r="AK76" t="str">
        <f t="shared" ca="1" si="135"/>
        <v>{Анальгин, Валидол, Влажные салфетки, Долгит, Контрактубекс, Терафлю}</v>
      </c>
      <c r="AL76" t="str">
        <f t="shared" ca="1" si="102"/>
        <v>Анальгин</v>
      </c>
      <c r="AM76" t="str">
        <f t="shared" ca="1" si="103"/>
        <v>Валидол</v>
      </c>
      <c r="AN76" t="str">
        <f t="shared" ca="1" si="104"/>
        <v>Долгит</v>
      </c>
      <c r="AO76" t="str">
        <f t="shared" ca="1" si="105"/>
        <v>Контрактубекс</v>
      </c>
      <c r="AP76" t="str">
        <f t="shared" ca="1" si="106"/>
        <v>Корвалол</v>
      </c>
      <c r="AQ76" t="str">
        <f t="shared" ca="1" si="107"/>
        <v>Стелланин</v>
      </c>
      <c r="AR76" t="str">
        <f t="shared" ca="1" si="108"/>
        <v>Терафлю</v>
      </c>
      <c r="AS76" s="19">
        <f t="shared" ca="1" si="136"/>
        <v>94</v>
      </c>
      <c r="AT76">
        <f t="shared" ca="1" si="137"/>
        <v>12</v>
      </c>
      <c r="AU76" t="str">
        <f t="shared" ca="1" si="138"/>
        <v>{Анальгин, Валидол, Долгит, Контрактубекс, Корвалол, Стелланин, Терафлю}</v>
      </c>
      <c r="BD76" s="19"/>
    </row>
    <row r="77" spans="8:56" x14ac:dyDescent="0.3">
      <c r="H77" t="str">
        <f t="shared" ca="1" si="121"/>
        <v>Валидол</v>
      </c>
      <c r="I77" t="str">
        <f t="shared" ca="1" si="122"/>
        <v>Долгит</v>
      </c>
      <c r="J77" t="str">
        <f t="shared" ca="1" si="123"/>
        <v>Терафлю</v>
      </c>
      <c r="K77" s="19">
        <f t="shared" ca="1" si="124"/>
        <v>21</v>
      </c>
      <c r="L77">
        <f t="shared" ca="1" si="125"/>
        <v>12</v>
      </c>
      <c r="M77" t="str">
        <f t="shared" ca="1" si="126"/>
        <v>{Валидол, Долгит, Терафлю}</v>
      </c>
      <c r="N77" t="str">
        <f t="shared" ca="1" si="139"/>
        <v>Анальгин</v>
      </c>
      <c r="O77" t="str">
        <f t="shared" ca="1" si="140"/>
        <v>Контрактубекс</v>
      </c>
      <c r="P77" t="str">
        <f t="shared" ca="1" si="141"/>
        <v>Корвалол</v>
      </c>
      <c r="Q77" t="str">
        <f t="shared" ca="1" si="142"/>
        <v>Мирамистин</v>
      </c>
      <c r="R77" s="19">
        <f t="shared" ca="1" si="127"/>
        <v>29</v>
      </c>
      <c r="S77">
        <f t="shared" ca="1" si="128"/>
        <v>10</v>
      </c>
      <c r="T77" t="str">
        <f t="shared" ca="1" si="129"/>
        <v>{Анальгин, Контрактубекс, Корвалол, Мирамистин}</v>
      </c>
      <c r="U77" t="str">
        <f t="shared" ca="1" si="149"/>
        <v>Анальгин</v>
      </c>
      <c r="V77" t="str">
        <f t="shared" ca="1" si="150"/>
        <v>Валидол</v>
      </c>
      <c r="W77" t="str">
        <f t="shared" ca="1" si="151"/>
        <v>Долгит</v>
      </c>
      <c r="X77" t="str">
        <f t="shared" ca="1" si="152"/>
        <v>Контрактубекс</v>
      </c>
      <c r="Y77" t="str">
        <f t="shared" ca="1" si="153"/>
        <v>Терафлю</v>
      </c>
      <c r="Z77" s="19">
        <f t="shared" ca="1" si="130"/>
        <v>37</v>
      </c>
      <c r="AA77">
        <f t="shared" ca="1" si="131"/>
        <v>12</v>
      </c>
      <c r="AB77" t="str">
        <f t="shared" ca="1" si="132"/>
        <v>{Анальгин, Валидол, Долгит, Контрактубекс, Терафлю}</v>
      </c>
      <c r="AC77" t="str">
        <f t="shared" ca="1" si="143"/>
        <v>Анальгин</v>
      </c>
      <c r="AD77" t="str">
        <f t="shared" ca="1" si="144"/>
        <v>Валидол</v>
      </c>
      <c r="AE77" t="str">
        <f t="shared" ca="1" si="145"/>
        <v>Влажные салфетки</v>
      </c>
      <c r="AF77" t="str">
        <f t="shared" ca="1" si="146"/>
        <v>Долгит</v>
      </c>
      <c r="AG77" t="str">
        <f t="shared" ca="1" si="147"/>
        <v>Корвалол</v>
      </c>
      <c r="AH77" t="str">
        <f t="shared" ca="1" si="148"/>
        <v>Мирамистин</v>
      </c>
      <c r="AI77" s="19">
        <f t="shared" ca="1" si="133"/>
        <v>60</v>
      </c>
      <c r="AJ77">
        <f t="shared" ca="1" si="134"/>
        <v>10</v>
      </c>
      <c r="AK77" t="str">
        <f t="shared" ca="1" si="135"/>
        <v>{Анальгин, Валидол, Влажные салфетки, Долгит, Корвалол, Мирамистин}</v>
      </c>
      <c r="AL77" t="str">
        <f t="shared" ca="1" si="102"/>
        <v>Анальгин</v>
      </c>
      <c r="AM77" t="str">
        <f t="shared" ca="1" si="103"/>
        <v>Валидол</v>
      </c>
      <c r="AN77" t="str">
        <f t="shared" ca="1" si="104"/>
        <v>Долгит</v>
      </c>
      <c r="AO77" t="str">
        <f t="shared" ca="1" si="105"/>
        <v>Контрактубекс</v>
      </c>
      <c r="AP77" t="str">
        <f t="shared" ca="1" si="106"/>
        <v>Мирамистин</v>
      </c>
      <c r="AQ77" t="str">
        <f t="shared" ca="1" si="107"/>
        <v>Стелланин</v>
      </c>
      <c r="AR77" t="str">
        <f t="shared" ca="1" si="108"/>
        <v>Терафлю</v>
      </c>
      <c r="AS77" s="19">
        <f t="shared" ca="1" si="136"/>
        <v>96</v>
      </c>
      <c r="AT77">
        <f t="shared" ca="1" si="137"/>
        <v>12</v>
      </c>
      <c r="AU77" t="str">
        <f t="shared" ca="1" si="138"/>
        <v>{Анальгин, Валидол, Долгит, Контрактубекс, Мирамистин, Стелланин, Терафлю}</v>
      </c>
      <c r="BD77" s="19"/>
    </row>
    <row r="78" spans="8:56" x14ac:dyDescent="0.3">
      <c r="H78" t="str">
        <f t="shared" ca="1" si="121"/>
        <v>Валидол</v>
      </c>
      <c r="I78" t="str">
        <f t="shared" ca="1" si="122"/>
        <v>Контрактубекс</v>
      </c>
      <c r="J78" t="str">
        <f t="shared" ca="1" si="123"/>
        <v>Корвалол</v>
      </c>
      <c r="K78" s="19">
        <f t="shared" ca="1" si="124"/>
        <v>22</v>
      </c>
      <c r="L78">
        <f t="shared" ca="1" si="125"/>
        <v>9</v>
      </c>
      <c r="M78" t="str">
        <f t="shared" ca="1" si="126"/>
        <v>{Валидол, Контрактубекс, Корвалол}</v>
      </c>
      <c r="N78" t="str">
        <f t="shared" ca="1" si="139"/>
        <v>Анальгин</v>
      </c>
      <c r="O78" t="str">
        <f t="shared" ca="1" si="140"/>
        <v>Контрактубекс</v>
      </c>
      <c r="P78" t="str">
        <f t="shared" ca="1" si="141"/>
        <v>Корвалол</v>
      </c>
      <c r="Q78" t="str">
        <f t="shared" ca="1" si="142"/>
        <v>Стелланин</v>
      </c>
      <c r="R78" s="19">
        <f t="shared" ca="1" si="127"/>
        <v>29</v>
      </c>
      <c r="S78">
        <f t="shared" ca="1" si="128"/>
        <v>11</v>
      </c>
      <c r="T78" t="str">
        <f t="shared" ca="1" si="129"/>
        <v>{Анальгин, Контрактубекс, Корвалол, Стелланин}</v>
      </c>
      <c r="U78" t="str">
        <f t="shared" ca="1" si="149"/>
        <v>Анальгин</v>
      </c>
      <c r="V78" t="str">
        <f t="shared" ca="1" si="150"/>
        <v>Валидол</v>
      </c>
      <c r="W78" t="str">
        <f t="shared" ca="1" si="151"/>
        <v>Долгит</v>
      </c>
      <c r="X78" t="str">
        <f t="shared" ca="1" si="152"/>
        <v>Корвалол</v>
      </c>
      <c r="Y78" t="str">
        <f t="shared" ca="1" si="153"/>
        <v>Мирамистин</v>
      </c>
      <c r="Z78" s="19">
        <f t="shared" ca="1" si="130"/>
        <v>38</v>
      </c>
      <c r="AA78">
        <f t="shared" ca="1" si="131"/>
        <v>10</v>
      </c>
      <c r="AB78" t="str">
        <f t="shared" ca="1" si="132"/>
        <v>{Анальгин, Валидол, Долгит, Корвалол, Мирамистин}</v>
      </c>
      <c r="AC78" t="str">
        <f t="shared" ca="1" si="143"/>
        <v>Анальгин</v>
      </c>
      <c r="AD78" t="str">
        <f t="shared" ca="1" si="144"/>
        <v>Валидол</v>
      </c>
      <c r="AE78" t="str">
        <f t="shared" ca="1" si="145"/>
        <v>Влажные салфетки</v>
      </c>
      <c r="AF78" t="str">
        <f t="shared" ca="1" si="146"/>
        <v>Долгит</v>
      </c>
      <c r="AG78" t="str">
        <f t="shared" ca="1" si="147"/>
        <v>Корвалол</v>
      </c>
      <c r="AH78" t="str">
        <f t="shared" ca="1" si="148"/>
        <v>Стелланин</v>
      </c>
      <c r="AI78" s="19">
        <f t="shared" ca="1" si="133"/>
        <v>60</v>
      </c>
      <c r="AJ78">
        <f t="shared" ca="1" si="134"/>
        <v>11</v>
      </c>
      <c r="AK78" t="str">
        <f t="shared" ca="1" si="135"/>
        <v>{Анальгин, Валидол, Влажные салфетки, Долгит, Корвалол, Стелланин}</v>
      </c>
      <c r="AL78" t="str">
        <f t="shared" ca="1" si="102"/>
        <v>Анальгин</v>
      </c>
      <c r="AM78" t="str">
        <f t="shared" ca="1" si="103"/>
        <v>Валидол</v>
      </c>
      <c r="AN78" t="str">
        <f t="shared" ca="1" si="104"/>
        <v>Долгит</v>
      </c>
      <c r="AO78" t="str">
        <f t="shared" ca="1" si="105"/>
        <v>Корвалол</v>
      </c>
      <c r="AP78" t="str">
        <f t="shared" ca="1" si="106"/>
        <v>Мирамистин</v>
      </c>
      <c r="AQ78" t="str">
        <f t="shared" ca="1" si="107"/>
        <v>Стелланин</v>
      </c>
      <c r="AR78" t="str">
        <f t="shared" ca="1" si="108"/>
        <v>Терафлю</v>
      </c>
      <c r="AS78" s="19">
        <f t="shared" ca="1" si="136"/>
        <v>99</v>
      </c>
      <c r="AT78">
        <f t="shared" ca="1" si="137"/>
        <v>12</v>
      </c>
      <c r="AU78" t="str">
        <f t="shared" ca="1" si="138"/>
        <v>{Анальгин, Валидол, Долгит, Корвалол, Мирамистин, Стелланин, Терафлю}</v>
      </c>
      <c r="BD78" s="19"/>
    </row>
    <row r="79" spans="8:56" x14ac:dyDescent="0.3">
      <c r="H79" t="str">
        <f t="shared" ca="1" si="121"/>
        <v>Валидол</v>
      </c>
      <c r="I79" t="str">
        <f t="shared" ca="1" si="122"/>
        <v>Контрактубекс</v>
      </c>
      <c r="J79" t="str">
        <f t="shared" ca="1" si="123"/>
        <v>Мирамистин</v>
      </c>
      <c r="K79" s="19">
        <f t="shared" ca="1" si="124"/>
        <v>22</v>
      </c>
      <c r="L79">
        <f t="shared" ca="1" si="125"/>
        <v>10</v>
      </c>
      <c r="M79" t="str">
        <f t="shared" ca="1" si="126"/>
        <v>{Валидол, Контрактубекс, Мирамистин}</v>
      </c>
      <c r="N79" t="str">
        <f t="shared" ca="1" si="139"/>
        <v>Анальгин</v>
      </c>
      <c r="O79" t="str">
        <f t="shared" ca="1" si="140"/>
        <v>Контрактубекс</v>
      </c>
      <c r="P79" t="str">
        <f t="shared" ca="1" si="141"/>
        <v>Корвалол</v>
      </c>
      <c r="Q79" t="str">
        <f t="shared" ca="1" si="142"/>
        <v>Терафлю</v>
      </c>
      <c r="R79" s="19">
        <f t="shared" ca="1" si="127"/>
        <v>29</v>
      </c>
      <c r="S79">
        <f t="shared" ca="1" si="128"/>
        <v>12</v>
      </c>
      <c r="T79" t="str">
        <f t="shared" ca="1" si="129"/>
        <v>{Анальгин, Контрактубекс, Корвалол, Терафлю}</v>
      </c>
      <c r="U79" t="str">
        <f t="shared" ca="1" si="149"/>
        <v>Анальгин</v>
      </c>
      <c r="V79" t="str">
        <f t="shared" ca="1" si="150"/>
        <v>Валидол</v>
      </c>
      <c r="W79" t="str">
        <f t="shared" ca="1" si="151"/>
        <v>Долгит</v>
      </c>
      <c r="X79" t="str">
        <f t="shared" ca="1" si="152"/>
        <v>Корвалол</v>
      </c>
      <c r="Y79" t="str">
        <f t="shared" ca="1" si="153"/>
        <v>Стелланин</v>
      </c>
      <c r="Z79" s="19">
        <f t="shared" ca="1" si="130"/>
        <v>38</v>
      </c>
      <c r="AA79">
        <f t="shared" ca="1" si="131"/>
        <v>11</v>
      </c>
      <c r="AB79" t="str">
        <f t="shared" ca="1" si="132"/>
        <v>{Анальгин, Валидол, Долгит, Корвалол, Стелланин}</v>
      </c>
      <c r="AC79" t="str">
        <f t="shared" ca="1" si="143"/>
        <v>Анальгин</v>
      </c>
      <c r="AD79" t="str">
        <f t="shared" ca="1" si="144"/>
        <v>Валидол</v>
      </c>
      <c r="AE79" t="str">
        <f t="shared" ca="1" si="145"/>
        <v>Влажные салфетки</v>
      </c>
      <c r="AF79" t="str">
        <f t="shared" ca="1" si="146"/>
        <v>Долгит</v>
      </c>
      <c r="AG79" t="str">
        <f t="shared" ca="1" si="147"/>
        <v>Корвалол</v>
      </c>
      <c r="AH79" t="str">
        <f t="shared" ca="1" si="148"/>
        <v>Терафлю</v>
      </c>
      <c r="AI79" s="19">
        <f t="shared" ca="1" si="133"/>
        <v>60</v>
      </c>
      <c r="AJ79">
        <f t="shared" ca="1" si="134"/>
        <v>12</v>
      </c>
      <c r="AK79" t="str">
        <f t="shared" ca="1" si="135"/>
        <v>{Анальгин, Валидол, Влажные салфетки, Долгит, Корвалол, Терафлю}</v>
      </c>
      <c r="AL79" t="str">
        <f t="shared" ref="AL79:AL91" ca="1" si="154">INDIRECT(ADDRESS(AS79,29))</f>
        <v>Анальгин</v>
      </c>
      <c r="AM79" t="str">
        <f t="shared" ref="AM79:AM91" ca="1" si="155">INDIRECT(ADDRESS(AS79,30))</f>
        <v>Валидол</v>
      </c>
      <c r="AN79" t="str">
        <f t="shared" ref="AN79:AN91" ca="1" si="156">INDIRECT(ADDRESS(AS79,31))</f>
        <v>Контрактубекс</v>
      </c>
      <c r="AO79" t="str">
        <f t="shared" ref="AO79:AO91" ca="1" si="157">INDIRECT(ADDRESS(AS79,32))</f>
        <v>Корвалол</v>
      </c>
      <c r="AP79" t="str">
        <f t="shared" ref="AP79:AP91" ca="1" si="158">INDIRECT(ADDRESS(AS79,33))</f>
        <v>Мирамистин</v>
      </c>
      <c r="AQ79" t="str">
        <f t="shared" ref="AQ79:AQ91" ca="1" si="159">INDIRECT(ADDRESS(AS79,34))</f>
        <v>Стелланин</v>
      </c>
      <c r="AR79" t="str">
        <f t="shared" ref="AR79:AR91" ca="1" si="160">INDIRECT(ADDRESS(AT79,1))</f>
        <v>Терафлю</v>
      </c>
      <c r="AS79" s="19">
        <f t="shared" ca="1" si="136"/>
        <v>103</v>
      </c>
      <c r="AT79">
        <f t="shared" ca="1" si="137"/>
        <v>12</v>
      </c>
      <c r="AU79" t="str">
        <f t="shared" ca="1" si="138"/>
        <v>{Анальгин, Валидол, Контрактубекс, Корвалол, Мирамистин, Стелланин, Терафлю}</v>
      </c>
      <c r="BD79" s="19"/>
    </row>
    <row r="80" spans="8:56" x14ac:dyDescent="0.3">
      <c r="H80" t="str">
        <f t="shared" ca="1" si="121"/>
        <v>Валидол</v>
      </c>
      <c r="I80" t="str">
        <f t="shared" ca="1" si="122"/>
        <v>Контрактубекс</v>
      </c>
      <c r="J80" t="str">
        <f t="shared" ca="1" si="123"/>
        <v>Стелланин</v>
      </c>
      <c r="K80" s="19">
        <f t="shared" ca="1" si="124"/>
        <v>22</v>
      </c>
      <c r="L80">
        <f t="shared" ca="1" si="125"/>
        <v>11</v>
      </c>
      <c r="M80" t="str">
        <f t="shared" ca="1" si="126"/>
        <v>{Валидол, Контрактубекс, Стелланин}</v>
      </c>
      <c r="N80" t="str">
        <f t="shared" ca="1" si="139"/>
        <v>Анальгин</v>
      </c>
      <c r="O80" t="str">
        <f t="shared" ca="1" si="140"/>
        <v>Контрактубекс</v>
      </c>
      <c r="P80" t="str">
        <f t="shared" ca="1" si="141"/>
        <v>Мирамистин</v>
      </c>
      <c r="Q80" t="str">
        <f t="shared" ca="1" si="142"/>
        <v>Стелланин</v>
      </c>
      <c r="R80" s="19">
        <f t="shared" ca="1" si="127"/>
        <v>30</v>
      </c>
      <c r="S80">
        <f t="shared" ca="1" si="128"/>
        <v>11</v>
      </c>
      <c r="T80" t="str">
        <f t="shared" ca="1" si="129"/>
        <v>{Анальгин, Контрактубекс, Мирамистин, Стелланин}</v>
      </c>
      <c r="U80" t="str">
        <f t="shared" ca="1" si="149"/>
        <v>Анальгин</v>
      </c>
      <c r="V80" t="str">
        <f t="shared" ca="1" si="150"/>
        <v>Валидол</v>
      </c>
      <c r="W80" t="str">
        <f t="shared" ca="1" si="151"/>
        <v>Долгит</v>
      </c>
      <c r="X80" t="str">
        <f t="shared" ca="1" si="152"/>
        <v>Корвалол</v>
      </c>
      <c r="Y80" t="str">
        <f t="shared" ca="1" si="153"/>
        <v>Терафлю</v>
      </c>
      <c r="Z80" s="19">
        <f t="shared" ca="1" si="130"/>
        <v>38</v>
      </c>
      <c r="AA80">
        <f t="shared" ca="1" si="131"/>
        <v>12</v>
      </c>
      <c r="AB80" t="str">
        <f t="shared" ca="1" si="132"/>
        <v>{Анальгин, Валидол, Долгит, Корвалол, Терафлю}</v>
      </c>
      <c r="AC80" t="str">
        <f t="shared" ca="1" si="143"/>
        <v>Анальгин</v>
      </c>
      <c r="AD80" t="str">
        <f t="shared" ca="1" si="144"/>
        <v>Валидол</v>
      </c>
      <c r="AE80" t="str">
        <f t="shared" ca="1" si="145"/>
        <v>Влажные салфетки</v>
      </c>
      <c r="AF80" t="str">
        <f t="shared" ca="1" si="146"/>
        <v>Долгит</v>
      </c>
      <c r="AG80" t="str">
        <f t="shared" ca="1" si="147"/>
        <v>Мирамистин</v>
      </c>
      <c r="AH80" t="str">
        <f t="shared" ca="1" si="148"/>
        <v>Стелланин</v>
      </c>
      <c r="AI80" s="19">
        <f t="shared" ca="1" si="133"/>
        <v>61</v>
      </c>
      <c r="AJ80">
        <f t="shared" ca="1" si="134"/>
        <v>11</v>
      </c>
      <c r="AK80" t="str">
        <f t="shared" ca="1" si="135"/>
        <v>{Анальгин, Валидол, Влажные салфетки, Долгит, Мирамистин, Стелланин}</v>
      </c>
      <c r="AL80" t="str">
        <f t="shared" ca="1" si="154"/>
        <v>Анальгин</v>
      </c>
      <c r="AM80" t="str">
        <f t="shared" ca="1" si="155"/>
        <v>Влажные салфетки</v>
      </c>
      <c r="AN80" t="str">
        <f t="shared" ca="1" si="156"/>
        <v>Долгит</v>
      </c>
      <c r="AO80" t="str">
        <f t="shared" ca="1" si="157"/>
        <v>Контрактубекс</v>
      </c>
      <c r="AP80" t="str">
        <f t="shared" ca="1" si="158"/>
        <v>Корвалол</v>
      </c>
      <c r="AQ80" t="str">
        <f t="shared" ca="1" si="159"/>
        <v>Мирамистин</v>
      </c>
      <c r="AR80" t="str">
        <f t="shared" ca="1" si="160"/>
        <v>Стелланин</v>
      </c>
      <c r="AS80" s="19">
        <f t="shared" ca="1" si="136"/>
        <v>108</v>
      </c>
      <c r="AT80">
        <f t="shared" ca="1" si="137"/>
        <v>11</v>
      </c>
      <c r="AU80" t="str">
        <f t="shared" ca="1" si="138"/>
        <v>{Анальгин, Влажные салфетки, Долгит, Контрактубекс, Корвалол, Мирамистин, Стелланин}</v>
      </c>
      <c r="BD80" s="19"/>
    </row>
    <row r="81" spans="8:56" x14ac:dyDescent="0.3">
      <c r="H81" t="str">
        <f t="shared" ca="1" si="121"/>
        <v>Валидол</v>
      </c>
      <c r="I81" t="str">
        <f t="shared" ca="1" si="122"/>
        <v>Контрактубекс</v>
      </c>
      <c r="J81" t="str">
        <f t="shared" ca="1" si="123"/>
        <v>Терафлю</v>
      </c>
      <c r="K81" s="19">
        <f t="shared" ca="1" si="124"/>
        <v>22</v>
      </c>
      <c r="L81">
        <f t="shared" ca="1" si="125"/>
        <v>12</v>
      </c>
      <c r="M81" t="str">
        <f t="shared" ca="1" si="126"/>
        <v>{Валидол, Контрактубекс, Терафлю}</v>
      </c>
      <c r="N81" t="str">
        <f t="shared" ca="1" si="139"/>
        <v>Анальгин</v>
      </c>
      <c r="O81" t="str">
        <f t="shared" ca="1" si="140"/>
        <v>Контрактубекс</v>
      </c>
      <c r="P81" t="str">
        <f t="shared" ca="1" si="141"/>
        <v>Мирамистин</v>
      </c>
      <c r="Q81" t="str">
        <f t="shared" ca="1" si="142"/>
        <v>Терафлю</v>
      </c>
      <c r="R81" s="19">
        <f t="shared" ca="1" si="127"/>
        <v>30</v>
      </c>
      <c r="S81">
        <f t="shared" ca="1" si="128"/>
        <v>12</v>
      </c>
      <c r="T81" t="str">
        <f t="shared" ca="1" si="129"/>
        <v>{Анальгин, Контрактубекс, Мирамистин, Терафлю}</v>
      </c>
      <c r="U81" t="str">
        <f t="shared" ca="1" si="149"/>
        <v>Анальгин</v>
      </c>
      <c r="V81" t="str">
        <f t="shared" ca="1" si="150"/>
        <v>Валидол</v>
      </c>
      <c r="W81" t="str">
        <f t="shared" ca="1" si="151"/>
        <v>Долгит</v>
      </c>
      <c r="X81" t="str">
        <f t="shared" ca="1" si="152"/>
        <v>Мирамистин</v>
      </c>
      <c r="Y81" t="str">
        <f t="shared" ca="1" si="153"/>
        <v>Стелланин</v>
      </c>
      <c r="Z81" s="19">
        <f t="shared" ca="1" si="130"/>
        <v>39</v>
      </c>
      <c r="AA81">
        <f t="shared" ca="1" si="131"/>
        <v>11</v>
      </c>
      <c r="AB81" t="str">
        <f t="shared" ca="1" si="132"/>
        <v>{Анальгин, Валидол, Долгит, Мирамистин, Стелланин}</v>
      </c>
      <c r="AC81" t="str">
        <f t="shared" ca="1" si="143"/>
        <v>Анальгин</v>
      </c>
      <c r="AD81" t="str">
        <f t="shared" ca="1" si="144"/>
        <v>Валидол</v>
      </c>
      <c r="AE81" t="str">
        <f t="shared" ca="1" si="145"/>
        <v>Влажные салфетки</v>
      </c>
      <c r="AF81" t="str">
        <f t="shared" ca="1" si="146"/>
        <v>Долгит</v>
      </c>
      <c r="AG81" t="str">
        <f t="shared" ca="1" si="147"/>
        <v>Мирамистин</v>
      </c>
      <c r="AH81" t="str">
        <f t="shared" ca="1" si="148"/>
        <v>Терафлю</v>
      </c>
      <c r="AI81" s="19">
        <f t="shared" ca="1" si="133"/>
        <v>61</v>
      </c>
      <c r="AJ81">
        <f t="shared" ca="1" si="134"/>
        <v>12</v>
      </c>
      <c r="AK81" t="str">
        <f t="shared" ca="1" si="135"/>
        <v>{Анальгин, Валидол, Влажные салфетки, Долгит, Мирамистин, Терафлю}</v>
      </c>
      <c r="AL81" t="str">
        <f t="shared" ca="1" si="154"/>
        <v>Анальгин</v>
      </c>
      <c r="AM81" t="str">
        <f t="shared" ca="1" si="155"/>
        <v>Влажные салфетки</v>
      </c>
      <c r="AN81" t="str">
        <f t="shared" ca="1" si="156"/>
        <v>Долгит</v>
      </c>
      <c r="AO81" t="str">
        <f t="shared" ca="1" si="157"/>
        <v>Контрактубекс</v>
      </c>
      <c r="AP81" t="str">
        <f t="shared" ca="1" si="158"/>
        <v>Корвалол</v>
      </c>
      <c r="AQ81" t="str">
        <f t="shared" ca="1" si="159"/>
        <v>Мирамистин</v>
      </c>
      <c r="AR81" t="str">
        <f t="shared" ca="1" si="160"/>
        <v>Терафлю</v>
      </c>
      <c r="AS81" s="19">
        <f t="shared" ca="1" si="136"/>
        <v>108</v>
      </c>
      <c r="AT81">
        <f t="shared" ca="1" si="137"/>
        <v>12</v>
      </c>
      <c r="AU81" t="str">
        <f t="shared" ca="1" si="138"/>
        <v>{Анальгин, Влажные салфетки, Долгит, Контрактубекс, Корвалол, Мирамистин, Терафлю}</v>
      </c>
      <c r="BD81" s="19"/>
    </row>
    <row r="82" spans="8:56" x14ac:dyDescent="0.3">
      <c r="H82" t="str">
        <f t="shared" ca="1" si="121"/>
        <v>Валидол</v>
      </c>
      <c r="I82" t="str">
        <f t="shared" ca="1" si="122"/>
        <v>Корвалол</v>
      </c>
      <c r="J82" t="str">
        <f t="shared" ca="1" si="123"/>
        <v>Мирамистин</v>
      </c>
      <c r="K82" s="19">
        <f t="shared" ca="1" si="124"/>
        <v>23</v>
      </c>
      <c r="L82">
        <f t="shared" ca="1" si="125"/>
        <v>10</v>
      </c>
      <c r="M82" t="str">
        <f t="shared" ca="1" si="126"/>
        <v>{Валидол, Корвалол, Мирамистин}</v>
      </c>
      <c r="N82" t="str">
        <f t="shared" ca="1" si="139"/>
        <v>Анальгин</v>
      </c>
      <c r="O82" t="str">
        <f t="shared" ca="1" si="140"/>
        <v>Контрактубекс</v>
      </c>
      <c r="P82" t="str">
        <f t="shared" ca="1" si="141"/>
        <v>Стелланин</v>
      </c>
      <c r="Q82" t="str">
        <f t="shared" ca="1" si="142"/>
        <v>Терафлю</v>
      </c>
      <c r="R82" s="19">
        <f t="shared" ca="1" si="127"/>
        <v>31</v>
      </c>
      <c r="S82">
        <f t="shared" ca="1" si="128"/>
        <v>12</v>
      </c>
      <c r="T82" t="str">
        <f t="shared" ca="1" si="129"/>
        <v>{Анальгин, Контрактубекс, Стелланин, Терафлю}</v>
      </c>
      <c r="U82" t="str">
        <f t="shared" ca="1" si="149"/>
        <v>Анальгин</v>
      </c>
      <c r="V82" t="str">
        <f t="shared" ca="1" si="150"/>
        <v>Валидол</v>
      </c>
      <c r="W82" t="str">
        <f t="shared" ca="1" si="151"/>
        <v>Долгит</v>
      </c>
      <c r="X82" t="str">
        <f t="shared" ca="1" si="152"/>
        <v>Мирамистин</v>
      </c>
      <c r="Y82" t="str">
        <f t="shared" ca="1" si="153"/>
        <v>Терафлю</v>
      </c>
      <c r="Z82" s="19">
        <f t="shared" ca="1" si="130"/>
        <v>39</v>
      </c>
      <c r="AA82">
        <f t="shared" ca="1" si="131"/>
        <v>12</v>
      </c>
      <c r="AB82" t="str">
        <f t="shared" ca="1" si="132"/>
        <v>{Анальгин, Валидол, Долгит, Мирамистин, Терафлю}</v>
      </c>
      <c r="AC82" t="str">
        <f t="shared" ca="1" si="143"/>
        <v>Анальгин</v>
      </c>
      <c r="AD82" t="str">
        <f t="shared" ca="1" si="144"/>
        <v>Валидол</v>
      </c>
      <c r="AE82" t="str">
        <f t="shared" ca="1" si="145"/>
        <v>Влажные салфетки</v>
      </c>
      <c r="AF82" t="str">
        <f t="shared" ca="1" si="146"/>
        <v>Долгит</v>
      </c>
      <c r="AG82" t="str">
        <f t="shared" ca="1" si="147"/>
        <v>Стелланин</v>
      </c>
      <c r="AH82" t="str">
        <f t="shared" ca="1" si="148"/>
        <v>Терафлю</v>
      </c>
      <c r="AI82" s="19">
        <f t="shared" ca="1" si="133"/>
        <v>62</v>
      </c>
      <c r="AJ82">
        <f t="shared" ca="1" si="134"/>
        <v>12</v>
      </c>
      <c r="AK82" t="str">
        <f t="shared" ca="1" si="135"/>
        <v>{Анальгин, Валидол, Влажные салфетки, Долгит, Стелланин, Терафлю}</v>
      </c>
      <c r="AL82" t="str">
        <f t="shared" ca="1" si="154"/>
        <v>Анальгин</v>
      </c>
      <c r="AM82" t="str">
        <f t="shared" ca="1" si="155"/>
        <v>Влажные салфетки</v>
      </c>
      <c r="AN82" t="str">
        <f t="shared" ca="1" si="156"/>
        <v>Долгит</v>
      </c>
      <c r="AO82" t="str">
        <f t="shared" ca="1" si="157"/>
        <v>Контрактубекс</v>
      </c>
      <c r="AP82" t="str">
        <f t="shared" ca="1" si="158"/>
        <v>Корвалол</v>
      </c>
      <c r="AQ82" t="str">
        <f t="shared" ca="1" si="159"/>
        <v>Стелланин</v>
      </c>
      <c r="AR82" t="str">
        <f t="shared" ca="1" si="160"/>
        <v>Терафлю</v>
      </c>
      <c r="AS82" s="19">
        <f t="shared" ca="1" si="136"/>
        <v>109</v>
      </c>
      <c r="AT82">
        <f t="shared" ca="1" si="137"/>
        <v>12</v>
      </c>
      <c r="AU82" t="str">
        <f t="shared" ca="1" si="138"/>
        <v>{Анальгин, Влажные салфетки, Долгит, Контрактубекс, Корвалол, Стелланин, Терафлю}</v>
      </c>
      <c r="BD82" s="19"/>
    </row>
    <row r="83" spans="8:56" x14ac:dyDescent="0.3">
      <c r="H83" t="str">
        <f t="shared" ca="1" si="121"/>
        <v>Валидол</v>
      </c>
      <c r="I83" t="str">
        <f t="shared" ca="1" si="122"/>
        <v>Корвалол</v>
      </c>
      <c r="J83" t="str">
        <f t="shared" ca="1" si="123"/>
        <v>Стелланин</v>
      </c>
      <c r="K83" s="19">
        <f t="shared" ca="1" si="124"/>
        <v>23</v>
      </c>
      <c r="L83">
        <f t="shared" ca="1" si="125"/>
        <v>11</v>
      </c>
      <c r="M83" t="str">
        <f t="shared" ca="1" si="126"/>
        <v>{Валидол, Корвалол, Стелланин}</v>
      </c>
      <c r="N83" t="str">
        <f t="shared" ca="1" si="139"/>
        <v>Анальгин</v>
      </c>
      <c r="O83" t="str">
        <f t="shared" ca="1" si="140"/>
        <v>Корвалол</v>
      </c>
      <c r="P83" t="str">
        <f t="shared" ca="1" si="141"/>
        <v>Мирамистин</v>
      </c>
      <c r="Q83" t="str">
        <f t="shared" ca="1" si="142"/>
        <v>Стелланин</v>
      </c>
      <c r="R83" s="19">
        <f t="shared" ca="1" si="127"/>
        <v>33</v>
      </c>
      <c r="S83">
        <f t="shared" ca="1" si="128"/>
        <v>11</v>
      </c>
      <c r="T83" t="str">
        <f t="shared" ca="1" si="129"/>
        <v>{Анальгин, Корвалол, Мирамистин, Стелланин}</v>
      </c>
      <c r="U83" t="str">
        <f t="shared" ca="1" si="149"/>
        <v>Анальгин</v>
      </c>
      <c r="V83" t="str">
        <f t="shared" ca="1" si="150"/>
        <v>Валидол</v>
      </c>
      <c r="W83" t="str">
        <f t="shared" ca="1" si="151"/>
        <v>Долгит</v>
      </c>
      <c r="X83" t="str">
        <f t="shared" ca="1" si="152"/>
        <v>Стелланин</v>
      </c>
      <c r="Y83" t="str">
        <f t="shared" ca="1" si="153"/>
        <v>Терафлю</v>
      </c>
      <c r="Z83" s="19">
        <f t="shared" ca="1" si="130"/>
        <v>40</v>
      </c>
      <c r="AA83">
        <f t="shared" ca="1" si="131"/>
        <v>12</v>
      </c>
      <c r="AB83" t="str">
        <f t="shared" ca="1" si="132"/>
        <v>{Анальгин, Валидол, Долгит, Стелланин, Терафлю}</v>
      </c>
      <c r="AC83" t="str">
        <f t="shared" ca="1" si="143"/>
        <v>Анальгин</v>
      </c>
      <c r="AD83" t="str">
        <f t="shared" ca="1" si="144"/>
        <v>Валидол</v>
      </c>
      <c r="AE83" t="str">
        <f t="shared" ca="1" si="145"/>
        <v>Влажные салфетки</v>
      </c>
      <c r="AF83" t="str">
        <f t="shared" ca="1" si="146"/>
        <v>Контрактубекс</v>
      </c>
      <c r="AG83" t="str">
        <f t="shared" ca="1" si="147"/>
        <v>Корвалол</v>
      </c>
      <c r="AH83" t="str">
        <f t="shared" ca="1" si="148"/>
        <v>Мирамистин</v>
      </c>
      <c r="AI83" s="19">
        <f t="shared" ca="1" si="133"/>
        <v>64</v>
      </c>
      <c r="AJ83">
        <f t="shared" ca="1" si="134"/>
        <v>10</v>
      </c>
      <c r="AK83" t="str">
        <f t="shared" ca="1" si="135"/>
        <v>{Анальгин, Валидол, Влажные салфетки, Контрактубекс, Корвалол, Мирамистин}</v>
      </c>
      <c r="AL83" t="str">
        <f t="shared" ca="1" si="154"/>
        <v>Анальгин</v>
      </c>
      <c r="AM83" t="str">
        <f t="shared" ca="1" si="155"/>
        <v>Влажные салфетки</v>
      </c>
      <c r="AN83" t="str">
        <f t="shared" ca="1" si="156"/>
        <v>Долгит</v>
      </c>
      <c r="AO83" t="str">
        <f t="shared" ca="1" si="157"/>
        <v>Контрактубекс</v>
      </c>
      <c r="AP83" t="str">
        <f t="shared" ca="1" si="158"/>
        <v>Мирамистин</v>
      </c>
      <c r="AQ83" t="str">
        <f t="shared" ca="1" si="159"/>
        <v>Стелланин</v>
      </c>
      <c r="AR83" t="str">
        <f t="shared" ca="1" si="160"/>
        <v>Терафлю</v>
      </c>
      <c r="AS83" s="19">
        <f t="shared" ca="1" si="136"/>
        <v>111</v>
      </c>
      <c r="AT83">
        <f t="shared" ca="1" si="137"/>
        <v>12</v>
      </c>
      <c r="AU83" t="str">
        <f t="shared" ca="1" si="138"/>
        <v>{Анальгин, Влажные салфетки, Долгит, Контрактубекс, Мирамистин, Стелланин, Терафлю}</v>
      </c>
      <c r="BD83" s="19"/>
    </row>
    <row r="84" spans="8:56" x14ac:dyDescent="0.3">
      <c r="H84" t="str">
        <f t="shared" ca="1" si="121"/>
        <v>Валидол</v>
      </c>
      <c r="I84" t="str">
        <f t="shared" ca="1" si="122"/>
        <v>Корвалол</v>
      </c>
      <c r="J84" t="str">
        <f t="shared" ca="1" si="123"/>
        <v>Терафлю</v>
      </c>
      <c r="K84" s="19">
        <f t="shared" ca="1" si="124"/>
        <v>23</v>
      </c>
      <c r="L84">
        <f t="shared" ca="1" si="125"/>
        <v>12</v>
      </c>
      <c r="M84" t="str">
        <f t="shared" ca="1" si="126"/>
        <v>{Валидол, Корвалол, Терафлю}</v>
      </c>
      <c r="N84" t="str">
        <f t="shared" ca="1" si="139"/>
        <v>Анальгин</v>
      </c>
      <c r="O84" t="str">
        <f t="shared" ca="1" si="140"/>
        <v>Корвалол</v>
      </c>
      <c r="P84" t="str">
        <f t="shared" ca="1" si="141"/>
        <v>Мирамистин</v>
      </c>
      <c r="Q84" t="str">
        <f t="shared" ca="1" si="142"/>
        <v>Терафлю</v>
      </c>
      <c r="R84" s="19">
        <f t="shared" ca="1" si="127"/>
        <v>33</v>
      </c>
      <c r="S84">
        <f t="shared" ca="1" si="128"/>
        <v>12</v>
      </c>
      <c r="T84" t="str">
        <f t="shared" ca="1" si="129"/>
        <v>{Анальгин, Корвалол, Мирамистин, Терафлю}</v>
      </c>
      <c r="U84" t="str">
        <f t="shared" ca="1" si="149"/>
        <v>Анальгин</v>
      </c>
      <c r="V84" t="str">
        <f t="shared" ca="1" si="150"/>
        <v>Валидол</v>
      </c>
      <c r="W84" t="str">
        <f t="shared" ca="1" si="151"/>
        <v>Контрактубекс</v>
      </c>
      <c r="X84" t="str">
        <f t="shared" ca="1" si="152"/>
        <v>Корвалол</v>
      </c>
      <c r="Y84" t="str">
        <f t="shared" ca="1" si="153"/>
        <v>Мирамистин</v>
      </c>
      <c r="Z84" s="19">
        <f t="shared" ca="1" si="130"/>
        <v>42</v>
      </c>
      <c r="AA84">
        <f t="shared" ca="1" si="131"/>
        <v>10</v>
      </c>
      <c r="AB84" t="str">
        <f t="shared" ca="1" si="132"/>
        <v>{Анальгин, Валидол, Контрактубекс, Корвалол, Мирамистин}</v>
      </c>
      <c r="AC84" t="str">
        <f t="shared" ca="1" si="143"/>
        <v>Анальгин</v>
      </c>
      <c r="AD84" t="str">
        <f t="shared" ca="1" si="144"/>
        <v>Валидол</v>
      </c>
      <c r="AE84" t="str">
        <f t="shared" ca="1" si="145"/>
        <v>Влажные салфетки</v>
      </c>
      <c r="AF84" t="str">
        <f t="shared" ca="1" si="146"/>
        <v>Контрактубекс</v>
      </c>
      <c r="AG84" t="str">
        <f t="shared" ca="1" si="147"/>
        <v>Корвалол</v>
      </c>
      <c r="AH84" t="str">
        <f t="shared" ca="1" si="148"/>
        <v>Стелланин</v>
      </c>
      <c r="AI84" s="19">
        <f t="shared" ca="1" si="133"/>
        <v>64</v>
      </c>
      <c r="AJ84">
        <f t="shared" ca="1" si="134"/>
        <v>11</v>
      </c>
      <c r="AK84" t="str">
        <f t="shared" ca="1" si="135"/>
        <v>{Анальгин, Валидол, Влажные салфетки, Контрактубекс, Корвалол, Стелланин}</v>
      </c>
      <c r="AL84" t="str">
        <f t="shared" ca="1" si="154"/>
        <v>Анальгин</v>
      </c>
      <c r="AM84" t="str">
        <f t="shared" ca="1" si="155"/>
        <v>Влажные салфетки</v>
      </c>
      <c r="AN84" t="str">
        <f t="shared" ca="1" si="156"/>
        <v>Долгит</v>
      </c>
      <c r="AO84" t="str">
        <f t="shared" ca="1" si="157"/>
        <v>Корвалол</v>
      </c>
      <c r="AP84" t="str">
        <f t="shared" ca="1" si="158"/>
        <v>Мирамистин</v>
      </c>
      <c r="AQ84" t="str">
        <f t="shared" ca="1" si="159"/>
        <v>Стелланин</v>
      </c>
      <c r="AR84" t="str">
        <f t="shared" ca="1" si="160"/>
        <v>Терафлю</v>
      </c>
      <c r="AS84" s="19">
        <f t="shared" ca="1" si="136"/>
        <v>114</v>
      </c>
      <c r="AT84">
        <f t="shared" ca="1" si="137"/>
        <v>12</v>
      </c>
      <c r="AU84" t="str">
        <f t="shared" ca="1" si="138"/>
        <v>{Анальгин, Влажные салфетки, Долгит, Корвалол, Мирамистин, Стелланин, Терафлю}</v>
      </c>
      <c r="BD84" s="19"/>
    </row>
    <row r="85" spans="8:56" x14ac:dyDescent="0.3">
      <c r="H85" t="str">
        <f t="shared" ca="1" si="121"/>
        <v>Валидол</v>
      </c>
      <c r="I85" t="str">
        <f t="shared" ca="1" si="122"/>
        <v>Мирамистин</v>
      </c>
      <c r="J85" t="str">
        <f t="shared" ca="1" si="123"/>
        <v>Стелланин</v>
      </c>
      <c r="K85" s="19">
        <f t="shared" ca="1" si="124"/>
        <v>24</v>
      </c>
      <c r="L85">
        <f t="shared" ca="1" si="125"/>
        <v>11</v>
      </c>
      <c r="M85" t="str">
        <f t="shared" ca="1" si="126"/>
        <v>{Валидол, Мирамистин, Стелланин}</v>
      </c>
      <c r="N85" t="str">
        <f t="shared" ca="1" si="139"/>
        <v>Анальгин</v>
      </c>
      <c r="O85" t="str">
        <f t="shared" ca="1" si="140"/>
        <v>Корвалол</v>
      </c>
      <c r="P85" t="str">
        <f t="shared" ca="1" si="141"/>
        <v>Стелланин</v>
      </c>
      <c r="Q85" t="str">
        <f t="shared" ca="1" si="142"/>
        <v>Терафлю</v>
      </c>
      <c r="R85" s="19">
        <f t="shared" ca="1" si="127"/>
        <v>34</v>
      </c>
      <c r="S85">
        <f t="shared" ca="1" si="128"/>
        <v>12</v>
      </c>
      <c r="T85" t="str">
        <f t="shared" ca="1" si="129"/>
        <v>{Анальгин, Корвалол, Стелланин, Терафлю}</v>
      </c>
      <c r="U85" t="str">
        <f t="shared" ca="1" si="149"/>
        <v>Анальгин</v>
      </c>
      <c r="V85" t="str">
        <f t="shared" ca="1" si="150"/>
        <v>Валидол</v>
      </c>
      <c r="W85" t="str">
        <f t="shared" ca="1" si="151"/>
        <v>Контрактубекс</v>
      </c>
      <c r="X85" t="str">
        <f t="shared" ca="1" si="152"/>
        <v>Корвалол</v>
      </c>
      <c r="Y85" t="str">
        <f t="shared" ca="1" si="153"/>
        <v>Стелланин</v>
      </c>
      <c r="Z85" s="19">
        <f t="shared" ca="1" si="130"/>
        <v>42</v>
      </c>
      <c r="AA85">
        <f t="shared" ca="1" si="131"/>
        <v>11</v>
      </c>
      <c r="AB85" t="str">
        <f t="shared" ca="1" si="132"/>
        <v>{Анальгин, Валидол, Контрактубекс, Корвалол, Стелланин}</v>
      </c>
      <c r="AC85" t="str">
        <f t="shared" ca="1" si="143"/>
        <v>Анальгин</v>
      </c>
      <c r="AD85" t="str">
        <f t="shared" ca="1" si="144"/>
        <v>Валидол</v>
      </c>
      <c r="AE85" t="str">
        <f t="shared" ca="1" si="145"/>
        <v>Влажные салфетки</v>
      </c>
      <c r="AF85" t="str">
        <f t="shared" ca="1" si="146"/>
        <v>Контрактубекс</v>
      </c>
      <c r="AG85" t="str">
        <f t="shared" ca="1" si="147"/>
        <v>Корвалол</v>
      </c>
      <c r="AH85" t="str">
        <f t="shared" ca="1" si="148"/>
        <v>Терафлю</v>
      </c>
      <c r="AI85" s="19">
        <f t="shared" ca="1" si="133"/>
        <v>64</v>
      </c>
      <c r="AJ85">
        <f t="shared" ca="1" si="134"/>
        <v>12</v>
      </c>
      <c r="AK85" t="str">
        <f t="shared" ca="1" si="135"/>
        <v>{Анальгин, Валидол, Влажные салфетки, Контрактубекс, Корвалол, Терафлю}</v>
      </c>
      <c r="AL85" t="str">
        <f t="shared" ca="1" si="154"/>
        <v>Анальгин</v>
      </c>
      <c r="AM85" t="str">
        <f t="shared" ca="1" si="155"/>
        <v>Влажные салфетки</v>
      </c>
      <c r="AN85" t="str">
        <f t="shared" ca="1" si="156"/>
        <v>Контрактубекс</v>
      </c>
      <c r="AO85" t="str">
        <f t="shared" ca="1" si="157"/>
        <v>Корвалол</v>
      </c>
      <c r="AP85" t="str">
        <f t="shared" ca="1" si="158"/>
        <v>Мирамистин</v>
      </c>
      <c r="AQ85" t="str">
        <f t="shared" ca="1" si="159"/>
        <v>Стелланин</v>
      </c>
      <c r="AR85" t="str">
        <f t="shared" ca="1" si="160"/>
        <v>Терафлю</v>
      </c>
      <c r="AS85" s="19">
        <f t="shared" ca="1" si="136"/>
        <v>118</v>
      </c>
      <c r="AT85">
        <f t="shared" ca="1" si="137"/>
        <v>12</v>
      </c>
      <c r="AU85" t="str">
        <f t="shared" ca="1" si="138"/>
        <v>{Анальгин, Влажные салфетки, Контрактубекс, Корвалол, Мирамистин, Стелланин, Терафлю}</v>
      </c>
      <c r="BD85" s="19"/>
    </row>
    <row r="86" spans="8:56" x14ac:dyDescent="0.3">
      <c r="H86" t="str">
        <f t="shared" ca="1" si="121"/>
        <v>Валидол</v>
      </c>
      <c r="I86" t="str">
        <f t="shared" ca="1" si="122"/>
        <v>Мирамистин</v>
      </c>
      <c r="J86" t="str">
        <f t="shared" ca="1" si="123"/>
        <v>Терафлю</v>
      </c>
      <c r="K86" s="19">
        <f t="shared" ca="1" si="124"/>
        <v>24</v>
      </c>
      <c r="L86">
        <f t="shared" ca="1" si="125"/>
        <v>12</v>
      </c>
      <c r="M86" t="str">
        <f t="shared" ca="1" si="126"/>
        <v>{Валидол, Мирамистин, Терафлю}</v>
      </c>
      <c r="N86" t="str">
        <f t="shared" ca="1" si="139"/>
        <v>Анальгин</v>
      </c>
      <c r="O86" t="str">
        <f t="shared" ca="1" si="140"/>
        <v>Мирамистин</v>
      </c>
      <c r="P86" t="str">
        <f t="shared" ca="1" si="141"/>
        <v>Стелланин</v>
      </c>
      <c r="Q86" t="str">
        <f t="shared" ca="1" si="142"/>
        <v>Терафлю</v>
      </c>
      <c r="R86" s="19">
        <f t="shared" ca="1" si="127"/>
        <v>36</v>
      </c>
      <c r="S86">
        <f t="shared" ca="1" si="128"/>
        <v>12</v>
      </c>
      <c r="T86" t="str">
        <f t="shared" ca="1" si="129"/>
        <v>{Анальгин, Мирамистин, Стелланин, Терафлю}</v>
      </c>
      <c r="U86" t="str">
        <f t="shared" ca="1" si="149"/>
        <v>Анальгин</v>
      </c>
      <c r="V86" t="str">
        <f t="shared" ca="1" si="150"/>
        <v>Валидол</v>
      </c>
      <c r="W86" t="str">
        <f t="shared" ca="1" si="151"/>
        <v>Контрактубекс</v>
      </c>
      <c r="X86" t="str">
        <f t="shared" ca="1" si="152"/>
        <v>Корвалол</v>
      </c>
      <c r="Y86" t="str">
        <f t="shared" ca="1" si="153"/>
        <v>Терафлю</v>
      </c>
      <c r="Z86" s="19">
        <f t="shared" ca="1" si="130"/>
        <v>42</v>
      </c>
      <c r="AA86">
        <f t="shared" ca="1" si="131"/>
        <v>12</v>
      </c>
      <c r="AB86" t="str">
        <f t="shared" ca="1" si="132"/>
        <v>{Анальгин, Валидол, Контрактубекс, Корвалол, Терафлю}</v>
      </c>
      <c r="AC86" t="str">
        <f t="shared" ca="1" si="143"/>
        <v>Анальгин</v>
      </c>
      <c r="AD86" t="str">
        <f t="shared" ca="1" si="144"/>
        <v>Валидол</v>
      </c>
      <c r="AE86" t="str">
        <f t="shared" ca="1" si="145"/>
        <v>Влажные салфетки</v>
      </c>
      <c r="AF86" t="str">
        <f t="shared" ca="1" si="146"/>
        <v>Контрактубекс</v>
      </c>
      <c r="AG86" t="str">
        <f t="shared" ca="1" si="147"/>
        <v>Мирамистин</v>
      </c>
      <c r="AH86" t="str">
        <f t="shared" ca="1" si="148"/>
        <v>Стелланин</v>
      </c>
      <c r="AI86" s="19">
        <f t="shared" ca="1" si="133"/>
        <v>65</v>
      </c>
      <c r="AJ86">
        <f t="shared" ca="1" si="134"/>
        <v>11</v>
      </c>
      <c r="AK86" t="str">
        <f t="shared" ca="1" si="135"/>
        <v>{Анальгин, Валидол, Влажные салфетки, Контрактубекс, Мирамистин, Стелланин}</v>
      </c>
      <c r="AL86" t="str">
        <f t="shared" ca="1" si="154"/>
        <v>Анальгин</v>
      </c>
      <c r="AM86" t="str">
        <f t="shared" ca="1" si="155"/>
        <v>Долгит</v>
      </c>
      <c r="AN86" t="str">
        <f t="shared" ca="1" si="156"/>
        <v>Контрактубекс</v>
      </c>
      <c r="AO86" t="str">
        <f t="shared" ca="1" si="157"/>
        <v>Корвалол</v>
      </c>
      <c r="AP86" t="str">
        <f t="shared" ca="1" si="158"/>
        <v>Мирамистин</v>
      </c>
      <c r="AQ86" t="str">
        <f t="shared" ca="1" si="159"/>
        <v>Стелланин</v>
      </c>
      <c r="AR86" t="str">
        <f t="shared" ca="1" si="160"/>
        <v>Терафлю</v>
      </c>
      <c r="AS86" s="19">
        <f t="shared" ca="1" si="136"/>
        <v>123</v>
      </c>
      <c r="AT86">
        <f t="shared" ca="1" si="137"/>
        <v>12</v>
      </c>
      <c r="AU86" t="str">
        <f t="shared" ca="1" si="138"/>
        <v>{Анальгин, Долгит, Контрактубекс, Корвалол, Мирамистин, Стелланин, Терафлю}</v>
      </c>
      <c r="BD86" s="19"/>
    </row>
    <row r="87" spans="8:56" x14ac:dyDescent="0.3">
      <c r="H87" t="str">
        <f t="shared" ca="1" si="121"/>
        <v>Валидол</v>
      </c>
      <c r="I87" t="str">
        <f t="shared" ca="1" si="122"/>
        <v>Стелланин</v>
      </c>
      <c r="J87" t="str">
        <f t="shared" ca="1" si="123"/>
        <v>Терафлю</v>
      </c>
      <c r="K87" s="19">
        <f t="shared" ca="1" si="124"/>
        <v>25</v>
      </c>
      <c r="L87">
        <f t="shared" ca="1" si="125"/>
        <v>12</v>
      </c>
      <c r="M87" t="str">
        <f t="shared" ca="1" si="126"/>
        <v>{Валидол, Стелланин, Терафлю}</v>
      </c>
      <c r="N87" t="str">
        <f t="shared" ca="1" si="139"/>
        <v>Баралгин</v>
      </c>
      <c r="O87" t="str">
        <f t="shared" ca="1" si="140"/>
        <v>Валидол</v>
      </c>
      <c r="P87" t="str">
        <f t="shared" ca="1" si="141"/>
        <v>Влажные салфетки</v>
      </c>
      <c r="Q87" t="str">
        <f t="shared" ca="1" si="142"/>
        <v>Долгит</v>
      </c>
      <c r="R87" s="19">
        <f t="shared" ca="1" si="127"/>
        <v>39</v>
      </c>
      <c r="S87">
        <f t="shared" ca="1" si="128"/>
        <v>7</v>
      </c>
      <c r="T87" t="str">
        <f t="shared" ca="1" si="129"/>
        <v>{Баралгин, Валидол, Влажные салфетки, Долгит}</v>
      </c>
      <c r="U87" t="str">
        <f t="shared" ca="1" si="149"/>
        <v>Анальгин</v>
      </c>
      <c r="V87" t="str">
        <f t="shared" ca="1" si="150"/>
        <v>Валидол</v>
      </c>
      <c r="W87" t="str">
        <f t="shared" ca="1" si="151"/>
        <v>Контрактубекс</v>
      </c>
      <c r="X87" t="str">
        <f t="shared" ca="1" si="152"/>
        <v>Мирамистин</v>
      </c>
      <c r="Y87" t="str">
        <f t="shared" ca="1" si="153"/>
        <v>Стелланин</v>
      </c>
      <c r="Z87" s="19">
        <f t="shared" ca="1" si="130"/>
        <v>43</v>
      </c>
      <c r="AA87">
        <f t="shared" ca="1" si="131"/>
        <v>11</v>
      </c>
      <c r="AB87" t="str">
        <f t="shared" ca="1" si="132"/>
        <v>{Анальгин, Валидол, Контрактубекс, Мирамистин, Стелланин}</v>
      </c>
      <c r="AC87" t="str">
        <f t="shared" ca="1" si="143"/>
        <v>Анальгин</v>
      </c>
      <c r="AD87" t="str">
        <f t="shared" ca="1" si="144"/>
        <v>Валидол</v>
      </c>
      <c r="AE87" t="str">
        <f t="shared" ca="1" si="145"/>
        <v>Влажные салфетки</v>
      </c>
      <c r="AF87" t="str">
        <f t="shared" ca="1" si="146"/>
        <v>Контрактубекс</v>
      </c>
      <c r="AG87" t="str">
        <f t="shared" ca="1" si="147"/>
        <v>Мирамистин</v>
      </c>
      <c r="AH87" t="str">
        <f t="shared" ca="1" si="148"/>
        <v>Терафлю</v>
      </c>
      <c r="AI87" s="19">
        <f t="shared" ca="1" si="133"/>
        <v>65</v>
      </c>
      <c r="AJ87">
        <f t="shared" ca="1" si="134"/>
        <v>12</v>
      </c>
      <c r="AK87" t="str">
        <f t="shared" ca="1" si="135"/>
        <v>{Анальгин, Валидол, Влажные салфетки, Контрактубекс, Мирамистин, Терафлю}</v>
      </c>
      <c r="AL87" t="str">
        <f t="shared" ca="1" si="154"/>
        <v>Баралгин</v>
      </c>
      <c r="AM87" t="str">
        <f t="shared" ca="1" si="155"/>
        <v>Валидол</v>
      </c>
      <c r="AN87" t="str">
        <f t="shared" ca="1" si="156"/>
        <v>Влажные салфетки</v>
      </c>
      <c r="AO87" t="str">
        <f t="shared" ca="1" si="157"/>
        <v>Долгит</v>
      </c>
      <c r="AP87" t="str">
        <f t="shared" ca="1" si="158"/>
        <v>Контрактубекс</v>
      </c>
      <c r="AQ87" t="str">
        <f t="shared" ca="1" si="159"/>
        <v>Корвалол</v>
      </c>
      <c r="AR87" t="str">
        <f t="shared" ca="1" si="160"/>
        <v>Мирамистин</v>
      </c>
      <c r="AS87" s="19">
        <f t="shared" ca="1" si="136"/>
        <v>129</v>
      </c>
      <c r="AT87">
        <f t="shared" ca="1" si="137"/>
        <v>10</v>
      </c>
      <c r="AU87" t="str">
        <f t="shared" ca="1" si="138"/>
        <v>{Баралгин, Валидол, Влажные салфетки, Долгит, Контрактубекс, Корвалол, Мирамистин}</v>
      </c>
      <c r="BD87" s="19"/>
    </row>
    <row r="88" spans="8:56" x14ac:dyDescent="0.3">
      <c r="H88" t="str">
        <f t="shared" ca="1" si="121"/>
        <v>Влажные салфетки</v>
      </c>
      <c r="I88" t="str">
        <f t="shared" ca="1" si="122"/>
        <v>Долгит</v>
      </c>
      <c r="J88" t="str">
        <f t="shared" ca="1" si="123"/>
        <v>Контрактубекс</v>
      </c>
      <c r="K88" s="19">
        <f t="shared" ca="1" si="124"/>
        <v>27</v>
      </c>
      <c r="L88">
        <f t="shared" ca="1" si="125"/>
        <v>8</v>
      </c>
      <c r="M88" t="str">
        <f t="shared" ca="1" si="126"/>
        <v>{Влажные салфетки, Долгит, Контрактубекс}</v>
      </c>
      <c r="N88" t="str">
        <f t="shared" ca="1" si="139"/>
        <v>Баралгин</v>
      </c>
      <c r="O88" t="str">
        <f t="shared" ca="1" si="140"/>
        <v>Валидол</v>
      </c>
      <c r="P88" t="str">
        <f t="shared" ca="1" si="141"/>
        <v>Влажные салфетки</v>
      </c>
      <c r="Q88" t="str">
        <f t="shared" ca="1" si="142"/>
        <v>Контрактубекс</v>
      </c>
      <c r="R88" s="19">
        <f t="shared" ca="1" si="127"/>
        <v>39</v>
      </c>
      <c r="S88">
        <f t="shared" ca="1" si="128"/>
        <v>8</v>
      </c>
      <c r="T88" t="str">
        <f t="shared" ca="1" si="129"/>
        <v>{Баралгин, Валидол, Влажные салфетки, Контрактубекс}</v>
      </c>
      <c r="U88" t="str">
        <f t="shared" ca="1" si="149"/>
        <v>Анальгин</v>
      </c>
      <c r="V88" t="str">
        <f t="shared" ca="1" si="150"/>
        <v>Валидол</v>
      </c>
      <c r="W88" t="str">
        <f t="shared" ca="1" si="151"/>
        <v>Контрактубекс</v>
      </c>
      <c r="X88" t="str">
        <f t="shared" ca="1" si="152"/>
        <v>Мирамистин</v>
      </c>
      <c r="Y88" t="str">
        <f t="shared" ca="1" si="153"/>
        <v>Терафлю</v>
      </c>
      <c r="Z88" s="19">
        <f t="shared" ca="1" si="130"/>
        <v>43</v>
      </c>
      <c r="AA88">
        <f t="shared" ca="1" si="131"/>
        <v>12</v>
      </c>
      <c r="AB88" t="str">
        <f t="shared" ca="1" si="132"/>
        <v>{Анальгин, Валидол, Контрактубекс, Мирамистин, Терафлю}</v>
      </c>
      <c r="AC88" t="str">
        <f t="shared" ca="1" si="143"/>
        <v>Анальгин</v>
      </c>
      <c r="AD88" t="str">
        <f t="shared" ca="1" si="144"/>
        <v>Валидол</v>
      </c>
      <c r="AE88" t="str">
        <f t="shared" ca="1" si="145"/>
        <v>Влажные салфетки</v>
      </c>
      <c r="AF88" t="str">
        <f t="shared" ca="1" si="146"/>
        <v>Контрактубекс</v>
      </c>
      <c r="AG88" t="str">
        <f t="shared" ca="1" si="147"/>
        <v>Стелланин</v>
      </c>
      <c r="AH88" t="str">
        <f t="shared" ca="1" si="148"/>
        <v>Терафлю</v>
      </c>
      <c r="AI88" s="19">
        <f t="shared" ca="1" si="133"/>
        <v>66</v>
      </c>
      <c r="AJ88">
        <f t="shared" ca="1" si="134"/>
        <v>12</v>
      </c>
      <c r="AK88" t="str">
        <f t="shared" ca="1" si="135"/>
        <v>{Анальгин, Валидол, Влажные салфетки, Контрактубекс, Стелланин, Терафлю}</v>
      </c>
      <c r="AL88" t="str">
        <f t="shared" ca="1" si="154"/>
        <v>Баралгин</v>
      </c>
      <c r="AM88" t="str">
        <f t="shared" ca="1" si="155"/>
        <v>Валидол</v>
      </c>
      <c r="AN88" t="str">
        <f t="shared" ca="1" si="156"/>
        <v>Влажные салфетки</v>
      </c>
      <c r="AO88" t="str">
        <f t="shared" ca="1" si="157"/>
        <v>Долгит</v>
      </c>
      <c r="AP88" t="str">
        <f t="shared" ca="1" si="158"/>
        <v>Контрактубекс</v>
      </c>
      <c r="AQ88" t="str">
        <f t="shared" ca="1" si="159"/>
        <v>Корвалол</v>
      </c>
      <c r="AR88" t="str">
        <f t="shared" ca="1" si="160"/>
        <v>Стелланин</v>
      </c>
      <c r="AS88" s="19">
        <f t="shared" ca="1" si="136"/>
        <v>129</v>
      </c>
      <c r="AT88">
        <f t="shared" ca="1" si="137"/>
        <v>11</v>
      </c>
      <c r="AU88" t="str">
        <f t="shared" ca="1" si="138"/>
        <v>{Баралгин, Валидол, Влажные салфетки, Долгит, Контрактубекс, Корвалол, Стелланин}</v>
      </c>
      <c r="BD88" s="19"/>
    </row>
    <row r="89" spans="8:56" x14ac:dyDescent="0.3">
      <c r="H89" t="str">
        <f t="shared" ca="1" si="121"/>
        <v>Влажные салфетки</v>
      </c>
      <c r="I89" t="str">
        <f t="shared" ca="1" si="122"/>
        <v>Долгит</v>
      </c>
      <c r="J89" t="str">
        <f t="shared" ca="1" si="123"/>
        <v>Корвалол</v>
      </c>
      <c r="K89" s="19">
        <f t="shared" ca="1" si="124"/>
        <v>27</v>
      </c>
      <c r="L89">
        <f t="shared" ca="1" si="125"/>
        <v>9</v>
      </c>
      <c r="M89" t="str">
        <f t="shared" ca="1" si="126"/>
        <v>{Влажные салфетки, Долгит, Корвалол}</v>
      </c>
      <c r="N89" t="str">
        <f t="shared" ca="1" si="139"/>
        <v>Баралгин</v>
      </c>
      <c r="O89" t="str">
        <f t="shared" ca="1" si="140"/>
        <v>Валидол</v>
      </c>
      <c r="P89" t="str">
        <f t="shared" ca="1" si="141"/>
        <v>Влажные салфетки</v>
      </c>
      <c r="Q89" t="str">
        <f t="shared" ca="1" si="142"/>
        <v>Корвалол</v>
      </c>
      <c r="R89" s="19">
        <f t="shared" ca="1" si="127"/>
        <v>39</v>
      </c>
      <c r="S89">
        <f t="shared" ca="1" si="128"/>
        <v>9</v>
      </c>
      <c r="T89" t="str">
        <f t="shared" ca="1" si="129"/>
        <v>{Баралгин, Валидол, Влажные салфетки, Корвалол}</v>
      </c>
      <c r="U89" t="str">
        <f t="shared" ca="1" si="149"/>
        <v>Анальгин</v>
      </c>
      <c r="V89" t="str">
        <f t="shared" ca="1" si="150"/>
        <v>Валидол</v>
      </c>
      <c r="W89" t="str">
        <f t="shared" ca="1" si="151"/>
        <v>Контрактубекс</v>
      </c>
      <c r="X89" t="str">
        <f t="shared" ca="1" si="152"/>
        <v>Стелланин</v>
      </c>
      <c r="Y89" t="str">
        <f t="shared" ca="1" si="153"/>
        <v>Терафлю</v>
      </c>
      <c r="Z89" s="19">
        <f t="shared" ca="1" si="130"/>
        <v>44</v>
      </c>
      <c r="AA89">
        <f t="shared" ca="1" si="131"/>
        <v>12</v>
      </c>
      <c r="AB89" t="str">
        <f t="shared" ca="1" si="132"/>
        <v>{Анальгин, Валидол, Контрактубекс, Стелланин, Терафлю}</v>
      </c>
      <c r="AC89" t="str">
        <f t="shared" ca="1" si="143"/>
        <v>Анальгин</v>
      </c>
      <c r="AD89" t="str">
        <f t="shared" ca="1" si="144"/>
        <v>Валидол</v>
      </c>
      <c r="AE89" t="str">
        <f t="shared" ca="1" si="145"/>
        <v>Влажные салфетки</v>
      </c>
      <c r="AF89" t="str">
        <f t="shared" ca="1" si="146"/>
        <v>Корвалол</v>
      </c>
      <c r="AG89" t="str">
        <f t="shared" ca="1" si="147"/>
        <v>Мирамистин</v>
      </c>
      <c r="AH89" t="str">
        <f t="shared" ca="1" si="148"/>
        <v>Стелланин</v>
      </c>
      <c r="AI89" s="19">
        <f t="shared" ca="1" si="133"/>
        <v>68</v>
      </c>
      <c r="AJ89">
        <f t="shared" ca="1" si="134"/>
        <v>11</v>
      </c>
      <c r="AK89" t="str">
        <f t="shared" ca="1" si="135"/>
        <v>{Анальгин, Валидол, Влажные салфетки, Корвалол, Мирамистин, Стелланин}</v>
      </c>
      <c r="AL89" t="str">
        <f t="shared" ca="1" si="154"/>
        <v>Баралгин</v>
      </c>
      <c r="AM89" t="str">
        <f t="shared" ca="1" si="155"/>
        <v>Валидол</v>
      </c>
      <c r="AN89" t="str">
        <f t="shared" ca="1" si="156"/>
        <v>Влажные салфетки</v>
      </c>
      <c r="AO89" t="str">
        <f t="shared" ca="1" si="157"/>
        <v>Долгит</v>
      </c>
      <c r="AP89" t="str">
        <f t="shared" ca="1" si="158"/>
        <v>Контрактубекс</v>
      </c>
      <c r="AQ89" t="str">
        <f t="shared" ca="1" si="159"/>
        <v>Корвалол</v>
      </c>
      <c r="AR89" t="str">
        <f t="shared" ca="1" si="160"/>
        <v>Терафлю</v>
      </c>
      <c r="AS89" s="19">
        <f t="shared" ca="1" si="136"/>
        <v>129</v>
      </c>
      <c r="AT89">
        <f t="shared" ca="1" si="137"/>
        <v>12</v>
      </c>
      <c r="AU89" t="str">
        <f t="shared" ca="1" si="138"/>
        <v>{Баралгин, Валидол, Влажные салфетки, Долгит, Контрактубекс, Корвалол, Терафлю}</v>
      </c>
      <c r="BD89" s="19"/>
    </row>
    <row r="90" spans="8:56" x14ac:dyDescent="0.3">
      <c r="H90" t="str">
        <f t="shared" ca="1" si="121"/>
        <v>Влажные салфетки</v>
      </c>
      <c r="I90" t="str">
        <f t="shared" ca="1" si="122"/>
        <v>Долгит</v>
      </c>
      <c r="J90" t="str">
        <f t="shared" ca="1" si="123"/>
        <v>Мирамистин</v>
      </c>
      <c r="K90" s="19">
        <f t="shared" ca="1" si="124"/>
        <v>27</v>
      </c>
      <c r="L90">
        <f t="shared" ca="1" si="125"/>
        <v>10</v>
      </c>
      <c r="M90" t="str">
        <f t="shared" ca="1" si="126"/>
        <v>{Влажные салфетки, Долгит, Мирамистин}</v>
      </c>
      <c r="N90" t="str">
        <f t="shared" ca="1" si="139"/>
        <v>Баралгин</v>
      </c>
      <c r="O90" t="str">
        <f t="shared" ca="1" si="140"/>
        <v>Валидол</v>
      </c>
      <c r="P90" t="str">
        <f t="shared" ca="1" si="141"/>
        <v>Влажные салфетки</v>
      </c>
      <c r="Q90" t="str">
        <f t="shared" ca="1" si="142"/>
        <v>Мирамистин</v>
      </c>
      <c r="R90" s="19">
        <f t="shared" ca="1" si="127"/>
        <v>39</v>
      </c>
      <c r="S90">
        <f t="shared" ca="1" si="128"/>
        <v>10</v>
      </c>
      <c r="T90" t="str">
        <f t="shared" ca="1" si="129"/>
        <v>{Баралгин, Валидол, Влажные салфетки, Мирамистин}</v>
      </c>
      <c r="U90" t="str">
        <f t="shared" ca="1" si="149"/>
        <v>Анальгин</v>
      </c>
      <c r="V90" t="str">
        <f t="shared" ca="1" si="150"/>
        <v>Валидол</v>
      </c>
      <c r="W90" t="str">
        <f t="shared" ca="1" si="151"/>
        <v>Корвалол</v>
      </c>
      <c r="X90" t="str">
        <f t="shared" ca="1" si="152"/>
        <v>Мирамистин</v>
      </c>
      <c r="Y90" t="str">
        <f t="shared" ca="1" si="153"/>
        <v>Стелланин</v>
      </c>
      <c r="Z90" s="19">
        <f t="shared" ca="1" si="130"/>
        <v>46</v>
      </c>
      <c r="AA90">
        <f t="shared" ca="1" si="131"/>
        <v>11</v>
      </c>
      <c r="AB90" t="str">
        <f t="shared" ca="1" si="132"/>
        <v>{Анальгин, Валидол, Корвалол, Мирамистин, Стелланин}</v>
      </c>
      <c r="AC90" t="str">
        <f t="shared" ca="1" si="143"/>
        <v>Анальгин</v>
      </c>
      <c r="AD90" t="str">
        <f t="shared" ca="1" si="144"/>
        <v>Валидол</v>
      </c>
      <c r="AE90" t="str">
        <f t="shared" ca="1" si="145"/>
        <v>Влажные салфетки</v>
      </c>
      <c r="AF90" t="str">
        <f t="shared" ca="1" si="146"/>
        <v>Корвалол</v>
      </c>
      <c r="AG90" t="str">
        <f t="shared" ca="1" si="147"/>
        <v>Мирамистин</v>
      </c>
      <c r="AH90" t="str">
        <f t="shared" ca="1" si="148"/>
        <v>Терафлю</v>
      </c>
      <c r="AI90" s="19">
        <f t="shared" ca="1" si="133"/>
        <v>68</v>
      </c>
      <c r="AJ90">
        <f t="shared" ca="1" si="134"/>
        <v>12</v>
      </c>
      <c r="AK90" t="str">
        <f t="shared" ca="1" si="135"/>
        <v>{Анальгин, Валидол, Влажные салфетки, Корвалол, Мирамистин, Терафлю}</v>
      </c>
      <c r="AL90" t="str">
        <f t="shared" ca="1" si="154"/>
        <v>Баралгин</v>
      </c>
      <c r="AM90" t="str">
        <f t="shared" ca="1" si="155"/>
        <v>Валидол</v>
      </c>
      <c r="AN90" t="str">
        <f t="shared" ca="1" si="156"/>
        <v>Влажные салфетки</v>
      </c>
      <c r="AO90" t="str">
        <f t="shared" ca="1" si="157"/>
        <v>Долгит</v>
      </c>
      <c r="AP90" t="str">
        <f t="shared" ca="1" si="158"/>
        <v>Контрактубекс</v>
      </c>
      <c r="AQ90" t="str">
        <f t="shared" ca="1" si="159"/>
        <v>Мирамистин</v>
      </c>
      <c r="AR90" t="str">
        <f t="shared" ca="1" si="160"/>
        <v>Стелланин</v>
      </c>
      <c r="AS90" s="19">
        <f t="shared" ca="1" si="136"/>
        <v>130</v>
      </c>
      <c r="AT90">
        <f t="shared" ca="1" si="137"/>
        <v>11</v>
      </c>
      <c r="AU90" t="str">
        <f t="shared" ca="1" si="138"/>
        <v>{Баралгин, Валидол, Влажные салфетки, Долгит, Контрактубекс, Мирамистин, Стелланин}</v>
      </c>
      <c r="BD90" s="19"/>
    </row>
    <row r="91" spans="8:56" x14ac:dyDescent="0.3">
      <c r="H91" t="str">
        <f t="shared" ca="1" si="121"/>
        <v>Влажные салфетки</v>
      </c>
      <c r="I91" t="str">
        <f t="shared" ca="1" si="122"/>
        <v>Долгит</v>
      </c>
      <c r="J91" t="str">
        <f t="shared" ca="1" si="123"/>
        <v>Стелланин</v>
      </c>
      <c r="K91" s="19">
        <f t="shared" ca="1" si="124"/>
        <v>27</v>
      </c>
      <c r="L91">
        <f t="shared" ca="1" si="125"/>
        <v>11</v>
      </c>
      <c r="M91" t="str">
        <f t="shared" ca="1" si="126"/>
        <v>{Влажные салфетки, Долгит, Стелланин}</v>
      </c>
      <c r="N91" t="str">
        <f t="shared" ca="1" si="139"/>
        <v>Баралгин</v>
      </c>
      <c r="O91" t="str">
        <f t="shared" ca="1" si="140"/>
        <v>Валидол</v>
      </c>
      <c r="P91" t="str">
        <f t="shared" ca="1" si="141"/>
        <v>Влажные салфетки</v>
      </c>
      <c r="Q91" t="str">
        <f t="shared" ca="1" si="142"/>
        <v>Стелланин</v>
      </c>
      <c r="R91" s="19">
        <f t="shared" ca="1" si="127"/>
        <v>39</v>
      </c>
      <c r="S91">
        <f t="shared" ca="1" si="128"/>
        <v>11</v>
      </c>
      <c r="T91" t="str">
        <f t="shared" ca="1" si="129"/>
        <v>{Баралгин, Валидол, Влажные салфетки, Стелланин}</v>
      </c>
      <c r="U91" t="str">
        <f t="shared" ca="1" si="149"/>
        <v>Анальгин</v>
      </c>
      <c r="V91" t="str">
        <f t="shared" ca="1" si="150"/>
        <v>Валидол</v>
      </c>
      <c r="W91" t="str">
        <f t="shared" ca="1" si="151"/>
        <v>Корвалол</v>
      </c>
      <c r="X91" t="str">
        <f t="shared" ca="1" si="152"/>
        <v>Мирамистин</v>
      </c>
      <c r="Y91" t="str">
        <f t="shared" ca="1" si="153"/>
        <v>Терафлю</v>
      </c>
      <c r="Z91" s="19">
        <f t="shared" ca="1" si="130"/>
        <v>46</v>
      </c>
      <c r="AA91">
        <f t="shared" ca="1" si="131"/>
        <v>12</v>
      </c>
      <c r="AB91" t="str">
        <f t="shared" ca="1" si="132"/>
        <v>{Анальгин, Валидол, Корвалол, Мирамистин, Терафлю}</v>
      </c>
      <c r="AC91" t="str">
        <f t="shared" ca="1" si="143"/>
        <v>Анальгин</v>
      </c>
      <c r="AD91" t="str">
        <f t="shared" ca="1" si="144"/>
        <v>Валидол</v>
      </c>
      <c r="AE91" t="str">
        <f t="shared" ca="1" si="145"/>
        <v>Влажные салфетки</v>
      </c>
      <c r="AF91" t="str">
        <f t="shared" ca="1" si="146"/>
        <v>Корвалол</v>
      </c>
      <c r="AG91" t="str">
        <f t="shared" ca="1" si="147"/>
        <v>Стелланин</v>
      </c>
      <c r="AH91" t="str">
        <f t="shared" ca="1" si="148"/>
        <v>Терафлю</v>
      </c>
      <c r="AI91" s="19">
        <f t="shared" ca="1" si="133"/>
        <v>69</v>
      </c>
      <c r="AJ91">
        <f t="shared" ca="1" si="134"/>
        <v>12</v>
      </c>
      <c r="AK91" t="str">
        <f t="shared" ca="1" si="135"/>
        <v>{Анальгин, Валидол, Влажные салфетки, Корвалол, Стелланин, Терафлю}</v>
      </c>
      <c r="AL91" t="str">
        <f t="shared" ca="1" si="154"/>
        <v>Баралгин</v>
      </c>
      <c r="AM91" t="str">
        <f t="shared" ca="1" si="155"/>
        <v>Валидол</v>
      </c>
      <c r="AN91" t="str">
        <f t="shared" ca="1" si="156"/>
        <v>Влажные салфетки</v>
      </c>
      <c r="AO91" t="str">
        <f t="shared" ca="1" si="157"/>
        <v>Долгит</v>
      </c>
      <c r="AP91" t="str">
        <f t="shared" ca="1" si="158"/>
        <v>Контрактубекс</v>
      </c>
      <c r="AQ91" t="str">
        <f t="shared" ca="1" si="159"/>
        <v>Мирамистин</v>
      </c>
      <c r="AR91" t="str">
        <f t="shared" ca="1" si="160"/>
        <v>Терафлю</v>
      </c>
      <c r="AS91" s="19">
        <f t="shared" ca="1" si="136"/>
        <v>130</v>
      </c>
      <c r="AT91">
        <f t="shared" ca="1" si="137"/>
        <v>12</v>
      </c>
      <c r="AU91" t="str">
        <f t="shared" ca="1" si="138"/>
        <v>{Баралгин, Валидол, Влажные салфетки, Долгит, Контрактубекс, Мирамистин, Терафлю}</v>
      </c>
      <c r="BD91" s="19"/>
    </row>
    <row r="92" spans="8:56" x14ac:dyDescent="0.3">
      <c r="H92" t="str">
        <f t="shared" ca="1" si="121"/>
        <v>Влажные салфетки</v>
      </c>
      <c r="I92" t="str">
        <f t="shared" ca="1" si="122"/>
        <v>Долгит</v>
      </c>
      <c r="J92" t="str">
        <f t="shared" ca="1" si="123"/>
        <v>Терафлю</v>
      </c>
      <c r="K92" s="19">
        <f t="shared" ca="1" si="124"/>
        <v>27</v>
      </c>
      <c r="L92">
        <f t="shared" ca="1" si="125"/>
        <v>12</v>
      </c>
      <c r="M92" t="str">
        <f t="shared" ca="1" si="126"/>
        <v>{Влажные салфетки, Долгит, Терафлю}</v>
      </c>
      <c r="N92" t="str">
        <f t="shared" ca="1" si="139"/>
        <v>Баралгин</v>
      </c>
      <c r="O92" t="str">
        <f t="shared" ca="1" si="140"/>
        <v>Валидол</v>
      </c>
      <c r="P92" t="str">
        <f t="shared" ca="1" si="141"/>
        <v>Влажные салфетки</v>
      </c>
      <c r="Q92" t="str">
        <f t="shared" ca="1" si="142"/>
        <v>Терафлю</v>
      </c>
      <c r="R92" s="19">
        <f t="shared" ca="1" si="127"/>
        <v>39</v>
      </c>
      <c r="S92">
        <f t="shared" ca="1" si="128"/>
        <v>12</v>
      </c>
      <c r="T92" t="str">
        <f t="shared" ca="1" si="129"/>
        <v>{Баралгин, Валидол, Влажные салфетки, Терафлю}</v>
      </c>
      <c r="U92" t="str">
        <f t="shared" ca="1" si="149"/>
        <v>Анальгин</v>
      </c>
      <c r="V92" t="str">
        <f t="shared" ca="1" si="150"/>
        <v>Валидол</v>
      </c>
      <c r="W92" t="str">
        <f t="shared" ca="1" si="151"/>
        <v>Корвалол</v>
      </c>
      <c r="X92" t="str">
        <f t="shared" ca="1" si="152"/>
        <v>Стелланин</v>
      </c>
      <c r="Y92" t="str">
        <f t="shared" ca="1" si="153"/>
        <v>Терафлю</v>
      </c>
      <c r="Z92" s="19">
        <f t="shared" ca="1" si="130"/>
        <v>47</v>
      </c>
      <c r="AA92">
        <f t="shared" ca="1" si="131"/>
        <v>12</v>
      </c>
      <c r="AB92" t="str">
        <f t="shared" ca="1" si="132"/>
        <v>{Анальгин, Валидол, Корвалол, Стелланин, Терафлю}</v>
      </c>
      <c r="AC92" t="str">
        <f t="shared" ca="1" si="143"/>
        <v>Анальгин</v>
      </c>
      <c r="AD92" t="str">
        <f t="shared" ca="1" si="144"/>
        <v>Валидол</v>
      </c>
      <c r="AE92" t="str">
        <f t="shared" ca="1" si="145"/>
        <v>Влажные салфетки</v>
      </c>
      <c r="AF92" t="str">
        <f t="shared" ca="1" si="146"/>
        <v>Мирамистин</v>
      </c>
      <c r="AG92" t="str">
        <f t="shared" ca="1" si="147"/>
        <v>Стелланин</v>
      </c>
      <c r="AH92" t="str">
        <f t="shared" ca="1" si="148"/>
        <v>Терафлю</v>
      </c>
      <c r="AI92" s="19">
        <f t="shared" ca="1" si="133"/>
        <v>71</v>
      </c>
      <c r="AJ92">
        <f t="shared" ca="1" si="134"/>
        <v>12</v>
      </c>
      <c r="AK92" t="str">
        <f t="shared" ca="1" si="135"/>
        <v>{Анальгин, Валидол, Влажные салфетки, Мирамистин, Стелланин, Терафлю}</v>
      </c>
      <c r="AL92" t="str">
        <f t="shared" ref="AL92:AL93" ca="1" si="161">INDIRECT(ADDRESS(AS92,29))</f>
        <v>Баралгин</v>
      </c>
      <c r="AM92" t="str">
        <f t="shared" ref="AM92:AM93" ca="1" si="162">INDIRECT(ADDRESS(AS92,30))</f>
        <v>Валидол</v>
      </c>
      <c r="AN92" t="str">
        <f t="shared" ref="AN92:AN93" ca="1" si="163">INDIRECT(ADDRESS(AS92,31))</f>
        <v>Влажные салфетки</v>
      </c>
      <c r="AO92" t="str">
        <f t="shared" ref="AO92:AO93" ca="1" si="164">INDIRECT(ADDRESS(AS92,32))</f>
        <v>Долгит</v>
      </c>
      <c r="AP92" t="str">
        <f t="shared" ref="AP92:AP93" ca="1" si="165">INDIRECT(ADDRESS(AS92,33))</f>
        <v>Контрактубекс</v>
      </c>
      <c r="AQ92" t="str">
        <f t="shared" ref="AQ92:AQ93" ca="1" si="166">INDIRECT(ADDRESS(AS92,34))</f>
        <v>Стелланин</v>
      </c>
      <c r="AR92" t="str">
        <f t="shared" ref="AR92:AR93" ca="1" si="167">INDIRECT(ADDRESS(AT92,1))</f>
        <v>Терафлю</v>
      </c>
      <c r="AS92" s="19">
        <f t="shared" ca="1" si="136"/>
        <v>131</v>
      </c>
      <c r="AT92">
        <f t="shared" ca="1" si="137"/>
        <v>12</v>
      </c>
      <c r="AU92" t="str">
        <f t="shared" ca="1" si="138"/>
        <v>{Баралгин, Валидол, Влажные салфетки, Долгит, Контрактубекс, Стелланин, Терафлю}</v>
      </c>
      <c r="BD92" s="19"/>
    </row>
    <row r="93" spans="8:56" x14ac:dyDescent="0.3">
      <c r="H93" t="str">
        <f t="shared" ca="1" si="121"/>
        <v>Влажные салфетки</v>
      </c>
      <c r="I93" t="str">
        <f t="shared" ca="1" si="122"/>
        <v>Контрактубекс</v>
      </c>
      <c r="J93" t="str">
        <f t="shared" ca="1" si="123"/>
        <v>Корвалол</v>
      </c>
      <c r="K93" s="19">
        <f t="shared" ca="1" si="124"/>
        <v>28</v>
      </c>
      <c r="L93">
        <f t="shared" ca="1" si="125"/>
        <v>9</v>
      </c>
      <c r="M93" t="str">
        <f t="shared" ca="1" si="126"/>
        <v>{Влажные салфетки, Контрактубекс, Корвалол}</v>
      </c>
      <c r="N93" t="str">
        <f t="shared" ca="1" si="139"/>
        <v>Баралгин</v>
      </c>
      <c r="O93" t="str">
        <f t="shared" ca="1" si="140"/>
        <v>Валидол</v>
      </c>
      <c r="P93" t="str">
        <f t="shared" ca="1" si="141"/>
        <v>Долгит</v>
      </c>
      <c r="Q93" t="str">
        <f t="shared" ca="1" si="142"/>
        <v>Контрактубекс</v>
      </c>
      <c r="R93" s="19">
        <f t="shared" ca="1" si="127"/>
        <v>40</v>
      </c>
      <c r="S93">
        <f t="shared" ca="1" si="128"/>
        <v>8</v>
      </c>
      <c r="T93" t="str">
        <f t="shared" ca="1" si="129"/>
        <v>{Баралгин, Валидол, Долгит, Контрактубекс}</v>
      </c>
      <c r="U93" t="str">
        <f t="shared" ca="1" si="149"/>
        <v>Анальгин</v>
      </c>
      <c r="V93" t="str">
        <f t="shared" ca="1" si="150"/>
        <v>Валидол</v>
      </c>
      <c r="W93" t="str">
        <f t="shared" ca="1" si="151"/>
        <v>Мирамистин</v>
      </c>
      <c r="X93" t="str">
        <f t="shared" ca="1" si="152"/>
        <v>Стелланин</v>
      </c>
      <c r="Y93" t="str">
        <f t="shared" ca="1" si="153"/>
        <v>Терафлю</v>
      </c>
      <c r="Z93" s="19">
        <f t="shared" ca="1" si="130"/>
        <v>49</v>
      </c>
      <c r="AA93">
        <f t="shared" ca="1" si="131"/>
        <v>12</v>
      </c>
      <c r="AB93" t="str">
        <f t="shared" ca="1" si="132"/>
        <v>{Анальгин, Валидол, Мирамистин, Стелланин, Терафлю}</v>
      </c>
      <c r="AC93" t="str">
        <f t="shared" ca="1" si="143"/>
        <v>Анальгин</v>
      </c>
      <c r="AD93" t="str">
        <f t="shared" ca="1" si="144"/>
        <v>Валидол</v>
      </c>
      <c r="AE93" t="str">
        <f t="shared" ca="1" si="145"/>
        <v>Долгит</v>
      </c>
      <c r="AF93" t="str">
        <f t="shared" ca="1" si="146"/>
        <v>Контрактубекс</v>
      </c>
      <c r="AG93" t="str">
        <f t="shared" ca="1" si="147"/>
        <v>Корвалол</v>
      </c>
      <c r="AH93" t="str">
        <f t="shared" ca="1" si="148"/>
        <v>Мирамистин</v>
      </c>
      <c r="AI93" s="19">
        <f t="shared" ca="1" si="133"/>
        <v>74</v>
      </c>
      <c r="AJ93">
        <f t="shared" ca="1" si="134"/>
        <v>10</v>
      </c>
      <c r="AK93" t="str">
        <f t="shared" ca="1" si="135"/>
        <v>{Анальгин, Валидол, Долгит, Контрактубекс, Корвалол, Мирамистин}</v>
      </c>
      <c r="AL93" t="str">
        <f t="shared" ca="1" si="161"/>
        <v>Баралгин</v>
      </c>
      <c r="AM93" t="str">
        <f t="shared" ca="1" si="162"/>
        <v>Валидол</v>
      </c>
      <c r="AN93" t="str">
        <f t="shared" ca="1" si="163"/>
        <v>Влажные салфетки</v>
      </c>
      <c r="AO93" t="str">
        <f t="shared" ca="1" si="164"/>
        <v>Долгит</v>
      </c>
      <c r="AP93" t="str">
        <f t="shared" ca="1" si="165"/>
        <v>Корвалол</v>
      </c>
      <c r="AQ93" t="str">
        <f t="shared" ca="1" si="166"/>
        <v>Мирамистин</v>
      </c>
      <c r="AR93" t="str">
        <f t="shared" ca="1" si="167"/>
        <v>Стелланин</v>
      </c>
      <c r="AS93" s="19">
        <f t="shared" ca="1" si="136"/>
        <v>133</v>
      </c>
      <c r="AT93">
        <f t="shared" ca="1" si="137"/>
        <v>11</v>
      </c>
      <c r="AU93" t="str">
        <f t="shared" ca="1" si="138"/>
        <v>{Баралгин, Валидол, Влажные салфетки, Долгит, Корвалол, Мирамистин, Стелланин}</v>
      </c>
      <c r="BD93" s="19"/>
    </row>
    <row r="94" spans="8:56" x14ac:dyDescent="0.3">
      <c r="H94" t="str">
        <f t="shared" ca="1" si="121"/>
        <v>Влажные салфетки</v>
      </c>
      <c r="I94" t="str">
        <f t="shared" ca="1" si="122"/>
        <v>Контрактубекс</v>
      </c>
      <c r="J94" t="str">
        <f t="shared" ca="1" si="123"/>
        <v>Мирамистин</v>
      </c>
      <c r="K94" s="19">
        <f t="shared" ca="1" si="124"/>
        <v>28</v>
      </c>
      <c r="L94">
        <f t="shared" ca="1" si="125"/>
        <v>10</v>
      </c>
      <c r="M94" t="str">
        <f t="shared" ca="1" si="126"/>
        <v>{Влажные салфетки, Контрактубекс, Мирамистин}</v>
      </c>
      <c r="N94" t="str">
        <f t="shared" ca="1" si="139"/>
        <v>Баралгин</v>
      </c>
      <c r="O94" t="str">
        <f t="shared" ca="1" si="140"/>
        <v>Валидол</v>
      </c>
      <c r="P94" t="str">
        <f t="shared" ca="1" si="141"/>
        <v>Долгит</v>
      </c>
      <c r="Q94" t="str">
        <f t="shared" ca="1" si="142"/>
        <v>Корвалол</v>
      </c>
      <c r="R94" s="19">
        <f t="shared" ca="1" si="127"/>
        <v>40</v>
      </c>
      <c r="S94">
        <f t="shared" ca="1" si="128"/>
        <v>9</v>
      </c>
      <c r="T94" t="str">
        <f t="shared" ca="1" si="129"/>
        <v>{Баралгин, Валидол, Долгит, Корвалол}</v>
      </c>
      <c r="U94" t="str">
        <f t="shared" ca="1" si="149"/>
        <v>Анальгин</v>
      </c>
      <c r="V94" t="str">
        <f t="shared" ca="1" si="150"/>
        <v>Влажные салфетки</v>
      </c>
      <c r="W94" t="str">
        <f t="shared" ca="1" si="151"/>
        <v>Долгит</v>
      </c>
      <c r="X94" t="str">
        <f t="shared" ca="1" si="152"/>
        <v>Контрактубекс</v>
      </c>
      <c r="Y94" t="str">
        <f t="shared" ca="1" si="153"/>
        <v>Корвалол</v>
      </c>
      <c r="Z94" s="19">
        <f t="shared" ca="1" si="130"/>
        <v>52</v>
      </c>
      <c r="AA94">
        <f t="shared" ca="1" si="131"/>
        <v>9</v>
      </c>
      <c r="AB94" t="str">
        <f t="shared" ca="1" si="132"/>
        <v>{Анальгин, Влажные салфетки, Долгит, Контрактубекс, Корвалол}</v>
      </c>
      <c r="AC94" t="str">
        <f t="shared" ca="1" si="143"/>
        <v>Анальгин</v>
      </c>
      <c r="AD94" t="str">
        <f t="shared" ca="1" si="144"/>
        <v>Валидол</v>
      </c>
      <c r="AE94" t="str">
        <f t="shared" ca="1" si="145"/>
        <v>Долгит</v>
      </c>
      <c r="AF94" t="str">
        <f t="shared" ca="1" si="146"/>
        <v>Контрактубекс</v>
      </c>
      <c r="AG94" t="str">
        <f t="shared" ca="1" si="147"/>
        <v>Корвалол</v>
      </c>
      <c r="AH94" t="str">
        <f t="shared" ca="1" si="148"/>
        <v>Стелланин</v>
      </c>
      <c r="AI94" s="19">
        <f t="shared" ca="1" si="133"/>
        <v>74</v>
      </c>
      <c r="AJ94">
        <f t="shared" ca="1" si="134"/>
        <v>11</v>
      </c>
      <c r="AK94" t="str">
        <f t="shared" ca="1" si="135"/>
        <v>{Анальгин, Валидол, Долгит, Контрактубекс, Корвалол, Стелланин}</v>
      </c>
      <c r="AL94" t="str">
        <f t="shared" ref="AL94:AL122" ca="1" si="168">INDIRECT(ADDRESS(AS94,29))</f>
        <v>Баралгин</v>
      </c>
      <c r="AM94" t="str">
        <f t="shared" ref="AM94:AM122" ca="1" si="169">INDIRECT(ADDRESS(AS94,30))</f>
        <v>Валидол</v>
      </c>
      <c r="AN94" t="str">
        <f t="shared" ref="AN94:AN122" ca="1" si="170">INDIRECT(ADDRESS(AS94,31))</f>
        <v>Влажные салфетки</v>
      </c>
      <c r="AO94" t="str">
        <f t="shared" ref="AO94:AO122" ca="1" si="171">INDIRECT(ADDRESS(AS94,32))</f>
        <v>Долгит</v>
      </c>
      <c r="AP94" t="str">
        <f t="shared" ref="AP94:AP122" ca="1" si="172">INDIRECT(ADDRESS(AS94,33))</f>
        <v>Корвалол</v>
      </c>
      <c r="AQ94" t="str">
        <f t="shared" ref="AQ94:AQ122" ca="1" si="173">INDIRECT(ADDRESS(AS94,34))</f>
        <v>Мирамистин</v>
      </c>
      <c r="AR94" t="str">
        <f t="shared" ref="AR94:AR122" ca="1" si="174">INDIRECT(ADDRESS(AT94,1))</f>
        <v>Терафлю</v>
      </c>
      <c r="AS94" s="19">
        <f t="shared" ca="1" si="136"/>
        <v>133</v>
      </c>
      <c r="AT94">
        <f t="shared" ca="1" si="137"/>
        <v>12</v>
      </c>
      <c r="AU94" t="str">
        <f t="shared" ca="1" si="138"/>
        <v>{Баралгин, Валидол, Влажные салфетки, Долгит, Корвалол, Мирамистин, Терафлю}</v>
      </c>
      <c r="BD94" s="19"/>
    </row>
    <row r="95" spans="8:56" x14ac:dyDescent="0.3">
      <c r="H95" t="str">
        <f t="shared" ca="1" si="121"/>
        <v>Влажные салфетки</v>
      </c>
      <c r="I95" t="str">
        <f t="shared" ca="1" si="122"/>
        <v>Контрактубекс</v>
      </c>
      <c r="J95" t="str">
        <f t="shared" ca="1" si="123"/>
        <v>Стелланин</v>
      </c>
      <c r="K95" s="19">
        <f t="shared" ca="1" si="124"/>
        <v>28</v>
      </c>
      <c r="L95">
        <f t="shared" ca="1" si="125"/>
        <v>11</v>
      </c>
      <c r="M95" t="str">
        <f t="shared" ca="1" si="126"/>
        <v>{Влажные салфетки, Контрактубекс, Стелланин}</v>
      </c>
      <c r="N95" t="str">
        <f t="shared" ca="1" si="139"/>
        <v>Баралгин</v>
      </c>
      <c r="O95" t="str">
        <f t="shared" ca="1" si="140"/>
        <v>Валидол</v>
      </c>
      <c r="P95" t="str">
        <f t="shared" ca="1" si="141"/>
        <v>Долгит</v>
      </c>
      <c r="Q95" t="str">
        <f t="shared" ca="1" si="142"/>
        <v>Мирамистин</v>
      </c>
      <c r="R95" s="19">
        <f t="shared" ca="1" si="127"/>
        <v>40</v>
      </c>
      <c r="S95">
        <f t="shared" ca="1" si="128"/>
        <v>10</v>
      </c>
      <c r="T95" t="str">
        <f t="shared" ca="1" si="129"/>
        <v>{Баралгин, Валидол, Долгит, Мирамистин}</v>
      </c>
      <c r="U95" t="str">
        <f t="shared" ca="1" si="149"/>
        <v>Анальгин</v>
      </c>
      <c r="V95" t="str">
        <f t="shared" ca="1" si="150"/>
        <v>Влажные салфетки</v>
      </c>
      <c r="W95" t="str">
        <f t="shared" ca="1" si="151"/>
        <v>Долгит</v>
      </c>
      <c r="X95" t="str">
        <f t="shared" ca="1" si="152"/>
        <v>Контрактубекс</v>
      </c>
      <c r="Y95" t="str">
        <f t="shared" ca="1" si="153"/>
        <v>Мирамистин</v>
      </c>
      <c r="Z95" s="19">
        <f t="shared" ca="1" si="130"/>
        <v>52</v>
      </c>
      <c r="AA95">
        <f t="shared" ca="1" si="131"/>
        <v>10</v>
      </c>
      <c r="AB95" t="str">
        <f t="shared" ca="1" si="132"/>
        <v>{Анальгин, Влажные салфетки, Долгит, Контрактубекс, Мирамистин}</v>
      </c>
      <c r="AC95" t="str">
        <f t="shared" ca="1" si="143"/>
        <v>Анальгин</v>
      </c>
      <c r="AD95" t="str">
        <f t="shared" ca="1" si="144"/>
        <v>Валидол</v>
      </c>
      <c r="AE95" t="str">
        <f t="shared" ca="1" si="145"/>
        <v>Долгит</v>
      </c>
      <c r="AF95" t="str">
        <f t="shared" ca="1" si="146"/>
        <v>Контрактубекс</v>
      </c>
      <c r="AG95" t="str">
        <f t="shared" ca="1" si="147"/>
        <v>Корвалол</v>
      </c>
      <c r="AH95" t="str">
        <f t="shared" ca="1" si="148"/>
        <v>Терафлю</v>
      </c>
      <c r="AI95" s="19">
        <f t="shared" ca="1" si="133"/>
        <v>74</v>
      </c>
      <c r="AJ95">
        <f t="shared" ca="1" si="134"/>
        <v>12</v>
      </c>
      <c r="AK95" t="str">
        <f t="shared" ca="1" si="135"/>
        <v>{Анальгин, Валидол, Долгит, Контрактубекс, Корвалол, Терафлю}</v>
      </c>
      <c r="AL95" t="str">
        <f t="shared" ca="1" si="168"/>
        <v>Баралгин</v>
      </c>
      <c r="AM95" t="str">
        <f t="shared" ca="1" si="169"/>
        <v>Валидол</v>
      </c>
      <c r="AN95" t="str">
        <f t="shared" ca="1" si="170"/>
        <v>Влажные салфетки</v>
      </c>
      <c r="AO95" t="str">
        <f t="shared" ca="1" si="171"/>
        <v>Долгит</v>
      </c>
      <c r="AP95" t="str">
        <f t="shared" ca="1" si="172"/>
        <v>Корвалол</v>
      </c>
      <c r="AQ95" t="str">
        <f t="shared" ca="1" si="173"/>
        <v>Стелланин</v>
      </c>
      <c r="AR95" t="str">
        <f t="shared" ca="1" si="174"/>
        <v>Терафлю</v>
      </c>
      <c r="AS95" s="19">
        <f t="shared" ca="1" si="136"/>
        <v>134</v>
      </c>
      <c r="AT95">
        <f t="shared" ca="1" si="137"/>
        <v>12</v>
      </c>
      <c r="AU95" t="str">
        <f t="shared" ca="1" si="138"/>
        <v>{Баралгин, Валидол, Влажные салфетки, Долгит, Корвалол, Стелланин, Терафлю}</v>
      </c>
      <c r="BD95" s="19"/>
    </row>
    <row r="96" spans="8:56" x14ac:dyDescent="0.3">
      <c r="H96" t="str">
        <f t="shared" ca="1" si="121"/>
        <v>Влажные салфетки</v>
      </c>
      <c r="I96" t="str">
        <f t="shared" ca="1" si="122"/>
        <v>Контрактубекс</v>
      </c>
      <c r="J96" t="str">
        <f t="shared" ca="1" si="123"/>
        <v>Терафлю</v>
      </c>
      <c r="K96" s="19">
        <f t="shared" ca="1" si="124"/>
        <v>28</v>
      </c>
      <c r="L96">
        <f t="shared" ca="1" si="125"/>
        <v>12</v>
      </c>
      <c r="M96" t="str">
        <f t="shared" ca="1" si="126"/>
        <v>{Влажные салфетки, Контрактубекс, Терафлю}</v>
      </c>
      <c r="N96" t="str">
        <f t="shared" ca="1" si="139"/>
        <v>Баралгин</v>
      </c>
      <c r="O96" t="str">
        <f t="shared" ca="1" si="140"/>
        <v>Валидол</v>
      </c>
      <c r="P96" t="str">
        <f t="shared" ca="1" si="141"/>
        <v>Долгит</v>
      </c>
      <c r="Q96" t="str">
        <f t="shared" ca="1" si="142"/>
        <v>Стелланин</v>
      </c>
      <c r="R96" s="19">
        <f t="shared" ca="1" si="127"/>
        <v>40</v>
      </c>
      <c r="S96">
        <f t="shared" ca="1" si="128"/>
        <v>11</v>
      </c>
      <c r="T96" t="str">
        <f t="shared" ca="1" si="129"/>
        <v>{Баралгин, Валидол, Долгит, Стелланин}</v>
      </c>
      <c r="U96" t="str">
        <f t="shared" ca="1" si="149"/>
        <v>Анальгин</v>
      </c>
      <c r="V96" t="str">
        <f t="shared" ca="1" si="150"/>
        <v>Влажные салфетки</v>
      </c>
      <c r="W96" t="str">
        <f t="shared" ca="1" si="151"/>
        <v>Долгит</v>
      </c>
      <c r="X96" t="str">
        <f t="shared" ca="1" si="152"/>
        <v>Контрактубекс</v>
      </c>
      <c r="Y96" t="str">
        <f t="shared" ca="1" si="153"/>
        <v>Стелланин</v>
      </c>
      <c r="Z96" s="19">
        <f t="shared" ca="1" si="130"/>
        <v>52</v>
      </c>
      <c r="AA96">
        <f t="shared" ca="1" si="131"/>
        <v>11</v>
      </c>
      <c r="AB96" t="str">
        <f t="shared" ca="1" si="132"/>
        <v>{Анальгин, Влажные салфетки, Долгит, Контрактубекс, Стелланин}</v>
      </c>
      <c r="AC96" t="str">
        <f t="shared" ca="1" si="143"/>
        <v>Анальгин</v>
      </c>
      <c r="AD96" t="str">
        <f t="shared" ca="1" si="144"/>
        <v>Валидол</v>
      </c>
      <c r="AE96" t="str">
        <f t="shared" ca="1" si="145"/>
        <v>Долгит</v>
      </c>
      <c r="AF96" t="str">
        <f t="shared" ca="1" si="146"/>
        <v>Контрактубекс</v>
      </c>
      <c r="AG96" t="str">
        <f t="shared" ca="1" si="147"/>
        <v>Мирамистин</v>
      </c>
      <c r="AH96" t="str">
        <f t="shared" ca="1" si="148"/>
        <v>Стелланин</v>
      </c>
      <c r="AI96" s="19">
        <f t="shared" ca="1" si="133"/>
        <v>75</v>
      </c>
      <c r="AJ96">
        <f t="shared" ca="1" si="134"/>
        <v>11</v>
      </c>
      <c r="AK96" t="str">
        <f t="shared" ca="1" si="135"/>
        <v>{Анальгин, Валидол, Долгит, Контрактубекс, Мирамистин, Стелланин}</v>
      </c>
      <c r="AL96" t="str">
        <f t="shared" ca="1" si="168"/>
        <v>Баралгин</v>
      </c>
      <c r="AM96" t="str">
        <f t="shared" ca="1" si="169"/>
        <v>Валидол</v>
      </c>
      <c r="AN96" t="str">
        <f t="shared" ca="1" si="170"/>
        <v>Влажные салфетки</v>
      </c>
      <c r="AO96" t="str">
        <f t="shared" ca="1" si="171"/>
        <v>Долгит</v>
      </c>
      <c r="AP96" t="str">
        <f t="shared" ca="1" si="172"/>
        <v>Мирамистин</v>
      </c>
      <c r="AQ96" t="str">
        <f t="shared" ca="1" si="173"/>
        <v>Стелланин</v>
      </c>
      <c r="AR96" t="str">
        <f t="shared" ca="1" si="174"/>
        <v>Терафлю</v>
      </c>
      <c r="AS96" s="19">
        <f t="shared" ca="1" si="136"/>
        <v>136</v>
      </c>
      <c r="AT96">
        <f t="shared" ca="1" si="137"/>
        <v>12</v>
      </c>
      <c r="AU96" t="str">
        <f t="shared" ca="1" si="138"/>
        <v>{Баралгин, Валидол, Влажные салфетки, Долгит, Мирамистин, Стелланин, Терафлю}</v>
      </c>
      <c r="BD96" s="19"/>
    </row>
    <row r="97" spans="8:56" x14ac:dyDescent="0.3">
      <c r="H97" t="str">
        <f t="shared" ca="1" si="121"/>
        <v>Влажные салфетки</v>
      </c>
      <c r="I97" t="str">
        <f t="shared" ca="1" si="122"/>
        <v>Корвалол</v>
      </c>
      <c r="J97" t="str">
        <f t="shared" ca="1" si="123"/>
        <v>Мирамистин</v>
      </c>
      <c r="K97" s="19">
        <f t="shared" ca="1" si="124"/>
        <v>29</v>
      </c>
      <c r="L97">
        <f t="shared" ca="1" si="125"/>
        <v>10</v>
      </c>
      <c r="M97" t="str">
        <f t="shared" ca="1" si="126"/>
        <v>{Влажные салфетки, Корвалол, Мирамистин}</v>
      </c>
      <c r="N97" t="str">
        <f t="shared" ca="1" si="139"/>
        <v>Баралгин</v>
      </c>
      <c r="O97" t="str">
        <f t="shared" ca="1" si="140"/>
        <v>Валидол</v>
      </c>
      <c r="P97" t="str">
        <f t="shared" ca="1" si="141"/>
        <v>Долгит</v>
      </c>
      <c r="Q97" t="str">
        <f t="shared" ca="1" si="142"/>
        <v>Терафлю</v>
      </c>
      <c r="R97" s="19">
        <f t="shared" ca="1" si="127"/>
        <v>40</v>
      </c>
      <c r="S97">
        <f t="shared" ca="1" si="128"/>
        <v>12</v>
      </c>
      <c r="T97" t="str">
        <f t="shared" ca="1" si="129"/>
        <v>{Баралгин, Валидол, Долгит, Терафлю}</v>
      </c>
      <c r="U97" t="str">
        <f t="shared" ca="1" si="149"/>
        <v>Анальгин</v>
      </c>
      <c r="V97" t="str">
        <f t="shared" ca="1" si="150"/>
        <v>Влажные салфетки</v>
      </c>
      <c r="W97" t="str">
        <f t="shared" ca="1" si="151"/>
        <v>Долгит</v>
      </c>
      <c r="X97" t="str">
        <f t="shared" ca="1" si="152"/>
        <v>Контрактубекс</v>
      </c>
      <c r="Y97" t="str">
        <f t="shared" ca="1" si="153"/>
        <v>Терафлю</v>
      </c>
      <c r="Z97" s="19">
        <f t="shared" ca="1" si="130"/>
        <v>52</v>
      </c>
      <c r="AA97">
        <f t="shared" ca="1" si="131"/>
        <v>12</v>
      </c>
      <c r="AB97" t="str">
        <f t="shared" ca="1" si="132"/>
        <v>{Анальгин, Влажные салфетки, Долгит, Контрактубекс, Терафлю}</v>
      </c>
      <c r="AC97" t="str">
        <f t="shared" ca="1" si="143"/>
        <v>Анальгин</v>
      </c>
      <c r="AD97" t="str">
        <f t="shared" ca="1" si="144"/>
        <v>Валидол</v>
      </c>
      <c r="AE97" t="str">
        <f t="shared" ca="1" si="145"/>
        <v>Долгит</v>
      </c>
      <c r="AF97" t="str">
        <f t="shared" ca="1" si="146"/>
        <v>Контрактубекс</v>
      </c>
      <c r="AG97" t="str">
        <f t="shared" ca="1" si="147"/>
        <v>Мирамистин</v>
      </c>
      <c r="AH97" t="str">
        <f t="shared" ca="1" si="148"/>
        <v>Терафлю</v>
      </c>
      <c r="AI97" s="19">
        <f t="shared" ca="1" si="133"/>
        <v>75</v>
      </c>
      <c r="AJ97">
        <f t="shared" ca="1" si="134"/>
        <v>12</v>
      </c>
      <c r="AK97" t="str">
        <f t="shared" ca="1" si="135"/>
        <v>{Анальгин, Валидол, Долгит, Контрактубекс, Мирамистин, Терафлю}</v>
      </c>
      <c r="AL97" t="str">
        <f t="shared" ca="1" si="168"/>
        <v>Баралгин</v>
      </c>
      <c r="AM97" t="str">
        <f t="shared" ca="1" si="169"/>
        <v>Валидол</v>
      </c>
      <c r="AN97" t="str">
        <f t="shared" ca="1" si="170"/>
        <v>Влажные салфетки</v>
      </c>
      <c r="AO97" t="str">
        <f t="shared" ca="1" si="171"/>
        <v>Контрактубекс</v>
      </c>
      <c r="AP97" t="str">
        <f t="shared" ca="1" si="172"/>
        <v>Корвалол</v>
      </c>
      <c r="AQ97" t="str">
        <f t="shared" ca="1" si="173"/>
        <v>Мирамистин</v>
      </c>
      <c r="AR97" t="str">
        <f t="shared" ca="1" si="174"/>
        <v>Стелланин</v>
      </c>
      <c r="AS97" s="19">
        <f t="shared" ca="1" si="136"/>
        <v>139</v>
      </c>
      <c r="AT97">
        <f t="shared" ca="1" si="137"/>
        <v>11</v>
      </c>
      <c r="AU97" t="str">
        <f t="shared" ca="1" si="138"/>
        <v>{Баралгин, Валидол, Влажные салфетки, Контрактубекс, Корвалол, Мирамистин, Стелланин}</v>
      </c>
      <c r="BD97" s="19"/>
    </row>
    <row r="98" spans="8:56" x14ac:dyDescent="0.3">
      <c r="H98" t="str">
        <f t="shared" ca="1" si="121"/>
        <v>Влажные салфетки</v>
      </c>
      <c r="I98" t="str">
        <f t="shared" ca="1" si="122"/>
        <v>Корвалол</v>
      </c>
      <c r="J98" t="str">
        <f t="shared" ca="1" si="123"/>
        <v>Стелланин</v>
      </c>
      <c r="K98" s="19">
        <f t="shared" ca="1" si="124"/>
        <v>29</v>
      </c>
      <c r="L98">
        <f t="shared" ca="1" si="125"/>
        <v>11</v>
      </c>
      <c r="M98" t="str">
        <f t="shared" ca="1" si="126"/>
        <v>{Влажные салфетки, Корвалол, Стелланин}</v>
      </c>
      <c r="N98" t="str">
        <f t="shared" ca="1" si="139"/>
        <v>Баралгин</v>
      </c>
      <c r="O98" t="str">
        <f t="shared" ca="1" si="140"/>
        <v>Валидол</v>
      </c>
      <c r="P98" t="str">
        <f t="shared" ca="1" si="141"/>
        <v>Контрактубекс</v>
      </c>
      <c r="Q98" t="str">
        <f t="shared" ca="1" si="142"/>
        <v>Корвалол</v>
      </c>
      <c r="R98" s="19">
        <f t="shared" ca="1" si="127"/>
        <v>41</v>
      </c>
      <c r="S98">
        <f t="shared" ca="1" si="128"/>
        <v>9</v>
      </c>
      <c r="T98" t="str">
        <f t="shared" ca="1" si="129"/>
        <v>{Баралгин, Валидол, Контрактубекс, Корвалол}</v>
      </c>
      <c r="U98" t="str">
        <f t="shared" ca="1" si="149"/>
        <v>Анальгин</v>
      </c>
      <c r="V98" t="str">
        <f t="shared" ca="1" si="150"/>
        <v>Влажные салфетки</v>
      </c>
      <c r="W98" t="str">
        <f t="shared" ca="1" si="151"/>
        <v>Долгит</v>
      </c>
      <c r="X98" t="str">
        <f t="shared" ca="1" si="152"/>
        <v>Корвалол</v>
      </c>
      <c r="Y98" t="str">
        <f t="shared" ca="1" si="153"/>
        <v>Мирамистин</v>
      </c>
      <c r="Z98" s="19">
        <f t="shared" ca="1" si="130"/>
        <v>53</v>
      </c>
      <c r="AA98">
        <f t="shared" ca="1" si="131"/>
        <v>10</v>
      </c>
      <c r="AB98" t="str">
        <f t="shared" ca="1" si="132"/>
        <v>{Анальгин, Влажные салфетки, Долгит, Корвалол, Мирамистин}</v>
      </c>
      <c r="AC98" t="str">
        <f t="shared" ca="1" si="143"/>
        <v>Анальгин</v>
      </c>
      <c r="AD98" t="str">
        <f t="shared" ca="1" si="144"/>
        <v>Валидол</v>
      </c>
      <c r="AE98" t="str">
        <f t="shared" ca="1" si="145"/>
        <v>Долгит</v>
      </c>
      <c r="AF98" t="str">
        <f t="shared" ca="1" si="146"/>
        <v>Контрактубекс</v>
      </c>
      <c r="AG98" t="str">
        <f t="shared" ca="1" si="147"/>
        <v>Стелланин</v>
      </c>
      <c r="AH98" t="str">
        <f t="shared" ca="1" si="148"/>
        <v>Терафлю</v>
      </c>
      <c r="AI98" s="19">
        <f t="shared" ca="1" si="133"/>
        <v>76</v>
      </c>
      <c r="AJ98">
        <f t="shared" ca="1" si="134"/>
        <v>12</v>
      </c>
      <c r="AK98" t="str">
        <f t="shared" ca="1" si="135"/>
        <v>{Анальгин, Валидол, Долгит, Контрактубекс, Стелланин, Терафлю}</v>
      </c>
      <c r="AL98" t="str">
        <f t="shared" ca="1" si="168"/>
        <v>Баралгин</v>
      </c>
      <c r="AM98" t="str">
        <f t="shared" ca="1" si="169"/>
        <v>Валидол</v>
      </c>
      <c r="AN98" t="str">
        <f t="shared" ca="1" si="170"/>
        <v>Влажные салфетки</v>
      </c>
      <c r="AO98" t="str">
        <f t="shared" ca="1" si="171"/>
        <v>Контрактубекс</v>
      </c>
      <c r="AP98" t="str">
        <f t="shared" ca="1" si="172"/>
        <v>Корвалол</v>
      </c>
      <c r="AQ98" t="str">
        <f t="shared" ca="1" si="173"/>
        <v>Мирамистин</v>
      </c>
      <c r="AR98" t="str">
        <f t="shared" ca="1" si="174"/>
        <v>Терафлю</v>
      </c>
      <c r="AS98" s="19">
        <f t="shared" ca="1" si="136"/>
        <v>139</v>
      </c>
      <c r="AT98">
        <f t="shared" ca="1" si="137"/>
        <v>12</v>
      </c>
      <c r="AU98" t="str">
        <f t="shared" ca="1" si="138"/>
        <v>{Баралгин, Валидол, Влажные салфетки, Контрактубекс, Корвалол, Мирамистин, Терафлю}</v>
      </c>
      <c r="BD98" s="19"/>
    </row>
    <row r="99" spans="8:56" x14ac:dyDescent="0.3">
      <c r="H99" t="str">
        <f t="shared" ca="1" si="121"/>
        <v>Влажные салфетки</v>
      </c>
      <c r="I99" t="str">
        <f t="shared" ca="1" si="122"/>
        <v>Корвалол</v>
      </c>
      <c r="J99" t="str">
        <f t="shared" ca="1" si="123"/>
        <v>Терафлю</v>
      </c>
      <c r="K99" s="19">
        <f t="shared" ca="1" si="124"/>
        <v>29</v>
      </c>
      <c r="L99">
        <f t="shared" ca="1" si="125"/>
        <v>12</v>
      </c>
      <c r="M99" t="str">
        <f t="shared" ca="1" si="126"/>
        <v>{Влажные салфетки, Корвалол, Терафлю}</v>
      </c>
      <c r="N99" t="str">
        <f t="shared" ca="1" si="139"/>
        <v>Баралгин</v>
      </c>
      <c r="O99" t="str">
        <f t="shared" ca="1" si="140"/>
        <v>Валидол</v>
      </c>
      <c r="P99" t="str">
        <f t="shared" ca="1" si="141"/>
        <v>Контрактубекс</v>
      </c>
      <c r="Q99" t="str">
        <f t="shared" ca="1" si="142"/>
        <v>Мирамистин</v>
      </c>
      <c r="R99" s="19">
        <f t="shared" ca="1" si="127"/>
        <v>41</v>
      </c>
      <c r="S99">
        <f t="shared" ca="1" si="128"/>
        <v>10</v>
      </c>
      <c r="T99" t="str">
        <f t="shared" ca="1" si="129"/>
        <v>{Баралгин, Валидол, Контрактубекс, Мирамистин}</v>
      </c>
      <c r="U99" t="str">
        <f t="shared" ca="1" si="149"/>
        <v>Анальгин</v>
      </c>
      <c r="V99" t="str">
        <f t="shared" ca="1" si="150"/>
        <v>Влажные салфетки</v>
      </c>
      <c r="W99" t="str">
        <f t="shared" ca="1" si="151"/>
        <v>Долгит</v>
      </c>
      <c r="X99" t="str">
        <f t="shared" ca="1" si="152"/>
        <v>Корвалол</v>
      </c>
      <c r="Y99" t="str">
        <f t="shared" ca="1" si="153"/>
        <v>Стелланин</v>
      </c>
      <c r="Z99" s="19">
        <f t="shared" ca="1" si="130"/>
        <v>53</v>
      </c>
      <c r="AA99">
        <f t="shared" ca="1" si="131"/>
        <v>11</v>
      </c>
      <c r="AB99" t="str">
        <f t="shared" ca="1" si="132"/>
        <v>{Анальгин, Влажные салфетки, Долгит, Корвалол, Стелланин}</v>
      </c>
      <c r="AC99" t="str">
        <f t="shared" ca="1" si="143"/>
        <v>Анальгин</v>
      </c>
      <c r="AD99" t="str">
        <f t="shared" ca="1" si="144"/>
        <v>Валидол</v>
      </c>
      <c r="AE99" t="str">
        <f t="shared" ca="1" si="145"/>
        <v>Долгит</v>
      </c>
      <c r="AF99" t="str">
        <f t="shared" ca="1" si="146"/>
        <v>Корвалол</v>
      </c>
      <c r="AG99" t="str">
        <f t="shared" ca="1" si="147"/>
        <v>Мирамистин</v>
      </c>
      <c r="AH99" t="str">
        <f t="shared" ca="1" si="148"/>
        <v>Стелланин</v>
      </c>
      <c r="AI99" s="19">
        <f t="shared" ca="1" si="133"/>
        <v>78</v>
      </c>
      <c r="AJ99">
        <f t="shared" ca="1" si="134"/>
        <v>11</v>
      </c>
      <c r="AK99" t="str">
        <f t="shared" ca="1" si="135"/>
        <v>{Анальгин, Валидол, Долгит, Корвалол, Мирамистин, Стелланин}</v>
      </c>
      <c r="AL99" t="str">
        <f t="shared" ca="1" si="168"/>
        <v>Баралгин</v>
      </c>
      <c r="AM99" t="str">
        <f t="shared" ca="1" si="169"/>
        <v>Валидол</v>
      </c>
      <c r="AN99" t="str">
        <f t="shared" ca="1" si="170"/>
        <v>Влажные салфетки</v>
      </c>
      <c r="AO99" t="str">
        <f t="shared" ca="1" si="171"/>
        <v>Контрактубекс</v>
      </c>
      <c r="AP99" t="str">
        <f t="shared" ca="1" si="172"/>
        <v>Корвалол</v>
      </c>
      <c r="AQ99" t="str">
        <f t="shared" ca="1" si="173"/>
        <v>Стелланин</v>
      </c>
      <c r="AR99" t="str">
        <f t="shared" ca="1" si="174"/>
        <v>Терафлю</v>
      </c>
      <c r="AS99" s="19">
        <f t="shared" ca="1" si="136"/>
        <v>140</v>
      </c>
      <c r="AT99">
        <f t="shared" ca="1" si="137"/>
        <v>12</v>
      </c>
      <c r="AU99" t="str">
        <f t="shared" ca="1" si="138"/>
        <v>{Баралгин, Валидол, Влажные салфетки, Контрактубекс, Корвалол, Стелланин, Терафлю}</v>
      </c>
      <c r="BD99" s="19"/>
    </row>
    <row r="100" spans="8:56" x14ac:dyDescent="0.3">
      <c r="H100" t="str">
        <f t="shared" ca="1" si="121"/>
        <v>Влажные салфетки</v>
      </c>
      <c r="I100" t="str">
        <f t="shared" ca="1" si="122"/>
        <v>Мирамистин</v>
      </c>
      <c r="J100" t="str">
        <f t="shared" ca="1" si="123"/>
        <v>Стелланин</v>
      </c>
      <c r="K100" s="19">
        <f t="shared" ref="K100:K122" ca="1" si="175">IF(J99&lt;&gt;$A$12,K99,IF(I99&lt;&gt;$A$11,K99+1,K99+2))</f>
        <v>30</v>
      </c>
      <c r="L100">
        <f t="shared" ref="L100:L122" ca="1" si="176">IF(J99&lt;&gt;$A$12,L99+1,ROW(INDIRECT(ADDRESS(MATCH(I100,$A$3:$A$12)+3,1))))</f>
        <v>11</v>
      </c>
      <c r="M100" t="str">
        <f t="shared" ca="1" si="126"/>
        <v>{Влажные салфетки, Мирамистин, Стелланин}</v>
      </c>
      <c r="N100" t="str">
        <f t="shared" ca="1" si="139"/>
        <v>Баралгин</v>
      </c>
      <c r="O100" t="str">
        <f t="shared" ca="1" si="140"/>
        <v>Валидол</v>
      </c>
      <c r="P100" t="str">
        <f t="shared" ca="1" si="141"/>
        <v>Контрактубекс</v>
      </c>
      <c r="Q100" t="str">
        <f t="shared" ca="1" si="142"/>
        <v>Стелланин</v>
      </c>
      <c r="R100" s="19">
        <f t="shared" ca="1" si="127"/>
        <v>41</v>
      </c>
      <c r="S100">
        <f t="shared" ca="1" si="128"/>
        <v>11</v>
      </c>
      <c r="T100" t="str">
        <f t="shared" ca="1" si="129"/>
        <v>{Баралгин, Валидол, Контрактубекс, Стелланин}</v>
      </c>
      <c r="U100" t="str">
        <f t="shared" ca="1" si="149"/>
        <v>Анальгин</v>
      </c>
      <c r="V100" t="str">
        <f t="shared" ca="1" si="150"/>
        <v>Влажные салфетки</v>
      </c>
      <c r="W100" t="str">
        <f t="shared" ca="1" si="151"/>
        <v>Долгит</v>
      </c>
      <c r="X100" t="str">
        <f t="shared" ca="1" si="152"/>
        <v>Корвалол</v>
      </c>
      <c r="Y100" t="str">
        <f t="shared" ca="1" si="153"/>
        <v>Терафлю</v>
      </c>
      <c r="Z100" s="19">
        <f t="shared" ca="1" si="130"/>
        <v>53</v>
      </c>
      <c r="AA100">
        <f t="shared" ca="1" si="131"/>
        <v>12</v>
      </c>
      <c r="AB100" t="str">
        <f t="shared" ca="1" si="132"/>
        <v>{Анальгин, Влажные салфетки, Долгит, Корвалол, Терафлю}</v>
      </c>
      <c r="AC100" t="str">
        <f t="shared" ca="1" si="143"/>
        <v>Анальгин</v>
      </c>
      <c r="AD100" t="str">
        <f t="shared" ca="1" si="144"/>
        <v>Валидол</v>
      </c>
      <c r="AE100" t="str">
        <f t="shared" ca="1" si="145"/>
        <v>Долгит</v>
      </c>
      <c r="AF100" t="str">
        <f t="shared" ca="1" si="146"/>
        <v>Корвалол</v>
      </c>
      <c r="AG100" t="str">
        <f t="shared" ca="1" si="147"/>
        <v>Мирамистин</v>
      </c>
      <c r="AH100" t="str">
        <f t="shared" ca="1" si="148"/>
        <v>Терафлю</v>
      </c>
      <c r="AI100" s="19">
        <f t="shared" ca="1" si="133"/>
        <v>78</v>
      </c>
      <c r="AJ100">
        <f t="shared" ca="1" si="134"/>
        <v>12</v>
      </c>
      <c r="AK100" t="str">
        <f t="shared" ca="1" si="135"/>
        <v>{Анальгин, Валидол, Долгит, Корвалол, Мирамистин, Терафлю}</v>
      </c>
      <c r="AL100" t="str">
        <f t="shared" ca="1" si="168"/>
        <v>Баралгин</v>
      </c>
      <c r="AM100" t="str">
        <f t="shared" ca="1" si="169"/>
        <v>Валидол</v>
      </c>
      <c r="AN100" t="str">
        <f t="shared" ca="1" si="170"/>
        <v>Влажные салфетки</v>
      </c>
      <c r="AO100" t="str">
        <f t="shared" ca="1" si="171"/>
        <v>Контрактубекс</v>
      </c>
      <c r="AP100" t="str">
        <f t="shared" ca="1" si="172"/>
        <v>Мирамистин</v>
      </c>
      <c r="AQ100" t="str">
        <f t="shared" ca="1" si="173"/>
        <v>Стелланин</v>
      </c>
      <c r="AR100" t="str">
        <f t="shared" ca="1" si="174"/>
        <v>Терафлю</v>
      </c>
      <c r="AS100" s="19">
        <f t="shared" ref="AS100:AS122" ca="1" si="177">IF(AR99&lt;&gt;$A$12,AS99,IF(AQ99&lt;&gt;$A$11,AS99+1,IF(AP99&lt;&gt;$A$10,AS99+2,IF(AO99&lt;&gt;$A$9,AS99+3,IF(AN99&lt;&gt;$A$8,AS99+4,IF(AM99&lt;&gt;$A$7,AS99+5,AS99+6))))))</f>
        <v>142</v>
      </c>
      <c r="AT100">
        <f t="shared" ref="AT100:AT122" ca="1" si="178">IF(AR99&lt;&gt;$A$12,AT99+1,ROW(INDIRECT(ADDRESS(MATCH(AQ100,$A$3:$A$12)+3,1))))</f>
        <v>12</v>
      </c>
      <c r="AU100" t="str">
        <f t="shared" ca="1" si="138"/>
        <v>{Баралгин, Валидол, Влажные салфетки, Контрактубекс, Мирамистин, Стелланин, Терафлю}</v>
      </c>
      <c r="BD100" s="19"/>
    </row>
    <row r="101" spans="8:56" x14ac:dyDescent="0.3">
      <c r="H101" t="str">
        <f t="shared" ca="1" si="121"/>
        <v>Влажные салфетки</v>
      </c>
      <c r="I101" t="str">
        <f t="shared" ca="1" si="122"/>
        <v>Мирамистин</v>
      </c>
      <c r="J101" t="str">
        <f t="shared" ca="1" si="123"/>
        <v>Терафлю</v>
      </c>
      <c r="K101" s="19">
        <f t="shared" ca="1" si="175"/>
        <v>30</v>
      </c>
      <c r="L101">
        <f t="shared" ca="1" si="176"/>
        <v>12</v>
      </c>
      <c r="M101" t="str">
        <f t="shared" ca="1" si="126"/>
        <v>{Влажные салфетки, Мирамистин, Терафлю}</v>
      </c>
      <c r="N101" t="str">
        <f t="shared" ca="1" si="139"/>
        <v>Баралгин</v>
      </c>
      <c r="O101" t="str">
        <f t="shared" ca="1" si="140"/>
        <v>Валидол</v>
      </c>
      <c r="P101" t="str">
        <f t="shared" ca="1" si="141"/>
        <v>Контрактубекс</v>
      </c>
      <c r="Q101" t="str">
        <f t="shared" ca="1" si="142"/>
        <v>Терафлю</v>
      </c>
      <c r="R101" s="19">
        <f t="shared" ca="1" si="127"/>
        <v>41</v>
      </c>
      <c r="S101">
        <f t="shared" ca="1" si="128"/>
        <v>12</v>
      </c>
      <c r="T101" t="str">
        <f t="shared" ca="1" si="129"/>
        <v>{Баралгин, Валидол, Контрактубекс, Терафлю}</v>
      </c>
      <c r="U101" t="str">
        <f t="shared" ca="1" si="149"/>
        <v>Анальгин</v>
      </c>
      <c r="V101" t="str">
        <f t="shared" ca="1" si="150"/>
        <v>Влажные салфетки</v>
      </c>
      <c r="W101" t="str">
        <f t="shared" ca="1" si="151"/>
        <v>Долгит</v>
      </c>
      <c r="X101" t="str">
        <f t="shared" ca="1" si="152"/>
        <v>Мирамистин</v>
      </c>
      <c r="Y101" t="str">
        <f t="shared" ca="1" si="153"/>
        <v>Стелланин</v>
      </c>
      <c r="Z101" s="19">
        <f t="shared" ca="1" si="130"/>
        <v>54</v>
      </c>
      <c r="AA101">
        <f t="shared" ca="1" si="131"/>
        <v>11</v>
      </c>
      <c r="AB101" t="str">
        <f t="shared" ca="1" si="132"/>
        <v>{Анальгин, Влажные салфетки, Долгит, Мирамистин, Стелланин}</v>
      </c>
      <c r="AC101" t="str">
        <f t="shared" ca="1" si="143"/>
        <v>Анальгин</v>
      </c>
      <c r="AD101" t="str">
        <f t="shared" ca="1" si="144"/>
        <v>Валидол</v>
      </c>
      <c r="AE101" t="str">
        <f t="shared" ca="1" si="145"/>
        <v>Долгит</v>
      </c>
      <c r="AF101" t="str">
        <f t="shared" ca="1" si="146"/>
        <v>Корвалол</v>
      </c>
      <c r="AG101" t="str">
        <f t="shared" ca="1" si="147"/>
        <v>Стелланин</v>
      </c>
      <c r="AH101" t="str">
        <f t="shared" ca="1" si="148"/>
        <v>Терафлю</v>
      </c>
      <c r="AI101" s="19">
        <f t="shared" ca="1" si="133"/>
        <v>79</v>
      </c>
      <c r="AJ101">
        <f t="shared" ca="1" si="134"/>
        <v>12</v>
      </c>
      <c r="AK101" t="str">
        <f t="shared" ca="1" si="135"/>
        <v>{Анальгин, Валидол, Долгит, Корвалол, Стелланин, Терафлю}</v>
      </c>
      <c r="AL101" t="str">
        <f t="shared" ca="1" si="168"/>
        <v>Баралгин</v>
      </c>
      <c r="AM101" t="str">
        <f t="shared" ca="1" si="169"/>
        <v>Валидол</v>
      </c>
      <c r="AN101" t="str">
        <f t="shared" ca="1" si="170"/>
        <v>Влажные салфетки</v>
      </c>
      <c r="AO101" t="str">
        <f t="shared" ca="1" si="171"/>
        <v>Корвалол</v>
      </c>
      <c r="AP101" t="str">
        <f t="shared" ca="1" si="172"/>
        <v>Мирамистин</v>
      </c>
      <c r="AQ101" t="str">
        <f t="shared" ca="1" si="173"/>
        <v>Стелланин</v>
      </c>
      <c r="AR101" t="str">
        <f t="shared" ca="1" si="174"/>
        <v>Терафлю</v>
      </c>
      <c r="AS101" s="19">
        <f t="shared" ca="1" si="177"/>
        <v>145</v>
      </c>
      <c r="AT101">
        <f t="shared" ca="1" si="178"/>
        <v>12</v>
      </c>
      <c r="AU101" t="str">
        <f t="shared" ca="1" si="138"/>
        <v>{Баралгин, Валидол, Влажные салфетки, Корвалол, Мирамистин, Стелланин, Терафлю}</v>
      </c>
      <c r="BD101" s="19"/>
    </row>
    <row r="102" spans="8:56" x14ac:dyDescent="0.3">
      <c r="H102" t="str">
        <f t="shared" ca="1" si="121"/>
        <v>Влажные салфетки</v>
      </c>
      <c r="I102" t="str">
        <f t="shared" ca="1" si="122"/>
        <v>Стелланин</v>
      </c>
      <c r="J102" t="str">
        <f t="shared" ca="1" si="123"/>
        <v>Терафлю</v>
      </c>
      <c r="K102" s="19">
        <f t="shared" ca="1" si="175"/>
        <v>31</v>
      </c>
      <c r="L102">
        <f t="shared" ca="1" si="176"/>
        <v>12</v>
      </c>
      <c r="M102" t="str">
        <f t="shared" ca="1" si="126"/>
        <v>{Влажные салфетки, Стелланин, Терафлю}</v>
      </c>
      <c r="N102" t="str">
        <f t="shared" ca="1" si="139"/>
        <v>Баралгин</v>
      </c>
      <c r="O102" t="str">
        <f t="shared" ca="1" si="140"/>
        <v>Валидол</v>
      </c>
      <c r="P102" t="str">
        <f t="shared" ca="1" si="141"/>
        <v>Корвалол</v>
      </c>
      <c r="Q102" t="str">
        <f t="shared" ca="1" si="142"/>
        <v>Мирамистин</v>
      </c>
      <c r="R102" s="19">
        <f t="shared" ca="1" si="127"/>
        <v>42</v>
      </c>
      <c r="S102">
        <f t="shared" ca="1" si="128"/>
        <v>10</v>
      </c>
      <c r="T102" t="str">
        <f t="shared" ca="1" si="129"/>
        <v>{Баралгин, Валидол, Корвалол, Мирамистин}</v>
      </c>
      <c r="U102" t="str">
        <f t="shared" ca="1" si="149"/>
        <v>Анальгин</v>
      </c>
      <c r="V102" t="str">
        <f t="shared" ca="1" si="150"/>
        <v>Влажные салфетки</v>
      </c>
      <c r="W102" t="str">
        <f t="shared" ca="1" si="151"/>
        <v>Долгит</v>
      </c>
      <c r="X102" t="str">
        <f t="shared" ca="1" si="152"/>
        <v>Мирамистин</v>
      </c>
      <c r="Y102" t="str">
        <f t="shared" ca="1" si="153"/>
        <v>Терафлю</v>
      </c>
      <c r="Z102" s="19">
        <f t="shared" ca="1" si="130"/>
        <v>54</v>
      </c>
      <c r="AA102">
        <f t="shared" ca="1" si="131"/>
        <v>12</v>
      </c>
      <c r="AB102" t="str">
        <f t="shared" ca="1" si="132"/>
        <v>{Анальгин, Влажные салфетки, Долгит, Мирамистин, Терафлю}</v>
      </c>
      <c r="AC102" t="str">
        <f t="shared" ca="1" si="143"/>
        <v>Анальгин</v>
      </c>
      <c r="AD102" t="str">
        <f t="shared" ca="1" si="144"/>
        <v>Валидол</v>
      </c>
      <c r="AE102" t="str">
        <f t="shared" ca="1" si="145"/>
        <v>Долгит</v>
      </c>
      <c r="AF102" t="str">
        <f t="shared" ca="1" si="146"/>
        <v>Мирамистин</v>
      </c>
      <c r="AG102" t="str">
        <f t="shared" ca="1" si="147"/>
        <v>Стелланин</v>
      </c>
      <c r="AH102" t="str">
        <f t="shared" ca="1" si="148"/>
        <v>Терафлю</v>
      </c>
      <c r="AI102" s="19">
        <f t="shared" ca="1" si="133"/>
        <v>81</v>
      </c>
      <c r="AJ102">
        <f t="shared" ca="1" si="134"/>
        <v>12</v>
      </c>
      <c r="AK102" t="str">
        <f t="shared" ca="1" si="135"/>
        <v>{Анальгин, Валидол, Долгит, Мирамистин, Стелланин, Терафлю}</v>
      </c>
      <c r="AL102" t="str">
        <f t="shared" ca="1" si="168"/>
        <v>Баралгин</v>
      </c>
      <c r="AM102" t="str">
        <f t="shared" ca="1" si="169"/>
        <v>Валидол</v>
      </c>
      <c r="AN102" t="str">
        <f t="shared" ca="1" si="170"/>
        <v>Долгит</v>
      </c>
      <c r="AO102" t="str">
        <f t="shared" ca="1" si="171"/>
        <v>Контрактубекс</v>
      </c>
      <c r="AP102" t="str">
        <f t="shared" ca="1" si="172"/>
        <v>Корвалол</v>
      </c>
      <c r="AQ102" t="str">
        <f t="shared" ca="1" si="173"/>
        <v>Мирамистин</v>
      </c>
      <c r="AR102" t="str">
        <f t="shared" ca="1" si="174"/>
        <v>Стелланин</v>
      </c>
      <c r="AS102" s="19">
        <f t="shared" ca="1" si="177"/>
        <v>149</v>
      </c>
      <c r="AT102">
        <f t="shared" ca="1" si="178"/>
        <v>11</v>
      </c>
      <c r="AU102" t="str">
        <f t="shared" ca="1" si="138"/>
        <v>{Баралгин, Валидол, Долгит, Контрактубекс, Корвалол, Мирамистин, Стелланин}</v>
      </c>
      <c r="BD102" s="19"/>
    </row>
    <row r="103" spans="8:56" x14ac:dyDescent="0.3">
      <c r="H103" t="str">
        <f t="shared" ca="1" si="121"/>
        <v>Долгит</v>
      </c>
      <c r="I103" t="str">
        <f t="shared" ca="1" si="122"/>
        <v>Контрактубекс</v>
      </c>
      <c r="J103" t="str">
        <f t="shared" ca="1" si="123"/>
        <v>Корвалол</v>
      </c>
      <c r="K103" s="19">
        <f t="shared" ca="1" si="175"/>
        <v>33</v>
      </c>
      <c r="L103">
        <f t="shared" ca="1" si="176"/>
        <v>9</v>
      </c>
      <c r="M103" t="str">
        <f t="shared" ca="1" si="126"/>
        <v>{Долгит, Контрактубекс, Корвалол}</v>
      </c>
      <c r="N103" t="str">
        <f t="shared" ca="1" si="139"/>
        <v>Баралгин</v>
      </c>
      <c r="O103" t="str">
        <f t="shared" ca="1" si="140"/>
        <v>Валидол</v>
      </c>
      <c r="P103" t="str">
        <f t="shared" ca="1" si="141"/>
        <v>Корвалол</v>
      </c>
      <c r="Q103" t="str">
        <f t="shared" ca="1" si="142"/>
        <v>Стелланин</v>
      </c>
      <c r="R103" s="19">
        <f t="shared" ca="1" si="127"/>
        <v>42</v>
      </c>
      <c r="S103">
        <f t="shared" ca="1" si="128"/>
        <v>11</v>
      </c>
      <c r="T103" t="str">
        <f t="shared" ca="1" si="129"/>
        <v>{Баралгин, Валидол, Корвалол, Стелланин}</v>
      </c>
      <c r="U103" t="str">
        <f t="shared" ca="1" si="149"/>
        <v>Анальгин</v>
      </c>
      <c r="V103" t="str">
        <f t="shared" ca="1" si="150"/>
        <v>Влажные салфетки</v>
      </c>
      <c r="W103" t="str">
        <f t="shared" ca="1" si="151"/>
        <v>Долгит</v>
      </c>
      <c r="X103" t="str">
        <f t="shared" ca="1" si="152"/>
        <v>Стелланин</v>
      </c>
      <c r="Y103" t="str">
        <f t="shared" ca="1" si="153"/>
        <v>Терафлю</v>
      </c>
      <c r="Z103" s="19">
        <f t="shared" ca="1" si="130"/>
        <v>55</v>
      </c>
      <c r="AA103">
        <f t="shared" ca="1" si="131"/>
        <v>12</v>
      </c>
      <c r="AB103" t="str">
        <f t="shared" ca="1" si="132"/>
        <v>{Анальгин, Влажные салфетки, Долгит, Стелланин, Терафлю}</v>
      </c>
      <c r="AC103" t="str">
        <f t="shared" ca="1" si="143"/>
        <v>Анальгин</v>
      </c>
      <c r="AD103" t="str">
        <f t="shared" ca="1" si="144"/>
        <v>Валидол</v>
      </c>
      <c r="AE103" t="str">
        <f t="shared" ca="1" si="145"/>
        <v>Контрактубекс</v>
      </c>
      <c r="AF103" t="str">
        <f t="shared" ca="1" si="146"/>
        <v>Корвалол</v>
      </c>
      <c r="AG103" t="str">
        <f t="shared" ca="1" si="147"/>
        <v>Мирамистин</v>
      </c>
      <c r="AH103" t="str">
        <f t="shared" ca="1" si="148"/>
        <v>Стелланин</v>
      </c>
      <c r="AI103" s="19">
        <f t="shared" ca="1" si="133"/>
        <v>84</v>
      </c>
      <c r="AJ103">
        <f t="shared" ca="1" si="134"/>
        <v>11</v>
      </c>
      <c r="AK103" t="str">
        <f t="shared" ca="1" si="135"/>
        <v>{Анальгин, Валидол, Контрактубекс, Корвалол, Мирамистин, Стелланин}</v>
      </c>
      <c r="AL103" t="str">
        <f t="shared" ca="1" si="168"/>
        <v>Баралгин</v>
      </c>
      <c r="AM103" t="str">
        <f t="shared" ca="1" si="169"/>
        <v>Валидол</v>
      </c>
      <c r="AN103" t="str">
        <f t="shared" ca="1" si="170"/>
        <v>Долгит</v>
      </c>
      <c r="AO103" t="str">
        <f t="shared" ca="1" si="171"/>
        <v>Контрактубекс</v>
      </c>
      <c r="AP103" t="str">
        <f t="shared" ca="1" si="172"/>
        <v>Корвалол</v>
      </c>
      <c r="AQ103" t="str">
        <f t="shared" ca="1" si="173"/>
        <v>Мирамистин</v>
      </c>
      <c r="AR103" t="str">
        <f t="shared" ca="1" si="174"/>
        <v>Терафлю</v>
      </c>
      <c r="AS103" s="19">
        <f t="shared" ca="1" si="177"/>
        <v>149</v>
      </c>
      <c r="AT103">
        <f t="shared" ca="1" si="178"/>
        <v>12</v>
      </c>
      <c r="AU103" t="str">
        <f t="shared" ca="1" si="138"/>
        <v>{Баралгин, Валидол, Долгит, Контрактубекс, Корвалол, Мирамистин, Терафлю}</v>
      </c>
      <c r="BD103" s="19"/>
    </row>
    <row r="104" spans="8:56" x14ac:dyDescent="0.3">
      <c r="H104" t="str">
        <f t="shared" ca="1" si="121"/>
        <v>Долгит</v>
      </c>
      <c r="I104" t="str">
        <f t="shared" ca="1" si="122"/>
        <v>Контрактубекс</v>
      </c>
      <c r="J104" t="str">
        <f t="shared" ca="1" si="123"/>
        <v>Мирамистин</v>
      </c>
      <c r="K104" s="19">
        <f t="shared" ca="1" si="175"/>
        <v>33</v>
      </c>
      <c r="L104">
        <f t="shared" ca="1" si="176"/>
        <v>10</v>
      </c>
      <c r="M104" t="str">
        <f t="shared" ca="1" si="126"/>
        <v>{Долгит, Контрактубекс, Мирамистин}</v>
      </c>
      <c r="N104" t="str">
        <f t="shared" ca="1" si="139"/>
        <v>Баралгин</v>
      </c>
      <c r="O104" t="str">
        <f t="shared" ca="1" si="140"/>
        <v>Валидол</v>
      </c>
      <c r="P104" t="str">
        <f t="shared" ca="1" si="141"/>
        <v>Корвалол</v>
      </c>
      <c r="Q104" t="str">
        <f t="shared" ca="1" si="142"/>
        <v>Терафлю</v>
      </c>
      <c r="R104" s="19">
        <f t="shared" ca="1" si="127"/>
        <v>42</v>
      </c>
      <c r="S104">
        <f t="shared" ca="1" si="128"/>
        <v>12</v>
      </c>
      <c r="T104" t="str">
        <f t="shared" ca="1" si="129"/>
        <v>{Баралгин, Валидол, Корвалол, Терафлю}</v>
      </c>
      <c r="U104" t="str">
        <f t="shared" ca="1" si="149"/>
        <v>Анальгин</v>
      </c>
      <c r="V104" t="str">
        <f t="shared" ca="1" si="150"/>
        <v>Влажные салфетки</v>
      </c>
      <c r="W104" t="str">
        <f t="shared" ca="1" si="151"/>
        <v>Контрактубекс</v>
      </c>
      <c r="X104" t="str">
        <f t="shared" ca="1" si="152"/>
        <v>Корвалол</v>
      </c>
      <c r="Y104" t="str">
        <f t="shared" ca="1" si="153"/>
        <v>Мирамистин</v>
      </c>
      <c r="Z104" s="19">
        <f t="shared" ca="1" si="130"/>
        <v>57</v>
      </c>
      <c r="AA104">
        <f t="shared" ca="1" si="131"/>
        <v>10</v>
      </c>
      <c r="AB104" t="str">
        <f t="shared" ca="1" si="132"/>
        <v>{Анальгин, Влажные салфетки, Контрактубекс, Корвалол, Мирамистин}</v>
      </c>
      <c r="AC104" t="str">
        <f t="shared" ca="1" si="143"/>
        <v>Анальгин</v>
      </c>
      <c r="AD104" t="str">
        <f t="shared" ca="1" si="144"/>
        <v>Валидол</v>
      </c>
      <c r="AE104" t="str">
        <f t="shared" ca="1" si="145"/>
        <v>Контрактубекс</v>
      </c>
      <c r="AF104" t="str">
        <f t="shared" ca="1" si="146"/>
        <v>Корвалол</v>
      </c>
      <c r="AG104" t="str">
        <f t="shared" ca="1" si="147"/>
        <v>Мирамистин</v>
      </c>
      <c r="AH104" t="str">
        <f t="shared" ca="1" si="148"/>
        <v>Терафлю</v>
      </c>
      <c r="AI104" s="19">
        <f t="shared" ca="1" si="133"/>
        <v>84</v>
      </c>
      <c r="AJ104">
        <f t="shared" ca="1" si="134"/>
        <v>12</v>
      </c>
      <c r="AK104" t="str">
        <f t="shared" ca="1" si="135"/>
        <v>{Анальгин, Валидол, Контрактубекс, Корвалол, Мирамистин, Терафлю}</v>
      </c>
      <c r="AL104" t="str">
        <f t="shared" ca="1" si="168"/>
        <v>Баралгин</v>
      </c>
      <c r="AM104" t="str">
        <f t="shared" ca="1" si="169"/>
        <v>Валидол</v>
      </c>
      <c r="AN104" t="str">
        <f t="shared" ca="1" si="170"/>
        <v>Долгит</v>
      </c>
      <c r="AO104" t="str">
        <f t="shared" ca="1" si="171"/>
        <v>Контрактубекс</v>
      </c>
      <c r="AP104" t="str">
        <f t="shared" ca="1" si="172"/>
        <v>Корвалол</v>
      </c>
      <c r="AQ104" t="str">
        <f t="shared" ca="1" si="173"/>
        <v>Стелланин</v>
      </c>
      <c r="AR104" t="str">
        <f t="shared" ca="1" si="174"/>
        <v>Терафлю</v>
      </c>
      <c r="AS104" s="19">
        <f t="shared" ca="1" si="177"/>
        <v>150</v>
      </c>
      <c r="AT104">
        <f t="shared" ca="1" si="178"/>
        <v>12</v>
      </c>
      <c r="AU104" t="str">
        <f t="shared" ca="1" si="138"/>
        <v>{Баралгин, Валидол, Долгит, Контрактубекс, Корвалол, Стелланин, Терафлю}</v>
      </c>
      <c r="BD104" s="19"/>
    </row>
    <row r="105" spans="8:56" x14ac:dyDescent="0.3">
      <c r="H105" t="str">
        <f t="shared" ca="1" si="121"/>
        <v>Долгит</v>
      </c>
      <c r="I105" t="str">
        <f t="shared" ca="1" si="122"/>
        <v>Контрактубекс</v>
      </c>
      <c r="J105" t="str">
        <f t="shared" ca="1" si="123"/>
        <v>Стелланин</v>
      </c>
      <c r="K105" s="19">
        <f t="shared" ca="1" si="175"/>
        <v>33</v>
      </c>
      <c r="L105">
        <f t="shared" ca="1" si="176"/>
        <v>11</v>
      </c>
      <c r="M105" t="str">
        <f t="shared" ca="1" si="126"/>
        <v>{Долгит, Контрактубекс, Стелланин}</v>
      </c>
      <c r="N105" t="str">
        <f t="shared" ca="1" si="139"/>
        <v>Баралгин</v>
      </c>
      <c r="O105" t="str">
        <f t="shared" ca="1" si="140"/>
        <v>Валидол</v>
      </c>
      <c r="P105" t="str">
        <f t="shared" ca="1" si="141"/>
        <v>Мирамистин</v>
      </c>
      <c r="Q105" t="str">
        <f t="shared" ca="1" si="142"/>
        <v>Стелланин</v>
      </c>
      <c r="R105" s="19">
        <f t="shared" ca="1" si="127"/>
        <v>43</v>
      </c>
      <c r="S105">
        <f t="shared" ca="1" si="128"/>
        <v>11</v>
      </c>
      <c r="T105" t="str">
        <f t="shared" ca="1" si="129"/>
        <v>{Баралгин, Валидол, Мирамистин, Стелланин}</v>
      </c>
      <c r="U105" t="str">
        <f t="shared" ca="1" si="149"/>
        <v>Анальгин</v>
      </c>
      <c r="V105" t="str">
        <f t="shared" ca="1" si="150"/>
        <v>Влажные салфетки</v>
      </c>
      <c r="W105" t="str">
        <f t="shared" ca="1" si="151"/>
        <v>Контрактубекс</v>
      </c>
      <c r="X105" t="str">
        <f t="shared" ca="1" si="152"/>
        <v>Корвалол</v>
      </c>
      <c r="Y105" t="str">
        <f t="shared" ca="1" si="153"/>
        <v>Стелланин</v>
      </c>
      <c r="Z105" s="19">
        <f t="shared" ca="1" si="130"/>
        <v>57</v>
      </c>
      <c r="AA105">
        <f t="shared" ca="1" si="131"/>
        <v>11</v>
      </c>
      <c r="AB105" t="str">
        <f t="shared" ca="1" si="132"/>
        <v>{Анальгин, Влажные салфетки, Контрактубекс, Корвалол, Стелланин}</v>
      </c>
      <c r="AC105" t="str">
        <f t="shared" ca="1" si="143"/>
        <v>Анальгин</v>
      </c>
      <c r="AD105" t="str">
        <f t="shared" ca="1" si="144"/>
        <v>Валидол</v>
      </c>
      <c r="AE105" t="str">
        <f t="shared" ca="1" si="145"/>
        <v>Контрактубекс</v>
      </c>
      <c r="AF105" t="str">
        <f t="shared" ca="1" si="146"/>
        <v>Корвалол</v>
      </c>
      <c r="AG105" t="str">
        <f t="shared" ca="1" si="147"/>
        <v>Стелланин</v>
      </c>
      <c r="AH105" t="str">
        <f t="shared" ca="1" si="148"/>
        <v>Терафлю</v>
      </c>
      <c r="AI105" s="19">
        <f t="shared" ca="1" si="133"/>
        <v>85</v>
      </c>
      <c r="AJ105">
        <f t="shared" ca="1" si="134"/>
        <v>12</v>
      </c>
      <c r="AK105" t="str">
        <f t="shared" ca="1" si="135"/>
        <v>{Анальгин, Валидол, Контрактубекс, Корвалол, Стелланин, Терафлю}</v>
      </c>
      <c r="AL105" t="str">
        <f t="shared" ca="1" si="168"/>
        <v>Баралгин</v>
      </c>
      <c r="AM105" t="str">
        <f t="shared" ca="1" si="169"/>
        <v>Валидол</v>
      </c>
      <c r="AN105" t="str">
        <f t="shared" ca="1" si="170"/>
        <v>Долгит</v>
      </c>
      <c r="AO105" t="str">
        <f t="shared" ca="1" si="171"/>
        <v>Контрактубекс</v>
      </c>
      <c r="AP105" t="str">
        <f t="shared" ca="1" si="172"/>
        <v>Мирамистин</v>
      </c>
      <c r="AQ105" t="str">
        <f t="shared" ca="1" si="173"/>
        <v>Стелланин</v>
      </c>
      <c r="AR105" t="str">
        <f t="shared" ca="1" si="174"/>
        <v>Терафлю</v>
      </c>
      <c r="AS105" s="19">
        <f t="shared" ca="1" si="177"/>
        <v>152</v>
      </c>
      <c r="AT105">
        <f t="shared" ca="1" si="178"/>
        <v>12</v>
      </c>
      <c r="AU105" t="str">
        <f t="shared" ca="1" si="138"/>
        <v>{Баралгин, Валидол, Долгит, Контрактубекс, Мирамистин, Стелланин, Терафлю}</v>
      </c>
      <c r="BD105" s="19"/>
    </row>
    <row r="106" spans="8:56" x14ac:dyDescent="0.3">
      <c r="H106" t="str">
        <f t="shared" ca="1" si="121"/>
        <v>Долгит</v>
      </c>
      <c r="I106" t="str">
        <f t="shared" ca="1" si="122"/>
        <v>Контрактубекс</v>
      </c>
      <c r="J106" t="str">
        <f t="shared" ca="1" si="123"/>
        <v>Терафлю</v>
      </c>
      <c r="K106" s="19">
        <f t="shared" ca="1" si="175"/>
        <v>33</v>
      </c>
      <c r="L106">
        <f t="shared" ca="1" si="176"/>
        <v>12</v>
      </c>
      <c r="M106" t="str">
        <f t="shared" ca="1" si="126"/>
        <v>{Долгит, Контрактубекс, Терафлю}</v>
      </c>
      <c r="N106" t="str">
        <f t="shared" ca="1" si="139"/>
        <v>Баралгин</v>
      </c>
      <c r="O106" t="str">
        <f t="shared" ca="1" si="140"/>
        <v>Валидол</v>
      </c>
      <c r="P106" t="str">
        <f t="shared" ca="1" si="141"/>
        <v>Мирамистин</v>
      </c>
      <c r="Q106" t="str">
        <f t="shared" ca="1" si="142"/>
        <v>Терафлю</v>
      </c>
      <c r="R106" s="19">
        <f t="shared" ca="1" si="127"/>
        <v>43</v>
      </c>
      <c r="S106">
        <f t="shared" ca="1" si="128"/>
        <v>12</v>
      </c>
      <c r="T106" t="str">
        <f t="shared" ca="1" si="129"/>
        <v>{Баралгин, Валидол, Мирамистин, Терафлю}</v>
      </c>
      <c r="U106" t="str">
        <f t="shared" ca="1" si="149"/>
        <v>Анальгин</v>
      </c>
      <c r="V106" t="str">
        <f t="shared" ca="1" si="150"/>
        <v>Влажные салфетки</v>
      </c>
      <c r="W106" t="str">
        <f t="shared" ca="1" si="151"/>
        <v>Контрактубекс</v>
      </c>
      <c r="X106" t="str">
        <f t="shared" ca="1" si="152"/>
        <v>Корвалол</v>
      </c>
      <c r="Y106" t="str">
        <f t="shared" ca="1" si="153"/>
        <v>Терафлю</v>
      </c>
      <c r="Z106" s="19">
        <f t="shared" ca="1" si="130"/>
        <v>57</v>
      </c>
      <c r="AA106">
        <f t="shared" ca="1" si="131"/>
        <v>12</v>
      </c>
      <c r="AB106" t="str">
        <f t="shared" ca="1" si="132"/>
        <v>{Анальгин, Влажные салфетки, Контрактубекс, Корвалол, Терафлю}</v>
      </c>
      <c r="AC106" t="str">
        <f t="shared" ca="1" si="143"/>
        <v>Анальгин</v>
      </c>
      <c r="AD106" t="str">
        <f t="shared" ca="1" si="144"/>
        <v>Валидол</v>
      </c>
      <c r="AE106" t="str">
        <f t="shared" ca="1" si="145"/>
        <v>Контрактубекс</v>
      </c>
      <c r="AF106" t="str">
        <f t="shared" ca="1" si="146"/>
        <v>Мирамистин</v>
      </c>
      <c r="AG106" t="str">
        <f t="shared" ca="1" si="147"/>
        <v>Стелланин</v>
      </c>
      <c r="AH106" t="str">
        <f t="shared" ca="1" si="148"/>
        <v>Терафлю</v>
      </c>
      <c r="AI106" s="19">
        <f t="shared" ca="1" si="133"/>
        <v>87</v>
      </c>
      <c r="AJ106">
        <f t="shared" ca="1" si="134"/>
        <v>12</v>
      </c>
      <c r="AK106" t="str">
        <f t="shared" ca="1" si="135"/>
        <v>{Анальгин, Валидол, Контрактубекс, Мирамистин, Стелланин, Терафлю}</v>
      </c>
      <c r="AL106" t="str">
        <f t="shared" ca="1" si="168"/>
        <v>Баралгин</v>
      </c>
      <c r="AM106" t="str">
        <f t="shared" ca="1" si="169"/>
        <v>Валидол</v>
      </c>
      <c r="AN106" t="str">
        <f t="shared" ca="1" si="170"/>
        <v>Долгит</v>
      </c>
      <c r="AO106" t="str">
        <f t="shared" ca="1" si="171"/>
        <v>Корвалол</v>
      </c>
      <c r="AP106" t="str">
        <f t="shared" ca="1" si="172"/>
        <v>Мирамистин</v>
      </c>
      <c r="AQ106" t="str">
        <f t="shared" ca="1" si="173"/>
        <v>Стелланин</v>
      </c>
      <c r="AR106" t="str">
        <f t="shared" ca="1" si="174"/>
        <v>Терафлю</v>
      </c>
      <c r="AS106" s="19">
        <f t="shared" ca="1" si="177"/>
        <v>155</v>
      </c>
      <c r="AT106">
        <f t="shared" ca="1" si="178"/>
        <v>12</v>
      </c>
      <c r="AU106" t="str">
        <f t="shared" ca="1" si="138"/>
        <v>{Баралгин, Валидол, Долгит, Корвалол, Мирамистин, Стелланин, Терафлю}</v>
      </c>
      <c r="BD106" s="19"/>
    </row>
    <row r="107" spans="8:56" x14ac:dyDescent="0.3">
      <c r="H107" t="str">
        <f t="shared" ca="1" si="121"/>
        <v>Долгит</v>
      </c>
      <c r="I107" t="str">
        <f t="shared" ca="1" si="122"/>
        <v>Корвалол</v>
      </c>
      <c r="J107" t="str">
        <f t="shared" ca="1" si="123"/>
        <v>Мирамистин</v>
      </c>
      <c r="K107" s="19">
        <f t="shared" ca="1" si="175"/>
        <v>34</v>
      </c>
      <c r="L107">
        <f t="shared" ca="1" si="176"/>
        <v>10</v>
      </c>
      <c r="M107" t="str">
        <f t="shared" ca="1" si="126"/>
        <v>{Долгит, Корвалол, Мирамистин}</v>
      </c>
      <c r="N107" t="str">
        <f t="shared" ca="1" si="139"/>
        <v>Баралгин</v>
      </c>
      <c r="O107" t="str">
        <f t="shared" ca="1" si="140"/>
        <v>Валидол</v>
      </c>
      <c r="P107" t="str">
        <f t="shared" ca="1" si="141"/>
        <v>Стелланин</v>
      </c>
      <c r="Q107" t="str">
        <f t="shared" ca="1" si="142"/>
        <v>Терафлю</v>
      </c>
      <c r="R107" s="19">
        <f t="shared" ca="1" si="127"/>
        <v>44</v>
      </c>
      <c r="S107">
        <f t="shared" ca="1" si="128"/>
        <v>12</v>
      </c>
      <c r="T107" t="str">
        <f t="shared" ca="1" si="129"/>
        <v>{Баралгин, Валидол, Стелланин, Терафлю}</v>
      </c>
      <c r="U107" t="str">
        <f t="shared" ca="1" si="149"/>
        <v>Анальгин</v>
      </c>
      <c r="V107" t="str">
        <f t="shared" ca="1" si="150"/>
        <v>Влажные салфетки</v>
      </c>
      <c r="W107" t="str">
        <f t="shared" ca="1" si="151"/>
        <v>Контрактубекс</v>
      </c>
      <c r="X107" t="str">
        <f t="shared" ca="1" si="152"/>
        <v>Мирамистин</v>
      </c>
      <c r="Y107" t="str">
        <f t="shared" ca="1" si="153"/>
        <v>Стелланин</v>
      </c>
      <c r="Z107" s="19">
        <f t="shared" ca="1" si="130"/>
        <v>58</v>
      </c>
      <c r="AA107">
        <f t="shared" ca="1" si="131"/>
        <v>11</v>
      </c>
      <c r="AB107" t="str">
        <f t="shared" ca="1" si="132"/>
        <v>{Анальгин, Влажные салфетки, Контрактубекс, Мирамистин, Стелланин}</v>
      </c>
      <c r="AC107" t="str">
        <f t="shared" ca="1" si="143"/>
        <v>Анальгин</v>
      </c>
      <c r="AD107" t="str">
        <f t="shared" ca="1" si="144"/>
        <v>Валидол</v>
      </c>
      <c r="AE107" t="str">
        <f t="shared" ca="1" si="145"/>
        <v>Корвалол</v>
      </c>
      <c r="AF107" t="str">
        <f t="shared" ca="1" si="146"/>
        <v>Мирамистин</v>
      </c>
      <c r="AG107" t="str">
        <f t="shared" ca="1" si="147"/>
        <v>Стелланин</v>
      </c>
      <c r="AH107" t="str">
        <f t="shared" ca="1" si="148"/>
        <v>Терафлю</v>
      </c>
      <c r="AI107" s="19">
        <f t="shared" ca="1" si="133"/>
        <v>90</v>
      </c>
      <c r="AJ107">
        <f t="shared" ca="1" si="134"/>
        <v>12</v>
      </c>
      <c r="AK107" t="str">
        <f t="shared" ca="1" si="135"/>
        <v>{Анальгин, Валидол, Корвалол, Мирамистин, Стелланин, Терафлю}</v>
      </c>
      <c r="AL107" t="str">
        <f t="shared" ca="1" si="168"/>
        <v>Баралгин</v>
      </c>
      <c r="AM107" t="str">
        <f t="shared" ca="1" si="169"/>
        <v>Валидол</v>
      </c>
      <c r="AN107" t="str">
        <f t="shared" ca="1" si="170"/>
        <v>Контрактубекс</v>
      </c>
      <c r="AO107" t="str">
        <f t="shared" ca="1" si="171"/>
        <v>Корвалол</v>
      </c>
      <c r="AP107" t="str">
        <f t="shared" ca="1" si="172"/>
        <v>Мирамистин</v>
      </c>
      <c r="AQ107" t="str">
        <f t="shared" ca="1" si="173"/>
        <v>Стелланин</v>
      </c>
      <c r="AR107" t="str">
        <f t="shared" ca="1" si="174"/>
        <v>Терафлю</v>
      </c>
      <c r="AS107" s="19">
        <f t="shared" ca="1" si="177"/>
        <v>159</v>
      </c>
      <c r="AT107">
        <f t="shared" ca="1" si="178"/>
        <v>12</v>
      </c>
      <c r="AU107" t="str">
        <f t="shared" ca="1" si="138"/>
        <v>{Баралгин, Валидол, Контрактубекс, Корвалол, Мирамистин, Стелланин, Терафлю}</v>
      </c>
      <c r="BD107" s="19"/>
    </row>
    <row r="108" spans="8:56" x14ac:dyDescent="0.3">
      <c r="H108" t="str">
        <f t="shared" ca="1" si="121"/>
        <v>Долгит</v>
      </c>
      <c r="I108" t="str">
        <f t="shared" ca="1" si="122"/>
        <v>Корвалол</v>
      </c>
      <c r="J108" t="str">
        <f t="shared" ca="1" si="123"/>
        <v>Стелланин</v>
      </c>
      <c r="K108" s="19">
        <f t="shared" ca="1" si="175"/>
        <v>34</v>
      </c>
      <c r="L108">
        <f t="shared" ca="1" si="176"/>
        <v>11</v>
      </c>
      <c r="M108" t="str">
        <f t="shared" ca="1" si="126"/>
        <v>{Долгит, Корвалол, Стелланин}</v>
      </c>
      <c r="N108" t="str">
        <f t="shared" ca="1" si="139"/>
        <v>Баралгин</v>
      </c>
      <c r="O108" t="str">
        <f t="shared" ca="1" si="140"/>
        <v>Влажные салфетки</v>
      </c>
      <c r="P108" t="str">
        <f t="shared" ca="1" si="141"/>
        <v>Долгит</v>
      </c>
      <c r="Q108" t="str">
        <f t="shared" ca="1" si="142"/>
        <v>Контрактубекс</v>
      </c>
      <c r="R108" s="19">
        <f t="shared" ca="1" si="127"/>
        <v>46</v>
      </c>
      <c r="S108">
        <f t="shared" ca="1" si="128"/>
        <v>8</v>
      </c>
      <c r="T108" t="str">
        <f t="shared" ca="1" si="129"/>
        <v>{Баралгин, Влажные салфетки, Долгит, Контрактубекс}</v>
      </c>
      <c r="U108" t="str">
        <f t="shared" ca="1" si="149"/>
        <v>Анальгин</v>
      </c>
      <c r="V108" t="str">
        <f t="shared" ca="1" si="150"/>
        <v>Влажные салфетки</v>
      </c>
      <c r="W108" t="str">
        <f t="shared" ca="1" si="151"/>
        <v>Контрактубекс</v>
      </c>
      <c r="X108" t="str">
        <f t="shared" ca="1" si="152"/>
        <v>Мирамистин</v>
      </c>
      <c r="Y108" t="str">
        <f t="shared" ca="1" si="153"/>
        <v>Терафлю</v>
      </c>
      <c r="Z108" s="19">
        <f t="shared" ca="1" si="130"/>
        <v>58</v>
      </c>
      <c r="AA108">
        <f t="shared" ca="1" si="131"/>
        <v>12</v>
      </c>
      <c r="AB108" t="str">
        <f t="shared" ca="1" si="132"/>
        <v>{Анальгин, Влажные салфетки, Контрактубекс, Мирамистин, Терафлю}</v>
      </c>
      <c r="AC108" t="str">
        <f t="shared" ca="1" si="143"/>
        <v>Анальгин</v>
      </c>
      <c r="AD108" t="str">
        <f t="shared" ca="1" si="144"/>
        <v>Влажные салфетки</v>
      </c>
      <c r="AE108" t="str">
        <f t="shared" ca="1" si="145"/>
        <v>Долгит</v>
      </c>
      <c r="AF108" t="str">
        <f t="shared" ca="1" si="146"/>
        <v>Контрактубекс</v>
      </c>
      <c r="AG108" t="str">
        <f t="shared" ca="1" si="147"/>
        <v>Корвалол</v>
      </c>
      <c r="AH108" t="str">
        <f t="shared" ca="1" si="148"/>
        <v>Мирамистин</v>
      </c>
      <c r="AI108" s="19">
        <f t="shared" ca="1" si="133"/>
        <v>94</v>
      </c>
      <c r="AJ108">
        <f t="shared" ca="1" si="134"/>
        <v>10</v>
      </c>
      <c r="AK108" t="str">
        <f t="shared" ca="1" si="135"/>
        <v>{Анальгин, Влажные салфетки, Долгит, Контрактубекс, Корвалол, Мирамистин}</v>
      </c>
      <c r="AL108" t="str">
        <f t="shared" ca="1" si="168"/>
        <v>Баралгин</v>
      </c>
      <c r="AM108" t="str">
        <f t="shared" ca="1" si="169"/>
        <v>Влажные салфетки</v>
      </c>
      <c r="AN108" t="str">
        <f t="shared" ca="1" si="170"/>
        <v>Долгит</v>
      </c>
      <c r="AO108" t="str">
        <f t="shared" ca="1" si="171"/>
        <v>Контрактубекс</v>
      </c>
      <c r="AP108" t="str">
        <f t="shared" ca="1" si="172"/>
        <v>Корвалол</v>
      </c>
      <c r="AQ108" t="str">
        <f t="shared" ca="1" si="173"/>
        <v>Мирамистин</v>
      </c>
      <c r="AR108" t="str">
        <f t="shared" ca="1" si="174"/>
        <v>Стелланин</v>
      </c>
      <c r="AS108" s="19">
        <f t="shared" ca="1" si="177"/>
        <v>164</v>
      </c>
      <c r="AT108">
        <f t="shared" ca="1" si="178"/>
        <v>11</v>
      </c>
      <c r="AU108" t="str">
        <f t="shared" ca="1" si="138"/>
        <v>{Баралгин, Влажные салфетки, Долгит, Контрактубекс, Корвалол, Мирамистин, Стелланин}</v>
      </c>
      <c r="BD108" s="19"/>
    </row>
    <row r="109" spans="8:56" x14ac:dyDescent="0.3">
      <c r="H109" t="str">
        <f t="shared" ca="1" si="121"/>
        <v>Долгит</v>
      </c>
      <c r="I109" t="str">
        <f t="shared" ca="1" si="122"/>
        <v>Корвалол</v>
      </c>
      <c r="J109" t="str">
        <f t="shared" ca="1" si="123"/>
        <v>Терафлю</v>
      </c>
      <c r="K109" s="19">
        <f t="shared" ca="1" si="175"/>
        <v>34</v>
      </c>
      <c r="L109">
        <f t="shared" ca="1" si="176"/>
        <v>12</v>
      </c>
      <c r="M109" t="str">
        <f t="shared" ca="1" si="126"/>
        <v>{Долгит, Корвалол, Терафлю}</v>
      </c>
      <c r="N109" t="str">
        <f t="shared" ca="1" si="139"/>
        <v>Баралгин</v>
      </c>
      <c r="O109" t="str">
        <f t="shared" ca="1" si="140"/>
        <v>Влажные салфетки</v>
      </c>
      <c r="P109" t="str">
        <f t="shared" ca="1" si="141"/>
        <v>Долгит</v>
      </c>
      <c r="Q109" t="str">
        <f t="shared" ca="1" si="142"/>
        <v>Корвалол</v>
      </c>
      <c r="R109" s="19">
        <f t="shared" ca="1" si="127"/>
        <v>46</v>
      </c>
      <c r="S109">
        <f t="shared" ca="1" si="128"/>
        <v>9</v>
      </c>
      <c r="T109" t="str">
        <f t="shared" ca="1" si="129"/>
        <v>{Баралгин, Влажные салфетки, Долгит, Корвалол}</v>
      </c>
      <c r="U109" t="str">
        <f t="shared" ca="1" si="149"/>
        <v>Анальгин</v>
      </c>
      <c r="V109" t="str">
        <f t="shared" ca="1" si="150"/>
        <v>Влажные салфетки</v>
      </c>
      <c r="W109" t="str">
        <f t="shared" ca="1" si="151"/>
        <v>Контрактубекс</v>
      </c>
      <c r="X109" t="str">
        <f t="shared" ca="1" si="152"/>
        <v>Стелланин</v>
      </c>
      <c r="Y109" t="str">
        <f t="shared" ca="1" si="153"/>
        <v>Терафлю</v>
      </c>
      <c r="Z109" s="19">
        <f t="shared" ca="1" si="130"/>
        <v>59</v>
      </c>
      <c r="AA109">
        <f t="shared" ca="1" si="131"/>
        <v>12</v>
      </c>
      <c r="AB109" t="str">
        <f t="shared" ca="1" si="132"/>
        <v>{Анальгин, Влажные салфетки, Контрактубекс, Стелланин, Терафлю}</v>
      </c>
      <c r="AC109" t="str">
        <f t="shared" ca="1" si="143"/>
        <v>Анальгин</v>
      </c>
      <c r="AD109" t="str">
        <f t="shared" ca="1" si="144"/>
        <v>Влажные салфетки</v>
      </c>
      <c r="AE109" t="str">
        <f t="shared" ca="1" si="145"/>
        <v>Долгит</v>
      </c>
      <c r="AF109" t="str">
        <f t="shared" ca="1" si="146"/>
        <v>Контрактубекс</v>
      </c>
      <c r="AG109" t="str">
        <f t="shared" ca="1" si="147"/>
        <v>Корвалол</v>
      </c>
      <c r="AH109" t="str">
        <f t="shared" ca="1" si="148"/>
        <v>Стелланин</v>
      </c>
      <c r="AI109" s="19">
        <f t="shared" ca="1" si="133"/>
        <v>94</v>
      </c>
      <c r="AJ109">
        <f t="shared" ca="1" si="134"/>
        <v>11</v>
      </c>
      <c r="AK109" t="str">
        <f t="shared" ca="1" si="135"/>
        <v>{Анальгин, Влажные салфетки, Долгит, Контрактубекс, Корвалол, Стелланин}</v>
      </c>
      <c r="AL109" t="str">
        <f t="shared" ca="1" si="168"/>
        <v>Баралгин</v>
      </c>
      <c r="AM109" t="str">
        <f t="shared" ca="1" si="169"/>
        <v>Влажные салфетки</v>
      </c>
      <c r="AN109" t="str">
        <f t="shared" ca="1" si="170"/>
        <v>Долгит</v>
      </c>
      <c r="AO109" t="str">
        <f t="shared" ca="1" si="171"/>
        <v>Контрактубекс</v>
      </c>
      <c r="AP109" t="str">
        <f t="shared" ca="1" si="172"/>
        <v>Корвалол</v>
      </c>
      <c r="AQ109" t="str">
        <f t="shared" ca="1" si="173"/>
        <v>Мирамистин</v>
      </c>
      <c r="AR109" t="str">
        <f t="shared" ca="1" si="174"/>
        <v>Терафлю</v>
      </c>
      <c r="AS109" s="19">
        <f t="shared" ca="1" si="177"/>
        <v>164</v>
      </c>
      <c r="AT109">
        <f t="shared" ca="1" si="178"/>
        <v>12</v>
      </c>
      <c r="AU109" t="str">
        <f t="shared" ca="1" si="138"/>
        <v>{Баралгин, Влажные салфетки, Долгит, Контрактубекс, Корвалол, Мирамистин, Терафлю}</v>
      </c>
      <c r="BD109" s="19"/>
    </row>
    <row r="110" spans="8:56" x14ac:dyDescent="0.3">
      <c r="H110" t="str">
        <f t="shared" ca="1" si="121"/>
        <v>Долгит</v>
      </c>
      <c r="I110" t="str">
        <f t="shared" ca="1" si="122"/>
        <v>Мирамистин</v>
      </c>
      <c r="J110" t="str">
        <f t="shared" ca="1" si="123"/>
        <v>Стелланин</v>
      </c>
      <c r="K110" s="19">
        <f t="shared" ca="1" si="175"/>
        <v>35</v>
      </c>
      <c r="L110">
        <f t="shared" ca="1" si="176"/>
        <v>11</v>
      </c>
      <c r="M110" t="str">
        <f t="shared" ca="1" si="126"/>
        <v>{Долгит, Мирамистин, Стелланин}</v>
      </c>
      <c r="N110" t="str">
        <f t="shared" ca="1" si="139"/>
        <v>Баралгин</v>
      </c>
      <c r="O110" t="str">
        <f t="shared" ca="1" si="140"/>
        <v>Влажные салфетки</v>
      </c>
      <c r="P110" t="str">
        <f t="shared" ca="1" si="141"/>
        <v>Долгит</v>
      </c>
      <c r="Q110" t="str">
        <f t="shared" ca="1" si="142"/>
        <v>Мирамистин</v>
      </c>
      <c r="R110" s="19">
        <f t="shared" ca="1" si="127"/>
        <v>46</v>
      </c>
      <c r="S110">
        <f t="shared" ca="1" si="128"/>
        <v>10</v>
      </c>
      <c r="T110" t="str">
        <f t="shared" ca="1" si="129"/>
        <v>{Баралгин, Влажные салфетки, Долгит, Мирамистин}</v>
      </c>
      <c r="U110" t="str">
        <f t="shared" ca="1" si="149"/>
        <v>Анальгин</v>
      </c>
      <c r="V110" t="str">
        <f t="shared" ca="1" si="150"/>
        <v>Влажные салфетки</v>
      </c>
      <c r="W110" t="str">
        <f t="shared" ca="1" si="151"/>
        <v>Корвалол</v>
      </c>
      <c r="X110" t="str">
        <f t="shared" ca="1" si="152"/>
        <v>Мирамистин</v>
      </c>
      <c r="Y110" t="str">
        <f t="shared" ca="1" si="153"/>
        <v>Стелланин</v>
      </c>
      <c r="Z110" s="19">
        <f t="shared" ca="1" si="130"/>
        <v>61</v>
      </c>
      <c r="AA110">
        <f t="shared" ca="1" si="131"/>
        <v>11</v>
      </c>
      <c r="AB110" t="str">
        <f t="shared" ca="1" si="132"/>
        <v>{Анальгин, Влажные салфетки, Корвалол, Мирамистин, Стелланин}</v>
      </c>
      <c r="AC110" t="str">
        <f t="shared" ca="1" si="143"/>
        <v>Анальгин</v>
      </c>
      <c r="AD110" t="str">
        <f t="shared" ca="1" si="144"/>
        <v>Влажные салфетки</v>
      </c>
      <c r="AE110" t="str">
        <f t="shared" ca="1" si="145"/>
        <v>Долгит</v>
      </c>
      <c r="AF110" t="str">
        <f t="shared" ca="1" si="146"/>
        <v>Контрактубекс</v>
      </c>
      <c r="AG110" t="str">
        <f t="shared" ca="1" si="147"/>
        <v>Корвалол</v>
      </c>
      <c r="AH110" t="str">
        <f t="shared" ca="1" si="148"/>
        <v>Терафлю</v>
      </c>
      <c r="AI110" s="19">
        <f t="shared" ca="1" si="133"/>
        <v>94</v>
      </c>
      <c r="AJ110">
        <f t="shared" ca="1" si="134"/>
        <v>12</v>
      </c>
      <c r="AK110" t="str">
        <f t="shared" ca="1" si="135"/>
        <v>{Анальгин, Влажные салфетки, Долгит, Контрактубекс, Корвалол, Терафлю}</v>
      </c>
      <c r="AL110" t="str">
        <f t="shared" ca="1" si="168"/>
        <v>Баралгин</v>
      </c>
      <c r="AM110" t="str">
        <f t="shared" ca="1" si="169"/>
        <v>Влажные салфетки</v>
      </c>
      <c r="AN110" t="str">
        <f t="shared" ca="1" si="170"/>
        <v>Долгит</v>
      </c>
      <c r="AO110" t="str">
        <f t="shared" ca="1" si="171"/>
        <v>Контрактубекс</v>
      </c>
      <c r="AP110" t="str">
        <f t="shared" ca="1" si="172"/>
        <v>Корвалол</v>
      </c>
      <c r="AQ110" t="str">
        <f t="shared" ca="1" si="173"/>
        <v>Стелланин</v>
      </c>
      <c r="AR110" t="str">
        <f t="shared" ca="1" si="174"/>
        <v>Терафлю</v>
      </c>
      <c r="AS110" s="19">
        <f t="shared" ca="1" si="177"/>
        <v>165</v>
      </c>
      <c r="AT110">
        <f t="shared" ca="1" si="178"/>
        <v>12</v>
      </c>
      <c r="AU110" t="str">
        <f t="shared" ca="1" si="138"/>
        <v>{Баралгин, Влажные салфетки, Долгит, Контрактубекс, Корвалол, Стелланин, Терафлю}</v>
      </c>
      <c r="BD110" s="19"/>
    </row>
    <row r="111" spans="8:56" x14ac:dyDescent="0.3">
      <c r="H111" t="str">
        <f t="shared" ca="1" si="121"/>
        <v>Долгит</v>
      </c>
      <c r="I111" t="str">
        <f t="shared" ca="1" si="122"/>
        <v>Мирамистин</v>
      </c>
      <c r="J111" t="str">
        <f t="shared" ca="1" si="123"/>
        <v>Терафлю</v>
      </c>
      <c r="K111" s="19">
        <f t="shared" ca="1" si="175"/>
        <v>35</v>
      </c>
      <c r="L111">
        <f t="shared" ca="1" si="176"/>
        <v>12</v>
      </c>
      <c r="M111" t="str">
        <f t="shared" ca="1" si="126"/>
        <v>{Долгит, Мирамистин, Терафлю}</v>
      </c>
      <c r="N111" t="str">
        <f t="shared" ca="1" si="139"/>
        <v>Баралгин</v>
      </c>
      <c r="O111" t="str">
        <f t="shared" ca="1" si="140"/>
        <v>Влажные салфетки</v>
      </c>
      <c r="P111" t="str">
        <f t="shared" ca="1" si="141"/>
        <v>Долгит</v>
      </c>
      <c r="Q111" t="str">
        <f t="shared" ca="1" si="142"/>
        <v>Стелланин</v>
      </c>
      <c r="R111" s="19">
        <f t="shared" ca="1" si="127"/>
        <v>46</v>
      </c>
      <c r="S111">
        <f t="shared" ca="1" si="128"/>
        <v>11</v>
      </c>
      <c r="T111" t="str">
        <f t="shared" ca="1" si="129"/>
        <v>{Баралгин, Влажные салфетки, Долгит, Стелланин}</v>
      </c>
      <c r="U111" t="str">
        <f t="shared" ca="1" si="149"/>
        <v>Анальгин</v>
      </c>
      <c r="V111" t="str">
        <f t="shared" ca="1" si="150"/>
        <v>Влажные салфетки</v>
      </c>
      <c r="W111" t="str">
        <f t="shared" ca="1" si="151"/>
        <v>Корвалол</v>
      </c>
      <c r="X111" t="str">
        <f t="shared" ca="1" si="152"/>
        <v>Мирамистин</v>
      </c>
      <c r="Y111" t="str">
        <f t="shared" ca="1" si="153"/>
        <v>Терафлю</v>
      </c>
      <c r="Z111" s="19">
        <f t="shared" ca="1" si="130"/>
        <v>61</v>
      </c>
      <c r="AA111">
        <f t="shared" ca="1" si="131"/>
        <v>12</v>
      </c>
      <c r="AB111" t="str">
        <f t="shared" ca="1" si="132"/>
        <v>{Анальгин, Влажные салфетки, Корвалол, Мирамистин, Терафлю}</v>
      </c>
      <c r="AC111" t="str">
        <f t="shared" ca="1" si="143"/>
        <v>Анальгин</v>
      </c>
      <c r="AD111" t="str">
        <f t="shared" ca="1" si="144"/>
        <v>Влажные салфетки</v>
      </c>
      <c r="AE111" t="str">
        <f t="shared" ca="1" si="145"/>
        <v>Долгит</v>
      </c>
      <c r="AF111" t="str">
        <f t="shared" ca="1" si="146"/>
        <v>Контрактубекс</v>
      </c>
      <c r="AG111" t="str">
        <f t="shared" ca="1" si="147"/>
        <v>Мирамистин</v>
      </c>
      <c r="AH111" t="str">
        <f t="shared" ca="1" si="148"/>
        <v>Стелланин</v>
      </c>
      <c r="AI111" s="19">
        <f t="shared" ca="1" si="133"/>
        <v>95</v>
      </c>
      <c r="AJ111">
        <f t="shared" ca="1" si="134"/>
        <v>11</v>
      </c>
      <c r="AK111" t="str">
        <f t="shared" ca="1" si="135"/>
        <v>{Анальгин, Влажные салфетки, Долгит, Контрактубекс, Мирамистин, Стелланин}</v>
      </c>
      <c r="AL111" t="str">
        <f t="shared" ca="1" si="168"/>
        <v>Баралгин</v>
      </c>
      <c r="AM111" t="str">
        <f t="shared" ca="1" si="169"/>
        <v>Влажные салфетки</v>
      </c>
      <c r="AN111" t="str">
        <f t="shared" ca="1" si="170"/>
        <v>Долгит</v>
      </c>
      <c r="AO111" t="str">
        <f t="shared" ca="1" si="171"/>
        <v>Контрактубекс</v>
      </c>
      <c r="AP111" t="str">
        <f t="shared" ca="1" si="172"/>
        <v>Мирамистин</v>
      </c>
      <c r="AQ111" t="str">
        <f t="shared" ca="1" si="173"/>
        <v>Стелланин</v>
      </c>
      <c r="AR111" t="str">
        <f t="shared" ca="1" si="174"/>
        <v>Терафлю</v>
      </c>
      <c r="AS111" s="19">
        <f t="shared" ca="1" si="177"/>
        <v>167</v>
      </c>
      <c r="AT111">
        <f t="shared" ca="1" si="178"/>
        <v>12</v>
      </c>
      <c r="AU111" t="str">
        <f t="shared" ca="1" si="138"/>
        <v>{Баралгин, Влажные салфетки, Долгит, Контрактубекс, Мирамистин, Стелланин, Терафлю}</v>
      </c>
      <c r="BD111" s="19"/>
    </row>
    <row r="112" spans="8:56" x14ac:dyDescent="0.3">
      <c r="H112" t="str">
        <f t="shared" ca="1" si="121"/>
        <v>Долгит</v>
      </c>
      <c r="I112" t="str">
        <f t="shared" ca="1" si="122"/>
        <v>Стелланин</v>
      </c>
      <c r="J112" t="str">
        <f t="shared" ca="1" si="123"/>
        <v>Терафлю</v>
      </c>
      <c r="K112" s="19">
        <f t="shared" ca="1" si="175"/>
        <v>36</v>
      </c>
      <c r="L112">
        <f t="shared" ca="1" si="176"/>
        <v>12</v>
      </c>
      <c r="M112" t="str">
        <f t="shared" ca="1" si="126"/>
        <v>{Долгит, Стелланин, Терафлю}</v>
      </c>
      <c r="N112" t="str">
        <f t="shared" ca="1" si="139"/>
        <v>Баралгин</v>
      </c>
      <c r="O112" t="str">
        <f t="shared" ca="1" si="140"/>
        <v>Влажные салфетки</v>
      </c>
      <c r="P112" t="str">
        <f t="shared" ca="1" si="141"/>
        <v>Долгит</v>
      </c>
      <c r="Q112" t="str">
        <f t="shared" ca="1" si="142"/>
        <v>Терафлю</v>
      </c>
      <c r="R112" s="19">
        <f t="shared" ca="1" si="127"/>
        <v>46</v>
      </c>
      <c r="S112">
        <f t="shared" ca="1" si="128"/>
        <v>12</v>
      </c>
      <c r="T112" t="str">
        <f t="shared" ca="1" si="129"/>
        <v>{Баралгин, Влажные салфетки, Долгит, Терафлю}</v>
      </c>
      <c r="U112" t="str">
        <f t="shared" ca="1" si="149"/>
        <v>Анальгин</v>
      </c>
      <c r="V112" t="str">
        <f t="shared" ca="1" si="150"/>
        <v>Влажные салфетки</v>
      </c>
      <c r="W112" t="str">
        <f t="shared" ca="1" si="151"/>
        <v>Корвалол</v>
      </c>
      <c r="X112" t="str">
        <f t="shared" ca="1" si="152"/>
        <v>Стелланин</v>
      </c>
      <c r="Y112" t="str">
        <f t="shared" ca="1" si="153"/>
        <v>Терафлю</v>
      </c>
      <c r="Z112" s="19">
        <f t="shared" ca="1" si="130"/>
        <v>62</v>
      </c>
      <c r="AA112">
        <f t="shared" ca="1" si="131"/>
        <v>12</v>
      </c>
      <c r="AB112" t="str">
        <f t="shared" ca="1" si="132"/>
        <v>{Анальгин, Влажные салфетки, Корвалол, Стелланин, Терафлю}</v>
      </c>
      <c r="AC112" t="str">
        <f t="shared" ca="1" si="143"/>
        <v>Анальгин</v>
      </c>
      <c r="AD112" t="str">
        <f t="shared" ca="1" si="144"/>
        <v>Влажные салфетки</v>
      </c>
      <c r="AE112" t="str">
        <f t="shared" ca="1" si="145"/>
        <v>Долгит</v>
      </c>
      <c r="AF112" t="str">
        <f t="shared" ca="1" si="146"/>
        <v>Контрактубекс</v>
      </c>
      <c r="AG112" t="str">
        <f t="shared" ca="1" si="147"/>
        <v>Мирамистин</v>
      </c>
      <c r="AH112" t="str">
        <f t="shared" ca="1" si="148"/>
        <v>Терафлю</v>
      </c>
      <c r="AI112" s="19">
        <f t="shared" ca="1" si="133"/>
        <v>95</v>
      </c>
      <c r="AJ112">
        <f t="shared" ca="1" si="134"/>
        <v>12</v>
      </c>
      <c r="AK112" t="str">
        <f t="shared" ca="1" si="135"/>
        <v>{Анальгин, Влажные салфетки, Долгит, Контрактубекс, Мирамистин, Терафлю}</v>
      </c>
      <c r="AL112" t="str">
        <f t="shared" ca="1" si="168"/>
        <v>Баралгин</v>
      </c>
      <c r="AM112" t="str">
        <f t="shared" ca="1" si="169"/>
        <v>Влажные салфетки</v>
      </c>
      <c r="AN112" t="str">
        <f t="shared" ca="1" si="170"/>
        <v>Долгит</v>
      </c>
      <c r="AO112" t="str">
        <f t="shared" ca="1" si="171"/>
        <v>Корвалол</v>
      </c>
      <c r="AP112" t="str">
        <f t="shared" ca="1" si="172"/>
        <v>Мирамистин</v>
      </c>
      <c r="AQ112" t="str">
        <f t="shared" ca="1" si="173"/>
        <v>Стелланин</v>
      </c>
      <c r="AR112" t="str">
        <f t="shared" ca="1" si="174"/>
        <v>Терафлю</v>
      </c>
      <c r="AS112" s="19">
        <f t="shared" ca="1" si="177"/>
        <v>170</v>
      </c>
      <c r="AT112">
        <f t="shared" ca="1" si="178"/>
        <v>12</v>
      </c>
      <c r="AU112" t="str">
        <f t="shared" ca="1" si="138"/>
        <v>{Баралгин, Влажные салфетки, Долгит, Корвалол, Мирамистин, Стелланин, Терафлю}</v>
      </c>
      <c r="BD112" s="19"/>
    </row>
    <row r="113" spans="8:56" x14ac:dyDescent="0.3">
      <c r="H113" t="str">
        <f t="shared" ca="1" si="121"/>
        <v>Контрактубекс</v>
      </c>
      <c r="I113" t="str">
        <f t="shared" ca="1" si="122"/>
        <v>Корвалол</v>
      </c>
      <c r="J113" t="str">
        <f t="shared" ca="1" si="123"/>
        <v>Мирамистин</v>
      </c>
      <c r="K113" s="19">
        <f t="shared" ca="1" si="175"/>
        <v>38</v>
      </c>
      <c r="L113">
        <f t="shared" ca="1" si="176"/>
        <v>10</v>
      </c>
      <c r="M113" t="str">
        <f t="shared" ca="1" si="126"/>
        <v>{Контрактубекс, Корвалол, Мирамистин}</v>
      </c>
      <c r="N113" t="str">
        <f t="shared" ca="1" si="139"/>
        <v>Баралгин</v>
      </c>
      <c r="O113" t="str">
        <f t="shared" ca="1" si="140"/>
        <v>Влажные салфетки</v>
      </c>
      <c r="P113" t="str">
        <f t="shared" ca="1" si="141"/>
        <v>Контрактубекс</v>
      </c>
      <c r="Q113" t="str">
        <f t="shared" ca="1" si="142"/>
        <v>Корвалол</v>
      </c>
      <c r="R113" s="19">
        <f t="shared" ca="1" si="127"/>
        <v>47</v>
      </c>
      <c r="S113">
        <f t="shared" ca="1" si="128"/>
        <v>9</v>
      </c>
      <c r="T113" t="str">
        <f t="shared" ca="1" si="129"/>
        <v>{Баралгин, Влажные салфетки, Контрактубекс, Корвалол}</v>
      </c>
      <c r="U113" t="str">
        <f t="shared" ca="1" si="149"/>
        <v>Анальгин</v>
      </c>
      <c r="V113" t="str">
        <f t="shared" ca="1" si="150"/>
        <v>Влажные салфетки</v>
      </c>
      <c r="W113" t="str">
        <f t="shared" ca="1" si="151"/>
        <v>Мирамистин</v>
      </c>
      <c r="X113" t="str">
        <f t="shared" ca="1" si="152"/>
        <v>Стелланин</v>
      </c>
      <c r="Y113" t="str">
        <f t="shared" ca="1" si="153"/>
        <v>Терафлю</v>
      </c>
      <c r="Z113" s="19">
        <f t="shared" ca="1" si="130"/>
        <v>64</v>
      </c>
      <c r="AA113">
        <f t="shared" ca="1" si="131"/>
        <v>12</v>
      </c>
      <c r="AB113" t="str">
        <f t="shared" ca="1" si="132"/>
        <v>{Анальгин, Влажные салфетки, Мирамистин, Стелланин, Терафлю}</v>
      </c>
      <c r="AC113" t="str">
        <f t="shared" ca="1" si="143"/>
        <v>Анальгин</v>
      </c>
      <c r="AD113" t="str">
        <f t="shared" ca="1" si="144"/>
        <v>Влажные салфетки</v>
      </c>
      <c r="AE113" t="str">
        <f t="shared" ca="1" si="145"/>
        <v>Долгит</v>
      </c>
      <c r="AF113" t="str">
        <f t="shared" ca="1" si="146"/>
        <v>Контрактубекс</v>
      </c>
      <c r="AG113" t="str">
        <f t="shared" ca="1" si="147"/>
        <v>Стелланин</v>
      </c>
      <c r="AH113" t="str">
        <f t="shared" ca="1" si="148"/>
        <v>Терафлю</v>
      </c>
      <c r="AI113" s="19">
        <f t="shared" ca="1" si="133"/>
        <v>96</v>
      </c>
      <c r="AJ113">
        <f t="shared" ca="1" si="134"/>
        <v>12</v>
      </c>
      <c r="AK113" t="str">
        <f t="shared" ca="1" si="135"/>
        <v>{Анальгин, Влажные салфетки, Долгит, Контрактубекс, Стелланин, Терафлю}</v>
      </c>
      <c r="AL113" t="str">
        <f t="shared" ca="1" si="168"/>
        <v>Баралгин</v>
      </c>
      <c r="AM113" t="str">
        <f t="shared" ca="1" si="169"/>
        <v>Влажные салфетки</v>
      </c>
      <c r="AN113" t="str">
        <f t="shared" ca="1" si="170"/>
        <v>Контрактубекс</v>
      </c>
      <c r="AO113" t="str">
        <f t="shared" ca="1" si="171"/>
        <v>Корвалол</v>
      </c>
      <c r="AP113" t="str">
        <f t="shared" ca="1" si="172"/>
        <v>Мирамистин</v>
      </c>
      <c r="AQ113" t="str">
        <f t="shared" ca="1" si="173"/>
        <v>Стелланин</v>
      </c>
      <c r="AR113" t="str">
        <f t="shared" ca="1" si="174"/>
        <v>Терафлю</v>
      </c>
      <c r="AS113" s="19">
        <f t="shared" ca="1" si="177"/>
        <v>174</v>
      </c>
      <c r="AT113">
        <f t="shared" ca="1" si="178"/>
        <v>12</v>
      </c>
      <c r="AU113" t="str">
        <f t="shared" ca="1" si="138"/>
        <v>{Баралгин, Влажные салфетки, Контрактубекс, Корвалол, Мирамистин, Стелланин, Терафлю}</v>
      </c>
      <c r="BD113" s="19"/>
    </row>
    <row r="114" spans="8:56" x14ac:dyDescent="0.3">
      <c r="H114" t="str">
        <f t="shared" ca="1" si="121"/>
        <v>Контрактубекс</v>
      </c>
      <c r="I114" t="str">
        <f t="shared" ca="1" si="122"/>
        <v>Корвалол</v>
      </c>
      <c r="J114" t="str">
        <f t="shared" ca="1" si="123"/>
        <v>Стелланин</v>
      </c>
      <c r="K114" s="19">
        <f t="shared" ca="1" si="175"/>
        <v>38</v>
      </c>
      <c r="L114">
        <f t="shared" ca="1" si="176"/>
        <v>11</v>
      </c>
      <c r="M114" t="str">
        <f t="shared" ca="1" si="126"/>
        <v>{Контрактубекс, Корвалол, Стелланин}</v>
      </c>
      <c r="N114" t="str">
        <f t="shared" ca="1" si="139"/>
        <v>Баралгин</v>
      </c>
      <c r="O114" t="str">
        <f t="shared" ca="1" si="140"/>
        <v>Влажные салфетки</v>
      </c>
      <c r="P114" t="str">
        <f t="shared" ca="1" si="141"/>
        <v>Контрактубекс</v>
      </c>
      <c r="Q114" t="str">
        <f t="shared" ca="1" si="142"/>
        <v>Мирамистин</v>
      </c>
      <c r="R114" s="19">
        <f t="shared" ca="1" si="127"/>
        <v>47</v>
      </c>
      <c r="S114">
        <f t="shared" ca="1" si="128"/>
        <v>10</v>
      </c>
      <c r="T114" t="str">
        <f t="shared" ca="1" si="129"/>
        <v>{Баралгин, Влажные салфетки, Контрактубекс, Мирамистин}</v>
      </c>
      <c r="U114" t="str">
        <f t="shared" ca="1" si="149"/>
        <v>Анальгин</v>
      </c>
      <c r="V114" t="str">
        <f t="shared" ca="1" si="150"/>
        <v>Долгит</v>
      </c>
      <c r="W114" t="str">
        <f t="shared" ca="1" si="151"/>
        <v>Контрактубекс</v>
      </c>
      <c r="X114" t="str">
        <f t="shared" ca="1" si="152"/>
        <v>Корвалол</v>
      </c>
      <c r="Y114" t="str">
        <f t="shared" ca="1" si="153"/>
        <v>Мирамистин</v>
      </c>
      <c r="Z114" s="19">
        <f t="shared" ca="1" si="130"/>
        <v>67</v>
      </c>
      <c r="AA114">
        <f t="shared" ca="1" si="131"/>
        <v>10</v>
      </c>
      <c r="AB114" t="str">
        <f t="shared" ca="1" si="132"/>
        <v>{Анальгин, Долгит, Контрактубекс, Корвалол, Мирамистин}</v>
      </c>
      <c r="AC114" t="str">
        <f t="shared" ca="1" si="143"/>
        <v>Анальгин</v>
      </c>
      <c r="AD114" t="str">
        <f t="shared" ca="1" si="144"/>
        <v>Влажные салфетки</v>
      </c>
      <c r="AE114" t="str">
        <f t="shared" ca="1" si="145"/>
        <v>Долгит</v>
      </c>
      <c r="AF114" t="str">
        <f t="shared" ca="1" si="146"/>
        <v>Корвалол</v>
      </c>
      <c r="AG114" t="str">
        <f t="shared" ca="1" si="147"/>
        <v>Мирамистин</v>
      </c>
      <c r="AH114" t="str">
        <f t="shared" ca="1" si="148"/>
        <v>Стелланин</v>
      </c>
      <c r="AI114" s="19">
        <f t="shared" ca="1" si="133"/>
        <v>98</v>
      </c>
      <c r="AJ114">
        <f t="shared" ca="1" si="134"/>
        <v>11</v>
      </c>
      <c r="AK114" t="str">
        <f t="shared" ca="1" si="135"/>
        <v>{Анальгин, Влажные салфетки, Долгит, Корвалол, Мирамистин, Стелланин}</v>
      </c>
      <c r="AL114" t="str">
        <f t="shared" ca="1" si="168"/>
        <v>Баралгин</v>
      </c>
      <c r="AM114" t="str">
        <f t="shared" ca="1" si="169"/>
        <v>Долгит</v>
      </c>
      <c r="AN114" t="str">
        <f t="shared" ca="1" si="170"/>
        <v>Контрактубекс</v>
      </c>
      <c r="AO114" t="str">
        <f t="shared" ca="1" si="171"/>
        <v>Корвалол</v>
      </c>
      <c r="AP114" t="str">
        <f t="shared" ca="1" si="172"/>
        <v>Мирамистин</v>
      </c>
      <c r="AQ114" t="str">
        <f t="shared" ca="1" si="173"/>
        <v>Стелланин</v>
      </c>
      <c r="AR114" t="str">
        <f t="shared" ca="1" si="174"/>
        <v>Терафлю</v>
      </c>
      <c r="AS114" s="19">
        <f t="shared" ca="1" si="177"/>
        <v>179</v>
      </c>
      <c r="AT114">
        <f t="shared" ca="1" si="178"/>
        <v>12</v>
      </c>
      <c r="AU114" t="str">
        <f t="shared" ca="1" si="138"/>
        <v>{Баралгин, Долгит, Контрактубекс, Корвалол, Мирамистин, Стелланин, Терафлю}</v>
      </c>
      <c r="BD114" s="19"/>
    </row>
    <row r="115" spans="8:56" x14ac:dyDescent="0.3">
      <c r="H115" t="str">
        <f t="shared" ref="H115:H122" ca="1" si="179">INDIRECT(ADDRESS(K115,3))</f>
        <v>Контрактубекс</v>
      </c>
      <c r="I115" t="str">
        <f t="shared" ref="I115:I122" ca="1" si="180">INDIRECT(ADDRESS(K115,4))</f>
        <v>Корвалол</v>
      </c>
      <c r="J115" t="str">
        <f t="shared" ref="J115:J122" ca="1" si="181">INDIRECT(ADDRESS(L115,1))</f>
        <v>Терафлю</v>
      </c>
      <c r="K115" s="19">
        <f t="shared" ca="1" si="175"/>
        <v>38</v>
      </c>
      <c r="L115">
        <f t="shared" ca="1" si="176"/>
        <v>12</v>
      </c>
      <c r="M115" t="str">
        <f t="shared" ca="1" si="126"/>
        <v>{Контрактубекс, Корвалол, Терафлю}</v>
      </c>
      <c r="N115" t="str">
        <f t="shared" ca="1" si="139"/>
        <v>Баралгин</v>
      </c>
      <c r="O115" t="str">
        <f t="shared" ca="1" si="140"/>
        <v>Влажные салфетки</v>
      </c>
      <c r="P115" t="str">
        <f t="shared" ca="1" si="141"/>
        <v>Контрактубекс</v>
      </c>
      <c r="Q115" t="str">
        <f t="shared" ca="1" si="142"/>
        <v>Стелланин</v>
      </c>
      <c r="R115" s="19">
        <f t="shared" ca="1" si="127"/>
        <v>47</v>
      </c>
      <c r="S115">
        <f t="shared" ca="1" si="128"/>
        <v>11</v>
      </c>
      <c r="T115" t="str">
        <f t="shared" ca="1" si="129"/>
        <v>{Баралгин, Влажные салфетки, Контрактубекс, Стелланин}</v>
      </c>
      <c r="U115" t="str">
        <f t="shared" ca="1" si="149"/>
        <v>Анальгин</v>
      </c>
      <c r="V115" t="str">
        <f t="shared" ca="1" si="150"/>
        <v>Долгит</v>
      </c>
      <c r="W115" t="str">
        <f t="shared" ca="1" si="151"/>
        <v>Контрактубекс</v>
      </c>
      <c r="X115" t="str">
        <f t="shared" ca="1" si="152"/>
        <v>Корвалол</v>
      </c>
      <c r="Y115" t="str">
        <f t="shared" ca="1" si="153"/>
        <v>Стелланин</v>
      </c>
      <c r="Z115" s="19">
        <f t="shared" ca="1" si="130"/>
        <v>67</v>
      </c>
      <c r="AA115">
        <f t="shared" ca="1" si="131"/>
        <v>11</v>
      </c>
      <c r="AB115" t="str">
        <f t="shared" ca="1" si="132"/>
        <v>{Анальгин, Долгит, Контрактубекс, Корвалол, Стелланин}</v>
      </c>
      <c r="AC115" t="str">
        <f t="shared" ca="1" si="143"/>
        <v>Анальгин</v>
      </c>
      <c r="AD115" t="str">
        <f t="shared" ca="1" si="144"/>
        <v>Влажные салфетки</v>
      </c>
      <c r="AE115" t="str">
        <f t="shared" ca="1" si="145"/>
        <v>Долгит</v>
      </c>
      <c r="AF115" t="str">
        <f t="shared" ca="1" si="146"/>
        <v>Корвалол</v>
      </c>
      <c r="AG115" t="str">
        <f t="shared" ca="1" si="147"/>
        <v>Мирамистин</v>
      </c>
      <c r="AH115" t="str">
        <f t="shared" ca="1" si="148"/>
        <v>Терафлю</v>
      </c>
      <c r="AI115" s="19">
        <f t="shared" ca="1" si="133"/>
        <v>98</v>
      </c>
      <c r="AJ115">
        <f t="shared" ca="1" si="134"/>
        <v>12</v>
      </c>
      <c r="AK115" t="str">
        <f t="shared" ca="1" si="135"/>
        <v>{Анальгин, Влажные салфетки, Долгит, Корвалол, Мирамистин, Терафлю}</v>
      </c>
      <c r="AL115" t="str">
        <f t="shared" ca="1" si="168"/>
        <v>Валидол</v>
      </c>
      <c r="AM115" t="str">
        <f t="shared" ca="1" si="169"/>
        <v>Влажные салфетки</v>
      </c>
      <c r="AN115" t="str">
        <f t="shared" ca="1" si="170"/>
        <v>Долгит</v>
      </c>
      <c r="AO115" t="str">
        <f t="shared" ca="1" si="171"/>
        <v>Контрактубекс</v>
      </c>
      <c r="AP115" t="str">
        <f t="shared" ca="1" si="172"/>
        <v>Корвалол</v>
      </c>
      <c r="AQ115" t="str">
        <f t="shared" ca="1" si="173"/>
        <v>Мирамистин</v>
      </c>
      <c r="AR115" t="str">
        <f t="shared" ca="1" si="174"/>
        <v>Стелланин</v>
      </c>
      <c r="AS115" s="19">
        <f t="shared" ca="1" si="177"/>
        <v>185</v>
      </c>
      <c r="AT115">
        <f t="shared" ca="1" si="178"/>
        <v>11</v>
      </c>
      <c r="AU115" t="str">
        <f t="shared" ca="1" si="138"/>
        <v>{Валидол, Влажные салфетки, Долгит, Контрактубекс, Корвалол, Мирамистин, Стелланин}</v>
      </c>
      <c r="BD115" s="19"/>
    </row>
    <row r="116" spans="8:56" x14ac:dyDescent="0.3">
      <c r="H116" t="str">
        <f t="shared" ca="1" si="179"/>
        <v>Контрактубекс</v>
      </c>
      <c r="I116" t="str">
        <f t="shared" ca="1" si="180"/>
        <v>Мирамистин</v>
      </c>
      <c r="J116" t="str">
        <f t="shared" ca="1" si="181"/>
        <v>Стелланин</v>
      </c>
      <c r="K116" s="19">
        <f t="shared" ca="1" si="175"/>
        <v>39</v>
      </c>
      <c r="L116">
        <f t="shared" ca="1" si="176"/>
        <v>11</v>
      </c>
      <c r="M116" t="str">
        <f t="shared" ca="1" si="126"/>
        <v>{Контрактубекс, Мирамистин, Стелланин}</v>
      </c>
      <c r="N116" t="str">
        <f t="shared" ca="1" si="139"/>
        <v>Баралгин</v>
      </c>
      <c r="O116" t="str">
        <f t="shared" ca="1" si="140"/>
        <v>Влажные салфетки</v>
      </c>
      <c r="P116" t="str">
        <f t="shared" ca="1" si="141"/>
        <v>Контрактубекс</v>
      </c>
      <c r="Q116" t="str">
        <f t="shared" ca="1" si="142"/>
        <v>Терафлю</v>
      </c>
      <c r="R116" s="19">
        <f t="shared" ca="1" si="127"/>
        <v>47</v>
      </c>
      <c r="S116">
        <f t="shared" ca="1" si="128"/>
        <v>12</v>
      </c>
      <c r="T116" t="str">
        <f t="shared" ca="1" si="129"/>
        <v>{Баралгин, Влажные салфетки, Контрактубекс, Терафлю}</v>
      </c>
      <c r="U116" t="str">
        <f t="shared" ca="1" si="149"/>
        <v>Анальгин</v>
      </c>
      <c r="V116" t="str">
        <f t="shared" ca="1" si="150"/>
        <v>Долгит</v>
      </c>
      <c r="W116" t="str">
        <f t="shared" ca="1" si="151"/>
        <v>Контрактубекс</v>
      </c>
      <c r="X116" t="str">
        <f t="shared" ca="1" si="152"/>
        <v>Корвалол</v>
      </c>
      <c r="Y116" t="str">
        <f t="shared" ca="1" si="153"/>
        <v>Терафлю</v>
      </c>
      <c r="Z116" s="19">
        <f t="shared" ca="1" si="130"/>
        <v>67</v>
      </c>
      <c r="AA116">
        <f t="shared" ca="1" si="131"/>
        <v>12</v>
      </c>
      <c r="AB116" t="str">
        <f t="shared" ca="1" si="132"/>
        <v>{Анальгин, Долгит, Контрактубекс, Корвалол, Терафлю}</v>
      </c>
      <c r="AC116" t="str">
        <f t="shared" ca="1" si="143"/>
        <v>Анальгин</v>
      </c>
      <c r="AD116" t="str">
        <f t="shared" ca="1" si="144"/>
        <v>Влажные салфетки</v>
      </c>
      <c r="AE116" t="str">
        <f t="shared" ca="1" si="145"/>
        <v>Долгит</v>
      </c>
      <c r="AF116" t="str">
        <f t="shared" ca="1" si="146"/>
        <v>Корвалол</v>
      </c>
      <c r="AG116" t="str">
        <f t="shared" ca="1" si="147"/>
        <v>Стелланин</v>
      </c>
      <c r="AH116" t="str">
        <f t="shared" ca="1" si="148"/>
        <v>Терафлю</v>
      </c>
      <c r="AI116" s="19">
        <f t="shared" ca="1" si="133"/>
        <v>99</v>
      </c>
      <c r="AJ116">
        <f t="shared" ca="1" si="134"/>
        <v>12</v>
      </c>
      <c r="AK116" t="str">
        <f t="shared" ca="1" si="135"/>
        <v>{Анальгин, Влажные салфетки, Долгит, Корвалол, Стелланин, Терафлю}</v>
      </c>
      <c r="AL116" t="str">
        <f t="shared" ca="1" si="168"/>
        <v>Валидол</v>
      </c>
      <c r="AM116" t="str">
        <f t="shared" ca="1" si="169"/>
        <v>Влажные салфетки</v>
      </c>
      <c r="AN116" t="str">
        <f t="shared" ca="1" si="170"/>
        <v>Долгит</v>
      </c>
      <c r="AO116" t="str">
        <f t="shared" ca="1" si="171"/>
        <v>Контрактубекс</v>
      </c>
      <c r="AP116" t="str">
        <f t="shared" ca="1" si="172"/>
        <v>Корвалол</v>
      </c>
      <c r="AQ116" t="str">
        <f t="shared" ca="1" si="173"/>
        <v>Мирамистин</v>
      </c>
      <c r="AR116" t="str">
        <f t="shared" ca="1" si="174"/>
        <v>Терафлю</v>
      </c>
      <c r="AS116" s="19">
        <f t="shared" ca="1" si="177"/>
        <v>185</v>
      </c>
      <c r="AT116">
        <f t="shared" ca="1" si="178"/>
        <v>12</v>
      </c>
      <c r="AU116" t="str">
        <f t="shared" ca="1" si="138"/>
        <v>{Валидол, Влажные салфетки, Долгит, Контрактубекс, Корвалол, Мирамистин, Терафлю}</v>
      </c>
      <c r="BD116" s="19"/>
    </row>
    <row r="117" spans="8:56" x14ac:dyDescent="0.3">
      <c r="H117" t="str">
        <f t="shared" ca="1" si="179"/>
        <v>Контрактубекс</v>
      </c>
      <c r="I117" t="str">
        <f t="shared" ca="1" si="180"/>
        <v>Мирамистин</v>
      </c>
      <c r="J117" t="str">
        <f t="shared" ca="1" si="181"/>
        <v>Терафлю</v>
      </c>
      <c r="K117" s="19">
        <f t="shared" ca="1" si="175"/>
        <v>39</v>
      </c>
      <c r="L117">
        <f t="shared" ca="1" si="176"/>
        <v>12</v>
      </c>
      <c r="M117" t="str">
        <f t="shared" ca="1" si="126"/>
        <v>{Контрактубекс, Мирамистин, Терафлю}</v>
      </c>
      <c r="N117" t="str">
        <f t="shared" ca="1" si="139"/>
        <v>Баралгин</v>
      </c>
      <c r="O117" t="str">
        <f t="shared" ca="1" si="140"/>
        <v>Влажные салфетки</v>
      </c>
      <c r="P117" t="str">
        <f t="shared" ca="1" si="141"/>
        <v>Корвалол</v>
      </c>
      <c r="Q117" t="str">
        <f t="shared" ca="1" si="142"/>
        <v>Мирамистин</v>
      </c>
      <c r="R117" s="19">
        <f t="shared" ca="1" si="127"/>
        <v>48</v>
      </c>
      <c r="S117">
        <f t="shared" ca="1" si="128"/>
        <v>10</v>
      </c>
      <c r="T117" t="str">
        <f t="shared" ca="1" si="129"/>
        <v>{Баралгин, Влажные салфетки, Корвалол, Мирамистин}</v>
      </c>
      <c r="U117" t="str">
        <f t="shared" ca="1" si="149"/>
        <v>Анальгин</v>
      </c>
      <c r="V117" t="str">
        <f t="shared" ca="1" si="150"/>
        <v>Долгит</v>
      </c>
      <c r="W117" t="str">
        <f t="shared" ca="1" si="151"/>
        <v>Контрактубекс</v>
      </c>
      <c r="X117" t="str">
        <f t="shared" ca="1" si="152"/>
        <v>Мирамистин</v>
      </c>
      <c r="Y117" t="str">
        <f t="shared" ca="1" si="153"/>
        <v>Стелланин</v>
      </c>
      <c r="Z117" s="19">
        <f t="shared" ca="1" si="130"/>
        <v>68</v>
      </c>
      <c r="AA117">
        <f t="shared" ca="1" si="131"/>
        <v>11</v>
      </c>
      <c r="AB117" t="str">
        <f t="shared" ca="1" si="132"/>
        <v>{Анальгин, Долгит, Контрактубекс, Мирамистин, Стелланин}</v>
      </c>
      <c r="AC117" t="str">
        <f t="shared" ca="1" si="143"/>
        <v>Анальгин</v>
      </c>
      <c r="AD117" t="str">
        <f t="shared" ca="1" si="144"/>
        <v>Влажные салфетки</v>
      </c>
      <c r="AE117" t="str">
        <f t="shared" ca="1" si="145"/>
        <v>Долгит</v>
      </c>
      <c r="AF117" t="str">
        <f t="shared" ca="1" si="146"/>
        <v>Мирамистин</v>
      </c>
      <c r="AG117" t="str">
        <f t="shared" ca="1" si="147"/>
        <v>Стелланин</v>
      </c>
      <c r="AH117" t="str">
        <f t="shared" ca="1" si="148"/>
        <v>Терафлю</v>
      </c>
      <c r="AI117" s="19">
        <f t="shared" ca="1" si="133"/>
        <v>101</v>
      </c>
      <c r="AJ117">
        <f t="shared" ca="1" si="134"/>
        <v>12</v>
      </c>
      <c r="AK117" t="str">
        <f t="shared" ca="1" si="135"/>
        <v>{Анальгин, Влажные салфетки, Долгит, Мирамистин, Стелланин, Терафлю}</v>
      </c>
      <c r="AL117" t="str">
        <f t="shared" ca="1" si="168"/>
        <v>Валидол</v>
      </c>
      <c r="AM117" t="str">
        <f t="shared" ca="1" si="169"/>
        <v>Влажные салфетки</v>
      </c>
      <c r="AN117" t="str">
        <f t="shared" ca="1" si="170"/>
        <v>Долгит</v>
      </c>
      <c r="AO117" t="str">
        <f t="shared" ca="1" si="171"/>
        <v>Контрактубекс</v>
      </c>
      <c r="AP117" t="str">
        <f t="shared" ca="1" si="172"/>
        <v>Корвалол</v>
      </c>
      <c r="AQ117" t="str">
        <f t="shared" ca="1" si="173"/>
        <v>Стелланин</v>
      </c>
      <c r="AR117" t="str">
        <f t="shared" ca="1" si="174"/>
        <v>Терафлю</v>
      </c>
      <c r="AS117" s="19">
        <f t="shared" ca="1" si="177"/>
        <v>186</v>
      </c>
      <c r="AT117">
        <f t="shared" ca="1" si="178"/>
        <v>12</v>
      </c>
      <c r="AU117" t="str">
        <f t="shared" ca="1" si="138"/>
        <v>{Валидол, Влажные салфетки, Долгит, Контрактубекс, Корвалол, Стелланин, Терафлю}</v>
      </c>
      <c r="BD117" s="19"/>
    </row>
    <row r="118" spans="8:56" x14ac:dyDescent="0.3">
      <c r="H118" t="str">
        <f t="shared" ca="1" si="179"/>
        <v>Контрактубекс</v>
      </c>
      <c r="I118" t="str">
        <f t="shared" ca="1" si="180"/>
        <v>Стелланин</v>
      </c>
      <c r="J118" t="str">
        <f t="shared" ca="1" si="181"/>
        <v>Терафлю</v>
      </c>
      <c r="K118" s="19">
        <f t="shared" ca="1" si="175"/>
        <v>40</v>
      </c>
      <c r="L118">
        <f t="shared" ca="1" si="176"/>
        <v>12</v>
      </c>
      <c r="M118" t="str">
        <f t="shared" ca="1" si="126"/>
        <v>{Контрактубекс, Стелланин, Терафлю}</v>
      </c>
      <c r="N118" t="str">
        <f t="shared" ca="1" si="139"/>
        <v>Баралгин</v>
      </c>
      <c r="O118" t="str">
        <f t="shared" ca="1" si="140"/>
        <v>Влажные салфетки</v>
      </c>
      <c r="P118" t="str">
        <f t="shared" ca="1" si="141"/>
        <v>Корвалол</v>
      </c>
      <c r="Q118" t="str">
        <f t="shared" ca="1" si="142"/>
        <v>Стелланин</v>
      </c>
      <c r="R118" s="19">
        <f t="shared" ca="1" si="127"/>
        <v>48</v>
      </c>
      <c r="S118">
        <f t="shared" ca="1" si="128"/>
        <v>11</v>
      </c>
      <c r="T118" t="str">
        <f t="shared" ca="1" si="129"/>
        <v>{Баралгин, Влажные салфетки, Корвалол, Стелланин}</v>
      </c>
      <c r="U118" t="str">
        <f t="shared" ca="1" si="149"/>
        <v>Анальгин</v>
      </c>
      <c r="V118" t="str">
        <f t="shared" ca="1" si="150"/>
        <v>Долгит</v>
      </c>
      <c r="W118" t="str">
        <f t="shared" ca="1" si="151"/>
        <v>Контрактубекс</v>
      </c>
      <c r="X118" t="str">
        <f t="shared" ca="1" si="152"/>
        <v>Мирамистин</v>
      </c>
      <c r="Y118" t="str">
        <f t="shared" ca="1" si="153"/>
        <v>Терафлю</v>
      </c>
      <c r="Z118" s="19">
        <f t="shared" ca="1" si="130"/>
        <v>68</v>
      </c>
      <c r="AA118">
        <f t="shared" ca="1" si="131"/>
        <v>12</v>
      </c>
      <c r="AB118" t="str">
        <f t="shared" ca="1" si="132"/>
        <v>{Анальгин, Долгит, Контрактубекс, Мирамистин, Терафлю}</v>
      </c>
      <c r="AC118" t="str">
        <f t="shared" ca="1" si="143"/>
        <v>Анальгин</v>
      </c>
      <c r="AD118" t="str">
        <f t="shared" ca="1" si="144"/>
        <v>Влажные салфетки</v>
      </c>
      <c r="AE118" t="str">
        <f t="shared" ca="1" si="145"/>
        <v>Контрактубекс</v>
      </c>
      <c r="AF118" t="str">
        <f t="shared" ca="1" si="146"/>
        <v>Корвалол</v>
      </c>
      <c r="AG118" t="str">
        <f t="shared" ca="1" si="147"/>
        <v>Мирамистин</v>
      </c>
      <c r="AH118" t="str">
        <f t="shared" ca="1" si="148"/>
        <v>Стелланин</v>
      </c>
      <c r="AI118" s="19">
        <f t="shared" ca="1" si="133"/>
        <v>104</v>
      </c>
      <c r="AJ118">
        <f t="shared" ca="1" si="134"/>
        <v>11</v>
      </c>
      <c r="AK118" t="str">
        <f t="shared" ca="1" si="135"/>
        <v>{Анальгин, Влажные салфетки, Контрактубекс, Корвалол, Мирамистин, Стелланин}</v>
      </c>
      <c r="AL118" t="str">
        <f t="shared" ca="1" si="168"/>
        <v>Валидол</v>
      </c>
      <c r="AM118" t="str">
        <f t="shared" ca="1" si="169"/>
        <v>Влажные салфетки</v>
      </c>
      <c r="AN118" t="str">
        <f t="shared" ca="1" si="170"/>
        <v>Долгит</v>
      </c>
      <c r="AO118" t="str">
        <f t="shared" ca="1" si="171"/>
        <v>Контрактубекс</v>
      </c>
      <c r="AP118" t="str">
        <f t="shared" ca="1" si="172"/>
        <v>Мирамистин</v>
      </c>
      <c r="AQ118" t="str">
        <f t="shared" ca="1" si="173"/>
        <v>Стелланин</v>
      </c>
      <c r="AR118" t="str">
        <f t="shared" ca="1" si="174"/>
        <v>Терафлю</v>
      </c>
      <c r="AS118" s="19">
        <f t="shared" ca="1" si="177"/>
        <v>188</v>
      </c>
      <c r="AT118">
        <f t="shared" ca="1" si="178"/>
        <v>12</v>
      </c>
      <c r="AU118" t="str">
        <f t="shared" ca="1" si="138"/>
        <v>{Валидол, Влажные салфетки, Долгит, Контрактубекс, Мирамистин, Стелланин, Терафлю}</v>
      </c>
      <c r="BD118" s="19"/>
    </row>
    <row r="119" spans="8:56" x14ac:dyDescent="0.3">
      <c r="H119" t="str">
        <f t="shared" ca="1" si="179"/>
        <v>Корвалол</v>
      </c>
      <c r="I119" t="str">
        <f t="shared" ca="1" si="180"/>
        <v>Мирамистин</v>
      </c>
      <c r="J119" t="str">
        <f t="shared" ca="1" si="181"/>
        <v>Стелланин</v>
      </c>
      <c r="K119" s="19">
        <f t="shared" ca="1" si="175"/>
        <v>42</v>
      </c>
      <c r="L119">
        <f t="shared" ca="1" si="176"/>
        <v>11</v>
      </c>
      <c r="M119" t="str">
        <f t="shared" ca="1" si="126"/>
        <v>{Корвалол, Мирамистин, Стелланин}</v>
      </c>
      <c r="N119" t="str">
        <f t="shared" ca="1" si="139"/>
        <v>Баралгин</v>
      </c>
      <c r="O119" t="str">
        <f t="shared" ca="1" si="140"/>
        <v>Влажные салфетки</v>
      </c>
      <c r="P119" t="str">
        <f t="shared" ca="1" si="141"/>
        <v>Корвалол</v>
      </c>
      <c r="Q119" t="str">
        <f t="shared" ca="1" si="142"/>
        <v>Терафлю</v>
      </c>
      <c r="R119" s="19">
        <f t="shared" ca="1" si="127"/>
        <v>48</v>
      </c>
      <c r="S119">
        <f t="shared" ca="1" si="128"/>
        <v>12</v>
      </c>
      <c r="T119" t="str">
        <f t="shared" ca="1" si="129"/>
        <v>{Баралгин, Влажные салфетки, Корвалол, Терафлю}</v>
      </c>
      <c r="U119" t="str">
        <f t="shared" ca="1" si="149"/>
        <v>Анальгин</v>
      </c>
      <c r="V119" t="str">
        <f t="shared" ca="1" si="150"/>
        <v>Долгит</v>
      </c>
      <c r="W119" t="str">
        <f t="shared" ca="1" si="151"/>
        <v>Контрактубекс</v>
      </c>
      <c r="X119" t="str">
        <f t="shared" ca="1" si="152"/>
        <v>Стелланин</v>
      </c>
      <c r="Y119" t="str">
        <f t="shared" ca="1" si="153"/>
        <v>Терафлю</v>
      </c>
      <c r="Z119" s="19">
        <f t="shared" ca="1" si="130"/>
        <v>69</v>
      </c>
      <c r="AA119">
        <f t="shared" ca="1" si="131"/>
        <v>12</v>
      </c>
      <c r="AB119" t="str">
        <f t="shared" ca="1" si="132"/>
        <v>{Анальгин, Долгит, Контрактубекс, Стелланин, Терафлю}</v>
      </c>
      <c r="AC119" t="str">
        <f t="shared" ca="1" si="143"/>
        <v>Анальгин</v>
      </c>
      <c r="AD119" t="str">
        <f t="shared" ca="1" si="144"/>
        <v>Влажные салфетки</v>
      </c>
      <c r="AE119" t="str">
        <f t="shared" ca="1" si="145"/>
        <v>Контрактубекс</v>
      </c>
      <c r="AF119" t="str">
        <f t="shared" ca="1" si="146"/>
        <v>Корвалол</v>
      </c>
      <c r="AG119" t="str">
        <f t="shared" ca="1" si="147"/>
        <v>Мирамистин</v>
      </c>
      <c r="AH119" t="str">
        <f t="shared" ca="1" si="148"/>
        <v>Терафлю</v>
      </c>
      <c r="AI119" s="19">
        <f t="shared" ca="1" si="133"/>
        <v>104</v>
      </c>
      <c r="AJ119">
        <f t="shared" ca="1" si="134"/>
        <v>12</v>
      </c>
      <c r="AK119" t="str">
        <f t="shared" ca="1" si="135"/>
        <v>{Анальгин, Влажные салфетки, Контрактубекс, Корвалол, Мирамистин, Терафлю}</v>
      </c>
      <c r="AL119" t="str">
        <f t="shared" ca="1" si="168"/>
        <v>Валидол</v>
      </c>
      <c r="AM119" t="str">
        <f t="shared" ca="1" si="169"/>
        <v>Влажные салфетки</v>
      </c>
      <c r="AN119" t="str">
        <f t="shared" ca="1" si="170"/>
        <v>Долгит</v>
      </c>
      <c r="AO119" t="str">
        <f t="shared" ca="1" si="171"/>
        <v>Корвалол</v>
      </c>
      <c r="AP119" t="str">
        <f t="shared" ca="1" si="172"/>
        <v>Мирамистин</v>
      </c>
      <c r="AQ119" t="str">
        <f t="shared" ca="1" si="173"/>
        <v>Стелланин</v>
      </c>
      <c r="AR119" t="str">
        <f t="shared" ca="1" si="174"/>
        <v>Терафлю</v>
      </c>
      <c r="AS119" s="19">
        <f t="shared" ca="1" si="177"/>
        <v>191</v>
      </c>
      <c r="AT119">
        <f t="shared" ca="1" si="178"/>
        <v>12</v>
      </c>
      <c r="AU119" t="str">
        <f t="shared" ca="1" si="138"/>
        <v>{Валидол, Влажные салфетки, Долгит, Корвалол, Мирамистин, Стелланин, Терафлю}</v>
      </c>
      <c r="BD119" s="19"/>
    </row>
    <row r="120" spans="8:56" x14ac:dyDescent="0.3">
      <c r="H120" t="str">
        <f t="shared" ca="1" si="179"/>
        <v>Корвалол</v>
      </c>
      <c r="I120" t="str">
        <f t="shared" ca="1" si="180"/>
        <v>Мирамистин</v>
      </c>
      <c r="J120" t="str">
        <f t="shared" ca="1" si="181"/>
        <v>Терафлю</v>
      </c>
      <c r="K120" s="19">
        <f t="shared" ca="1" si="175"/>
        <v>42</v>
      </c>
      <c r="L120">
        <f t="shared" ca="1" si="176"/>
        <v>12</v>
      </c>
      <c r="M120" t="str">
        <f t="shared" ca="1" si="126"/>
        <v>{Корвалол, Мирамистин, Терафлю}</v>
      </c>
      <c r="N120" t="str">
        <f t="shared" ca="1" si="139"/>
        <v>Баралгин</v>
      </c>
      <c r="O120" t="str">
        <f t="shared" ca="1" si="140"/>
        <v>Влажные салфетки</v>
      </c>
      <c r="P120" t="str">
        <f t="shared" ca="1" si="141"/>
        <v>Мирамистин</v>
      </c>
      <c r="Q120" t="str">
        <f t="shared" ca="1" si="142"/>
        <v>Стелланин</v>
      </c>
      <c r="R120" s="19">
        <f t="shared" ca="1" si="127"/>
        <v>49</v>
      </c>
      <c r="S120">
        <f t="shared" ca="1" si="128"/>
        <v>11</v>
      </c>
      <c r="T120" t="str">
        <f t="shared" ca="1" si="129"/>
        <v>{Баралгин, Влажные салфетки, Мирамистин, Стелланин}</v>
      </c>
      <c r="U120" t="str">
        <f t="shared" ca="1" si="149"/>
        <v>Анальгин</v>
      </c>
      <c r="V120" t="str">
        <f t="shared" ca="1" si="150"/>
        <v>Долгит</v>
      </c>
      <c r="W120" t="str">
        <f t="shared" ca="1" si="151"/>
        <v>Корвалол</v>
      </c>
      <c r="X120" t="str">
        <f t="shared" ca="1" si="152"/>
        <v>Мирамистин</v>
      </c>
      <c r="Y120" t="str">
        <f t="shared" ca="1" si="153"/>
        <v>Стелланин</v>
      </c>
      <c r="Z120" s="19">
        <f t="shared" ca="1" si="130"/>
        <v>71</v>
      </c>
      <c r="AA120">
        <f t="shared" ca="1" si="131"/>
        <v>11</v>
      </c>
      <c r="AB120" t="str">
        <f t="shared" ca="1" si="132"/>
        <v>{Анальгин, Долгит, Корвалол, Мирамистин, Стелланин}</v>
      </c>
      <c r="AC120" t="str">
        <f t="shared" ca="1" si="143"/>
        <v>Анальгин</v>
      </c>
      <c r="AD120" t="str">
        <f t="shared" ca="1" si="144"/>
        <v>Влажные салфетки</v>
      </c>
      <c r="AE120" t="str">
        <f t="shared" ca="1" si="145"/>
        <v>Контрактубекс</v>
      </c>
      <c r="AF120" t="str">
        <f t="shared" ca="1" si="146"/>
        <v>Корвалол</v>
      </c>
      <c r="AG120" t="str">
        <f t="shared" ca="1" si="147"/>
        <v>Стелланин</v>
      </c>
      <c r="AH120" t="str">
        <f t="shared" ca="1" si="148"/>
        <v>Терафлю</v>
      </c>
      <c r="AI120" s="19">
        <f t="shared" ca="1" si="133"/>
        <v>105</v>
      </c>
      <c r="AJ120">
        <f t="shared" ca="1" si="134"/>
        <v>12</v>
      </c>
      <c r="AK120" t="str">
        <f t="shared" ca="1" si="135"/>
        <v>{Анальгин, Влажные салфетки, Контрактубекс, Корвалол, Стелланин, Терафлю}</v>
      </c>
      <c r="AL120" t="str">
        <f t="shared" ca="1" si="168"/>
        <v>Валидол</v>
      </c>
      <c r="AM120" t="str">
        <f t="shared" ca="1" si="169"/>
        <v>Влажные салфетки</v>
      </c>
      <c r="AN120" t="str">
        <f t="shared" ca="1" si="170"/>
        <v>Контрактубекс</v>
      </c>
      <c r="AO120" t="str">
        <f t="shared" ca="1" si="171"/>
        <v>Корвалол</v>
      </c>
      <c r="AP120" t="str">
        <f t="shared" ca="1" si="172"/>
        <v>Мирамистин</v>
      </c>
      <c r="AQ120" t="str">
        <f t="shared" ca="1" si="173"/>
        <v>Стелланин</v>
      </c>
      <c r="AR120" t="str">
        <f t="shared" ca="1" si="174"/>
        <v>Терафлю</v>
      </c>
      <c r="AS120" s="19">
        <f t="shared" ca="1" si="177"/>
        <v>195</v>
      </c>
      <c r="AT120">
        <f t="shared" ca="1" si="178"/>
        <v>12</v>
      </c>
      <c r="AU120" t="str">
        <f t="shared" ca="1" si="138"/>
        <v>{Валидол, Влажные салфетки, Контрактубекс, Корвалол, Мирамистин, Стелланин, Терафлю}</v>
      </c>
      <c r="BD120" s="19"/>
    </row>
    <row r="121" spans="8:56" x14ac:dyDescent="0.3">
      <c r="H121" t="str">
        <f t="shared" ca="1" si="179"/>
        <v>Корвалол</v>
      </c>
      <c r="I121" t="str">
        <f t="shared" ca="1" si="180"/>
        <v>Стелланин</v>
      </c>
      <c r="J121" t="str">
        <f t="shared" ca="1" si="181"/>
        <v>Терафлю</v>
      </c>
      <c r="K121" s="19">
        <f t="shared" ca="1" si="175"/>
        <v>43</v>
      </c>
      <c r="L121">
        <f t="shared" ca="1" si="176"/>
        <v>12</v>
      </c>
      <c r="M121" t="str">
        <f t="shared" ca="1" si="126"/>
        <v>{Корвалол, Стелланин, Терафлю}</v>
      </c>
      <c r="N121" t="str">
        <f t="shared" ca="1" si="139"/>
        <v>Баралгин</v>
      </c>
      <c r="O121" t="str">
        <f t="shared" ca="1" si="140"/>
        <v>Влажные салфетки</v>
      </c>
      <c r="P121" t="str">
        <f t="shared" ca="1" si="141"/>
        <v>Мирамистин</v>
      </c>
      <c r="Q121" t="str">
        <f t="shared" ca="1" si="142"/>
        <v>Терафлю</v>
      </c>
      <c r="R121" s="19">
        <f t="shared" ca="1" si="127"/>
        <v>49</v>
      </c>
      <c r="S121">
        <f t="shared" ca="1" si="128"/>
        <v>12</v>
      </c>
      <c r="T121" t="str">
        <f t="shared" ca="1" si="129"/>
        <v>{Баралгин, Влажные салфетки, Мирамистин, Терафлю}</v>
      </c>
      <c r="U121" t="str">
        <f t="shared" ca="1" si="149"/>
        <v>Анальгин</v>
      </c>
      <c r="V121" t="str">
        <f t="shared" ca="1" si="150"/>
        <v>Долгит</v>
      </c>
      <c r="W121" t="str">
        <f t="shared" ca="1" si="151"/>
        <v>Корвалол</v>
      </c>
      <c r="X121" t="str">
        <f t="shared" ca="1" si="152"/>
        <v>Мирамистин</v>
      </c>
      <c r="Y121" t="str">
        <f t="shared" ca="1" si="153"/>
        <v>Терафлю</v>
      </c>
      <c r="Z121" s="19">
        <f t="shared" ca="1" si="130"/>
        <v>71</v>
      </c>
      <c r="AA121">
        <f t="shared" ca="1" si="131"/>
        <v>12</v>
      </c>
      <c r="AB121" t="str">
        <f t="shared" ca="1" si="132"/>
        <v>{Анальгин, Долгит, Корвалол, Мирамистин, Терафлю}</v>
      </c>
      <c r="AC121" t="str">
        <f t="shared" ca="1" si="143"/>
        <v>Анальгин</v>
      </c>
      <c r="AD121" t="str">
        <f t="shared" ca="1" si="144"/>
        <v>Влажные салфетки</v>
      </c>
      <c r="AE121" t="str">
        <f t="shared" ca="1" si="145"/>
        <v>Контрактубекс</v>
      </c>
      <c r="AF121" t="str">
        <f t="shared" ca="1" si="146"/>
        <v>Мирамистин</v>
      </c>
      <c r="AG121" t="str">
        <f t="shared" ca="1" si="147"/>
        <v>Стелланин</v>
      </c>
      <c r="AH121" t="str">
        <f t="shared" ca="1" si="148"/>
        <v>Терафлю</v>
      </c>
      <c r="AI121" s="19">
        <f t="shared" ca="1" si="133"/>
        <v>107</v>
      </c>
      <c r="AJ121">
        <f t="shared" ca="1" si="134"/>
        <v>12</v>
      </c>
      <c r="AK121" t="str">
        <f t="shared" ca="1" si="135"/>
        <v>{Анальгин, Влажные салфетки, Контрактубекс, Мирамистин, Стелланин, Терафлю}</v>
      </c>
      <c r="AL121" t="str">
        <f t="shared" ca="1" si="168"/>
        <v>Валидол</v>
      </c>
      <c r="AM121" t="str">
        <f t="shared" ca="1" si="169"/>
        <v>Долгит</v>
      </c>
      <c r="AN121" t="str">
        <f t="shared" ca="1" si="170"/>
        <v>Контрактубекс</v>
      </c>
      <c r="AO121" t="str">
        <f t="shared" ca="1" si="171"/>
        <v>Корвалол</v>
      </c>
      <c r="AP121" t="str">
        <f t="shared" ca="1" si="172"/>
        <v>Мирамистин</v>
      </c>
      <c r="AQ121" t="str">
        <f t="shared" ca="1" si="173"/>
        <v>Стелланин</v>
      </c>
      <c r="AR121" t="str">
        <f t="shared" ca="1" si="174"/>
        <v>Терафлю</v>
      </c>
      <c r="AS121" s="19">
        <f t="shared" ca="1" si="177"/>
        <v>200</v>
      </c>
      <c r="AT121">
        <f t="shared" ca="1" si="178"/>
        <v>12</v>
      </c>
      <c r="AU121" t="str">
        <f t="shared" ca="1" si="138"/>
        <v>{Валидол, Долгит, Контрактубекс, Корвалол, Мирамистин, Стелланин, Терафлю}</v>
      </c>
      <c r="BD121" s="19"/>
    </row>
    <row r="122" spans="8:56" x14ac:dyDescent="0.3">
      <c r="H122" t="str">
        <f t="shared" ca="1" si="179"/>
        <v>Мирамистин</v>
      </c>
      <c r="I122" t="str">
        <f t="shared" ca="1" si="180"/>
        <v>Стелланин</v>
      </c>
      <c r="J122" t="str">
        <f t="shared" ca="1" si="181"/>
        <v>Терафлю</v>
      </c>
      <c r="K122" s="19">
        <f t="shared" ca="1" si="175"/>
        <v>45</v>
      </c>
      <c r="L122">
        <f t="shared" ca="1" si="176"/>
        <v>12</v>
      </c>
      <c r="M122" t="str">
        <f t="shared" ca="1" si="126"/>
        <v>{Мирамистин, Стелланин, Терафлю}</v>
      </c>
      <c r="N122" t="str">
        <f t="shared" ca="1" si="139"/>
        <v>Баралгин</v>
      </c>
      <c r="O122" t="str">
        <f t="shared" ca="1" si="140"/>
        <v>Влажные салфетки</v>
      </c>
      <c r="P122" t="str">
        <f t="shared" ca="1" si="141"/>
        <v>Стелланин</v>
      </c>
      <c r="Q122" t="str">
        <f t="shared" ca="1" si="142"/>
        <v>Терафлю</v>
      </c>
      <c r="R122" s="19">
        <f t="shared" ca="1" si="127"/>
        <v>50</v>
      </c>
      <c r="S122">
        <f t="shared" ca="1" si="128"/>
        <v>12</v>
      </c>
      <c r="T122" t="str">
        <f t="shared" ca="1" si="129"/>
        <v>{Баралгин, Влажные салфетки, Стелланин, Терафлю}</v>
      </c>
      <c r="U122" t="str">
        <f t="shared" ca="1" si="149"/>
        <v>Анальгин</v>
      </c>
      <c r="V122" t="str">
        <f t="shared" ca="1" si="150"/>
        <v>Долгит</v>
      </c>
      <c r="W122" t="str">
        <f t="shared" ca="1" si="151"/>
        <v>Корвалол</v>
      </c>
      <c r="X122" t="str">
        <f t="shared" ca="1" si="152"/>
        <v>Стелланин</v>
      </c>
      <c r="Y122" t="str">
        <f t="shared" ca="1" si="153"/>
        <v>Терафлю</v>
      </c>
      <c r="Z122" s="19">
        <f t="shared" ca="1" si="130"/>
        <v>72</v>
      </c>
      <c r="AA122">
        <f t="shared" ca="1" si="131"/>
        <v>12</v>
      </c>
      <c r="AB122" t="str">
        <f t="shared" ca="1" si="132"/>
        <v>{Анальгин, Долгит, Корвалол, Стелланин, Терафлю}</v>
      </c>
      <c r="AC122" t="str">
        <f t="shared" ca="1" si="143"/>
        <v>Анальгин</v>
      </c>
      <c r="AD122" t="str">
        <f t="shared" ca="1" si="144"/>
        <v>Влажные салфетки</v>
      </c>
      <c r="AE122" t="str">
        <f t="shared" ca="1" si="145"/>
        <v>Корвалол</v>
      </c>
      <c r="AF122" t="str">
        <f t="shared" ca="1" si="146"/>
        <v>Мирамистин</v>
      </c>
      <c r="AG122" t="str">
        <f t="shared" ca="1" si="147"/>
        <v>Стелланин</v>
      </c>
      <c r="AH122" t="str">
        <f t="shared" ca="1" si="148"/>
        <v>Терафлю</v>
      </c>
      <c r="AI122" s="19">
        <f t="shared" ca="1" si="133"/>
        <v>110</v>
      </c>
      <c r="AJ122">
        <f t="shared" ca="1" si="134"/>
        <v>12</v>
      </c>
      <c r="AK122" t="str">
        <f t="shared" ca="1" si="135"/>
        <v>{Анальгин, Влажные салфетки, Корвалол, Мирамистин, Стелланин, Терафлю}</v>
      </c>
      <c r="AL122" t="str">
        <f t="shared" ca="1" si="168"/>
        <v>Влажные салфетки</v>
      </c>
      <c r="AM122" t="str">
        <f t="shared" ca="1" si="169"/>
        <v>Долгит</v>
      </c>
      <c r="AN122" t="str">
        <f t="shared" ca="1" si="170"/>
        <v>Контрактубекс</v>
      </c>
      <c r="AO122" t="str">
        <f t="shared" ca="1" si="171"/>
        <v>Корвалол</v>
      </c>
      <c r="AP122" t="str">
        <f t="shared" ca="1" si="172"/>
        <v>Мирамистин</v>
      </c>
      <c r="AQ122" t="str">
        <f t="shared" ca="1" si="173"/>
        <v>Стелланин</v>
      </c>
      <c r="AR122" t="str">
        <f t="shared" ca="1" si="174"/>
        <v>Терафлю</v>
      </c>
      <c r="AS122" s="19">
        <f t="shared" ca="1" si="177"/>
        <v>206</v>
      </c>
      <c r="AT122">
        <f t="shared" ca="1" si="178"/>
        <v>12</v>
      </c>
      <c r="AU122" t="str">
        <f t="shared" ca="1" si="138"/>
        <v>{Влажные салфетки, Долгит, Контрактубекс, Корвалол, Мирамистин, Стелланин, Терафлю}</v>
      </c>
    </row>
    <row r="123" spans="8:56" x14ac:dyDescent="0.3">
      <c r="K123" s="19"/>
      <c r="N123" t="str">
        <f t="shared" ca="1" si="139"/>
        <v>Баралгин</v>
      </c>
      <c r="O123" t="str">
        <f t="shared" ca="1" si="140"/>
        <v>Долгит</v>
      </c>
      <c r="P123" t="str">
        <f t="shared" ca="1" si="141"/>
        <v>Контрактубекс</v>
      </c>
      <c r="Q123" t="str">
        <f t="shared" ca="1" si="142"/>
        <v>Корвалол</v>
      </c>
      <c r="R123" s="19">
        <f t="shared" ca="1" si="127"/>
        <v>52</v>
      </c>
      <c r="S123">
        <f t="shared" ca="1" si="128"/>
        <v>9</v>
      </c>
      <c r="T123" t="str">
        <f t="shared" ca="1" si="129"/>
        <v>{Баралгин, Долгит, Контрактубекс, Корвалол}</v>
      </c>
      <c r="U123" t="str">
        <f t="shared" ca="1" si="149"/>
        <v>Анальгин</v>
      </c>
      <c r="V123" t="str">
        <f t="shared" ca="1" si="150"/>
        <v>Долгит</v>
      </c>
      <c r="W123" t="str">
        <f t="shared" ca="1" si="151"/>
        <v>Мирамистин</v>
      </c>
      <c r="X123" t="str">
        <f t="shared" ca="1" si="152"/>
        <v>Стелланин</v>
      </c>
      <c r="Y123" t="str">
        <f t="shared" ca="1" si="153"/>
        <v>Терафлю</v>
      </c>
      <c r="Z123" s="19">
        <f t="shared" ca="1" si="130"/>
        <v>74</v>
      </c>
      <c r="AA123">
        <f t="shared" ca="1" si="131"/>
        <v>12</v>
      </c>
      <c r="AB123" t="str">
        <f t="shared" ca="1" si="132"/>
        <v>{Анальгин, Долгит, Мирамистин, Стелланин, Терафлю}</v>
      </c>
      <c r="AC123" t="str">
        <f t="shared" ca="1" si="143"/>
        <v>Анальгин</v>
      </c>
      <c r="AD123" t="str">
        <f t="shared" ca="1" si="144"/>
        <v>Долгит</v>
      </c>
      <c r="AE123" t="str">
        <f t="shared" ca="1" si="145"/>
        <v>Контрактубекс</v>
      </c>
      <c r="AF123" t="str">
        <f t="shared" ca="1" si="146"/>
        <v>Корвалол</v>
      </c>
      <c r="AG123" t="str">
        <f t="shared" ca="1" si="147"/>
        <v>Мирамистин</v>
      </c>
      <c r="AH123" t="str">
        <f t="shared" ca="1" si="148"/>
        <v>Стелланин</v>
      </c>
      <c r="AI123" s="19">
        <f t="shared" ca="1" si="133"/>
        <v>114</v>
      </c>
      <c r="AJ123">
        <f t="shared" ca="1" si="134"/>
        <v>11</v>
      </c>
      <c r="AK123" t="str">
        <f t="shared" ca="1" si="135"/>
        <v>{Анальгин, Долгит, Контрактубекс, Корвалол, Мирамистин, Стелланин}</v>
      </c>
    </row>
    <row r="124" spans="8:56" x14ac:dyDescent="0.3">
      <c r="K124" s="19"/>
      <c r="N124" t="str">
        <f t="shared" ca="1" si="139"/>
        <v>Баралгин</v>
      </c>
      <c r="O124" t="str">
        <f t="shared" ca="1" si="140"/>
        <v>Долгит</v>
      </c>
      <c r="P124" t="str">
        <f t="shared" ca="1" si="141"/>
        <v>Контрактубекс</v>
      </c>
      <c r="Q124" t="str">
        <f t="shared" ca="1" si="142"/>
        <v>Мирамистин</v>
      </c>
      <c r="R124" s="19">
        <f t="shared" ca="1" si="127"/>
        <v>52</v>
      </c>
      <c r="S124">
        <f t="shared" ca="1" si="128"/>
        <v>10</v>
      </c>
      <c r="T124" t="str">
        <f t="shared" ca="1" si="129"/>
        <v>{Баралгин, Долгит, Контрактубекс, Мирамистин}</v>
      </c>
      <c r="U124" t="str">
        <f t="shared" ca="1" si="149"/>
        <v>Анальгин</v>
      </c>
      <c r="V124" t="str">
        <f t="shared" ca="1" si="150"/>
        <v>Контрактубекс</v>
      </c>
      <c r="W124" t="str">
        <f t="shared" ca="1" si="151"/>
        <v>Корвалол</v>
      </c>
      <c r="X124" t="str">
        <f t="shared" ca="1" si="152"/>
        <v>Мирамистин</v>
      </c>
      <c r="Y124" t="str">
        <f t="shared" ca="1" si="153"/>
        <v>Стелланин</v>
      </c>
      <c r="Z124" s="19">
        <f t="shared" ca="1" si="130"/>
        <v>77</v>
      </c>
      <c r="AA124">
        <f t="shared" ca="1" si="131"/>
        <v>11</v>
      </c>
      <c r="AB124" t="str">
        <f t="shared" ca="1" si="132"/>
        <v>{Анальгин, Контрактубекс, Корвалол, Мирамистин, Стелланин}</v>
      </c>
      <c r="AC124" t="str">
        <f t="shared" ca="1" si="143"/>
        <v>Анальгин</v>
      </c>
      <c r="AD124" t="str">
        <f t="shared" ca="1" si="144"/>
        <v>Долгит</v>
      </c>
      <c r="AE124" t="str">
        <f t="shared" ca="1" si="145"/>
        <v>Контрактубекс</v>
      </c>
      <c r="AF124" t="str">
        <f t="shared" ca="1" si="146"/>
        <v>Корвалол</v>
      </c>
      <c r="AG124" t="str">
        <f t="shared" ca="1" si="147"/>
        <v>Мирамистин</v>
      </c>
      <c r="AH124" t="str">
        <f t="shared" ca="1" si="148"/>
        <v>Терафлю</v>
      </c>
      <c r="AI124" s="19">
        <f t="shared" ca="1" si="133"/>
        <v>114</v>
      </c>
      <c r="AJ124">
        <f t="shared" ca="1" si="134"/>
        <v>12</v>
      </c>
      <c r="AK124" t="str">
        <f t="shared" ca="1" si="135"/>
        <v>{Анальгин, Долгит, Контрактубекс, Корвалол, Мирамистин, Терафлю}</v>
      </c>
    </row>
    <row r="125" spans="8:56" x14ac:dyDescent="0.3">
      <c r="K125" s="19"/>
      <c r="N125" t="str">
        <f t="shared" ca="1" si="139"/>
        <v>Баралгин</v>
      </c>
      <c r="O125" t="str">
        <f t="shared" ca="1" si="140"/>
        <v>Долгит</v>
      </c>
      <c r="P125" t="str">
        <f t="shared" ca="1" si="141"/>
        <v>Контрактубекс</v>
      </c>
      <c r="Q125" t="str">
        <f t="shared" ca="1" si="142"/>
        <v>Стелланин</v>
      </c>
      <c r="R125" s="19">
        <f t="shared" ca="1" si="127"/>
        <v>52</v>
      </c>
      <c r="S125">
        <f t="shared" ca="1" si="128"/>
        <v>11</v>
      </c>
      <c r="T125" t="str">
        <f t="shared" ca="1" si="129"/>
        <v>{Баралгин, Долгит, Контрактубекс, Стелланин}</v>
      </c>
      <c r="U125" t="str">
        <f t="shared" ca="1" si="149"/>
        <v>Анальгин</v>
      </c>
      <c r="V125" t="str">
        <f t="shared" ca="1" si="150"/>
        <v>Контрактубекс</v>
      </c>
      <c r="W125" t="str">
        <f t="shared" ca="1" si="151"/>
        <v>Корвалол</v>
      </c>
      <c r="X125" t="str">
        <f t="shared" ca="1" si="152"/>
        <v>Мирамистин</v>
      </c>
      <c r="Y125" t="str">
        <f t="shared" ca="1" si="153"/>
        <v>Терафлю</v>
      </c>
      <c r="Z125" s="19">
        <f t="shared" ca="1" si="130"/>
        <v>77</v>
      </c>
      <c r="AA125">
        <f t="shared" ca="1" si="131"/>
        <v>12</v>
      </c>
      <c r="AB125" t="str">
        <f t="shared" ca="1" si="132"/>
        <v>{Анальгин, Контрактубекс, Корвалол, Мирамистин, Терафлю}</v>
      </c>
      <c r="AC125" t="str">
        <f t="shared" ca="1" si="143"/>
        <v>Анальгин</v>
      </c>
      <c r="AD125" t="str">
        <f t="shared" ca="1" si="144"/>
        <v>Долгит</v>
      </c>
      <c r="AE125" t="str">
        <f t="shared" ca="1" si="145"/>
        <v>Контрактубекс</v>
      </c>
      <c r="AF125" t="str">
        <f t="shared" ca="1" si="146"/>
        <v>Корвалол</v>
      </c>
      <c r="AG125" t="str">
        <f t="shared" ca="1" si="147"/>
        <v>Стелланин</v>
      </c>
      <c r="AH125" t="str">
        <f t="shared" ca="1" si="148"/>
        <v>Терафлю</v>
      </c>
      <c r="AI125" s="19">
        <f t="shared" ca="1" si="133"/>
        <v>115</v>
      </c>
      <c r="AJ125">
        <f t="shared" ca="1" si="134"/>
        <v>12</v>
      </c>
      <c r="AK125" t="str">
        <f t="shared" ca="1" si="135"/>
        <v>{Анальгин, Долгит, Контрактубекс, Корвалол, Стелланин, Терафлю}</v>
      </c>
    </row>
    <row r="126" spans="8:56" x14ac:dyDescent="0.3">
      <c r="K126" s="19"/>
      <c r="N126" t="str">
        <f t="shared" ca="1" si="139"/>
        <v>Баралгин</v>
      </c>
      <c r="O126" t="str">
        <f t="shared" ca="1" si="140"/>
        <v>Долгит</v>
      </c>
      <c r="P126" t="str">
        <f t="shared" ca="1" si="141"/>
        <v>Контрактубекс</v>
      </c>
      <c r="Q126" t="str">
        <f t="shared" ca="1" si="142"/>
        <v>Терафлю</v>
      </c>
      <c r="R126" s="19">
        <f t="shared" ca="1" si="127"/>
        <v>52</v>
      </c>
      <c r="S126">
        <f t="shared" ca="1" si="128"/>
        <v>12</v>
      </c>
      <c r="T126" t="str">
        <f t="shared" ca="1" si="129"/>
        <v>{Баралгин, Долгит, Контрактубекс, Терафлю}</v>
      </c>
      <c r="U126" t="str">
        <f t="shared" ca="1" si="149"/>
        <v>Анальгин</v>
      </c>
      <c r="V126" t="str">
        <f t="shared" ca="1" si="150"/>
        <v>Контрактубекс</v>
      </c>
      <c r="W126" t="str">
        <f t="shared" ca="1" si="151"/>
        <v>Корвалол</v>
      </c>
      <c r="X126" t="str">
        <f t="shared" ca="1" si="152"/>
        <v>Стелланин</v>
      </c>
      <c r="Y126" t="str">
        <f t="shared" ca="1" si="153"/>
        <v>Терафлю</v>
      </c>
      <c r="Z126" s="19">
        <f t="shared" ca="1" si="130"/>
        <v>78</v>
      </c>
      <c r="AA126">
        <f t="shared" ca="1" si="131"/>
        <v>12</v>
      </c>
      <c r="AB126" t="str">
        <f t="shared" ca="1" si="132"/>
        <v>{Анальгин, Контрактубекс, Корвалол, Стелланин, Терафлю}</v>
      </c>
      <c r="AC126" t="str">
        <f t="shared" ca="1" si="143"/>
        <v>Анальгин</v>
      </c>
      <c r="AD126" t="str">
        <f t="shared" ca="1" si="144"/>
        <v>Долгит</v>
      </c>
      <c r="AE126" t="str">
        <f t="shared" ca="1" si="145"/>
        <v>Контрактубекс</v>
      </c>
      <c r="AF126" t="str">
        <f t="shared" ca="1" si="146"/>
        <v>Мирамистин</v>
      </c>
      <c r="AG126" t="str">
        <f t="shared" ca="1" si="147"/>
        <v>Стелланин</v>
      </c>
      <c r="AH126" t="str">
        <f t="shared" ca="1" si="148"/>
        <v>Терафлю</v>
      </c>
      <c r="AI126" s="19">
        <f t="shared" ca="1" si="133"/>
        <v>117</v>
      </c>
      <c r="AJ126">
        <f t="shared" ca="1" si="134"/>
        <v>12</v>
      </c>
      <c r="AK126" t="str">
        <f t="shared" ca="1" si="135"/>
        <v>{Анальгин, Долгит, Контрактубекс, Мирамистин, Стелланин, Терафлю}</v>
      </c>
    </row>
    <row r="127" spans="8:56" x14ac:dyDescent="0.3">
      <c r="K127" s="19"/>
      <c r="N127" t="str">
        <f t="shared" ca="1" si="139"/>
        <v>Баралгин</v>
      </c>
      <c r="O127" t="str">
        <f t="shared" ca="1" si="140"/>
        <v>Долгит</v>
      </c>
      <c r="P127" t="str">
        <f t="shared" ca="1" si="141"/>
        <v>Корвалол</v>
      </c>
      <c r="Q127" t="str">
        <f t="shared" ca="1" si="142"/>
        <v>Мирамистин</v>
      </c>
      <c r="R127" s="19">
        <f t="shared" ca="1" si="127"/>
        <v>53</v>
      </c>
      <c r="S127">
        <f t="shared" ca="1" si="128"/>
        <v>10</v>
      </c>
      <c r="T127" t="str">
        <f t="shared" ca="1" si="129"/>
        <v>{Баралгин, Долгит, Корвалол, Мирамистин}</v>
      </c>
      <c r="U127" t="str">
        <f t="shared" ca="1" si="149"/>
        <v>Анальгин</v>
      </c>
      <c r="V127" t="str">
        <f t="shared" ca="1" si="150"/>
        <v>Контрактубекс</v>
      </c>
      <c r="W127" t="str">
        <f t="shared" ca="1" si="151"/>
        <v>Мирамистин</v>
      </c>
      <c r="X127" t="str">
        <f t="shared" ca="1" si="152"/>
        <v>Стелланин</v>
      </c>
      <c r="Y127" t="str">
        <f t="shared" ca="1" si="153"/>
        <v>Терафлю</v>
      </c>
      <c r="Z127" s="19">
        <f t="shared" ca="1" si="130"/>
        <v>80</v>
      </c>
      <c r="AA127">
        <f t="shared" ca="1" si="131"/>
        <v>12</v>
      </c>
      <c r="AB127" t="str">
        <f t="shared" ca="1" si="132"/>
        <v>{Анальгин, Контрактубекс, Мирамистин, Стелланин, Терафлю}</v>
      </c>
      <c r="AC127" t="str">
        <f t="shared" ca="1" si="143"/>
        <v>Анальгин</v>
      </c>
      <c r="AD127" t="str">
        <f t="shared" ca="1" si="144"/>
        <v>Долгит</v>
      </c>
      <c r="AE127" t="str">
        <f t="shared" ca="1" si="145"/>
        <v>Корвалол</v>
      </c>
      <c r="AF127" t="str">
        <f t="shared" ca="1" si="146"/>
        <v>Мирамистин</v>
      </c>
      <c r="AG127" t="str">
        <f t="shared" ca="1" si="147"/>
        <v>Стелланин</v>
      </c>
      <c r="AH127" t="str">
        <f t="shared" ca="1" si="148"/>
        <v>Терафлю</v>
      </c>
      <c r="AI127" s="19">
        <f t="shared" ca="1" si="133"/>
        <v>120</v>
      </c>
      <c r="AJ127">
        <f t="shared" ca="1" si="134"/>
        <v>12</v>
      </c>
      <c r="AK127" t="str">
        <f t="shared" ca="1" si="135"/>
        <v>{Анальгин, Долгит, Корвалол, Мирамистин, Стелланин, Терафлю}</v>
      </c>
    </row>
    <row r="128" spans="8:56" x14ac:dyDescent="0.3">
      <c r="K128" s="19"/>
      <c r="N128" t="str">
        <f t="shared" ca="1" si="139"/>
        <v>Баралгин</v>
      </c>
      <c r="O128" t="str">
        <f t="shared" ca="1" si="140"/>
        <v>Долгит</v>
      </c>
      <c r="P128" t="str">
        <f t="shared" ca="1" si="141"/>
        <v>Корвалол</v>
      </c>
      <c r="Q128" t="str">
        <f t="shared" ca="1" si="142"/>
        <v>Стелланин</v>
      </c>
      <c r="R128" s="19">
        <f t="shared" ca="1" si="127"/>
        <v>53</v>
      </c>
      <c r="S128">
        <f t="shared" ca="1" si="128"/>
        <v>11</v>
      </c>
      <c r="T128" t="str">
        <f t="shared" ca="1" si="129"/>
        <v>{Баралгин, Долгит, Корвалол, Стелланин}</v>
      </c>
      <c r="U128" t="str">
        <f t="shared" ca="1" si="149"/>
        <v>Анальгин</v>
      </c>
      <c r="V128" t="str">
        <f t="shared" ca="1" si="150"/>
        <v>Корвалол</v>
      </c>
      <c r="W128" t="str">
        <f t="shared" ca="1" si="151"/>
        <v>Мирамистин</v>
      </c>
      <c r="X128" t="str">
        <f t="shared" ca="1" si="152"/>
        <v>Стелланин</v>
      </c>
      <c r="Y128" t="str">
        <f t="shared" ca="1" si="153"/>
        <v>Терафлю</v>
      </c>
      <c r="Z128" s="19">
        <f t="shared" ca="1" si="130"/>
        <v>83</v>
      </c>
      <c r="AA128">
        <f t="shared" ca="1" si="131"/>
        <v>12</v>
      </c>
      <c r="AB128" t="str">
        <f t="shared" ca="1" si="132"/>
        <v>{Анальгин, Корвалол, Мирамистин, Стелланин, Терафлю}</v>
      </c>
      <c r="AC128" t="str">
        <f t="shared" ca="1" si="143"/>
        <v>Анальгин</v>
      </c>
      <c r="AD128" t="str">
        <f t="shared" ca="1" si="144"/>
        <v>Контрактубекс</v>
      </c>
      <c r="AE128" t="str">
        <f t="shared" ca="1" si="145"/>
        <v>Корвалол</v>
      </c>
      <c r="AF128" t="str">
        <f t="shared" ca="1" si="146"/>
        <v>Мирамистин</v>
      </c>
      <c r="AG128" t="str">
        <f t="shared" ca="1" si="147"/>
        <v>Стелланин</v>
      </c>
      <c r="AH128" t="str">
        <f t="shared" ca="1" si="148"/>
        <v>Терафлю</v>
      </c>
      <c r="AI128" s="19">
        <f t="shared" ca="1" si="133"/>
        <v>124</v>
      </c>
      <c r="AJ128">
        <f t="shared" ca="1" si="134"/>
        <v>12</v>
      </c>
      <c r="AK128" t="str">
        <f t="shared" ca="1" si="135"/>
        <v>{Анальгин, Контрактубекс, Корвалол, Мирамистин, Стелланин, Терафлю}</v>
      </c>
      <c r="AS128" s="19"/>
    </row>
    <row r="129" spans="11:45" x14ac:dyDescent="0.3">
      <c r="K129" s="19"/>
      <c r="N129" t="str">
        <f t="shared" ca="1" si="139"/>
        <v>Баралгин</v>
      </c>
      <c r="O129" t="str">
        <f t="shared" ca="1" si="140"/>
        <v>Долгит</v>
      </c>
      <c r="P129" t="str">
        <f t="shared" ca="1" si="141"/>
        <v>Корвалол</v>
      </c>
      <c r="Q129" t="str">
        <f t="shared" ca="1" si="142"/>
        <v>Терафлю</v>
      </c>
      <c r="R129" s="19">
        <f t="shared" ca="1" si="127"/>
        <v>53</v>
      </c>
      <c r="S129">
        <f t="shared" ca="1" si="128"/>
        <v>12</v>
      </c>
      <c r="T129" t="str">
        <f t="shared" ca="1" si="129"/>
        <v>{Баралгин, Долгит, Корвалол, Терафлю}</v>
      </c>
      <c r="U129" t="str">
        <f t="shared" ca="1" si="149"/>
        <v>Баралгин</v>
      </c>
      <c r="V129" t="str">
        <f t="shared" ca="1" si="150"/>
        <v>Валидол</v>
      </c>
      <c r="W129" t="str">
        <f t="shared" ca="1" si="151"/>
        <v>Влажные салфетки</v>
      </c>
      <c r="X129" t="str">
        <f t="shared" ca="1" si="152"/>
        <v>Долгит</v>
      </c>
      <c r="Y129" t="str">
        <f t="shared" ca="1" si="153"/>
        <v>Контрактубекс</v>
      </c>
      <c r="Z129" s="19">
        <f t="shared" ca="1" si="130"/>
        <v>87</v>
      </c>
      <c r="AA129">
        <f t="shared" ca="1" si="131"/>
        <v>8</v>
      </c>
      <c r="AB129" t="str">
        <f t="shared" ca="1" si="132"/>
        <v>{Баралгин, Валидол, Влажные салфетки, Долгит, Контрактубекс}</v>
      </c>
      <c r="AC129" t="str">
        <f t="shared" ca="1" si="143"/>
        <v>Баралгин</v>
      </c>
      <c r="AD129" t="str">
        <f t="shared" ca="1" si="144"/>
        <v>Валидол</v>
      </c>
      <c r="AE129" t="str">
        <f t="shared" ca="1" si="145"/>
        <v>Влажные салфетки</v>
      </c>
      <c r="AF129" t="str">
        <f t="shared" ca="1" si="146"/>
        <v>Долгит</v>
      </c>
      <c r="AG129" t="str">
        <f t="shared" ca="1" si="147"/>
        <v>Контрактубекс</v>
      </c>
      <c r="AH129" t="str">
        <f t="shared" ca="1" si="148"/>
        <v>Корвалол</v>
      </c>
      <c r="AI129" s="19">
        <f t="shared" ca="1" si="133"/>
        <v>129</v>
      </c>
      <c r="AJ129">
        <f t="shared" ca="1" si="134"/>
        <v>9</v>
      </c>
      <c r="AK129" t="str">
        <f t="shared" ca="1" si="135"/>
        <v>{Баралгин, Валидол, Влажные салфетки, Долгит, Контрактубекс, Корвалол}</v>
      </c>
      <c r="AS129" s="19"/>
    </row>
    <row r="130" spans="11:45" x14ac:dyDescent="0.3">
      <c r="K130" s="19"/>
      <c r="N130" t="str">
        <f t="shared" ca="1" si="139"/>
        <v>Баралгин</v>
      </c>
      <c r="O130" t="str">
        <f t="shared" ca="1" si="140"/>
        <v>Долгит</v>
      </c>
      <c r="P130" t="str">
        <f t="shared" ca="1" si="141"/>
        <v>Мирамистин</v>
      </c>
      <c r="Q130" t="str">
        <f t="shared" ca="1" si="142"/>
        <v>Стелланин</v>
      </c>
      <c r="R130" s="19">
        <f t="shared" ca="1" si="127"/>
        <v>54</v>
      </c>
      <c r="S130">
        <f t="shared" ca="1" si="128"/>
        <v>11</v>
      </c>
      <c r="T130" t="str">
        <f t="shared" ca="1" si="129"/>
        <v>{Баралгин, Долгит, Мирамистин, Стелланин}</v>
      </c>
      <c r="U130" t="str">
        <f t="shared" ca="1" si="149"/>
        <v>Баралгин</v>
      </c>
      <c r="V130" t="str">
        <f t="shared" ca="1" si="150"/>
        <v>Валидол</v>
      </c>
      <c r="W130" t="str">
        <f t="shared" ca="1" si="151"/>
        <v>Влажные салфетки</v>
      </c>
      <c r="X130" t="str">
        <f t="shared" ca="1" si="152"/>
        <v>Долгит</v>
      </c>
      <c r="Y130" t="str">
        <f t="shared" ca="1" si="153"/>
        <v>Корвалол</v>
      </c>
      <c r="Z130" s="19">
        <f t="shared" ca="1" si="130"/>
        <v>87</v>
      </c>
      <c r="AA130">
        <f t="shared" ca="1" si="131"/>
        <v>9</v>
      </c>
      <c r="AB130" t="str">
        <f t="shared" ca="1" si="132"/>
        <v>{Баралгин, Валидол, Влажные салфетки, Долгит, Корвалол}</v>
      </c>
      <c r="AC130" t="str">
        <f t="shared" ca="1" si="143"/>
        <v>Баралгин</v>
      </c>
      <c r="AD130" t="str">
        <f t="shared" ca="1" si="144"/>
        <v>Валидол</v>
      </c>
      <c r="AE130" t="str">
        <f t="shared" ca="1" si="145"/>
        <v>Влажные салфетки</v>
      </c>
      <c r="AF130" t="str">
        <f t="shared" ca="1" si="146"/>
        <v>Долгит</v>
      </c>
      <c r="AG130" t="str">
        <f t="shared" ca="1" si="147"/>
        <v>Контрактубекс</v>
      </c>
      <c r="AH130" t="str">
        <f t="shared" ca="1" si="148"/>
        <v>Мирамистин</v>
      </c>
      <c r="AI130" s="19">
        <f t="shared" ca="1" si="133"/>
        <v>129</v>
      </c>
      <c r="AJ130">
        <f t="shared" ca="1" si="134"/>
        <v>10</v>
      </c>
      <c r="AK130" t="str">
        <f t="shared" ca="1" si="135"/>
        <v>{Баралгин, Валидол, Влажные салфетки, Долгит, Контрактубекс, Мирамистин}</v>
      </c>
      <c r="AS130" s="19"/>
    </row>
    <row r="131" spans="11:45" x14ac:dyDescent="0.3">
      <c r="K131" s="19"/>
      <c r="N131" t="str">
        <f t="shared" ca="1" si="139"/>
        <v>Баралгин</v>
      </c>
      <c r="O131" t="str">
        <f t="shared" ca="1" si="140"/>
        <v>Долгит</v>
      </c>
      <c r="P131" t="str">
        <f t="shared" ca="1" si="141"/>
        <v>Мирамистин</v>
      </c>
      <c r="Q131" t="str">
        <f t="shared" ca="1" si="142"/>
        <v>Терафлю</v>
      </c>
      <c r="R131" s="19">
        <f t="shared" ca="1" si="127"/>
        <v>54</v>
      </c>
      <c r="S131">
        <f t="shared" ca="1" si="128"/>
        <v>12</v>
      </c>
      <c r="T131" t="str">
        <f t="shared" ca="1" si="129"/>
        <v>{Баралгин, Долгит, Мирамистин, Терафлю}</v>
      </c>
      <c r="U131" t="str">
        <f t="shared" ca="1" si="149"/>
        <v>Баралгин</v>
      </c>
      <c r="V131" t="str">
        <f t="shared" ca="1" si="150"/>
        <v>Валидол</v>
      </c>
      <c r="W131" t="str">
        <f t="shared" ca="1" si="151"/>
        <v>Влажные салфетки</v>
      </c>
      <c r="X131" t="str">
        <f t="shared" ca="1" si="152"/>
        <v>Долгит</v>
      </c>
      <c r="Y131" t="str">
        <f t="shared" ca="1" si="153"/>
        <v>Мирамистин</v>
      </c>
      <c r="Z131" s="19">
        <f t="shared" ca="1" si="130"/>
        <v>87</v>
      </c>
      <c r="AA131">
        <f t="shared" ca="1" si="131"/>
        <v>10</v>
      </c>
      <c r="AB131" t="str">
        <f t="shared" ca="1" si="132"/>
        <v>{Баралгин, Валидол, Влажные салфетки, Долгит, Мирамистин}</v>
      </c>
      <c r="AC131" t="str">
        <f t="shared" ca="1" si="143"/>
        <v>Баралгин</v>
      </c>
      <c r="AD131" t="str">
        <f t="shared" ca="1" si="144"/>
        <v>Валидол</v>
      </c>
      <c r="AE131" t="str">
        <f t="shared" ca="1" si="145"/>
        <v>Влажные салфетки</v>
      </c>
      <c r="AF131" t="str">
        <f t="shared" ca="1" si="146"/>
        <v>Долгит</v>
      </c>
      <c r="AG131" t="str">
        <f t="shared" ca="1" si="147"/>
        <v>Контрактубекс</v>
      </c>
      <c r="AH131" t="str">
        <f t="shared" ca="1" si="148"/>
        <v>Стелланин</v>
      </c>
      <c r="AI131" s="19">
        <f t="shared" ca="1" si="133"/>
        <v>129</v>
      </c>
      <c r="AJ131">
        <f t="shared" ca="1" si="134"/>
        <v>11</v>
      </c>
      <c r="AK131" t="str">
        <f t="shared" ca="1" si="135"/>
        <v>{Баралгин, Валидол, Влажные салфетки, Долгит, Контрактубекс, Стелланин}</v>
      </c>
      <c r="AS131" s="19"/>
    </row>
    <row r="132" spans="11:45" x14ac:dyDescent="0.3">
      <c r="K132" s="19"/>
      <c r="N132" t="str">
        <f t="shared" ca="1" si="139"/>
        <v>Баралгин</v>
      </c>
      <c r="O132" t="str">
        <f t="shared" ca="1" si="140"/>
        <v>Долгит</v>
      </c>
      <c r="P132" t="str">
        <f t="shared" ca="1" si="141"/>
        <v>Стелланин</v>
      </c>
      <c r="Q132" t="str">
        <f t="shared" ca="1" si="142"/>
        <v>Терафлю</v>
      </c>
      <c r="R132" s="19">
        <f t="shared" ref="R132:R195" ca="1" si="182">IF(Q131&lt;&gt;$A$12,R131,IF(P131&lt;&gt;$A$11,R131+1,IF(O131&lt;&gt;$A$10,R131+2,R131+3)))</f>
        <v>55</v>
      </c>
      <c r="S132">
        <f t="shared" ref="S132:S195" ca="1" si="183">IF(Q131&lt;&gt;$A$12,S131+1,ROW(INDIRECT(ADDRESS(MATCH(P132,$A$3:$A$12)+3,1))))</f>
        <v>12</v>
      </c>
      <c r="T132" t="str">
        <f t="shared" ref="T132:T195" ca="1" si="184">"{"&amp;N132&amp;", "&amp;O132&amp;", "&amp;P132&amp;", "&amp;Q132&amp;"}"</f>
        <v>{Баралгин, Долгит, Стелланин, Терафлю}</v>
      </c>
      <c r="U132" t="str">
        <f t="shared" ca="1" si="149"/>
        <v>Баралгин</v>
      </c>
      <c r="V132" t="str">
        <f t="shared" ca="1" si="150"/>
        <v>Валидол</v>
      </c>
      <c r="W132" t="str">
        <f t="shared" ca="1" si="151"/>
        <v>Влажные салфетки</v>
      </c>
      <c r="X132" t="str">
        <f t="shared" ca="1" si="152"/>
        <v>Долгит</v>
      </c>
      <c r="Y132" t="str">
        <f t="shared" ca="1" si="153"/>
        <v>Стелланин</v>
      </c>
      <c r="Z132" s="19">
        <f t="shared" ref="Z132:Z195" ca="1" si="185">IF(Y131&lt;&gt;$A$12,Z131,IF(X131&lt;&gt;$A$11,Z131+1,IF(W131&lt;&gt;$A$10,Z131+2,IF(V131&lt;&gt;$A$9,Z131+3,Z131+4))))</f>
        <v>87</v>
      </c>
      <c r="AA132">
        <f t="shared" ref="AA132:AA195" ca="1" si="186">IF(Y131&lt;&gt;$A$12,AA131+1,ROW(INDIRECT(ADDRESS(MATCH(X132,$A$3:$A$12)+3,1))))</f>
        <v>11</v>
      </c>
      <c r="AB132" t="str">
        <f t="shared" ref="AB132:AB195" ca="1" si="187">"{"&amp;U132&amp;", "&amp;V132&amp;", "&amp;W132&amp;", "&amp;X132&amp;", "&amp;Y132&amp;"}"</f>
        <v>{Баралгин, Валидол, Влажные салфетки, Долгит, Стелланин}</v>
      </c>
      <c r="AC132" t="str">
        <f t="shared" ca="1" si="143"/>
        <v>Баралгин</v>
      </c>
      <c r="AD132" t="str">
        <f t="shared" ca="1" si="144"/>
        <v>Валидол</v>
      </c>
      <c r="AE132" t="str">
        <f t="shared" ca="1" si="145"/>
        <v>Влажные салфетки</v>
      </c>
      <c r="AF132" t="str">
        <f t="shared" ca="1" si="146"/>
        <v>Долгит</v>
      </c>
      <c r="AG132" t="str">
        <f t="shared" ca="1" si="147"/>
        <v>Контрактубекс</v>
      </c>
      <c r="AH132" t="str">
        <f t="shared" ca="1" si="148"/>
        <v>Терафлю</v>
      </c>
      <c r="AI132" s="19">
        <f t="shared" ref="AI132:AI195" ca="1" si="188">IF(AH131&lt;&gt;$A$12,AI131,IF(AG131&lt;&gt;$A$11,AI131+1,IF(AF131&lt;&gt;$A$10,AI131+2,IF(AE131&lt;&gt;$A$9,AI131+3,IF(AD131&lt;&gt;$A$8,AI131+4,AI131+5)))))</f>
        <v>129</v>
      </c>
      <c r="AJ132">
        <f t="shared" ref="AJ132:AJ195" ca="1" si="189">IF(AH131&lt;&gt;$A$12,AJ131+1,ROW(INDIRECT(ADDRESS(MATCH(AG132,$A$3:$A$12)+3,1))))</f>
        <v>12</v>
      </c>
      <c r="AK132" t="str">
        <f t="shared" ref="AK132:AK195" ca="1" si="190">"{"&amp;AC132&amp;", "&amp;AD132&amp;", "&amp;AE132&amp;", "&amp;AF132&amp;", "&amp;AG132&amp;", "&amp;AH132&amp;"}"</f>
        <v>{Баралгин, Валидол, Влажные салфетки, Долгит, Контрактубекс, Терафлю}</v>
      </c>
      <c r="AS132" s="19"/>
    </row>
    <row r="133" spans="11:45" x14ac:dyDescent="0.3">
      <c r="K133" s="19"/>
      <c r="N133" t="str">
        <f t="shared" ca="1" si="139"/>
        <v>Баралгин</v>
      </c>
      <c r="O133" t="str">
        <f t="shared" ca="1" si="140"/>
        <v>Контрактубекс</v>
      </c>
      <c r="P133" t="str">
        <f t="shared" ca="1" si="141"/>
        <v>Корвалол</v>
      </c>
      <c r="Q133" t="str">
        <f t="shared" ca="1" si="142"/>
        <v>Мирамистин</v>
      </c>
      <c r="R133" s="19">
        <f t="shared" ca="1" si="182"/>
        <v>57</v>
      </c>
      <c r="S133">
        <f t="shared" ca="1" si="183"/>
        <v>10</v>
      </c>
      <c r="T133" t="str">
        <f t="shared" ca="1" si="184"/>
        <v>{Баралгин, Контрактубекс, Корвалол, Мирамистин}</v>
      </c>
      <c r="U133" t="str">
        <f t="shared" ca="1" si="149"/>
        <v>Баралгин</v>
      </c>
      <c r="V133" t="str">
        <f t="shared" ca="1" si="150"/>
        <v>Валидол</v>
      </c>
      <c r="W133" t="str">
        <f t="shared" ca="1" si="151"/>
        <v>Влажные салфетки</v>
      </c>
      <c r="X133" t="str">
        <f t="shared" ca="1" si="152"/>
        <v>Долгит</v>
      </c>
      <c r="Y133" t="str">
        <f t="shared" ca="1" si="153"/>
        <v>Терафлю</v>
      </c>
      <c r="Z133" s="19">
        <f t="shared" ca="1" si="185"/>
        <v>87</v>
      </c>
      <c r="AA133">
        <f t="shared" ca="1" si="186"/>
        <v>12</v>
      </c>
      <c r="AB133" t="str">
        <f t="shared" ca="1" si="187"/>
        <v>{Баралгин, Валидол, Влажные салфетки, Долгит, Терафлю}</v>
      </c>
      <c r="AC133" t="str">
        <f t="shared" ca="1" si="143"/>
        <v>Баралгин</v>
      </c>
      <c r="AD133" t="str">
        <f t="shared" ca="1" si="144"/>
        <v>Валидол</v>
      </c>
      <c r="AE133" t="str">
        <f t="shared" ca="1" si="145"/>
        <v>Влажные салфетки</v>
      </c>
      <c r="AF133" t="str">
        <f t="shared" ca="1" si="146"/>
        <v>Долгит</v>
      </c>
      <c r="AG133" t="str">
        <f t="shared" ca="1" si="147"/>
        <v>Корвалол</v>
      </c>
      <c r="AH133" t="str">
        <f t="shared" ca="1" si="148"/>
        <v>Мирамистин</v>
      </c>
      <c r="AI133" s="19">
        <f t="shared" ca="1" si="188"/>
        <v>130</v>
      </c>
      <c r="AJ133">
        <f t="shared" ca="1" si="189"/>
        <v>10</v>
      </c>
      <c r="AK133" t="str">
        <f t="shared" ca="1" si="190"/>
        <v>{Баралгин, Валидол, Влажные салфетки, Долгит, Корвалол, Мирамистин}</v>
      </c>
      <c r="AS133" s="19"/>
    </row>
    <row r="134" spans="11:45" x14ac:dyDescent="0.3">
      <c r="K134" s="19"/>
      <c r="N134" t="str">
        <f t="shared" ref="N134:N197" ca="1" si="191">INDIRECT(ADDRESS(R134,8))</f>
        <v>Баралгин</v>
      </c>
      <c r="O134" t="str">
        <f t="shared" ref="O134:O197" ca="1" si="192">INDIRECT(ADDRESS(R134,9))</f>
        <v>Контрактубекс</v>
      </c>
      <c r="P134" t="str">
        <f t="shared" ref="P134:P197" ca="1" si="193">INDIRECT(ADDRESS(R134,10))</f>
        <v>Корвалол</v>
      </c>
      <c r="Q134" t="str">
        <f t="shared" ref="Q134:Q197" ca="1" si="194">INDIRECT(ADDRESS(S134,1))</f>
        <v>Стелланин</v>
      </c>
      <c r="R134" s="19">
        <f t="shared" ca="1" si="182"/>
        <v>57</v>
      </c>
      <c r="S134">
        <f t="shared" ca="1" si="183"/>
        <v>11</v>
      </c>
      <c r="T134" t="str">
        <f t="shared" ca="1" si="184"/>
        <v>{Баралгин, Контрактубекс, Корвалол, Стелланин}</v>
      </c>
      <c r="U134" t="str">
        <f t="shared" ca="1" si="149"/>
        <v>Баралгин</v>
      </c>
      <c r="V134" t="str">
        <f t="shared" ca="1" si="150"/>
        <v>Валидол</v>
      </c>
      <c r="W134" t="str">
        <f t="shared" ca="1" si="151"/>
        <v>Влажные салфетки</v>
      </c>
      <c r="X134" t="str">
        <f t="shared" ca="1" si="152"/>
        <v>Контрактубекс</v>
      </c>
      <c r="Y134" t="str">
        <f t="shared" ca="1" si="153"/>
        <v>Корвалол</v>
      </c>
      <c r="Z134" s="19">
        <f t="shared" ca="1" si="185"/>
        <v>88</v>
      </c>
      <c r="AA134">
        <f t="shared" ca="1" si="186"/>
        <v>9</v>
      </c>
      <c r="AB134" t="str">
        <f t="shared" ca="1" si="187"/>
        <v>{Баралгин, Валидол, Влажные салфетки, Контрактубекс, Корвалол}</v>
      </c>
      <c r="AC134" t="str">
        <f t="shared" ref="AC134:AC197" ca="1" si="195">INDIRECT(ADDRESS(AI134,21))</f>
        <v>Баралгин</v>
      </c>
      <c r="AD134" t="str">
        <f t="shared" ref="AD134:AD197" ca="1" si="196">INDIRECT(ADDRESS(AI134,22))</f>
        <v>Валидол</v>
      </c>
      <c r="AE134" t="str">
        <f t="shared" ref="AE134:AE197" ca="1" si="197">INDIRECT(ADDRESS(AI134,23))</f>
        <v>Влажные салфетки</v>
      </c>
      <c r="AF134" t="str">
        <f t="shared" ref="AF134:AF197" ca="1" si="198">INDIRECT(ADDRESS(AI134,24))</f>
        <v>Долгит</v>
      </c>
      <c r="AG134" t="str">
        <f t="shared" ref="AG134:AG197" ca="1" si="199">INDIRECT(ADDRESS(AI134,25))</f>
        <v>Корвалол</v>
      </c>
      <c r="AH134" t="str">
        <f t="shared" ref="AH134:AH197" ca="1" si="200">INDIRECT(ADDRESS(AJ134,1))</f>
        <v>Стелланин</v>
      </c>
      <c r="AI134" s="19">
        <f t="shared" ca="1" si="188"/>
        <v>130</v>
      </c>
      <c r="AJ134">
        <f t="shared" ca="1" si="189"/>
        <v>11</v>
      </c>
      <c r="AK134" t="str">
        <f t="shared" ca="1" si="190"/>
        <v>{Баралгин, Валидол, Влажные салфетки, Долгит, Корвалол, Стелланин}</v>
      </c>
      <c r="AS134" s="19"/>
    </row>
    <row r="135" spans="11:45" x14ac:dyDescent="0.3">
      <c r="K135" s="19"/>
      <c r="N135" t="str">
        <f t="shared" ca="1" si="191"/>
        <v>Баралгин</v>
      </c>
      <c r="O135" t="str">
        <f t="shared" ca="1" si="192"/>
        <v>Контрактубекс</v>
      </c>
      <c r="P135" t="str">
        <f t="shared" ca="1" si="193"/>
        <v>Корвалол</v>
      </c>
      <c r="Q135" t="str">
        <f t="shared" ca="1" si="194"/>
        <v>Терафлю</v>
      </c>
      <c r="R135" s="19">
        <f t="shared" ca="1" si="182"/>
        <v>57</v>
      </c>
      <c r="S135">
        <f t="shared" ca="1" si="183"/>
        <v>12</v>
      </c>
      <c r="T135" t="str">
        <f t="shared" ca="1" si="184"/>
        <v>{Баралгин, Контрактубекс, Корвалол, Терафлю}</v>
      </c>
      <c r="U135" t="str">
        <f t="shared" ref="U135:U198" ca="1" si="201">INDIRECT(ADDRESS(Z135,14))</f>
        <v>Баралгин</v>
      </c>
      <c r="V135" t="str">
        <f t="shared" ref="V135:V198" ca="1" si="202">INDIRECT(ADDRESS(Z135,15))</f>
        <v>Валидол</v>
      </c>
      <c r="W135" t="str">
        <f t="shared" ref="W135:W198" ca="1" si="203">INDIRECT(ADDRESS(Z135,16))</f>
        <v>Влажные салфетки</v>
      </c>
      <c r="X135" t="str">
        <f t="shared" ref="X135:X198" ca="1" si="204">INDIRECT(ADDRESS(Z135,17))</f>
        <v>Контрактубекс</v>
      </c>
      <c r="Y135" t="str">
        <f t="shared" ref="Y135:Y198" ca="1" si="205">INDIRECT(ADDRESS(AA135,1))</f>
        <v>Мирамистин</v>
      </c>
      <c r="Z135" s="19">
        <f t="shared" ca="1" si="185"/>
        <v>88</v>
      </c>
      <c r="AA135">
        <f t="shared" ca="1" si="186"/>
        <v>10</v>
      </c>
      <c r="AB135" t="str">
        <f t="shared" ca="1" si="187"/>
        <v>{Баралгин, Валидол, Влажные салфетки, Контрактубекс, Мирамистин}</v>
      </c>
      <c r="AC135" t="str">
        <f t="shared" ca="1" si="195"/>
        <v>Баралгин</v>
      </c>
      <c r="AD135" t="str">
        <f t="shared" ca="1" si="196"/>
        <v>Валидол</v>
      </c>
      <c r="AE135" t="str">
        <f t="shared" ca="1" si="197"/>
        <v>Влажные салфетки</v>
      </c>
      <c r="AF135" t="str">
        <f t="shared" ca="1" si="198"/>
        <v>Долгит</v>
      </c>
      <c r="AG135" t="str">
        <f t="shared" ca="1" si="199"/>
        <v>Корвалол</v>
      </c>
      <c r="AH135" t="str">
        <f t="shared" ca="1" si="200"/>
        <v>Терафлю</v>
      </c>
      <c r="AI135" s="19">
        <f t="shared" ca="1" si="188"/>
        <v>130</v>
      </c>
      <c r="AJ135">
        <f t="shared" ca="1" si="189"/>
        <v>12</v>
      </c>
      <c r="AK135" t="str">
        <f t="shared" ca="1" si="190"/>
        <v>{Баралгин, Валидол, Влажные салфетки, Долгит, Корвалол, Терафлю}</v>
      </c>
      <c r="AS135" s="19"/>
    </row>
    <row r="136" spans="11:45" x14ac:dyDescent="0.3">
      <c r="K136" s="19"/>
      <c r="N136" t="str">
        <f t="shared" ca="1" si="191"/>
        <v>Баралгин</v>
      </c>
      <c r="O136" t="str">
        <f t="shared" ca="1" si="192"/>
        <v>Контрактубекс</v>
      </c>
      <c r="P136" t="str">
        <f t="shared" ca="1" si="193"/>
        <v>Мирамистин</v>
      </c>
      <c r="Q136" t="str">
        <f t="shared" ca="1" si="194"/>
        <v>Стелланин</v>
      </c>
      <c r="R136" s="19">
        <f t="shared" ca="1" si="182"/>
        <v>58</v>
      </c>
      <c r="S136">
        <f t="shared" ca="1" si="183"/>
        <v>11</v>
      </c>
      <c r="T136" t="str">
        <f t="shared" ca="1" si="184"/>
        <v>{Баралгин, Контрактубекс, Мирамистин, Стелланин}</v>
      </c>
      <c r="U136" t="str">
        <f t="shared" ca="1" si="201"/>
        <v>Баралгин</v>
      </c>
      <c r="V136" t="str">
        <f t="shared" ca="1" si="202"/>
        <v>Валидол</v>
      </c>
      <c r="W136" t="str">
        <f t="shared" ca="1" si="203"/>
        <v>Влажные салфетки</v>
      </c>
      <c r="X136" t="str">
        <f t="shared" ca="1" si="204"/>
        <v>Контрактубекс</v>
      </c>
      <c r="Y136" t="str">
        <f t="shared" ca="1" si="205"/>
        <v>Стелланин</v>
      </c>
      <c r="Z136" s="19">
        <f t="shared" ca="1" si="185"/>
        <v>88</v>
      </c>
      <c r="AA136">
        <f t="shared" ca="1" si="186"/>
        <v>11</v>
      </c>
      <c r="AB136" t="str">
        <f t="shared" ca="1" si="187"/>
        <v>{Баралгин, Валидол, Влажные салфетки, Контрактубекс, Стелланин}</v>
      </c>
      <c r="AC136" t="str">
        <f t="shared" ca="1" si="195"/>
        <v>Баралгин</v>
      </c>
      <c r="AD136" t="str">
        <f t="shared" ca="1" si="196"/>
        <v>Валидол</v>
      </c>
      <c r="AE136" t="str">
        <f t="shared" ca="1" si="197"/>
        <v>Влажные салфетки</v>
      </c>
      <c r="AF136" t="str">
        <f t="shared" ca="1" si="198"/>
        <v>Долгит</v>
      </c>
      <c r="AG136" t="str">
        <f t="shared" ca="1" si="199"/>
        <v>Мирамистин</v>
      </c>
      <c r="AH136" t="str">
        <f t="shared" ca="1" si="200"/>
        <v>Стелланин</v>
      </c>
      <c r="AI136" s="19">
        <f t="shared" ca="1" si="188"/>
        <v>131</v>
      </c>
      <c r="AJ136">
        <f t="shared" ca="1" si="189"/>
        <v>11</v>
      </c>
      <c r="AK136" t="str">
        <f t="shared" ca="1" si="190"/>
        <v>{Баралгин, Валидол, Влажные салфетки, Долгит, Мирамистин, Стелланин}</v>
      </c>
      <c r="AS136" s="19"/>
    </row>
    <row r="137" spans="11:45" x14ac:dyDescent="0.3">
      <c r="K137" s="19"/>
      <c r="N137" t="str">
        <f t="shared" ca="1" si="191"/>
        <v>Баралгин</v>
      </c>
      <c r="O137" t="str">
        <f t="shared" ca="1" si="192"/>
        <v>Контрактубекс</v>
      </c>
      <c r="P137" t="str">
        <f t="shared" ca="1" si="193"/>
        <v>Мирамистин</v>
      </c>
      <c r="Q137" t="str">
        <f t="shared" ca="1" si="194"/>
        <v>Терафлю</v>
      </c>
      <c r="R137" s="19">
        <f t="shared" ca="1" si="182"/>
        <v>58</v>
      </c>
      <c r="S137">
        <f t="shared" ca="1" si="183"/>
        <v>12</v>
      </c>
      <c r="T137" t="str">
        <f t="shared" ca="1" si="184"/>
        <v>{Баралгин, Контрактубекс, Мирамистин, Терафлю}</v>
      </c>
      <c r="U137" t="str">
        <f t="shared" ca="1" si="201"/>
        <v>Баралгин</v>
      </c>
      <c r="V137" t="str">
        <f t="shared" ca="1" si="202"/>
        <v>Валидол</v>
      </c>
      <c r="W137" t="str">
        <f t="shared" ca="1" si="203"/>
        <v>Влажные салфетки</v>
      </c>
      <c r="X137" t="str">
        <f t="shared" ca="1" si="204"/>
        <v>Контрактубекс</v>
      </c>
      <c r="Y137" t="str">
        <f t="shared" ca="1" si="205"/>
        <v>Терафлю</v>
      </c>
      <c r="Z137" s="19">
        <f t="shared" ca="1" si="185"/>
        <v>88</v>
      </c>
      <c r="AA137">
        <f t="shared" ca="1" si="186"/>
        <v>12</v>
      </c>
      <c r="AB137" t="str">
        <f t="shared" ca="1" si="187"/>
        <v>{Баралгин, Валидол, Влажные салфетки, Контрактубекс, Терафлю}</v>
      </c>
      <c r="AC137" t="str">
        <f t="shared" ca="1" si="195"/>
        <v>Баралгин</v>
      </c>
      <c r="AD137" t="str">
        <f t="shared" ca="1" si="196"/>
        <v>Валидол</v>
      </c>
      <c r="AE137" t="str">
        <f t="shared" ca="1" si="197"/>
        <v>Влажные салфетки</v>
      </c>
      <c r="AF137" t="str">
        <f t="shared" ca="1" si="198"/>
        <v>Долгит</v>
      </c>
      <c r="AG137" t="str">
        <f t="shared" ca="1" si="199"/>
        <v>Мирамистин</v>
      </c>
      <c r="AH137" t="str">
        <f t="shared" ca="1" si="200"/>
        <v>Терафлю</v>
      </c>
      <c r="AI137" s="19">
        <f t="shared" ca="1" si="188"/>
        <v>131</v>
      </c>
      <c r="AJ137">
        <f t="shared" ca="1" si="189"/>
        <v>12</v>
      </c>
      <c r="AK137" t="str">
        <f t="shared" ca="1" si="190"/>
        <v>{Баралгин, Валидол, Влажные салфетки, Долгит, Мирамистин, Терафлю}</v>
      </c>
      <c r="AS137" s="19"/>
    </row>
    <row r="138" spans="11:45" x14ac:dyDescent="0.3">
      <c r="K138" s="19"/>
      <c r="N138" t="str">
        <f t="shared" ca="1" si="191"/>
        <v>Баралгин</v>
      </c>
      <c r="O138" t="str">
        <f t="shared" ca="1" si="192"/>
        <v>Контрактубекс</v>
      </c>
      <c r="P138" t="str">
        <f t="shared" ca="1" si="193"/>
        <v>Стелланин</v>
      </c>
      <c r="Q138" t="str">
        <f t="shared" ca="1" si="194"/>
        <v>Терафлю</v>
      </c>
      <c r="R138" s="19">
        <f t="shared" ca="1" si="182"/>
        <v>59</v>
      </c>
      <c r="S138">
        <f t="shared" ca="1" si="183"/>
        <v>12</v>
      </c>
      <c r="T138" t="str">
        <f t="shared" ca="1" si="184"/>
        <v>{Баралгин, Контрактубекс, Стелланин, Терафлю}</v>
      </c>
      <c r="U138" t="str">
        <f t="shared" ca="1" si="201"/>
        <v>Баралгин</v>
      </c>
      <c r="V138" t="str">
        <f t="shared" ca="1" si="202"/>
        <v>Валидол</v>
      </c>
      <c r="W138" t="str">
        <f t="shared" ca="1" si="203"/>
        <v>Влажные салфетки</v>
      </c>
      <c r="X138" t="str">
        <f t="shared" ca="1" si="204"/>
        <v>Корвалол</v>
      </c>
      <c r="Y138" t="str">
        <f t="shared" ca="1" si="205"/>
        <v>Мирамистин</v>
      </c>
      <c r="Z138" s="19">
        <f t="shared" ca="1" si="185"/>
        <v>89</v>
      </c>
      <c r="AA138">
        <f t="shared" ca="1" si="186"/>
        <v>10</v>
      </c>
      <c r="AB138" t="str">
        <f t="shared" ca="1" si="187"/>
        <v>{Баралгин, Валидол, Влажные салфетки, Корвалол, Мирамистин}</v>
      </c>
      <c r="AC138" t="str">
        <f t="shared" ca="1" si="195"/>
        <v>Баралгин</v>
      </c>
      <c r="AD138" t="str">
        <f t="shared" ca="1" si="196"/>
        <v>Валидол</v>
      </c>
      <c r="AE138" t="str">
        <f t="shared" ca="1" si="197"/>
        <v>Влажные салфетки</v>
      </c>
      <c r="AF138" t="str">
        <f t="shared" ca="1" si="198"/>
        <v>Долгит</v>
      </c>
      <c r="AG138" t="str">
        <f t="shared" ca="1" si="199"/>
        <v>Стелланин</v>
      </c>
      <c r="AH138" t="str">
        <f t="shared" ca="1" si="200"/>
        <v>Терафлю</v>
      </c>
      <c r="AI138" s="19">
        <f t="shared" ca="1" si="188"/>
        <v>132</v>
      </c>
      <c r="AJ138">
        <f t="shared" ca="1" si="189"/>
        <v>12</v>
      </c>
      <c r="AK138" t="str">
        <f t="shared" ca="1" si="190"/>
        <v>{Баралгин, Валидол, Влажные салфетки, Долгит, Стелланин, Терафлю}</v>
      </c>
      <c r="AS138" s="19"/>
    </row>
    <row r="139" spans="11:45" x14ac:dyDescent="0.3">
      <c r="K139" s="19"/>
      <c r="N139" t="str">
        <f t="shared" ca="1" si="191"/>
        <v>Баралгин</v>
      </c>
      <c r="O139" t="str">
        <f t="shared" ca="1" si="192"/>
        <v>Корвалол</v>
      </c>
      <c r="P139" t="str">
        <f t="shared" ca="1" si="193"/>
        <v>Мирамистин</v>
      </c>
      <c r="Q139" t="str">
        <f t="shared" ca="1" si="194"/>
        <v>Стелланин</v>
      </c>
      <c r="R139" s="19">
        <f t="shared" ca="1" si="182"/>
        <v>61</v>
      </c>
      <c r="S139">
        <f t="shared" ca="1" si="183"/>
        <v>11</v>
      </c>
      <c r="T139" t="str">
        <f t="shared" ca="1" si="184"/>
        <v>{Баралгин, Корвалол, Мирамистин, Стелланин}</v>
      </c>
      <c r="U139" t="str">
        <f t="shared" ca="1" si="201"/>
        <v>Баралгин</v>
      </c>
      <c r="V139" t="str">
        <f t="shared" ca="1" si="202"/>
        <v>Валидол</v>
      </c>
      <c r="W139" t="str">
        <f t="shared" ca="1" si="203"/>
        <v>Влажные салфетки</v>
      </c>
      <c r="X139" t="str">
        <f t="shared" ca="1" si="204"/>
        <v>Корвалол</v>
      </c>
      <c r="Y139" t="str">
        <f t="shared" ca="1" si="205"/>
        <v>Стелланин</v>
      </c>
      <c r="Z139" s="19">
        <f t="shared" ca="1" si="185"/>
        <v>89</v>
      </c>
      <c r="AA139">
        <f t="shared" ca="1" si="186"/>
        <v>11</v>
      </c>
      <c r="AB139" t="str">
        <f t="shared" ca="1" si="187"/>
        <v>{Баралгин, Валидол, Влажные салфетки, Корвалол, Стелланин}</v>
      </c>
      <c r="AC139" t="str">
        <f t="shared" ca="1" si="195"/>
        <v>Баралгин</v>
      </c>
      <c r="AD139" t="str">
        <f t="shared" ca="1" si="196"/>
        <v>Валидол</v>
      </c>
      <c r="AE139" t="str">
        <f t="shared" ca="1" si="197"/>
        <v>Влажные салфетки</v>
      </c>
      <c r="AF139" t="str">
        <f t="shared" ca="1" si="198"/>
        <v>Контрактубекс</v>
      </c>
      <c r="AG139" t="str">
        <f t="shared" ca="1" si="199"/>
        <v>Корвалол</v>
      </c>
      <c r="AH139" t="str">
        <f t="shared" ca="1" si="200"/>
        <v>Мирамистин</v>
      </c>
      <c r="AI139" s="19">
        <f t="shared" ca="1" si="188"/>
        <v>134</v>
      </c>
      <c r="AJ139">
        <f t="shared" ca="1" si="189"/>
        <v>10</v>
      </c>
      <c r="AK139" t="str">
        <f t="shared" ca="1" si="190"/>
        <v>{Баралгин, Валидол, Влажные салфетки, Контрактубекс, Корвалол, Мирамистин}</v>
      </c>
      <c r="AS139" s="19"/>
    </row>
    <row r="140" spans="11:45" x14ac:dyDescent="0.3">
      <c r="K140" s="19"/>
      <c r="N140" t="str">
        <f t="shared" ca="1" si="191"/>
        <v>Баралгин</v>
      </c>
      <c r="O140" t="str">
        <f t="shared" ca="1" si="192"/>
        <v>Корвалол</v>
      </c>
      <c r="P140" t="str">
        <f t="shared" ca="1" si="193"/>
        <v>Мирамистин</v>
      </c>
      <c r="Q140" t="str">
        <f t="shared" ca="1" si="194"/>
        <v>Терафлю</v>
      </c>
      <c r="R140" s="19">
        <f t="shared" ca="1" si="182"/>
        <v>61</v>
      </c>
      <c r="S140">
        <f t="shared" ca="1" si="183"/>
        <v>12</v>
      </c>
      <c r="T140" t="str">
        <f t="shared" ca="1" si="184"/>
        <v>{Баралгин, Корвалол, Мирамистин, Терафлю}</v>
      </c>
      <c r="U140" t="str">
        <f t="shared" ca="1" si="201"/>
        <v>Баралгин</v>
      </c>
      <c r="V140" t="str">
        <f t="shared" ca="1" si="202"/>
        <v>Валидол</v>
      </c>
      <c r="W140" t="str">
        <f t="shared" ca="1" si="203"/>
        <v>Влажные салфетки</v>
      </c>
      <c r="X140" t="str">
        <f t="shared" ca="1" si="204"/>
        <v>Корвалол</v>
      </c>
      <c r="Y140" t="str">
        <f t="shared" ca="1" si="205"/>
        <v>Терафлю</v>
      </c>
      <c r="Z140" s="19">
        <f t="shared" ca="1" si="185"/>
        <v>89</v>
      </c>
      <c r="AA140">
        <f t="shared" ca="1" si="186"/>
        <v>12</v>
      </c>
      <c r="AB140" t="str">
        <f t="shared" ca="1" si="187"/>
        <v>{Баралгин, Валидол, Влажные салфетки, Корвалол, Терафлю}</v>
      </c>
      <c r="AC140" t="str">
        <f t="shared" ca="1" si="195"/>
        <v>Баралгин</v>
      </c>
      <c r="AD140" t="str">
        <f t="shared" ca="1" si="196"/>
        <v>Валидол</v>
      </c>
      <c r="AE140" t="str">
        <f t="shared" ca="1" si="197"/>
        <v>Влажные салфетки</v>
      </c>
      <c r="AF140" t="str">
        <f t="shared" ca="1" si="198"/>
        <v>Контрактубекс</v>
      </c>
      <c r="AG140" t="str">
        <f t="shared" ca="1" si="199"/>
        <v>Корвалол</v>
      </c>
      <c r="AH140" t="str">
        <f t="shared" ca="1" si="200"/>
        <v>Стелланин</v>
      </c>
      <c r="AI140" s="19">
        <f t="shared" ca="1" si="188"/>
        <v>134</v>
      </c>
      <c r="AJ140">
        <f t="shared" ca="1" si="189"/>
        <v>11</v>
      </c>
      <c r="AK140" t="str">
        <f t="shared" ca="1" si="190"/>
        <v>{Баралгин, Валидол, Влажные салфетки, Контрактубекс, Корвалол, Стелланин}</v>
      </c>
      <c r="AS140" s="19"/>
    </row>
    <row r="141" spans="11:45" x14ac:dyDescent="0.3">
      <c r="K141" s="19"/>
      <c r="N141" t="str">
        <f t="shared" ca="1" si="191"/>
        <v>Баралгин</v>
      </c>
      <c r="O141" t="str">
        <f t="shared" ca="1" si="192"/>
        <v>Корвалол</v>
      </c>
      <c r="P141" t="str">
        <f t="shared" ca="1" si="193"/>
        <v>Стелланин</v>
      </c>
      <c r="Q141" t="str">
        <f t="shared" ca="1" si="194"/>
        <v>Терафлю</v>
      </c>
      <c r="R141" s="19">
        <f t="shared" ca="1" si="182"/>
        <v>62</v>
      </c>
      <c r="S141">
        <f t="shared" ca="1" si="183"/>
        <v>12</v>
      </c>
      <c r="T141" t="str">
        <f t="shared" ca="1" si="184"/>
        <v>{Баралгин, Корвалол, Стелланин, Терафлю}</v>
      </c>
      <c r="U141" t="str">
        <f t="shared" ca="1" si="201"/>
        <v>Баралгин</v>
      </c>
      <c r="V141" t="str">
        <f t="shared" ca="1" si="202"/>
        <v>Валидол</v>
      </c>
      <c r="W141" t="str">
        <f t="shared" ca="1" si="203"/>
        <v>Влажные салфетки</v>
      </c>
      <c r="X141" t="str">
        <f t="shared" ca="1" si="204"/>
        <v>Мирамистин</v>
      </c>
      <c r="Y141" t="str">
        <f t="shared" ca="1" si="205"/>
        <v>Стелланин</v>
      </c>
      <c r="Z141" s="19">
        <f t="shared" ca="1" si="185"/>
        <v>90</v>
      </c>
      <c r="AA141">
        <f t="shared" ca="1" si="186"/>
        <v>11</v>
      </c>
      <c r="AB141" t="str">
        <f t="shared" ca="1" si="187"/>
        <v>{Баралгин, Валидол, Влажные салфетки, Мирамистин, Стелланин}</v>
      </c>
      <c r="AC141" t="str">
        <f t="shared" ca="1" si="195"/>
        <v>Баралгин</v>
      </c>
      <c r="AD141" t="str">
        <f t="shared" ca="1" si="196"/>
        <v>Валидол</v>
      </c>
      <c r="AE141" t="str">
        <f t="shared" ca="1" si="197"/>
        <v>Влажные салфетки</v>
      </c>
      <c r="AF141" t="str">
        <f t="shared" ca="1" si="198"/>
        <v>Контрактубекс</v>
      </c>
      <c r="AG141" t="str">
        <f t="shared" ca="1" si="199"/>
        <v>Корвалол</v>
      </c>
      <c r="AH141" t="str">
        <f t="shared" ca="1" si="200"/>
        <v>Терафлю</v>
      </c>
      <c r="AI141" s="19">
        <f t="shared" ca="1" si="188"/>
        <v>134</v>
      </c>
      <c r="AJ141">
        <f t="shared" ca="1" si="189"/>
        <v>12</v>
      </c>
      <c r="AK141" t="str">
        <f t="shared" ca="1" si="190"/>
        <v>{Баралгин, Валидол, Влажные салфетки, Контрактубекс, Корвалол, Терафлю}</v>
      </c>
      <c r="AS141" s="19"/>
    </row>
    <row r="142" spans="11:45" x14ac:dyDescent="0.3">
      <c r="K142" s="19"/>
      <c r="N142" t="str">
        <f t="shared" ca="1" si="191"/>
        <v>Баралгин</v>
      </c>
      <c r="O142" t="str">
        <f t="shared" ca="1" si="192"/>
        <v>Мирамистин</v>
      </c>
      <c r="P142" t="str">
        <f t="shared" ca="1" si="193"/>
        <v>Стелланин</v>
      </c>
      <c r="Q142" t="str">
        <f t="shared" ca="1" si="194"/>
        <v>Терафлю</v>
      </c>
      <c r="R142" s="19">
        <f t="shared" ca="1" si="182"/>
        <v>64</v>
      </c>
      <c r="S142">
        <f t="shared" ca="1" si="183"/>
        <v>12</v>
      </c>
      <c r="T142" t="str">
        <f t="shared" ca="1" si="184"/>
        <v>{Баралгин, Мирамистин, Стелланин, Терафлю}</v>
      </c>
      <c r="U142" t="str">
        <f t="shared" ca="1" si="201"/>
        <v>Баралгин</v>
      </c>
      <c r="V142" t="str">
        <f t="shared" ca="1" si="202"/>
        <v>Валидол</v>
      </c>
      <c r="W142" t="str">
        <f t="shared" ca="1" si="203"/>
        <v>Влажные салфетки</v>
      </c>
      <c r="X142" t="str">
        <f t="shared" ca="1" si="204"/>
        <v>Мирамистин</v>
      </c>
      <c r="Y142" t="str">
        <f t="shared" ca="1" si="205"/>
        <v>Терафлю</v>
      </c>
      <c r="Z142" s="19">
        <f t="shared" ca="1" si="185"/>
        <v>90</v>
      </c>
      <c r="AA142">
        <f t="shared" ca="1" si="186"/>
        <v>12</v>
      </c>
      <c r="AB142" t="str">
        <f t="shared" ca="1" si="187"/>
        <v>{Баралгин, Валидол, Влажные салфетки, Мирамистин, Терафлю}</v>
      </c>
      <c r="AC142" t="str">
        <f t="shared" ca="1" si="195"/>
        <v>Баралгин</v>
      </c>
      <c r="AD142" t="str">
        <f t="shared" ca="1" si="196"/>
        <v>Валидол</v>
      </c>
      <c r="AE142" t="str">
        <f t="shared" ca="1" si="197"/>
        <v>Влажные салфетки</v>
      </c>
      <c r="AF142" t="str">
        <f t="shared" ca="1" si="198"/>
        <v>Контрактубекс</v>
      </c>
      <c r="AG142" t="str">
        <f t="shared" ca="1" si="199"/>
        <v>Мирамистин</v>
      </c>
      <c r="AH142" t="str">
        <f t="shared" ca="1" si="200"/>
        <v>Стелланин</v>
      </c>
      <c r="AI142" s="19">
        <f t="shared" ca="1" si="188"/>
        <v>135</v>
      </c>
      <c r="AJ142">
        <f t="shared" ca="1" si="189"/>
        <v>11</v>
      </c>
      <c r="AK142" t="str">
        <f t="shared" ca="1" si="190"/>
        <v>{Баралгин, Валидол, Влажные салфетки, Контрактубекс, Мирамистин, Стелланин}</v>
      </c>
      <c r="AS142" s="19"/>
    </row>
    <row r="143" spans="11:45" x14ac:dyDescent="0.3">
      <c r="K143" s="19"/>
      <c r="N143" t="str">
        <f t="shared" ca="1" si="191"/>
        <v>Валидол</v>
      </c>
      <c r="O143" t="str">
        <f t="shared" ca="1" si="192"/>
        <v>Влажные салфетки</v>
      </c>
      <c r="P143" t="str">
        <f t="shared" ca="1" si="193"/>
        <v>Долгит</v>
      </c>
      <c r="Q143" t="str">
        <f t="shared" ca="1" si="194"/>
        <v>Контрактубекс</v>
      </c>
      <c r="R143" s="19">
        <f t="shared" ca="1" si="182"/>
        <v>67</v>
      </c>
      <c r="S143">
        <f t="shared" ca="1" si="183"/>
        <v>8</v>
      </c>
      <c r="T143" t="str">
        <f t="shared" ca="1" si="184"/>
        <v>{Валидол, Влажные салфетки, Долгит, Контрактубекс}</v>
      </c>
      <c r="U143" t="str">
        <f t="shared" ca="1" si="201"/>
        <v>Баралгин</v>
      </c>
      <c r="V143" t="str">
        <f t="shared" ca="1" si="202"/>
        <v>Валидол</v>
      </c>
      <c r="W143" t="str">
        <f t="shared" ca="1" si="203"/>
        <v>Влажные салфетки</v>
      </c>
      <c r="X143" t="str">
        <f t="shared" ca="1" si="204"/>
        <v>Стелланин</v>
      </c>
      <c r="Y143" t="str">
        <f t="shared" ca="1" si="205"/>
        <v>Терафлю</v>
      </c>
      <c r="Z143" s="19">
        <f t="shared" ca="1" si="185"/>
        <v>91</v>
      </c>
      <c r="AA143">
        <f t="shared" ca="1" si="186"/>
        <v>12</v>
      </c>
      <c r="AB143" t="str">
        <f t="shared" ca="1" si="187"/>
        <v>{Баралгин, Валидол, Влажные салфетки, Стелланин, Терафлю}</v>
      </c>
      <c r="AC143" t="str">
        <f t="shared" ca="1" si="195"/>
        <v>Баралгин</v>
      </c>
      <c r="AD143" t="str">
        <f t="shared" ca="1" si="196"/>
        <v>Валидол</v>
      </c>
      <c r="AE143" t="str">
        <f t="shared" ca="1" si="197"/>
        <v>Влажные салфетки</v>
      </c>
      <c r="AF143" t="str">
        <f t="shared" ca="1" si="198"/>
        <v>Контрактубекс</v>
      </c>
      <c r="AG143" t="str">
        <f t="shared" ca="1" si="199"/>
        <v>Мирамистин</v>
      </c>
      <c r="AH143" t="str">
        <f t="shared" ca="1" si="200"/>
        <v>Терафлю</v>
      </c>
      <c r="AI143" s="19">
        <f t="shared" ca="1" si="188"/>
        <v>135</v>
      </c>
      <c r="AJ143">
        <f t="shared" ca="1" si="189"/>
        <v>12</v>
      </c>
      <c r="AK143" t="str">
        <f t="shared" ca="1" si="190"/>
        <v>{Баралгин, Валидол, Влажные салфетки, Контрактубекс, Мирамистин, Терафлю}</v>
      </c>
      <c r="AS143" s="19"/>
    </row>
    <row r="144" spans="11:45" x14ac:dyDescent="0.3">
      <c r="K144" s="19"/>
      <c r="N144" t="str">
        <f t="shared" ca="1" si="191"/>
        <v>Валидол</v>
      </c>
      <c r="O144" t="str">
        <f t="shared" ca="1" si="192"/>
        <v>Влажные салфетки</v>
      </c>
      <c r="P144" t="str">
        <f t="shared" ca="1" si="193"/>
        <v>Долгит</v>
      </c>
      <c r="Q144" t="str">
        <f t="shared" ca="1" si="194"/>
        <v>Корвалол</v>
      </c>
      <c r="R144" s="19">
        <f t="shared" ca="1" si="182"/>
        <v>67</v>
      </c>
      <c r="S144">
        <f t="shared" ca="1" si="183"/>
        <v>9</v>
      </c>
      <c r="T144" t="str">
        <f t="shared" ca="1" si="184"/>
        <v>{Валидол, Влажные салфетки, Долгит, Корвалол}</v>
      </c>
      <c r="U144" t="str">
        <f t="shared" ca="1" si="201"/>
        <v>Баралгин</v>
      </c>
      <c r="V144" t="str">
        <f t="shared" ca="1" si="202"/>
        <v>Валидол</v>
      </c>
      <c r="W144" t="str">
        <f t="shared" ca="1" si="203"/>
        <v>Долгит</v>
      </c>
      <c r="X144" t="str">
        <f t="shared" ca="1" si="204"/>
        <v>Контрактубекс</v>
      </c>
      <c r="Y144" t="str">
        <f t="shared" ca="1" si="205"/>
        <v>Корвалол</v>
      </c>
      <c r="Z144" s="19">
        <f t="shared" ca="1" si="185"/>
        <v>93</v>
      </c>
      <c r="AA144">
        <f t="shared" ca="1" si="186"/>
        <v>9</v>
      </c>
      <c r="AB144" t="str">
        <f t="shared" ca="1" si="187"/>
        <v>{Баралгин, Валидол, Долгит, Контрактубекс, Корвалол}</v>
      </c>
      <c r="AC144" t="str">
        <f t="shared" ca="1" si="195"/>
        <v>Баралгин</v>
      </c>
      <c r="AD144" t="str">
        <f t="shared" ca="1" si="196"/>
        <v>Валидол</v>
      </c>
      <c r="AE144" t="str">
        <f t="shared" ca="1" si="197"/>
        <v>Влажные салфетки</v>
      </c>
      <c r="AF144" t="str">
        <f t="shared" ca="1" si="198"/>
        <v>Контрактубекс</v>
      </c>
      <c r="AG144" t="str">
        <f t="shared" ca="1" si="199"/>
        <v>Стелланин</v>
      </c>
      <c r="AH144" t="str">
        <f t="shared" ca="1" si="200"/>
        <v>Терафлю</v>
      </c>
      <c r="AI144" s="19">
        <f t="shared" ca="1" si="188"/>
        <v>136</v>
      </c>
      <c r="AJ144">
        <f t="shared" ca="1" si="189"/>
        <v>12</v>
      </c>
      <c r="AK144" t="str">
        <f t="shared" ca="1" si="190"/>
        <v>{Баралгин, Валидол, Влажные салфетки, Контрактубекс, Стелланин, Терафлю}</v>
      </c>
      <c r="AS144" s="19"/>
    </row>
    <row r="145" spans="11:45" x14ac:dyDescent="0.3">
      <c r="K145" s="19"/>
      <c r="N145" t="str">
        <f t="shared" ca="1" si="191"/>
        <v>Валидол</v>
      </c>
      <c r="O145" t="str">
        <f t="shared" ca="1" si="192"/>
        <v>Влажные салфетки</v>
      </c>
      <c r="P145" t="str">
        <f t="shared" ca="1" si="193"/>
        <v>Долгит</v>
      </c>
      <c r="Q145" t="str">
        <f t="shared" ca="1" si="194"/>
        <v>Мирамистин</v>
      </c>
      <c r="R145" s="19">
        <f t="shared" ca="1" si="182"/>
        <v>67</v>
      </c>
      <c r="S145">
        <f t="shared" ca="1" si="183"/>
        <v>10</v>
      </c>
      <c r="T145" t="str">
        <f t="shared" ca="1" si="184"/>
        <v>{Валидол, Влажные салфетки, Долгит, Мирамистин}</v>
      </c>
      <c r="U145" t="str">
        <f t="shared" ca="1" si="201"/>
        <v>Баралгин</v>
      </c>
      <c r="V145" t="str">
        <f t="shared" ca="1" si="202"/>
        <v>Валидол</v>
      </c>
      <c r="W145" t="str">
        <f t="shared" ca="1" si="203"/>
        <v>Долгит</v>
      </c>
      <c r="X145" t="str">
        <f t="shared" ca="1" si="204"/>
        <v>Контрактубекс</v>
      </c>
      <c r="Y145" t="str">
        <f t="shared" ca="1" si="205"/>
        <v>Мирамистин</v>
      </c>
      <c r="Z145" s="19">
        <f t="shared" ca="1" si="185"/>
        <v>93</v>
      </c>
      <c r="AA145">
        <f t="shared" ca="1" si="186"/>
        <v>10</v>
      </c>
      <c r="AB145" t="str">
        <f t="shared" ca="1" si="187"/>
        <v>{Баралгин, Валидол, Долгит, Контрактубекс, Мирамистин}</v>
      </c>
      <c r="AC145" t="str">
        <f t="shared" ca="1" si="195"/>
        <v>Баралгин</v>
      </c>
      <c r="AD145" t="str">
        <f t="shared" ca="1" si="196"/>
        <v>Валидол</v>
      </c>
      <c r="AE145" t="str">
        <f t="shared" ca="1" si="197"/>
        <v>Влажные салфетки</v>
      </c>
      <c r="AF145" t="str">
        <f t="shared" ca="1" si="198"/>
        <v>Корвалол</v>
      </c>
      <c r="AG145" t="str">
        <f t="shared" ca="1" si="199"/>
        <v>Мирамистин</v>
      </c>
      <c r="AH145" t="str">
        <f t="shared" ca="1" si="200"/>
        <v>Стелланин</v>
      </c>
      <c r="AI145" s="19">
        <f t="shared" ca="1" si="188"/>
        <v>138</v>
      </c>
      <c r="AJ145">
        <f t="shared" ca="1" si="189"/>
        <v>11</v>
      </c>
      <c r="AK145" t="str">
        <f t="shared" ca="1" si="190"/>
        <v>{Баралгин, Валидол, Влажные салфетки, Корвалол, Мирамистин, Стелланин}</v>
      </c>
      <c r="AS145" s="19"/>
    </row>
    <row r="146" spans="11:45" x14ac:dyDescent="0.3">
      <c r="K146" s="19"/>
      <c r="N146" t="str">
        <f t="shared" ca="1" si="191"/>
        <v>Валидол</v>
      </c>
      <c r="O146" t="str">
        <f t="shared" ca="1" si="192"/>
        <v>Влажные салфетки</v>
      </c>
      <c r="P146" t="str">
        <f t="shared" ca="1" si="193"/>
        <v>Долгит</v>
      </c>
      <c r="Q146" t="str">
        <f t="shared" ca="1" si="194"/>
        <v>Стелланин</v>
      </c>
      <c r="R146" s="19">
        <f t="shared" ca="1" si="182"/>
        <v>67</v>
      </c>
      <c r="S146">
        <f t="shared" ca="1" si="183"/>
        <v>11</v>
      </c>
      <c r="T146" t="str">
        <f t="shared" ca="1" si="184"/>
        <v>{Валидол, Влажные салфетки, Долгит, Стелланин}</v>
      </c>
      <c r="U146" t="str">
        <f t="shared" ca="1" si="201"/>
        <v>Баралгин</v>
      </c>
      <c r="V146" t="str">
        <f t="shared" ca="1" si="202"/>
        <v>Валидол</v>
      </c>
      <c r="W146" t="str">
        <f t="shared" ca="1" si="203"/>
        <v>Долгит</v>
      </c>
      <c r="X146" t="str">
        <f t="shared" ca="1" si="204"/>
        <v>Контрактубекс</v>
      </c>
      <c r="Y146" t="str">
        <f t="shared" ca="1" si="205"/>
        <v>Стелланин</v>
      </c>
      <c r="Z146" s="19">
        <f t="shared" ca="1" si="185"/>
        <v>93</v>
      </c>
      <c r="AA146">
        <f t="shared" ca="1" si="186"/>
        <v>11</v>
      </c>
      <c r="AB146" t="str">
        <f t="shared" ca="1" si="187"/>
        <v>{Баралгин, Валидол, Долгит, Контрактубекс, Стелланин}</v>
      </c>
      <c r="AC146" t="str">
        <f t="shared" ca="1" si="195"/>
        <v>Баралгин</v>
      </c>
      <c r="AD146" t="str">
        <f t="shared" ca="1" si="196"/>
        <v>Валидол</v>
      </c>
      <c r="AE146" t="str">
        <f t="shared" ca="1" si="197"/>
        <v>Влажные салфетки</v>
      </c>
      <c r="AF146" t="str">
        <f t="shared" ca="1" si="198"/>
        <v>Корвалол</v>
      </c>
      <c r="AG146" t="str">
        <f t="shared" ca="1" si="199"/>
        <v>Мирамистин</v>
      </c>
      <c r="AH146" t="str">
        <f t="shared" ca="1" si="200"/>
        <v>Терафлю</v>
      </c>
      <c r="AI146" s="19">
        <f t="shared" ca="1" si="188"/>
        <v>138</v>
      </c>
      <c r="AJ146">
        <f t="shared" ca="1" si="189"/>
        <v>12</v>
      </c>
      <c r="AK146" t="str">
        <f t="shared" ca="1" si="190"/>
        <v>{Баралгин, Валидол, Влажные салфетки, Корвалол, Мирамистин, Терафлю}</v>
      </c>
      <c r="AS146" s="19"/>
    </row>
    <row r="147" spans="11:45" x14ac:dyDescent="0.3">
      <c r="K147" s="19"/>
      <c r="N147" t="str">
        <f t="shared" ca="1" si="191"/>
        <v>Валидол</v>
      </c>
      <c r="O147" t="str">
        <f t="shared" ca="1" si="192"/>
        <v>Влажные салфетки</v>
      </c>
      <c r="P147" t="str">
        <f t="shared" ca="1" si="193"/>
        <v>Долгит</v>
      </c>
      <c r="Q147" t="str">
        <f t="shared" ca="1" si="194"/>
        <v>Терафлю</v>
      </c>
      <c r="R147" s="19">
        <f t="shared" ca="1" si="182"/>
        <v>67</v>
      </c>
      <c r="S147">
        <f t="shared" ca="1" si="183"/>
        <v>12</v>
      </c>
      <c r="T147" t="str">
        <f t="shared" ca="1" si="184"/>
        <v>{Валидол, Влажные салфетки, Долгит, Терафлю}</v>
      </c>
      <c r="U147" t="str">
        <f t="shared" ca="1" si="201"/>
        <v>Баралгин</v>
      </c>
      <c r="V147" t="str">
        <f t="shared" ca="1" si="202"/>
        <v>Валидол</v>
      </c>
      <c r="W147" t="str">
        <f t="shared" ca="1" si="203"/>
        <v>Долгит</v>
      </c>
      <c r="X147" t="str">
        <f t="shared" ca="1" si="204"/>
        <v>Контрактубекс</v>
      </c>
      <c r="Y147" t="str">
        <f t="shared" ca="1" si="205"/>
        <v>Терафлю</v>
      </c>
      <c r="Z147" s="19">
        <f t="shared" ca="1" si="185"/>
        <v>93</v>
      </c>
      <c r="AA147">
        <f t="shared" ca="1" si="186"/>
        <v>12</v>
      </c>
      <c r="AB147" t="str">
        <f t="shared" ca="1" si="187"/>
        <v>{Баралгин, Валидол, Долгит, Контрактубекс, Терафлю}</v>
      </c>
      <c r="AC147" t="str">
        <f t="shared" ca="1" si="195"/>
        <v>Баралгин</v>
      </c>
      <c r="AD147" t="str">
        <f t="shared" ca="1" si="196"/>
        <v>Валидол</v>
      </c>
      <c r="AE147" t="str">
        <f t="shared" ca="1" si="197"/>
        <v>Влажные салфетки</v>
      </c>
      <c r="AF147" t="str">
        <f t="shared" ca="1" si="198"/>
        <v>Корвалол</v>
      </c>
      <c r="AG147" t="str">
        <f t="shared" ca="1" si="199"/>
        <v>Стелланин</v>
      </c>
      <c r="AH147" t="str">
        <f t="shared" ca="1" si="200"/>
        <v>Терафлю</v>
      </c>
      <c r="AI147" s="19">
        <f t="shared" ca="1" si="188"/>
        <v>139</v>
      </c>
      <c r="AJ147">
        <f t="shared" ca="1" si="189"/>
        <v>12</v>
      </c>
      <c r="AK147" t="str">
        <f t="shared" ca="1" si="190"/>
        <v>{Баралгин, Валидол, Влажные салфетки, Корвалол, Стелланин, Терафлю}</v>
      </c>
      <c r="AS147" s="19"/>
    </row>
    <row r="148" spans="11:45" x14ac:dyDescent="0.3">
      <c r="K148" s="19"/>
      <c r="N148" t="str">
        <f t="shared" ca="1" si="191"/>
        <v>Валидол</v>
      </c>
      <c r="O148" t="str">
        <f t="shared" ca="1" si="192"/>
        <v>Влажные салфетки</v>
      </c>
      <c r="P148" t="str">
        <f t="shared" ca="1" si="193"/>
        <v>Контрактубекс</v>
      </c>
      <c r="Q148" t="str">
        <f t="shared" ca="1" si="194"/>
        <v>Корвалол</v>
      </c>
      <c r="R148" s="19">
        <f t="shared" ca="1" si="182"/>
        <v>68</v>
      </c>
      <c r="S148">
        <f t="shared" ca="1" si="183"/>
        <v>9</v>
      </c>
      <c r="T148" t="str">
        <f t="shared" ca="1" si="184"/>
        <v>{Валидол, Влажные салфетки, Контрактубекс, Корвалол}</v>
      </c>
      <c r="U148" t="str">
        <f t="shared" ca="1" si="201"/>
        <v>Баралгин</v>
      </c>
      <c r="V148" t="str">
        <f t="shared" ca="1" si="202"/>
        <v>Валидол</v>
      </c>
      <c r="W148" t="str">
        <f t="shared" ca="1" si="203"/>
        <v>Долгит</v>
      </c>
      <c r="X148" t="str">
        <f t="shared" ca="1" si="204"/>
        <v>Корвалол</v>
      </c>
      <c r="Y148" t="str">
        <f t="shared" ca="1" si="205"/>
        <v>Мирамистин</v>
      </c>
      <c r="Z148" s="19">
        <f t="shared" ca="1" si="185"/>
        <v>94</v>
      </c>
      <c r="AA148">
        <f t="shared" ca="1" si="186"/>
        <v>10</v>
      </c>
      <c r="AB148" t="str">
        <f t="shared" ca="1" si="187"/>
        <v>{Баралгин, Валидол, Долгит, Корвалол, Мирамистин}</v>
      </c>
      <c r="AC148" t="str">
        <f t="shared" ca="1" si="195"/>
        <v>Баралгин</v>
      </c>
      <c r="AD148" t="str">
        <f t="shared" ca="1" si="196"/>
        <v>Валидол</v>
      </c>
      <c r="AE148" t="str">
        <f t="shared" ca="1" si="197"/>
        <v>Влажные салфетки</v>
      </c>
      <c r="AF148" t="str">
        <f t="shared" ca="1" si="198"/>
        <v>Мирамистин</v>
      </c>
      <c r="AG148" t="str">
        <f t="shared" ca="1" si="199"/>
        <v>Стелланин</v>
      </c>
      <c r="AH148" t="str">
        <f t="shared" ca="1" si="200"/>
        <v>Терафлю</v>
      </c>
      <c r="AI148" s="19">
        <f t="shared" ca="1" si="188"/>
        <v>141</v>
      </c>
      <c r="AJ148">
        <f t="shared" ca="1" si="189"/>
        <v>12</v>
      </c>
      <c r="AK148" t="str">
        <f t="shared" ca="1" si="190"/>
        <v>{Баралгин, Валидол, Влажные салфетки, Мирамистин, Стелланин, Терафлю}</v>
      </c>
      <c r="AS148" s="19"/>
    </row>
    <row r="149" spans="11:45" x14ac:dyDescent="0.3">
      <c r="K149" s="19"/>
      <c r="N149" t="str">
        <f t="shared" ca="1" si="191"/>
        <v>Валидол</v>
      </c>
      <c r="O149" t="str">
        <f t="shared" ca="1" si="192"/>
        <v>Влажные салфетки</v>
      </c>
      <c r="P149" t="str">
        <f t="shared" ca="1" si="193"/>
        <v>Контрактубекс</v>
      </c>
      <c r="Q149" t="str">
        <f t="shared" ca="1" si="194"/>
        <v>Мирамистин</v>
      </c>
      <c r="R149" s="19">
        <f t="shared" ca="1" si="182"/>
        <v>68</v>
      </c>
      <c r="S149">
        <f t="shared" ca="1" si="183"/>
        <v>10</v>
      </c>
      <c r="T149" t="str">
        <f t="shared" ca="1" si="184"/>
        <v>{Валидол, Влажные салфетки, Контрактубекс, Мирамистин}</v>
      </c>
      <c r="U149" t="str">
        <f t="shared" ca="1" si="201"/>
        <v>Баралгин</v>
      </c>
      <c r="V149" t="str">
        <f t="shared" ca="1" si="202"/>
        <v>Валидол</v>
      </c>
      <c r="W149" t="str">
        <f t="shared" ca="1" si="203"/>
        <v>Долгит</v>
      </c>
      <c r="X149" t="str">
        <f t="shared" ca="1" si="204"/>
        <v>Корвалол</v>
      </c>
      <c r="Y149" t="str">
        <f t="shared" ca="1" si="205"/>
        <v>Стелланин</v>
      </c>
      <c r="Z149" s="19">
        <f t="shared" ca="1" si="185"/>
        <v>94</v>
      </c>
      <c r="AA149">
        <f t="shared" ca="1" si="186"/>
        <v>11</v>
      </c>
      <c r="AB149" t="str">
        <f t="shared" ca="1" si="187"/>
        <v>{Баралгин, Валидол, Долгит, Корвалол, Стелланин}</v>
      </c>
      <c r="AC149" t="str">
        <f t="shared" ca="1" si="195"/>
        <v>Баралгин</v>
      </c>
      <c r="AD149" t="str">
        <f t="shared" ca="1" si="196"/>
        <v>Валидол</v>
      </c>
      <c r="AE149" t="str">
        <f t="shared" ca="1" si="197"/>
        <v>Долгит</v>
      </c>
      <c r="AF149" t="str">
        <f t="shared" ca="1" si="198"/>
        <v>Контрактубекс</v>
      </c>
      <c r="AG149" t="str">
        <f t="shared" ca="1" si="199"/>
        <v>Корвалол</v>
      </c>
      <c r="AH149" t="str">
        <f t="shared" ca="1" si="200"/>
        <v>Мирамистин</v>
      </c>
      <c r="AI149" s="19">
        <f t="shared" ca="1" si="188"/>
        <v>144</v>
      </c>
      <c r="AJ149">
        <f t="shared" ca="1" si="189"/>
        <v>10</v>
      </c>
      <c r="AK149" t="str">
        <f t="shared" ca="1" si="190"/>
        <v>{Баралгин, Валидол, Долгит, Контрактубекс, Корвалол, Мирамистин}</v>
      </c>
      <c r="AS149" s="19"/>
    </row>
    <row r="150" spans="11:45" x14ac:dyDescent="0.3">
      <c r="K150" s="19"/>
      <c r="N150" t="str">
        <f t="shared" ca="1" si="191"/>
        <v>Валидол</v>
      </c>
      <c r="O150" t="str">
        <f t="shared" ca="1" si="192"/>
        <v>Влажные салфетки</v>
      </c>
      <c r="P150" t="str">
        <f t="shared" ca="1" si="193"/>
        <v>Контрактубекс</v>
      </c>
      <c r="Q150" t="str">
        <f t="shared" ca="1" si="194"/>
        <v>Стелланин</v>
      </c>
      <c r="R150" s="19">
        <f t="shared" ca="1" si="182"/>
        <v>68</v>
      </c>
      <c r="S150">
        <f t="shared" ca="1" si="183"/>
        <v>11</v>
      </c>
      <c r="T150" t="str">
        <f t="shared" ca="1" si="184"/>
        <v>{Валидол, Влажные салфетки, Контрактубекс, Стелланин}</v>
      </c>
      <c r="U150" t="str">
        <f t="shared" ca="1" si="201"/>
        <v>Баралгин</v>
      </c>
      <c r="V150" t="str">
        <f t="shared" ca="1" si="202"/>
        <v>Валидол</v>
      </c>
      <c r="W150" t="str">
        <f t="shared" ca="1" si="203"/>
        <v>Долгит</v>
      </c>
      <c r="X150" t="str">
        <f t="shared" ca="1" si="204"/>
        <v>Корвалол</v>
      </c>
      <c r="Y150" t="str">
        <f t="shared" ca="1" si="205"/>
        <v>Терафлю</v>
      </c>
      <c r="Z150" s="19">
        <f t="shared" ca="1" si="185"/>
        <v>94</v>
      </c>
      <c r="AA150">
        <f t="shared" ca="1" si="186"/>
        <v>12</v>
      </c>
      <c r="AB150" t="str">
        <f t="shared" ca="1" si="187"/>
        <v>{Баралгин, Валидол, Долгит, Корвалол, Терафлю}</v>
      </c>
      <c r="AC150" t="str">
        <f t="shared" ca="1" si="195"/>
        <v>Баралгин</v>
      </c>
      <c r="AD150" t="str">
        <f t="shared" ca="1" si="196"/>
        <v>Валидол</v>
      </c>
      <c r="AE150" t="str">
        <f t="shared" ca="1" si="197"/>
        <v>Долгит</v>
      </c>
      <c r="AF150" t="str">
        <f t="shared" ca="1" si="198"/>
        <v>Контрактубекс</v>
      </c>
      <c r="AG150" t="str">
        <f t="shared" ca="1" si="199"/>
        <v>Корвалол</v>
      </c>
      <c r="AH150" t="str">
        <f t="shared" ca="1" si="200"/>
        <v>Стелланин</v>
      </c>
      <c r="AI150" s="19">
        <f t="shared" ca="1" si="188"/>
        <v>144</v>
      </c>
      <c r="AJ150">
        <f t="shared" ca="1" si="189"/>
        <v>11</v>
      </c>
      <c r="AK150" t="str">
        <f t="shared" ca="1" si="190"/>
        <v>{Баралгин, Валидол, Долгит, Контрактубекс, Корвалол, Стелланин}</v>
      </c>
      <c r="AS150" s="19"/>
    </row>
    <row r="151" spans="11:45" x14ac:dyDescent="0.3">
      <c r="K151" s="19"/>
      <c r="N151" t="str">
        <f t="shared" ca="1" si="191"/>
        <v>Валидол</v>
      </c>
      <c r="O151" t="str">
        <f t="shared" ca="1" si="192"/>
        <v>Влажные салфетки</v>
      </c>
      <c r="P151" t="str">
        <f t="shared" ca="1" si="193"/>
        <v>Контрактубекс</v>
      </c>
      <c r="Q151" t="str">
        <f t="shared" ca="1" si="194"/>
        <v>Терафлю</v>
      </c>
      <c r="R151" s="19">
        <f t="shared" ca="1" si="182"/>
        <v>68</v>
      </c>
      <c r="S151">
        <f t="shared" ca="1" si="183"/>
        <v>12</v>
      </c>
      <c r="T151" t="str">
        <f t="shared" ca="1" si="184"/>
        <v>{Валидол, Влажные салфетки, Контрактубекс, Терафлю}</v>
      </c>
      <c r="U151" t="str">
        <f t="shared" ca="1" si="201"/>
        <v>Баралгин</v>
      </c>
      <c r="V151" t="str">
        <f t="shared" ca="1" si="202"/>
        <v>Валидол</v>
      </c>
      <c r="W151" t="str">
        <f t="shared" ca="1" si="203"/>
        <v>Долгит</v>
      </c>
      <c r="X151" t="str">
        <f t="shared" ca="1" si="204"/>
        <v>Мирамистин</v>
      </c>
      <c r="Y151" t="str">
        <f t="shared" ca="1" si="205"/>
        <v>Стелланин</v>
      </c>
      <c r="Z151" s="19">
        <f t="shared" ca="1" si="185"/>
        <v>95</v>
      </c>
      <c r="AA151">
        <f t="shared" ca="1" si="186"/>
        <v>11</v>
      </c>
      <c r="AB151" t="str">
        <f t="shared" ca="1" si="187"/>
        <v>{Баралгин, Валидол, Долгит, Мирамистин, Стелланин}</v>
      </c>
      <c r="AC151" t="str">
        <f t="shared" ca="1" si="195"/>
        <v>Баралгин</v>
      </c>
      <c r="AD151" t="str">
        <f t="shared" ca="1" si="196"/>
        <v>Валидол</v>
      </c>
      <c r="AE151" t="str">
        <f t="shared" ca="1" si="197"/>
        <v>Долгит</v>
      </c>
      <c r="AF151" t="str">
        <f t="shared" ca="1" si="198"/>
        <v>Контрактубекс</v>
      </c>
      <c r="AG151" t="str">
        <f t="shared" ca="1" si="199"/>
        <v>Корвалол</v>
      </c>
      <c r="AH151" t="str">
        <f t="shared" ca="1" si="200"/>
        <v>Терафлю</v>
      </c>
      <c r="AI151" s="19">
        <f t="shared" ca="1" si="188"/>
        <v>144</v>
      </c>
      <c r="AJ151">
        <f t="shared" ca="1" si="189"/>
        <v>12</v>
      </c>
      <c r="AK151" t="str">
        <f t="shared" ca="1" si="190"/>
        <v>{Баралгин, Валидол, Долгит, Контрактубекс, Корвалол, Терафлю}</v>
      </c>
      <c r="AS151" s="19"/>
    </row>
    <row r="152" spans="11:45" x14ac:dyDescent="0.3">
      <c r="K152" s="19"/>
      <c r="N152" t="str">
        <f t="shared" ca="1" si="191"/>
        <v>Валидол</v>
      </c>
      <c r="O152" t="str">
        <f t="shared" ca="1" si="192"/>
        <v>Влажные салфетки</v>
      </c>
      <c r="P152" t="str">
        <f t="shared" ca="1" si="193"/>
        <v>Корвалол</v>
      </c>
      <c r="Q152" t="str">
        <f t="shared" ca="1" si="194"/>
        <v>Мирамистин</v>
      </c>
      <c r="R152" s="19">
        <f t="shared" ca="1" si="182"/>
        <v>69</v>
      </c>
      <c r="S152">
        <f t="shared" ca="1" si="183"/>
        <v>10</v>
      </c>
      <c r="T152" t="str">
        <f t="shared" ca="1" si="184"/>
        <v>{Валидол, Влажные салфетки, Корвалол, Мирамистин}</v>
      </c>
      <c r="U152" t="str">
        <f t="shared" ca="1" si="201"/>
        <v>Баралгин</v>
      </c>
      <c r="V152" t="str">
        <f t="shared" ca="1" si="202"/>
        <v>Валидол</v>
      </c>
      <c r="W152" t="str">
        <f t="shared" ca="1" si="203"/>
        <v>Долгит</v>
      </c>
      <c r="X152" t="str">
        <f t="shared" ca="1" si="204"/>
        <v>Мирамистин</v>
      </c>
      <c r="Y152" t="str">
        <f t="shared" ca="1" si="205"/>
        <v>Терафлю</v>
      </c>
      <c r="Z152" s="19">
        <f t="shared" ca="1" si="185"/>
        <v>95</v>
      </c>
      <c r="AA152">
        <f t="shared" ca="1" si="186"/>
        <v>12</v>
      </c>
      <c r="AB152" t="str">
        <f t="shared" ca="1" si="187"/>
        <v>{Баралгин, Валидол, Долгит, Мирамистин, Терафлю}</v>
      </c>
      <c r="AC152" t="str">
        <f t="shared" ca="1" si="195"/>
        <v>Баралгин</v>
      </c>
      <c r="AD152" t="str">
        <f t="shared" ca="1" si="196"/>
        <v>Валидол</v>
      </c>
      <c r="AE152" t="str">
        <f t="shared" ca="1" si="197"/>
        <v>Долгит</v>
      </c>
      <c r="AF152" t="str">
        <f t="shared" ca="1" si="198"/>
        <v>Контрактубекс</v>
      </c>
      <c r="AG152" t="str">
        <f t="shared" ca="1" si="199"/>
        <v>Мирамистин</v>
      </c>
      <c r="AH152" t="str">
        <f t="shared" ca="1" si="200"/>
        <v>Стелланин</v>
      </c>
      <c r="AI152" s="19">
        <f t="shared" ca="1" si="188"/>
        <v>145</v>
      </c>
      <c r="AJ152">
        <f t="shared" ca="1" si="189"/>
        <v>11</v>
      </c>
      <c r="AK152" t="str">
        <f t="shared" ca="1" si="190"/>
        <v>{Баралгин, Валидол, Долгит, Контрактубекс, Мирамистин, Стелланин}</v>
      </c>
      <c r="AS152" s="19"/>
    </row>
    <row r="153" spans="11:45" x14ac:dyDescent="0.3">
      <c r="K153" s="19"/>
      <c r="N153" t="str">
        <f t="shared" ca="1" si="191"/>
        <v>Валидол</v>
      </c>
      <c r="O153" t="str">
        <f t="shared" ca="1" si="192"/>
        <v>Влажные салфетки</v>
      </c>
      <c r="P153" t="str">
        <f t="shared" ca="1" si="193"/>
        <v>Корвалол</v>
      </c>
      <c r="Q153" t="str">
        <f t="shared" ca="1" si="194"/>
        <v>Стелланин</v>
      </c>
      <c r="R153" s="19">
        <f t="shared" ca="1" si="182"/>
        <v>69</v>
      </c>
      <c r="S153">
        <f t="shared" ca="1" si="183"/>
        <v>11</v>
      </c>
      <c r="T153" t="str">
        <f t="shared" ca="1" si="184"/>
        <v>{Валидол, Влажные салфетки, Корвалол, Стелланин}</v>
      </c>
      <c r="U153" t="str">
        <f t="shared" ca="1" si="201"/>
        <v>Баралгин</v>
      </c>
      <c r="V153" t="str">
        <f t="shared" ca="1" si="202"/>
        <v>Валидол</v>
      </c>
      <c r="W153" t="str">
        <f t="shared" ca="1" si="203"/>
        <v>Долгит</v>
      </c>
      <c r="X153" t="str">
        <f t="shared" ca="1" si="204"/>
        <v>Стелланин</v>
      </c>
      <c r="Y153" t="str">
        <f t="shared" ca="1" si="205"/>
        <v>Терафлю</v>
      </c>
      <c r="Z153" s="19">
        <f t="shared" ca="1" si="185"/>
        <v>96</v>
      </c>
      <c r="AA153">
        <f t="shared" ca="1" si="186"/>
        <v>12</v>
      </c>
      <c r="AB153" t="str">
        <f t="shared" ca="1" si="187"/>
        <v>{Баралгин, Валидол, Долгит, Стелланин, Терафлю}</v>
      </c>
      <c r="AC153" t="str">
        <f t="shared" ca="1" si="195"/>
        <v>Баралгин</v>
      </c>
      <c r="AD153" t="str">
        <f t="shared" ca="1" si="196"/>
        <v>Валидол</v>
      </c>
      <c r="AE153" t="str">
        <f t="shared" ca="1" si="197"/>
        <v>Долгит</v>
      </c>
      <c r="AF153" t="str">
        <f t="shared" ca="1" si="198"/>
        <v>Контрактубекс</v>
      </c>
      <c r="AG153" t="str">
        <f t="shared" ca="1" si="199"/>
        <v>Мирамистин</v>
      </c>
      <c r="AH153" t="str">
        <f t="shared" ca="1" si="200"/>
        <v>Терафлю</v>
      </c>
      <c r="AI153" s="19">
        <f t="shared" ca="1" si="188"/>
        <v>145</v>
      </c>
      <c r="AJ153">
        <f t="shared" ca="1" si="189"/>
        <v>12</v>
      </c>
      <c r="AK153" t="str">
        <f t="shared" ca="1" si="190"/>
        <v>{Баралгин, Валидол, Долгит, Контрактубекс, Мирамистин, Терафлю}</v>
      </c>
      <c r="AS153" s="19"/>
    </row>
    <row r="154" spans="11:45" x14ac:dyDescent="0.3">
      <c r="K154" s="19"/>
      <c r="N154" t="str">
        <f t="shared" ca="1" si="191"/>
        <v>Валидол</v>
      </c>
      <c r="O154" t="str">
        <f t="shared" ca="1" si="192"/>
        <v>Влажные салфетки</v>
      </c>
      <c r="P154" t="str">
        <f t="shared" ca="1" si="193"/>
        <v>Корвалол</v>
      </c>
      <c r="Q154" t="str">
        <f t="shared" ca="1" si="194"/>
        <v>Терафлю</v>
      </c>
      <c r="R154" s="19">
        <f t="shared" ca="1" si="182"/>
        <v>69</v>
      </c>
      <c r="S154">
        <f t="shared" ca="1" si="183"/>
        <v>12</v>
      </c>
      <c r="T154" t="str">
        <f t="shared" ca="1" si="184"/>
        <v>{Валидол, Влажные салфетки, Корвалол, Терафлю}</v>
      </c>
      <c r="U154" t="str">
        <f t="shared" ca="1" si="201"/>
        <v>Баралгин</v>
      </c>
      <c r="V154" t="str">
        <f t="shared" ca="1" si="202"/>
        <v>Валидол</v>
      </c>
      <c r="W154" t="str">
        <f t="shared" ca="1" si="203"/>
        <v>Контрактубекс</v>
      </c>
      <c r="X154" t="str">
        <f t="shared" ca="1" si="204"/>
        <v>Корвалол</v>
      </c>
      <c r="Y154" t="str">
        <f t="shared" ca="1" si="205"/>
        <v>Мирамистин</v>
      </c>
      <c r="Z154" s="19">
        <f t="shared" ca="1" si="185"/>
        <v>98</v>
      </c>
      <c r="AA154">
        <f t="shared" ca="1" si="186"/>
        <v>10</v>
      </c>
      <c r="AB154" t="str">
        <f t="shared" ca="1" si="187"/>
        <v>{Баралгин, Валидол, Контрактубекс, Корвалол, Мирамистин}</v>
      </c>
      <c r="AC154" t="str">
        <f t="shared" ca="1" si="195"/>
        <v>Баралгин</v>
      </c>
      <c r="AD154" t="str">
        <f t="shared" ca="1" si="196"/>
        <v>Валидол</v>
      </c>
      <c r="AE154" t="str">
        <f t="shared" ca="1" si="197"/>
        <v>Долгит</v>
      </c>
      <c r="AF154" t="str">
        <f t="shared" ca="1" si="198"/>
        <v>Контрактубекс</v>
      </c>
      <c r="AG154" t="str">
        <f t="shared" ca="1" si="199"/>
        <v>Стелланин</v>
      </c>
      <c r="AH154" t="str">
        <f t="shared" ca="1" si="200"/>
        <v>Терафлю</v>
      </c>
      <c r="AI154" s="19">
        <f t="shared" ca="1" si="188"/>
        <v>146</v>
      </c>
      <c r="AJ154">
        <f t="shared" ca="1" si="189"/>
        <v>12</v>
      </c>
      <c r="AK154" t="str">
        <f t="shared" ca="1" si="190"/>
        <v>{Баралгин, Валидол, Долгит, Контрактубекс, Стелланин, Терафлю}</v>
      </c>
      <c r="AS154" s="19"/>
    </row>
    <row r="155" spans="11:45" x14ac:dyDescent="0.3">
      <c r="K155" s="19"/>
      <c r="N155" t="str">
        <f t="shared" ca="1" si="191"/>
        <v>Валидол</v>
      </c>
      <c r="O155" t="str">
        <f t="shared" ca="1" si="192"/>
        <v>Влажные салфетки</v>
      </c>
      <c r="P155" t="str">
        <f t="shared" ca="1" si="193"/>
        <v>Мирамистин</v>
      </c>
      <c r="Q155" t="str">
        <f t="shared" ca="1" si="194"/>
        <v>Стелланин</v>
      </c>
      <c r="R155" s="19">
        <f t="shared" ca="1" si="182"/>
        <v>70</v>
      </c>
      <c r="S155">
        <f t="shared" ca="1" si="183"/>
        <v>11</v>
      </c>
      <c r="T155" t="str">
        <f t="shared" ca="1" si="184"/>
        <v>{Валидол, Влажные салфетки, Мирамистин, Стелланин}</v>
      </c>
      <c r="U155" t="str">
        <f t="shared" ca="1" si="201"/>
        <v>Баралгин</v>
      </c>
      <c r="V155" t="str">
        <f t="shared" ca="1" si="202"/>
        <v>Валидол</v>
      </c>
      <c r="W155" t="str">
        <f t="shared" ca="1" si="203"/>
        <v>Контрактубекс</v>
      </c>
      <c r="X155" t="str">
        <f t="shared" ca="1" si="204"/>
        <v>Корвалол</v>
      </c>
      <c r="Y155" t="str">
        <f t="shared" ca="1" si="205"/>
        <v>Стелланин</v>
      </c>
      <c r="Z155" s="19">
        <f t="shared" ca="1" si="185"/>
        <v>98</v>
      </c>
      <c r="AA155">
        <f t="shared" ca="1" si="186"/>
        <v>11</v>
      </c>
      <c r="AB155" t="str">
        <f t="shared" ca="1" si="187"/>
        <v>{Баралгин, Валидол, Контрактубекс, Корвалол, Стелланин}</v>
      </c>
      <c r="AC155" t="str">
        <f t="shared" ca="1" si="195"/>
        <v>Баралгин</v>
      </c>
      <c r="AD155" t="str">
        <f t="shared" ca="1" si="196"/>
        <v>Валидол</v>
      </c>
      <c r="AE155" t="str">
        <f t="shared" ca="1" si="197"/>
        <v>Долгит</v>
      </c>
      <c r="AF155" t="str">
        <f t="shared" ca="1" si="198"/>
        <v>Корвалол</v>
      </c>
      <c r="AG155" t="str">
        <f t="shared" ca="1" si="199"/>
        <v>Мирамистин</v>
      </c>
      <c r="AH155" t="str">
        <f t="shared" ca="1" si="200"/>
        <v>Стелланин</v>
      </c>
      <c r="AI155" s="19">
        <f t="shared" ca="1" si="188"/>
        <v>148</v>
      </c>
      <c r="AJ155">
        <f t="shared" ca="1" si="189"/>
        <v>11</v>
      </c>
      <c r="AK155" t="str">
        <f t="shared" ca="1" si="190"/>
        <v>{Баралгин, Валидол, Долгит, Корвалол, Мирамистин, Стелланин}</v>
      </c>
      <c r="AS155" s="19"/>
    </row>
    <row r="156" spans="11:45" x14ac:dyDescent="0.3">
      <c r="K156" s="19"/>
      <c r="N156" t="str">
        <f t="shared" ca="1" si="191"/>
        <v>Валидол</v>
      </c>
      <c r="O156" t="str">
        <f t="shared" ca="1" si="192"/>
        <v>Влажные салфетки</v>
      </c>
      <c r="P156" t="str">
        <f t="shared" ca="1" si="193"/>
        <v>Мирамистин</v>
      </c>
      <c r="Q156" t="str">
        <f t="shared" ca="1" si="194"/>
        <v>Терафлю</v>
      </c>
      <c r="R156" s="19">
        <f t="shared" ca="1" si="182"/>
        <v>70</v>
      </c>
      <c r="S156">
        <f t="shared" ca="1" si="183"/>
        <v>12</v>
      </c>
      <c r="T156" t="str">
        <f t="shared" ca="1" si="184"/>
        <v>{Валидол, Влажные салфетки, Мирамистин, Терафлю}</v>
      </c>
      <c r="U156" t="str">
        <f t="shared" ca="1" si="201"/>
        <v>Баралгин</v>
      </c>
      <c r="V156" t="str">
        <f t="shared" ca="1" si="202"/>
        <v>Валидол</v>
      </c>
      <c r="W156" t="str">
        <f t="shared" ca="1" si="203"/>
        <v>Контрактубекс</v>
      </c>
      <c r="X156" t="str">
        <f t="shared" ca="1" si="204"/>
        <v>Корвалол</v>
      </c>
      <c r="Y156" t="str">
        <f t="shared" ca="1" si="205"/>
        <v>Терафлю</v>
      </c>
      <c r="Z156" s="19">
        <f t="shared" ca="1" si="185"/>
        <v>98</v>
      </c>
      <c r="AA156">
        <f t="shared" ca="1" si="186"/>
        <v>12</v>
      </c>
      <c r="AB156" t="str">
        <f t="shared" ca="1" si="187"/>
        <v>{Баралгин, Валидол, Контрактубекс, Корвалол, Терафлю}</v>
      </c>
      <c r="AC156" t="str">
        <f t="shared" ca="1" si="195"/>
        <v>Баралгин</v>
      </c>
      <c r="AD156" t="str">
        <f t="shared" ca="1" si="196"/>
        <v>Валидол</v>
      </c>
      <c r="AE156" t="str">
        <f t="shared" ca="1" si="197"/>
        <v>Долгит</v>
      </c>
      <c r="AF156" t="str">
        <f t="shared" ca="1" si="198"/>
        <v>Корвалол</v>
      </c>
      <c r="AG156" t="str">
        <f t="shared" ca="1" si="199"/>
        <v>Мирамистин</v>
      </c>
      <c r="AH156" t="str">
        <f t="shared" ca="1" si="200"/>
        <v>Терафлю</v>
      </c>
      <c r="AI156" s="19">
        <f t="shared" ca="1" si="188"/>
        <v>148</v>
      </c>
      <c r="AJ156">
        <f t="shared" ca="1" si="189"/>
        <v>12</v>
      </c>
      <c r="AK156" t="str">
        <f t="shared" ca="1" si="190"/>
        <v>{Баралгин, Валидол, Долгит, Корвалол, Мирамистин, Терафлю}</v>
      </c>
      <c r="AS156" s="19"/>
    </row>
    <row r="157" spans="11:45" x14ac:dyDescent="0.3">
      <c r="K157" s="19"/>
      <c r="N157" t="str">
        <f t="shared" ca="1" si="191"/>
        <v>Валидол</v>
      </c>
      <c r="O157" t="str">
        <f t="shared" ca="1" si="192"/>
        <v>Влажные салфетки</v>
      </c>
      <c r="P157" t="str">
        <f t="shared" ca="1" si="193"/>
        <v>Стелланин</v>
      </c>
      <c r="Q157" t="str">
        <f t="shared" ca="1" si="194"/>
        <v>Терафлю</v>
      </c>
      <c r="R157" s="19">
        <f t="shared" ca="1" si="182"/>
        <v>71</v>
      </c>
      <c r="S157">
        <f t="shared" ca="1" si="183"/>
        <v>12</v>
      </c>
      <c r="T157" t="str">
        <f t="shared" ca="1" si="184"/>
        <v>{Валидол, Влажные салфетки, Стелланин, Терафлю}</v>
      </c>
      <c r="U157" t="str">
        <f t="shared" ca="1" si="201"/>
        <v>Баралгин</v>
      </c>
      <c r="V157" t="str">
        <f t="shared" ca="1" si="202"/>
        <v>Валидол</v>
      </c>
      <c r="W157" t="str">
        <f t="shared" ca="1" si="203"/>
        <v>Контрактубекс</v>
      </c>
      <c r="X157" t="str">
        <f t="shared" ca="1" si="204"/>
        <v>Мирамистин</v>
      </c>
      <c r="Y157" t="str">
        <f t="shared" ca="1" si="205"/>
        <v>Стелланин</v>
      </c>
      <c r="Z157" s="19">
        <f t="shared" ca="1" si="185"/>
        <v>99</v>
      </c>
      <c r="AA157">
        <f t="shared" ca="1" si="186"/>
        <v>11</v>
      </c>
      <c r="AB157" t="str">
        <f t="shared" ca="1" si="187"/>
        <v>{Баралгин, Валидол, Контрактубекс, Мирамистин, Стелланин}</v>
      </c>
      <c r="AC157" t="str">
        <f t="shared" ca="1" si="195"/>
        <v>Баралгин</v>
      </c>
      <c r="AD157" t="str">
        <f t="shared" ca="1" si="196"/>
        <v>Валидол</v>
      </c>
      <c r="AE157" t="str">
        <f t="shared" ca="1" si="197"/>
        <v>Долгит</v>
      </c>
      <c r="AF157" t="str">
        <f t="shared" ca="1" si="198"/>
        <v>Корвалол</v>
      </c>
      <c r="AG157" t="str">
        <f t="shared" ca="1" si="199"/>
        <v>Стелланин</v>
      </c>
      <c r="AH157" t="str">
        <f t="shared" ca="1" si="200"/>
        <v>Терафлю</v>
      </c>
      <c r="AI157" s="19">
        <f t="shared" ca="1" si="188"/>
        <v>149</v>
      </c>
      <c r="AJ157">
        <f t="shared" ca="1" si="189"/>
        <v>12</v>
      </c>
      <c r="AK157" t="str">
        <f t="shared" ca="1" si="190"/>
        <v>{Баралгин, Валидол, Долгит, Корвалол, Стелланин, Терафлю}</v>
      </c>
      <c r="AS157" s="19"/>
    </row>
    <row r="158" spans="11:45" x14ac:dyDescent="0.3">
      <c r="K158" s="19"/>
      <c r="N158" t="str">
        <f t="shared" ca="1" si="191"/>
        <v>Валидол</v>
      </c>
      <c r="O158" t="str">
        <f t="shared" ca="1" si="192"/>
        <v>Долгит</v>
      </c>
      <c r="P158" t="str">
        <f t="shared" ca="1" si="193"/>
        <v>Контрактубекс</v>
      </c>
      <c r="Q158" t="str">
        <f t="shared" ca="1" si="194"/>
        <v>Корвалол</v>
      </c>
      <c r="R158" s="19">
        <f t="shared" ca="1" si="182"/>
        <v>73</v>
      </c>
      <c r="S158">
        <f t="shared" ca="1" si="183"/>
        <v>9</v>
      </c>
      <c r="T158" t="str">
        <f t="shared" ca="1" si="184"/>
        <v>{Валидол, Долгит, Контрактубекс, Корвалол}</v>
      </c>
      <c r="U158" t="str">
        <f t="shared" ca="1" si="201"/>
        <v>Баралгин</v>
      </c>
      <c r="V158" t="str">
        <f t="shared" ca="1" si="202"/>
        <v>Валидол</v>
      </c>
      <c r="W158" t="str">
        <f t="shared" ca="1" si="203"/>
        <v>Контрактубекс</v>
      </c>
      <c r="X158" t="str">
        <f t="shared" ca="1" si="204"/>
        <v>Мирамистин</v>
      </c>
      <c r="Y158" t="str">
        <f t="shared" ca="1" si="205"/>
        <v>Терафлю</v>
      </c>
      <c r="Z158" s="19">
        <f t="shared" ca="1" si="185"/>
        <v>99</v>
      </c>
      <c r="AA158">
        <f t="shared" ca="1" si="186"/>
        <v>12</v>
      </c>
      <c r="AB158" t="str">
        <f t="shared" ca="1" si="187"/>
        <v>{Баралгин, Валидол, Контрактубекс, Мирамистин, Терафлю}</v>
      </c>
      <c r="AC158" t="str">
        <f t="shared" ca="1" si="195"/>
        <v>Баралгин</v>
      </c>
      <c r="AD158" t="str">
        <f t="shared" ca="1" si="196"/>
        <v>Валидол</v>
      </c>
      <c r="AE158" t="str">
        <f t="shared" ca="1" si="197"/>
        <v>Долгит</v>
      </c>
      <c r="AF158" t="str">
        <f t="shared" ca="1" si="198"/>
        <v>Мирамистин</v>
      </c>
      <c r="AG158" t="str">
        <f t="shared" ca="1" si="199"/>
        <v>Стелланин</v>
      </c>
      <c r="AH158" t="str">
        <f t="shared" ca="1" si="200"/>
        <v>Терафлю</v>
      </c>
      <c r="AI158" s="19">
        <f t="shared" ca="1" si="188"/>
        <v>151</v>
      </c>
      <c r="AJ158">
        <f t="shared" ca="1" si="189"/>
        <v>12</v>
      </c>
      <c r="AK158" t="str">
        <f t="shared" ca="1" si="190"/>
        <v>{Баралгин, Валидол, Долгит, Мирамистин, Стелланин, Терафлю}</v>
      </c>
      <c r="AS158" s="19"/>
    </row>
    <row r="159" spans="11:45" x14ac:dyDescent="0.3">
      <c r="K159" s="19"/>
      <c r="N159" t="str">
        <f t="shared" ca="1" si="191"/>
        <v>Валидол</v>
      </c>
      <c r="O159" t="str">
        <f t="shared" ca="1" si="192"/>
        <v>Долгит</v>
      </c>
      <c r="P159" t="str">
        <f t="shared" ca="1" si="193"/>
        <v>Контрактубекс</v>
      </c>
      <c r="Q159" t="str">
        <f t="shared" ca="1" si="194"/>
        <v>Мирамистин</v>
      </c>
      <c r="R159" s="19">
        <f t="shared" ca="1" si="182"/>
        <v>73</v>
      </c>
      <c r="S159">
        <f t="shared" ca="1" si="183"/>
        <v>10</v>
      </c>
      <c r="T159" t="str">
        <f t="shared" ca="1" si="184"/>
        <v>{Валидол, Долгит, Контрактубекс, Мирамистин}</v>
      </c>
      <c r="U159" t="str">
        <f t="shared" ca="1" si="201"/>
        <v>Баралгин</v>
      </c>
      <c r="V159" t="str">
        <f t="shared" ca="1" si="202"/>
        <v>Валидол</v>
      </c>
      <c r="W159" t="str">
        <f t="shared" ca="1" si="203"/>
        <v>Контрактубекс</v>
      </c>
      <c r="X159" t="str">
        <f t="shared" ca="1" si="204"/>
        <v>Стелланин</v>
      </c>
      <c r="Y159" t="str">
        <f t="shared" ca="1" si="205"/>
        <v>Терафлю</v>
      </c>
      <c r="Z159" s="19">
        <f t="shared" ca="1" si="185"/>
        <v>100</v>
      </c>
      <c r="AA159">
        <f t="shared" ca="1" si="186"/>
        <v>12</v>
      </c>
      <c r="AB159" t="str">
        <f t="shared" ca="1" si="187"/>
        <v>{Баралгин, Валидол, Контрактубекс, Стелланин, Терафлю}</v>
      </c>
      <c r="AC159" t="str">
        <f t="shared" ca="1" si="195"/>
        <v>Баралгин</v>
      </c>
      <c r="AD159" t="str">
        <f t="shared" ca="1" si="196"/>
        <v>Валидол</v>
      </c>
      <c r="AE159" t="str">
        <f t="shared" ca="1" si="197"/>
        <v>Контрактубекс</v>
      </c>
      <c r="AF159" t="str">
        <f t="shared" ca="1" si="198"/>
        <v>Корвалол</v>
      </c>
      <c r="AG159" t="str">
        <f t="shared" ca="1" si="199"/>
        <v>Мирамистин</v>
      </c>
      <c r="AH159" t="str">
        <f t="shared" ca="1" si="200"/>
        <v>Стелланин</v>
      </c>
      <c r="AI159" s="19">
        <f t="shared" ca="1" si="188"/>
        <v>154</v>
      </c>
      <c r="AJ159">
        <f t="shared" ca="1" si="189"/>
        <v>11</v>
      </c>
      <c r="AK159" t="str">
        <f t="shared" ca="1" si="190"/>
        <v>{Баралгин, Валидол, Контрактубекс, Корвалол, Мирамистин, Стелланин}</v>
      </c>
      <c r="AS159" s="19"/>
    </row>
    <row r="160" spans="11:45" x14ac:dyDescent="0.3">
      <c r="K160" s="19"/>
      <c r="N160" t="str">
        <f t="shared" ca="1" si="191"/>
        <v>Валидол</v>
      </c>
      <c r="O160" t="str">
        <f t="shared" ca="1" si="192"/>
        <v>Долгит</v>
      </c>
      <c r="P160" t="str">
        <f t="shared" ca="1" si="193"/>
        <v>Контрактубекс</v>
      </c>
      <c r="Q160" t="str">
        <f t="shared" ca="1" si="194"/>
        <v>Стелланин</v>
      </c>
      <c r="R160" s="19">
        <f t="shared" ca="1" si="182"/>
        <v>73</v>
      </c>
      <c r="S160">
        <f t="shared" ca="1" si="183"/>
        <v>11</v>
      </c>
      <c r="T160" t="str">
        <f t="shared" ca="1" si="184"/>
        <v>{Валидол, Долгит, Контрактубекс, Стелланин}</v>
      </c>
      <c r="U160" t="str">
        <f t="shared" ca="1" si="201"/>
        <v>Баралгин</v>
      </c>
      <c r="V160" t="str">
        <f t="shared" ca="1" si="202"/>
        <v>Валидол</v>
      </c>
      <c r="W160" t="str">
        <f t="shared" ca="1" si="203"/>
        <v>Корвалол</v>
      </c>
      <c r="X160" t="str">
        <f t="shared" ca="1" si="204"/>
        <v>Мирамистин</v>
      </c>
      <c r="Y160" t="str">
        <f t="shared" ca="1" si="205"/>
        <v>Стелланин</v>
      </c>
      <c r="Z160" s="19">
        <f t="shared" ca="1" si="185"/>
        <v>102</v>
      </c>
      <c r="AA160">
        <f t="shared" ca="1" si="186"/>
        <v>11</v>
      </c>
      <c r="AB160" t="str">
        <f t="shared" ca="1" si="187"/>
        <v>{Баралгин, Валидол, Корвалол, Мирамистин, Стелланин}</v>
      </c>
      <c r="AC160" t="str">
        <f t="shared" ca="1" si="195"/>
        <v>Баралгин</v>
      </c>
      <c r="AD160" t="str">
        <f t="shared" ca="1" si="196"/>
        <v>Валидол</v>
      </c>
      <c r="AE160" t="str">
        <f t="shared" ca="1" si="197"/>
        <v>Контрактубекс</v>
      </c>
      <c r="AF160" t="str">
        <f t="shared" ca="1" si="198"/>
        <v>Корвалол</v>
      </c>
      <c r="AG160" t="str">
        <f t="shared" ca="1" si="199"/>
        <v>Мирамистин</v>
      </c>
      <c r="AH160" t="str">
        <f t="shared" ca="1" si="200"/>
        <v>Терафлю</v>
      </c>
      <c r="AI160" s="19">
        <f t="shared" ca="1" si="188"/>
        <v>154</v>
      </c>
      <c r="AJ160">
        <f t="shared" ca="1" si="189"/>
        <v>12</v>
      </c>
      <c r="AK160" t="str">
        <f t="shared" ca="1" si="190"/>
        <v>{Баралгин, Валидол, Контрактубекс, Корвалол, Мирамистин, Терафлю}</v>
      </c>
      <c r="AS160" s="19"/>
    </row>
    <row r="161" spans="11:45" x14ac:dyDescent="0.3">
      <c r="K161" s="19"/>
      <c r="N161" t="str">
        <f t="shared" ca="1" si="191"/>
        <v>Валидол</v>
      </c>
      <c r="O161" t="str">
        <f t="shared" ca="1" si="192"/>
        <v>Долгит</v>
      </c>
      <c r="P161" t="str">
        <f t="shared" ca="1" si="193"/>
        <v>Контрактубекс</v>
      </c>
      <c r="Q161" t="str">
        <f t="shared" ca="1" si="194"/>
        <v>Терафлю</v>
      </c>
      <c r="R161" s="19">
        <f t="shared" ca="1" si="182"/>
        <v>73</v>
      </c>
      <c r="S161">
        <f t="shared" ca="1" si="183"/>
        <v>12</v>
      </c>
      <c r="T161" t="str">
        <f t="shared" ca="1" si="184"/>
        <v>{Валидол, Долгит, Контрактубекс, Терафлю}</v>
      </c>
      <c r="U161" t="str">
        <f t="shared" ca="1" si="201"/>
        <v>Баралгин</v>
      </c>
      <c r="V161" t="str">
        <f t="shared" ca="1" si="202"/>
        <v>Валидол</v>
      </c>
      <c r="W161" t="str">
        <f t="shared" ca="1" si="203"/>
        <v>Корвалол</v>
      </c>
      <c r="X161" t="str">
        <f t="shared" ca="1" si="204"/>
        <v>Мирамистин</v>
      </c>
      <c r="Y161" t="str">
        <f t="shared" ca="1" si="205"/>
        <v>Терафлю</v>
      </c>
      <c r="Z161" s="19">
        <f t="shared" ca="1" si="185"/>
        <v>102</v>
      </c>
      <c r="AA161">
        <f t="shared" ca="1" si="186"/>
        <v>12</v>
      </c>
      <c r="AB161" t="str">
        <f t="shared" ca="1" si="187"/>
        <v>{Баралгин, Валидол, Корвалол, Мирамистин, Терафлю}</v>
      </c>
      <c r="AC161" t="str">
        <f t="shared" ca="1" si="195"/>
        <v>Баралгин</v>
      </c>
      <c r="AD161" t="str">
        <f t="shared" ca="1" si="196"/>
        <v>Валидол</v>
      </c>
      <c r="AE161" t="str">
        <f t="shared" ca="1" si="197"/>
        <v>Контрактубекс</v>
      </c>
      <c r="AF161" t="str">
        <f t="shared" ca="1" si="198"/>
        <v>Корвалол</v>
      </c>
      <c r="AG161" t="str">
        <f t="shared" ca="1" si="199"/>
        <v>Стелланин</v>
      </c>
      <c r="AH161" t="str">
        <f t="shared" ca="1" si="200"/>
        <v>Терафлю</v>
      </c>
      <c r="AI161" s="19">
        <f t="shared" ca="1" si="188"/>
        <v>155</v>
      </c>
      <c r="AJ161">
        <f t="shared" ca="1" si="189"/>
        <v>12</v>
      </c>
      <c r="AK161" t="str">
        <f t="shared" ca="1" si="190"/>
        <v>{Баралгин, Валидол, Контрактубекс, Корвалол, Стелланин, Терафлю}</v>
      </c>
      <c r="AS161" s="19"/>
    </row>
    <row r="162" spans="11:45" x14ac:dyDescent="0.3">
      <c r="K162" s="19"/>
      <c r="N162" t="str">
        <f t="shared" ca="1" si="191"/>
        <v>Валидол</v>
      </c>
      <c r="O162" t="str">
        <f t="shared" ca="1" si="192"/>
        <v>Долгит</v>
      </c>
      <c r="P162" t="str">
        <f t="shared" ca="1" si="193"/>
        <v>Корвалол</v>
      </c>
      <c r="Q162" t="str">
        <f t="shared" ca="1" si="194"/>
        <v>Мирамистин</v>
      </c>
      <c r="R162" s="19">
        <f t="shared" ca="1" si="182"/>
        <v>74</v>
      </c>
      <c r="S162">
        <f t="shared" ca="1" si="183"/>
        <v>10</v>
      </c>
      <c r="T162" t="str">
        <f t="shared" ca="1" si="184"/>
        <v>{Валидол, Долгит, Корвалол, Мирамистин}</v>
      </c>
      <c r="U162" t="str">
        <f t="shared" ca="1" si="201"/>
        <v>Баралгин</v>
      </c>
      <c r="V162" t="str">
        <f t="shared" ca="1" si="202"/>
        <v>Валидол</v>
      </c>
      <c r="W162" t="str">
        <f t="shared" ca="1" si="203"/>
        <v>Корвалол</v>
      </c>
      <c r="X162" t="str">
        <f t="shared" ca="1" si="204"/>
        <v>Стелланин</v>
      </c>
      <c r="Y162" t="str">
        <f t="shared" ca="1" si="205"/>
        <v>Терафлю</v>
      </c>
      <c r="Z162" s="19">
        <f t="shared" ca="1" si="185"/>
        <v>103</v>
      </c>
      <c r="AA162">
        <f t="shared" ca="1" si="186"/>
        <v>12</v>
      </c>
      <c r="AB162" t="str">
        <f t="shared" ca="1" si="187"/>
        <v>{Баралгин, Валидол, Корвалол, Стелланин, Терафлю}</v>
      </c>
      <c r="AC162" t="str">
        <f t="shared" ca="1" si="195"/>
        <v>Баралгин</v>
      </c>
      <c r="AD162" t="str">
        <f t="shared" ca="1" si="196"/>
        <v>Валидол</v>
      </c>
      <c r="AE162" t="str">
        <f t="shared" ca="1" si="197"/>
        <v>Контрактубекс</v>
      </c>
      <c r="AF162" t="str">
        <f t="shared" ca="1" si="198"/>
        <v>Мирамистин</v>
      </c>
      <c r="AG162" t="str">
        <f t="shared" ca="1" si="199"/>
        <v>Стелланин</v>
      </c>
      <c r="AH162" t="str">
        <f t="shared" ca="1" si="200"/>
        <v>Терафлю</v>
      </c>
      <c r="AI162" s="19">
        <f t="shared" ca="1" si="188"/>
        <v>157</v>
      </c>
      <c r="AJ162">
        <f t="shared" ca="1" si="189"/>
        <v>12</v>
      </c>
      <c r="AK162" t="str">
        <f t="shared" ca="1" si="190"/>
        <v>{Баралгин, Валидол, Контрактубекс, Мирамистин, Стелланин, Терафлю}</v>
      </c>
      <c r="AS162" s="19"/>
    </row>
    <row r="163" spans="11:45" x14ac:dyDescent="0.3">
      <c r="K163" s="19"/>
      <c r="N163" t="str">
        <f t="shared" ca="1" si="191"/>
        <v>Валидол</v>
      </c>
      <c r="O163" t="str">
        <f t="shared" ca="1" si="192"/>
        <v>Долгит</v>
      </c>
      <c r="P163" t="str">
        <f t="shared" ca="1" si="193"/>
        <v>Корвалол</v>
      </c>
      <c r="Q163" t="str">
        <f t="shared" ca="1" si="194"/>
        <v>Стелланин</v>
      </c>
      <c r="R163" s="19">
        <f t="shared" ca="1" si="182"/>
        <v>74</v>
      </c>
      <c r="S163">
        <f t="shared" ca="1" si="183"/>
        <v>11</v>
      </c>
      <c r="T163" t="str">
        <f t="shared" ca="1" si="184"/>
        <v>{Валидол, Долгит, Корвалол, Стелланин}</v>
      </c>
      <c r="U163" t="str">
        <f t="shared" ca="1" si="201"/>
        <v>Баралгин</v>
      </c>
      <c r="V163" t="str">
        <f t="shared" ca="1" si="202"/>
        <v>Валидол</v>
      </c>
      <c r="W163" t="str">
        <f t="shared" ca="1" si="203"/>
        <v>Мирамистин</v>
      </c>
      <c r="X163" t="str">
        <f t="shared" ca="1" si="204"/>
        <v>Стелланин</v>
      </c>
      <c r="Y163" t="str">
        <f t="shared" ca="1" si="205"/>
        <v>Терафлю</v>
      </c>
      <c r="Z163" s="19">
        <f t="shared" ca="1" si="185"/>
        <v>105</v>
      </c>
      <c r="AA163">
        <f t="shared" ca="1" si="186"/>
        <v>12</v>
      </c>
      <c r="AB163" t="str">
        <f t="shared" ca="1" si="187"/>
        <v>{Баралгин, Валидол, Мирамистин, Стелланин, Терафлю}</v>
      </c>
      <c r="AC163" t="str">
        <f t="shared" ca="1" si="195"/>
        <v>Баралгин</v>
      </c>
      <c r="AD163" t="str">
        <f t="shared" ca="1" si="196"/>
        <v>Валидол</v>
      </c>
      <c r="AE163" t="str">
        <f t="shared" ca="1" si="197"/>
        <v>Корвалол</v>
      </c>
      <c r="AF163" t="str">
        <f t="shared" ca="1" si="198"/>
        <v>Мирамистин</v>
      </c>
      <c r="AG163" t="str">
        <f t="shared" ca="1" si="199"/>
        <v>Стелланин</v>
      </c>
      <c r="AH163" t="str">
        <f t="shared" ca="1" si="200"/>
        <v>Терафлю</v>
      </c>
      <c r="AI163" s="19">
        <f t="shared" ca="1" si="188"/>
        <v>160</v>
      </c>
      <c r="AJ163">
        <f t="shared" ca="1" si="189"/>
        <v>12</v>
      </c>
      <c r="AK163" t="str">
        <f t="shared" ca="1" si="190"/>
        <v>{Баралгин, Валидол, Корвалол, Мирамистин, Стелланин, Терафлю}</v>
      </c>
      <c r="AS163" s="19"/>
    </row>
    <row r="164" spans="11:45" x14ac:dyDescent="0.3">
      <c r="K164" s="19"/>
      <c r="N164" t="str">
        <f t="shared" ca="1" si="191"/>
        <v>Валидол</v>
      </c>
      <c r="O164" t="str">
        <f t="shared" ca="1" si="192"/>
        <v>Долгит</v>
      </c>
      <c r="P164" t="str">
        <f t="shared" ca="1" si="193"/>
        <v>Корвалол</v>
      </c>
      <c r="Q164" t="str">
        <f t="shared" ca="1" si="194"/>
        <v>Терафлю</v>
      </c>
      <c r="R164" s="19">
        <f t="shared" ca="1" si="182"/>
        <v>74</v>
      </c>
      <c r="S164">
        <f t="shared" ca="1" si="183"/>
        <v>12</v>
      </c>
      <c r="T164" t="str">
        <f t="shared" ca="1" si="184"/>
        <v>{Валидол, Долгит, Корвалол, Терафлю}</v>
      </c>
      <c r="U164" t="str">
        <f t="shared" ca="1" si="201"/>
        <v>Баралгин</v>
      </c>
      <c r="V164" t="str">
        <f t="shared" ca="1" si="202"/>
        <v>Влажные салфетки</v>
      </c>
      <c r="W164" t="str">
        <f t="shared" ca="1" si="203"/>
        <v>Долгит</v>
      </c>
      <c r="X164" t="str">
        <f t="shared" ca="1" si="204"/>
        <v>Контрактубекс</v>
      </c>
      <c r="Y164" t="str">
        <f t="shared" ca="1" si="205"/>
        <v>Корвалол</v>
      </c>
      <c r="Z164" s="19">
        <f t="shared" ca="1" si="185"/>
        <v>108</v>
      </c>
      <c r="AA164">
        <f t="shared" ca="1" si="186"/>
        <v>9</v>
      </c>
      <c r="AB164" t="str">
        <f t="shared" ca="1" si="187"/>
        <v>{Баралгин, Влажные салфетки, Долгит, Контрактубекс, Корвалол}</v>
      </c>
      <c r="AC164" t="str">
        <f t="shared" ca="1" si="195"/>
        <v>Баралгин</v>
      </c>
      <c r="AD164" t="str">
        <f t="shared" ca="1" si="196"/>
        <v>Влажные салфетки</v>
      </c>
      <c r="AE164" t="str">
        <f t="shared" ca="1" si="197"/>
        <v>Долгит</v>
      </c>
      <c r="AF164" t="str">
        <f t="shared" ca="1" si="198"/>
        <v>Контрактубекс</v>
      </c>
      <c r="AG164" t="str">
        <f t="shared" ca="1" si="199"/>
        <v>Корвалол</v>
      </c>
      <c r="AH164" t="str">
        <f t="shared" ca="1" si="200"/>
        <v>Мирамистин</v>
      </c>
      <c r="AI164" s="19">
        <f t="shared" ca="1" si="188"/>
        <v>164</v>
      </c>
      <c r="AJ164">
        <f t="shared" ca="1" si="189"/>
        <v>10</v>
      </c>
      <c r="AK164" t="str">
        <f t="shared" ca="1" si="190"/>
        <v>{Баралгин, Влажные салфетки, Долгит, Контрактубекс, Корвалол, Мирамистин}</v>
      </c>
      <c r="AS164" s="19"/>
    </row>
    <row r="165" spans="11:45" x14ac:dyDescent="0.3">
      <c r="K165" s="19"/>
      <c r="N165" t="str">
        <f t="shared" ca="1" si="191"/>
        <v>Валидол</v>
      </c>
      <c r="O165" t="str">
        <f t="shared" ca="1" si="192"/>
        <v>Долгит</v>
      </c>
      <c r="P165" t="str">
        <f t="shared" ca="1" si="193"/>
        <v>Мирамистин</v>
      </c>
      <c r="Q165" t="str">
        <f t="shared" ca="1" si="194"/>
        <v>Стелланин</v>
      </c>
      <c r="R165" s="19">
        <f t="shared" ca="1" si="182"/>
        <v>75</v>
      </c>
      <c r="S165">
        <f t="shared" ca="1" si="183"/>
        <v>11</v>
      </c>
      <c r="T165" t="str">
        <f t="shared" ca="1" si="184"/>
        <v>{Валидол, Долгит, Мирамистин, Стелланин}</v>
      </c>
      <c r="U165" t="str">
        <f t="shared" ca="1" si="201"/>
        <v>Баралгин</v>
      </c>
      <c r="V165" t="str">
        <f t="shared" ca="1" si="202"/>
        <v>Влажные салфетки</v>
      </c>
      <c r="W165" t="str">
        <f t="shared" ca="1" si="203"/>
        <v>Долгит</v>
      </c>
      <c r="X165" t="str">
        <f t="shared" ca="1" si="204"/>
        <v>Контрактубекс</v>
      </c>
      <c r="Y165" t="str">
        <f t="shared" ca="1" si="205"/>
        <v>Мирамистин</v>
      </c>
      <c r="Z165" s="19">
        <f t="shared" ca="1" si="185"/>
        <v>108</v>
      </c>
      <c r="AA165">
        <f t="shared" ca="1" si="186"/>
        <v>10</v>
      </c>
      <c r="AB165" t="str">
        <f t="shared" ca="1" si="187"/>
        <v>{Баралгин, Влажные салфетки, Долгит, Контрактубекс, Мирамистин}</v>
      </c>
      <c r="AC165" t="str">
        <f t="shared" ca="1" si="195"/>
        <v>Баралгин</v>
      </c>
      <c r="AD165" t="str">
        <f t="shared" ca="1" si="196"/>
        <v>Влажные салфетки</v>
      </c>
      <c r="AE165" t="str">
        <f t="shared" ca="1" si="197"/>
        <v>Долгит</v>
      </c>
      <c r="AF165" t="str">
        <f t="shared" ca="1" si="198"/>
        <v>Контрактубекс</v>
      </c>
      <c r="AG165" t="str">
        <f t="shared" ca="1" si="199"/>
        <v>Корвалол</v>
      </c>
      <c r="AH165" t="str">
        <f t="shared" ca="1" si="200"/>
        <v>Стелланин</v>
      </c>
      <c r="AI165" s="19">
        <f t="shared" ca="1" si="188"/>
        <v>164</v>
      </c>
      <c r="AJ165">
        <f t="shared" ca="1" si="189"/>
        <v>11</v>
      </c>
      <c r="AK165" t="str">
        <f t="shared" ca="1" si="190"/>
        <v>{Баралгин, Влажные салфетки, Долгит, Контрактубекс, Корвалол, Стелланин}</v>
      </c>
      <c r="AS165" s="19"/>
    </row>
    <row r="166" spans="11:45" x14ac:dyDescent="0.3">
      <c r="K166" s="19"/>
      <c r="N166" t="str">
        <f t="shared" ca="1" si="191"/>
        <v>Валидол</v>
      </c>
      <c r="O166" t="str">
        <f t="shared" ca="1" si="192"/>
        <v>Долгит</v>
      </c>
      <c r="P166" t="str">
        <f t="shared" ca="1" si="193"/>
        <v>Мирамистин</v>
      </c>
      <c r="Q166" t="str">
        <f t="shared" ca="1" si="194"/>
        <v>Терафлю</v>
      </c>
      <c r="R166" s="19">
        <f t="shared" ca="1" si="182"/>
        <v>75</v>
      </c>
      <c r="S166">
        <f t="shared" ca="1" si="183"/>
        <v>12</v>
      </c>
      <c r="T166" t="str">
        <f t="shared" ca="1" si="184"/>
        <v>{Валидол, Долгит, Мирамистин, Терафлю}</v>
      </c>
      <c r="U166" t="str">
        <f t="shared" ca="1" si="201"/>
        <v>Баралгин</v>
      </c>
      <c r="V166" t="str">
        <f t="shared" ca="1" si="202"/>
        <v>Влажные салфетки</v>
      </c>
      <c r="W166" t="str">
        <f t="shared" ca="1" si="203"/>
        <v>Долгит</v>
      </c>
      <c r="X166" t="str">
        <f t="shared" ca="1" si="204"/>
        <v>Контрактубекс</v>
      </c>
      <c r="Y166" t="str">
        <f t="shared" ca="1" si="205"/>
        <v>Стелланин</v>
      </c>
      <c r="Z166" s="19">
        <f t="shared" ca="1" si="185"/>
        <v>108</v>
      </c>
      <c r="AA166">
        <f t="shared" ca="1" si="186"/>
        <v>11</v>
      </c>
      <c r="AB166" t="str">
        <f t="shared" ca="1" si="187"/>
        <v>{Баралгин, Влажные салфетки, Долгит, Контрактубекс, Стелланин}</v>
      </c>
      <c r="AC166" t="str">
        <f t="shared" ca="1" si="195"/>
        <v>Баралгин</v>
      </c>
      <c r="AD166" t="str">
        <f t="shared" ca="1" si="196"/>
        <v>Влажные салфетки</v>
      </c>
      <c r="AE166" t="str">
        <f t="shared" ca="1" si="197"/>
        <v>Долгит</v>
      </c>
      <c r="AF166" t="str">
        <f t="shared" ca="1" si="198"/>
        <v>Контрактубекс</v>
      </c>
      <c r="AG166" t="str">
        <f t="shared" ca="1" si="199"/>
        <v>Корвалол</v>
      </c>
      <c r="AH166" t="str">
        <f t="shared" ca="1" si="200"/>
        <v>Терафлю</v>
      </c>
      <c r="AI166" s="19">
        <f t="shared" ca="1" si="188"/>
        <v>164</v>
      </c>
      <c r="AJ166">
        <f t="shared" ca="1" si="189"/>
        <v>12</v>
      </c>
      <c r="AK166" t="str">
        <f t="shared" ca="1" si="190"/>
        <v>{Баралгин, Влажные салфетки, Долгит, Контрактубекс, Корвалол, Терафлю}</v>
      </c>
      <c r="AS166" s="19"/>
    </row>
    <row r="167" spans="11:45" x14ac:dyDescent="0.3">
      <c r="K167" s="19"/>
      <c r="N167" t="str">
        <f t="shared" ca="1" si="191"/>
        <v>Валидол</v>
      </c>
      <c r="O167" t="str">
        <f t="shared" ca="1" si="192"/>
        <v>Долгит</v>
      </c>
      <c r="P167" t="str">
        <f t="shared" ca="1" si="193"/>
        <v>Стелланин</v>
      </c>
      <c r="Q167" t="str">
        <f t="shared" ca="1" si="194"/>
        <v>Терафлю</v>
      </c>
      <c r="R167" s="19">
        <f t="shared" ca="1" si="182"/>
        <v>76</v>
      </c>
      <c r="S167">
        <f t="shared" ca="1" si="183"/>
        <v>12</v>
      </c>
      <c r="T167" t="str">
        <f t="shared" ca="1" si="184"/>
        <v>{Валидол, Долгит, Стелланин, Терафлю}</v>
      </c>
      <c r="U167" t="str">
        <f t="shared" ca="1" si="201"/>
        <v>Баралгин</v>
      </c>
      <c r="V167" t="str">
        <f t="shared" ca="1" si="202"/>
        <v>Влажные салфетки</v>
      </c>
      <c r="W167" t="str">
        <f t="shared" ca="1" si="203"/>
        <v>Долгит</v>
      </c>
      <c r="X167" t="str">
        <f t="shared" ca="1" si="204"/>
        <v>Контрактубекс</v>
      </c>
      <c r="Y167" t="str">
        <f t="shared" ca="1" si="205"/>
        <v>Терафлю</v>
      </c>
      <c r="Z167" s="19">
        <f t="shared" ca="1" si="185"/>
        <v>108</v>
      </c>
      <c r="AA167">
        <f t="shared" ca="1" si="186"/>
        <v>12</v>
      </c>
      <c r="AB167" t="str">
        <f t="shared" ca="1" si="187"/>
        <v>{Баралгин, Влажные салфетки, Долгит, Контрактубекс, Терафлю}</v>
      </c>
      <c r="AC167" t="str">
        <f t="shared" ca="1" si="195"/>
        <v>Баралгин</v>
      </c>
      <c r="AD167" t="str">
        <f t="shared" ca="1" si="196"/>
        <v>Влажные салфетки</v>
      </c>
      <c r="AE167" t="str">
        <f t="shared" ca="1" si="197"/>
        <v>Долгит</v>
      </c>
      <c r="AF167" t="str">
        <f t="shared" ca="1" si="198"/>
        <v>Контрактубекс</v>
      </c>
      <c r="AG167" t="str">
        <f t="shared" ca="1" si="199"/>
        <v>Мирамистин</v>
      </c>
      <c r="AH167" t="str">
        <f t="shared" ca="1" si="200"/>
        <v>Стелланин</v>
      </c>
      <c r="AI167" s="19">
        <f t="shared" ca="1" si="188"/>
        <v>165</v>
      </c>
      <c r="AJ167">
        <f t="shared" ca="1" si="189"/>
        <v>11</v>
      </c>
      <c r="AK167" t="str">
        <f t="shared" ca="1" si="190"/>
        <v>{Баралгин, Влажные салфетки, Долгит, Контрактубекс, Мирамистин, Стелланин}</v>
      </c>
      <c r="AS167" s="19"/>
    </row>
    <row r="168" spans="11:45" x14ac:dyDescent="0.3">
      <c r="K168" s="19"/>
      <c r="N168" t="str">
        <f t="shared" ca="1" si="191"/>
        <v>Валидол</v>
      </c>
      <c r="O168" t="str">
        <f t="shared" ca="1" si="192"/>
        <v>Контрактубекс</v>
      </c>
      <c r="P168" t="str">
        <f t="shared" ca="1" si="193"/>
        <v>Корвалол</v>
      </c>
      <c r="Q168" t="str">
        <f t="shared" ca="1" si="194"/>
        <v>Мирамистин</v>
      </c>
      <c r="R168" s="19">
        <f t="shared" ca="1" si="182"/>
        <v>78</v>
      </c>
      <c r="S168">
        <f t="shared" ca="1" si="183"/>
        <v>10</v>
      </c>
      <c r="T168" t="str">
        <f t="shared" ca="1" si="184"/>
        <v>{Валидол, Контрактубекс, Корвалол, Мирамистин}</v>
      </c>
      <c r="U168" t="str">
        <f t="shared" ca="1" si="201"/>
        <v>Баралгин</v>
      </c>
      <c r="V168" t="str">
        <f t="shared" ca="1" si="202"/>
        <v>Влажные салфетки</v>
      </c>
      <c r="W168" t="str">
        <f t="shared" ca="1" si="203"/>
        <v>Долгит</v>
      </c>
      <c r="X168" t="str">
        <f t="shared" ca="1" si="204"/>
        <v>Корвалол</v>
      </c>
      <c r="Y168" t="str">
        <f t="shared" ca="1" si="205"/>
        <v>Мирамистин</v>
      </c>
      <c r="Z168" s="19">
        <f t="shared" ca="1" si="185"/>
        <v>109</v>
      </c>
      <c r="AA168">
        <f t="shared" ca="1" si="186"/>
        <v>10</v>
      </c>
      <c r="AB168" t="str">
        <f t="shared" ca="1" si="187"/>
        <v>{Баралгин, Влажные салфетки, Долгит, Корвалол, Мирамистин}</v>
      </c>
      <c r="AC168" t="str">
        <f t="shared" ca="1" si="195"/>
        <v>Баралгин</v>
      </c>
      <c r="AD168" t="str">
        <f t="shared" ca="1" si="196"/>
        <v>Влажные салфетки</v>
      </c>
      <c r="AE168" t="str">
        <f t="shared" ca="1" si="197"/>
        <v>Долгит</v>
      </c>
      <c r="AF168" t="str">
        <f t="shared" ca="1" si="198"/>
        <v>Контрактубекс</v>
      </c>
      <c r="AG168" t="str">
        <f t="shared" ca="1" si="199"/>
        <v>Мирамистин</v>
      </c>
      <c r="AH168" t="str">
        <f t="shared" ca="1" si="200"/>
        <v>Терафлю</v>
      </c>
      <c r="AI168" s="19">
        <f t="shared" ca="1" si="188"/>
        <v>165</v>
      </c>
      <c r="AJ168">
        <f t="shared" ca="1" si="189"/>
        <v>12</v>
      </c>
      <c r="AK168" t="str">
        <f t="shared" ca="1" si="190"/>
        <v>{Баралгин, Влажные салфетки, Долгит, Контрактубекс, Мирамистин, Терафлю}</v>
      </c>
      <c r="AS168" s="19"/>
    </row>
    <row r="169" spans="11:45" x14ac:dyDescent="0.3">
      <c r="K169" s="19"/>
      <c r="N169" t="str">
        <f t="shared" ca="1" si="191"/>
        <v>Валидол</v>
      </c>
      <c r="O169" t="str">
        <f t="shared" ca="1" si="192"/>
        <v>Контрактубекс</v>
      </c>
      <c r="P169" t="str">
        <f t="shared" ca="1" si="193"/>
        <v>Корвалол</v>
      </c>
      <c r="Q169" t="str">
        <f t="shared" ca="1" si="194"/>
        <v>Стелланин</v>
      </c>
      <c r="R169" s="19">
        <f t="shared" ca="1" si="182"/>
        <v>78</v>
      </c>
      <c r="S169">
        <f t="shared" ca="1" si="183"/>
        <v>11</v>
      </c>
      <c r="T169" t="str">
        <f t="shared" ca="1" si="184"/>
        <v>{Валидол, Контрактубекс, Корвалол, Стелланин}</v>
      </c>
      <c r="U169" t="str">
        <f t="shared" ca="1" si="201"/>
        <v>Баралгин</v>
      </c>
      <c r="V169" t="str">
        <f t="shared" ca="1" si="202"/>
        <v>Влажные салфетки</v>
      </c>
      <c r="W169" t="str">
        <f t="shared" ca="1" si="203"/>
        <v>Долгит</v>
      </c>
      <c r="X169" t="str">
        <f t="shared" ca="1" si="204"/>
        <v>Корвалол</v>
      </c>
      <c r="Y169" t="str">
        <f t="shared" ca="1" si="205"/>
        <v>Стелланин</v>
      </c>
      <c r="Z169" s="19">
        <f t="shared" ca="1" si="185"/>
        <v>109</v>
      </c>
      <c r="AA169">
        <f t="shared" ca="1" si="186"/>
        <v>11</v>
      </c>
      <c r="AB169" t="str">
        <f t="shared" ca="1" si="187"/>
        <v>{Баралгин, Влажные салфетки, Долгит, Корвалол, Стелланин}</v>
      </c>
      <c r="AC169" t="str">
        <f t="shared" ca="1" si="195"/>
        <v>Баралгин</v>
      </c>
      <c r="AD169" t="str">
        <f t="shared" ca="1" si="196"/>
        <v>Влажные салфетки</v>
      </c>
      <c r="AE169" t="str">
        <f t="shared" ca="1" si="197"/>
        <v>Долгит</v>
      </c>
      <c r="AF169" t="str">
        <f t="shared" ca="1" si="198"/>
        <v>Контрактубекс</v>
      </c>
      <c r="AG169" t="str">
        <f t="shared" ca="1" si="199"/>
        <v>Стелланин</v>
      </c>
      <c r="AH169" t="str">
        <f t="shared" ca="1" si="200"/>
        <v>Терафлю</v>
      </c>
      <c r="AI169" s="19">
        <f t="shared" ca="1" si="188"/>
        <v>166</v>
      </c>
      <c r="AJ169">
        <f t="shared" ca="1" si="189"/>
        <v>12</v>
      </c>
      <c r="AK169" t="str">
        <f t="shared" ca="1" si="190"/>
        <v>{Баралгин, Влажные салфетки, Долгит, Контрактубекс, Стелланин, Терафлю}</v>
      </c>
      <c r="AS169" s="19"/>
    </row>
    <row r="170" spans="11:45" x14ac:dyDescent="0.3">
      <c r="K170" s="19"/>
      <c r="N170" t="str">
        <f t="shared" ca="1" si="191"/>
        <v>Валидол</v>
      </c>
      <c r="O170" t="str">
        <f t="shared" ca="1" si="192"/>
        <v>Контрактубекс</v>
      </c>
      <c r="P170" t="str">
        <f t="shared" ca="1" si="193"/>
        <v>Корвалол</v>
      </c>
      <c r="Q170" t="str">
        <f t="shared" ca="1" si="194"/>
        <v>Терафлю</v>
      </c>
      <c r="R170" s="19">
        <f t="shared" ca="1" si="182"/>
        <v>78</v>
      </c>
      <c r="S170">
        <f t="shared" ca="1" si="183"/>
        <v>12</v>
      </c>
      <c r="T170" t="str">
        <f t="shared" ca="1" si="184"/>
        <v>{Валидол, Контрактубекс, Корвалол, Терафлю}</v>
      </c>
      <c r="U170" t="str">
        <f t="shared" ca="1" si="201"/>
        <v>Баралгин</v>
      </c>
      <c r="V170" t="str">
        <f t="shared" ca="1" si="202"/>
        <v>Влажные салфетки</v>
      </c>
      <c r="W170" t="str">
        <f t="shared" ca="1" si="203"/>
        <v>Долгит</v>
      </c>
      <c r="X170" t="str">
        <f t="shared" ca="1" si="204"/>
        <v>Корвалол</v>
      </c>
      <c r="Y170" t="str">
        <f t="shared" ca="1" si="205"/>
        <v>Терафлю</v>
      </c>
      <c r="Z170" s="19">
        <f t="shared" ca="1" si="185"/>
        <v>109</v>
      </c>
      <c r="AA170">
        <f t="shared" ca="1" si="186"/>
        <v>12</v>
      </c>
      <c r="AB170" t="str">
        <f t="shared" ca="1" si="187"/>
        <v>{Баралгин, Влажные салфетки, Долгит, Корвалол, Терафлю}</v>
      </c>
      <c r="AC170" t="str">
        <f t="shared" ca="1" si="195"/>
        <v>Баралгин</v>
      </c>
      <c r="AD170" t="str">
        <f t="shared" ca="1" si="196"/>
        <v>Влажные салфетки</v>
      </c>
      <c r="AE170" t="str">
        <f t="shared" ca="1" si="197"/>
        <v>Долгит</v>
      </c>
      <c r="AF170" t="str">
        <f t="shared" ca="1" si="198"/>
        <v>Корвалол</v>
      </c>
      <c r="AG170" t="str">
        <f t="shared" ca="1" si="199"/>
        <v>Мирамистин</v>
      </c>
      <c r="AH170" t="str">
        <f t="shared" ca="1" si="200"/>
        <v>Стелланин</v>
      </c>
      <c r="AI170" s="19">
        <f t="shared" ca="1" si="188"/>
        <v>168</v>
      </c>
      <c r="AJ170">
        <f t="shared" ca="1" si="189"/>
        <v>11</v>
      </c>
      <c r="AK170" t="str">
        <f t="shared" ca="1" si="190"/>
        <v>{Баралгин, Влажные салфетки, Долгит, Корвалол, Мирамистин, Стелланин}</v>
      </c>
      <c r="AS170" s="19"/>
    </row>
    <row r="171" spans="11:45" x14ac:dyDescent="0.3">
      <c r="K171" s="19"/>
      <c r="N171" t="str">
        <f t="shared" ca="1" si="191"/>
        <v>Валидол</v>
      </c>
      <c r="O171" t="str">
        <f t="shared" ca="1" si="192"/>
        <v>Контрактубекс</v>
      </c>
      <c r="P171" t="str">
        <f t="shared" ca="1" si="193"/>
        <v>Мирамистин</v>
      </c>
      <c r="Q171" t="str">
        <f t="shared" ca="1" si="194"/>
        <v>Стелланин</v>
      </c>
      <c r="R171" s="19">
        <f t="shared" ca="1" si="182"/>
        <v>79</v>
      </c>
      <c r="S171">
        <f t="shared" ca="1" si="183"/>
        <v>11</v>
      </c>
      <c r="T171" t="str">
        <f t="shared" ca="1" si="184"/>
        <v>{Валидол, Контрактубекс, Мирамистин, Стелланин}</v>
      </c>
      <c r="U171" t="str">
        <f t="shared" ca="1" si="201"/>
        <v>Баралгин</v>
      </c>
      <c r="V171" t="str">
        <f t="shared" ca="1" si="202"/>
        <v>Влажные салфетки</v>
      </c>
      <c r="W171" t="str">
        <f t="shared" ca="1" si="203"/>
        <v>Долгит</v>
      </c>
      <c r="X171" t="str">
        <f t="shared" ca="1" si="204"/>
        <v>Мирамистин</v>
      </c>
      <c r="Y171" t="str">
        <f t="shared" ca="1" si="205"/>
        <v>Стелланин</v>
      </c>
      <c r="Z171" s="19">
        <f t="shared" ca="1" si="185"/>
        <v>110</v>
      </c>
      <c r="AA171">
        <f t="shared" ca="1" si="186"/>
        <v>11</v>
      </c>
      <c r="AB171" t="str">
        <f t="shared" ca="1" si="187"/>
        <v>{Баралгин, Влажные салфетки, Долгит, Мирамистин, Стелланин}</v>
      </c>
      <c r="AC171" t="str">
        <f t="shared" ca="1" si="195"/>
        <v>Баралгин</v>
      </c>
      <c r="AD171" t="str">
        <f t="shared" ca="1" si="196"/>
        <v>Влажные салфетки</v>
      </c>
      <c r="AE171" t="str">
        <f t="shared" ca="1" si="197"/>
        <v>Долгит</v>
      </c>
      <c r="AF171" t="str">
        <f t="shared" ca="1" si="198"/>
        <v>Корвалол</v>
      </c>
      <c r="AG171" t="str">
        <f t="shared" ca="1" si="199"/>
        <v>Мирамистин</v>
      </c>
      <c r="AH171" t="str">
        <f t="shared" ca="1" si="200"/>
        <v>Терафлю</v>
      </c>
      <c r="AI171" s="19">
        <f t="shared" ca="1" si="188"/>
        <v>168</v>
      </c>
      <c r="AJ171">
        <f t="shared" ca="1" si="189"/>
        <v>12</v>
      </c>
      <c r="AK171" t="str">
        <f t="shared" ca="1" si="190"/>
        <v>{Баралгин, Влажные салфетки, Долгит, Корвалол, Мирамистин, Терафлю}</v>
      </c>
      <c r="AS171" s="19"/>
    </row>
    <row r="172" spans="11:45" x14ac:dyDescent="0.3">
      <c r="K172" s="19"/>
      <c r="N172" t="str">
        <f t="shared" ca="1" si="191"/>
        <v>Валидол</v>
      </c>
      <c r="O172" t="str">
        <f t="shared" ca="1" si="192"/>
        <v>Контрактубекс</v>
      </c>
      <c r="P172" t="str">
        <f t="shared" ca="1" si="193"/>
        <v>Мирамистин</v>
      </c>
      <c r="Q172" t="str">
        <f t="shared" ca="1" si="194"/>
        <v>Терафлю</v>
      </c>
      <c r="R172" s="19">
        <f t="shared" ca="1" si="182"/>
        <v>79</v>
      </c>
      <c r="S172">
        <f t="shared" ca="1" si="183"/>
        <v>12</v>
      </c>
      <c r="T172" t="str">
        <f t="shared" ca="1" si="184"/>
        <v>{Валидол, Контрактубекс, Мирамистин, Терафлю}</v>
      </c>
      <c r="U172" t="str">
        <f t="shared" ca="1" si="201"/>
        <v>Баралгин</v>
      </c>
      <c r="V172" t="str">
        <f t="shared" ca="1" si="202"/>
        <v>Влажные салфетки</v>
      </c>
      <c r="W172" t="str">
        <f t="shared" ca="1" si="203"/>
        <v>Долгит</v>
      </c>
      <c r="X172" t="str">
        <f t="shared" ca="1" si="204"/>
        <v>Мирамистин</v>
      </c>
      <c r="Y172" t="str">
        <f t="shared" ca="1" si="205"/>
        <v>Терафлю</v>
      </c>
      <c r="Z172" s="19">
        <f t="shared" ca="1" si="185"/>
        <v>110</v>
      </c>
      <c r="AA172">
        <f t="shared" ca="1" si="186"/>
        <v>12</v>
      </c>
      <c r="AB172" t="str">
        <f t="shared" ca="1" si="187"/>
        <v>{Баралгин, Влажные салфетки, Долгит, Мирамистин, Терафлю}</v>
      </c>
      <c r="AC172" t="str">
        <f t="shared" ca="1" si="195"/>
        <v>Баралгин</v>
      </c>
      <c r="AD172" t="str">
        <f t="shared" ca="1" si="196"/>
        <v>Влажные салфетки</v>
      </c>
      <c r="AE172" t="str">
        <f t="shared" ca="1" si="197"/>
        <v>Долгит</v>
      </c>
      <c r="AF172" t="str">
        <f t="shared" ca="1" si="198"/>
        <v>Корвалол</v>
      </c>
      <c r="AG172" t="str">
        <f t="shared" ca="1" si="199"/>
        <v>Стелланин</v>
      </c>
      <c r="AH172" t="str">
        <f t="shared" ca="1" si="200"/>
        <v>Терафлю</v>
      </c>
      <c r="AI172" s="19">
        <f t="shared" ca="1" si="188"/>
        <v>169</v>
      </c>
      <c r="AJ172">
        <f t="shared" ca="1" si="189"/>
        <v>12</v>
      </c>
      <c r="AK172" t="str">
        <f t="shared" ca="1" si="190"/>
        <v>{Баралгин, Влажные салфетки, Долгит, Корвалол, Стелланин, Терафлю}</v>
      </c>
      <c r="AS172" s="19"/>
    </row>
    <row r="173" spans="11:45" x14ac:dyDescent="0.3">
      <c r="K173" s="19"/>
      <c r="N173" t="str">
        <f t="shared" ca="1" si="191"/>
        <v>Валидол</v>
      </c>
      <c r="O173" t="str">
        <f t="shared" ca="1" si="192"/>
        <v>Контрактубекс</v>
      </c>
      <c r="P173" t="str">
        <f t="shared" ca="1" si="193"/>
        <v>Стелланин</v>
      </c>
      <c r="Q173" t="str">
        <f t="shared" ca="1" si="194"/>
        <v>Терафлю</v>
      </c>
      <c r="R173" s="19">
        <f t="shared" ca="1" si="182"/>
        <v>80</v>
      </c>
      <c r="S173">
        <f t="shared" ca="1" si="183"/>
        <v>12</v>
      </c>
      <c r="T173" t="str">
        <f t="shared" ca="1" si="184"/>
        <v>{Валидол, Контрактубекс, Стелланин, Терафлю}</v>
      </c>
      <c r="U173" t="str">
        <f t="shared" ca="1" si="201"/>
        <v>Баралгин</v>
      </c>
      <c r="V173" t="str">
        <f t="shared" ca="1" si="202"/>
        <v>Влажные салфетки</v>
      </c>
      <c r="W173" t="str">
        <f t="shared" ca="1" si="203"/>
        <v>Долгит</v>
      </c>
      <c r="X173" t="str">
        <f t="shared" ca="1" si="204"/>
        <v>Стелланин</v>
      </c>
      <c r="Y173" t="str">
        <f t="shared" ca="1" si="205"/>
        <v>Терафлю</v>
      </c>
      <c r="Z173" s="19">
        <f t="shared" ca="1" si="185"/>
        <v>111</v>
      </c>
      <c r="AA173">
        <f t="shared" ca="1" si="186"/>
        <v>12</v>
      </c>
      <c r="AB173" t="str">
        <f t="shared" ca="1" si="187"/>
        <v>{Баралгин, Влажные салфетки, Долгит, Стелланин, Терафлю}</v>
      </c>
      <c r="AC173" t="str">
        <f t="shared" ca="1" si="195"/>
        <v>Баралгин</v>
      </c>
      <c r="AD173" t="str">
        <f t="shared" ca="1" si="196"/>
        <v>Влажные салфетки</v>
      </c>
      <c r="AE173" t="str">
        <f t="shared" ca="1" si="197"/>
        <v>Долгит</v>
      </c>
      <c r="AF173" t="str">
        <f t="shared" ca="1" si="198"/>
        <v>Мирамистин</v>
      </c>
      <c r="AG173" t="str">
        <f t="shared" ca="1" si="199"/>
        <v>Стелланин</v>
      </c>
      <c r="AH173" t="str">
        <f t="shared" ca="1" si="200"/>
        <v>Терафлю</v>
      </c>
      <c r="AI173" s="19">
        <f t="shared" ca="1" si="188"/>
        <v>171</v>
      </c>
      <c r="AJ173">
        <f t="shared" ca="1" si="189"/>
        <v>12</v>
      </c>
      <c r="AK173" t="str">
        <f t="shared" ca="1" si="190"/>
        <v>{Баралгин, Влажные салфетки, Долгит, Мирамистин, Стелланин, Терафлю}</v>
      </c>
      <c r="AS173" s="19"/>
    </row>
    <row r="174" spans="11:45" x14ac:dyDescent="0.3">
      <c r="K174" s="19"/>
      <c r="N174" t="str">
        <f t="shared" ca="1" si="191"/>
        <v>Валидол</v>
      </c>
      <c r="O174" t="str">
        <f t="shared" ca="1" si="192"/>
        <v>Корвалол</v>
      </c>
      <c r="P174" t="str">
        <f t="shared" ca="1" si="193"/>
        <v>Мирамистин</v>
      </c>
      <c r="Q174" t="str">
        <f t="shared" ca="1" si="194"/>
        <v>Стелланин</v>
      </c>
      <c r="R174" s="19">
        <f t="shared" ca="1" si="182"/>
        <v>82</v>
      </c>
      <c r="S174">
        <f t="shared" ca="1" si="183"/>
        <v>11</v>
      </c>
      <c r="T174" t="str">
        <f t="shared" ca="1" si="184"/>
        <v>{Валидол, Корвалол, Мирамистин, Стелланин}</v>
      </c>
      <c r="U174" t="str">
        <f t="shared" ca="1" si="201"/>
        <v>Баралгин</v>
      </c>
      <c r="V174" t="str">
        <f t="shared" ca="1" si="202"/>
        <v>Влажные салфетки</v>
      </c>
      <c r="W174" t="str">
        <f t="shared" ca="1" si="203"/>
        <v>Контрактубекс</v>
      </c>
      <c r="X174" t="str">
        <f t="shared" ca="1" si="204"/>
        <v>Корвалол</v>
      </c>
      <c r="Y174" t="str">
        <f t="shared" ca="1" si="205"/>
        <v>Мирамистин</v>
      </c>
      <c r="Z174" s="19">
        <f t="shared" ca="1" si="185"/>
        <v>113</v>
      </c>
      <c r="AA174">
        <f t="shared" ca="1" si="186"/>
        <v>10</v>
      </c>
      <c r="AB174" t="str">
        <f t="shared" ca="1" si="187"/>
        <v>{Баралгин, Влажные салфетки, Контрактубекс, Корвалол, Мирамистин}</v>
      </c>
      <c r="AC174" t="str">
        <f t="shared" ca="1" si="195"/>
        <v>Баралгин</v>
      </c>
      <c r="AD174" t="str">
        <f t="shared" ca="1" si="196"/>
        <v>Влажные салфетки</v>
      </c>
      <c r="AE174" t="str">
        <f t="shared" ca="1" si="197"/>
        <v>Контрактубекс</v>
      </c>
      <c r="AF174" t="str">
        <f t="shared" ca="1" si="198"/>
        <v>Корвалол</v>
      </c>
      <c r="AG174" t="str">
        <f t="shared" ca="1" si="199"/>
        <v>Мирамистин</v>
      </c>
      <c r="AH174" t="str">
        <f t="shared" ca="1" si="200"/>
        <v>Стелланин</v>
      </c>
      <c r="AI174" s="19">
        <f t="shared" ca="1" si="188"/>
        <v>174</v>
      </c>
      <c r="AJ174">
        <f t="shared" ca="1" si="189"/>
        <v>11</v>
      </c>
      <c r="AK174" t="str">
        <f t="shared" ca="1" si="190"/>
        <v>{Баралгин, Влажные салфетки, Контрактубекс, Корвалол, Мирамистин, Стелланин}</v>
      </c>
      <c r="AS174" s="19"/>
    </row>
    <row r="175" spans="11:45" x14ac:dyDescent="0.3">
      <c r="K175" s="19"/>
      <c r="N175" t="str">
        <f t="shared" ca="1" si="191"/>
        <v>Валидол</v>
      </c>
      <c r="O175" t="str">
        <f t="shared" ca="1" si="192"/>
        <v>Корвалол</v>
      </c>
      <c r="P175" t="str">
        <f t="shared" ca="1" si="193"/>
        <v>Мирамистин</v>
      </c>
      <c r="Q175" t="str">
        <f t="shared" ca="1" si="194"/>
        <v>Терафлю</v>
      </c>
      <c r="R175" s="19">
        <f t="shared" ca="1" si="182"/>
        <v>82</v>
      </c>
      <c r="S175">
        <f t="shared" ca="1" si="183"/>
        <v>12</v>
      </c>
      <c r="T175" t="str">
        <f t="shared" ca="1" si="184"/>
        <v>{Валидол, Корвалол, Мирамистин, Терафлю}</v>
      </c>
      <c r="U175" t="str">
        <f t="shared" ca="1" si="201"/>
        <v>Баралгин</v>
      </c>
      <c r="V175" t="str">
        <f t="shared" ca="1" si="202"/>
        <v>Влажные салфетки</v>
      </c>
      <c r="W175" t="str">
        <f t="shared" ca="1" si="203"/>
        <v>Контрактубекс</v>
      </c>
      <c r="X175" t="str">
        <f t="shared" ca="1" si="204"/>
        <v>Корвалол</v>
      </c>
      <c r="Y175" t="str">
        <f t="shared" ca="1" si="205"/>
        <v>Стелланин</v>
      </c>
      <c r="Z175" s="19">
        <f t="shared" ca="1" si="185"/>
        <v>113</v>
      </c>
      <c r="AA175">
        <f t="shared" ca="1" si="186"/>
        <v>11</v>
      </c>
      <c r="AB175" t="str">
        <f t="shared" ca="1" si="187"/>
        <v>{Баралгин, Влажные салфетки, Контрактубекс, Корвалол, Стелланин}</v>
      </c>
      <c r="AC175" t="str">
        <f t="shared" ca="1" si="195"/>
        <v>Баралгин</v>
      </c>
      <c r="AD175" t="str">
        <f t="shared" ca="1" si="196"/>
        <v>Влажные салфетки</v>
      </c>
      <c r="AE175" t="str">
        <f t="shared" ca="1" si="197"/>
        <v>Контрактубекс</v>
      </c>
      <c r="AF175" t="str">
        <f t="shared" ca="1" si="198"/>
        <v>Корвалол</v>
      </c>
      <c r="AG175" t="str">
        <f t="shared" ca="1" si="199"/>
        <v>Мирамистин</v>
      </c>
      <c r="AH175" t="str">
        <f t="shared" ca="1" si="200"/>
        <v>Терафлю</v>
      </c>
      <c r="AI175" s="19">
        <f t="shared" ca="1" si="188"/>
        <v>174</v>
      </c>
      <c r="AJ175">
        <f t="shared" ca="1" si="189"/>
        <v>12</v>
      </c>
      <c r="AK175" t="str">
        <f t="shared" ca="1" si="190"/>
        <v>{Баралгин, Влажные салфетки, Контрактубекс, Корвалол, Мирамистин, Терафлю}</v>
      </c>
      <c r="AS175" s="19"/>
    </row>
    <row r="176" spans="11:45" x14ac:dyDescent="0.3">
      <c r="K176" s="19"/>
      <c r="N176" t="str">
        <f t="shared" ca="1" si="191"/>
        <v>Валидол</v>
      </c>
      <c r="O176" t="str">
        <f t="shared" ca="1" si="192"/>
        <v>Корвалол</v>
      </c>
      <c r="P176" t="str">
        <f t="shared" ca="1" si="193"/>
        <v>Стелланин</v>
      </c>
      <c r="Q176" t="str">
        <f t="shared" ca="1" si="194"/>
        <v>Терафлю</v>
      </c>
      <c r="R176" s="19">
        <f t="shared" ca="1" si="182"/>
        <v>83</v>
      </c>
      <c r="S176">
        <f t="shared" ca="1" si="183"/>
        <v>12</v>
      </c>
      <c r="T176" t="str">
        <f t="shared" ca="1" si="184"/>
        <v>{Валидол, Корвалол, Стелланин, Терафлю}</v>
      </c>
      <c r="U176" t="str">
        <f t="shared" ca="1" si="201"/>
        <v>Баралгин</v>
      </c>
      <c r="V176" t="str">
        <f t="shared" ca="1" si="202"/>
        <v>Влажные салфетки</v>
      </c>
      <c r="W176" t="str">
        <f t="shared" ca="1" si="203"/>
        <v>Контрактубекс</v>
      </c>
      <c r="X176" t="str">
        <f t="shared" ca="1" si="204"/>
        <v>Корвалол</v>
      </c>
      <c r="Y176" t="str">
        <f t="shared" ca="1" si="205"/>
        <v>Терафлю</v>
      </c>
      <c r="Z176" s="19">
        <f t="shared" ca="1" si="185"/>
        <v>113</v>
      </c>
      <c r="AA176">
        <f t="shared" ca="1" si="186"/>
        <v>12</v>
      </c>
      <c r="AB176" t="str">
        <f t="shared" ca="1" si="187"/>
        <v>{Баралгин, Влажные салфетки, Контрактубекс, Корвалол, Терафлю}</v>
      </c>
      <c r="AC176" t="str">
        <f t="shared" ca="1" si="195"/>
        <v>Баралгин</v>
      </c>
      <c r="AD176" t="str">
        <f t="shared" ca="1" si="196"/>
        <v>Влажные салфетки</v>
      </c>
      <c r="AE176" t="str">
        <f t="shared" ca="1" si="197"/>
        <v>Контрактубекс</v>
      </c>
      <c r="AF176" t="str">
        <f t="shared" ca="1" si="198"/>
        <v>Корвалол</v>
      </c>
      <c r="AG176" t="str">
        <f t="shared" ca="1" si="199"/>
        <v>Стелланин</v>
      </c>
      <c r="AH176" t="str">
        <f t="shared" ca="1" si="200"/>
        <v>Терафлю</v>
      </c>
      <c r="AI176" s="19">
        <f t="shared" ca="1" si="188"/>
        <v>175</v>
      </c>
      <c r="AJ176">
        <f t="shared" ca="1" si="189"/>
        <v>12</v>
      </c>
      <c r="AK176" t="str">
        <f t="shared" ca="1" si="190"/>
        <v>{Баралгин, Влажные салфетки, Контрактубекс, Корвалол, Стелланин, Терафлю}</v>
      </c>
      <c r="AS176" s="19"/>
    </row>
    <row r="177" spans="11:45" x14ac:dyDescent="0.3">
      <c r="K177" s="19"/>
      <c r="N177" t="str">
        <f t="shared" ca="1" si="191"/>
        <v>Валидол</v>
      </c>
      <c r="O177" t="str">
        <f t="shared" ca="1" si="192"/>
        <v>Мирамистин</v>
      </c>
      <c r="P177" t="str">
        <f t="shared" ca="1" si="193"/>
        <v>Стелланин</v>
      </c>
      <c r="Q177" t="str">
        <f t="shared" ca="1" si="194"/>
        <v>Терафлю</v>
      </c>
      <c r="R177" s="19">
        <f t="shared" ca="1" si="182"/>
        <v>85</v>
      </c>
      <c r="S177">
        <f t="shared" ca="1" si="183"/>
        <v>12</v>
      </c>
      <c r="T177" t="str">
        <f t="shared" ca="1" si="184"/>
        <v>{Валидол, Мирамистин, Стелланин, Терафлю}</v>
      </c>
      <c r="U177" t="str">
        <f t="shared" ca="1" si="201"/>
        <v>Баралгин</v>
      </c>
      <c r="V177" t="str">
        <f t="shared" ca="1" si="202"/>
        <v>Влажные салфетки</v>
      </c>
      <c r="W177" t="str">
        <f t="shared" ca="1" si="203"/>
        <v>Контрактубекс</v>
      </c>
      <c r="X177" t="str">
        <f t="shared" ca="1" si="204"/>
        <v>Мирамистин</v>
      </c>
      <c r="Y177" t="str">
        <f t="shared" ca="1" si="205"/>
        <v>Стелланин</v>
      </c>
      <c r="Z177" s="19">
        <f t="shared" ca="1" si="185"/>
        <v>114</v>
      </c>
      <c r="AA177">
        <f t="shared" ca="1" si="186"/>
        <v>11</v>
      </c>
      <c r="AB177" t="str">
        <f t="shared" ca="1" si="187"/>
        <v>{Баралгин, Влажные салфетки, Контрактубекс, Мирамистин, Стелланин}</v>
      </c>
      <c r="AC177" t="str">
        <f t="shared" ca="1" si="195"/>
        <v>Баралгин</v>
      </c>
      <c r="AD177" t="str">
        <f t="shared" ca="1" si="196"/>
        <v>Влажные салфетки</v>
      </c>
      <c r="AE177" t="str">
        <f t="shared" ca="1" si="197"/>
        <v>Контрактубекс</v>
      </c>
      <c r="AF177" t="str">
        <f t="shared" ca="1" si="198"/>
        <v>Мирамистин</v>
      </c>
      <c r="AG177" t="str">
        <f t="shared" ca="1" si="199"/>
        <v>Стелланин</v>
      </c>
      <c r="AH177" t="str">
        <f t="shared" ca="1" si="200"/>
        <v>Терафлю</v>
      </c>
      <c r="AI177" s="19">
        <f t="shared" ca="1" si="188"/>
        <v>177</v>
      </c>
      <c r="AJ177">
        <f t="shared" ca="1" si="189"/>
        <v>12</v>
      </c>
      <c r="AK177" t="str">
        <f t="shared" ca="1" si="190"/>
        <v>{Баралгин, Влажные салфетки, Контрактубекс, Мирамистин, Стелланин, Терафлю}</v>
      </c>
      <c r="AS177" s="19"/>
    </row>
    <row r="178" spans="11:45" x14ac:dyDescent="0.3">
      <c r="K178" s="19"/>
      <c r="N178" t="str">
        <f t="shared" ca="1" si="191"/>
        <v>Влажные салфетки</v>
      </c>
      <c r="O178" t="str">
        <f t="shared" ca="1" si="192"/>
        <v>Долгит</v>
      </c>
      <c r="P178" t="str">
        <f t="shared" ca="1" si="193"/>
        <v>Контрактубекс</v>
      </c>
      <c r="Q178" t="str">
        <f t="shared" ca="1" si="194"/>
        <v>Корвалол</v>
      </c>
      <c r="R178" s="19">
        <f t="shared" ca="1" si="182"/>
        <v>88</v>
      </c>
      <c r="S178">
        <f t="shared" ca="1" si="183"/>
        <v>9</v>
      </c>
      <c r="T178" t="str">
        <f t="shared" ca="1" si="184"/>
        <v>{Влажные салфетки, Долгит, Контрактубекс, Корвалол}</v>
      </c>
      <c r="U178" t="str">
        <f t="shared" ca="1" si="201"/>
        <v>Баралгин</v>
      </c>
      <c r="V178" t="str">
        <f t="shared" ca="1" si="202"/>
        <v>Влажные салфетки</v>
      </c>
      <c r="W178" t="str">
        <f t="shared" ca="1" si="203"/>
        <v>Контрактубекс</v>
      </c>
      <c r="X178" t="str">
        <f t="shared" ca="1" si="204"/>
        <v>Мирамистин</v>
      </c>
      <c r="Y178" t="str">
        <f t="shared" ca="1" si="205"/>
        <v>Терафлю</v>
      </c>
      <c r="Z178" s="19">
        <f t="shared" ca="1" si="185"/>
        <v>114</v>
      </c>
      <c r="AA178">
        <f t="shared" ca="1" si="186"/>
        <v>12</v>
      </c>
      <c r="AB178" t="str">
        <f t="shared" ca="1" si="187"/>
        <v>{Баралгин, Влажные салфетки, Контрактубекс, Мирамистин, Терафлю}</v>
      </c>
      <c r="AC178" t="str">
        <f t="shared" ca="1" si="195"/>
        <v>Баралгин</v>
      </c>
      <c r="AD178" t="str">
        <f t="shared" ca="1" si="196"/>
        <v>Влажные салфетки</v>
      </c>
      <c r="AE178" t="str">
        <f t="shared" ca="1" si="197"/>
        <v>Корвалол</v>
      </c>
      <c r="AF178" t="str">
        <f t="shared" ca="1" si="198"/>
        <v>Мирамистин</v>
      </c>
      <c r="AG178" t="str">
        <f t="shared" ca="1" si="199"/>
        <v>Стелланин</v>
      </c>
      <c r="AH178" t="str">
        <f t="shared" ca="1" si="200"/>
        <v>Терафлю</v>
      </c>
      <c r="AI178" s="19">
        <f t="shared" ca="1" si="188"/>
        <v>180</v>
      </c>
      <c r="AJ178">
        <f t="shared" ca="1" si="189"/>
        <v>12</v>
      </c>
      <c r="AK178" t="str">
        <f t="shared" ca="1" si="190"/>
        <v>{Баралгин, Влажные салфетки, Корвалол, Мирамистин, Стелланин, Терафлю}</v>
      </c>
      <c r="AS178" s="19"/>
    </row>
    <row r="179" spans="11:45" x14ac:dyDescent="0.3">
      <c r="K179" s="19"/>
      <c r="N179" t="str">
        <f t="shared" ca="1" si="191"/>
        <v>Влажные салфетки</v>
      </c>
      <c r="O179" t="str">
        <f t="shared" ca="1" si="192"/>
        <v>Долгит</v>
      </c>
      <c r="P179" t="str">
        <f t="shared" ca="1" si="193"/>
        <v>Контрактубекс</v>
      </c>
      <c r="Q179" t="str">
        <f t="shared" ca="1" si="194"/>
        <v>Мирамистин</v>
      </c>
      <c r="R179" s="19">
        <f t="shared" ca="1" si="182"/>
        <v>88</v>
      </c>
      <c r="S179">
        <f t="shared" ca="1" si="183"/>
        <v>10</v>
      </c>
      <c r="T179" t="str">
        <f t="shared" ca="1" si="184"/>
        <v>{Влажные салфетки, Долгит, Контрактубекс, Мирамистин}</v>
      </c>
      <c r="U179" t="str">
        <f t="shared" ca="1" si="201"/>
        <v>Баралгин</v>
      </c>
      <c r="V179" t="str">
        <f t="shared" ca="1" si="202"/>
        <v>Влажные салфетки</v>
      </c>
      <c r="W179" t="str">
        <f t="shared" ca="1" si="203"/>
        <v>Контрактубекс</v>
      </c>
      <c r="X179" t="str">
        <f t="shared" ca="1" si="204"/>
        <v>Стелланин</v>
      </c>
      <c r="Y179" t="str">
        <f t="shared" ca="1" si="205"/>
        <v>Терафлю</v>
      </c>
      <c r="Z179" s="19">
        <f t="shared" ca="1" si="185"/>
        <v>115</v>
      </c>
      <c r="AA179">
        <f t="shared" ca="1" si="186"/>
        <v>12</v>
      </c>
      <c r="AB179" t="str">
        <f t="shared" ca="1" si="187"/>
        <v>{Баралгин, Влажные салфетки, Контрактубекс, Стелланин, Терафлю}</v>
      </c>
      <c r="AC179" t="str">
        <f t="shared" ca="1" si="195"/>
        <v>Баралгин</v>
      </c>
      <c r="AD179" t="str">
        <f t="shared" ca="1" si="196"/>
        <v>Долгит</v>
      </c>
      <c r="AE179" t="str">
        <f t="shared" ca="1" si="197"/>
        <v>Контрактубекс</v>
      </c>
      <c r="AF179" t="str">
        <f t="shared" ca="1" si="198"/>
        <v>Корвалол</v>
      </c>
      <c r="AG179" t="str">
        <f t="shared" ca="1" si="199"/>
        <v>Мирамистин</v>
      </c>
      <c r="AH179" t="str">
        <f t="shared" ca="1" si="200"/>
        <v>Стелланин</v>
      </c>
      <c r="AI179" s="19">
        <f t="shared" ca="1" si="188"/>
        <v>184</v>
      </c>
      <c r="AJ179">
        <f t="shared" ca="1" si="189"/>
        <v>11</v>
      </c>
      <c r="AK179" t="str">
        <f t="shared" ca="1" si="190"/>
        <v>{Баралгин, Долгит, Контрактубекс, Корвалол, Мирамистин, Стелланин}</v>
      </c>
      <c r="AS179" s="19"/>
    </row>
    <row r="180" spans="11:45" x14ac:dyDescent="0.3">
      <c r="K180" s="19"/>
      <c r="N180" t="str">
        <f t="shared" ca="1" si="191"/>
        <v>Влажные салфетки</v>
      </c>
      <c r="O180" t="str">
        <f t="shared" ca="1" si="192"/>
        <v>Долгит</v>
      </c>
      <c r="P180" t="str">
        <f t="shared" ca="1" si="193"/>
        <v>Контрактубекс</v>
      </c>
      <c r="Q180" t="str">
        <f t="shared" ca="1" si="194"/>
        <v>Стелланин</v>
      </c>
      <c r="R180" s="19">
        <f t="shared" ca="1" si="182"/>
        <v>88</v>
      </c>
      <c r="S180">
        <f t="shared" ca="1" si="183"/>
        <v>11</v>
      </c>
      <c r="T180" t="str">
        <f t="shared" ca="1" si="184"/>
        <v>{Влажные салфетки, Долгит, Контрактубекс, Стелланин}</v>
      </c>
      <c r="U180" t="str">
        <f t="shared" ca="1" si="201"/>
        <v>Баралгин</v>
      </c>
      <c r="V180" t="str">
        <f t="shared" ca="1" si="202"/>
        <v>Влажные салфетки</v>
      </c>
      <c r="W180" t="str">
        <f t="shared" ca="1" si="203"/>
        <v>Корвалол</v>
      </c>
      <c r="X180" t="str">
        <f t="shared" ca="1" si="204"/>
        <v>Мирамистин</v>
      </c>
      <c r="Y180" t="str">
        <f t="shared" ca="1" si="205"/>
        <v>Стелланин</v>
      </c>
      <c r="Z180" s="19">
        <f t="shared" ca="1" si="185"/>
        <v>117</v>
      </c>
      <c r="AA180">
        <f t="shared" ca="1" si="186"/>
        <v>11</v>
      </c>
      <c r="AB180" t="str">
        <f t="shared" ca="1" si="187"/>
        <v>{Баралгин, Влажные салфетки, Корвалол, Мирамистин, Стелланин}</v>
      </c>
      <c r="AC180" t="str">
        <f t="shared" ca="1" si="195"/>
        <v>Баралгин</v>
      </c>
      <c r="AD180" t="str">
        <f t="shared" ca="1" si="196"/>
        <v>Долгит</v>
      </c>
      <c r="AE180" t="str">
        <f t="shared" ca="1" si="197"/>
        <v>Контрактубекс</v>
      </c>
      <c r="AF180" t="str">
        <f t="shared" ca="1" si="198"/>
        <v>Корвалол</v>
      </c>
      <c r="AG180" t="str">
        <f t="shared" ca="1" si="199"/>
        <v>Мирамистин</v>
      </c>
      <c r="AH180" t="str">
        <f t="shared" ca="1" si="200"/>
        <v>Терафлю</v>
      </c>
      <c r="AI180" s="19">
        <f t="shared" ca="1" si="188"/>
        <v>184</v>
      </c>
      <c r="AJ180">
        <f t="shared" ca="1" si="189"/>
        <v>12</v>
      </c>
      <c r="AK180" t="str">
        <f t="shared" ca="1" si="190"/>
        <v>{Баралгин, Долгит, Контрактубекс, Корвалол, Мирамистин, Терафлю}</v>
      </c>
      <c r="AS180" s="19"/>
    </row>
    <row r="181" spans="11:45" x14ac:dyDescent="0.3">
      <c r="K181" s="19"/>
      <c r="N181" t="str">
        <f t="shared" ca="1" si="191"/>
        <v>Влажные салфетки</v>
      </c>
      <c r="O181" t="str">
        <f t="shared" ca="1" si="192"/>
        <v>Долгит</v>
      </c>
      <c r="P181" t="str">
        <f t="shared" ca="1" si="193"/>
        <v>Контрактубекс</v>
      </c>
      <c r="Q181" t="str">
        <f t="shared" ca="1" si="194"/>
        <v>Терафлю</v>
      </c>
      <c r="R181" s="19">
        <f t="shared" ca="1" si="182"/>
        <v>88</v>
      </c>
      <c r="S181">
        <f t="shared" ca="1" si="183"/>
        <v>12</v>
      </c>
      <c r="T181" t="str">
        <f t="shared" ca="1" si="184"/>
        <v>{Влажные салфетки, Долгит, Контрактубекс, Терафлю}</v>
      </c>
      <c r="U181" t="str">
        <f t="shared" ca="1" si="201"/>
        <v>Баралгин</v>
      </c>
      <c r="V181" t="str">
        <f t="shared" ca="1" si="202"/>
        <v>Влажные салфетки</v>
      </c>
      <c r="W181" t="str">
        <f t="shared" ca="1" si="203"/>
        <v>Корвалол</v>
      </c>
      <c r="X181" t="str">
        <f t="shared" ca="1" si="204"/>
        <v>Мирамистин</v>
      </c>
      <c r="Y181" t="str">
        <f t="shared" ca="1" si="205"/>
        <v>Терафлю</v>
      </c>
      <c r="Z181" s="19">
        <f t="shared" ca="1" si="185"/>
        <v>117</v>
      </c>
      <c r="AA181">
        <f t="shared" ca="1" si="186"/>
        <v>12</v>
      </c>
      <c r="AB181" t="str">
        <f t="shared" ca="1" si="187"/>
        <v>{Баралгин, Влажные салфетки, Корвалол, Мирамистин, Терафлю}</v>
      </c>
      <c r="AC181" t="str">
        <f t="shared" ca="1" si="195"/>
        <v>Баралгин</v>
      </c>
      <c r="AD181" t="str">
        <f t="shared" ca="1" si="196"/>
        <v>Долгит</v>
      </c>
      <c r="AE181" t="str">
        <f t="shared" ca="1" si="197"/>
        <v>Контрактубекс</v>
      </c>
      <c r="AF181" t="str">
        <f t="shared" ca="1" si="198"/>
        <v>Корвалол</v>
      </c>
      <c r="AG181" t="str">
        <f t="shared" ca="1" si="199"/>
        <v>Стелланин</v>
      </c>
      <c r="AH181" t="str">
        <f t="shared" ca="1" si="200"/>
        <v>Терафлю</v>
      </c>
      <c r="AI181" s="19">
        <f t="shared" ca="1" si="188"/>
        <v>185</v>
      </c>
      <c r="AJ181">
        <f t="shared" ca="1" si="189"/>
        <v>12</v>
      </c>
      <c r="AK181" t="str">
        <f t="shared" ca="1" si="190"/>
        <v>{Баралгин, Долгит, Контрактубекс, Корвалол, Стелланин, Терафлю}</v>
      </c>
      <c r="AS181" s="19"/>
    </row>
    <row r="182" spans="11:45" x14ac:dyDescent="0.3">
      <c r="K182" s="19"/>
      <c r="N182" t="str">
        <f t="shared" ca="1" si="191"/>
        <v>Влажные салфетки</v>
      </c>
      <c r="O182" t="str">
        <f t="shared" ca="1" si="192"/>
        <v>Долгит</v>
      </c>
      <c r="P182" t="str">
        <f t="shared" ca="1" si="193"/>
        <v>Корвалол</v>
      </c>
      <c r="Q182" t="str">
        <f t="shared" ca="1" si="194"/>
        <v>Мирамистин</v>
      </c>
      <c r="R182" s="19">
        <f t="shared" ca="1" si="182"/>
        <v>89</v>
      </c>
      <c r="S182">
        <f t="shared" ca="1" si="183"/>
        <v>10</v>
      </c>
      <c r="T182" t="str">
        <f t="shared" ca="1" si="184"/>
        <v>{Влажные салфетки, Долгит, Корвалол, Мирамистин}</v>
      </c>
      <c r="U182" t="str">
        <f t="shared" ca="1" si="201"/>
        <v>Баралгин</v>
      </c>
      <c r="V182" t="str">
        <f t="shared" ca="1" si="202"/>
        <v>Влажные салфетки</v>
      </c>
      <c r="W182" t="str">
        <f t="shared" ca="1" si="203"/>
        <v>Корвалол</v>
      </c>
      <c r="X182" t="str">
        <f t="shared" ca="1" si="204"/>
        <v>Стелланин</v>
      </c>
      <c r="Y182" t="str">
        <f t="shared" ca="1" si="205"/>
        <v>Терафлю</v>
      </c>
      <c r="Z182" s="19">
        <f t="shared" ca="1" si="185"/>
        <v>118</v>
      </c>
      <c r="AA182">
        <f t="shared" ca="1" si="186"/>
        <v>12</v>
      </c>
      <c r="AB182" t="str">
        <f t="shared" ca="1" si="187"/>
        <v>{Баралгин, Влажные салфетки, Корвалол, Стелланин, Терафлю}</v>
      </c>
      <c r="AC182" t="str">
        <f t="shared" ca="1" si="195"/>
        <v>Баралгин</v>
      </c>
      <c r="AD182" t="str">
        <f t="shared" ca="1" si="196"/>
        <v>Долгит</v>
      </c>
      <c r="AE182" t="str">
        <f t="shared" ca="1" si="197"/>
        <v>Контрактубекс</v>
      </c>
      <c r="AF182" t="str">
        <f t="shared" ca="1" si="198"/>
        <v>Мирамистин</v>
      </c>
      <c r="AG182" t="str">
        <f t="shared" ca="1" si="199"/>
        <v>Стелланин</v>
      </c>
      <c r="AH182" t="str">
        <f t="shared" ca="1" si="200"/>
        <v>Терафлю</v>
      </c>
      <c r="AI182" s="19">
        <f t="shared" ca="1" si="188"/>
        <v>187</v>
      </c>
      <c r="AJ182">
        <f t="shared" ca="1" si="189"/>
        <v>12</v>
      </c>
      <c r="AK182" t="str">
        <f t="shared" ca="1" si="190"/>
        <v>{Баралгин, Долгит, Контрактубекс, Мирамистин, Стелланин, Терафлю}</v>
      </c>
      <c r="AS182" s="19"/>
    </row>
    <row r="183" spans="11:45" x14ac:dyDescent="0.3">
      <c r="K183" s="19"/>
      <c r="N183" t="str">
        <f t="shared" ca="1" si="191"/>
        <v>Влажные салфетки</v>
      </c>
      <c r="O183" t="str">
        <f t="shared" ca="1" si="192"/>
        <v>Долгит</v>
      </c>
      <c r="P183" t="str">
        <f t="shared" ca="1" si="193"/>
        <v>Корвалол</v>
      </c>
      <c r="Q183" t="str">
        <f t="shared" ca="1" si="194"/>
        <v>Стелланин</v>
      </c>
      <c r="R183" s="19">
        <f t="shared" ca="1" si="182"/>
        <v>89</v>
      </c>
      <c r="S183">
        <f t="shared" ca="1" si="183"/>
        <v>11</v>
      </c>
      <c r="T183" t="str">
        <f t="shared" ca="1" si="184"/>
        <v>{Влажные салфетки, Долгит, Корвалол, Стелланин}</v>
      </c>
      <c r="U183" t="str">
        <f t="shared" ca="1" si="201"/>
        <v>Баралгин</v>
      </c>
      <c r="V183" t="str">
        <f t="shared" ca="1" si="202"/>
        <v>Влажные салфетки</v>
      </c>
      <c r="W183" t="str">
        <f t="shared" ca="1" si="203"/>
        <v>Мирамистин</v>
      </c>
      <c r="X183" t="str">
        <f t="shared" ca="1" si="204"/>
        <v>Стелланин</v>
      </c>
      <c r="Y183" t="str">
        <f t="shared" ca="1" si="205"/>
        <v>Терафлю</v>
      </c>
      <c r="Z183" s="19">
        <f t="shared" ca="1" si="185"/>
        <v>120</v>
      </c>
      <c r="AA183">
        <f t="shared" ca="1" si="186"/>
        <v>12</v>
      </c>
      <c r="AB183" t="str">
        <f t="shared" ca="1" si="187"/>
        <v>{Баралгин, Влажные салфетки, Мирамистин, Стелланин, Терафлю}</v>
      </c>
      <c r="AC183" t="str">
        <f t="shared" ca="1" si="195"/>
        <v>Баралгин</v>
      </c>
      <c r="AD183" t="str">
        <f t="shared" ca="1" si="196"/>
        <v>Долгит</v>
      </c>
      <c r="AE183" t="str">
        <f t="shared" ca="1" si="197"/>
        <v>Корвалол</v>
      </c>
      <c r="AF183" t="str">
        <f t="shared" ca="1" si="198"/>
        <v>Мирамистин</v>
      </c>
      <c r="AG183" t="str">
        <f t="shared" ca="1" si="199"/>
        <v>Стелланин</v>
      </c>
      <c r="AH183" t="str">
        <f t="shared" ca="1" si="200"/>
        <v>Терафлю</v>
      </c>
      <c r="AI183" s="19">
        <f t="shared" ca="1" si="188"/>
        <v>190</v>
      </c>
      <c r="AJ183">
        <f t="shared" ca="1" si="189"/>
        <v>12</v>
      </c>
      <c r="AK183" t="str">
        <f t="shared" ca="1" si="190"/>
        <v>{Баралгин, Долгит, Корвалол, Мирамистин, Стелланин, Терафлю}</v>
      </c>
      <c r="AS183" s="19"/>
    </row>
    <row r="184" spans="11:45" x14ac:dyDescent="0.3">
      <c r="K184" s="19"/>
      <c r="N184" t="str">
        <f t="shared" ca="1" si="191"/>
        <v>Влажные салфетки</v>
      </c>
      <c r="O184" t="str">
        <f t="shared" ca="1" si="192"/>
        <v>Долгит</v>
      </c>
      <c r="P184" t="str">
        <f t="shared" ca="1" si="193"/>
        <v>Корвалол</v>
      </c>
      <c r="Q184" t="str">
        <f t="shared" ca="1" si="194"/>
        <v>Терафлю</v>
      </c>
      <c r="R184" s="19">
        <f t="shared" ca="1" si="182"/>
        <v>89</v>
      </c>
      <c r="S184">
        <f t="shared" ca="1" si="183"/>
        <v>12</v>
      </c>
      <c r="T184" t="str">
        <f t="shared" ca="1" si="184"/>
        <v>{Влажные салфетки, Долгит, Корвалол, Терафлю}</v>
      </c>
      <c r="U184" t="str">
        <f t="shared" ca="1" si="201"/>
        <v>Баралгин</v>
      </c>
      <c r="V184" t="str">
        <f t="shared" ca="1" si="202"/>
        <v>Долгит</v>
      </c>
      <c r="W184" t="str">
        <f t="shared" ca="1" si="203"/>
        <v>Контрактубекс</v>
      </c>
      <c r="X184" t="str">
        <f t="shared" ca="1" si="204"/>
        <v>Корвалол</v>
      </c>
      <c r="Y184" t="str">
        <f t="shared" ca="1" si="205"/>
        <v>Мирамистин</v>
      </c>
      <c r="Z184" s="19">
        <f t="shared" ca="1" si="185"/>
        <v>123</v>
      </c>
      <c r="AA184">
        <f t="shared" ca="1" si="186"/>
        <v>10</v>
      </c>
      <c r="AB184" t="str">
        <f t="shared" ca="1" si="187"/>
        <v>{Баралгин, Долгит, Контрактубекс, Корвалол, Мирамистин}</v>
      </c>
      <c r="AC184" t="str">
        <f t="shared" ca="1" si="195"/>
        <v>Баралгин</v>
      </c>
      <c r="AD184" t="str">
        <f t="shared" ca="1" si="196"/>
        <v>Контрактубекс</v>
      </c>
      <c r="AE184" t="str">
        <f t="shared" ca="1" si="197"/>
        <v>Корвалол</v>
      </c>
      <c r="AF184" t="str">
        <f t="shared" ca="1" si="198"/>
        <v>Мирамистин</v>
      </c>
      <c r="AG184" t="str">
        <f t="shared" ca="1" si="199"/>
        <v>Стелланин</v>
      </c>
      <c r="AH184" t="str">
        <f t="shared" ca="1" si="200"/>
        <v>Терафлю</v>
      </c>
      <c r="AI184" s="19">
        <f t="shared" ca="1" si="188"/>
        <v>194</v>
      </c>
      <c r="AJ184">
        <f t="shared" ca="1" si="189"/>
        <v>12</v>
      </c>
      <c r="AK184" t="str">
        <f t="shared" ca="1" si="190"/>
        <v>{Баралгин, Контрактубекс, Корвалол, Мирамистин, Стелланин, Терафлю}</v>
      </c>
      <c r="AS184" s="19"/>
    </row>
    <row r="185" spans="11:45" x14ac:dyDescent="0.3">
      <c r="K185" s="19"/>
      <c r="N185" t="str">
        <f t="shared" ca="1" si="191"/>
        <v>Влажные салфетки</v>
      </c>
      <c r="O185" t="str">
        <f t="shared" ca="1" si="192"/>
        <v>Долгит</v>
      </c>
      <c r="P185" t="str">
        <f t="shared" ca="1" si="193"/>
        <v>Мирамистин</v>
      </c>
      <c r="Q185" t="str">
        <f t="shared" ca="1" si="194"/>
        <v>Стелланин</v>
      </c>
      <c r="R185" s="19">
        <f t="shared" ca="1" si="182"/>
        <v>90</v>
      </c>
      <c r="S185">
        <f t="shared" ca="1" si="183"/>
        <v>11</v>
      </c>
      <c r="T185" t="str">
        <f t="shared" ca="1" si="184"/>
        <v>{Влажные салфетки, Долгит, Мирамистин, Стелланин}</v>
      </c>
      <c r="U185" t="str">
        <f t="shared" ca="1" si="201"/>
        <v>Баралгин</v>
      </c>
      <c r="V185" t="str">
        <f t="shared" ca="1" si="202"/>
        <v>Долгит</v>
      </c>
      <c r="W185" t="str">
        <f t="shared" ca="1" si="203"/>
        <v>Контрактубекс</v>
      </c>
      <c r="X185" t="str">
        <f t="shared" ca="1" si="204"/>
        <v>Корвалол</v>
      </c>
      <c r="Y185" t="str">
        <f t="shared" ca="1" si="205"/>
        <v>Стелланин</v>
      </c>
      <c r="Z185" s="19">
        <f t="shared" ca="1" si="185"/>
        <v>123</v>
      </c>
      <c r="AA185">
        <f t="shared" ca="1" si="186"/>
        <v>11</v>
      </c>
      <c r="AB185" t="str">
        <f t="shared" ca="1" si="187"/>
        <v>{Баралгин, Долгит, Контрактубекс, Корвалол, Стелланин}</v>
      </c>
      <c r="AC185" t="str">
        <f t="shared" ca="1" si="195"/>
        <v>Валидол</v>
      </c>
      <c r="AD185" t="str">
        <f t="shared" ca="1" si="196"/>
        <v>Влажные салфетки</v>
      </c>
      <c r="AE185" t="str">
        <f t="shared" ca="1" si="197"/>
        <v>Долгит</v>
      </c>
      <c r="AF185" t="str">
        <f t="shared" ca="1" si="198"/>
        <v>Контрактубекс</v>
      </c>
      <c r="AG185" t="str">
        <f t="shared" ca="1" si="199"/>
        <v>Корвалол</v>
      </c>
      <c r="AH185" t="str">
        <f t="shared" ca="1" si="200"/>
        <v>Мирамистин</v>
      </c>
      <c r="AI185" s="19">
        <f t="shared" ca="1" si="188"/>
        <v>199</v>
      </c>
      <c r="AJ185">
        <f t="shared" ca="1" si="189"/>
        <v>10</v>
      </c>
      <c r="AK185" t="str">
        <f t="shared" ca="1" si="190"/>
        <v>{Валидол, Влажные салфетки, Долгит, Контрактубекс, Корвалол, Мирамистин}</v>
      </c>
      <c r="AS185" s="19"/>
    </row>
    <row r="186" spans="11:45" x14ac:dyDescent="0.3">
      <c r="K186" s="19"/>
      <c r="N186" t="str">
        <f t="shared" ca="1" si="191"/>
        <v>Влажные салфетки</v>
      </c>
      <c r="O186" t="str">
        <f t="shared" ca="1" si="192"/>
        <v>Долгит</v>
      </c>
      <c r="P186" t="str">
        <f t="shared" ca="1" si="193"/>
        <v>Мирамистин</v>
      </c>
      <c r="Q186" t="str">
        <f t="shared" ca="1" si="194"/>
        <v>Терафлю</v>
      </c>
      <c r="R186" s="19">
        <f t="shared" ca="1" si="182"/>
        <v>90</v>
      </c>
      <c r="S186">
        <f t="shared" ca="1" si="183"/>
        <v>12</v>
      </c>
      <c r="T186" t="str">
        <f t="shared" ca="1" si="184"/>
        <v>{Влажные салфетки, Долгит, Мирамистин, Терафлю}</v>
      </c>
      <c r="U186" t="str">
        <f t="shared" ca="1" si="201"/>
        <v>Баралгин</v>
      </c>
      <c r="V186" t="str">
        <f t="shared" ca="1" si="202"/>
        <v>Долгит</v>
      </c>
      <c r="W186" t="str">
        <f t="shared" ca="1" si="203"/>
        <v>Контрактубекс</v>
      </c>
      <c r="X186" t="str">
        <f t="shared" ca="1" si="204"/>
        <v>Корвалол</v>
      </c>
      <c r="Y186" t="str">
        <f t="shared" ca="1" si="205"/>
        <v>Терафлю</v>
      </c>
      <c r="Z186" s="19">
        <f t="shared" ca="1" si="185"/>
        <v>123</v>
      </c>
      <c r="AA186">
        <f t="shared" ca="1" si="186"/>
        <v>12</v>
      </c>
      <c r="AB186" t="str">
        <f t="shared" ca="1" si="187"/>
        <v>{Баралгин, Долгит, Контрактубекс, Корвалол, Терафлю}</v>
      </c>
      <c r="AC186" t="str">
        <f t="shared" ca="1" si="195"/>
        <v>Валидол</v>
      </c>
      <c r="AD186" t="str">
        <f t="shared" ca="1" si="196"/>
        <v>Влажные салфетки</v>
      </c>
      <c r="AE186" t="str">
        <f t="shared" ca="1" si="197"/>
        <v>Долгит</v>
      </c>
      <c r="AF186" t="str">
        <f t="shared" ca="1" si="198"/>
        <v>Контрактубекс</v>
      </c>
      <c r="AG186" t="str">
        <f t="shared" ca="1" si="199"/>
        <v>Корвалол</v>
      </c>
      <c r="AH186" t="str">
        <f t="shared" ca="1" si="200"/>
        <v>Стелланин</v>
      </c>
      <c r="AI186" s="19">
        <f t="shared" ca="1" si="188"/>
        <v>199</v>
      </c>
      <c r="AJ186">
        <f t="shared" ca="1" si="189"/>
        <v>11</v>
      </c>
      <c r="AK186" t="str">
        <f t="shared" ca="1" si="190"/>
        <v>{Валидол, Влажные салфетки, Долгит, Контрактубекс, Корвалол, Стелланин}</v>
      </c>
      <c r="AS186" s="19"/>
    </row>
    <row r="187" spans="11:45" x14ac:dyDescent="0.3">
      <c r="K187" s="19"/>
      <c r="N187" t="str">
        <f t="shared" ca="1" si="191"/>
        <v>Влажные салфетки</v>
      </c>
      <c r="O187" t="str">
        <f t="shared" ca="1" si="192"/>
        <v>Долгит</v>
      </c>
      <c r="P187" t="str">
        <f t="shared" ca="1" si="193"/>
        <v>Стелланин</v>
      </c>
      <c r="Q187" t="str">
        <f t="shared" ca="1" si="194"/>
        <v>Терафлю</v>
      </c>
      <c r="R187" s="19">
        <f t="shared" ca="1" si="182"/>
        <v>91</v>
      </c>
      <c r="S187">
        <f t="shared" ca="1" si="183"/>
        <v>12</v>
      </c>
      <c r="T187" t="str">
        <f t="shared" ca="1" si="184"/>
        <v>{Влажные салфетки, Долгит, Стелланин, Терафлю}</v>
      </c>
      <c r="U187" t="str">
        <f t="shared" ca="1" si="201"/>
        <v>Баралгин</v>
      </c>
      <c r="V187" t="str">
        <f t="shared" ca="1" si="202"/>
        <v>Долгит</v>
      </c>
      <c r="W187" t="str">
        <f t="shared" ca="1" si="203"/>
        <v>Контрактубекс</v>
      </c>
      <c r="X187" t="str">
        <f t="shared" ca="1" si="204"/>
        <v>Мирамистин</v>
      </c>
      <c r="Y187" t="str">
        <f t="shared" ca="1" si="205"/>
        <v>Стелланин</v>
      </c>
      <c r="Z187" s="19">
        <f t="shared" ca="1" si="185"/>
        <v>124</v>
      </c>
      <c r="AA187">
        <f t="shared" ca="1" si="186"/>
        <v>11</v>
      </c>
      <c r="AB187" t="str">
        <f t="shared" ca="1" si="187"/>
        <v>{Баралгин, Долгит, Контрактубекс, Мирамистин, Стелланин}</v>
      </c>
      <c r="AC187" t="str">
        <f t="shared" ca="1" si="195"/>
        <v>Валидол</v>
      </c>
      <c r="AD187" t="str">
        <f t="shared" ca="1" si="196"/>
        <v>Влажные салфетки</v>
      </c>
      <c r="AE187" t="str">
        <f t="shared" ca="1" si="197"/>
        <v>Долгит</v>
      </c>
      <c r="AF187" t="str">
        <f t="shared" ca="1" si="198"/>
        <v>Контрактубекс</v>
      </c>
      <c r="AG187" t="str">
        <f t="shared" ca="1" si="199"/>
        <v>Корвалол</v>
      </c>
      <c r="AH187" t="str">
        <f t="shared" ca="1" si="200"/>
        <v>Терафлю</v>
      </c>
      <c r="AI187" s="19">
        <f t="shared" ca="1" si="188"/>
        <v>199</v>
      </c>
      <c r="AJ187">
        <f t="shared" ca="1" si="189"/>
        <v>12</v>
      </c>
      <c r="AK187" t="str">
        <f t="shared" ca="1" si="190"/>
        <v>{Валидол, Влажные салфетки, Долгит, Контрактубекс, Корвалол, Терафлю}</v>
      </c>
      <c r="AS187" s="19"/>
    </row>
    <row r="188" spans="11:45" x14ac:dyDescent="0.3">
      <c r="K188" s="19"/>
      <c r="N188" t="str">
        <f t="shared" ca="1" si="191"/>
        <v>Влажные салфетки</v>
      </c>
      <c r="O188" t="str">
        <f t="shared" ca="1" si="192"/>
        <v>Контрактубекс</v>
      </c>
      <c r="P188" t="str">
        <f t="shared" ca="1" si="193"/>
        <v>Корвалол</v>
      </c>
      <c r="Q188" t="str">
        <f t="shared" ca="1" si="194"/>
        <v>Мирамистин</v>
      </c>
      <c r="R188" s="19">
        <f t="shared" ca="1" si="182"/>
        <v>93</v>
      </c>
      <c r="S188">
        <f t="shared" ca="1" si="183"/>
        <v>10</v>
      </c>
      <c r="T188" t="str">
        <f t="shared" ca="1" si="184"/>
        <v>{Влажные салфетки, Контрактубекс, Корвалол, Мирамистин}</v>
      </c>
      <c r="U188" t="str">
        <f t="shared" ca="1" si="201"/>
        <v>Баралгин</v>
      </c>
      <c r="V188" t="str">
        <f t="shared" ca="1" si="202"/>
        <v>Долгит</v>
      </c>
      <c r="W188" t="str">
        <f t="shared" ca="1" si="203"/>
        <v>Контрактубекс</v>
      </c>
      <c r="X188" t="str">
        <f t="shared" ca="1" si="204"/>
        <v>Мирамистин</v>
      </c>
      <c r="Y188" t="str">
        <f t="shared" ca="1" si="205"/>
        <v>Терафлю</v>
      </c>
      <c r="Z188" s="19">
        <f t="shared" ca="1" si="185"/>
        <v>124</v>
      </c>
      <c r="AA188">
        <f t="shared" ca="1" si="186"/>
        <v>12</v>
      </c>
      <c r="AB188" t="str">
        <f t="shared" ca="1" si="187"/>
        <v>{Баралгин, Долгит, Контрактубекс, Мирамистин, Терафлю}</v>
      </c>
      <c r="AC188" t="str">
        <f t="shared" ca="1" si="195"/>
        <v>Валидол</v>
      </c>
      <c r="AD188" t="str">
        <f t="shared" ca="1" si="196"/>
        <v>Влажные салфетки</v>
      </c>
      <c r="AE188" t="str">
        <f t="shared" ca="1" si="197"/>
        <v>Долгит</v>
      </c>
      <c r="AF188" t="str">
        <f t="shared" ca="1" si="198"/>
        <v>Контрактубекс</v>
      </c>
      <c r="AG188" t="str">
        <f t="shared" ca="1" si="199"/>
        <v>Мирамистин</v>
      </c>
      <c r="AH188" t="str">
        <f t="shared" ca="1" si="200"/>
        <v>Стелланин</v>
      </c>
      <c r="AI188" s="19">
        <f t="shared" ca="1" si="188"/>
        <v>200</v>
      </c>
      <c r="AJ188">
        <f t="shared" ca="1" si="189"/>
        <v>11</v>
      </c>
      <c r="AK188" t="str">
        <f t="shared" ca="1" si="190"/>
        <v>{Валидол, Влажные салфетки, Долгит, Контрактубекс, Мирамистин, Стелланин}</v>
      </c>
      <c r="AS188" s="19"/>
    </row>
    <row r="189" spans="11:45" x14ac:dyDescent="0.3">
      <c r="K189" s="19"/>
      <c r="N189" t="str">
        <f t="shared" ca="1" si="191"/>
        <v>Влажные салфетки</v>
      </c>
      <c r="O189" t="str">
        <f t="shared" ca="1" si="192"/>
        <v>Контрактубекс</v>
      </c>
      <c r="P189" t="str">
        <f t="shared" ca="1" si="193"/>
        <v>Корвалол</v>
      </c>
      <c r="Q189" t="str">
        <f t="shared" ca="1" si="194"/>
        <v>Стелланин</v>
      </c>
      <c r="R189" s="19">
        <f t="shared" ca="1" si="182"/>
        <v>93</v>
      </c>
      <c r="S189">
        <f t="shared" ca="1" si="183"/>
        <v>11</v>
      </c>
      <c r="T189" t="str">
        <f t="shared" ca="1" si="184"/>
        <v>{Влажные салфетки, Контрактубекс, Корвалол, Стелланин}</v>
      </c>
      <c r="U189" t="str">
        <f t="shared" ca="1" si="201"/>
        <v>Баралгин</v>
      </c>
      <c r="V189" t="str">
        <f t="shared" ca="1" si="202"/>
        <v>Долгит</v>
      </c>
      <c r="W189" t="str">
        <f t="shared" ca="1" si="203"/>
        <v>Контрактубекс</v>
      </c>
      <c r="X189" t="str">
        <f t="shared" ca="1" si="204"/>
        <v>Стелланин</v>
      </c>
      <c r="Y189" t="str">
        <f t="shared" ca="1" si="205"/>
        <v>Терафлю</v>
      </c>
      <c r="Z189" s="19">
        <f t="shared" ca="1" si="185"/>
        <v>125</v>
      </c>
      <c r="AA189">
        <f t="shared" ca="1" si="186"/>
        <v>12</v>
      </c>
      <c r="AB189" t="str">
        <f t="shared" ca="1" si="187"/>
        <v>{Баралгин, Долгит, Контрактубекс, Стелланин, Терафлю}</v>
      </c>
      <c r="AC189" t="str">
        <f t="shared" ca="1" si="195"/>
        <v>Валидол</v>
      </c>
      <c r="AD189" t="str">
        <f t="shared" ca="1" si="196"/>
        <v>Влажные салфетки</v>
      </c>
      <c r="AE189" t="str">
        <f t="shared" ca="1" si="197"/>
        <v>Долгит</v>
      </c>
      <c r="AF189" t="str">
        <f t="shared" ca="1" si="198"/>
        <v>Контрактубекс</v>
      </c>
      <c r="AG189" t="str">
        <f t="shared" ca="1" si="199"/>
        <v>Мирамистин</v>
      </c>
      <c r="AH189" t="str">
        <f t="shared" ca="1" si="200"/>
        <v>Терафлю</v>
      </c>
      <c r="AI189" s="19">
        <f t="shared" ca="1" si="188"/>
        <v>200</v>
      </c>
      <c r="AJ189">
        <f t="shared" ca="1" si="189"/>
        <v>12</v>
      </c>
      <c r="AK189" t="str">
        <f t="shared" ca="1" si="190"/>
        <v>{Валидол, Влажные салфетки, Долгит, Контрактубекс, Мирамистин, Терафлю}</v>
      </c>
      <c r="AS189" s="19"/>
    </row>
    <row r="190" spans="11:45" x14ac:dyDescent="0.3">
      <c r="K190" s="19"/>
      <c r="N190" t="str">
        <f t="shared" ca="1" si="191"/>
        <v>Влажные салфетки</v>
      </c>
      <c r="O190" t="str">
        <f t="shared" ca="1" si="192"/>
        <v>Контрактубекс</v>
      </c>
      <c r="P190" t="str">
        <f t="shared" ca="1" si="193"/>
        <v>Корвалол</v>
      </c>
      <c r="Q190" t="str">
        <f t="shared" ca="1" si="194"/>
        <v>Терафлю</v>
      </c>
      <c r="R190" s="19">
        <f t="shared" ca="1" si="182"/>
        <v>93</v>
      </c>
      <c r="S190">
        <f t="shared" ca="1" si="183"/>
        <v>12</v>
      </c>
      <c r="T190" t="str">
        <f t="shared" ca="1" si="184"/>
        <v>{Влажные салфетки, Контрактубекс, Корвалол, Терафлю}</v>
      </c>
      <c r="U190" t="str">
        <f t="shared" ca="1" si="201"/>
        <v>Баралгин</v>
      </c>
      <c r="V190" t="str">
        <f t="shared" ca="1" si="202"/>
        <v>Долгит</v>
      </c>
      <c r="W190" t="str">
        <f t="shared" ca="1" si="203"/>
        <v>Корвалол</v>
      </c>
      <c r="X190" t="str">
        <f t="shared" ca="1" si="204"/>
        <v>Мирамистин</v>
      </c>
      <c r="Y190" t="str">
        <f t="shared" ca="1" si="205"/>
        <v>Стелланин</v>
      </c>
      <c r="Z190" s="19">
        <f t="shared" ca="1" si="185"/>
        <v>127</v>
      </c>
      <c r="AA190">
        <f t="shared" ca="1" si="186"/>
        <v>11</v>
      </c>
      <c r="AB190" t="str">
        <f t="shared" ca="1" si="187"/>
        <v>{Баралгин, Долгит, Корвалол, Мирамистин, Стелланин}</v>
      </c>
      <c r="AC190" t="str">
        <f t="shared" ca="1" si="195"/>
        <v>Валидол</v>
      </c>
      <c r="AD190" t="str">
        <f t="shared" ca="1" si="196"/>
        <v>Влажные салфетки</v>
      </c>
      <c r="AE190" t="str">
        <f t="shared" ca="1" si="197"/>
        <v>Долгит</v>
      </c>
      <c r="AF190" t="str">
        <f t="shared" ca="1" si="198"/>
        <v>Контрактубекс</v>
      </c>
      <c r="AG190" t="str">
        <f t="shared" ca="1" si="199"/>
        <v>Стелланин</v>
      </c>
      <c r="AH190" t="str">
        <f t="shared" ca="1" si="200"/>
        <v>Терафлю</v>
      </c>
      <c r="AI190" s="19">
        <f t="shared" ca="1" si="188"/>
        <v>201</v>
      </c>
      <c r="AJ190">
        <f t="shared" ca="1" si="189"/>
        <v>12</v>
      </c>
      <c r="AK190" t="str">
        <f t="shared" ca="1" si="190"/>
        <v>{Валидол, Влажные салфетки, Долгит, Контрактубекс, Стелланин, Терафлю}</v>
      </c>
      <c r="AS190" s="19"/>
    </row>
    <row r="191" spans="11:45" x14ac:dyDescent="0.3">
      <c r="K191" s="19"/>
      <c r="N191" t="str">
        <f t="shared" ca="1" si="191"/>
        <v>Влажные салфетки</v>
      </c>
      <c r="O191" t="str">
        <f t="shared" ca="1" si="192"/>
        <v>Контрактубекс</v>
      </c>
      <c r="P191" t="str">
        <f t="shared" ca="1" si="193"/>
        <v>Мирамистин</v>
      </c>
      <c r="Q191" t="str">
        <f t="shared" ca="1" si="194"/>
        <v>Стелланин</v>
      </c>
      <c r="R191" s="19">
        <f t="shared" ca="1" si="182"/>
        <v>94</v>
      </c>
      <c r="S191">
        <f t="shared" ca="1" si="183"/>
        <v>11</v>
      </c>
      <c r="T191" t="str">
        <f t="shared" ca="1" si="184"/>
        <v>{Влажные салфетки, Контрактубекс, Мирамистин, Стелланин}</v>
      </c>
      <c r="U191" t="str">
        <f t="shared" ca="1" si="201"/>
        <v>Баралгин</v>
      </c>
      <c r="V191" t="str">
        <f t="shared" ca="1" si="202"/>
        <v>Долгит</v>
      </c>
      <c r="W191" t="str">
        <f t="shared" ca="1" si="203"/>
        <v>Корвалол</v>
      </c>
      <c r="X191" t="str">
        <f t="shared" ca="1" si="204"/>
        <v>Мирамистин</v>
      </c>
      <c r="Y191" t="str">
        <f t="shared" ca="1" si="205"/>
        <v>Терафлю</v>
      </c>
      <c r="Z191" s="19">
        <f t="shared" ca="1" si="185"/>
        <v>127</v>
      </c>
      <c r="AA191">
        <f t="shared" ca="1" si="186"/>
        <v>12</v>
      </c>
      <c r="AB191" t="str">
        <f t="shared" ca="1" si="187"/>
        <v>{Баралгин, Долгит, Корвалол, Мирамистин, Терафлю}</v>
      </c>
      <c r="AC191" t="str">
        <f t="shared" ca="1" si="195"/>
        <v>Валидол</v>
      </c>
      <c r="AD191" t="str">
        <f t="shared" ca="1" si="196"/>
        <v>Влажные салфетки</v>
      </c>
      <c r="AE191" t="str">
        <f t="shared" ca="1" si="197"/>
        <v>Долгит</v>
      </c>
      <c r="AF191" t="str">
        <f t="shared" ca="1" si="198"/>
        <v>Корвалол</v>
      </c>
      <c r="AG191" t="str">
        <f t="shared" ca="1" si="199"/>
        <v>Мирамистин</v>
      </c>
      <c r="AH191" t="str">
        <f t="shared" ca="1" si="200"/>
        <v>Стелланин</v>
      </c>
      <c r="AI191" s="19">
        <f t="shared" ca="1" si="188"/>
        <v>203</v>
      </c>
      <c r="AJ191">
        <f t="shared" ca="1" si="189"/>
        <v>11</v>
      </c>
      <c r="AK191" t="str">
        <f t="shared" ca="1" si="190"/>
        <v>{Валидол, Влажные салфетки, Долгит, Корвалол, Мирамистин, Стелланин}</v>
      </c>
      <c r="AS191" s="19"/>
    </row>
    <row r="192" spans="11:45" x14ac:dyDescent="0.3">
      <c r="K192" s="19"/>
      <c r="N192" t="str">
        <f t="shared" ca="1" si="191"/>
        <v>Влажные салфетки</v>
      </c>
      <c r="O192" t="str">
        <f t="shared" ca="1" si="192"/>
        <v>Контрактубекс</v>
      </c>
      <c r="P192" t="str">
        <f t="shared" ca="1" si="193"/>
        <v>Мирамистин</v>
      </c>
      <c r="Q192" t="str">
        <f t="shared" ca="1" si="194"/>
        <v>Терафлю</v>
      </c>
      <c r="R192" s="19">
        <f t="shared" ca="1" si="182"/>
        <v>94</v>
      </c>
      <c r="S192">
        <f t="shared" ca="1" si="183"/>
        <v>12</v>
      </c>
      <c r="T192" t="str">
        <f t="shared" ca="1" si="184"/>
        <v>{Влажные салфетки, Контрактубекс, Мирамистин, Терафлю}</v>
      </c>
      <c r="U192" t="str">
        <f t="shared" ca="1" si="201"/>
        <v>Баралгин</v>
      </c>
      <c r="V192" t="str">
        <f t="shared" ca="1" si="202"/>
        <v>Долгит</v>
      </c>
      <c r="W192" t="str">
        <f t="shared" ca="1" si="203"/>
        <v>Корвалол</v>
      </c>
      <c r="X192" t="str">
        <f t="shared" ca="1" si="204"/>
        <v>Стелланин</v>
      </c>
      <c r="Y192" t="str">
        <f t="shared" ca="1" si="205"/>
        <v>Терафлю</v>
      </c>
      <c r="Z192" s="19">
        <f t="shared" ca="1" si="185"/>
        <v>128</v>
      </c>
      <c r="AA192">
        <f t="shared" ca="1" si="186"/>
        <v>12</v>
      </c>
      <c r="AB192" t="str">
        <f t="shared" ca="1" si="187"/>
        <v>{Баралгин, Долгит, Корвалол, Стелланин, Терафлю}</v>
      </c>
      <c r="AC192" t="str">
        <f t="shared" ca="1" si="195"/>
        <v>Валидол</v>
      </c>
      <c r="AD192" t="str">
        <f t="shared" ca="1" si="196"/>
        <v>Влажные салфетки</v>
      </c>
      <c r="AE192" t="str">
        <f t="shared" ca="1" si="197"/>
        <v>Долгит</v>
      </c>
      <c r="AF192" t="str">
        <f t="shared" ca="1" si="198"/>
        <v>Корвалол</v>
      </c>
      <c r="AG192" t="str">
        <f t="shared" ca="1" si="199"/>
        <v>Мирамистин</v>
      </c>
      <c r="AH192" t="str">
        <f t="shared" ca="1" si="200"/>
        <v>Терафлю</v>
      </c>
      <c r="AI192" s="19">
        <f t="shared" ca="1" si="188"/>
        <v>203</v>
      </c>
      <c r="AJ192">
        <f t="shared" ca="1" si="189"/>
        <v>12</v>
      </c>
      <c r="AK192" t="str">
        <f t="shared" ca="1" si="190"/>
        <v>{Валидол, Влажные салфетки, Долгит, Корвалол, Мирамистин, Терафлю}</v>
      </c>
      <c r="AS192" s="19"/>
    </row>
    <row r="193" spans="11:45" x14ac:dyDescent="0.3">
      <c r="K193" s="19"/>
      <c r="N193" t="str">
        <f t="shared" ca="1" si="191"/>
        <v>Влажные салфетки</v>
      </c>
      <c r="O193" t="str">
        <f t="shared" ca="1" si="192"/>
        <v>Контрактубекс</v>
      </c>
      <c r="P193" t="str">
        <f t="shared" ca="1" si="193"/>
        <v>Стелланин</v>
      </c>
      <c r="Q193" t="str">
        <f t="shared" ca="1" si="194"/>
        <v>Терафлю</v>
      </c>
      <c r="R193" s="19">
        <f t="shared" ca="1" si="182"/>
        <v>95</v>
      </c>
      <c r="S193">
        <f t="shared" ca="1" si="183"/>
        <v>12</v>
      </c>
      <c r="T193" t="str">
        <f t="shared" ca="1" si="184"/>
        <v>{Влажные салфетки, Контрактубекс, Стелланин, Терафлю}</v>
      </c>
      <c r="U193" t="str">
        <f t="shared" ca="1" si="201"/>
        <v>Баралгин</v>
      </c>
      <c r="V193" t="str">
        <f t="shared" ca="1" si="202"/>
        <v>Долгит</v>
      </c>
      <c r="W193" t="str">
        <f t="shared" ca="1" si="203"/>
        <v>Мирамистин</v>
      </c>
      <c r="X193" t="str">
        <f t="shared" ca="1" si="204"/>
        <v>Стелланин</v>
      </c>
      <c r="Y193" t="str">
        <f t="shared" ca="1" si="205"/>
        <v>Терафлю</v>
      </c>
      <c r="Z193" s="19">
        <f t="shared" ca="1" si="185"/>
        <v>130</v>
      </c>
      <c r="AA193">
        <f t="shared" ca="1" si="186"/>
        <v>12</v>
      </c>
      <c r="AB193" t="str">
        <f t="shared" ca="1" si="187"/>
        <v>{Баралгин, Долгит, Мирамистин, Стелланин, Терафлю}</v>
      </c>
      <c r="AC193" t="str">
        <f t="shared" ca="1" si="195"/>
        <v>Валидол</v>
      </c>
      <c r="AD193" t="str">
        <f t="shared" ca="1" si="196"/>
        <v>Влажные салфетки</v>
      </c>
      <c r="AE193" t="str">
        <f t="shared" ca="1" si="197"/>
        <v>Долгит</v>
      </c>
      <c r="AF193" t="str">
        <f t="shared" ca="1" si="198"/>
        <v>Корвалол</v>
      </c>
      <c r="AG193" t="str">
        <f t="shared" ca="1" si="199"/>
        <v>Стелланин</v>
      </c>
      <c r="AH193" t="str">
        <f t="shared" ca="1" si="200"/>
        <v>Терафлю</v>
      </c>
      <c r="AI193" s="19">
        <f t="shared" ca="1" si="188"/>
        <v>204</v>
      </c>
      <c r="AJ193">
        <f t="shared" ca="1" si="189"/>
        <v>12</v>
      </c>
      <c r="AK193" t="str">
        <f t="shared" ca="1" si="190"/>
        <v>{Валидол, Влажные салфетки, Долгит, Корвалол, Стелланин, Терафлю}</v>
      </c>
      <c r="AS193" s="19"/>
    </row>
    <row r="194" spans="11:45" x14ac:dyDescent="0.3">
      <c r="K194" s="19"/>
      <c r="N194" t="str">
        <f t="shared" ca="1" si="191"/>
        <v>Влажные салфетки</v>
      </c>
      <c r="O194" t="str">
        <f t="shared" ca="1" si="192"/>
        <v>Корвалол</v>
      </c>
      <c r="P194" t="str">
        <f t="shared" ca="1" si="193"/>
        <v>Мирамистин</v>
      </c>
      <c r="Q194" t="str">
        <f t="shared" ca="1" si="194"/>
        <v>Стелланин</v>
      </c>
      <c r="R194" s="19">
        <f t="shared" ca="1" si="182"/>
        <v>97</v>
      </c>
      <c r="S194">
        <f t="shared" ca="1" si="183"/>
        <v>11</v>
      </c>
      <c r="T194" t="str">
        <f t="shared" ca="1" si="184"/>
        <v>{Влажные салфетки, Корвалол, Мирамистин, Стелланин}</v>
      </c>
      <c r="U194" t="str">
        <f t="shared" ca="1" si="201"/>
        <v>Баралгин</v>
      </c>
      <c r="V194" t="str">
        <f t="shared" ca="1" si="202"/>
        <v>Контрактубекс</v>
      </c>
      <c r="W194" t="str">
        <f t="shared" ca="1" si="203"/>
        <v>Корвалол</v>
      </c>
      <c r="X194" t="str">
        <f t="shared" ca="1" si="204"/>
        <v>Мирамистин</v>
      </c>
      <c r="Y194" t="str">
        <f t="shared" ca="1" si="205"/>
        <v>Стелланин</v>
      </c>
      <c r="Z194" s="19">
        <f t="shared" ca="1" si="185"/>
        <v>133</v>
      </c>
      <c r="AA194">
        <f t="shared" ca="1" si="186"/>
        <v>11</v>
      </c>
      <c r="AB194" t="str">
        <f t="shared" ca="1" si="187"/>
        <v>{Баралгин, Контрактубекс, Корвалол, Мирамистин, Стелланин}</v>
      </c>
      <c r="AC194" t="str">
        <f t="shared" ca="1" si="195"/>
        <v>Валидол</v>
      </c>
      <c r="AD194" t="str">
        <f t="shared" ca="1" si="196"/>
        <v>Влажные салфетки</v>
      </c>
      <c r="AE194" t="str">
        <f t="shared" ca="1" si="197"/>
        <v>Долгит</v>
      </c>
      <c r="AF194" t="str">
        <f t="shared" ca="1" si="198"/>
        <v>Мирамистин</v>
      </c>
      <c r="AG194" t="str">
        <f t="shared" ca="1" si="199"/>
        <v>Стелланин</v>
      </c>
      <c r="AH194" t="str">
        <f t="shared" ca="1" si="200"/>
        <v>Терафлю</v>
      </c>
      <c r="AI194" s="19">
        <f t="shared" ca="1" si="188"/>
        <v>206</v>
      </c>
      <c r="AJ194">
        <f t="shared" ca="1" si="189"/>
        <v>12</v>
      </c>
      <c r="AK194" t="str">
        <f t="shared" ca="1" si="190"/>
        <v>{Валидол, Влажные салфетки, Долгит, Мирамистин, Стелланин, Терафлю}</v>
      </c>
      <c r="AS194" s="19"/>
    </row>
    <row r="195" spans="11:45" x14ac:dyDescent="0.3">
      <c r="K195" s="19"/>
      <c r="N195" t="str">
        <f t="shared" ca="1" si="191"/>
        <v>Влажные салфетки</v>
      </c>
      <c r="O195" t="str">
        <f t="shared" ca="1" si="192"/>
        <v>Корвалол</v>
      </c>
      <c r="P195" t="str">
        <f t="shared" ca="1" si="193"/>
        <v>Мирамистин</v>
      </c>
      <c r="Q195" t="str">
        <f t="shared" ca="1" si="194"/>
        <v>Терафлю</v>
      </c>
      <c r="R195" s="19">
        <f t="shared" ca="1" si="182"/>
        <v>97</v>
      </c>
      <c r="S195">
        <f t="shared" ca="1" si="183"/>
        <v>12</v>
      </c>
      <c r="T195" t="str">
        <f t="shared" ca="1" si="184"/>
        <v>{Влажные салфетки, Корвалол, Мирамистин, Терафлю}</v>
      </c>
      <c r="U195" t="str">
        <f t="shared" ca="1" si="201"/>
        <v>Баралгин</v>
      </c>
      <c r="V195" t="str">
        <f t="shared" ca="1" si="202"/>
        <v>Контрактубекс</v>
      </c>
      <c r="W195" t="str">
        <f t="shared" ca="1" si="203"/>
        <v>Корвалол</v>
      </c>
      <c r="X195" t="str">
        <f t="shared" ca="1" si="204"/>
        <v>Мирамистин</v>
      </c>
      <c r="Y195" t="str">
        <f t="shared" ca="1" si="205"/>
        <v>Терафлю</v>
      </c>
      <c r="Z195" s="19">
        <f t="shared" ca="1" si="185"/>
        <v>133</v>
      </c>
      <c r="AA195">
        <f t="shared" ca="1" si="186"/>
        <v>12</v>
      </c>
      <c r="AB195" t="str">
        <f t="shared" ca="1" si="187"/>
        <v>{Баралгин, Контрактубекс, Корвалол, Мирамистин, Терафлю}</v>
      </c>
      <c r="AC195" t="str">
        <f t="shared" ca="1" si="195"/>
        <v>Валидол</v>
      </c>
      <c r="AD195" t="str">
        <f t="shared" ca="1" si="196"/>
        <v>Влажные салфетки</v>
      </c>
      <c r="AE195" t="str">
        <f t="shared" ca="1" si="197"/>
        <v>Контрактубекс</v>
      </c>
      <c r="AF195" t="str">
        <f t="shared" ca="1" si="198"/>
        <v>Корвалол</v>
      </c>
      <c r="AG195" t="str">
        <f t="shared" ca="1" si="199"/>
        <v>Мирамистин</v>
      </c>
      <c r="AH195" t="str">
        <f t="shared" ca="1" si="200"/>
        <v>Стелланин</v>
      </c>
      <c r="AI195" s="19">
        <f t="shared" ca="1" si="188"/>
        <v>209</v>
      </c>
      <c r="AJ195">
        <f t="shared" ca="1" si="189"/>
        <v>11</v>
      </c>
      <c r="AK195" t="str">
        <f t="shared" ca="1" si="190"/>
        <v>{Валидол, Влажные салфетки, Контрактубекс, Корвалол, Мирамистин, Стелланин}</v>
      </c>
      <c r="AS195" s="19"/>
    </row>
    <row r="196" spans="11:45" x14ac:dyDescent="0.3">
      <c r="K196" s="19"/>
      <c r="N196" t="str">
        <f t="shared" ca="1" si="191"/>
        <v>Влажные салфетки</v>
      </c>
      <c r="O196" t="str">
        <f t="shared" ca="1" si="192"/>
        <v>Корвалол</v>
      </c>
      <c r="P196" t="str">
        <f t="shared" ca="1" si="193"/>
        <v>Стелланин</v>
      </c>
      <c r="Q196" t="str">
        <f t="shared" ca="1" si="194"/>
        <v>Терафлю</v>
      </c>
      <c r="R196" s="19">
        <f t="shared" ref="R196:R212" ca="1" si="206">IF(Q195&lt;&gt;$A$12,R195,IF(P195&lt;&gt;$A$11,R195+1,IF(O195&lt;&gt;$A$10,R195+2,R195+3)))</f>
        <v>98</v>
      </c>
      <c r="S196">
        <f t="shared" ref="S196:S212" ca="1" si="207">IF(Q195&lt;&gt;$A$12,S195+1,ROW(INDIRECT(ADDRESS(MATCH(P196,$A$3:$A$12)+3,1))))</f>
        <v>12</v>
      </c>
      <c r="T196" t="str">
        <f t="shared" ref="T196:T212" ca="1" si="208">"{"&amp;N196&amp;", "&amp;O196&amp;", "&amp;P196&amp;", "&amp;Q196&amp;"}"</f>
        <v>{Влажные салфетки, Корвалол, Стелланин, Терафлю}</v>
      </c>
      <c r="U196" t="str">
        <f t="shared" ca="1" si="201"/>
        <v>Баралгин</v>
      </c>
      <c r="V196" t="str">
        <f t="shared" ca="1" si="202"/>
        <v>Контрактубекс</v>
      </c>
      <c r="W196" t="str">
        <f t="shared" ca="1" si="203"/>
        <v>Корвалол</v>
      </c>
      <c r="X196" t="str">
        <f t="shared" ca="1" si="204"/>
        <v>Стелланин</v>
      </c>
      <c r="Y196" t="str">
        <f t="shared" ca="1" si="205"/>
        <v>Терафлю</v>
      </c>
      <c r="Z196" s="19">
        <f t="shared" ref="Z196:Z253" ca="1" si="209">IF(Y195&lt;&gt;$A$12,Z195,IF(X195&lt;&gt;$A$11,Z195+1,IF(W195&lt;&gt;$A$10,Z195+2,IF(V195&lt;&gt;$A$9,Z195+3,Z195+4))))</f>
        <v>134</v>
      </c>
      <c r="AA196">
        <f t="shared" ref="AA196:AA254" ca="1" si="210">IF(Y195&lt;&gt;$A$12,AA195+1,ROW(INDIRECT(ADDRESS(MATCH(X196,$A$3:$A$12)+3,1))))</f>
        <v>12</v>
      </c>
      <c r="AB196" t="str">
        <f t="shared" ref="AB196:AB254" ca="1" si="211">"{"&amp;U196&amp;", "&amp;V196&amp;", "&amp;W196&amp;", "&amp;X196&amp;", "&amp;Y196&amp;"}"</f>
        <v>{Баралгин, Контрактубекс, Корвалол, Стелланин, Терафлю}</v>
      </c>
      <c r="AC196" t="str">
        <f t="shared" ca="1" si="195"/>
        <v>Валидол</v>
      </c>
      <c r="AD196" t="str">
        <f t="shared" ca="1" si="196"/>
        <v>Влажные салфетки</v>
      </c>
      <c r="AE196" t="str">
        <f t="shared" ca="1" si="197"/>
        <v>Контрактубекс</v>
      </c>
      <c r="AF196" t="str">
        <f t="shared" ca="1" si="198"/>
        <v>Корвалол</v>
      </c>
      <c r="AG196" t="str">
        <f t="shared" ca="1" si="199"/>
        <v>Мирамистин</v>
      </c>
      <c r="AH196" t="str">
        <f t="shared" ca="1" si="200"/>
        <v>Терафлю</v>
      </c>
      <c r="AI196" s="19">
        <f t="shared" ref="AI196:AI212" ca="1" si="212">IF(AH195&lt;&gt;$A$12,AI195,IF(AG195&lt;&gt;$A$11,AI195+1,IF(AF195&lt;&gt;$A$10,AI195+2,IF(AE195&lt;&gt;$A$9,AI195+3,IF(AD195&lt;&gt;$A$8,AI195+4,AI195+5)))))</f>
        <v>209</v>
      </c>
      <c r="AJ196">
        <f t="shared" ref="AJ196:AJ212" ca="1" si="213">IF(AH195&lt;&gt;$A$12,AJ195+1,ROW(INDIRECT(ADDRESS(MATCH(AG196,$A$3:$A$12)+3,1))))</f>
        <v>12</v>
      </c>
      <c r="AK196" t="str">
        <f t="shared" ref="AK196:AK212" ca="1" si="214">"{"&amp;AC196&amp;", "&amp;AD196&amp;", "&amp;AE196&amp;", "&amp;AF196&amp;", "&amp;AG196&amp;", "&amp;AH196&amp;"}"</f>
        <v>{Валидол, Влажные салфетки, Контрактубекс, Корвалол, Мирамистин, Терафлю}</v>
      </c>
      <c r="AS196" s="19"/>
    </row>
    <row r="197" spans="11:45" x14ac:dyDescent="0.3">
      <c r="K197" s="19"/>
      <c r="N197" t="str">
        <f t="shared" ca="1" si="191"/>
        <v>Влажные салфетки</v>
      </c>
      <c r="O197" t="str">
        <f t="shared" ca="1" si="192"/>
        <v>Мирамистин</v>
      </c>
      <c r="P197" t="str">
        <f t="shared" ca="1" si="193"/>
        <v>Стелланин</v>
      </c>
      <c r="Q197" t="str">
        <f t="shared" ca="1" si="194"/>
        <v>Терафлю</v>
      </c>
      <c r="R197" s="19">
        <f t="shared" ca="1" si="206"/>
        <v>100</v>
      </c>
      <c r="S197">
        <f t="shared" ca="1" si="207"/>
        <v>12</v>
      </c>
      <c r="T197" t="str">
        <f t="shared" ca="1" si="208"/>
        <v>{Влажные салфетки, Мирамистин, Стелланин, Терафлю}</v>
      </c>
      <c r="U197" t="str">
        <f t="shared" ca="1" si="201"/>
        <v>Баралгин</v>
      </c>
      <c r="V197" t="str">
        <f t="shared" ca="1" si="202"/>
        <v>Контрактубекс</v>
      </c>
      <c r="W197" t="str">
        <f t="shared" ca="1" si="203"/>
        <v>Мирамистин</v>
      </c>
      <c r="X197" t="str">
        <f t="shared" ca="1" si="204"/>
        <v>Стелланин</v>
      </c>
      <c r="Y197" t="str">
        <f t="shared" ca="1" si="205"/>
        <v>Терафлю</v>
      </c>
      <c r="Z197" s="19">
        <f t="shared" ca="1" si="209"/>
        <v>136</v>
      </c>
      <c r="AA197">
        <f t="shared" ca="1" si="210"/>
        <v>12</v>
      </c>
      <c r="AB197" t="str">
        <f t="shared" ca="1" si="211"/>
        <v>{Баралгин, Контрактубекс, Мирамистин, Стелланин, Терафлю}</v>
      </c>
      <c r="AC197" t="str">
        <f t="shared" ca="1" si="195"/>
        <v>Валидол</v>
      </c>
      <c r="AD197" t="str">
        <f t="shared" ca="1" si="196"/>
        <v>Влажные салфетки</v>
      </c>
      <c r="AE197" t="str">
        <f t="shared" ca="1" si="197"/>
        <v>Контрактубекс</v>
      </c>
      <c r="AF197" t="str">
        <f t="shared" ca="1" si="198"/>
        <v>Корвалол</v>
      </c>
      <c r="AG197" t="str">
        <f t="shared" ca="1" si="199"/>
        <v>Стелланин</v>
      </c>
      <c r="AH197" t="str">
        <f t="shared" ca="1" si="200"/>
        <v>Терафлю</v>
      </c>
      <c r="AI197" s="19">
        <f t="shared" ca="1" si="212"/>
        <v>210</v>
      </c>
      <c r="AJ197">
        <f t="shared" ca="1" si="213"/>
        <v>12</v>
      </c>
      <c r="AK197" t="str">
        <f t="shared" ca="1" si="214"/>
        <v>{Валидол, Влажные салфетки, Контрактубекс, Корвалол, Стелланин, Терафлю}</v>
      </c>
      <c r="AS197" s="19"/>
    </row>
    <row r="198" spans="11:45" x14ac:dyDescent="0.3">
      <c r="K198" s="19"/>
      <c r="N198" t="str">
        <f t="shared" ref="N198:N212" ca="1" si="215">INDIRECT(ADDRESS(R198,8))</f>
        <v>Долгит</v>
      </c>
      <c r="O198" t="str">
        <f t="shared" ref="O198:O212" ca="1" si="216">INDIRECT(ADDRESS(R198,9))</f>
        <v>Контрактубекс</v>
      </c>
      <c r="P198" t="str">
        <f t="shared" ref="P198:P212" ca="1" si="217">INDIRECT(ADDRESS(R198,10))</f>
        <v>Корвалол</v>
      </c>
      <c r="Q198" t="str">
        <f t="shared" ref="Q198:Q212" ca="1" si="218">INDIRECT(ADDRESS(S198,1))</f>
        <v>Мирамистин</v>
      </c>
      <c r="R198" s="19">
        <f t="shared" ca="1" si="206"/>
        <v>103</v>
      </c>
      <c r="S198">
        <f t="shared" ca="1" si="207"/>
        <v>10</v>
      </c>
      <c r="T198" t="str">
        <f t="shared" ca="1" si="208"/>
        <v>{Долгит, Контрактубекс, Корвалол, Мирамистин}</v>
      </c>
      <c r="U198" t="str">
        <f t="shared" ca="1" si="201"/>
        <v>Баралгин</v>
      </c>
      <c r="V198" t="str">
        <f t="shared" ca="1" si="202"/>
        <v>Корвалол</v>
      </c>
      <c r="W198" t="str">
        <f t="shared" ca="1" si="203"/>
        <v>Мирамистин</v>
      </c>
      <c r="X198" t="str">
        <f t="shared" ca="1" si="204"/>
        <v>Стелланин</v>
      </c>
      <c r="Y198" t="str">
        <f t="shared" ca="1" si="205"/>
        <v>Терафлю</v>
      </c>
      <c r="Z198" s="19">
        <f t="shared" ca="1" si="209"/>
        <v>139</v>
      </c>
      <c r="AA198">
        <f t="shared" ca="1" si="210"/>
        <v>12</v>
      </c>
      <c r="AB198" t="str">
        <f t="shared" ca="1" si="211"/>
        <v>{Баралгин, Корвалол, Мирамистин, Стелланин, Терафлю}</v>
      </c>
      <c r="AC198" t="str">
        <f t="shared" ref="AC198:AC212" ca="1" si="219">INDIRECT(ADDRESS(AI198,21))</f>
        <v>Валидол</v>
      </c>
      <c r="AD198" t="str">
        <f t="shared" ref="AD198:AD212" ca="1" si="220">INDIRECT(ADDRESS(AI198,22))</f>
        <v>Влажные салфетки</v>
      </c>
      <c r="AE198" t="str">
        <f t="shared" ref="AE198:AE212" ca="1" si="221">INDIRECT(ADDRESS(AI198,23))</f>
        <v>Контрактубекс</v>
      </c>
      <c r="AF198" t="str">
        <f t="shared" ref="AF198:AF212" ca="1" si="222">INDIRECT(ADDRESS(AI198,24))</f>
        <v>Мирамистин</v>
      </c>
      <c r="AG198" t="str">
        <f t="shared" ref="AG198:AG212" ca="1" si="223">INDIRECT(ADDRESS(AI198,25))</f>
        <v>Стелланин</v>
      </c>
      <c r="AH198" t="str">
        <f t="shared" ref="AH198:AH212" ca="1" si="224">INDIRECT(ADDRESS(AJ198,1))</f>
        <v>Терафлю</v>
      </c>
      <c r="AI198" s="19">
        <f t="shared" ca="1" si="212"/>
        <v>212</v>
      </c>
      <c r="AJ198">
        <f t="shared" ca="1" si="213"/>
        <v>12</v>
      </c>
      <c r="AK198" t="str">
        <f t="shared" ca="1" si="214"/>
        <v>{Валидол, Влажные салфетки, Контрактубекс, Мирамистин, Стелланин, Терафлю}</v>
      </c>
      <c r="AS198" s="19"/>
    </row>
    <row r="199" spans="11:45" x14ac:dyDescent="0.3">
      <c r="K199" s="19"/>
      <c r="N199" t="str">
        <f t="shared" ca="1" si="215"/>
        <v>Долгит</v>
      </c>
      <c r="O199" t="str">
        <f t="shared" ca="1" si="216"/>
        <v>Контрактубекс</v>
      </c>
      <c r="P199" t="str">
        <f t="shared" ca="1" si="217"/>
        <v>Корвалол</v>
      </c>
      <c r="Q199" t="str">
        <f t="shared" ca="1" si="218"/>
        <v>Стелланин</v>
      </c>
      <c r="R199" s="19">
        <f t="shared" ca="1" si="206"/>
        <v>103</v>
      </c>
      <c r="S199">
        <f t="shared" ca="1" si="207"/>
        <v>11</v>
      </c>
      <c r="T199" t="str">
        <f t="shared" ca="1" si="208"/>
        <v>{Долгит, Контрактубекс, Корвалол, Стелланин}</v>
      </c>
      <c r="U199" t="str">
        <f t="shared" ref="U199:U254" ca="1" si="225">INDIRECT(ADDRESS(Z199,14))</f>
        <v>Валидол</v>
      </c>
      <c r="V199" t="str">
        <f t="shared" ref="V199:V253" ca="1" si="226">INDIRECT(ADDRESS(Z199,15))</f>
        <v>Влажные салфетки</v>
      </c>
      <c r="W199" t="str">
        <f t="shared" ref="W199:W254" ca="1" si="227">INDIRECT(ADDRESS(Z199,16))</f>
        <v>Долгит</v>
      </c>
      <c r="X199" t="str">
        <f t="shared" ref="X199:X254" ca="1" si="228">INDIRECT(ADDRESS(Z199,17))</f>
        <v>Контрактубекс</v>
      </c>
      <c r="Y199" t="str">
        <f t="shared" ref="Y199:Y254" ca="1" si="229">INDIRECT(ADDRESS(AA199,1))</f>
        <v>Корвалол</v>
      </c>
      <c r="Z199" s="19">
        <f t="shared" ca="1" si="209"/>
        <v>143</v>
      </c>
      <c r="AA199">
        <f t="shared" ca="1" si="210"/>
        <v>9</v>
      </c>
      <c r="AB199" t="str">
        <f t="shared" ca="1" si="211"/>
        <v>{Валидол, Влажные салфетки, Долгит, Контрактубекс, Корвалол}</v>
      </c>
      <c r="AC199" t="str">
        <f t="shared" ca="1" si="219"/>
        <v>Валидол</v>
      </c>
      <c r="AD199" t="str">
        <f t="shared" ca="1" si="220"/>
        <v>Влажные салфетки</v>
      </c>
      <c r="AE199" t="str">
        <f t="shared" ca="1" si="221"/>
        <v>Корвалол</v>
      </c>
      <c r="AF199" t="str">
        <f t="shared" ca="1" si="222"/>
        <v>Мирамистин</v>
      </c>
      <c r="AG199" t="str">
        <f t="shared" ca="1" si="223"/>
        <v>Стелланин</v>
      </c>
      <c r="AH199" t="str">
        <f t="shared" ca="1" si="224"/>
        <v>Терафлю</v>
      </c>
      <c r="AI199" s="19">
        <f t="shared" ca="1" si="212"/>
        <v>215</v>
      </c>
      <c r="AJ199">
        <f t="shared" ca="1" si="213"/>
        <v>12</v>
      </c>
      <c r="AK199" t="str">
        <f t="shared" ca="1" si="214"/>
        <v>{Валидол, Влажные салфетки, Корвалол, Мирамистин, Стелланин, Терафлю}</v>
      </c>
      <c r="AS199" s="19"/>
    </row>
    <row r="200" spans="11:45" x14ac:dyDescent="0.3">
      <c r="K200" s="19"/>
      <c r="N200" t="str">
        <f t="shared" ca="1" si="215"/>
        <v>Долгит</v>
      </c>
      <c r="O200" t="str">
        <f t="shared" ca="1" si="216"/>
        <v>Контрактубекс</v>
      </c>
      <c r="P200" t="str">
        <f t="shared" ca="1" si="217"/>
        <v>Корвалол</v>
      </c>
      <c r="Q200" t="str">
        <f t="shared" ca="1" si="218"/>
        <v>Терафлю</v>
      </c>
      <c r="R200" s="19">
        <f t="shared" ca="1" si="206"/>
        <v>103</v>
      </c>
      <c r="S200">
        <f t="shared" ca="1" si="207"/>
        <v>12</v>
      </c>
      <c r="T200" t="str">
        <f t="shared" ca="1" si="208"/>
        <v>{Долгит, Контрактубекс, Корвалол, Терафлю}</v>
      </c>
      <c r="U200" t="str">
        <f t="shared" ca="1" si="225"/>
        <v>Валидол</v>
      </c>
      <c r="V200" t="str">
        <f t="shared" ca="1" si="226"/>
        <v>Влажные салфетки</v>
      </c>
      <c r="W200" t="str">
        <f t="shared" ca="1" si="227"/>
        <v>Долгит</v>
      </c>
      <c r="X200" t="str">
        <f t="shared" ca="1" si="228"/>
        <v>Контрактубекс</v>
      </c>
      <c r="Y200" t="str">
        <f t="shared" ca="1" si="229"/>
        <v>Мирамистин</v>
      </c>
      <c r="Z200" s="19">
        <f t="shared" ca="1" si="209"/>
        <v>143</v>
      </c>
      <c r="AA200">
        <f t="shared" ca="1" si="210"/>
        <v>10</v>
      </c>
      <c r="AB200" t="str">
        <f t="shared" ca="1" si="211"/>
        <v>{Валидол, Влажные салфетки, Долгит, Контрактубекс, Мирамистин}</v>
      </c>
      <c r="AC200" t="str">
        <f t="shared" ca="1" si="219"/>
        <v>Валидол</v>
      </c>
      <c r="AD200" t="str">
        <f t="shared" ca="1" si="220"/>
        <v>Долгит</v>
      </c>
      <c r="AE200" t="str">
        <f t="shared" ca="1" si="221"/>
        <v>Контрактубекс</v>
      </c>
      <c r="AF200" t="str">
        <f t="shared" ca="1" si="222"/>
        <v>Корвалол</v>
      </c>
      <c r="AG200" t="str">
        <f t="shared" ca="1" si="223"/>
        <v>Мирамистин</v>
      </c>
      <c r="AH200" t="str">
        <f t="shared" ca="1" si="224"/>
        <v>Стелланин</v>
      </c>
      <c r="AI200" s="19">
        <f t="shared" ca="1" si="212"/>
        <v>219</v>
      </c>
      <c r="AJ200">
        <f t="shared" ca="1" si="213"/>
        <v>11</v>
      </c>
      <c r="AK200" t="str">
        <f t="shared" ca="1" si="214"/>
        <v>{Валидол, Долгит, Контрактубекс, Корвалол, Мирамистин, Стелланин}</v>
      </c>
      <c r="AS200" s="19"/>
    </row>
    <row r="201" spans="11:45" x14ac:dyDescent="0.3">
      <c r="K201" s="19"/>
      <c r="N201" t="str">
        <f t="shared" ca="1" si="215"/>
        <v>Долгит</v>
      </c>
      <c r="O201" t="str">
        <f t="shared" ca="1" si="216"/>
        <v>Контрактубекс</v>
      </c>
      <c r="P201" t="str">
        <f t="shared" ca="1" si="217"/>
        <v>Мирамистин</v>
      </c>
      <c r="Q201" t="str">
        <f t="shared" ca="1" si="218"/>
        <v>Стелланин</v>
      </c>
      <c r="R201" s="19">
        <f t="shared" ca="1" si="206"/>
        <v>104</v>
      </c>
      <c r="S201">
        <f t="shared" ca="1" si="207"/>
        <v>11</v>
      </c>
      <c r="T201" t="str">
        <f t="shared" ca="1" si="208"/>
        <v>{Долгит, Контрактубекс, Мирамистин, Стелланин}</v>
      </c>
      <c r="U201" t="str">
        <f t="shared" ca="1" si="225"/>
        <v>Валидол</v>
      </c>
      <c r="V201" t="str">
        <f t="shared" ca="1" si="226"/>
        <v>Влажные салфетки</v>
      </c>
      <c r="W201" t="str">
        <f t="shared" ca="1" si="227"/>
        <v>Долгит</v>
      </c>
      <c r="X201" t="str">
        <f t="shared" ca="1" si="228"/>
        <v>Контрактубекс</v>
      </c>
      <c r="Y201" t="str">
        <f t="shared" ca="1" si="229"/>
        <v>Стелланин</v>
      </c>
      <c r="Z201" s="19">
        <f t="shared" ca="1" si="209"/>
        <v>143</v>
      </c>
      <c r="AA201">
        <f t="shared" ca="1" si="210"/>
        <v>11</v>
      </c>
      <c r="AB201" t="str">
        <f t="shared" ca="1" si="211"/>
        <v>{Валидол, Влажные салфетки, Долгит, Контрактубекс, Стелланин}</v>
      </c>
      <c r="AC201" t="str">
        <f t="shared" ca="1" si="219"/>
        <v>Валидол</v>
      </c>
      <c r="AD201" t="str">
        <f t="shared" ca="1" si="220"/>
        <v>Долгит</v>
      </c>
      <c r="AE201" t="str">
        <f t="shared" ca="1" si="221"/>
        <v>Контрактубекс</v>
      </c>
      <c r="AF201" t="str">
        <f t="shared" ca="1" si="222"/>
        <v>Корвалол</v>
      </c>
      <c r="AG201" t="str">
        <f t="shared" ca="1" si="223"/>
        <v>Мирамистин</v>
      </c>
      <c r="AH201" t="str">
        <f t="shared" ca="1" si="224"/>
        <v>Терафлю</v>
      </c>
      <c r="AI201" s="19">
        <f t="shared" ca="1" si="212"/>
        <v>219</v>
      </c>
      <c r="AJ201">
        <f t="shared" ca="1" si="213"/>
        <v>12</v>
      </c>
      <c r="AK201" t="str">
        <f t="shared" ca="1" si="214"/>
        <v>{Валидол, Долгит, Контрактубекс, Корвалол, Мирамистин, Терафлю}</v>
      </c>
      <c r="AS201" s="19"/>
    </row>
    <row r="202" spans="11:45" x14ac:dyDescent="0.3">
      <c r="K202" s="19"/>
      <c r="N202" t="str">
        <f t="shared" ca="1" si="215"/>
        <v>Долгит</v>
      </c>
      <c r="O202" t="str">
        <f t="shared" ca="1" si="216"/>
        <v>Контрактубекс</v>
      </c>
      <c r="P202" t="str">
        <f t="shared" ca="1" si="217"/>
        <v>Мирамистин</v>
      </c>
      <c r="Q202" t="str">
        <f t="shared" ca="1" si="218"/>
        <v>Терафлю</v>
      </c>
      <c r="R202" s="19">
        <f t="shared" ca="1" si="206"/>
        <v>104</v>
      </c>
      <c r="S202">
        <f t="shared" ca="1" si="207"/>
        <v>12</v>
      </c>
      <c r="T202" t="str">
        <f t="shared" ca="1" si="208"/>
        <v>{Долгит, Контрактубекс, Мирамистин, Терафлю}</v>
      </c>
      <c r="U202" t="str">
        <f t="shared" ca="1" si="225"/>
        <v>Валидол</v>
      </c>
      <c r="V202" t="str">
        <f t="shared" ca="1" si="226"/>
        <v>Влажные салфетки</v>
      </c>
      <c r="W202" t="str">
        <f t="shared" ca="1" si="227"/>
        <v>Долгит</v>
      </c>
      <c r="X202" t="str">
        <f t="shared" ca="1" si="228"/>
        <v>Контрактубекс</v>
      </c>
      <c r="Y202" t="str">
        <f t="shared" ca="1" si="229"/>
        <v>Терафлю</v>
      </c>
      <c r="Z202" s="19">
        <f t="shared" ca="1" si="209"/>
        <v>143</v>
      </c>
      <c r="AA202">
        <f t="shared" ca="1" si="210"/>
        <v>12</v>
      </c>
      <c r="AB202" t="str">
        <f t="shared" ca="1" si="211"/>
        <v>{Валидол, Влажные салфетки, Долгит, Контрактубекс, Терафлю}</v>
      </c>
      <c r="AC202" t="str">
        <f t="shared" ca="1" si="219"/>
        <v>Валидол</v>
      </c>
      <c r="AD202" t="str">
        <f t="shared" ca="1" si="220"/>
        <v>Долгит</v>
      </c>
      <c r="AE202" t="str">
        <f t="shared" ca="1" si="221"/>
        <v>Контрактубекс</v>
      </c>
      <c r="AF202" t="str">
        <f t="shared" ca="1" si="222"/>
        <v>Корвалол</v>
      </c>
      <c r="AG202" t="str">
        <f t="shared" ca="1" si="223"/>
        <v>Стелланин</v>
      </c>
      <c r="AH202" t="str">
        <f t="shared" ca="1" si="224"/>
        <v>Терафлю</v>
      </c>
      <c r="AI202" s="19">
        <f t="shared" ca="1" si="212"/>
        <v>220</v>
      </c>
      <c r="AJ202">
        <f t="shared" ca="1" si="213"/>
        <v>12</v>
      </c>
      <c r="AK202" t="str">
        <f t="shared" ca="1" si="214"/>
        <v>{Валидол, Долгит, Контрактубекс, Корвалол, Стелланин, Терафлю}</v>
      </c>
      <c r="AS202" s="19"/>
    </row>
    <row r="203" spans="11:45" x14ac:dyDescent="0.3">
      <c r="K203" s="19"/>
      <c r="N203" t="str">
        <f t="shared" ca="1" si="215"/>
        <v>Долгит</v>
      </c>
      <c r="O203" t="str">
        <f t="shared" ca="1" si="216"/>
        <v>Контрактубекс</v>
      </c>
      <c r="P203" t="str">
        <f t="shared" ca="1" si="217"/>
        <v>Стелланин</v>
      </c>
      <c r="Q203" t="str">
        <f t="shared" ca="1" si="218"/>
        <v>Терафлю</v>
      </c>
      <c r="R203" s="19">
        <f t="shared" ca="1" si="206"/>
        <v>105</v>
      </c>
      <c r="S203">
        <f t="shared" ca="1" si="207"/>
        <v>12</v>
      </c>
      <c r="T203" t="str">
        <f t="shared" ca="1" si="208"/>
        <v>{Долгит, Контрактубекс, Стелланин, Терафлю}</v>
      </c>
      <c r="U203" t="str">
        <f t="shared" ca="1" si="225"/>
        <v>Валидол</v>
      </c>
      <c r="V203" t="str">
        <f t="shared" ca="1" si="226"/>
        <v>Влажные салфетки</v>
      </c>
      <c r="W203" t="str">
        <f t="shared" ca="1" si="227"/>
        <v>Долгит</v>
      </c>
      <c r="X203" t="str">
        <f t="shared" ca="1" si="228"/>
        <v>Корвалол</v>
      </c>
      <c r="Y203" t="str">
        <f t="shared" ca="1" si="229"/>
        <v>Мирамистин</v>
      </c>
      <c r="Z203" s="19">
        <f t="shared" ca="1" si="209"/>
        <v>144</v>
      </c>
      <c r="AA203">
        <f t="shared" ca="1" si="210"/>
        <v>10</v>
      </c>
      <c r="AB203" t="str">
        <f t="shared" ca="1" si="211"/>
        <v>{Валидол, Влажные салфетки, Долгит, Корвалол, Мирамистин}</v>
      </c>
      <c r="AC203" t="str">
        <f t="shared" ca="1" si="219"/>
        <v>Валидол</v>
      </c>
      <c r="AD203" t="str">
        <f t="shared" ca="1" si="220"/>
        <v>Долгит</v>
      </c>
      <c r="AE203" t="str">
        <f t="shared" ca="1" si="221"/>
        <v>Контрактубекс</v>
      </c>
      <c r="AF203" t="str">
        <f t="shared" ca="1" si="222"/>
        <v>Мирамистин</v>
      </c>
      <c r="AG203" t="str">
        <f t="shared" ca="1" si="223"/>
        <v>Стелланин</v>
      </c>
      <c r="AH203" t="str">
        <f t="shared" ca="1" si="224"/>
        <v>Терафлю</v>
      </c>
      <c r="AI203" s="19">
        <f t="shared" ca="1" si="212"/>
        <v>222</v>
      </c>
      <c r="AJ203">
        <f t="shared" ca="1" si="213"/>
        <v>12</v>
      </c>
      <c r="AK203" t="str">
        <f t="shared" ca="1" si="214"/>
        <v>{Валидол, Долгит, Контрактубекс, Мирамистин, Стелланин, Терафлю}</v>
      </c>
      <c r="AS203" s="19"/>
    </row>
    <row r="204" spans="11:45" x14ac:dyDescent="0.3">
      <c r="K204" s="19"/>
      <c r="N204" t="str">
        <f t="shared" ca="1" si="215"/>
        <v>Долгит</v>
      </c>
      <c r="O204" t="str">
        <f t="shared" ca="1" si="216"/>
        <v>Корвалол</v>
      </c>
      <c r="P204" t="str">
        <f t="shared" ca="1" si="217"/>
        <v>Мирамистин</v>
      </c>
      <c r="Q204" t="str">
        <f t="shared" ca="1" si="218"/>
        <v>Стелланин</v>
      </c>
      <c r="R204" s="19">
        <f t="shared" ca="1" si="206"/>
        <v>107</v>
      </c>
      <c r="S204">
        <f t="shared" ca="1" si="207"/>
        <v>11</v>
      </c>
      <c r="T204" t="str">
        <f t="shared" ca="1" si="208"/>
        <v>{Долгит, Корвалол, Мирамистин, Стелланин}</v>
      </c>
      <c r="U204" t="str">
        <f t="shared" ca="1" si="225"/>
        <v>Валидол</v>
      </c>
      <c r="V204" t="str">
        <f t="shared" ca="1" si="226"/>
        <v>Влажные салфетки</v>
      </c>
      <c r="W204" t="str">
        <f t="shared" ca="1" si="227"/>
        <v>Долгит</v>
      </c>
      <c r="X204" t="str">
        <f t="shared" ca="1" si="228"/>
        <v>Корвалол</v>
      </c>
      <c r="Y204" t="str">
        <f t="shared" ca="1" si="229"/>
        <v>Стелланин</v>
      </c>
      <c r="Z204" s="19">
        <f t="shared" ca="1" si="209"/>
        <v>144</v>
      </c>
      <c r="AA204">
        <f t="shared" ca="1" si="210"/>
        <v>11</v>
      </c>
      <c r="AB204" t="str">
        <f t="shared" ca="1" si="211"/>
        <v>{Валидол, Влажные салфетки, Долгит, Корвалол, Стелланин}</v>
      </c>
      <c r="AC204" t="str">
        <f t="shared" ca="1" si="219"/>
        <v>Валидол</v>
      </c>
      <c r="AD204" t="str">
        <f t="shared" ca="1" si="220"/>
        <v>Долгит</v>
      </c>
      <c r="AE204" t="str">
        <f t="shared" ca="1" si="221"/>
        <v>Корвалол</v>
      </c>
      <c r="AF204" t="str">
        <f t="shared" ca="1" si="222"/>
        <v>Мирамистин</v>
      </c>
      <c r="AG204" t="str">
        <f t="shared" ca="1" si="223"/>
        <v>Стелланин</v>
      </c>
      <c r="AH204" t="str">
        <f t="shared" ca="1" si="224"/>
        <v>Терафлю</v>
      </c>
      <c r="AI204" s="19">
        <f t="shared" ca="1" si="212"/>
        <v>225</v>
      </c>
      <c r="AJ204">
        <f t="shared" ca="1" si="213"/>
        <v>12</v>
      </c>
      <c r="AK204" t="str">
        <f t="shared" ca="1" si="214"/>
        <v>{Валидол, Долгит, Корвалол, Мирамистин, Стелланин, Терафлю}</v>
      </c>
      <c r="AS204" s="19"/>
    </row>
    <row r="205" spans="11:45" x14ac:dyDescent="0.3">
      <c r="K205" s="19"/>
      <c r="N205" t="str">
        <f t="shared" ca="1" si="215"/>
        <v>Долгит</v>
      </c>
      <c r="O205" t="str">
        <f t="shared" ca="1" si="216"/>
        <v>Корвалол</v>
      </c>
      <c r="P205" t="str">
        <f t="shared" ca="1" si="217"/>
        <v>Мирамистин</v>
      </c>
      <c r="Q205" t="str">
        <f t="shared" ca="1" si="218"/>
        <v>Терафлю</v>
      </c>
      <c r="R205" s="19">
        <f t="shared" ca="1" si="206"/>
        <v>107</v>
      </c>
      <c r="S205">
        <f t="shared" ca="1" si="207"/>
        <v>12</v>
      </c>
      <c r="T205" t="str">
        <f t="shared" ca="1" si="208"/>
        <v>{Долгит, Корвалол, Мирамистин, Терафлю}</v>
      </c>
      <c r="U205" t="str">
        <f t="shared" ca="1" si="225"/>
        <v>Валидол</v>
      </c>
      <c r="V205" t="str">
        <f t="shared" ca="1" si="226"/>
        <v>Влажные салфетки</v>
      </c>
      <c r="W205" t="str">
        <f t="shared" ca="1" si="227"/>
        <v>Долгит</v>
      </c>
      <c r="X205" t="str">
        <f t="shared" ca="1" si="228"/>
        <v>Корвалол</v>
      </c>
      <c r="Y205" t="str">
        <f t="shared" ca="1" si="229"/>
        <v>Терафлю</v>
      </c>
      <c r="Z205" s="19">
        <f t="shared" ca="1" si="209"/>
        <v>144</v>
      </c>
      <c r="AA205">
        <f t="shared" ca="1" si="210"/>
        <v>12</v>
      </c>
      <c r="AB205" t="str">
        <f t="shared" ca="1" si="211"/>
        <v>{Валидол, Влажные салфетки, Долгит, Корвалол, Терафлю}</v>
      </c>
      <c r="AC205" t="str">
        <f t="shared" ca="1" si="219"/>
        <v>Валидол</v>
      </c>
      <c r="AD205" t="str">
        <f t="shared" ca="1" si="220"/>
        <v>Контрактубекс</v>
      </c>
      <c r="AE205" t="str">
        <f t="shared" ca="1" si="221"/>
        <v>Корвалол</v>
      </c>
      <c r="AF205" t="str">
        <f t="shared" ca="1" si="222"/>
        <v>Мирамистин</v>
      </c>
      <c r="AG205" t="str">
        <f t="shared" ca="1" si="223"/>
        <v>Стелланин</v>
      </c>
      <c r="AH205" t="str">
        <f t="shared" ca="1" si="224"/>
        <v>Терафлю</v>
      </c>
      <c r="AI205" s="19">
        <f t="shared" ca="1" si="212"/>
        <v>229</v>
      </c>
      <c r="AJ205">
        <f t="shared" ca="1" si="213"/>
        <v>12</v>
      </c>
      <c r="AK205" t="str">
        <f t="shared" ca="1" si="214"/>
        <v>{Валидол, Контрактубекс, Корвалол, Мирамистин, Стелланин, Терафлю}</v>
      </c>
      <c r="AS205" s="19"/>
    </row>
    <row r="206" spans="11:45" x14ac:dyDescent="0.3">
      <c r="K206" s="19"/>
      <c r="N206" t="str">
        <f t="shared" ca="1" si="215"/>
        <v>Долгит</v>
      </c>
      <c r="O206" t="str">
        <f t="shared" ca="1" si="216"/>
        <v>Корвалол</v>
      </c>
      <c r="P206" t="str">
        <f t="shared" ca="1" si="217"/>
        <v>Стелланин</v>
      </c>
      <c r="Q206" t="str">
        <f t="shared" ca="1" si="218"/>
        <v>Терафлю</v>
      </c>
      <c r="R206" s="19">
        <f t="shared" ca="1" si="206"/>
        <v>108</v>
      </c>
      <c r="S206">
        <f t="shared" ca="1" si="207"/>
        <v>12</v>
      </c>
      <c r="T206" t="str">
        <f t="shared" ca="1" si="208"/>
        <v>{Долгит, Корвалол, Стелланин, Терафлю}</v>
      </c>
      <c r="U206" t="str">
        <f t="shared" ca="1" si="225"/>
        <v>Валидол</v>
      </c>
      <c r="V206" t="str">
        <f t="shared" ca="1" si="226"/>
        <v>Влажные салфетки</v>
      </c>
      <c r="W206" t="str">
        <f t="shared" ca="1" si="227"/>
        <v>Долгит</v>
      </c>
      <c r="X206" t="str">
        <f t="shared" ca="1" si="228"/>
        <v>Мирамистин</v>
      </c>
      <c r="Y206" t="str">
        <f t="shared" ca="1" si="229"/>
        <v>Стелланин</v>
      </c>
      <c r="Z206" s="19">
        <f t="shared" ca="1" si="209"/>
        <v>145</v>
      </c>
      <c r="AA206">
        <f t="shared" ca="1" si="210"/>
        <v>11</v>
      </c>
      <c r="AB206" t="str">
        <f t="shared" ca="1" si="211"/>
        <v>{Валидол, Влажные салфетки, Долгит, Мирамистин, Стелланин}</v>
      </c>
      <c r="AC206" t="str">
        <f t="shared" ca="1" si="219"/>
        <v>Влажные салфетки</v>
      </c>
      <c r="AD206" t="str">
        <f t="shared" ca="1" si="220"/>
        <v>Долгит</v>
      </c>
      <c r="AE206" t="str">
        <f t="shared" ca="1" si="221"/>
        <v>Контрактубекс</v>
      </c>
      <c r="AF206" t="str">
        <f t="shared" ca="1" si="222"/>
        <v>Корвалол</v>
      </c>
      <c r="AG206" t="str">
        <f t="shared" ca="1" si="223"/>
        <v>Мирамистин</v>
      </c>
      <c r="AH206" t="str">
        <f t="shared" ca="1" si="224"/>
        <v>Стелланин</v>
      </c>
      <c r="AI206" s="19">
        <f t="shared" ca="1" si="212"/>
        <v>234</v>
      </c>
      <c r="AJ206">
        <f t="shared" ca="1" si="213"/>
        <v>11</v>
      </c>
      <c r="AK206" t="str">
        <f t="shared" ca="1" si="214"/>
        <v>{Влажные салфетки, Долгит, Контрактубекс, Корвалол, Мирамистин, Стелланин}</v>
      </c>
      <c r="AS206" s="19"/>
    </row>
    <row r="207" spans="11:45" x14ac:dyDescent="0.3">
      <c r="K207" s="19"/>
      <c r="N207" t="str">
        <f t="shared" ca="1" si="215"/>
        <v>Долгит</v>
      </c>
      <c r="O207" t="str">
        <f t="shared" ca="1" si="216"/>
        <v>Мирамистин</v>
      </c>
      <c r="P207" t="str">
        <f t="shared" ca="1" si="217"/>
        <v>Стелланин</v>
      </c>
      <c r="Q207" t="str">
        <f t="shared" ca="1" si="218"/>
        <v>Терафлю</v>
      </c>
      <c r="R207" s="19">
        <f t="shared" ca="1" si="206"/>
        <v>110</v>
      </c>
      <c r="S207">
        <f t="shared" ca="1" si="207"/>
        <v>12</v>
      </c>
      <c r="T207" t="str">
        <f t="shared" ca="1" si="208"/>
        <v>{Долгит, Мирамистин, Стелланин, Терафлю}</v>
      </c>
      <c r="U207" t="str">
        <f t="shared" ca="1" si="225"/>
        <v>Валидол</v>
      </c>
      <c r="V207" t="str">
        <f t="shared" ca="1" si="226"/>
        <v>Влажные салфетки</v>
      </c>
      <c r="W207" t="str">
        <f t="shared" ca="1" si="227"/>
        <v>Долгит</v>
      </c>
      <c r="X207" t="str">
        <f t="shared" ca="1" si="228"/>
        <v>Мирамистин</v>
      </c>
      <c r="Y207" t="str">
        <f t="shared" ca="1" si="229"/>
        <v>Терафлю</v>
      </c>
      <c r="Z207" s="19">
        <f t="shared" ca="1" si="209"/>
        <v>145</v>
      </c>
      <c r="AA207">
        <f t="shared" ca="1" si="210"/>
        <v>12</v>
      </c>
      <c r="AB207" t="str">
        <f t="shared" ca="1" si="211"/>
        <v>{Валидол, Влажные салфетки, Долгит, Мирамистин, Терафлю}</v>
      </c>
      <c r="AC207" t="str">
        <f t="shared" ca="1" si="219"/>
        <v>Влажные салфетки</v>
      </c>
      <c r="AD207" t="str">
        <f t="shared" ca="1" si="220"/>
        <v>Долгит</v>
      </c>
      <c r="AE207" t="str">
        <f t="shared" ca="1" si="221"/>
        <v>Контрактубекс</v>
      </c>
      <c r="AF207" t="str">
        <f t="shared" ca="1" si="222"/>
        <v>Корвалол</v>
      </c>
      <c r="AG207" t="str">
        <f t="shared" ca="1" si="223"/>
        <v>Мирамистин</v>
      </c>
      <c r="AH207" t="str">
        <f t="shared" ca="1" si="224"/>
        <v>Терафлю</v>
      </c>
      <c r="AI207" s="19">
        <f t="shared" ca="1" si="212"/>
        <v>234</v>
      </c>
      <c r="AJ207">
        <f t="shared" ca="1" si="213"/>
        <v>12</v>
      </c>
      <c r="AK207" t="str">
        <f t="shared" ca="1" si="214"/>
        <v>{Влажные салфетки, Долгит, Контрактубекс, Корвалол, Мирамистин, Терафлю}</v>
      </c>
      <c r="AS207" s="19"/>
    </row>
    <row r="208" spans="11:45" x14ac:dyDescent="0.3">
      <c r="K208" s="19"/>
      <c r="N208" t="str">
        <f t="shared" ca="1" si="215"/>
        <v>Контрактубекс</v>
      </c>
      <c r="O208" t="str">
        <f t="shared" ca="1" si="216"/>
        <v>Корвалол</v>
      </c>
      <c r="P208" t="str">
        <f t="shared" ca="1" si="217"/>
        <v>Мирамистин</v>
      </c>
      <c r="Q208" t="str">
        <f t="shared" ca="1" si="218"/>
        <v>Стелланин</v>
      </c>
      <c r="R208" s="19">
        <f t="shared" ca="1" si="206"/>
        <v>113</v>
      </c>
      <c r="S208">
        <f t="shared" ca="1" si="207"/>
        <v>11</v>
      </c>
      <c r="T208" t="str">
        <f t="shared" ca="1" si="208"/>
        <v>{Контрактубекс, Корвалол, Мирамистин, Стелланин}</v>
      </c>
      <c r="U208" t="str">
        <f t="shared" ca="1" si="225"/>
        <v>Валидол</v>
      </c>
      <c r="V208" t="str">
        <f t="shared" ca="1" si="226"/>
        <v>Влажные салфетки</v>
      </c>
      <c r="W208" t="str">
        <f t="shared" ca="1" si="227"/>
        <v>Долгит</v>
      </c>
      <c r="X208" t="str">
        <f t="shared" ca="1" si="228"/>
        <v>Стелланин</v>
      </c>
      <c r="Y208" t="str">
        <f t="shared" ca="1" si="229"/>
        <v>Терафлю</v>
      </c>
      <c r="Z208" s="19">
        <f t="shared" ca="1" si="209"/>
        <v>146</v>
      </c>
      <c r="AA208">
        <f t="shared" ca="1" si="210"/>
        <v>12</v>
      </c>
      <c r="AB208" t="str">
        <f t="shared" ca="1" si="211"/>
        <v>{Валидол, Влажные салфетки, Долгит, Стелланин, Терафлю}</v>
      </c>
      <c r="AC208" t="str">
        <f t="shared" ca="1" si="219"/>
        <v>Влажные салфетки</v>
      </c>
      <c r="AD208" t="str">
        <f t="shared" ca="1" si="220"/>
        <v>Долгит</v>
      </c>
      <c r="AE208" t="str">
        <f t="shared" ca="1" si="221"/>
        <v>Контрактубекс</v>
      </c>
      <c r="AF208" t="str">
        <f t="shared" ca="1" si="222"/>
        <v>Корвалол</v>
      </c>
      <c r="AG208" t="str">
        <f t="shared" ca="1" si="223"/>
        <v>Стелланин</v>
      </c>
      <c r="AH208" t="str">
        <f t="shared" ca="1" si="224"/>
        <v>Терафлю</v>
      </c>
      <c r="AI208" s="19">
        <f t="shared" ca="1" si="212"/>
        <v>235</v>
      </c>
      <c r="AJ208">
        <f t="shared" ca="1" si="213"/>
        <v>12</v>
      </c>
      <c r="AK208" t="str">
        <f t="shared" ca="1" si="214"/>
        <v>{Влажные салфетки, Долгит, Контрактубекс, Корвалол, Стелланин, Терафлю}</v>
      </c>
      <c r="AS208" s="19"/>
    </row>
    <row r="209" spans="11:45" x14ac:dyDescent="0.3">
      <c r="K209" s="19"/>
      <c r="N209" t="str">
        <f t="shared" ca="1" si="215"/>
        <v>Контрактубекс</v>
      </c>
      <c r="O209" t="str">
        <f t="shared" ca="1" si="216"/>
        <v>Корвалол</v>
      </c>
      <c r="P209" t="str">
        <f t="shared" ca="1" si="217"/>
        <v>Мирамистин</v>
      </c>
      <c r="Q209" t="str">
        <f t="shared" ca="1" si="218"/>
        <v>Терафлю</v>
      </c>
      <c r="R209" s="19">
        <f t="shared" ca="1" si="206"/>
        <v>113</v>
      </c>
      <c r="S209">
        <f t="shared" ca="1" si="207"/>
        <v>12</v>
      </c>
      <c r="T209" t="str">
        <f t="shared" ca="1" si="208"/>
        <v>{Контрактубекс, Корвалол, Мирамистин, Терафлю}</v>
      </c>
      <c r="U209" t="str">
        <f t="shared" ca="1" si="225"/>
        <v>Валидол</v>
      </c>
      <c r="V209" t="str">
        <f t="shared" ca="1" si="226"/>
        <v>Влажные салфетки</v>
      </c>
      <c r="W209" t="str">
        <f t="shared" ca="1" si="227"/>
        <v>Контрактубекс</v>
      </c>
      <c r="X209" t="str">
        <f t="shared" ca="1" si="228"/>
        <v>Корвалол</v>
      </c>
      <c r="Y209" t="str">
        <f t="shared" ca="1" si="229"/>
        <v>Мирамистин</v>
      </c>
      <c r="Z209" s="19">
        <f t="shared" ca="1" si="209"/>
        <v>148</v>
      </c>
      <c r="AA209">
        <f t="shared" ca="1" si="210"/>
        <v>10</v>
      </c>
      <c r="AB209" t="str">
        <f t="shared" ca="1" si="211"/>
        <v>{Валидол, Влажные салфетки, Контрактубекс, Корвалол, Мирамистин}</v>
      </c>
      <c r="AC209" t="str">
        <f t="shared" ca="1" si="219"/>
        <v>Влажные салфетки</v>
      </c>
      <c r="AD209" t="str">
        <f t="shared" ca="1" si="220"/>
        <v>Долгит</v>
      </c>
      <c r="AE209" t="str">
        <f t="shared" ca="1" si="221"/>
        <v>Контрактубекс</v>
      </c>
      <c r="AF209" t="str">
        <f t="shared" ca="1" si="222"/>
        <v>Мирамистин</v>
      </c>
      <c r="AG209" t="str">
        <f t="shared" ca="1" si="223"/>
        <v>Стелланин</v>
      </c>
      <c r="AH209" t="str">
        <f t="shared" ca="1" si="224"/>
        <v>Терафлю</v>
      </c>
      <c r="AI209" s="19">
        <f t="shared" ca="1" si="212"/>
        <v>237</v>
      </c>
      <c r="AJ209">
        <f t="shared" ca="1" si="213"/>
        <v>12</v>
      </c>
      <c r="AK209" t="str">
        <f t="shared" ca="1" si="214"/>
        <v>{Влажные салфетки, Долгит, Контрактубекс, Мирамистин, Стелланин, Терафлю}</v>
      </c>
      <c r="AS209" s="19"/>
    </row>
    <row r="210" spans="11:45" x14ac:dyDescent="0.3">
      <c r="K210" s="19"/>
      <c r="N210" t="str">
        <f t="shared" ca="1" si="215"/>
        <v>Контрактубекс</v>
      </c>
      <c r="O210" t="str">
        <f t="shared" ca="1" si="216"/>
        <v>Корвалол</v>
      </c>
      <c r="P210" t="str">
        <f t="shared" ca="1" si="217"/>
        <v>Стелланин</v>
      </c>
      <c r="Q210" t="str">
        <f t="shared" ca="1" si="218"/>
        <v>Терафлю</v>
      </c>
      <c r="R210" s="19">
        <f t="shared" ca="1" si="206"/>
        <v>114</v>
      </c>
      <c r="S210">
        <f t="shared" ca="1" si="207"/>
        <v>12</v>
      </c>
      <c r="T210" t="str">
        <f t="shared" ca="1" si="208"/>
        <v>{Контрактубекс, Корвалол, Стелланин, Терафлю}</v>
      </c>
      <c r="U210" t="str">
        <f t="shared" ca="1" si="225"/>
        <v>Валидол</v>
      </c>
      <c r="V210" t="str">
        <f t="shared" ca="1" si="226"/>
        <v>Влажные салфетки</v>
      </c>
      <c r="W210" t="str">
        <f t="shared" ca="1" si="227"/>
        <v>Контрактубекс</v>
      </c>
      <c r="X210" t="str">
        <f t="shared" ca="1" si="228"/>
        <v>Корвалол</v>
      </c>
      <c r="Y210" t="str">
        <f t="shared" ca="1" si="229"/>
        <v>Стелланин</v>
      </c>
      <c r="Z210" s="19">
        <f t="shared" ca="1" si="209"/>
        <v>148</v>
      </c>
      <c r="AA210">
        <f t="shared" ca="1" si="210"/>
        <v>11</v>
      </c>
      <c r="AB210" t="str">
        <f t="shared" ca="1" si="211"/>
        <v>{Валидол, Влажные салфетки, Контрактубекс, Корвалол, Стелланин}</v>
      </c>
      <c r="AC210" t="str">
        <f t="shared" ca="1" si="219"/>
        <v>Влажные салфетки</v>
      </c>
      <c r="AD210" t="str">
        <f t="shared" ca="1" si="220"/>
        <v>Долгит</v>
      </c>
      <c r="AE210" t="str">
        <f t="shared" ca="1" si="221"/>
        <v>Корвалол</v>
      </c>
      <c r="AF210" t="str">
        <f t="shared" ca="1" si="222"/>
        <v>Мирамистин</v>
      </c>
      <c r="AG210" t="str">
        <f t="shared" ca="1" si="223"/>
        <v>Стелланин</v>
      </c>
      <c r="AH210" t="str">
        <f t="shared" ca="1" si="224"/>
        <v>Терафлю</v>
      </c>
      <c r="AI210" s="19">
        <f t="shared" ca="1" si="212"/>
        <v>240</v>
      </c>
      <c r="AJ210">
        <f t="shared" ca="1" si="213"/>
        <v>12</v>
      </c>
      <c r="AK210" t="str">
        <f t="shared" ca="1" si="214"/>
        <v>{Влажные салфетки, Долгит, Корвалол, Мирамистин, Стелланин, Терафлю}</v>
      </c>
      <c r="AS210" s="19"/>
    </row>
    <row r="211" spans="11:45" x14ac:dyDescent="0.3">
      <c r="K211" s="19"/>
      <c r="N211" t="str">
        <f t="shared" ca="1" si="215"/>
        <v>Контрактубекс</v>
      </c>
      <c r="O211" t="str">
        <f t="shared" ca="1" si="216"/>
        <v>Мирамистин</v>
      </c>
      <c r="P211" t="str">
        <f t="shared" ca="1" si="217"/>
        <v>Стелланин</v>
      </c>
      <c r="Q211" t="str">
        <f t="shared" ca="1" si="218"/>
        <v>Терафлю</v>
      </c>
      <c r="R211" s="19">
        <f t="shared" ca="1" si="206"/>
        <v>116</v>
      </c>
      <c r="S211">
        <f t="shared" ca="1" si="207"/>
        <v>12</v>
      </c>
      <c r="T211" t="str">
        <f t="shared" ca="1" si="208"/>
        <v>{Контрактубекс, Мирамистин, Стелланин, Терафлю}</v>
      </c>
      <c r="U211" t="str">
        <f t="shared" ca="1" si="225"/>
        <v>Валидол</v>
      </c>
      <c r="V211" t="str">
        <f t="shared" ca="1" si="226"/>
        <v>Влажные салфетки</v>
      </c>
      <c r="W211" t="str">
        <f t="shared" ca="1" si="227"/>
        <v>Контрактубекс</v>
      </c>
      <c r="X211" t="str">
        <f t="shared" ca="1" si="228"/>
        <v>Корвалол</v>
      </c>
      <c r="Y211" t="str">
        <f t="shared" ca="1" si="229"/>
        <v>Терафлю</v>
      </c>
      <c r="Z211" s="19">
        <f t="shared" ca="1" si="209"/>
        <v>148</v>
      </c>
      <c r="AA211">
        <f t="shared" ca="1" si="210"/>
        <v>12</v>
      </c>
      <c r="AB211" t="str">
        <f t="shared" ca="1" si="211"/>
        <v>{Валидол, Влажные салфетки, Контрактубекс, Корвалол, Терафлю}</v>
      </c>
      <c r="AC211" t="str">
        <f t="shared" ca="1" si="219"/>
        <v>Влажные салфетки</v>
      </c>
      <c r="AD211" t="str">
        <f t="shared" ca="1" si="220"/>
        <v>Контрактубекс</v>
      </c>
      <c r="AE211" t="str">
        <f t="shared" ca="1" si="221"/>
        <v>Корвалол</v>
      </c>
      <c r="AF211" t="str">
        <f t="shared" ca="1" si="222"/>
        <v>Мирамистин</v>
      </c>
      <c r="AG211" t="str">
        <f t="shared" ca="1" si="223"/>
        <v>Стелланин</v>
      </c>
      <c r="AH211" t="str">
        <f t="shared" ca="1" si="224"/>
        <v>Терафлю</v>
      </c>
      <c r="AI211" s="19">
        <f t="shared" ca="1" si="212"/>
        <v>244</v>
      </c>
      <c r="AJ211">
        <f t="shared" ca="1" si="213"/>
        <v>12</v>
      </c>
      <c r="AK211" t="str">
        <f t="shared" ca="1" si="214"/>
        <v>{Влажные салфетки, Контрактубекс, Корвалол, Мирамистин, Стелланин, Терафлю}</v>
      </c>
      <c r="AS211" s="19"/>
    </row>
    <row r="212" spans="11:45" x14ac:dyDescent="0.3">
      <c r="K212" s="19"/>
      <c r="N212" t="str">
        <f t="shared" ca="1" si="215"/>
        <v>Корвалол</v>
      </c>
      <c r="O212" t="str">
        <f t="shared" ca="1" si="216"/>
        <v>Мирамистин</v>
      </c>
      <c r="P212" t="str">
        <f t="shared" ca="1" si="217"/>
        <v>Стелланин</v>
      </c>
      <c r="Q212" t="str">
        <f t="shared" ca="1" si="218"/>
        <v>Терафлю</v>
      </c>
      <c r="R212" s="19">
        <f t="shared" ca="1" si="206"/>
        <v>119</v>
      </c>
      <c r="S212">
        <f t="shared" ca="1" si="207"/>
        <v>12</v>
      </c>
      <c r="T212" t="str">
        <f t="shared" ca="1" si="208"/>
        <v>{Корвалол, Мирамистин, Стелланин, Терафлю}</v>
      </c>
      <c r="U212" t="str">
        <f t="shared" ca="1" si="225"/>
        <v>Валидол</v>
      </c>
      <c r="V212" t="str">
        <f t="shared" ca="1" si="226"/>
        <v>Влажные салфетки</v>
      </c>
      <c r="W212" t="str">
        <f t="shared" ca="1" si="227"/>
        <v>Контрактубекс</v>
      </c>
      <c r="X212" t="str">
        <f t="shared" ca="1" si="228"/>
        <v>Мирамистин</v>
      </c>
      <c r="Y212" t="str">
        <f t="shared" ca="1" si="229"/>
        <v>Стелланин</v>
      </c>
      <c r="Z212" s="19">
        <f t="shared" ca="1" si="209"/>
        <v>149</v>
      </c>
      <c r="AA212">
        <f t="shared" ca="1" si="210"/>
        <v>11</v>
      </c>
      <c r="AB212" t="str">
        <f t="shared" ca="1" si="211"/>
        <v>{Валидол, Влажные салфетки, Контрактубекс, Мирамистин, Стелланин}</v>
      </c>
      <c r="AC212" t="str">
        <f t="shared" ca="1" si="219"/>
        <v>Долгит</v>
      </c>
      <c r="AD212" t="str">
        <f t="shared" ca="1" si="220"/>
        <v>Контрактубекс</v>
      </c>
      <c r="AE212" t="str">
        <f t="shared" ca="1" si="221"/>
        <v>Корвалол</v>
      </c>
      <c r="AF212" t="str">
        <f t="shared" ca="1" si="222"/>
        <v>Мирамистин</v>
      </c>
      <c r="AG212" t="str">
        <f t="shared" ca="1" si="223"/>
        <v>Стелланин</v>
      </c>
      <c r="AH212" t="str">
        <f t="shared" ca="1" si="224"/>
        <v>Терафлю</v>
      </c>
      <c r="AI212" s="19">
        <f t="shared" ca="1" si="212"/>
        <v>249</v>
      </c>
      <c r="AJ212">
        <f t="shared" ca="1" si="213"/>
        <v>12</v>
      </c>
      <c r="AK212" t="str">
        <f t="shared" ca="1" si="214"/>
        <v>{Долгит, Контрактубекс, Корвалол, Мирамистин, Стелланин, Терафлю}</v>
      </c>
      <c r="AS212" s="19"/>
    </row>
    <row r="213" spans="11:45" x14ac:dyDescent="0.3">
      <c r="K213" s="19"/>
      <c r="U213" t="str">
        <f t="shared" ca="1" si="225"/>
        <v>Валидол</v>
      </c>
      <c r="V213" t="str">
        <f t="shared" ca="1" si="226"/>
        <v>Влажные салфетки</v>
      </c>
      <c r="W213" t="str">
        <f t="shared" ca="1" si="227"/>
        <v>Контрактубекс</v>
      </c>
      <c r="X213" t="str">
        <f t="shared" ca="1" si="228"/>
        <v>Мирамистин</v>
      </c>
      <c r="Y213" t="str">
        <f t="shared" ca="1" si="229"/>
        <v>Терафлю</v>
      </c>
      <c r="Z213" s="19">
        <f t="shared" ca="1" si="209"/>
        <v>149</v>
      </c>
      <c r="AA213">
        <f t="shared" ca="1" si="210"/>
        <v>12</v>
      </c>
      <c r="AB213" t="str">
        <f t="shared" ca="1" si="211"/>
        <v>{Валидол, Влажные салфетки, Контрактубекс, Мирамистин, Терафлю}</v>
      </c>
      <c r="AK213" s="19"/>
    </row>
    <row r="214" spans="11:45" x14ac:dyDescent="0.3">
      <c r="K214" s="19"/>
      <c r="U214" t="str">
        <f t="shared" ca="1" si="225"/>
        <v>Валидол</v>
      </c>
      <c r="V214" t="str">
        <f t="shared" ca="1" si="226"/>
        <v>Влажные салфетки</v>
      </c>
      <c r="W214" t="str">
        <f t="shared" ca="1" si="227"/>
        <v>Контрактубекс</v>
      </c>
      <c r="X214" t="str">
        <f t="shared" ca="1" si="228"/>
        <v>Стелланин</v>
      </c>
      <c r="Y214" t="str">
        <f t="shared" ca="1" si="229"/>
        <v>Терафлю</v>
      </c>
      <c r="Z214" s="19">
        <f t="shared" ca="1" si="209"/>
        <v>150</v>
      </c>
      <c r="AA214">
        <f t="shared" ca="1" si="210"/>
        <v>12</v>
      </c>
      <c r="AB214" t="str">
        <f t="shared" ca="1" si="211"/>
        <v>{Валидол, Влажные салфетки, Контрактубекс, Стелланин, Терафлю}</v>
      </c>
      <c r="AI214" s="19"/>
      <c r="AS214" s="19"/>
    </row>
    <row r="215" spans="11:45" x14ac:dyDescent="0.3">
      <c r="K215" s="19"/>
      <c r="U215" t="str">
        <f t="shared" ca="1" si="225"/>
        <v>Валидол</v>
      </c>
      <c r="V215" t="str">
        <f t="shared" ca="1" si="226"/>
        <v>Влажные салфетки</v>
      </c>
      <c r="W215" t="str">
        <f t="shared" ca="1" si="227"/>
        <v>Корвалол</v>
      </c>
      <c r="X215" t="str">
        <f t="shared" ca="1" si="228"/>
        <v>Мирамистин</v>
      </c>
      <c r="Y215" t="str">
        <f t="shared" ca="1" si="229"/>
        <v>Стелланин</v>
      </c>
      <c r="Z215" s="19">
        <f t="shared" ca="1" si="209"/>
        <v>152</v>
      </c>
      <c r="AA215">
        <f t="shared" ca="1" si="210"/>
        <v>11</v>
      </c>
      <c r="AB215" t="str">
        <f t="shared" ca="1" si="211"/>
        <v>{Валидол, Влажные салфетки, Корвалол, Мирамистин, Стелланин}</v>
      </c>
      <c r="AI215" s="19"/>
      <c r="AS215" s="19"/>
    </row>
    <row r="216" spans="11:45" x14ac:dyDescent="0.3">
      <c r="K216" s="19"/>
      <c r="U216" t="str">
        <f t="shared" ca="1" si="225"/>
        <v>Валидол</v>
      </c>
      <c r="V216" t="str">
        <f t="shared" ca="1" si="226"/>
        <v>Влажные салфетки</v>
      </c>
      <c r="W216" t="str">
        <f t="shared" ca="1" si="227"/>
        <v>Корвалол</v>
      </c>
      <c r="X216" t="str">
        <f t="shared" ca="1" si="228"/>
        <v>Мирамистин</v>
      </c>
      <c r="Y216" t="str">
        <f t="shared" ca="1" si="229"/>
        <v>Терафлю</v>
      </c>
      <c r="Z216" s="19">
        <f t="shared" ca="1" si="209"/>
        <v>152</v>
      </c>
      <c r="AA216">
        <f t="shared" ca="1" si="210"/>
        <v>12</v>
      </c>
      <c r="AB216" t="str">
        <f t="shared" ca="1" si="211"/>
        <v>{Валидол, Влажные салфетки, Корвалол, Мирамистин, Терафлю}</v>
      </c>
      <c r="AI216" s="19"/>
      <c r="AS216" s="19"/>
    </row>
    <row r="217" spans="11:45" x14ac:dyDescent="0.3">
      <c r="K217" s="19"/>
      <c r="U217" t="str">
        <f t="shared" ca="1" si="225"/>
        <v>Валидол</v>
      </c>
      <c r="V217" t="str">
        <f t="shared" ca="1" si="226"/>
        <v>Влажные салфетки</v>
      </c>
      <c r="W217" t="str">
        <f t="shared" ca="1" si="227"/>
        <v>Корвалол</v>
      </c>
      <c r="X217" t="str">
        <f t="shared" ca="1" si="228"/>
        <v>Стелланин</v>
      </c>
      <c r="Y217" t="str">
        <f t="shared" ca="1" si="229"/>
        <v>Терафлю</v>
      </c>
      <c r="Z217" s="19">
        <f t="shared" ca="1" si="209"/>
        <v>153</v>
      </c>
      <c r="AA217">
        <f t="shared" ca="1" si="210"/>
        <v>12</v>
      </c>
      <c r="AB217" t="str">
        <f t="shared" ca="1" si="211"/>
        <v>{Валидол, Влажные салфетки, Корвалол, Стелланин, Терафлю}</v>
      </c>
      <c r="AI217" s="19"/>
      <c r="AS217" s="19"/>
    </row>
    <row r="218" spans="11:45" x14ac:dyDescent="0.3">
      <c r="K218" s="19"/>
      <c r="U218" t="str">
        <f t="shared" ca="1" si="225"/>
        <v>Валидол</v>
      </c>
      <c r="V218" t="str">
        <f t="shared" ca="1" si="226"/>
        <v>Влажные салфетки</v>
      </c>
      <c r="W218" t="str">
        <f t="shared" ca="1" si="227"/>
        <v>Мирамистин</v>
      </c>
      <c r="X218" t="str">
        <f t="shared" ca="1" si="228"/>
        <v>Стелланин</v>
      </c>
      <c r="Y218" t="str">
        <f t="shared" ca="1" si="229"/>
        <v>Терафлю</v>
      </c>
      <c r="Z218" s="19">
        <f t="shared" ca="1" si="209"/>
        <v>155</v>
      </c>
      <c r="AA218">
        <f t="shared" ca="1" si="210"/>
        <v>12</v>
      </c>
      <c r="AB218" t="str">
        <f t="shared" ca="1" si="211"/>
        <v>{Валидол, Влажные салфетки, Мирамистин, Стелланин, Терафлю}</v>
      </c>
      <c r="AI218" s="19"/>
      <c r="AS218" s="19"/>
    </row>
    <row r="219" spans="11:45" x14ac:dyDescent="0.3">
      <c r="K219" s="19"/>
      <c r="U219" t="str">
        <f t="shared" ca="1" si="225"/>
        <v>Валидол</v>
      </c>
      <c r="V219" t="str">
        <f t="shared" ca="1" si="226"/>
        <v>Долгит</v>
      </c>
      <c r="W219" t="str">
        <f t="shared" ca="1" si="227"/>
        <v>Контрактубекс</v>
      </c>
      <c r="X219" t="str">
        <f t="shared" ca="1" si="228"/>
        <v>Корвалол</v>
      </c>
      <c r="Y219" t="str">
        <f t="shared" ca="1" si="229"/>
        <v>Мирамистин</v>
      </c>
      <c r="Z219" s="19">
        <f t="shared" ca="1" si="209"/>
        <v>158</v>
      </c>
      <c r="AA219">
        <f t="shared" ca="1" si="210"/>
        <v>10</v>
      </c>
      <c r="AB219" t="str">
        <f t="shared" ca="1" si="211"/>
        <v>{Валидол, Долгит, Контрактубекс, Корвалол, Мирамистин}</v>
      </c>
      <c r="AI219" s="19"/>
      <c r="AS219" s="19"/>
    </row>
    <row r="220" spans="11:45" x14ac:dyDescent="0.3">
      <c r="K220" s="19"/>
      <c r="U220" t="str">
        <f t="shared" ca="1" si="225"/>
        <v>Валидол</v>
      </c>
      <c r="V220" t="str">
        <f t="shared" ca="1" si="226"/>
        <v>Долгит</v>
      </c>
      <c r="W220" t="str">
        <f t="shared" ca="1" si="227"/>
        <v>Контрактубекс</v>
      </c>
      <c r="X220" t="str">
        <f t="shared" ca="1" si="228"/>
        <v>Корвалол</v>
      </c>
      <c r="Y220" t="str">
        <f t="shared" ca="1" si="229"/>
        <v>Стелланин</v>
      </c>
      <c r="Z220" s="19">
        <f t="shared" ca="1" si="209"/>
        <v>158</v>
      </c>
      <c r="AA220">
        <f t="shared" ca="1" si="210"/>
        <v>11</v>
      </c>
      <c r="AB220" t="str">
        <f t="shared" ca="1" si="211"/>
        <v>{Валидол, Долгит, Контрактубекс, Корвалол, Стелланин}</v>
      </c>
      <c r="AI220" s="19"/>
      <c r="AS220" s="19"/>
    </row>
    <row r="221" spans="11:45" x14ac:dyDescent="0.3">
      <c r="K221" s="19"/>
      <c r="U221" t="str">
        <f t="shared" ca="1" si="225"/>
        <v>Валидол</v>
      </c>
      <c r="V221" t="str">
        <f t="shared" ca="1" si="226"/>
        <v>Долгит</v>
      </c>
      <c r="W221" t="str">
        <f t="shared" ca="1" si="227"/>
        <v>Контрактубекс</v>
      </c>
      <c r="X221" t="str">
        <f t="shared" ca="1" si="228"/>
        <v>Корвалол</v>
      </c>
      <c r="Y221" t="str">
        <f t="shared" ca="1" si="229"/>
        <v>Терафлю</v>
      </c>
      <c r="Z221" s="19">
        <f t="shared" ca="1" si="209"/>
        <v>158</v>
      </c>
      <c r="AA221">
        <f t="shared" ca="1" si="210"/>
        <v>12</v>
      </c>
      <c r="AB221" t="str">
        <f t="shared" ca="1" si="211"/>
        <v>{Валидол, Долгит, Контрактубекс, Корвалол, Терафлю}</v>
      </c>
      <c r="AI221" s="19"/>
      <c r="AS221" s="19"/>
    </row>
    <row r="222" spans="11:45" x14ac:dyDescent="0.3">
      <c r="K222" s="19"/>
      <c r="U222" t="str">
        <f t="shared" ca="1" si="225"/>
        <v>Валидол</v>
      </c>
      <c r="V222" t="str">
        <f t="shared" ca="1" si="226"/>
        <v>Долгит</v>
      </c>
      <c r="W222" t="str">
        <f t="shared" ca="1" si="227"/>
        <v>Контрактубекс</v>
      </c>
      <c r="X222" t="str">
        <f t="shared" ca="1" si="228"/>
        <v>Мирамистин</v>
      </c>
      <c r="Y222" t="str">
        <f t="shared" ca="1" si="229"/>
        <v>Стелланин</v>
      </c>
      <c r="Z222" s="19">
        <f t="shared" ca="1" si="209"/>
        <v>159</v>
      </c>
      <c r="AA222">
        <f t="shared" ca="1" si="210"/>
        <v>11</v>
      </c>
      <c r="AB222" t="str">
        <f t="shared" ca="1" si="211"/>
        <v>{Валидол, Долгит, Контрактубекс, Мирамистин, Стелланин}</v>
      </c>
      <c r="AI222" s="19"/>
      <c r="AS222" s="19"/>
    </row>
    <row r="223" spans="11:45" x14ac:dyDescent="0.3">
      <c r="K223" s="19"/>
      <c r="U223" t="str">
        <f t="shared" ca="1" si="225"/>
        <v>Валидол</v>
      </c>
      <c r="V223" t="str">
        <f t="shared" ca="1" si="226"/>
        <v>Долгит</v>
      </c>
      <c r="W223" t="str">
        <f t="shared" ca="1" si="227"/>
        <v>Контрактубекс</v>
      </c>
      <c r="X223" t="str">
        <f t="shared" ca="1" si="228"/>
        <v>Мирамистин</v>
      </c>
      <c r="Y223" t="str">
        <f t="shared" ca="1" si="229"/>
        <v>Терафлю</v>
      </c>
      <c r="Z223" s="19">
        <f t="shared" ca="1" si="209"/>
        <v>159</v>
      </c>
      <c r="AA223">
        <f t="shared" ca="1" si="210"/>
        <v>12</v>
      </c>
      <c r="AB223" t="str">
        <f t="shared" ca="1" si="211"/>
        <v>{Валидол, Долгит, Контрактубекс, Мирамистин, Терафлю}</v>
      </c>
      <c r="AI223" s="19"/>
      <c r="AS223" s="19"/>
    </row>
    <row r="224" spans="11:45" x14ac:dyDescent="0.3">
      <c r="K224" s="19"/>
      <c r="U224" t="str">
        <f t="shared" ca="1" si="225"/>
        <v>Валидол</v>
      </c>
      <c r="V224" t="str">
        <f t="shared" ca="1" si="226"/>
        <v>Долгит</v>
      </c>
      <c r="W224" t="str">
        <f t="shared" ca="1" si="227"/>
        <v>Контрактубекс</v>
      </c>
      <c r="X224" t="str">
        <f t="shared" ca="1" si="228"/>
        <v>Стелланин</v>
      </c>
      <c r="Y224" t="str">
        <f t="shared" ca="1" si="229"/>
        <v>Терафлю</v>
      </c>
      <c r="Z224" s="19">
        <f t="shared" ca="1" si="209"/>
        <v>160</v>
      </c>
      <c r="AA224">
        <f t="shared" ca="1" si="210"/>
        <v>12</v>
      </c>
      <c r="AB224" t="str">
        <f t="shared" ca="1" si="211"/>
        <v>{Валидол, Долгит, Контрактубекс, Стелланин, Терафлю}</v>
      </c>
      <c r="AI224" s="19"/>
      <c r="AS224" s="19"/>
    </row>
    <row r="225" spans="11:45" x14ac:dyDescent="0.3">
      <c r="K225" s="19"/>
      <c r="U225" t="str">
        <f t="shared" ca="1" si="225"/>
        <v>Валидол</v>
      </c>
      <c r="V225" t="str">
        <f t="shared" ca="1" si="226"/>
        <v>Долгит</v>
      </c>
      <c r="W225" t="str">
        <f t="shared" ca="1" si="227"/>
        <v>Корвалол</v>
      </c>
      <c r="X225" t="str">
        <f t="shared" ca="1" si="228"/>
        <v>Мирамистин</v>
      </c>
      <c r="Y225" t="str">
        <f t="shared" ca="1" si="229"/>
        <v>Стелланин</v>
      </c>
      <c r="Z225" s="19">
        <f t="shared" ca="1" si="209"/>
        <v>162</v>
      </c>
      <c r="AA225">
        <f t="shared" ca="1" si="210"/>
        <v>11</v>
      </c>
      <c r="AB225" t="str">
        <f t="shared" ca="1" si="211"/>
        <v>{Валидол, Долгит, Корвалол, Мирамистин, Стелланин}</v>
      </c>
      <c r="AI225" s="19"/>
      <c r="AS225" s="19"/>
    </row>
    <row r="226" spans="11:45" x14ac:dyDescent="0.3">
      <c r="K226" s="19"/>
      <c r="U226" t="str">
        <f t="shared" ca="1" si="225"/>
        <v>Валидол</v>
      </c>
      <c r="V226" t="str">
        <f t="shared" ca="1" si="226"/>
        <v>Долгит</v>
      </c>
      <c r="W226" t="str">
        <f t="shared" ca="1" si="227"/>
        <v>Корвалол</v>
      </c>
      <c r="X226" t="str">
        <f t="shared" ca="1" si="228"/>
        <v>Мирамистин</v>
      </c>
      <c r="Y226" t="str">
        <f t="shared" ca="1" si="229"/>
        <v>Терафлю</v>
      </c>
      <c r="Z226" s="19">
        <f t="shared" ca="1" si="209"/>
        <v>162</v>
      </c>
      <c r="AA226">
        <f t="shared" ca="1" si="210"/>
        <v>12</v>
      </c>
      <c r="AB226" t="str">
        <f t="shared" ca="1" si="211"/>
        <v>{Валидол, Долгит, Корвалол, Мирамистин, Терафлю}</v>
      </c>
      <c r="AI226" s="19"/>
      <c r="AS226" s="19"/>
    </row>
    <row r="227" spans="11:45" x14ac:dyDescent="0.3">
      <c r="K227" s="19"/>
      <c r="U227" t="str">
        <f t="shared" ca="1" si="225"/>
        <v>Валидол</v>
      </c>
      <c r="V227" t="str">
        <f t="shared" ca="1" si="226"/>
        <v>Долгит</v>
      </c>
      <c r="W227" t="str">
        <f t="shared" ca="1" si="227"/>
        <v>Корвалол</v>
      </c>
      <c r="X227" t="str">
        <f t="shared" ca="1" si="228"/>
        <v>Стелланин</v>
      </c>
      <c r="Y227" t="str">
        <f t="shared" ca="1" si="229"/>
        <v>Терафлю</v>
      </c>
      <c r="Z227" s="19">
        <f t="shared" ca="1" si="209"/>
        <v>163</v>
      </c>
      <c r="AA227">
        <f t="shared" ca="1" si="210"/>
        <v>12</v>
      </c>
      <c r="AB227" t="str">
        <f t="shared" ca="1" si="211"/>
        <v>{Валидол, Долгит, Корвалол, Стелланин, Терафлю}</v>
      </c>
      <c r="AI227" s="19"/>
      <c r="AS227" s="19"/>
    </row>
    <row r="228" spans="11:45" x14ac:dyDescent="0.3">
      <c r="K228" s="19"/>
      <c r="U228" t="str">
        <f t="shared" ca="1" si="225"/>
        <v>Валидол</v>
      </c>
      <c r="V228" t="str">
        <f t="shared" ca="1" si="226"/>
        <v>Долгит</v>
      </c>
      <c r="W228" t="str">
        <f t="shared" ca="1" si="227"/>
        <v>Мирамистин</v>
      </c>
      <c r="X228" t="str">
        <f t="shared" ca="1" si="228"/>
        <v>Стелланин</v>
      </c>
      <c r="Y228" t="str">
        <f t="shared" ca="1" si="229"/>
        <v>Терафлю</v>
      </c>
      <c r="Z228" s="19">
        <f t="shared" ca="1" si="209"/>
        <v>165</v>
      </c>
      <c r="AA228">
        <f t="shared" ca="1" si="210"/>
        <v>12</v>
      </c>
      <c r="AB228" t="str">
        <f t="shared" ca="1" si="211"/>
        <v>{Валидол, Долгит, Мирамистин, Стелланин, Терафлю}</v>
      </c>
      <c r="AI228" s="19"/>
      <c r="AS228" s="19"/>
    </row>
    <row r="229" spans="11:45" x14ac:dyDescent="0.3">
      <c r="K229" s="19"/>
      <c r="U229" t="str">
        <f t="shared" ca="1" si="225"/>
        <v>Валидол</v>
      </c>
      <c r="V229" t="str">
        <f t="shared" ca="1" si="226"/>
        <v>Контрактубекс</v>
      </c>
      <c r="W229" t="str">
        <f t="shared" ca="1" si="227"/>
        <v>Корвалол</v>
      </c>
      <c r="X229" t="str">
        <f t="shared" ca="1" si="228"/>
        <v>Мирамистин</v>
      </c>
      <c r="Y229" t="str">
        <f t="shared" ca="1" si="229"/>
        <v>Стелланин</v>
      </c>
      <c r="Z229" s="19">
        <f t="shared" ca="1" si="209"/>
        <v>168</v>
      </c>
      <c r="AA229">
        <f t="shared" ca="1" si="210"/>
        <v>11</v>
      </c>
      <c r="AB229" t="str">
        <f t="shared" ca="1" si="211"/>
        <v>{Валидол, Контрактубекс, Корвалол, Мирамистин, Стелланин}</v>
      </c>
      <c r="AI229" s="19"/>
      <c r="AS229" s="19"/>
    </row>
    <row r="230" spans="11:45" x14ac:dyDescent="0.3">
      <c r="K230" s="19"/>
      <c r="U230" t="str">
        <f t="shared" ca="1" si="225"/>
        <v>Валидол</v>
      </c>
      <c r="V230" t="str">
        <f t="shared" ca="1" si="226"/>
        <v>Контрактубекс</v>
      </c>
      <c r="W230" t="str">
        <f t="shared" ca="1" si="227"/>
        <v>Корвалол</v>
      </c>
      <c r="X230" t="str">
        <f t="shared" ca="1" si="228"/>
        <v>Мирамистин</v>
      </c>
      <c r="Y230" t="str">
        <f t="shared" ca="1" si="229"/>
        <v>Терафлю</v>
      </c>
      <c r="Z230" s="19">
        <f t="shared" ca="1" si="209"/>
        <v>168</v>
      </c>
      <c r="AA230">
        <f t="shared" ca="1" si="210"/>
        <v>12</v>
      </c>
      <c r="AB230" t="str">
        <f t="shared" ca="1" si="211"/>
        <v>{Валидол, Контрактубекс, Корвалол, Мирамистин, Терафлю}</v>
      </c>
      <c r="AI230" s="19"/>
      <c r="AS230" s="19"/>
    </row>
    <row r="231" spans="11:45" x14ac:dyDescent="0.3">
      <c r="K231" s="19"/>
      <c r="U231" t="str">
        <f t="shared" ca="1" si="225"/>
        <v>Валидол</v>
      </c>
      <c r="V231" t="str">
        <f t="shared" ca="1" si="226"/>
        <v>Контрактубекс</v>
      </c>
      <c r="W231" t="str">
        <f t="shared" ca="1" si="227"/>
        <v>Корвалол</v>
      </c>
      <c r="X231" t="str">
        <f t="shared" ca="1" si="228"/>
        <v>Стелланин</v>
      </c>
      <c r="Y231" t="str">
        <f t="shared" ca="1" si="229"/>
        <v>Терафлю</v>
      </c>
      <c r="Z231" s="19">
        <f t="shared" ca="1" si="209"/>
        <v>169</v>
      </c>
      <c r="AA231">
        <f t="shared" ca="1" si="210"/>
        <v>12</v>
      </c>
      <c r="AB231" t="str">
        <f t="shared" ca="1" si="211"/>
        <v>{Валидол, Контрактубекс, Корвалол, Стелланин, Терафлю}</v>
      </c>
      <c r="AI231" s="19"/>
      <c r="AS231" s="19"/>
    </row>
    <row r="232" spans="11:45" x14ac:dyDescent="0.3">
      <c r="K232" s="19"/>
      <c r="U232" t="str">
        <f t="shared" ca="1" si="225"/>
        <v>Валидол</v>
      </c>
      <c r="V232" t="str">
        <f t="shared" ca="1" si="226"/>
        <v>Контрактубекс</v>
      </c>
      <c r="W232" t="str">
        <f t="shared" ca="1" si="227"/>
        <v>Мирамистин</v>
      </c>
      <c r="X232" t="str">
        <f t="shared" ca="1" si="228"/>
        <v>Стелланин</v>
      </c>
      <c r="Y232" t="str">
        <f t="shared" ca="1" si="229"/>
        <v>Терафлю</v>
      </c>
      <c r="Z232" s="19">
        <f t="shared" ca="1" si="209"/>
        <v>171</v>
      </c>
      <c r="AA232">
        <f t="shared" ca="1" si="210"/>
        <v>12</v>
      </c>
      <c r="AB232" t="str">
        <f t="shared" ca="1" si="211"/>
        <v>{Валидол, Контрактубекс, Мирамистин, Стелланин, Терафлю}</v>
      </c>
      <c r="AI232" s="19"/>
      <c r="AS232" s="19"/>
    </row>
    <row r="233" spans="11:45" x14ac:dyDescent="0.3">
      <c r="K233" s="19"/>
      <c r="U233" t="str">
        <f t="shared" ca="1" si="225"/>
        <v>Валидол</v>
      </c>
      <c r="V233" t="str">
        <f t="shared" ca="1" si="226"/>
        <v>Корвалол</v>
      </c>
      <c r="W233" t="str">
        <f t="shared" ca="1" si="227"/>
        <v>Мирамистин</v>
      </c>
      <c r="X233" t="str">
        <f t="shared" ca="1" si="228"/>
        <v>Стелланин</v>
      </c>
      <c r="Y233" t="str">
        <f t="shared" ca="1" si="229"/>
        <v>Терафлю</v>
      </c>
      <c r="Z233" s="19">
        <f t="shared" ca="1" si="209"/>
        <v>174</v>
      </c>
      <c r="AA233">
        <f t="shared" ca="1" si="210"/>
        <v>12</v>
      </c>
      <c r="AB233" t="str">
        <f t="shared" ca="1" si="211"/>
        <v>{Валидол, Корвалол, Мирамистин, Стелланин, Терафлю}</v>
      </c>
      <c r="AI233" s="19"/>
      <c r="AS233" s="19"/>
    </row>
    <row r="234" spans="11:45" x14ac:dyDescent="0.3">
      <c r="K234" s="19"/>
      <c r="U234" t="str">
        <f t="shared" ca="1" si="225"/>
        <v>Влажные салфетки</v>
      </c>
      <c r="V234" t="str">
        <f t="shared" ca="1" si="226"/>
        <v>Долгит</v>
      </c>
      <c r="W234" t="str">
        <f t="shared" ca="1" si="227"/>
        <v>Контрактубекс</v>
      </c>
      <c r="X234" t="str">
        <f t="shared" ca="1" si="228"/>
        <v>Корвалол</v>
      </c>
      <c r="Y234" t="str">
        <f t="shared" ca="1" si="229"/>
        <v>Мирамистин</v>
      </c>
      <c r="Z234" s="19">
        <f t="shared" ca="1" si="209"/>
        <v>178</v>
      </c>
      <c r="AA234">
        <f t="shared" ca="1" si="210"/>
        <v>10</v>
      </c>
      <c r="AB234" t="str">
        <f t="shared" ca="1" si="211"/>
        <v>{Влажные салфетки, Долгит, Контрактубекс, Корвалол, Мирамистин}</v>
      </c>
      <c r="AI234" s="19"/>
      <c r="AS234" s="19"/>
    </row>
    <row r="235" spans="11:45" x14ac:dyDescent="0.3">
      <c r="K235" s="19"/>
      <c r="U235" t="str">
        <f t="shared" ca="1" si="225"/>
        <v>Влажные салфетки</v>
      </c>
      <c r="V235" t="str">
        <f t="shared" ca="1" si="226"/>
        <v>Долгит</v>
      </c>
      <c r="W235" t="str">
        <f t="shared" ca="1" si="227"/>
        <v>Контрактубекс</v>
      </c>
      <c r="X235" t="str">
        <f t="shared" ca="1" si="228"/>
        <v>Корвалол</v>
      </c>
      <c r="Y235" t="str">
        <f t="shared" ca="1" si="229"/>
        <v>Стелланин</v>
      </c>
      <c r="Z235" s="19">
        <f t="shared" ca="1" si="209"/>
        <v>178</v>
      </c>
      <c r="AA235">
        <f t="shared" ca="1" si="210"/>
        <v>11</v>
      </c>
      <c r="AB235" t="str">
        <f t="shared" ca="1" si="211"/>
        <v>{Влажные салфетки, Долгит, Контрактубекс, Корвалол, Стелланин}</v>
      </c>
      <c r="AI235" s="19"/>
      <c r="AS235" s="19"/>
    </row>
    <row r="236" spans="11:45" x14ac:dyDescent="0.3">
      <c r="K236" s="19"/>
      <c r="U236" t="str">
        <f t="shared" ca="1" si="225"/>
        <v>Влажные салфетки</v>
      </c>
      <c r="V236" t="str">
        <f t="shared" ca="1" si="226"/>
        <v>Долгит</v>
      </c>
      <c r="W236" t="str">
        <f t="shared" ca="1" si="227"/>
        <v>Контрактубекс</v>
      </c>
      <c r="X236" t="str">
        <f t="shared" ca="1" si="228"/>
        <v>Корвалол</v>
      </c>
      <c r="Y236" t="str">
        <f t="shared" ca="1" si="229"/>
        <v>Терафлю</v>
      </c>
      <c r="Z236" s="19">
        <f t="shared" ca="1" si="209"/>
        <v>178</v>
      </c>
      <c r="AA236">
        <f t="shared" ca="1" si="210"/>
        <v>12</v>
      </c>
      <c r="AB236" t="str">
        <f t="shared" ca="1" si="211"/>
        <v>{Влажные салфетки, Долгит, Контрактубекс, Корвалол, Терафлю}</v>
      </c>
      <c r="AI236" s="19"/>
      <c r="AS236" s="19"/>
    </row>
    <row r="237" spans="11:45" x14ac:dyDescent="0.3">
      <c r="K237" s="19"/>
      <c r="U237" t="str">
        <f t="shared" ca="1" si="225"/>
        <v>Влажные салфетки</v>
      </c>
      <c r="V237" t="str">
        <f t="shared" ca="1" si="226"/>
        <v>Долгит</v>
      </c>
      <c r="W237" t="str">
        <f t="shared" ca="1" si="227"/>
        <v>Контрактубекс</v>
      </c>
      <c r="X237" t="str">
        <f t="shared" ca="1" si="228"/>
        <v>Мирамистин</v>
      </c>
      <c r="Y237" t="str">
        <f t="shared" ca="1" si="229"/>
        <v>Стелланин</v>
      </c>
      <c r="Z237" s="19">
        <f t="shared" ca="1" si="209"/>
        <v>179</v>
      </c>
      <c r="AA237">
        <f t="shared" ca="1" si="210"/>
        <v>11</v>
      </c>
      <c r="AB237" t="str">
        <f t="shared" ca="1" si="211"/>
        <v>{Влажные салфетки, Долгит, Контрактубекс, Мирамистин, Стелланин}</v>
      </c>
      <c r="AI237" s="19"/>
      <c r="AS237" s="19"/>
    </row>
    <row r="238" spans="11:45" x14ac:dyDescent="0.3">
      <c r="K238" s="19"/>
      <c r="U238" t="str">
        <f t="shared" ca="1" si="225"/>
        <v>Влажные салфетки</v>
      </c>
      <c r="V238" t="str">
        <f t="shared" ca="1" si="226"/>
        <v>Долгит</v>
      </c>
      <c r="W238" t="str">
        <f t="shared" ca="1" si="227"/>
        <v>Контрактубекс</v>
      </c>
      <c r="X238" t="str">
        <f t="shared" ca="1" si="228"/>
        <v>Мирамистин</v>
      </c>
      <c r="Y238" t="str">
        <f t="shared" ca="1" si="229"/>
        <v>Терафлю</v>
      </c>
      <c r="Z238" s="19">
        <f t="shared" ca="1" si="209"/>
        <v>179</v>
      </c>
      <c r="AA238">
        <f t="shared" ca="1" si="210"/>
        <v>12</v>
      </c>
      <c r="AB238" t="str">
        <f t="shared" ca="1" si="211"/>
        <v>{Влажные салфетки, Долгит, Контрактубекс, Мирамистин, Терафлю}</v>
      </c>
      <c r="AI238" s="19"/>
      <c r="AS238" s="19"/>
    </row>
    <row r="239" spans="11:45" x14ac:dyDescent="0.3">
      <c r="K239" s="19"/>
      <c r="U239" t="str">
        <f t="shared" ca="1" si="225"/>
        <v>Влажные салфетки</v>
      </c>
      <c r="V239" t="str">
        <f t="shared" ca="1" si="226"/>
        <v>Долгит</v>
      </c>
      <c r="W239" t="str">
        <f t="shared" ca="1" si="227"/>
        <v>Контрактубекс</v>
      </c>
      <c r="X239" t="str">
        <f t="shared" ca="1" si="228"/>
        <v>Стелланин</v>
      </c>
      <c r="Y239" t="str">
        <f t="shared" ca="1" si="229"/>
        <v>Терафлю</v>
      </c>
      <c r="Z239" s="19">
        <f t="shared" ca="1" si="209"/>
        <v>180</v>
      </c>
      <c r="AA239">
        <f t="shared" ca="1" si="210"/>
        <v>12</v>
      </c>
      <c r="AB239" t="str">
        <f t="shared" ca="1" si="211"/>
        <v>{Влажные салфетки, Долгит, Контрактубекс, Стелланин, Терафлю}</v>
      </c>
      <c r="AI239" s="19"/>
      <c r="AS239" s="19"/>
    </row>
    <row r="240" spans="11:45" x14ac:dyDescent="0.3">
      <c r="K240" s="19"/>
      <c r="U240" t="str">
        <f t="shared" ca="1" si="225"/>
        <v>Влажные салфетки</v>
      </c>
      <c r="V240" t="str">
        <f t="shared" ca="1" si="226"/>
        <v>Долгит</v>
      </c>
      <c r="W240" t="str">
        <f t="shared" ca="1" si="227"/>
        <v>Корвалол</v>
      </c>
      <c r="X240" t="str">
        <f t="shared" ca="1" si="228"/>
        <v>Мирамистин</v>
      </c>
      <c r="Y240" t="str">
        <f t="shared" ca="1" si="229"/>
        <v>Стелланин</v>
      </c>
      <c r="Z240" s="19">
        <f t="shared" ca="1" si="209"/>
        <v>182</v>
      </c>
      <c r="AA240">
        <f t="shared" ca="1" si="210"/>
        <v>11</v>
      </c>
      <c r="AB240" t="str">
        <f t="shared" ca="1" si="211"/>
        <v>{Влажные салфетки, Долгит, Корвалол, Мирамистин, Стелланин}</v>
      </c>
      <c r="AI240" s="19"/>
      <c r="AS240" s="19"/>
    </row>
    <row r="241" spans="11:45" x14ac:dyDescent="0.3">
      <c r="K241" s="19"/>
      <c r="U241" t="str">
        <f t="shared" ca="1" si="225"/>
        <v>Влажные салфетки</v>
      </c>
      <c r="V241" t="str">
        <f t="shared" ca="1" si="226"/>
        <v>Долгит</v>
      </c>
      <c r="W241" t="str">
        <f t="shared" ca="1" si="227"/>
        <v>Корвалол</v>
      </c>
      <c r="X241" t="str">
        <f t="shared" ca="1" si="228"/>
        <v>Мирамистин</v>
      </c>
      <c r="Y241" t="str">
        <f t="shared" ca="1" si="229"/>
        <v>Терафлю</v>
      </c>
      <c r="Z241" s="19">
        <f t="shared" ca="1" si="209"/>
        <v>182</v>
      </c>
      <c r="AA241">
        <f t="shared" ca="1" si="210"/>
        <v>12</v>
      </c>
      <c r="AB241" t="str">
        <f t="shared" ca="1" si="211"/>
        <v>{Влажные салфетки, Долгит, Корвалол, Мирамистин, Терафлю}</v>
      </c>
      <c r="AI241" s="19"/>
      <c r="AS241" s="19"/>
    </row>
    <row r="242" spans="11:45" x14ac:dyDescent="0.3">
      <c r="K242" s="19"/>
      <c r="U242" t="str">
        <f t="shared" ca="1" si="225"/>
        <v>Влажные салфетки</v>
      </c>
      <c r="V242" t="str">
        <f t="shared" ca="1" si="226"/>
        <v>Долгит</v>
      </c>
      <c r="W242" t="str">
        <f t="shared" ca="1" si="227"/>
        <v>Корвалол</v>
      </c>
      <c r="X242" t="str">
        <f t="shared" ca="1" si="228"/>
        <v>Стелланин</v>
      </c>
      <c r="Y242" t="str">
        <f t="shared" ca="1" si="229"/>
        <v>Терафлю</v>
      </c>
      <c r="Z242" s="19">
        <f t="shared" ca="1" si="209"/>
        <v>183</v>
      </c>
      <c r="AA242">
        <f t="shared" ca="1" si="210"/>
        <v>12</v>
      </c>
      <c r="AB242" t="str">
        <f t="shared" ca="1" si="211"/>
        <v>{Влажные салфетки, Долгит, Корвалол, Стелланин, Терафлю}</v>
      </c>
      <c r="AI242" s="19"/>
      <c r="AS242" s="19"/>
    </row>
    <row r="243" spans="11:45" x14ac:dyDescent="0.3">
      <c r="K243" s="19"/>
      <c r="U243" t="str">
        <f t="shared" ca="1" si="225"/>
        <v>Влажные салфетки</v>
      </c>
      <c r="V243" t="str">
        <f t="shared" ca="1" si="226"/>
        <v>Долгит</v>
      </c>
      <c r="W243" t="str">
        <f t="shared" ca="1" si="227"/>
        <v>Мирамистин</v>
      </c>
      <c r="X243" t="str">
        <f t="shared" ca="1" si="228"/>
        <v>Стелланин</v>
      </c>
      <c r="Y243" t="str">
        <f t="shared" ca="1" si="229"/>
        <v>Терафлю</v>
      </c>
      <c r="Z243" s="19">
        <f t="shared" ca="1" si="209"/>
        <v>185</v>
      </c>
      <c r="AA243">
        <f t="shared" ca="1" si="210"/>
        <v>12</v>
      </c>
      <c r="AB243" t="str">
        <f t="shared" ca="1" si="211"/>
        <v>{Влажные салфетки, Долгит, Мирамистин, Стелланин, Терафлю}</v>
      </c>
      <c r="AI243" s="19"/>
      <c r="AS243" s="19"/>
    </row>
    <row r="244" spans="11:45" x14ac:dyDescent="0.3">
      <c r="K244" s="19"/>
      <c r="U244" t="str">
        <f t="shared" ca="1" si="225"/>
        <v>Влажные салфетки</v>
      </c>
      <c r="V244" t="str">
        <f t="shared" ca="1" si="226"/>
        <v>Контрактубекс</v>
      </c>
      <c r="W244" t="str">
        <f t="shared" ca="1" si="227"/>
        <v>Корвалол</v>
      </c>
      <c r="X244" t="str">
        <f t="shared" ca="1" si="228"/>
        <v>Мирамистин</v>
      </c>
      <c r="Y244" t="str">
        <f t="shared" ca="1" si="229"/>
        <v>Стелланин</v>
      </c>
      <c r="Z244" s="19">
        <f t="shared" ca="1" si="209"/>
        <v>188</v>
      </c>
      <c r="AA244">
        <f t="shared" ca="1" si="210"/>
        <v>11</v>
      </c>
      <c r="AB244" t="str">
        <f t="shared" ca="1" si="211"/>
        <v>{Влажные салфетки, Контрактубекс, Корвалол, Мирамистин, Стелланин}</v>
      </c>
      <c r="AI244" s="19"/>
      <c r="AS244" s="19"/>
    </row>
    <row r="245" spans="11:45" x14ac:dyDescent="0.3">
      <c r="K245" s="19"/>
      <c r="U245" t="str">
        <f t="shared" ca="1" si="225"/>
        <v>Влажные салфетки</v>
      </c>
      <c r="V245" t="str">
        <f t="shared" ca="1" si="226"/>
        <v>Контрактубекс</v>
      </c>
      <c r="W245" t="str">
        <f t="shared" ca="1" si="227"/>
        <v>Корвалол</v>
      </c>
      <c r="X245" t="str">
        <f t="shared" ca="1" si="228"/>
        <v>Мирамистин</v>
      </c>
      <c r="Y245" t="str">
        <f t="shared" ca="1" si="229"/>
        <v>Терафлю</v>
      </c>
      <c r="Z245" s="19">
        <f t="shared" ca="1" si="209"/>
        <v>188</v>
      </c>
      <c r="AA245">
        <f t="shared" ca="1" si="210"/>
        <v>12</v>
      </c>
      <c r="AB245" t="str">
        <f t="shared" ca="1" si="211"/>
        <v>{Влажные салфетки, Контрактубекс, Корвалол, Мирамистин, Терафлю}</v>
      </c>
      <c r="AI245" s="19"/>
      <c r="AS245" s="19"/>
    </row>
    <row r="246" spans="11:45" x14ac:dyDescent="0.3">
      <c r="K246" s="19"/>
      <c r="U246" t="str">
        <f t="shared" ca="1" si="225"/>
        <v>Влажные салфетки</v>
      </c>
      <c r="V246" t="str">
        <f t="shared" ca="1" si="226"/>
        <v>Контрактубекс</v>
      </c>
      <c r="W246" t="str">
        <f t="shared" ca="1" si="227"/>
        <v>Корвалол</v>
      </c>
      <c r="X246" t="str">
        <f t="shared" ca="1" si="228"/>
        <v>Стелланин</v>
      </c>
      <c r="Y246" t="str">
        <f t="shared" ca="1" si="229"/>
        <v>Терафлю</v>
      </c>
      <c r="Z246" s="19">
        <f t="shared" ca="1" si="209"/>
        <v>189</v>
      </c>
      <c r="AA246">
        <f t="shared" ca="1" si="210"/>
        <v>12</v>
      </c>
      <c r="AB246" t="str">
        <f t="shared" ca="1" si="211"/>
        <v>{Влажные салфетки, Контрактубекс, Корвалол, Стелланин, Терафлю}</v>
      </c>
      <c r="AI246" s="19"/>
      <c r="AS246" s="19"/>
    </row>
    <row r="247" spans="11:45" x14ac:dyDescent="0.3">
      <c r="K247" s="19"/>
      <c r="U247" t="str">
        <f t="shared" ca="1" si="225"/>
        <v>Влажные салфетки</v>
      </c>
      <c r="V247" t="str">
        <f t="shared" ca="1" si="226"/>
        <v>Контрактубекс</v>
      </c>
      <c r="W247" t="str">
        <f t="shared" ca="1" si="227"/>
        <v>Мирамистин</v>
      </c>
      <c r="X247" t="str">
        <f t="shared" ca="1" si="228"/>
        <v>Стелланин</v>
      </c>
      <c r="Y247" t="str">
        <f t="shared" ca="1" si="229"/>
        <v>Терафлю</v>
      </c>
      <c r="Z247" s="19">
        <f t="shared" ca="1" si="209"/>
        <v>191</v>
      </c>
      <c r="AA247">
        <f t="shared" ca="1" si="210"/>
        <v>12</v>
      </c>
      <c r="AB247" t="str">
        <f t="shared" ca="1" si="211"/>
        <v>{Влажные салфетки, Контрактубекс, Мирамистин, Стелланин, Терафлю}</v>
      </c>
      <c r="AI247" s="19"/>
    </row>
    <row r="248" spans="11:45" x14ac:dyDescent="0.3">
      <c r="K248" s="19"/>
      <c r="U248" t="str">
        <f t="shared" ca="1" si="225"/>
        <v>Влажные салфетки</v>
      </c>
      <c r="V248" t="str">
        <f t="shared" ca="1" si="226"/>
        <v>Корвалол</v>
      </c>
      <c r="W248" t="str">
        <f t="shared" ca="1" si="227"/>
        <v>Мирамистин</v>
      </c>
      <c r="X248" t="str">
        <f t="shared" ca="1" si="228"/>
        <v>Стелланин</v>
      </c>
      <c r="Y248" t="str">
        <f t="shared" ca="1" si="229"/>
        <v>Терафлю</v>
      </c>
      <c r="Z248" s="19">
        <f t="shared" ca="1" si="209"/>
        <v>194</v>
      </c>
      <c r="AA248">
        <f t="shared" ca="1" si="210"/>
        <v>12</v>
      </c>
      <c r="AB248" t="str">
        <f t="shared" ca="1" si="211"/>
        <v>{Влажные салфетки, Корвалол, Мирамистин, Стелланин, Терафлю}</v>
      </c>
      <c r="AI248" s="19"/>
    </row>
    <row r="249" spans="11:45" x14ac:dyDescent="0.3">
      <c r="K249" s="19"/>
      <c r="U249" t="str">
        <f t="shared" ca="1" si="225"/>
        <v>Долгит</v>
      </c>
      <c r="V249" t="str">
        <f t="shared" ca="1" si="226"/>
        <v>Контрактубекс</v>
      </c>
      <c r="W249" t="str">
        <f t="shared" ca="1" si="227"/>
        <v>Корвалол</v>
      </c>
      <c r="X249" t="str">
        <f t="shared" ca="1" si="228"/>
        <v>Мирамистин</v>
      </c>
      <c r="Y249" t="str">
        <f t="shared" ca="1" si="229"/>
        <v>Стелланин</v>
      </c>
      <c r="Z249" s="19">
        <f t="shared" ca="1" si="209"/>
        <v>198</v>
      </c>
      <c r="AA249">
        <f t="shared" ca="1" si="210"/>
        <v>11</v>
      </c>
      <c r="AB249" t="str">
        <f t="shared" ca="1" si="211"/>
        <v>{Долгит, Контрактубекс, Корвалол, Мирамистин, Стелланин}</v>
      </c>
      <c r="AI249" s="19"/>
    </row>
    <row r="250" spans="11:45" x14ac:dyDescent="0.3">
      <c r="K250" s="19"/>
      <c r="U250" t="str">
        <f t="shared" ca="1" si="225"/>
        <v>Долгит</v>
      </c>
      <c r="V250" t="str">
        <f t="shared" ca="1" si="226"/>
        <v>Контрактубекс</v>
      </c>
      <c r="W250" t="str">
        <f t="shared" ca="1" si="227"/>
        <v>Корвалол</v>
      </c>
      <c r="X250" t="str">
        <f t="shared" ca="1" si="228"/>
        <v>Мирамистин</v>
      </c>
      <c r="Y250" t="str">
        <f t="shared" ca="1" si="229"/>
        <v>Терафлю</v>
      </c>
      <c r="Z250" s="19">
        <f t="shared" ca="1" si="209"/>
        <v>198</v>
      </c>
      <c r="AA250">
        <f t="shared" ca="1" si="210"/>
        <v>12</v>
      </c>
      <c r="AB250" t="str">
        <f t="shared" ca="1" si="211"/>
        <v>{Долгит, Контрактубекс, Корвалол, Мирамистин, Терафлю}</v>
      </c>
      <c r="AI250" s="19"/>
    </row>
    <row r="251" spans="11:45" x14ac:dyDescent="0.3">
      <c r="K251" s="19"/>
      <c r="U251" t="str">
        <f t="shared" ca="1" si="225"/>
        <v>Долгит</v>
      </c>
      <c r="V251" t="str">
        <f t="shared" ca="1" si="226"/>
        <v>Контрактубекс</v>
      </c>
      <c r="W251" t="str">
        <f t="shared" ca="1" si="227"/>
        <v>Корвалол</v>
      </c>
      <c r="X251" t="str">
        <f t="shared" ca="1" si="228"/>
        <v>Стелланин</v>
      </c>
      <c r="Y251" t="str">
        <f t="shared" ca="1" si="229"/>
        <v>Терафлю</v>
      </c>
      <c r="Z251" s="19">
        <f t="shared" ca="1" si="209"/>
        <v>199</v>
      </c>
      <c r="AA251">
        <f t="shared" ca="1" si="210"/>
        <v>12</v>
      </c>
      <c r="AB251" t="str">
        <f t="shared" ca="1" si="211"/>
        <v>{Долгит, Контрактубекс, Корвалол, Стелланин, Терафлю}</v>
      </c>
      <c r="AI251" s="19"/>
    </row>
    <row r="252" spans="11:45" x14ac:dyDescent="0.3">
      <c r="K252" s="19"/>
      <c r="U252" t="str">
        <f t="shared" ca="1" si="225"/>
        <v>Долгит</v>
      </c>
      <c r="V252" t="str">
        <f t="shared" ca="1" si="226"/>
        <v>Контрактубекс</v>
      </c>
      <c r="W252" t="str">
        <f t="shared" ca="1" si="227"/>
        <v>Мирамистин</v>
      </c>
      <c r="X252" t="str">
        <f t="shared" ca="1" si="228"/>
        <v>Стелланин</v>
      </c>
      <c r="Y252" t="str">
        <f t="shared" ca="1" si="229"/>
        <v>Терафлю</v>
      </c>
      <c r="Z252" s="19">
        <f t="shared" ca="1" si="209"/>
        <v>201</v>
      </c>
      <c r="AA252">
        <f t="shared" ca="1" si="210"/>
        <v>12</v>
      </c>
      <c r="AB252" t="str">
        <f t="shared" ca="1" si="211"/>
        <v>{Долгит, Контрактубекс, Мирамистин, Стелланин, Терафлю}</v>
      </c>
      <c r="AI252" s="19"/>
    </row>
    <row r="253" spans="11:45" x14ac:dyDescent="0.3">
      <c r="K253" s="19"/>
      <c r="U253" t="str">
        <f t="shared" ca="1" si="225"/>
        <v>Долгит</v>
      </c>
      <c r="V253" t="str">
        <f t="shared" ca="1" si="226"/>
        <v>Корвалол</v>
      </c>
      <c r="W253" t="str">
        <f t="shared" ca="1" si="227"/>
        <v>Мирамистин</v>
      </c>
      <c r="X253" t="str">
        <f t="shared" ca="1" si="228"/>
        <v>Стелланин</v>
      </c>
      <c r="Y253" t="str">
        <f t="shared" ca="1" si="229"/>
        <v>Терафлю</v>
      </c>
      <c r="Z253" s="19">
        <f t="shared" ca="1" si="209"/>
        <v>204</v>
      </c>
      <c r="AA253">
        <f t="shared" ca="1" si="210"/>
        <v>12</v>
      </c>
      <c r="AB253" t="str">
        <f t="shared" ca="1" si="211"/>
        <v>{Долгит, Корвалол, Мирамистин, Стелланин, Терафлю}</v>
      </c>
      <c r="AI253" s="19"/>
    </row>
    <row r="254" spans="11:45" x14ac:dyDescent="0.3">
      <c r="K254" s="19"/>
      <c r="U254" t="str">
        <f t="shared" ca="1" si="225"/>
        <v>Контрактубекс</v>
      </c>
      <c r="V254" t="str">
        <f ca="1">INDIRECT(ADDRESS(Z254,15))</f>
        <v>Корвалол</v>
      </c>
      <c r="W254" t="str">
        <f t="shared" ca="1" si="227"/>
        <v>Мирамистин</v>
      </c>
      <c r="X254" t="str">
        <f t="shared" ca="1" si="228"/>
        <v>Стелланин</v>
      </c>
      <c r="Y254" t="str">
        <f t="shared" ca="1" si="229"/>
        <v>Терафлю</v>
      </c>
      <c r="Z254" s="19">
        <f ca="1">IF(Y253&lt;&gt;$A$12,Z253,IF(X253&lt;&gt;$A$11,Z253+1,IF(W253&lt;&gt;$A$10,Z253+2,IF(V253&lt;&gt;$A$9,Z253+3,Z253+4))))</f>
        <v>208</v>
      </c>
      <c r="AA254">
        <f t="shared" ca="1" si="210"/>
        <v>12</v>
      </c>
      <c r="AB254" t="str">
        <f t="shared" ca="1" si="211"/>
        <v>{Контрактубекс, Корвалол, Мирамистин, Стелланин, Терафлю}</v>
      </c>
      <c r="AI254" s="19"/>
    </row>
    <row r="255" spans="11:45" x14ac:dyDescent="0.3">
      <c r="K255" s="19"/>
      <c r="Z255" s="19"/>
      <c r="AI255" s="19"/>
    </row>
    <row r="256" spans="11:45" x14ac:dyDescent="0.3">
      <c r="K256" s="19"/>
      <c r="Z256" s="19"/>
      <c r="AI256" s="19"/>
    </row>
    <row r="257" spans="11:35" x14ac:dyDescent="0.3">
      <c r="K257" s="19"/>
      <c r="Z257" s="19"/>
      <c r="AI257" s="19"/>
    </row>
    <row r="258" spans="11:35" x14ac:dyDescent="0.3">
      <c r="K258" s="19"/>
      <c r="Z258" s="19"/>
    </row>
    <row r="259" spans="11:35" x14ac:dyDescent="0.3">
      <c r="K259" s="19"/>
      <c r="Z259" s="19"/>
    </row>
    <row r="260" spans="11:35" x14ac:dyDescent="0.3">
      <c r="K260" s="19"/>
      <c r="Z260" s="19"/>
    </row>
    <row r="261" spans="11:35" x14ac:dyDescent="0.3">
      <c r="K261" s="19"/>
      <c r="Z261" s="19"/>
    </row>
    <row r="262" spans="11:35" x14ac:dyDescent="0.3">
      <c r="K262" s="19"/>
      <c r="Z262" s="19"/>
    </row>
    <row r="263" spans="11:35" x14ac:dyDescent="0.3">
      <c r="K263" s="19"/>
      <c r="Z263" s="19"/>
    </row>
    <row r="264" spans="11:35" x14ac:dyDescent="0.3">
      <c r="K264" s="19"/>
      <c r="Z264" s="19"/>
    </row>
    <row r="265" spans="11:35" x14ac:dyDescent="0.3">
      <c r="K265" s="19"/>
      <c r="Z265" s="19"/>
    </row>
    <row r="266" spans="11:35" x14ac:dyDescent="0.3">
      <c r="K266" s="19"/>
      <c r="Z266" s="19"/>
    </row>
    <row r="267" spans="11:35" x14ac:dyDescent="0.3">
      <c r="K267" s="19"/>
      <c r="Z267" s="19"/>
    </row>
    <row r="268" spans="11:35" x14ac:dyDescent="0.3">
      <c r="K268" s="19"/>
      <c r="Z268" s="19"/>
    </row>
    <row r="269" spans="11:35" x14ac:dyDescent="0.3">
      <c r="K269" s="19"/>
      <c r="Z269" s="19"/>
    </row>
    <row r="270" spans="11:35" x14ac:dyDescent="0.3">
      <c r="K270" s="19"/>
      <c r="Z270" s="19"/>
    </row>
    <row r="271" spans="11:35" x14ac:dyDescent="0.3">
      <c r="K271" s="19"/>
      <c r="Z271" s="19"/>
    </row>
    <row r="272" spans="11:35" x14ac:dyDescent="0.3">
      <c r="K272" s="19"/>
      <c r="Z272" s="19"/>
    </row>
    <row r="273" spans="11:26" x14ac:dyDescent="0.3">
      <c r="K273" s="19"/>
      <c r="Z273" s="19"/>
    </row>
    <row r="274" spans="11:26" x14ac:dyDescent="0.3">
      <c r="K274" s="19"/>
      <c r="Z274" s="19"/>
    </row>
    <row r="275" spans="11:26" x14ac:dyDescent="0.3">
      <c r="K275" s="19"/>
    </row>
    <row r="276" spans="11:26" x14ac:dyDescent="0.3">
      <c r="K276" s="19"/>
    </row>
    <row r="277" spans="11:26" x14ac:dyDescent="0.3">
      <c r="K277" s="19"/>
    </row>
    <row r="278" spans="11:26" x14ac:dyDescent="0.3">
      <c r="K278" s="19"/>
    </row>
    <row r="279" spans="11:26" x14ac:dyDescent="0.3">
      <c r="K279" s="19"/>
    </row>
    <row r="280" spans="11:26" x14ac:dyDescent="0.3">
      <c r="K280" s="19"/>
    </row>
    <row r="281" spans="11:26" x14ac:dyDescent="0.3">
      <c r="K281" s="19"/>
    </row>
    <row r="282" spans="11:26" x14ac:dyDescent="0.3">
      <c r="K282" s="19"/>
    </row>
    <row r="283" spans="11:26" x14ac:dyDescent="0.3">
      <c r="K283" s="19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C13" workbookViewId="0">
      <selection activeCell="J7" sqref="J7"/>
    </sheetView>
  </sheetViews>
  <sheetFormatPr defaultRowHeight="14.4" x14ac:dyDescent="0.3"/>
  <cols>
    <col min="1" max="1" width="16.88671875" customWidth="1"/>
    <col min="2" max="2" width="10.21875" customWidth="1"/>
    <col min="3" max="3" width="10.44140625" customWidth="1"/>
    <col min="4" max="4" width="9.109375" customWidth="1"/>
    <col min="5" max="5" width="19" customWidth="1"/>
    <col min="6" max="6" width="10.5546875" customWidth="1"/>
    <col min="7" max="8" width="14.109375" customWidth="1"/>
    <col min="9" max="9" width="15" customWidth="1"/>
    <col min="10" max="10" width="11.44140625" customWidth="1"/>
    <col min="11" max="11" width="17.21875" customWidth="1"/>
    <col min="12" max="12" width="12.109375" customWidth="1"/>
    <col min="13" max="13" width="17" customWidth="1"/>
  </cols>
  <sheetData>
    <row r="1" spans="1:11" x14ac:dyDescent="0.3">
      <c r="A1" s="3" t="s">
        <v>0</v>
      </c>
      <c r="B1" s="2" t="str">
        <f>Параметры!C2</f>
        <v>Анальгин</v>
      </c>
      <c r="C1" s="1" t="str">
        <f>Параметры!C3</f>
        <v>Баралгин</v>
      </c>
      <c r="D1" s="1" t="str">
        <f>Параметры!C4</f>
        <v>Валидол</v>
      </c>
      <c r="E1" s="1" t="str">
        <f>Параметры!C5</f>
        <v>Влажные салфетки</v>
      </c>
      <c r="F1" s="1" t="str">
        <f>Параметры!C6</f>
        <v>Долгит</v>
      </c>
      <c r="G1" s="1" t="str">
        <f>Параметры!C7</f>
        <v>Контрактубекс</v>
      </c>
      <c r="H1" s="1" t="str">
        <f>Параметры!C8</f>
        <v>Корвалол</v>
      </c>
      <c r="I1" s="1" t="str">
        <f>Параметры!C9</f>
        <v>Мирамистин</v>
      </c>
      <c r="J1" s="1" t="str">
        <f>Параметры!C10</f>
        <v>Стелланин</v>
      </c>
      <c r="K1" s="1" t="str">
        <f>Параметры!C11</f>
        <v>Терафлю</v>
      </c>
    </row>
    <row r="2" spans="1:11" x14ac:dyDescent="0.3">
      <c r="A2" s="4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</row>
    <row r="3" spans="1:11" x14ac:dyDescent="0.3">
      <c r="A3" s="4">
        <v>2</v>
      </c>
      <c r="B3" s="16">
        <v>0</v>
      </c>
      <c r="C3" s="16">
        <v>1</v>
      </c>
      <c r="D3" s="16">
        <v>0</v>
      </c>
      <c r="E3" s="16">
        <v>1</v>
      </c>
      <c r="F3" s="16">
        <v>0</v>
      </c>
      <c r="G3" s="16">
        <v>1</v>
      </c>
      <c r="H3" s="16">
        <v>0</v>
      </c>
      <c r="I3" s="16">
        <v>1</v>
      </c>
      <c r="J3" s="16">
        <v>0</v>
      </c>
      <c r="K3" s="16">
        <v>0</v>
      </c>
    </row>
    <row r="4" spans="1:11" x14ac:dyDescent="0.3">
      <c r="A4" s="4">
        <v>3</v>
      </c>
      <c r="B4" s="14">
        <v>0</v>
      </c>
      <c r="C4" s="14">
        <v>0</v>
      </c>
      <c r="D4" s="14">
        <v>0</v>
      </c>
      <c r="E4" s="14">
        <v>0</v>
      </c>
      <c r="F4" s="14">
        <v>1</v>
      </c>
      <c r="G4" s="14">
        <v>0</v>
      </c>
      <c r="H4" s="14">
        <v>1</v>
      </c>
      <c r="I4" s="14">
        <v>0</v>
      </c>
      <c r="J4" s="14">
        <v>0</v>
      </c>
      <c r="K4" s="14">
        <v>1</v>
      </c>
    </row>
    <row r="5" spans="1:11" x14ac:dyDescent="0.3">
      <c r="A5" s="4">
        <v>4</v>
      </c>
      <c r="B5" s="16">
        <v>1</v>
      </c>
      <c r="C5" s="16">
        <v>0</v>
      </c>
      <c r="D5" s="16">
        <v>0</v>
      </c>
      <c r="E5" s="16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3">
      <c r="A6" s="4">
        <v>5</v>
      </c>
      <c r="B6" s="14">
        <v>0</v>
      </c>
      <c r="C6" s="14">
        <v>0</v>
      </c>
      <c r="D6" s="14">
        <v>1</v>
      </c>
      <c r="E6" s="14">
        <v>1</v>
      </c>
      <c r="F6" s="14">
        <v>1</v>
      </c>
      <c r="G6" s="14">
        <v>0</v>
      </c>
      <c r="H6" s="14">
        <v>1</v>
      </c>
      <c r="I6" s="14">
        <v>0</v>
      </c>
      <c r="J6" s="14">
        <v>1</v>
      </c>
      <c r="K6" s="14">
        <v>0</v>
      </c>
    </row>
    <row r="7" spans="1:11" x14ac:dyDescent="0.3">
      <c r="A7" s="4">
        <v>6</v>
      </c>
      <c r="B7" s="16">
        <v>0</v>
      </c>
      <c r="C7" s="16">
        <v>1</v>
      </c>
      <c r="D7" s="16">
        <v>1</v>
      </c>
      <c r="E7" s="16">
        <v>0</v>
      </c>
      <c r="F7" s="16">
        <v>0</v>
      </c>
      <c r="G7" s="16">
        <v>1</v>
      </c>
      <c r="H7" s="16">
        <v>0</v>
      </c>
      <c r="I7" s="16">
        <v>0</v>
      </c>
      <c r="J7" s="16">
        <v>0</v>
      </c>
      <c r="K7" s="16">
        <v>0</v>
      </c>
    </row>
    <row r="8" spans="1:11" x14ac:dyDescent="0.3">
      <c r="A8" s="4">
        <v>7</v>
      </c>
      <c r="B8" s="14">
        <v>0</v>
      </c>
      <c r="C8" s="14">
        <v>1</v>
      </c>
      <c r="D8" s="14">
        <v>1</v>
      </c>
      <c r="E8" s="14">
        <v>1</v>
      </c>
      <c r="F8" s="14">
        <v>0</v>
      </c>
      <c r="G8" s="14">
        <v>1</v>
      </c>
      <c r="H8" s="14">
        <v>0</v>
      </c>
      <c r="I8" s="14">
        <v>0</v>
      </c>
      <c r="J8" s="14">
        <v>1</v>
      </c>
      <c r="K8" s="14">
        <v>0</v>
      </c>
    </row>
    <row r="9" spans="1:11" x14ac:dyDescent="0.3">
      <c r="A9" s="4">
        <v>8</v>
      </c>
      <c r="B9" s="16">
        <v>0</v>
      </c>
      <c r="C9" s="16">
        <v>0</v>
      </c>
      <c r="D9" s="16">
        <v>1</v>
      </c>
      <c r="E9" s="16">
        <v>1</v>
      </c>
      <c r="F9" s="16">
        <v>1</v>
      </c>
      <c r="G9" s="16">
        <v>1</v>
      </c>
      <c r="H9" s="16">
        <v>0</v>
      </c>
      <c r="I9" s="16">
        <v>0</v>
      </c>
      <c r="J9" s="16">
        <v>0</v>
      </c>
      <c r="K9" s="16">
        <v>0</v>
      </c>
    </row>
    <row r="10" spans="1:11" x14ac:dyDescent="0.3">
      <c r="A10" s="4">
        <v>9</v>
      </c>
      <c r="B10" s="14">
        <v>0</v>
      </c>
      <c r="C10" s="14">
        <v>0</v>
      </c>
      <c r="D10" s="14">
        <v>1</v>
      </c>
      <c r="E10" s="14">
        <v>1</v>
      </c>
      <c r="F10" s="14">
        <v>0</v>
      </c>
      <c r="G10" s="14">
        <v>1</v>
      </c>
      <c r="H10" s="14">
        <v>0</v>
      </c>
      <c r="I10" s="14">
        <v>0</v>
      </c>
      <c r="J10" s="14">
        <v>0</v>
      </c>
      <c r="K10" s="14">
        <v>0</v>
      </c>
    </row>
    <row r="11" spans="1:11" x14ac:dyDescent="0.3">
      <c r="A11" s="4">
        <v>10</v>
      </c>
      <c r="B11" s="16">
        <v>1</v>
      </c>
      <c r="C11" s="16">
        <v>0</v>
      </c>
      <c r="D11" s="16">
        <v>0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</row>
    <row r="12" spans="1:11" x14ac:dyDescent="0.3">
      <c r="A12" s="4">
        <v>11</v>
      </c>
      <c r="B12" s="14">
        <v>0</v>
      </c>
      <c r="C12" s="14">
        <v>1</v>
      </c>
      <c r="D12" s="14">
        <v>0</v>
      </c>
      <c r="E12" s="14">
        <v>1</v>
      </c>
      <c r="F12" s="14">
        <v>1</v>
      </c>
      <c r="G12" s="14">
        <v>0</v>
      </c>
      <c r="H12" s="14">
        <v>0</v>
      </c>
      <c r="I12" s="14">
        <v>0</v>
      </c>
      <c r="J12" s="14">
        <v>0</v>
      </c>
      <c r="K12" s="14">
        <v>1</v>
      </c>
    </row>
    <row r="13" spans="1:11" x14ac:dyDescent="0.3">
      <c r="A13" s="4">
        <v>12</v>
      </c>
      <c r="B13" s="16">
        <v>0</v>
      </c>
      <c r="C13" s="16">
        <v>1</v>
      </c>
      <c r="D13" s="16">
        <v>1</v>
      </c>
      <c r="E13" s="16">
        <v>1</v>
      </c>
      <c r="F13" s="16">
        <v>0</v>
      </c>
      <c r="G13" s="16">
        <v>1</v>
      </c>
      <c r="H13" s="16">
        <v>0</v>
      </c>
      <c r="I13" s="16">
        <v>0</v>
      </c>
      <c r="J13" s="16">
        <v>0</v>
      </c>
      <c r="K13" s="16">
        <v>0</v>
      </c>
    </row>
    <row r="14" spans="1:11" x14ac:dyDescent="0.3">
      <c r="A14" s="4">
        <v>13</v>
      </c>
      <c r="B14" s="14">
        <v>1</v>
      </c>
      <c r="C14" s="14">
        <v>1</v>
      </c>
      <c r="D14" s="14">
        <v>1</v>
      </c>
      <c r="E14" s="14">
        <v>1</v>
      </c>
      <c r="F14" s="14">
        <v>0</v>
      </c>
      <c r="G14" s="14">
        <v>1</v>
      </c>
      <c r="H14" s="14">
        <v>1</v>
      </c>
      <c r="I14" s="14">
        <v>0</v>
      </c>
      <c r="J14" s="14">
        <v>0</v>
      </c>
      <c r="K14" s="14">
        <v>0</v>
      </c>
    </row>
    <row r="15" spans="1:11" x14ac:dyDescent="0.3">
      <c r="A15" s="4">
        <v>14</v>
      </c>
      <c r="B15" s="16">
        <v>1</v>
      </c>
      <c r="C15" s="16">
        <v>1</v>
      </c>
      <c r="D15" s="16">
        <v>1</v>
      </c>
      <c r="E15" s="16">
        <v>1</v>
      </c>
      <c r="F15" s="16">
        <v>0</v>
      </c>
      <c r="G15" s="16">
        <v>1</v>
      </c>
      <c r="H15" s="16">
        <v>0</v>
      </c>
      <c r="I15" s="16">
        <v>0</v>
      </c>
      <c r="J15" s="16">
        <v>0</v>
      </c>
      <c r="K15" s="16">
        <v>0</v>
      </c>
    </row>
    <row r="16" spans="1:11" x14ac:dyDescent="0.3">
      <c r="A16" s="4">
        <v>15</v>
      </c>
      <c r="B16" s="14">
        <v>1</v>
      </c>
      <c r="C16" s="14">
        <v>1</v>
      </c>
      <c r="D16" s="14">
        <v>1</v>
      </c>
      <c r="E16" s="14">
        <v>1</v>
      </c>
      <c r="F16" s="14">
        <v>1</v>
      </c>
      <c r="G16" s="14">
        <v>1</v>
      </c>
      <c r="H16" s="14">
        <v>1</v>
      </c>
      <c r="I16" s="14">
        <v>1</v>
      </c>
      <c r="J16" s="14">
        <v>0</v>
      </c>
      <c r="K16" s="14">
        <v>0</v>
      </c>
    </row>
    <row r="17" spans="1:11" x14ac:dyDescent="0.3">
      <c r="A17" s="4">
        <v>16</v>
      </c>
      <c r="B17" s="16">
        <v>0</v>
      </c>
      <c r="C17" s="16">
        <v>0</v>
      </c>
      <c r="D17" s="16">
        <v>1</v>
      </c>
      <c r="E17" s="16">
        <v>1</v>
      </c>
      <c r="F17" s="16">
        <v>1</v>
      </c>
      <c r="G17" s="16">
        <v>0</v>
      </c>
      <c r="H17" s="16">
        <v>0</v>
      </c>
      <c r="I17" s="16">
        <v>1</v>
      </c>
      <c r="J17" s="16">
        <v>1</v>
      </c>
      <c r="K17" s="16">
        <v>0</v>
      </c>
    </row>
    <row r="18" spans="1:11" x14ac:dyDescent="0.3">
      <c r="A18" s="4">
        <v>17</v>
      </c>
      <c r="B18" s="14">
        <v>0</v>
      </c>
      <c r="C18" s="14">
        <v>1</v>
      </c>
      <c r="D18" s="14">
        <v>1</v>
      </c>
      <c r="E18" s="14">
        <v>1</v>
      </c>
      <c r="F18" s="14">
        <v>1</v>
      </c>
      <c r="G18" s="14">
        <v>1</v>
      </c>
      <c r="H18" s="14">
        <v>0</v>
      </c>
      <c r="I18" s="14">
        <v>0</v>
      </c>
      <c r="J18" s="14">
        <v>0</v>
      </c>
      <c r="K18" s="14">
        <v>0</v>
      </c>
    </row>
    <row r="19" spans="1:11" x14ac:dyDescent="0.3">
      <c r="A19" s="4">
        <v>18</v>
      </c>
      <c r="B19" s="16">
        <v>0</v>
      </c>
      <c r="C19" s="16">
        <v>1</v>
      </c>
      <c r="D19" s="16">
        <v>1</v>
      </c>
      <c r="E19" s="16">
        <v>1</v>
      </c>
      <c r="F19" s="16">
        <v>1</v>
      </c>
      <c r="G19" s="16">
        <v>1</v>
      </c>
      <c r="H19" s="16">
        <v>0</v>
      </c>
      <c r="I19" s="16">
        <v>0</v>
      </c>
      <c r="J19" s="16">
        <v>0</v>
      </c>
      <c r="K19" s="16">
        <v>0</v>
      </c>
    </row>
    <row r="20" spans="1:11" x14ac:dyDescent="0.3">
      <c r="A20" s="4">
        <v>19</v>
      </c>
      <c r="B20" s="14">
        <v>1</v>
      </c>
      <c r="C20" s="14">
        <v>0</v>
      </c>
      <c r="D20" s="14">
        <v>0</v>
      </c>
      <c r="E20" s="14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</row>
    <row r="21" spans="1:11" x14ac:dyDescent="0.3">
      <c r="A21" s="4">
        <v>20</v>
      </c>
      <c r="B21" s="16">
        <v>0</v>
      </c>
      <c r="C21" s="16">
        <v>0</v>
      </c>
      <c r="D21" s="16">
        <v>0</v>
      </c>
      <c r="E21" s="16">
        <v>1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</row>
    <row r="22" spans="1:11" x14ac:dyDescent="0.3">
      <c r="A22" s="4">
        <v>21</v>
      </c>
      <c r="B22" s="14">
        <v>0</v>
      </c>
      <c r="C22" s="14">
        <v>0</v>
      </c>
      <c r="D22" s="14">
        <v>0</v>
      </c>
      <c r="E22" s="14">
        <v>1</v>
      </c>
      <c r="F22" s="14">
        <v>1</v>
      </c>
      <c r="G22" s="14">
        <v>1</v>
      </c>
      <c r="H22" s="14">
        <v>0</v>
      </c>
      <c r="I22" s="14">
        <v>0</v>
      </c>
      <c r="J22" s="14">
        <v>0</v>
      </c>
      <c r="K22" s="14">
        <v>1</v>
      </c>
    </row>
    <row r="23" spans="1:11" x14ac:dyDescent="0.3">
      <c r="A23" s="4">
        <v>22</v>
      </c>
      <c r="B23" s="16">
        <v>1</v>
      </c>
      <c r="C23" s="16">
        <v>0</v>
      </c>
      <c r="D23" s="16">
        <v>0</v>
      </c>
      <c r="E23" s="16">
        <v>0</v>
      </c>
      <c r="F23" s="16">
        <v>0</v>
      </c>
      <c r="G23" s="16">
        <v>1</v>
      </c>
      <c r="H23" s="16">
        <v>0</v>
      </c>
      <c r="I23" s="16">
        <v>0</v>
      </c>
      <c r="J23" s="16">
        <v>0</v>
      </c>
      <c r="K23" s="16">
        <v>0</v>
      </c>
    </row>
    <row r="24" spans="1:11" x14ac:dyDescent="0.3">
      <c r="A24" s="4">
        <v>23</v>
      </c>
      <c r="B24" s="14">
        <v>0</v>
      </c>
      <c r="C24" s="14">
        <v>1</v>
      </c>
      <c r="D24" s="14">
        <v>1</v>
      </c>
      <c r="E24" s="14">
        <v>0</v>
      </c>
      <c r="F24" s="14">
        <v>0</v>
      </c>
      <c r="G24" s="14">
        <v>1</v>
      </c>
      <c r="H24" s="14">
        <v>0</v>
      </c>
      <c r="I24" s="14">
        <v>0</v>
      </c>
      <c r="J24" s="14">
        <v>0</v>
      </c>
      <c r="K24" s="14">
        <v>0</v>
      </c>
    </row>
    <row r="25" spans="1:11" x14ac:dyDescent="0.3">
      <c r="A25" s="4">
        <v>24</v>
      </c>
      <c r="B25" s="16">
        <v>0</v>
      </c>
      <c r="C25" s="16">
        <v>1</v>
      </c>
      <c r="D25" s="16">
        <v>1</v>
      </c>
      <c r="E25" s="16">
        <v>0</v>
      </c>
      <c r="F25" s="16">
        <v>0</v>
      </c>
      <c r="G25" s="16">
        <v>1</v>
      </c>
      <c r="H25" s="16">
        <v>1</v>
      </c>
      <c r="I25" s="16">
        <v>0</v>
      </c>
      <c r="J25" s="16">
        <v>0</v>
      </c>
      <c r="K25" s="16">
        <v>0</v>
      </c>
    </row>
    <row r="26" spans="1:11" x14ac:dyDescent="0.3">
      <c r="A26" s="4">
        <v>25</v>
      </c>
      <c r="B26" s="14">
        <v>1</v>
      </c>
      <c r="C26" s="14">
        <v>1</v>
      </c>
      <c r="D26" s="14">
        <v>1</v>
      </c>
      <c r="E26" s="14">
        <v>1</v>
      </c>
      <c r="F26" s="14">
        <v>0</v>
      </c>
      <c r="G26" s="14">
        <v>1</v>
      </c>
      <c r="H26" s="14">
        <v>0</v>
      </c>
      <c r="I26" s="14">
        <v>0</v>
      </c>
      <c r="J26" s="14">
        <v>0</v>
      </c>
      <c r="K26" s="14">
        <v>1</v>
      </c>
    </row>
    <row r="27" spans="1:11" x14ac:dyDescent="0.3">
      <c r="A27" s="4">
        <v>26</v>
      </c>
      <c r="B27" s="16">
        <v>0</v>
      </c>
      <c r="C27" s="16">
        <v>1</v>
      </c>
      <c r="D27" s="16">
        <v>1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1" x14ac:dyDescent="0.3">
      <c r="A28" s="4">
        <v>27</v>
      </c>
      <c r="B28" s="14">
        <v>1</v>
      </c>
      <c r="C28" s="14">
        <v>1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</row>
    <row r="29" spans="1:11" x14ac:dyDescent="0.3">
      <c r="A29" s="4">
        <v>28</v>
      </c>
      <c r="B29" s="16">
        <v>1</v>
      </c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6">
        <v>0</v>
      </c>
      <c r="I29" s="16">
        <v>0</v>
      </c>
      <c r="J29" s="16">
        <v>0</v>
      </c>
      <c r="K29" s="16">
        <v>0</v>
      </c>
    </row>
    <row r="30" spans="1:11" x14ac:dyDescent="0.3">
      <c r="A30" s="4">
        <v>29</v>
      </c>
      <c r="B30" s="14">
        <v>0</v>
      </c>
      <c r="C30" s="14">
        <v>0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4">
        <v>0</v>
      </c>
      <c r="J30" s="14">
        <v>0</v>
      </c>
      <c r="K30" s="14">
        <v>0</v>
      </c>
    </row>
    <row r="31" spans="1:11" x14ac:dyDescent="0.3">
      <c r="A31" s="4">
        <v>30</v>
      </c>
      <c r="B31" s="16">
        <v>0</v>
      </c>
      <c r="C31" s="16">
        <v>0</v>
      </c>
      <c r="D31" s="16">
        <v>0</v>
      </c>
      <c r="E31" s="16">
        <v>0</v>
      </c>
      <c r="F31" s="16">
        <v>1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</row>
    <row r="32" spans="1:11" x14ac:dyDescent="0.3">
      <c r="A32" s="4" t="s">
        <v>10</v>
      </c>
      <c r="B32" s="15">
        <f>B2+B3+B4+B5+B6+B7+B8+B9+B10+B11+B12+B13+B14+B15+B16+B17+B18+B19+B20+B21+B22+B23+B24+B25+B26+B27+B28+B29+B30+B31</f>
        <v>11</v>
      </c>
      <c r="C32" s="15">
        <f t="shared" ref="C32:K32" si="0">C2+C3+C4+C5+C6+C7+C8+C9+C10+C11+C12+C13+C14+C15+C16+C17+C18+C19+C20+C21+C22+C23+C24+C25+C26+C27+C28+C29+C30+C31</f>
        <v>17</v>
      </c>
      <c r="D32" s="15">
        <f t="shared" si="0"/>
        <v>19</v>
      </c>
      <c r="E32" s="15">
        <f t="shared" si="0"/>
        <v>23</v>
      </c>
      <c r="F32" s="15">
        <f t="shared" si="0"/>
        <v>14</v>
      </c>
      <c r="G32" s="15">
        <f t="shared" si="0"/>
        <v>20</v>
      </c>
      <c r="H32" s="15">
        <f t="shared" si="0"/>
        <v>7</v>
      </c>
      <c r="I32" s="15">
        <f t="shared" si="0"/>
        <v>4</v>
      </c>
      <c r="J32" s="15">
        <f t="shared" si="0"/>
        <v>4</v>
      </c>
      <c r="K32" s="15">
        <f t="shared" si="0"/>
        <v>6</v>
      </c>
    </row>
  </sheetData>
  <sortState columnSort="1" ref="B1:K1">
    <sortCondition ref="B1:K1"/>
  </sortState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2" sqref="C2"/>
    </sheetView>
  </sheetViews>
  <sheetFormatPr defaultRowHeight="14.4" x14ac:dyDescent="0.3"/>
  <cols>
    <col min="1" max="1" width="10.6640625" customWidth="1"/>
    <col min="2" max="2" width="104.21875" customWidth="1"/>
  </cols>
  <sheetData>
    <row r="1" spans="1:2" x14ac:dyDescent="0.3">
      <c r="A1" s="3" t="s">
        <v>0</v>
      </c>
      <c r="B1" s="3" t="s">
        <v>9</v>
      </c>
    </row>
    <row r="2" spans="1:2" x14ac:dyDescent="0.3">
      <c r="A2" s="4">
        <v>1</v>
      </c>
      <c r="B2" t="str">
        <f>REPLACE(IF('Нормализованная таблица'!$B2,"; "&amp;'Нормализованная таблица'!$B$1,"")&amp;IF('Нормализованная таблица'!$C2,"; "&amp;'Нормализованная таблица'!$C$1,"")&amp;IF('Нормализованная таблица'!$D2,"; "&amp;'Нормализованная таблица'!$D$1,"")&amp;IF('Нормализованная таблица'!$E2,"; "&amp;'Нормализованная таблица'!$E$1,"")&amp;IF('Нормализованная таблица'!$F2,"; "&amp;'Нормализованная таблица'!$F$1,"")&amp;IF('Нормализованная таблица'!$G2,"; "&amp;'Нормализованная таблица'!$G$1,"")&amp;IF('Нормализованная таблица'!$H2,"; "&amp;'Нормализованная таблица'!$H$1,"")&amp;IF('Нормализованная таблица'!$I2,"; "&amp;'Нормализованная таблица'!$I$1,"")&amp;IF('Нормализованная таблица'!$J2,"; "&amp;'Нормализованная таблица'!$J$1,"")&amp;IF('Нормализованная таблица'!$K2,"; "&amp;'Нормализованная таблица'!$K$1,""),1,2,"")</f>
        <v>Анальгин; Баралгин; Валидол; Влажные салфетки; Долгит; Контрактубекс; Корвалол; Стелланин; Терафлю</v>
      </c>
    </row>
    <row r="3" spans="1:2" x14ac:dyDescent="0.3">
      <c r="A3" s="4">
        <v>2</v>
      </c>
      <c r="B3" t="str">
        <f>REPLACE(IF('Нормализованная таблица'!$B3,"; "&amp;'Нормализованная таблица'!$B$1,"")&amp;IF('Нормализованная таблица'!$C3,"; "&amp;'Нормализованная таблица'!$C$1,"")&amp;IF('Нормализованная таблица'!$D3,"; "&amp;'Нормализованная таблица'!$D$1,"")&amp;IF('Нормализованная таблица'!$E3,"; "&amp;'Нормализованная таблица'!$E$1,"")&amp;IF('Нормализованная таблица'!$F3,"; "&amp;'Нормализованная таблица'!$F$1,"")&amp;IF('Нормализованная таблица'!$G3,"; "&amp;'Нормализованная таблица'!$G$1,"")&amp;IF('Нормализованная таблица'!$H3,"; "&amp;'Нормализованная таблица'!$H$1,"")&amp;IF('Нормализованная таблица'!$I3,"; "&amp;'Нормализованная таблица'!$I$1,"")&amp;IF('Нормализованная таблица'!$J3,"; "&amp;'Нормализованная таблица'!$J$1,"")&amp;IF('Нормализованная таблица'!$K3,"; "&amp;'Нормализованная таблица'!$K$1,""),1,2,"")</f>
        <v>Баралгин; Влажные салфетки; Контрактубекс; Мирамистин</v>
      </c>
    </row>
    <row r="4" spans="1:2" x14ac:dyDescent="0.3">
      <c r="A4" s="4">
        <v>3</v>
      </c>
      <c r="B4" t="str">
        <f>REPLACE(IF('Нормализованная таблица'!$B4,"; "&amp;'Нормализованная таблица'!$B$1,"")&amp;IF('Нормализованная таблица'!$C4,"; "&amp;'Нормализованная таблица'!$C$1,"")&amp;IF('Нормализованная таблица'!$D4,"; "&amp;'Нормализованная таблица'!$D$1,"")&amp;IF('Нормализованная таблица'!$E4,"; "&amp;'Нормализованная таблица'!$E$1,"")&amp;IF('Нормализованная таблица'!$F4,"; "&amp;'Нормализованная таблица'!$F$1,"")&amp;IF('Нормализованная таблица'!$G4,"; "&amp;'Нормализованная таблица'!$G$1,"")&amp;IF('Нормализованная таблица'!$H4,"; "&amp;'Нормализованная таблица'!$H$1,"")&amp;IF('Нормализованная таблица'!$I4,"; "&amp;'Нормализованная таблица'!$I$1,"")&amp;IF('Нормализованная таблица'!$J4,"; "&amp;'Нормализованная таблица'!$J$1,"")&amp;IF('Нормализованная таблица'!$K4,"; "&amp;'Нормализованная таблица'!$K$1,""),1,2,"")</f>
        <v>Долгит; Корвалол; Терафлю</v>
      </c>
    </row>
    <row r="5" spans="1:2" x14ac:dyDescent="0.3">
      <c r="A5" s="4">
        <v>4</v>
      </c>
      <c r="B5" t="str">
        <f>REPLACE(IF('Нормализованная таблица'!$B5,"; "&amp;'Нормализованная таблица'!$B$1,"")&amp;IF('Нормализованная таблица'!$C5,"; "&amp;'Нормализованная таблица'!$C$1,"")&amp;IF('Нормализованная таблица'!$D5,"; "&amp;'Нормализованная таблица'!$D$1,"")&amp;IF('Нормализованная таблица'!$E5,"; "&amp;'Нормализованная таблица'!$E$1,"")&amp;IF('Нормализованная таблица'!$F5,"; "&amp;'Нормализованная таблица'!$F$1,"")&amp;IF('Нормализованная таблица'!$G5,"; "&amp;'Нормализованная таблица'!$G$1,"")&amp;IF('Нормализованная таблица'!$H5,"; "&amp;'Нормализованная таблица'!$H$1,"")&amp;IF('Нормализованная таблица'!$I5,"; "&amp;'Нормализованная таблица'!$I$1,"")&amp;IF('Нормализованная таблица'!$J5,"; "&amp;'Нормализованная таблица'!$J$1,"")&amp;IF('Нормализованная таблица'!$K5,"; "&amp;'Нормализованная таблица'!$K$1,""),1,2,"")</f>
        <v>Анальгин; Влажные салфетки</v>
      </c>
    </row>
    <row r="6" spans="1:2" x14ac:dyDescent="0.3">
      <c r="A6" s="4">
        <v>5</v>
      </c>
      <c r="B6" t="str">
        <f>REPLACE(IF('Нормализованная таблица'!$B6,"; "&amp;'Нормализованная таблица'!$B$1,"")&amp;IF('Нормализованная таблица'!$C6,"; "&amp;'Нормализованная таблица'!$C$1,"")&amp;IF('Нормализованная таблица'!$D6,"; "&amp;'Нормализованная таблица'!$D$1,"")&amp;IF('Нормализованная таблица'!$E6,"; "&amp;'Нормализованная таблица'!$E$1,"")&amp;IF('Нормализованная таблица'!$F6,"; "&amp;'Нормализованная таблица'!$F$1,"")&amp;IF('Нормализованная таблица'!$G6,"; "&amp;'Нормализованная таблица'!$G$1,"")&amp;IF('Нормализованная таблица'!$H6,"; "&amp;'Нормализованная таблица'!$H$1,"")&amp;IF('Нормализованная таблица'!$I6,"; "&amp;'Нормализованная таблица'!$I$1,"")&amp;IF('Нормализованная таблица'!$J6,"; "&amp;'Нормализованная таблица'!$J$1,"")&amp;IF('Нормализованная таблица'!$K6,"; "&amp;'Нормализованная таблица'!$K$1,""),1,2,"")</f>
        <v>Валидол; Влажные салфетки; Долгит; Корвалол; Стелланин</v>
      </c>
    </row>
    <row r="7" spans="1:2" x14ac:dyDescent="0.3">
      <c r="A7" s="4">
        <v>6</v>
      </c>
      <c r="B7" t="str">
        <f>REPLACE(IF('Нормализованная таблица'!$B7,"; "&amp;'Нормализованная таблица'!$B$1,"")&amp;IF('Нормализованная таблица'!$C7,"; "&amp;'Нормализованная таблица'!$C$1,"")&amp;IF('Нормализованная таблица'!$D7,"; "&amp;'Нормализованная таблица'!$D$1,"")&amp;IF('Нормализованная таблица'!$E7,"; "&amp;'Нормализованная таблица'!$E$1,"")&amp;IF('Нормализованная таблица'!$F7,"; "&amp;'Нормализованная таблица'!$F$1,"")&amp;IF('Нормализованная таблица'!$G7,"; "&amp;'Нормализованная таблица'!$G$1,"")&amp;IF('Нормализованная таблица'!$H7,"; "&amp;'Нормализованная таблица'!$H$1,"")&amp;IF('Нормализованная таблица'!$I7,"; "&amp;'Нормализованная таблица'!$I$1,"")&amp;IF('Нормализованная таблица'!$J7,"; "&amp;'Нормализованная таблица'!$J$1,"")&amp;IF('Нормализованная таблица'!$K7,"; "&amp;'Нормализованная таблица'!$K$1,""),1,2,"")</f>
        <v>Баралгин; Валидол; Контрактубекс</v>
      </c>
    </row>
    <row r="8" spans="1:2" x14ac:dyDescent="0.3">
      <c r="A8" s="4">
        <v>7</v>
      </c>
      <c r="B8" t="str">
        <f>REPLACE(IF('Нормализованная таблица'!$B8,"; "&amp;'Нормализованная таблица'!$B$1,"")&amp;IF('Нормализованная таблица'!$C8,"; "&amp;'Нормализованная таблица'!$C$1,"")&amp;IF('Нормализованная таблица'!$D8,"; "&amp;'Нормализованная таблица'!$D$1,"")&amp;IF('Нормализованная таблица'!$E8,"; "&amp;'Нормализованная таблица'!$E$1,"")&amp;IF('Нормализованная таблица'!$F8,"; "&amp;'Нормализованная таблица'!$F$1,"")&amp;IF('Нормализованная таблица'!$G8,"; "&amp;'Нормализованная таблица'!$G$1,"")&amp;IF('Нормализованная таблица'!$H8,"; "&amp;'Нормализованная таблица'!$H$1,"")&amp;IF('Нормализованная таблица'!$I8,"; "&amp;'Нормализованная таблица'!$I$1,"")&amp;IF('Нормализованная таблица'!$J8,"; "&amp;'Нормализованная таблица'!$J$1,"")&amp;IF('Нормализованная таблица'!$K8,"; "&amp;'Нормализованная таблица'!$K$1,""),1,2,"")</f>
        <v>Баралгин; Валидол; Влажные салфетки; Контрактубекс; Стелланин</v>
      </c>
    </row>
    <row r="9" spans="1:2" x14ac:dyDescent="0.3">
      <c r="A9" s="4">
        <v>8</v>
      </c>
      <c r="B9" t="str">
        <f>REPLACE(IF('Нормализованная таблица'!$B9,"; "&amp;'Нормализованная таблица'!$B$1,"")&amp;IF('Нормализованная таблица'!$C9,"; "&amp;'Нормализованная таблица'!$C$1,"")&amp;IF('Нормализованная таблица'!$D9,"; "&amp;'Нормализованная таблица'!$D$1,"")&amp;IF('Нормализованная таблица'!$E9,"; "&amp;'Нормализованная таблица'!$E$1,"")&amp;IF('Нормализованная таблица'!$F9,"; "&amp;'Нормализованная таблица'!$F$1,"")&amp;IF('Нормализованная таблица'!$G9,"; "&amp;'Нормализованная таблица'!$G$1,"")&amp;IF('Нормализованная таблица'!$H9,"; "&amp;'Нормализованная таблица'!$H$1,"")&amp;IF('Нормализованная таблица'!$I9,"; "&amp;'Нормализованная таблица'!$I$1,"")&amp;IF('Нормализованная таблица'!$J9,"; "&amp;'Нормализованная таблица'!$J$1,"")&amp;IF('Нормализованная таблица'!$K9,"; "&amp;'Нормализованная таблица'!$K$1,""),1,2,"")</f>
        <v>Валидол; Влажные салфетки; Долгит; Контрактубекс</v>
      </c>
    </row>
    <row r="10" spans="1:2" x14ac:dyDescent="0.3">
      <c r="A10" s="4">
        <v>9</v>
      </c>
      <c r="B10" t="str">
        <f>REPLACE(IF('Нормализованная таблица'!$B10,"; "&amp;'Нормализованная таблица'!$B$1,"")&amp;IF('Нормализованная таблица'!$C10,"; "&amp;'Нормализованная таблица'!$C$1,"")&amp;IF('Нормализованная таблица'!$D10,"; "&amp;'Нормализованная таблица'!$D$1,"")&amp;IF('Нормализованная таблица'!$E10,"; "&amp;'Нормализованная таблица'!$E$1,"")&amp;IF('Нормализованная таблица'!$F10,"; "&amp;'Нормализованная таблица'!$F$1,"")&amp;IF('Нормализованная таблица'!$G10,"; "&amp;'Нормализованная таблица'!$G$1,"")&amp;IF('Нормализованная таблица'!$H10,"; "&amp;'Нормализованная таблица'!$H$1,"")&amp;IF('Нормализованная таблица'!$I10,"; "&amp;'Нормализованная таблица'!$I$1,"")&amp;IF('Нормализованная таблица'!$J10,"; "&amp;'Нормализованная таблица'!$J$1,"")&amp;IF('Нормализованная таблица'!$K10,"; "&amp;'Нормализованная таблица'!$K$1,""),1,2,"")</f>
        <v>Валидол; Влажные салфетки; Контрактубекс</v>
      </c>
    </row>
    <row r="11" spans="1:2" x14ac:dyDescent="0.3">
      <c r="A11" s="4">
        <v>10</v>
      </c>
      <c r="B11" t="str">
        <f>REPLACE(IF('Нормализованная таблица'!$B11,"; "&amp;'Нормализованная таблица'!$B$1,"")&amp;IF('Нормализованная таблица'!$C11,"; "&amp;'Нормализованная таблица'!$C$1,"")&amp;IF('Нормализованная таблица'!$D11,"; "&amp;'Нормализованная таблица'!$D$1,"")&amp;IF('Нормализованная таблица'!$E11,"; "&amp;'Нормализованная таблица'!$E$1,"")&amp;IF('Нормализованная таблица'!$F11,"; "&amp;'Нормализованная таблица'!$F$1,"")&amp;IF('Нормализованная таблица'!$G11,"; "&amp;'Нормализованная таблица'!$G$1,"")&amp;IF('Нормализованная таблица'!$H11,"; "&amp;'Нормализованная таблица'!$H$1,"")&amp;IF('Нормализованная таблица'!$I11,"; "&amp;'Нормализованная таблица'!$I$1,"")&amp;IF('Нормализованная таблица'!$J11,"; "&amp;'Нормализованная таблица'!$J$1,"")&amp;IF('Нормализованная таблица'!$K11,"; "&amp;'Нормализованная таблица'!$K$1,""),1,2,"")</f>
        <v>Анальгин; Влажные салфетки</v>
      </c>
    </row>
    <row r="12" spans="1:2" x14ac:dyDescent="0.3">
      <c r="A12" s="4">
        <v>11</v>
      </c>
      <c r="B12" t="str">
        <f>REPLACE(IF('Нормализованная таблица'!$B12,"; "&amp;'Нормализованная таблица'!$B$1,"")&amp;IF('Нормализованная таблица'!$C12,"; "&amp;'Нормализованная таблица'!$C$1,"")&amp;IF('Нормализованная таблица'!$D12,"; "&amp;'Нормализованная таблица'!$D$1,"")&amp;IF('Нормализованная таблица'!$E12,"; "&amp;'Нормализованная таблица'!$E$1,"")&amp;IF('Нормализованная таблица'!$F12,"; "&amp;'Нормализованная таблица'!$F$1,"")&amp;IF('Нормализованная таблица'!$G12,"; "&amp;'Нормализованная таблица'!$G$1,"")&amp;IF('Нормализованная таблица'!$H12,"; "&amp;'Нормализованная таблица'!$H$1,"")&amp;IF('Нормализованная таблица'!$I12,"; "&amp;'Нормализованная таблица'!$I$1,"")&amp;IF('Нормализованная таблица'!$J12,"; "&amp;'Нормализованная таблица'!$J$1,"")&amp;IF('Нормализованная таблица'!$K12,"; "&amp;'Нормализованная таблица'!$K$1,""),1,2,"")</f>
        <v>Баралгин; Влажные салфетки; Долгит; Терафлю</v>
      </c>
    </row>
    <row r="13" spans="1:2" x14ac:dyDescent="0.3">
      <c r="A13" s="4">
        <v>12</v>
      </c>
      <c r="B13" t="str">
        <f>REPLACE(IF('Нормализованная таблица'!$B13,"; "&amp;'Нормализованная таблица'!$B$1,"")&amp;IF('Нормализованная таблица'!$C13,"; "&amp;'Нормализованная таблица'!$C$1,"")&amp;IF('Нормализованная таблица'!$D13,"; "&amp;'Нормализованная таблица'!$D$1,"")&amp;IF('Нормализованная таблица'!$E13,"; "&amp;'Нормализованная таблица'!$E$1,"")&amp;IF('Нормализованная таблица'!$F13,"; "&amp;'Нормализованная таблица'!$F$1,"")&amp;IF('Нормализованная таблица'!$G13,"; "&amp;'Нормализованная таблица'!$G$1,"")&amp;IF('Нормализованная таблица'!$H13,"; "&amp;'Нормализованная таблица'!$H$1,"")&amp;IF('Нормализованная таблица'!$I13,"; "&amp;'Нормализованная таблица'!$I$1,"")&amp;IF('Нормализованная таблица'!$J13,"; "&amp;'Нормализованная таблица'!$J$1,"")&amp;IF('Нормализованная таблица'!$K13,"; "&amp;'Нормализованная таблица'!$K$1,""),1,2,"")</f>
        <v>Баралгин; Валидол; Влажные салфетки; Контрактубекс</v>
      </c>
    </row>
    <row r="14" spans="1:2" x14ac:dyDescent="0.3">
      <c r="A14" s="4">
        <v>13</v>
      </c>
      <c r="B14" t="str">
        <f>REPLACE(IF('Нормализованная таблица'!$B14,"; "&amp;'Нормализованная таблица'!$B$1,"")&amp;IF('Нормализованная таблица'!$C14,"; "&amp;'Нормализованная таблица'!$C$1,"")&amp;IF('Нормализованная таблица'!$D14,"; "&amp;'Нормализованная таблица'!$D$1,"")&amp;IF('Нормализованная таблица'!$E14,"; "&amp;'Нормализованная таблица'!$E$1,"")&amp;IF('Нормализованная таблица'!$F14,"; "&amp;'Нормализованная таблица'!$F$1,"")&amp;IF('Нормализованная таблица'!$G14,"; "&amp;'Нормализованная таблица'!$G$1,"")&amp;IF('Нормализованная таблица'!$H14,"; "&amp;'Нормализованная таблица'!$H$1,"")&amp;IF('Нормализованная таблица'!$I14,"; "&amp;'Нормализованная таблица'!$I$1,"")&amp;IF('Нормализованная таблица'!$J14,"; "&amp;'Нормализованная таблица'!$J$1,"")&amp;IF('Нормализованная таблица'!$K14,"; "&amp;'Нормализованная таблица'!$K$1,""),1,2,"")</f>
        <v>Анальгин; Баралгин; Валидол; Влажные салфетки; Контрактубекс; Корвалол</v>
      </c>
    </row>
    <row r="15" spans="1:2" x14ac:dyDescent="0.3">
      <c r="A15" s="4">
        <v>14</v>
      </c>
      <c r="B15" t="str">
        <f>REPLACE(IF('Нормализованная таблица'!$B15,"; "&amp;'Нормализованная таблица'!$B$1,"")&amp;IF('Нормализованная таблица'!$C15,"; "&amp;'Нормализованная таблица'!$C$1,"")&amp;IF('Нормализованная таблица'!$D15,"; "&amp;'Нормализованная таблица'!$D$1,"")&amp;IF('Нормализованная таблица'!$E15,"; "&amp;'Нормализованная таблица'!$E$1,"")&amp;IF('Нормализованная таблица'!$F15,"; "&amp;'Нормализованная таблица'!$F$1,"")&amp;IF('Нормализованная таблица'!$G15,"; "&amp;'Нормализованная таблица'!$G$1,"")&amp;IF('Нормализованная таблица'!$H15,"; "&amp;'Нормализованная таблица'!$H$1,"")&amp;IF('Нормализованная таблица'!$I15,"; "&amp;'Нормализованная таблица'!$I$1,"")&amp;IF('Нормализованная таблица'!$J15,"; "&amp;'Нормализованная таблица'!$J$1,"")&amp;IF('Нормализованная таблица'!$K15,"; "&amp;'Нормализованная таблица'!$K$1,""),1,2,"")</f>
        <v>Анальгин; Баралгин; Валидол; Влажные салфетки; Контрактубекс</v>
      </c>
    </row>
    <row r="16" spans="1:2" x14ac:dyDescent="0.3">
      <c r="A16" s="4">
        <v>15</v>
      </c>
      <c r="B16" t="str">
        <f>REPLACE(IF('Нормализованная таблица'!$B16,"; "&amp;'Нормализованная таблица'!$B$1,"")&amp;IF('Нормализованная таблица'!$C16,"; "&amp;'Нормализованная таблица'!$C$1,"")&amp;IF('Нормализованная таблица'!$D16,"; "&amp;'Нормализованная таблица'!$D$1,"")&amp;IF('Нормализованная таблица'!$E16,"; "&amp;'Нормализованная таблица'!$E$1,"")&amp;IF('Нормализованная таблица'!$F16,"; "&amp;'Нормализованная таблица'!$F$1,"")&amp;IF('Нормализованная таблица'!$G16,"; "&amp;'Нормализованная таблица'!$G$1,"")&amp;IF('Нормализованная таблица'!$H16,"; "&amp;'Нормализованная таблица'!$H$1,"")&amp;IF('Нормализованная таблица'!$I16,"; "&amp;'Нормализованная таблица'!$I$1,"")&amp;IF('Нормализованная таблица'!$J16,"; "&amp;'Нормализованная таблица'!$J$1,"")&amp;IF('Нормализованная таблица'!$K16,"; "&amp;'Нормализованная таблица'!$K$1,""),1,2,"")</f>
        <v>Анальгин; Баралгин; Валидол; Влажные салфетки; Долгит; Контрактубекс; Корвалол; Мирамистин</v>
      </c>
    </row>
    <row r="17" spans="1:2" x14ac:dyDescent="0.3">
      <c r="A17" s="4">
        <v>16</v>
      </c>
      <c r="B17" t="str">
        <f>REPLACE(IF('Нормализованная таблица'!$B17,"; "&amp;'Нормализованная таблица'!$B$1,"")&amp;IF('Нормализованная таблица'!$C17,"; "&amp;'Нормализованная таблица'!$C$1,"")&amp;IF('Нормализованная таблица'!$D17,"; "&amp;'Нормализованная таблица'!$D$1,"")&amp;IF('Нормализованная таблица'!$E17,"; "&amp;'Нормализованная таблица'!$E$1,"")&amp;IF('Нормализованная таблица'!$F17,"; "&amp;'Нормализованная таблица'!$F$1,"")&amp;IF('Нормализованная таблица'!$G17,"; "&amp;'Нормализованная таблица'!$G$1,"")&amp;IF('Нормализованная таблица'!$H17,"; "&amp;'Нормализованная таблица'!$H$1,"")&amp;IF('Нормализованная таблица'!$I17,"; "&amp;'Нормализованная таблица'!$I$1,"")&amp;IF('Нормализованная таблица'!$J17,"; "&amp;'Нормализованная таблица'!$J$1,"")&amp;IF('Нормализованная таблица'!$K17,"; "&amp;'Нормализованная таблица'!$K$1,""),1,2,"")</f>
        <v>Валидол; Влажные салфетки; Долгит; Мирамистин; Стелланин</v>
      </c>
    </row>
    <row r="18" spans="1:2" x14ac:dyDescent="0.3">
      <c r="A18" s="4">
        <v>17</v>
      </c>
      <c r="B18" t="str">
        <f>REPLACE(IF('Нормализованная таблица'!$B18,"; "&amp;'Нормализованная таблица'!$B$1,"")&amp;IF('Нормализованная таблица'!$C18,"; "&amp;'Нормализованная таблица'!$C$1,"")&amp;IF('Нормализованная таблица'!$D18,"; "&amp;'Нормализованная таблица'!$D$1,"")&amp;IF('Нормализованная таблица'!$E18,"; "&amp;'Нормализованная таблица'!$E$1,"")&amp;IF('Нормализованная таблица'!$F18,"; "&amp;'Нормализованная таблица'!$F$1,"")&amp;IF('Нормализованная таблица'!$G18,"; "&amp;'Нормализованная таблица'!$G$1,"")&amp;IF('Нормализованная таблица'!$H18,"; "&amp;'Нормализованная таблица'!$H$1,"")&amp;IF('Нормализованная таблица'!$I18,"; "&amp;'Нормализованная таблица'!$I$1,"")&amp;IF('Нормализованная таблица'!$J18,"; "&amp;'Нормализованная таблица'!$J$1,"")&amp;IF('Нормализованная таблица'!$K18,"; "&amp;'Нормализованная таблица'!$K$1,""),1,2,"")</f>
        <v>Баралгин; Валидол; Влажные салфетки; Долгит; Контрактубекс</v>
      </c>
    </row>
    <row r="19" spans="1:2" x14ac:dyDescent="0.3">
      <c r="A19" s="4">
        <v>18</v>
      </c>
      <c r="B19" t="str">
        <f>REPLACE(IF('Нормализованная таблица'!$B19,"; "&amp;'Нормализованная таблица'!$B$1,"")&amp;IF('Нормализованная таблица'!$C19,"; "&amp;'Нормализованная таблица'!$C$1,"")&amp;IF('Нормализованная таблица'!$D19,"; "&amp;'Нормализованная таблица'!$D$1,"")&amp;IF('Нормализованная таблица'!$E19,"; "&amp;'Нормализованная таблица'!$E$1,"")&amp;IF('Нормализованная таблица'!$F19,"; "&amp;'Нормализованная таблица'!$F$1,"")&amp;IF('Нормализованная таблица'!$G19,"; "&amp;'Нормализованная таблица'!$G$1,"")&amp;IF('Нормализованная таблица'!$H19,"; "&amp;'Нормализованная таблица'!$H$1,"")&amp;IF('Нормализованная таблица'!$I19,"; "&amp;'Нормализованная таблица'!$I$1,"")&amp;IF('Нормализованная таблица'!$J19,"; "&amp;'Нормализованная таблица'!$J$1,"")&amp;IF('Нормализованная таблица'!$K19,"; "&amp;'Нормализованная таблица'!$K$1,""),1,2,"")</f>
        <v>Баралгин; Валидол; Влажные салфетки; Долгит; Контрактубекс</v>
      </c>
    </row>
    <row r="20" spans="1:2" x14ac:dyDescent="0.3">
      <c r="A20" s="4">
        <v>19</v>
      </c>
      <c r="B20" t="str">
        <f>REPLACE(IF('Нормализованная таблица'!$B20,"; "&amp;'Нормализованная таблица'!$B$1,"")&amp;IF('Нормализованная таблица'!$C20,"; "&amp;'Нормализованная таблица'!$C$1,"")&amp;IF('Нормализованная таблица'!$D20,"; "&amp;'Нормализованная таблица'!$D$1,"")&amp;IF('Нормализованная таблица'!$E20,"; "&amp;'Нормализованная таблица'!$E$1,"")&amp;IF('Нормализованная таблица'!$F20,"; "&amp;'Нормализованная таблица'!$F$1,"")&amp;IF('Нормализованная таблица'!$G20,"; "&amp;'Нормализованная таблица'!$G$1,"")&amp;IF('Нормализованная таблица'!$H20,"; "&amp;'Нормализованная таблица'!$H$1,"")&amp;IF('Нормализованная таблица'!$I20,"; "&amp;'Нормализованная таблица'!$I$1,"")&amp;IF('Нормализованная таблица'!$J20,"; "&amp;'Нормализованная таблица'!$J$1,"")&amp;IF('Нормализованная таблица'!$K20,"; "&amp;'Нормализованная таблица'!$K$1,""),1,2,"")</f>
        <v>Анальгин; Влажные салфетки; Долгит; Терафлю</v>
      </c>
    </row>
    <row r="21" spans="1:2" x14ac:dyDescent="0.3">
      <c r="A21" s="4">
        <v>20</v>
      </c>
      <c r="B21" t="str">
        <f>REPLACE(IF('Нормализованная таблица'!$B21,"; "&amp;'Нормализованная таблица'!$B$1,"")&amp;IF('Нормализованная таблица'!$C21,"; "&amp;'Нормализованная таблица'!$C$1,"")&amp;IF('Нормализованная таблица'!$D21,"; "&amp;'Нормализованная таблица'!$D$1,"")&amp;IF('Нормализованная таблица'!$E21,"; "&amp;'Нормализованная таблица'!$E$1,"")&amp;IF('Нормализованная таблица'!$F21,"; "&amp;'Нормализованная таблица'!$F$1,"")&amp;IF('Нормализованная таблица'!$G21,"; "&amp;'Нормализованная таблица'!$G$1,"")&amp;IF('Нормализованная таблица'!$H21,"; "&amp;'Нормализованная таблица'!$H$1,"")&amp;IF('Нормализованная таблица'!$I21,"; "&amp;'Нормализованная таблица'!$I$1,"")&amp;IF('Нормализованная таблица'!$J21,"; "&amp;'Нормализованная таблица'!$J$1,"")&amp;IF('Нормализованная таблица'!$K21,"; "&amp;'Нормализованная таблица'!$K$1,""),1,2,"")</f>
        <v>Влажные салфетки; Контрактубекс</v>
      </c>
    </row>
    <row r="22" spans="1:2" x14ac:dyDescent="0.3">
      <c r="A22" s="4">
        <v>21</v>
      </c>
      <c r="B22" t="str">
        <f>REPLACE(IF('Нормализованная таблица'!$B22,"; "&amp;'Нормализованная таблица'!$B$1,"")&amp;IF('Нормализованная таблица'!$C22,"; "&amp;'Нормализованная таблица'!$C$1,"")&amp;IF('Нормализованная таблица'!$D22,"; "&amp;'Нормализованная таблица'!$D$1,"")&amp;IF('Нормализованная таблица'!$E22,"; "&amp;'Нормализованная таблица'!$E$1,"")&amp;IF('Нормализованная таблица'!$F22,"; "&amp;'Нормализованная таблица'!$F$1,"")&amp;IF('Нормализованная таблица'!$G22,"; "&amp;'Нормализованная таблица'!$G$1,"")&amp;IF('Нормализованная таблица'!$H22,"; "&amp;'Нормализованная таблица'!$H$1,"")&amp;IF('Нормализованная таблица'!$I22,"; "&amp;'Нормализованная таблица'!$I$1,"")&amp;IF('Нормализованная таблица'!$J22,"; "&amp;'Нормализованная таблица'!$J$1,"")&amp;IF('Нормализованная таблица'!$K22,"; "&amp;'Нормализованная таблица'!$K$1,""),1,2,"")</f>
        <v>Влажные салфетки; Долгит; Контрактубекс; Терафлю</v>
      </c>
    </row>
    <row r="23" spans="1:2" x14ac:dyDescent="0.3">
      <c r="A23" s="4">
        <v>22</v>
      </c>
      <c r="B23" t="str">
        <f>REPLACE(IF('Нормализованная таблица'!$B23,"; "&amp;'Нормализованная таблица'!$B$1,"")&amp;IF('Нормализованная таблица'!$C23,"; "&amp;'Нормализованная таблица'!$C$1,"")&amp;IF('Нормализованная таблица'!$D23,"; "&amp;'Нормализованная таблица'!$D$1,"")&amp;IF('Нормализованная таблица'!$E23,"; "&amp;'Нормализованная таблица'!$E$1,"")&amp;IF('Нормализованная таблица'!$F23,"; "&amp;'Нормализованная таблица'!$F$1,"")&amp;IF('Нормализованная таблица'!$G23,"; "&amp;'Нормализованная таблица'!$G$1,"")&amp;IF('Нормализованная таблица'!$H23,"; "&amp;'Нормализованная таблица'!$H$1,"")&amp;IF('Нормализованная таблица'!$I23,"; "&amp;'Нормализованная таблица'!$I$1,"")&amp;IF('Нормализованная таблица'!$J23,"; "&amp;'Нормализованная таблица'!$J$1,"")&amp;IF('Нормализованная таблица'!$K23,"; "&amp;'Нормализованная таблица'!$K$1,""),1,2,"")</f>
        <v>Анальгин; Контрактубекс</v>
      </c>
    </row>
    <row r="24" spans="1:2" x14ac:dyDescent="0.3">
      <c r="A24" s="4">
        <v>23</v>
      </c>
      <c r="B24" t="str">
        <f>REPLACE(IF('Нормализованная таблица'!$B24,"; "&amp;'Нормализованная таблица'!$B$1,"")&amp;IF('Нормализованная таблица'!$C24,"; "&amp;'Нормализованная таблица'!$C$1,"")&amp;IF('Нормализованная таблица'!$D24,"; "&amp;'Нормализованная таблица'!$D$1,"")&amp;IF('Нормализованная таблица'!$E24,"; "&amp;'Нормализованная таблица'!$E$1,"")&amp;IF('Нормализованная таблица'!$F24,"; "&amp;'Нормализованная таблица'!$F$1,"")&amp;IF('Нормализованная таблица'!$G24,"; "&amp;'Нормализованная таблица'!$G$1,"")&amp;IF('Нормализованная таблица'!$H24,"; "&amp;'Нормализованная таблица'!$H$1,"")&amp;IF('Нормализованная таблица'!$I24,"; "&amp;'Нормализованная таблица'!$I$1,"")&amp;IF('Нормализованная таблица'!$J24,"; "&amp;'Нормализованная таблица'!$J$1,"")&amp;IF('Нормализованная таблица'!$K24,"; "&amp;'Нормализованная таблица'!$K$1,""),1,2,"")</f>
        <v>Баралгин; Валидол; Контрактубекс</v>
      </c>
    </row>
    <row r="25" spans="1:2" x14ac:dyDescent="0.3">
      <c r="A25" s="4">
        <v>24</v>
      </c>
      <c r="B25" t="str">
        <f>REPLACE(IF('Нормализованная таблица'!$B25,"; "&amp;'Нормализованная таблица'!$B$1,"")&amp;IF('Нормализованная таблица'!$C25,"; "&amp;'Нормализованная таблица'!$C$1,"")&amp;IF('Нормализованная таблица'!$D25,"; "&amp;'Нормализованная таблица'!$D$1,"")&amp;IF('Нормализованная таблица'!$E25,"; "&amp;'Нормализованная таблица'!$E$1,"")&amp;IF('Нормализованная таблица'!$F25,"; "&amp;'Нормализованная таблица'!$F$1,"")&amp;IF('Нормализованная таблица'!$G25,"; "&amp;'Нормализованная таблица'!$G$1,"")&amp;IF('Нормализованная таблица'!$H25,"; "&amp;'Нормализованная таблица'!$H$1,"")&amp;IF('Нормализованная таблица'!$I25,"; "&amp;'Нормализованная таблица'!$I$1,"")&amp;IF('Нормализованная таблица'!$J25,"; "&amp;'Нормализованная таблица'!$J$1,"")&amp;IF('Нормализованная таблица'!$K25,"; "&amp;'Нормализованная таблица'!$K$1,""),1,2,"")</f>
        <v>Баралгин; Валидол; Контрактубекс; Корвалол</v>
      </c>
    </row>
    <row r="26" spans="1:2" x14ac:dyDescent="0.3">
      <c r="A26" s="4">
        <v>25</v>
      </c>
      <c r="B26" t="str">
        <f>REPLACE(IF('Нормализованная таблица'!$B26,"; "&amp;'Нормализованная таблица'!$B$1,"")&amp;IF('Нормализованная таблица'!$C26,"; "&amp;'Нормализованная таблица'!$C$1,"")&amp;IF('Нормализованная таблица'!$D26,"; "&amp;'Нормализованная таблица'!$D$1,"")&amp;IF('Нормализованная таблица'!$E26,"; "&amp;'Нормализованная таблица'!$E$1,"")&amp;IF('Нормализованная таблица'!$F26,"; "&amp;'Нормализованная таблица'!$F$1,"")&amp;IF('Нормализованная таблица'!$G26,"; "&amp;'Нормализованная таблица'!$G$1,"")&amp;IF('Нормализованная таблица'!$H26,"; "&amp;'Нормализованная таблица'!$H$1,"")&amp;IF('Нормализованная таблица'!$I26,"; "&amp;'Нормализованная таблица'!$I$1,"")&amp;IF('Нормализованная таблица'!$J26,"; "&amp;'Нормализованная таблица'!$J$1,"")&amp;IF('Нормализованная таблица'!$K26,"; "&amp;'Нормализованная таблица'!$K$1,""),1,2,"")</f>
        <v>Анальгин; Баралгин; Валидол; Влажные салфетки; Контрактубекс; Терафлю</v>
      </c>
    </row>
    <row r="27" spans="1:2" x14ac:dyDescent="0.3">
      <c r="A27" s="4">
        <v>26</v>
      </c>
      <c r="B27" t="str">
        <f>REPLACE(IF('Нормализованная таблица'!$B27,"; "&amp;'Нормализованная таблица'!$B$1,"")&amp;IF('Нормализованная таблица'!$C27,"; "&amp;'Нормализованная таблица'!$C$1,"")&amp;IF('Нормализованная таблица'!$D27,"; "&amp;'Нормализованная таблица'!$D$1,"")&amp;IF('Нормализованная таблица'!$E27,"; "&amp;'Нормализованная таблица'!$E$1,"")&amp;IF('Нормализованная таблица'!$F27,"; "&amp;'Нормализованная таблица'!$F$1,"")&amp;IF('Нормализованная таблица'!$G27,"; "&amp;'Нормализованная таблица'!$G$1,"")&amp;IF('Нормализованная таблица'!$H27,"; "&amp;'Нормализованная таблица'!$H$1,"")&amp;IF('Нормализованная таблица'!$I27,"; "&amp;'Нормализованная таблица'!$I$1,"")&amp;IF('Нормализованная таблица'!$J27,"; "&amp;'Нормализованная таблица'!$J$1,"")&amp;IF('Нормализованная таблица'!$K27,"; "&amp;'Нормализованная таблица'!$K$1,""),1,2,"")</f>
        <v>Баралгин; Валидол; Влажные салфетки</v>
      </c>
    </row>
    <row r="28" spans="1:2" x14ac:dyDescent="0.3">
      <c r="A28" s="4">
        <v>27</v>
      </c>
      <c r="B28" t="str">
        <f>REPLACE(IF('Нормализованная таблица'!$B28,"; "&amp;'Нормализованная таблица'!$B$1,"")&amp;IF('Нормализованная таблица'!$C28,"; "&amp;'Нормализованная таблица'!$C$1,"")&amp;IF('Нормализованная таблица'!$D28,"; "&amp;'Нормализованная таблица'!$D$1,"")&amp;IF('Нормализованная таблица'!$E28,"; "&amp;'Нормализованная таблица'!$E$1,"")&amp;IF('Нормализованная таблица'!$F28,"; "&amp;'Нормализованная таблица'!$F$1,"")&amp;IF('Нормализованная таблица'!$G28,"; "&amp;'Нормализованная таблица'!$G$1,"")&amp;IF('Нормализованная таблица'!$H28,"; "&amp;'Нормализованная таблица'!$H$1,"")&amp;IF('Нормализованная таблица'!$I28,"; "&amp;'Нормализованная таблица'!$I$1,"")&amp;IF('Нормализованная таблица'!$J28,"; "&amp;'Нормализованная таблица'!$J$1,"")&amp;IF('Нормализованная таблица'!$K28,"; "&amp;'Нормализованная таблица'!$K$1,""),1,2,"")</f>
        <v>Анальгин; Баралгин</v>
      </c>
    </row>
    <row r="29" spans="1:2" x14ac:dyDescent="0.3">
      <c r="A29" s="4">
        <v>28</v>
      </c>
      <c r="B29" t="str">
        <f>REPLACE(IF('Нормализованная таблица'!$B29,"; "&amp;'Нормализованная таблица'!$B$1,"")&amp;IF('Нормализованная таблица'!$C29,"; "&amp;'Нормализованная таблица'!$C$1,"")&amp;IF('Нормализованная таблица'!$D29,"; "&amp;'Нормализованная таблица'!$D$1,"")&amp;IF('Нормализованная таблица'!$E29,"; "&amp;'Нормализованная таблица'!$E$1,"")&amp;IF('Нормализованная таблица'!$F29,"; "&amp;'Нормализованная таблица'!$F$1,"")&amp;IF('Нормализованная таблица'!$G29,"; "&amp;'Нормализованная таблица'!$G$1,"")&amp;IF('Нормализованная таблица'!$H29,"; "&amp;'Нормализованная таблица'!$H$1,"")&amp;IF('Нормализованная таблица'!$I29,"; "&amp;'Нормализованная таблица'!$I$1,"")&amp;IF('Нормализованная таблица'!$J29,"; "&amp;'Нормализованная таблица'!$J$1,"")&amp;IF('Нормализованная таблица'!$K29,"; "&amp;'Нормализованная таблица'!$K$1,""),1,2,"")</f>
        <v>Анальгин; Баралгин; Валидол; Влажные салфетки; Долгит; Контрактубекс</v>
      </c>
    </row>
    <row r="30" spans="1:2" x14ac:dyDescent="0.3">
      <c r="A30" s="4">
        <v>29</v>
      </c>
      <c r="B30" t="str">
        <f>REPLACE(IF('Нормализованная таблица'!$B30,"; "&amp;'Нормализованная таблица'!$B$1,"")&amp;IF('Нормализованная таблица'!$C30,"; "&amp;'Нормализованная таблица'!$C$1,"")&amp;IF('Нормализованная таблица'!$D30,"; "&amp;'Нормализованная таблица'!$D$1,"")&amp;IF('Нормализованная таблица'!$E30,"; "&amp;'Нормализованная таблица'!$E$1,"")&amp;IF('Нормализованная таблица'!$F30,"; "&amp;'Нормализованная таблица'!$F$1,"")&amp;IF('Нормализованная таблица'!$G30,"; "&amp;'Нормализованная таблица'!$G$1,"")&amp;IF('Нормализованная таблица'!$H30,"; "&amp;'Нормализованная таблица'!$H$1,"")&amp;IF('Нормализованная таблица'!$I30,"; "&amp;'Нормализованная таблица'!$I$1,"")&amp;IF('Нормализованная таблица'!$J30,"; "&amp;'Нормализованная таблица'!$J$1,"")&amp;IF('Нормализованная таблица'!$K30,"; "&amp;'Нормализованная таблица'!$K$1,""),1,2,"")</f>
        <v>Валидол; Влажные салфетки; Долгит; Контрактубекс; Корвалол</v>
      </c>
    </row>
    <row r="31" spans="1:2" x14ac:dyDescent="0.3">
      <c r="A31" s="4">
        <v>30</v>
      </c>
      <c r="B31" t="str">
        <f>REPLACE(IF('Нормализованная таблица'!$B31,"; "&amp;'Нормализованная таблица'!$B$1,"")&amp;IF('Нормализованная таблица'!$C31,"; "&amp;'Нормализованная таблица'!$C$1,"")&amp;IF('Нормализованная таблица'!$D31,"; "&amp;'Нормализованная таблица'!$D$1,"")&amp;IF('Нормализованная таблица'!$E31,"; "&amp;'Нормализованная таблица'!$E$1,"")&amp;IF('Нормализованная таблица'!$F31,"; "&amp;'Нормализованная таблица'!$F$1,"")&amp;IF('Нормализованная таблица'!$G31,"; "&amp;'Нормализованная таблица'!$G$1,"")&amp;IF('Нормализованная таблица'!$H31,"; "&amp;'Нормализованная таблица'!$H$1,"")&amp;IF('Нормализованная таблица'!$I31,"; "&amp;'Нормализованная таблица'!$I$1,"")&amp;IF('Нормализованная таблица'!$J31,"; "&amp;'Нормализованная таблица'!$J$1,"")&amp;IF('Нормализованная таблица'!$K31,"; "&amp;'Нормализованная таблица'!$K$1,""),1,2,"")</f>
        <v>Долгит; Мирамистин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01"/>
  <sheetViews>
    <sheetView tabSelected="1" workbookViewId="0">
      <selection activeCell="B4904" sqref="B4904"/>
    </sheetView>
  </sheetViews>
  <sheetFormatPr defaultRowHeight="14.4" x14ac:dyDescent="0.3"/>
  <cols>
    <col min="1" max="1" width="33.77734375" customWidth="1"/>
    <col min="2" max="2" width="18.77734375" bestFit="1" customWidth="1"/>
    <col min="3" max="3" width="15.21875" bestFit="1" customWidth="1"/>
    <col min="4" max="4" width="18.109375" bestFit="1" customWidth="1"/>
    <col min="5" max="5" width="15.5546875" bestFit="1" customWidth="1"/>
  </cols>
  <sheetData>
    <row r="1" spans="1:5" x14ac:dyDescent="0.3">
      <c r="A1" s="13" t="s">
        <v>26</v>
      </c>
      <c r="B1" s="13" t="s">
        <v>27</v>
      </c>
      <c r="C1" s="13" t="s">
        <v>29</v>
      </c>
      <c r="D1" s="13" t="s">
        <v>28</v>
      </c>
      <c r="E1" s="13" t="s">
        <v>30</v>
      </c>
    </row>
    <row r="2" spans="1:5" hidden="1" x14ac:dyDescent="0.3">
      <c r="A2" t="str">
        <f ca="1">IF('Двухпредметные наборы'!$C2 &gt;=Параметры!$A$2,"{"&amp;'Двухпредметные наборы'!A2&amp;"}","")</f>
        <v>{Анальгин}</v>
      </c>
      <c r="B2" t="str">
        <f ca="1">IF('Двухпредметные наборы'!$C2 &gt;=Параметры!$A$2,"{"&amp;'Двухпредметные наборы'!B2&amp;"}","")</f>
        <v>{Баралгин}</v>
      </c>
      <c r="C2">
        <f ca="1">'Двухпредметные наборы'!C2/COUNT('Список покупок'!$A$2:$A$31)</f>
        <v>0.23333333333333334</v>
      </c>
      <c r="D2">
        <f ca="1">'Двухпредметные наборы'!C2/INDIRECT(ADDRESS(MATCH(A2,Таблицы!$B$3:$B$12)+1,2,,,Таблицы!$B$1))</f>
        <v>0.63636363636363635</v>
      </c>
      <c r="E2" s="5">
        <f ca="1">C2*D2</f>
        <v>0.1484848484848485</v>
      </c>
    </row>
    <row r="3" spans="1:5" hidden="1" x14ac:dyDescent="0.3">
      <c r="A3" t="str">
        <f ca="1">"{"&amp;'Двухпредметные наборы'!A3&amp;"}"</f>
        <v>{Анальгин}</v>
      </c>
      <c r="B3" t="str">
        <f ca="1">"{"&amp;'Двухпредметные наборы'!B3&amp;"}"</f>
        <v>{Валидол}</v>
      </c>
      <c r="C3">
        <f ca="1">'Двухпредметные наборы'!C3/COUNT('Список покупок'!$A$2:$A$31)</f>
        <v>0.2</v>
      </c>
      <c r="D3">
        <f ca="1">'Двухпредметные наборы'!C3/INDIRECT(ADDRESS(MATCH(A3,Таблицы!$B$3:$B$12)+1,2,,,Таблицы!$B$1))</f>
        <v>0.54545454545454541</v>
      </c>
      <c r="E3" s="5">
        <f ca="1">C3*D3</f>
        <v>0.10909090909090909</v>
      </c>
    </row>
    <row r="4" spans="1:5" hidden="1" x14ac:dyDescent="0.3">
      <c r="A4" t="str">
        <f ca="1">"{"&amp;'Двухпредметные наборы'!A4&amp;"}"</f>
        <v>{Анальгин}</v>
      </c>
      <c r="B4" t="str">
        <f ca="1">"{"&amp;'Двухпредметные наборы'!B4&amp;"}"</f>
        <v>{Влажные салфетки}</v>
      </c>
      <c r="C4">
        <f ca="1">'Двухпредметные наборы'!C4/COUNT('Список покупок'!$A$2:$A$31)</f>
        <v>0.3</v>
      </c>
      <c r="D4">
        <f ca="1">'Двухпредметные наборы'!C4/INDIRECT(ADDRESS(MATCH(A4,Таблицы!$B$3:$B$12)+1,2,,,Таблицы!$B$1))</f>
        <v>0.81818181818181823</v>
      </c>
      <c r="E4" s="5">
        <f ca="1">C4*D4</f>
        <v>0.24545454545454545</v>
      </c>
    </row>
    <row r="5" spans="1:5" hidden="1" x14ac:dyDescent="0.3">
      <c r="A5" t="str">
        <f ca="1">"{"&amp;'Двухпредметные наборы'!A5&amp;"}"</f>
        <v>{Анальгин}</v>
      </c>
      <c r="B5" t="str">
        <f ca="1">"{"&amp;'Двухпредметные наборы'!B5&amp;"}"</f>
        <v>{Долгит}</v>
      </c>
      <c r="C5">
        <f ca="1">'Двухпредметные наборы'!C5/COUNT('Список покупок'!$A$2:$A$31)</f>
        <v>0.13333333333333333</v>
      </c>
      <c r="D5">
        <f ca="1">'Двухпредметные наборы'!C5/INDIRECT(ADDRESS(MATCH(A5,Таблицы!$B$3:$B$12)+1,2,,,Таблицы!$B$1))</f>
        <v>0.36363636363636365</v>
      </c>
      <c r="E5" s="5">
        <f t="shared" ref="E5:E68" ca="1" si="0">C5*D5</f>
        <v>4.8484848484848485E-2</v>
      </c>
    </row>
    <row r="6" spans="1:5" hidden="1" x14ac:dyDescent="0.3">
      <c r="A6" t="str">
        <f ca="1">"{"&amp;'Двухпредметные наборы'!A6&amp;"}"</f>
        <v>{Анальгин}</v>
      </c>
      <c r="B6" t="str">
        <f ca="1">"{"&amp;'Двухпредметные наборы'!B6&amp;"}"</f>
        <v>{Контрактубекс}</v>
      </c>
      <c r="C6">
        <f ca="1">'Двухпредметные наборы'!C6/COUNT('Список покупок'!$A$2:$A$31)</f>
        <v>0.23333333333333334</v>
      </c>
      <c r="D6">
        <f ca="1">'Двухпредметные наборы'!C6/INDIRECT(ADDRESS(MATCH(A6,Таблицы!$B$3:$B$12)+1,2,,,Таблицы!$B$1))</f>
        <v>0.63636363636363635</v>
      </c>
      <c r="E6" s="5">
        <f t="shared" ca="1" si="0"/>
        <v>0.1484848484848485</v>
      </c>
    </row>
    <row r="7" spans="1:5" hidden="1" x14ac:dyDescent="0.3">
      <c r="A7" t="str">
        <f ca="1">"{"&amp;'Двухпредметные наборы'!A7&amp;"}"</f>
        <v>{Анальгин}</v>
      </c>
      <c r="B7" t="str">
        <f ca="1">"{"&amp;'Двухпредметные наборы'!B7&amp;"}"</f>
        <v>{Корвалол}</v>
      </c>
      <c r="C7">
        <f ca="1">'Двухпредметные наборы'!C7/COUNT('Список покупок'!$A$2:$A$31)</f>
        <v>0.1</v>
      </c>
      <c r="D7">
        <f ca="1">'Двухпредметные наборы'!C7/INDIRECT(ADDRESS(MATCH(A7,Таблицы!$B$3:$B$12)+1,2,,,Таблицы!$B$1))</f>
        <v>0.27272727272727271</v>
      </c>
      <c r="E7" s="5">
        <f t="shared" ca="1" si="0"/>
        <v>2.7272727272727271E-2</v>
      </c>
    </row>
    <row r="8" spans="1:5" hidden="1" x14ac:dyDescent="0.3">
      <c r="A8" t="str">
        <f ca="1">"{"&amp;'Двухпредметные наборы'!A8&amp;"}"</f>
        <v>{Анальгин}</v>
      </c>
      <c r="B8" t="str">
        <f ca="1">"{"&amp;'Двухпредметные наборы'!B8&amp;"}"</f>
        <v>{}</v>
      </c>
      <c r="C8" t="e">
        <f ca="1">'Двухпредметные наборы'!C8/COUNT('Список покупок'!$A$2:$A$31)</f>
        <v>#N/A</v>
      </c>
      <c r="D8" t="e">
        <f ca="1">'Двухпредметные наборы'!C8/INDIRECT(ADDRESS(MATCH(A8,Таблицы!$B$3:$B$12)+1,2,,,Таблицы!$B$1))</f>
        <v>#N/A</v>
      </c>
      <c r="E8" s="5" t="e">
        <f t="shared" ca="1" si="0"/>
        <v>#N/A</v>
      </c>
    </row>
    <row r="9" spans="1:5" hidden="1" x14ac:dyDescent="0.3">
      <c r="A9" t="str">
        <f ca="1">"{"&amp;'Двухпредметные наборы'!A9&amp;"}"</f>
        <v>{Анальгин}</v>
      </c>
      <c r="B9" t="str">
        <f ca="1">"{"&amp;'Двухпредметные наборы'!B9&amp;"}"</f>
        <v>{}</v>
      </c>
      <c r="C9" t="e">
        <f ca="1">'Двухпредметные наборы'!C9/COUNT('Список покупок'!$A$2:$A$31)</f>
        <v>#N/A</v>
      </c>
      <c r="D9" t="e">
        <f ca="1">'Двухпредметные наборы'!C9/INDIRECT(ADDRESS(MATCH(A9,Таблицы!$B$3:$B$12)+1,2,,,Таблицы!$B$1))</f>
        <v>#N/A</v>
      </c>
      <c r="E9" s="5" t="e">
        <f t="shared" ca="1" si="0"/>
        <v>#N/A</v>
      </c>
    </row>
    <row r="10" spans="1:5" hidden="1" x14ac:dyDescent="0.3">
      <c r="A10" t="str">
        <f ca="1">"{"&amp;'Двухпредметные наборы'!A10&amp;"}"</f>
        <v>{Анальгин}</v>
      </c>
      <c r="B10" t="str">
        <f ca="1">"{"&amp;'Двухпредметные наборы'!B10&amp;"}"</f>
        <v>{Терафлю}</v>
      </c>
      <c r="C10">
        <f ca="1">'Двухпредметные наборы'!C10/COUNT('Список покупок'!$A$2:$A$31)</f>
        <v>0.1</v>
      </c>
      <c r="D10">
        <f ca="1">'Двухпредметные наборы'!C10/INDIRECT(ADDRESS(MATCH(A10,Таблицы!$B$3:$B$12)+1,2,,,Таблицы!$B$1))</f>
        <v>0.27272727272727271</v>
      </c>
      <c r="E10" s="5">
        <f t="shared" ca="1" si="0"/>
        <v>2.7272727272727271E-2</v>
      </c>
    </row>
    <row r="11" spans="1:5" hidden="1" x14ac:dyDescent="0.3">
      <c r="A11" t="str">
        <f ca="1">"{"&amp;'Двухпредметные наборы'!A11&amp;"}"</f>
        <v>{Баралгин}</v>
      </c>
      <c r="B11" t="str">
        <f ca="1">"{"&amp;'Двухпредметные наборы'!B11&amp;"}"</f>
        <v>{Валидол}</v>
      </c>
      <c r="C11">
        <f ca="1">'Двухпредметные наборы'!C11/COUNT('Список покупок'!$A$2:$A$31)</f>
        <v>0.46666666666666667</v>
      </c>
      <c r="D11">
        <f ca="1">'Двухпредметные наборы'!C11/INDIRECT(ADDRESS(MATCH(A11,Таблицы!$B$3:$B$12)+1,2,,,Таблицы!$B$1))</f>
        <v>0.82352941176470584</v>
      </c>
      <c r="E11" s="5">
        <f t="shared" ca="1" si="0"/>
        <v>0.38431372549019605</v>
      </c>
    </row>
    <row r="12" spans="1:5" hidden="1" x14ac:dyDescent="0.3">
      <c r="A12" t="str">
        <f ca="1">"{"&amp;'Двухпредметные наборы'!A12&amp;"}"</f>
        <v>{Баралгин}</v>
      </c>
      <c r="B12" t="str">
        <f ca="1">"{"&amp;'Двухпредметные наборы'!B12&amp;"}"</f>
        <v>{Влажные салфетки}</v>
      </c>
      <c r="C12">
        <f ca="1">'Двухпредметные наборы'!C12/COUNT('Список покупок'!$A$2:$A$31)</f>
        <v>0.43333333333333335</v>
      </c>
      <c r="D12">
        <f ca="1">'Двухпредметные наборы'!C12/INDIRECT(ADDRESS(MATCH(A12,Таблицы!$B$3:$B$12)+1,2,,,Таблицы!$B$1))</f>
        <v>0.76470588235294112</v>
      </c>
      <c r="E12" s="5">
        <f t="shared" ca="1" si="0"/>
        <v>0.33137254901960783</v>
      </c>
    </row>
    <row r="13" spans="1:5" hidden="1" x14ac:dyDescent="0.3">
      <c r="A13" t="str">
        <f ca="1">"{"&amp;'Двухпредметные наборы'!A13&amp;"}"</f>
        <v>{Баралгин}</v>
      </c>
      <c r="B13" t="str">
        <f ca="1">"{"&amp;'Двухпредметные наборы'!B13&amp;"}"</f>
        <v>{Долгит}</v>
      </c>
      <c r="C13">
        <f ca="1">'Двухпредметные наборы'!C13/COUNT('Список покупок'!$A$2:$A$31)</f>
        <v>0.2</v>
      </c>
      <c r="D13">
        <f ca="1">'Двухпредметные наборы'!C13/INDIRECT(ADDRESS(MATCH(A13,Таблицы!$B$3:$B$12)+1,2,,,Таблицы!$B$1))</f>
        <v>0.35294117647058826</v>
      </c>
      <c r="E13" s="5">
        <f t="shared" ca="1" si="0"/>
        <v>7.058823529411766E-2</v>
      </c>
    </row>
    <row r="14" spans="1:5" hidden="1" x14ac:dyDescent="0.3">
      <c r="A14" t="str">
        <f ca="1">"{"&amp;'Двухпредметные наборы'!A14&amp;"}"</f>
        <v>{Баралгин}</v>
      </c>
      <c r="B14" t="str">
        <f ca="1">"{"&amp;'Двухпредметные наборы'!B14&amp;"}"</f>
        <v>{Контрактубекс}</v>
      </c>
      <c r="C14">
        <f ca="1">'Двухпредметные наборы'!C14/COUNT('Список покупок'!$A$2:$A$31)</f>
        <v>0.46666666666666667</v>
      </c>
      <c r="D14">
        <f ca="1">'Двухпредметные наборы'!C14/INDIRECT(ADDRESS(MATCH(A14,Таблицы!$B$3:$B$12)+1,2,,,Таблицы!$B$1))</f>
        <v>0.82352941176470584</v>
      </c>
      <c r="E14" s="5">
        <f t="shared" ca="1" si="0"/>
        <v>0.38431372549019605</v>
      </c>
    </row>
    <row r="15" spans="1:5" hidden="1" x14ac:dyDescent="0.3">
      <c r="A15" t="str">
        <f ca="1">"{"&amp;'Двухпредметные наборы'!A15&amp;"}"</f>
        <v>{Баралгин}</v>
      </c>
      <c r="B15" t="str">
        <f ca="1">"{"&amp;'Двухпредметные наборы'!B15&amp;"}"</f>
        <v>{Корвалол}</v>
      </c>
      <c r="C15">
        <f ca="1">'Двухпредметные наборы'!C15/COUNT('Список покупок'!$A$2:$A$31)</f>
        <v>0.13333333333333333</v>
      </c>
      <c r="D15">
        <f ca="1">'Двухпредметные наборы'!C15/INDIRECT(ADDRESS(MATCH(A15,Таблицы!$B$3:$B$12)+1,2,,,Таблицы!$B$1))</f>
        <v>0.23529411764705882</v>
      </c>
      <c r="E15" s="5">
        <f t="shared" ca="1" si="0"/>
        <v>3.1372549019607843E-2</v>
      </c>
    </row>
    <row r="16" spans="1:5" hidden="1" x14ac:dyDescent="0.3">
      <c r="A16" t="str">
        <f ca="1">"{"&amp;'Двухпредметные наборы'!A16&amp;"}"</f>
        <v>{Баралгин}</v>
      </c>
      <c r="B16" t="str">
        <f ca="1">"{"&amp;'Двухпредметные наборы'!B16&amp;"}"</f>
        <v>{}</v>
      </c>
      <c r="C16" t="e">
        <f ca="1">'Двухпредметные наборы'!C16/COUNT('Список покупок'!$A$2:$A$31)</f>
        <v>#N/A</v>
      </c>
      <c r="D16" t="e">
        <f ca="1">'Двухпредметные наборы'!C16/INDIRECT(ADDRESS(MATCH(A16,Таблицы!$B$3:$B$12)+1,2,,,Таблицы!$B$1))</f>
        <v>#N/A</v>
      </c>
      <c r="E16" s="5" t="e">
        <f t="shared" ca="1" si="0"/>
        <v>#N/A</v>
      </c>
    </row>
    <row r="17" spans="1:5" hidden="1" x14ac:dyDescent="0.3">
      <c r="A17" t="str">
        <f ca="1">"{"&amp;'Двухпредметные наборы'!A17&amp;"}"</f>
        <v>{Баралгин}</v>
      </c>
      <c r="B17" t="str">
        <f ca="1">"{"&amp;'Двухпредметные наборы'!B17&amp;"}"</f>
        <v>{}</v>
      </c>
      <c r="C17" t="e">
        <f ca="1">'Двухпредметные наборы'!C17/COUNT('Список покупок'!$A$2:$A$31)</f>
        <v>#N/A</v>
      </c>
      <c r="D17" t="e">
        <f ca="1">'Двухпредметные наборы'!C17/INDIRECT(ADDRESS(MATCH(A17,Таблицы!$B$3:$B$12)+1,2,,,Таблицы!$B$1))</f>
        <v>#N/A</v>
      </c>
      <c r="E17" s="5" t="e">
        <f t="shared" ca="1" si="0"/>
        <v>#N/A</v>
      </c>
    </row>
    <row r="18" spans="1:5" hidden="1" x14ac:dyDescent="0.3">
      <c r="A18" t="str">
        <f ca="1">"{"&amp;'Двухпредметные наборы'!A18&amp;"}"</f>
        <v>{Баралгин}</v>
      </c>
      <c r="B18" t="str">
        <f ca="1">"{"&amp;'Двухпредметные наборы'!B18&amp;"}"</f>
        <v>{Терафлю}</v>
      </c>
      <c r="C18">
        <f ca="1">'Двухпредметные наборы'!C18/COUNT('Список покупок'!$A$2:$A$31)</f>
        <v>0.1</v>
      </c>
      <c r="D18">
        <f ca="1">'Двухпредметные наборы'!C18/INDIRECT(ADDRESS(MATCH(A18,Таблицы!$B$3:$B$12)+1,2,,,Таблицы!$B$1))</f>
        <v>0.17647058823529413</v>
      </c>
      <c r="E18" s="5">
        <f t="shared" ca="1" si="0"/>
        <v>1.7647058823529415E-2</v>
      </c>
    </row>
    <row r="19" spans="1:5" x14ac:dyDescent="0.3">
      <c r="A19" t="str">
        <f ca="1">"{"&amp;'Двухпредметные наборы'!A19&amp;"}"</f>
        <v>{Валидол}</v>
      </c>
      <c r="B19" t="str">
        <f ca="1">"{"&amp;'Двухпредметные наборы'!B19&amp;"}"</f>
        <v>{Влажные салфетки}</v>
      </c>
      <c r="C19">
        <f ca="1">'Двухпредметные наборы'!C19/COUNT('Список покупок'!$A$2:$A$31)</f>
        <v>0.53333333333333333</v>
      </c>
      <c r="D19">
        <f ca="1">'Двухпредметные наборы'!C19/INDIRECT(ADDRESS(MATCH(A19,Таблицы!$B$3:$B$12)+1,2,,,Таблицы!$B$1))</f>
        <v>0.84210526315789469</v>
      </c>
      <c r="E19" s="5">
        <f t="shared" ca="1" si="0"/>
        <v>0.44912280701754381</v>
      </c>
    </row>
    <row r="20" spans="1:5" hidden="1" x14ac:dyDescent="0.3">
      <c r="A20" t="str">
        <f ca="1">"{"&amp;'Двухпредметные наборы'!A20&amp;"}"</f>
        <v>{Валидол}</v>
      </c>
      <c r="B20" t="str">
        <f ca="1">"{"&amp;'Двухпредметные наборы'!B20&amp;"}"</f>
        <v>{Долгит}</v>
      </c>
      <c r="C20">
        <f ca="1">'Двухпредметные наборы'!C20/COUNT('Список покупок'!$A$2:$A$31)</f>
        <v>0.3</v>
      </c>
      <c r="D20">
        <f ca="1">'Двухпредметные наборы'!C20/INDIRECT(ADDRESS(MATCH(A20,Таблицы!$B$3:$B$12)+1,2,,,Таблицы!$B$1))</f>
        <v>0.47368421052631576</v>
      </c>
      <c r="E20" s="5">
        <f t="shared" ca="1" si="0"/>
        <v>0.14210526315789473</v>
      </c>
    </row>
    <row r="21" spans="1:5" x14ac:dyDescent="0.3">
      <c r="A21" t="str">
        <f ca="1">"{"&amp;'Двухпредметные наборы'!A21&amp;"}"</f>
        <v>{Валидол}</v>
      </c>
      <c r="B21" t="str">
        <f ca="1">"{"&amp;'Двухпредметные наборы'!B21&amp;"}"</f>
        <v>{Контрактубекс}</v>
      </c>
      <c r="C21">
        <f ca="1">'Двухпредметные наборы'!C21/COUNT('Список покупок'!$A$2:$A$31)</f>
        <v>0.53333333333333333</v>
      </c>
      <c r="D21">
        <f ca="1">'Двухпредметные наборы'!C21/INDIRECT(ADDRESS(MATCH(A21,Таблицы!$B$3:$B$12)+1,2,,,Таблицы!$B$1))</f>
        <v>0.84210526315789469</v>
      </c>
      <c r="E21" s="5">
        <f t="shared" ca="1" si="0"/>
        <v>0.44912280701754381</v>
      </c>
    </row>
    <row r="22" spans="1:5" hidden="1" x14ac:dyDescent="0.3">
      <c r="A22" t="str">
        <f ca="1">"{"&amp;'Двухпредметные наборы'!A22&amp;"}"</f>
        <v>{Валидол}</v>
      </c>
      <c r="B22" t="str">
        <f ca="1">"{"&amp;'Двухпредметные наборы'!B22&amp;"}"</f>
        <v>{Корвалол}</v>
      </c>
      <c r="C22">
        <f ca="1">'Двухпредметные наборы'!C22/COUNT('Список покупок'!$A$2:$A$31)</f>
        <v>0.2</v>
      </c>
      <c r="D22">
        <f ca="1">'Двухпредметные наборы'!C22/INDIRECT(ADDRESS(MATCH(A22,Таблицы!$B$3:$B$12)+1,2,,,Таблицы!$B$1))</f>
        <v>0.31578947368421051</v>
      </c>
      <c r="E22" s="5">
        <f t="shared" ca="1" si="0"/>
        <v>6.3157894736842107E-2</v>
      </c>
    </row>
    <row r="23" spans="1:5" hidden="1" x14ac:dyDescent="0.3">
      <c r="A23" t="str">
        <f ca="1">"{"&amp;'Двухпредметные наборы'!A23&amp;"}"</f>
        <v>{Валидол}</v>
      </c>
      <c r="B23" t="str">
        <f ca="1">"{"&amp;'Двухпредметные наборы'!B23&amp;"}"</f>
        <v>{}</v>
      </c>
      <c r="C23" t="e">
        <f ca="1">'Двухпредметные наборы'!C23/COUNT('Список покупок'!$A$2:$A$31)</f>
        <v>#N/A</v>
      </c>
      <c r="D23" t="e">
        <f ca="1">'Двухпредметные наборы'!C23/INDIRECT(ADDRESS(MATCH(A23,Таблицы!$B$3:$B$12)+1,2,,,Таблицы!$B$1))</f>
        <v>#N/A</v>
      </c>
      <c r="E23" s="5" t="e">
        <f t="shared" ca="1" si="0"/>
        <v>#N/A</v>
      </c>
    </row>
    <row r="24" spans="1:5" hidden="1" x14ac:dyDescent="0.3">
      <c r="A24" t="str">
        <f ca="1">"{"&amp;'Двухпредметные наборы'!A24&amp;"}"</f>
        <v>{Валидол}</v>
      </c>
      <c r="B24" t="str">
        <f ca="1">"{"&amp;'Двухпредметные наборы'!B24&amp;"}"</f>
        <v>{}</v>
      </c>
      <c r="C24" t="e">
        <f ca="1">'Двухпредметные наборы'!C24/COUNT('Список покупок'!$A$2:$A$31)</f>
        <v>#N/A</v>
      </c>
      <c r="D24" t="e">
        <f ca="1">'Двухпредметные наборы'!C24/INDIRECT(ADDRESS(MATCH(A24,Таблицы!$B$3:$B$12)+1,2,,,Таблицы!$B$1))</f>
        <v>#N/A</v>
      </c>
      <c r="E24" s="5" t="e">
        <f t="shared" ca="1" si="0"/>
        <v>#N/A</v>
      </c>
    </row>
    <row r="25" spans="1:5" hidden="1" x14ac:dyDescent="0.3">
      <c r="A25" t="str">
        <f ca="1">"{"&amp;'Двухпредметные наборы'!A25&amp;"}"</f>
        <v>{Валидол}</v>
      </c>
      <c r="B25" t="str">
        <f ca="1">"{"&amp;'Двухпредметные наборы'!B25&amp;"}"</f>
        <v>{Терафлю}</v>
      </c>
      <c r="C25">
        <f ca="1">'Двухпредметные наборы'!C25/COUNT('Список покупок'!$A$2:$A$31)</f>
        <v>6.6666666666666666E-2</v>
      </c>
      <c r="D25">
        <f ca="1">'Двухпредметные наборы'!C25/INDIRECT(ADDRESS(MATCH(A25,Таблицы!$B$3:$B$12)+1,2,,,Таблицы!$B$1))</f>
        <v>0.10526315789473684</v>
      </c>
      <c r="E25" s="5">
        <f t="shared" ca="1" si="0"/>
        <v>7.0175438596491221E-3</v>
      </c>
    </row>
    <row r="26" spans="1:5" hidden="1" x14ac:dyDescent="0.3">
      <c r="A26" t="str">
        <f ca="1">"{"&amp;'Двухпредметные наборы'!A26&amp;"}"</f>
        <v>{Влажные салфетки}</v>
      </c>
      <c r="B26" t="str">
        <f ca="1">"{"&amp;'Двухпредметные наборы'!B26&amp;"}"</f>
        <v>{Долгит}</v>
      </c>
      <c r="C26">
        <f ca="1">'Двухпредметные наборы'!C26/COUNT('Список покупок'!$A$2:$A$31)</f>
        <v>0.4</v>
      </c>
      <c r="D26">
        <f ca="1">'Двухпредметные наборы'!C26/INDIRECT(ADDRESS(MATCH(A26,Таблицы!$B$3:$B$12)+1,2,,,Таблицы!$B$1))</f>
        <v>0.52173913043478259</v>
      </c>
      <c r="E26" s="5">
        <f t="shared" ca="1" si="0"/>
        <v>0.20869565217391306</v>
      </c>
    </row>
    <row r="27" spans="1:5" x14ac:dyDescent="0.3">
      <c r="A27" t="str">
        <f ca="1">"{"&amp;'Двухпредметные наборы'!A27&amp;"}"</f>
        <v>{Влажные салфетки}</v>
      </c>
      <c r="B27" t="str">
        <f ca="1">"{"&amp;'Двухпредметные наборы'!B27&amp;"}"</f>
        <v>{Контрактубекс}</v>
      </c>
      <c r="C27">
        <f ca="1">'Двухпредметные наборы'!C27/COUNT('Список покупок'!$A$2:$A$31)</f>
        <v>0.53333333333333333</v>
      </c>
      <c r="D27">
        <f ca="1">'Двухпредметные наборы'!C27/INDIRECT(ADDRESS(MATCH(A27,Таблицы!$B$3:$B$12)+1,2,,,Таблицы!$B$1))</f>
        <v>0.69565217391304346</v>
      </c>
      <c r="E27" s="5">
        <f t="shared" ca="1" si="0"/>
        <v>0.37101449275362319</v>
      </c>
    </row>
    <row r="28" spans="1:5" hidden="1" x14ac:dyDescent="0.3">
      <c r="A28" t="str">
        <f ca="1">"{"&amp;'Двухпредметные наборы'!A28&amp;"}"</f>
        <v>{Влажные салфетки}</v>
      </c>
      <c r="B28" t="str">
        <f ca="1">"{"&amp;'Двухпредметные наборы'!B28&amp;"}"</f>
        <v>{Корвалол}</v>
      </c>
      <c r="C28">
        <f ca="1">'Двухпредметные наборы'!C28/COUNT('Список покупок'!$A$2:$A$31)</f>
        <v>0.16666666666666666</v>
      </c>
      <c r="D28">
        <f ca="1">'Двухпредметные наборы'!C28/INDIRECT(ADDRESS(MATCH(A28,Таблицы!$B$3:$B$12)+1,2,,,Таблицы!$B$1))</f>
        <v>0.21739130434782608</v>
      </c>
      <c r="E28" s="5">
        <f t="shared" ca="1" si="0"/>
        <v>3.6231884057971009E-2</v>
      </c>
    </row>
    <row r="29" spans="1:5" hidden="1" x14ac:dyDescent="0.3">
      <c r="A29" t="str">
        <f ca="1">"{"&amp;'Двухпредметные наборы'!A29&amp;"}"</f>
        <v>{Влажные салфетки}</v>
      </c>
      <c r="B29" t="str">
        <f ca="1">"{"&amp;'Двухпредметные наборы'!B29&amp;"}"</f>
        <v>{}</v>
      </c>
      <c r="C29" t="e">
        <f ca="1">'Двухпредметные наборы'!C29/COUNT('Список покупок'!$A$2:$A$31)</f>
        <v>#N/A</v>
      </c>
      <c r="D29" t="e">
        <f ca="1">'Двухпредметные наборы'!C29/INDIRECT(ADDRESS(MATCH(A29,Таблицы!$B$3:$B$12)+1,2,,,Таблицы!$B$1))</f>
        <v>#N/A</v>
      </c>
      <c r="E29" s="5" t="e">
        <f t="shared" ca="1" si="0"/>
        <v>#N/A</v>
      </c>
    </row>
    <row r="30" spans="1:5" hidden="1" x14ac:dyDescent="0.3">
      <c r="A30" t="str">
        <f ca="1">"{"&amp;'Двухпредметные наборы'!A30&amp;"}"</f>
        <v>{Влажные салфетки}</v>
      </c>
      <c r="B30" t="str">
        <f ca="1">"{"&amp;'Двухпредметные наборы'!B30&amp;"}"</f>
        <v>{}</v>
      </c>
      <c r="C30" t="e">
        <f ca="1">'Двухпредметные наборы'!C30/COUNT('Список покупок'!$A$2:$A$31)</f>
        <v>#N/A</v>
      </c>
      <c r="D30" t="e">
        <f ca="1">'Двухпредметные наборы'!C30/INDIRECT(ADDRESS(MATCH(A30,Таблицы!$B$3:$B$12)+1,2,,,Таблицы!$B$1))</f>
        <v>#N/A</v>
      </c>
      <c r="E30" s="5" t="e">
        <f t="shared" ca="1" si="0"/>
        <v>#N/A</v>
      </c>
    </row>
    <row r="31" spans="1:5" hidden="1" x14ac:dyDescent="0.3">
      <c r="A31" t="str">
        <f ca="1">"{"&amp;'Двухпредметные наборы'!A31&amp;"}"</f>
        <v>{Влажные салфетки}</v>
      </c>
      <c r="B31" t="str">
        <f ca="1">"{"&amp;'Двухпредметные наборы'!B31&amp;"}"</f>
        <v>{Терафлю}</v>
      </c>
      <c r="C31">
        <f ca="1">'Двухпредметные наборы'!C31/COUNT('Список покупок'!$A$2:$A$31)</f>
        <v>0.16666666666666666</v>
      </c>
      <c r="D31">
        <f ca="1">'Двухпредметные наборы'!C31/INDIRECT(ADDRESS(MATCH(A31,Таблицы!$B$3:$B$12)+1,2,,,Таблицы!$B$1))</f>
        <v>0.21739130434782608</v>
      </c>
      <c r="E31" s="5">
        <f t="shared" ca="1" si="0"/>
        <v>3.6231884057971009E-2</v>
      </c>
    </row>
    <row r="32" spans="1:5" hidden="1" x14ac:dyDescent="0.3">
      <c r="A32" t="str">
        <f ca="1">"{"&amp;'Двухпредметные наборы'!A32&amp;"}"</f>
        <v>{Долгит}</v>
      </c>
      <c r="B32" t="str">
        <f ca="1">"{"&amp;'Двухпредметные наборы'!B32&amp;"}"</f>
        <v>{Контрактубекс}</v>
      </c>
      <c r="C32">
        <f ca="1">'Двухпредметные наборы'!C32/COUNT('Список покупок'!$A$2:$A$31)</f>
        <v>0.26666666666666666</v>
      </c>
      <c r="D32">
        <f ca="1">'Двухпредметные наборы'!C32/INDIRECT(ADDRESS(MATCH(A32,Таблицы!$B$3:$B$12)+1,2,,,Таблицы!$B$1))</f>
        <v>0.5714285714285714</v>
      </c>
      <c r="E32" s="5">
        <f t="shared" ca="1" si="0"/>
        <v>0.15238095238095237</v>
      </c>
    </row>
    <row r="33" spans="1:5" hidden="1" x14ac:dyDescent="0.3">
      <c r="A33" t="str">
        <f ca="1">"{"&amp;'Двухпредметные наборы'!A33&amp;"}"</f>
        <v>{Долгит}</v>
      </c>
      <c r="B33" t="str">
        <f ca="1">"{"&amp;'Двухпредметные наборы'!B33&amp;"}"</f>
        <v>{Корвалол}</v>
      </c>
      <c r="C33">
        <f ca="1">'Двухпредметные наборы'!C33/COUNT('Список покупок'!$A$2:$A$31)</f>
        <v>0.16666666666666666</v>
      </c>
      <c r="D33">
        <f ca="1">'Двухпредметные наборы'!C33/INDIRECT(ADDRESS(MATCH(A33,Таблицы!$B$3:$B$12)+1,2,,,Таблицы!$B$1))</f>
        <v>0.35714285714285715</v>
      </c>
      <c r="E33" s="5">
        <f t="shared" ca="1" si="0"/>
        <v>5.9523809523809521E-2</v>
      </c>
    </row>
    <row r="34" spans="1:5" hidden="1" x14ac:dyDescent="0.3">
      <c r="A34" t="str">
        <f ca="1">"{"&amp;'Двухпредметные наборы'!A34&amp;"}"</f>
        <v>{Долгит}</v>
      </c>
      <c r="B34" t="str">
        <f ca="1">"{"&amp;'Двухпредметные наборы'!B34&amp;"}"</f>
        <v>{}</v>
      </c>
      <c r="C34" t="e">
        <f ca="1">'Двухпредметные наборы'!C34/COUNT('Список покупок'!$A$2:$A$31)</f>
        <v>#N/A</v>
      </c>
      <c r="D34" t="e">
        <f ca="1">'Двухпредметные наборы'!C34/INDIRECT(ADDRESS(MATCH(A34,Таблицы!$B$3:$B$12)+1,2,,,Таблицы!$B$1))</f>
        <v>#N/A</v>
      </c>
      <c r="E34" s="5" t="e">
        <f t="shared" ca="1" si="0"/>
        <v>#N/A</v>
      </c>
    </row>
    <row r="35" spans="1:5" hidden="1" x14ac:dyDescent="0.3">
      <c r="A35" t="str">
        <f ca="1">"{"&amp;'Двухпредметные наборы'!A35&amp;"}"</f>
        <v>{Долгит}</v>
      </c>
      <c r="B35" t="str">
        <f ca="1">"{"&amp;'Двухпредметные наборы'!B35&amp;"}"</f>
        <v>{}</v>
      </c>
      <c r="C35" t="e">
        <f ca="1">'Двухпредметные наборы'!C35/COUNT('Список покупок'!$A$2:$A$31)</f>
        <v>#N/A</v>
      </c>
      <c r="D35" t="e">
        <f ca="1">'Двухпредметные наборы'!C35/INDIRECT(ADDRESS(MATCH(A35,Таблицы!$B$3:$B$12)+1,2,,,Таблицы!$B$1))</f>
        <v>#N/A</v>
      </c>
      <c r="E35" s="5" t="e">
        <f t="shared" ca="1" si="0"/>
        <v>#N/A</v>
      </c>
    </row>
    <row r="36" spans="1:5" hidden="1" x14ac:dyDescent="0.3">
      <c r="A36" t="str">
        <f ca="1">"{"&amp;'Двухпредметные наборы'!A36&amp;"}"</f>
        <v>{Долгит}</v>
      </c>
      <c r="B36" t="str">
        <f ca="1">"{"&amp;'Двухпредметные наборы'!B36&amp;"}"</f>
        <v>{Терафлю}</v>
      </c>
      <c r="C36">
        <f ca="1">'Двухпредметные наборы'!C36/COUNT('Список покупок'!$A$2:$A$31)</f>
        <v>0.16666666666666666</v>
      </c>
      <c r="D36">
        <f ca="1">'Двухпредметные наборы'!C36/INDIRECT(ADDRESS(MATCH(A36,Таблицы!$B$3:$B$12)+1,2,,,Таблицы!$B$1))</f>
        <v>0.35714285714285715</v>
      </c>
      <c r="E36" s="5">
        <f t="shared" ca="1" si="0"/>
        <v>5.9523809523809521E-2</v>
      </c>
    </row>
    <row r="37" spans="1:5" hidden="1" x14ac:dyDescent="0.3">
      <c r="A37" t="str">
        <f ca="1">"{"&amp;'Двухпредметные наборы'!A37&amp;"}"</f>
        <v>{Контрактубекс}</v>
      </c>
      <c r="B37" t="str">
        <f ca="1">"{"&amp;'Двухпредметные наборы'!B37&amp;"}"</f>
        <v>{Корвалол}</v>
      </c>
      <c r="C37">
        <f ca="1">'Двухпредметные наборы'!C37/COUNT('Список покупок'!$A$2:$A$31)</f>
        <v>0.16666666666666666</v>
      </c>
      <c r="D37">
        <f ca="1">'Двухпредметные наборы'!C37/INDIRECT(ADDRESS(MATCH(A37,Таблицы!$B$3:$B$12)+1,2,,,Таблицы!$B$1))</f>
        <v>0.25</v>
      </c>
      <c r="E37" s="5">
        <f t="shared" ca="1" si="0"/>
        <v>4.1666666666666664E-2</v>
      </c>
    </row>
    <row r="38" spans="1:5" hidden="1" x14ac:dyDescent="0.3">
      <c r="A38" t="str">
        <f ca="1">"{"&amp;'Двухпредметные наборы'!A38&amp;"}"</f>
        <v>{Контрактубекс}</v>
      </c>
      <c r="B38" t="str">
        <f ca="1">"{"&amp;'Двухпредметные наборы'!B38&amp;"}"</f>
        <v>{}</v>
      </c>
      <c r="C38" t="e">
        <f ca="1">'Двухпредметные наборы'!C38/COUNT('Список покупок'!$A$2:$A$31)</f>
        <v>#N/A</v>
      </c>
      <c r="D38" t="e">
        <f ca="1">'Двухпредметные наборы'!C38/INDIRECT(ADDRESS(MATCH(A38,Таблицы!$B$3:$B$12)+1,2,,,Таблицы!$B$1))</f>
        <v>#N/A</v>
      </c>
      <c r="E38" s="5" t="e">
        <f t="shared" ca="1" si="0"/>
        <v>#N/A</v>
      </c>
    </row>
    <row r="39" spans="1:5" hidden="1" x14ac:dyDescent="0.3">
      <c r="A39" t="str">
        <f ca="1">"{"&amp;'Двухпредметные наборы'!A39&amp;"}"</f>
        <v>{Контрактубекс}</v>
      </c>
      <c r="B39" t="str">
        <f ca="1">"{"&amp;'Двухпредметные наборы'!B39&amp;"}"</f>
        <v>{}</v>
      </c>
      <c r="C39" t="e">
        <f ca="1">'Двухпредметные наборы'!C39/COUNT('Список покупок'!$A$2:$A$31)</f>
        <v>#N/A</v>
      </c>
      <c r="D39" t="e">
        <f ca="1">'Двухпредметные наборы'!C39/INDIRECT(ADDRESS(MATCH(A39,Таблицы!$B$3:$B$12)+1,2,,,Таблицы!$B$1))</f>
        <v>#N/A</v>
      </c>
      <c r="E39" s="5" t="e">
        <f t="shared" ca="1" si="0"/>
        <v>#N/A</v>
      </c>
    </row>
    <row r="40" spans="1:5" hidden="1" x14ac:dyDescent="0.3">
      <c r="A40" t="str">
        <f ca="1">"{"&amp;'Двухпредметные наборы'!A40&amp;"}"</f>
        <v>{Контрактубекс}</v>
      </c>
      <c r="B40" t="str">
        <f ca="1">"{"&amp;'Двухпредметные наборы'!B40&amp;"}"</f>
        <v>{Терафлю}</v>
      </c>
      <c r="C40">
        <f ca="1">'Двухпредметные наборы'!C40/COUNT('Список покупок'!$A$2:$A$31)</f>
        <v>0.1</v>
      </c>
      <c r="D40">
        <f ca="1">'Двухпредметные наборы'!C40/INDIRECT(ADDRESS(MATCH(A40,Таблицы!$B$3:$B$12)+1,2,,,Таблицы!$B$1))</f>
        <v>0.15</v>
      </c>
      <c r="E40" s="5">
        <f t="shared" ca="1" si="0"/>
        <v>1.4999999999999999E-2</v>
      </c>
    </row>
    <row r="41" spans="1:5" hidden="1" x14ac:dyDescent="0.3">
      <c r="A41" t="str">
        <f ca="1">"{"&amp;'Двухпредметные наборы'!A41&amp;"}"</f>
        <v>{Корвалол}</v>
      </c>
      <c r="B41" t="str">
        <f ca="1">"{"&amp;'Двухпредметные наборы'!B41&amp;"}"</f>
        <v>{}</v>
      </c>
      <c r="C41" t="e">
        <f ca="1">'Двухпредметные наборы'!C41/COUNT('Список покупок'!$A$2:$A$31)</f>
        <v>#N/A</v>
      </c>
      <c r="D41" t="e">
        <f ca="1">'Двухпредметные наборы'!C41/INDIRECT(ADDRESS(MATCH(A41,Таблицы!$B$3:$B$12)+1,2,,,Таблицы!$B$1))</f>
        <v>#N/A</v>
      </c>
      <c r="E41" s="5" t="e">
        <f t="shared" ca="1" si="0"/>
        <v>#N/A</v>
      </c>
    </row>
    <row r="42" spans="1:5" hidden="1" x14ac:dyDescent="0.3">
      <c r="A42" t="str">
        <f ca="1">"{"&amp;'Двухпредметные наборы'!A42&amp;"}"</f>
        <v>{Корвалол}</v>
      </c>
      <c r="B42" t="str">
        <f ca="1">"{"&amp;'Двухпредметные наборы'!B42&amp;"}"</f>
        <v>{}</v>
      </c>
      <c r="C42" t="e">
        <f ca="1">'Двухпредметные наборы'!C42/COUNT('Список покупок'!$A$2:$A$31)</f>
        <v>#N/A</v>
      </c>
      <c r="D42" t="e">
        <f ca="1">'Двухпредметные наборы'!C42/INDIRECT(ADDRESS(MATCH(A42,Таблицы!$B$3:$B$12)+1,2,,,Таблицы!$B$1))</f>
        <v>#N/A</v>
      </c>
      <c r="E42" s="5" t="e">
        <f t="shared" ca="1" si="0"/>
        <v>#N/A</v>
      </c>
    </row>
    <row r="43" spans="1:5" hidden="1" x14ac:dyDescent="0.3">
      <c r="A43" t="str">
        <f ca="1">"{"&amp;'Двухпредметные наборы'!A43&amp;"}"</f>
        <v>{Корвалол}</v>
      </c>
      <c r="B43" t="str">
        <f ca="1">"{"&amp;'Двухпредметные наборы'!B43&amp;"}"</f>
        <v>{Терафлю}</v>
      </c>
      <c r="C43">
        <f ca="1">'Двухпредметные наборы'!C43/COUNT('Список покупок'!$A$2:$A$31)</f>
        <v>6.6666666666666666E-2</v>
      </c>
      <c r="D43">
        <f ca="1">'Двухпредметные наборы'!C43/INDIRECT(ADDRESS(MATCH(A43,Таблицы!$B$3:$B$12)+1,2,,,Таблицы!$B$1))</f>
        <v>0.2857142857142857</v>
      </c>
      <c r="E43" s="5">
        <f t="shared" ca="1" si="0"/>
        <v>1.9047619047619046E-2</v>
      </c>
    </row>
    <row r="44" spans="1:5" hidden="1" x14ac:dyDescent="0.3">
      <c r="A44" t="str">
        <f ca="1">"{"&amp;'Двухпредметные наборы'!A44&amp;"}"</f>
        <v>{}</v>
      </c>
      <c r="B44" t="str">
        <f ca="1">"{"&amp;'Двухпредметные наборы'!B44&amp;"}"</f>
        <v>{}</v>
      </c>
      <c r="C44" t="e">
        <f ca="1">'Двухпредметные наборы'!C44/COUNT('Список покупок'!$A$2:$A$31)</f>
        <v>#N/A</v>
      </c>
      <c r="D44" t="e">
        <f ca="1">'Двухпредметные наборы'!C44/INDIRECT(ADDRESS(MATCH(A44,Таблицы!$B$3:$B$12)+1,2,,,Таблицы!$B$1))</f>
        <v>#N/A</v>
      </c>
      <c r="E44" s="5" t="e">
        <f t="shared" ca="1" si="0"/>
        <v>#N/A</v>
      </c>
    </row>
    <row r="45" spans="1:5" hidden="1" x14ac:dyDescent="0.3">
      <c r="A45" t="str">
        <f ca="1">"{"&amp;'Двухпредметные наборы'!A45&amp;"}"</f>
        <v>{}</v>
      </c>
      <c r="B45" t="str">
        <f ca="1">"{"&amp;'Двухпредметные наборы'!B45&amp;"}"</f>
        <v>{Терафлю}</v>
      </c>
      <c r="C45" t="e">
        <f ca="1">'Двухпредметные наборы'!C45/COUNT('Список покупок'!$A$2:$A$31)</f>
        <v>#N/A</v>
      </c>
      <c r="D45" t="e">
        <f ca="1">'Двухпредметные наборы'!C45/INDIRECT(ADDRESS(MATCH(A45,Таблицы!$B$3:$B$12)+1,2,,,Таблицы!$B$1))</f>
        <v>#N/A</v>
      </c>
      <c r="E45" s="5" t="e">
        <f t="shared" ca="1" si="0"/>
        <v>#N/A</v>
      </c>
    </row>
    <row r="46" spans="1:5" hidden="1" x14ac:dyDescent="0.3">
      <c r="A46" t="str">
        <f ca="1">"{"&amp;'Двухпредметные наборы'!A46&amp;"}"</f>
        <v>{}</v>
      </c>
      <c r="B46" t="str">
        <f ca="1">"{"&amp;'Двухпредметные наборы'!B46&amp;"}"</f>
        <v>{Терафлю}</v>
      </c>
      <c r="C46" t="e">
        <f ca="1">'Двухпредметные наборы'!C46/COUNT('Список покупок'!$A$2:$A$31)</f>
        <v>#N/A</v>
      </c>
      <c r="D46" t="e">
        <f ca="1">'Двухпредметные наборы'!C46/INDIRECT(ADDRESS(MATCH(A46,Таблицы!$B$3:$B$12)+1,2,,,Таблицы!$B$1))</f>
        <v>#N/A</v>
      </c>
      <c r="E46" s="5" t="e">
        <f t="shared" ca="1" si="0"/>
        <v>#N/A</v>
      </c>
    </row>
    <row r="47" spans="1:5" hidden="1" x14ac:dyDescent="0.3">
      <c r="A47" t="str">
        <f ca="1">IF('Двухпредметные наборы'!$C2 &gt;=Параметры!$A$2,"{"&amp;'Двухпредметные наборы'!B2&amp;"}","")</f>
        <v>{Баралгин}</v>
      </c>
      <c r="B47" t="str">
        <f ca="1">IF('Двухпредметные наборы'!$C2 &gt;=Параметры!$A$2,"{"&amp;'Двухпредметные наборы'!A2&amp;"}","")</f>
        <v>{Анальгин}</v>
      </c>
      <c r="C47">
        <f ca="1">'Двухпредметные наборы'!C2/COUNT('Список покупок'!$A$2:$A$31)</f>
        <v>0.23333333333333334</v>
      </c>
      <c r="D47">
        <f ca="1">'Двухпредметные наборы'!C2/INDIRECT(ADDRESS(MATCH(A47,Таблицы!$B$3:$B$12)+1,2,,,Таблицы!$B$1))</f>
        <v>0.41176470588235292</v>
      </c>
      <c r="E47" s="5">
        <f t="shared" ca="1" si="0"/>
        <v>9.6078431372549011E-2</v>
      </c>
    </row>
    <row r="48" spans="1:5" hidden="1" x14ac:dyDescent="0.3">
      <c r="A48" t="str">
        <f ca="1">"{"&amp;'Двухпредметные наборы'!B3&amp;"}"</f>
        <v>{Валидол}</v>
      </c>
      <c r="B48" t="str">
        <f ca="1">"{"&amp;'Двухпредметные наборы'!A3&amp;"}"</f>
        <v>{Анальгин}</v>
      </c>
      <c r="C48">
        <f ca="1">'Двухпредметные наборы'!C3/COUNT('Список покупок'!$A$2:$A$31)</f>
        <v>0.2</v>
      </c>
      <c r="D48">
        <f ca="1">'Двухпредметные наборы'!C3/INDIRECT(ADDRESS(MATCH(A48,Таблицы!$B$3:$B$12)+1,2,,,Таблицы!$B$1))</f>
        <v>0.31578947368421051</v>
      </c>
      <c r="E48" s="5">
        <f t="shared" ca="1" si="0"/>
        <v>6.3157894736842107E-2</v>
      </c>
    </row>
    <row r="49" spans="1:5" hidden="1" x14ac:dyDescent="0.3">
      <c r="A49" t="str">
        <f ca="1">"{"&amp;'Двухпредметные наборы'!B4&amp;"}"</f>
        <v>{Влажные салфетки}</v>
      </c>
      <c r="B49" t="str">
        <f ca="1">"{"&amp;'Двухпредметные наборы'!A4&amp;"}"</f>
        <v>{Анальгин}</v>
      </c>
      <c r="C49">
        <f ca="1">'Двухпредметные наборы'!C4/COUNT('Список покупок'!$A$2:$A$31)</f>
        <v>0.3</v>
      </c>
      <c r="D49">
        <f ca="1">'Двухпредметные наборы'!C4/INDIRECT(ADDRESS(MATCH(A49,Таблицы!$B$3:$B$12)+1,2,,,Таблицы!$B$1))</f>
        <v>0.39130434782608697</v>
      </c>
      <c r="E49" s="5">
        <f t="shared" ca="1" si="0"/>
        <v>0.11739130434782609</v>
      </c>
    </row>
    <row r="50" spans="1:5" hidden="1" x14ac:dyDescent="0.3">
      <c r="A50" t="str">
        <f ca="1">"{"&amp;'Двухпредметные наборы'!B5&amp;"}"</f>
        <v>{Долгит}</v>
      </c>
      <c r="B50" t="str">
        <f ca="1">"{"&amp;'Двухпредметные наборы'!A5&amp;"}"</f>
        <v>{Анальгин}</v>
      </c>
      <c r="C50">
        <f ca="1">'Двухпредметные наборы'!C5/COUNT('Список покупок'!$A$2:$A$31)</f>
        <v>0.13333333333333333</v>
      </c>
      <c r="D50">
        <f ca="1">'Двухпредметные наборы'!C5/INDIRECT(ADDRESS(MATCH(A50,Таблицы!$B$3:$B$12)+1,2,,,Таблицы!$B$1))</f>
        <v>0.2857142857142857</v>
      </c>
      <c r="E50" s="5">
        <f t="shared" ca="1" si="0"/>
        <v>3.8095238095238092E-2</v>
      </c>
    </row>
    <row r="51" spans="1:5" hidden="1" x14ac:dyDescent="0.3">
      <c r="A51" t="str">
        <f ca="1">"{"&amp;'Двухпредметные наборы'!B6&amp;"}"</f>
        <v>{Контрактубекс}</v>
      </c>
      <c r="B51" t="str">
        <f ca="1">"{"&amp;'Двухпредметные наборы'!A6&amp;"}"</f>
        <v>{Анальгин}</v>
      </c>
      <c r="C51">
        <f ca="1">'Двухпредметные наборы'!C6/COUNT('Список покупок'!$A$2:$A$31)</f>
        <v>0.23333333333333334</v>
      </c>
      <c r="D51">
        <f ca="1">'Двухпредметные наборы'!C6/INDIRECT(ADDRESS(MATCH(A51,Таблицы!$B$3:$B$12)+1,2,,,Таблицы!$B$1))</f>
        <v>0.35</v>
      </c>
      <c r="E51" s="5">
        <f t="shared" ca="1" si="0"/>
        <v>8.1666666666666665E-2</v>
      </c>
    </row>
    <row r="52" spans="1:5" hidden="1" x14ac:dyDescent="0.3">
      <c r="A52" t="str">
        <f ca="1">"{"&amp;'Двухпредметные наборы'!B7&amp;"}"</f>
        <v>{Корвалол}</v>
      </c>
      <c r="B52" t="str">
        <f ca="1">"{"&amp;'Двухпредметные наборы'!A7&amp;"}"</f>
        <v>{Анальгин}</v>
      </c>
      <c r="C52">
        <f ca="1">'Двухпредметные наборы'!C7/COUNT('Список покупок'!$A$2:$A$31)</f>
        <v>0.1</v>
      </c>
      <c r="D52">
        <f ca="1">'Двухпредметные наборы'!C7/INDIRECT(ADDRESS(MATCH(A52,Таблицы!$B$3:$B$12)+1,2,,,Таблицы!$B$1))</f>
        <v>0.42857142857142855</v>
      </c>
      <c r="E52" s="5">
        <f t="shared" ca="1" si="0"/>
        <v>4.2857142857142858E-2</v>
      </c>
    </row>
    <row r="53" spans="1:5" hidden="1" x14ac:dyDescent="0.3">
      <c r="A53" t="str">
        <f ca="1">"{"&amp;'Двухпредметные наборы'!B8&amp;"}"</f>
        <v>{}</v>
      </c>
      <c r="B53" t="str">
        <f ca="1">"{"&amp;'Двухпредметные наборы'!A8&amp;"}"</f>
        <v>{Анальгин}</v>
      </c>
      <c r="C53" t="e">
        <f ca="1">'Двухпредметные наборы'!C8/COUNT('Список покупок'!$A$2:$A$31)</f>
        <v>#N/A</v>
      </c>
      <c r="D53" t="e">
        <f ca="1">'Двухпредметные наборы'!C8/INDIRECT(ADDRESS(MATCH(A53,Таблицы!$B$3:$B$12)+1,2,,,Таблицы!$B$1))</f>
        <v>#N/A</v>
      </c>
      <c r="E53" s="5" t="e">
        <f t="shared" ca="1" si="0"/>
        <v>#N/A</v>
      </c>
    </row>
    <row r="54" spans="1:5" hidden="1" x14ac:dyDescent="0.3">
      <c r="A54" t="str">
        <f ca="1">"{"&amp;'Двухпредметные наборы'!B9&amp;"}"</f>
        <v>{}</v>
      </c>
      <c r="B54" t="str">
        <f ca="1">"{"&amp;'Двухпредметные наборы'!A9&amp;"}"</f>
        <v>{Анальгин}</v>
      </c>
      <c r="C54" t="e">
        <f ca="1">'Двухпредметные наборы'!C9/COUNT('Список покупок'!$A$2:$A$31)</f>
        <v>#N/A</v>
      </c>
      <c r="D54" t="e">
        <f ca="1">'Двухпредметные наборы'!C9/INDIRECT(ADDRESS(MATCH(A54,Таблицы!$B$3:$B$12)+1,2,,,Таблицы!$B$1))</f>
        <v>#N/A</v>
      </c>
      <c r="E54" s="5" t="e">
        <f t="shared" ca="1" si="0"/>
        <v>#N/A</v>
      </c>
    </row>
    <row r="55" spans="1:5" hidden="1" x14ac:dyDescent="0.3">
      <c r="A55" t="str">
        <f ca="1">"{"&amp;'Двухпредметные наборы'!B10&amp;"}"</f>
        <v>{Терафлю}</v>
      </c>
      <c r="B55" t="str">
        <f ca="1">"{"&amp;'Двухпредметные наборы'!A10&amp;"}"</f>
        <v>{Анальгин}</v>
      </c>
      <c r="C55">
        <f ca="1">'Двухпредметные наборы'!C10/COUNT('Список покупок'!$A$2:$A$31)</f>
        <v>0.1</v>
      </c>
      <c r="D55">
        <f ca="1">'Двухпредметные наборы'!C10/INDIRECT(ADDRESS(MATCH(A55,Таблицы!$B$3:$B$12)+1,2,,,Таблицы!$B$1))</f>
        <v>0.5</v>
      </c>
      <c r="E55" s="5">
        <f t="shared" ca="1" si="0"/>
        <v>0.05</v>
      </c>
    </row>
    <row r="56" spans="1:5" hidden="1" x14ac:dyDescent="0.3">
      <c r="A56" t="str">
        <f ca="1">"{"&amp;'Двухпредметные наборы'!B11&amp;"}"</f>
        <v>{Валидол}</v>
      </c>
      <c r="B56" t="str">
        <f ca="1">"{"&amp;'Двухпредметные наборы'!A11&amp;"}"</f>
        <v>{Баралгин}</v>
      </c>
      <c r="C56">
        <f ca="1">'Двухпредметные наборы'!C11/COUNT('Список покупок'!$A$2:$A$31)</f>
        <v>0.46666666666666667</v>
      </c>
      <c r="D56">
        <f ca="1">'Двухпредметные наборы'!C11/INDIRECT(ADDRESS(MATCH(A56,Таблицы!$B$3:$B$12)+1,2,,,Таблицы!$B$1))</f>
        <v>0.73684210526315785</v>
      </c>
      <c r="E56" s="5">
        <f t="shared" ca="1" si="0"/>
        <v>0.34385964912280698</v>
      </c>
    </row>
    <row r="57" spans="1:5" hidden="1" x14ac:dyDescent="0.3">
      <c r="A57" t="str">
        <f ca="1">"{"&amp;'Двухпредметные наборы'!B12&amp;"}"</f>
        <v>{Влажные салфетки}</v>
      </c>
      <c r="B57" t="str">
        <f ca="1">"{"&amp;'Двухпредметные наборы'!A12&amp;"}"</f>
        <v>{Баралгин}</v>
      </c>
      <c r="C57">
        <f ca="1">'Двухпредметные наборы'!C12/COUNT('Список покупок'!$A$2:$A$31)</f>
        <v>0.43333333333333335</v>
      </c>
      <c r="D57">
        <f ca="1">'Двухпредметные наборы'!C12/INDIRECT(ADDRESS(MATCH(A57,Таблицы!$B$3:$B$12)+1,2,,,Таблицы!$B$1))</f>
        <v>0.56521739130434778</v>
      </c>
      <c r="E57" s="5">
        <f t="shared" ca="1" si="0"/>
        <v>0.24492753623188404</v>
      </c>
    </row>
    <row r="58" spans="1:5" hidden="1" x14ac:dyDescent="0.3">
      <c r="A58" t="str">
        <f ca="1">"{"&amp;'Двухпредметные наборы'!B13&amp;"}"</f>
        <v>{Долгит}</v>
      </c>
      <c r="B58" t="str">
        <f ca="1">"{"&amp;'Двухпредметные наборы'!A13&amp;"}"</f>
        <v>{Баралгин}</v>
      </c>
      <c r="C58">
        <f ca="1">'Двухпредметные наборы'!C13/COUNT('Список покупок'!$A$2:$A$31)</f>
        <v>0.2</v>
      </c>
      <c r="D58">
        <f ca="1">'Двухпредметные наборы'!C13/INDIRECT(ADDRESS(MATCH(A58,Таблицы!$B$3:$B$12)+1,2,,,Таблицы!$B$1))</f>
        <v>0.42857142857142855</v>
      </c>
      <c r="E58" s="5">
        <f t="shared" ca="1" si="0"/>
        <v>8.5714285714285715E-2</v>
      </c>
    </row>
    <row r="59" spans="1:5" hidden="1" x14ac:dyDescent="0.3">
      <c r="A59" t="str">
        <f ca="1">"{"&amp;'Двухпредметные наборы'!B14&amp;"}"</f>
        <v>{Контрактубекс}</v>
      </c>
      <c r="B59" t="str">
        <f ca="1">"{"&amp;'Двухпредметные наборы'!A14&amp;"}"</f>
        <v>{Баралгин}</v>
      </c>
      <c r="C59">
        <f ca="1">'Двухпредметные наборы'!C14/COUNT('Список покупок'!$A$2:$A$31)</f>
        <v>0.46666666666666667</v>
      </c>
      <c r="D59">
        <f ca="1">'Двухпредметные наборы'!C14/INDIRECT(ADDRESS(MATCH(A59,Таблицы!$B$3:$B$12)+1,2,,,Таблицы!$B$1))</f>
        <v>0.7</v>
      </c>
      <c r="E59" s="5">
        <f t="shared" ca="1" si="0"/>
        <v>0.32666666666666666</v>
      </c>
    </row>
    <row r="60" spans="1:5" hidden="1" x14ac:dyDescent="0.3">
      <c r="A60" t="str">
        <f ca="1">"{"&amp;'Двухпредметные наборы'!B15&amp;"}"</f>
        <v>{Корвалол}</v>
      </c>
      <c r="B60" t="str">
        <f ca="1">"{"&amp;'Двухпредметные наборы'!A15&amp;"}"</f>
        <v>{Баралгин}</v>
      </c>
      <c r="C60">
        <f ca="1">'Двухпредметные наборы'!C15/COUNT('Список покупок'!$A$2:$A$31)</f>
        <v>0.13333333333333333</v>
      </c>
      <c r="D60">
        <f ca="1">'Двухпредметные наборы'!C15/INDIRECT(ADDRESS(MATCH(A60,Таблицы!$B$3:$B$12)+1,2,,,Таблицы!$B$1))</f>
        <v>0.5714285714285714</v>
      </c>
      <c r="E60" s="5">
        <f t="shared" ca="1" si="0"/>
        <v>7.6190476190476183E-2</v>
      </c>
    </row>
    <row r="61" spans="1:5" hidden="1" x14ac:dyDescent="0.3">
      <c r="A61" t="str">
        <f ca="1">"{"&amp;'Двухпредметные наборы'!B16&amp;"}"</f>
        <v>{}</v>
      </c>
      <c r="B61" t="str">
        <f ca="1">"{"&amp;'Двухпредметные наборы'!A16&amp;"}"</f>
        <v>{Баралгин}</v>
      </c>
      <c r="C61" t="e">
        <f ca="1">'Двухпредметные наборы'!C16/COUNT('Список покупок'!$A$2:$A$31)</f>
        <v>#N/A</v>
      </c>
      <c r="D61" t="e">
        <f ca="1">'Двухпредметные наборы'!C16/INDIRECT(ADDRESS(MATCH(A61,Таблицы!$B$3:$B$12)+1,2,,,Таблицы!$B$1))</f>
        <v>#N/A</v>
      </c>
      <c r="E61" s="5" t="e">
        <f t="shared" ca="1" si="0"/>
        <v>#N/A</v>
      </c>
    </row>
    <row r="62" spans="1:5" hidden="1" x14ac:dyDescent="0.3">
      <c r="A62" t="str">
        <f ca="1">"{"&amp;'Двухпредметные наборы'!B17&amp;"}"</f>
        <v>{}</v>
      </c>
      <c r="B62" t="str">
        <f ca="1">"{"&amp;'Двухпредметные наборы'!A17&amp;"}"</f>
        <v>{Баралгин}</v>
      </c>
      <c r="C62" t="e">
        <f ca="1">'Двухпредметные наборы'!C17/COUNT('Список покупок'!$A$2:$A$31)</f>
        <v>#N/A</v>
      </c>
      <c r="D62" t="e">
        <f ca="1">'Двухпредметные наборы'!C17/INDIRECT(ADDRESS(MATCH(A62,Таблицы!$B$3:$B$12)+1,2,,,Таблицы!$B$1))</f>
        <v>#N/A</v>
      </c>
      <c r="E62" s="5" t="e">
        <f t="shared" ca="1" si="0"/>
        <v>#N/A</v>
      </c>
    </row>
    <row r="63" spans="1:5" hidden="1" x14ac:dyDescent="0.3">
      <c r="A63" t="str">
        <f ca="1">"{"&amp;'Двухпредметные наборы'!B18&amp;"}"</f>
        <v>{Терафлю}</v>
      </c>
      <c r="B63" t="str">
        <f ca="1">"{"&amp;'Двухпредметные наборы'!A18&amp;"}"</f>
        <v>{Баралгин}</v>
      </c>
      <c r="C63">
        <f ca="1">'Двухпредметные наборы'!C18/COUNT('Список покупок'!$A$2:$A$31)</f>
        <v>0.1</v>
      </c>
      <c r="D63">
        <f ca="1">'Двухпредметные наборы'!C18/INDIRECT(ADDRESS(MATCH(A63,Таблицы!$B$3:$B$12)+1,2,,,Таблицы!$B$1))</f>
        <v>0.5</v>
      </c>
      <c r="E63" s="5">
        <f t="shared" ca="1" si="0"/>
        <v>0.05</v>
      </c>
    </row>
    <row r="64" spans="1:5" x14ac:dyDescent="0.3">
      <c r="A64" t="str">
        <f ca="1">"{"&amp;'Двухпредметные наборы'!B19&amp;"}"</f>
        <v>{Влажные салфетки}</v>
      </c>
      <c r="B64" t="str">
        <f ca="1">"{"&amp;'Двухпредметные наборы'!A19&amp;"}"</f>
        <v>{Валидол}</v>
      </c>
      <c r="C64">
        <f ca="1">'Двухпредметные наборы'!C19/COUNT('Список покупок'!$A$2:$A$31)</f>
        <v>0.53333333333333333</v>
      </c>
      <c r="D64">
        <f ca="1">'Двухпредметные наборы'!C19/INDIRECT(ADDRESS(MATCH(A64,Таблицы!$B$3:$B$12)+1,2,,,Таблицы!$B$1))</f>
        <v>0.69565217391304346</v>
      </c>
      <c r="E64" s="5">
        <f t="shared" ca="1" si="0"/>
        <v>0.37101449275362319</v>
      </c>
    </row>
    <row r="65" spans="1:5" hidden="1" x14ac:dyDescent="0.3">
      <c r="A65" t="str">
        <f ca="1">"{"&amp;'Двухпредметные наборы'!B20&amp;"}"</f>
        <v>{Долгит}</v>
      </c>
      <c r="B65" t="str">
        <f ca="1">"{"&amp;'Двухпредметные наборы'!A20&amp;"}"</f>
        <v>{Валидол}</v>
      </c>
      <c r="C65">
        <f ca="1">'Двухпредметные наборы'!C20/COUNT('Список покупок'!$A$2:$A$31)</f>
        <v>0.3</v>
      </c>
      <c r="D65">
        <f ca="1">'Двухпредметные наборы'!C20/INDIRECT(ADDRESS(MATCH(A65,Таблицы!$B$3:$B$12)+1,2,,,Таблицы!$B$1))</f>
        <v>0.6428571428571429</v>
      </c>
      <c r="E65" s="5">
        <f t="shared" ca="1" si="0"/>
        <v>0.19285714285714287</v>
      </c>
    </row>
    <row r="66" spans="1:5" x14ac:dyDescent="0.3">
      <c r="A66" t="str">
        <f ca="1">"{"&amp;'Двухпредметные наборы'!B21&amp;"}"</f>
        <v>{Контрактубекс}</v>
      </c>
      <c r="B66" t="str">
        <f ca="1">"{"&amp;'Двухпредметные наборы'!A21&amp;"}"</f>
        <v>{Валидол}</v>
      </c>
      <c r="C66">
        <f ca="1">'Двухпредметные наборы'!C21/COUNT('Список покупок'!$A$2:$A$31)</f>
        <v>0.53333333333333333</v>
      </c>
      <c r="D66">
        <f ca="1">'Двухпредметные наборы'!C21/INDIRECT(ADDRESS(MATCH(A66,Таблицы!$B$3:$B$12)+1,2,,,Таблицы!$B$1))</f>
        <v>0.8</v>
      </c>
      <c r="E66" s="5">
        <f t="shared" ca="1" si="0"/>
        <v>0.42666666666666669</v>
      </c>
    </row>
    <row r="67" spans="1:5" hidden="1" x14ac:dyDescent="0.3">
      <c r="A67" t="str">
        <f ca="1">"{"&amp;'Двухпредметные наборы'!B22&amp;"}"</f>
        <v>{Корвалол}</v>
      </c>
      <c r="B67" t="str">
        <f ca="1">"{"&amp;'Двухпредметные наборы'!A22&amp;"}"</f>
        <v>{Валидол}</v>
      </c>
      <c r="C67">
        <f ca="1">'Двухпредметные наборы'!C22/COUNT('Список покупок'!$A$2:$A$31)</f>
        <v>0.2</v>
      </c>
      <c r="D67">
        <f ca="1">'Двухпредметные наборы'!C22/INDIRECT(ADDRESS(MATCH(A67,Таблицы!$B$3:$B$12)+1,2,,,Таблицы!$B$1))</f>
        <v>0.8571428571428571</v>
      </c>
      <c r="E67" s="5">
        <f t="shared" ca="1" si="0"/>
        <v>0.17142857142857143</v>
      </c>
    </row>
    <row r="68" spans="1:5" hidden="1" x14ac:dyDescent="0.3">
      <c r="A68" t="str">
        <f ca="1">"{"&amp;'Двухпредметные наборы'!B23&amp;"}"</f>
        <v>{}</v>
      </c>
      <c r="B68" t="str">
        <f ca="1">"{"&amp;'Двухпредметные наборы'!A23&amp;"}"</f>
        <v>{Валидол}</v>
      </c>
      <c r="C68" t="e">
        <f ca="1">'Двухпредметные наборы'!C23/COUNT('Список покупок'!$A$2:$A$31)</f>
        <v>#N/A</v>
      </c>
      <c r="D68" t="e">
        <f ca="1">'Двухпредметные наборы'!C23/INDIRECT(ADDRESS(MATCH(A68,Таблицы!$B$3:$B$12)+1,2,,,Таблицы!$B$1))</f>
        <v>#N/A</v>
      </c>
      <c r="E68" s="5" t="e">
        <f t="shared" ca="1" si="0"/>
        <v>#N/A</v>
      </c>
    </row>
    <row r="69" spans="1:5" hidden="1" x14ac:dyDescent="0.3">
      <c r="A69" t="str">
        <f ca="1">"{"&amp;'Двухпредметные наборы'!B24&amp;"}"</f>
        <v>{}</v>
      </c>
      <c r="B69" t="str">
        <f ca="1">"{"&amp;'Двухпредметные наборы'!A24&amp;"}"</f>
        <v>{Валидол}</v>
      </c>
      <c r="C69" t="e">
        <f ca="1">'Двухпредметные наборы'!C24/COUNT('Список покупок'!$A$2:$A$31)</f>
        <v>#N/A</v>
      </c>
      <c r="D69" t="e">
        <f ca="1">'Двухпредметные наборы'!C24/INDIRECT(ADDRESS(MATCH(A69,Таблицы!$B$3:$B$12)+1,2,,,Таблицы!$B$1))</f>
        <v>#N/A</v>
      </c>
      <c r="E69" s="5" t="e">
        <f t="shared" ref="E69:E132" ca="1" si="1">C69*D69</f>
        <v>#N/A</v>
      </c>
    </row>
    <row r="70" spans="1:5" hidden="1" x14ac:dyDescent="0.3">
      <c r="A70" t="str">
        <f ca="1">"{"&amp;'Двухпредметные наборы'!B25&amp;"}"</f>
        <v>{Терафлю}</v>
      </c>
      <c r="B70" t="str">
        <f ca="1">"{"&amp;'Двухпредметные наборы'!A25&amp;"}"</f>
        <v>{Валидол}</v>
      </c>
      <c r="C70">
        <f ca="1">'Двухпредметные наборы'!C25/COUNT('Список покупок'!$A$2:$A$31)</f>
        <v>6.6666666666666666E-2</v>
      </c>
      <c r="D70">
        <f ca="1">'Двухпредметные наборы'!C25/INDIRECT(ADDRESS(MATCH(A70,Таблицы!$B$3:$B$12)+1,2,,,Таблицы!$B$1))</f>
        <v>0.33333333333333331</v>
      </c>
      <c r="E70" s="5">
        <f t="shared" ca="1" si="1"/>
        <v>2.222222222222222E-2</v>
      </c>
    </row>
    <row r="71" spans="1:5" hidden="1" x14ac:dyDescent="0.3">
      <c r="A71" t="str">
        <f ca="1">"{"&amp;'Двухпредметные наборы'!B26&amp;"}"</f>
        <v>{Долгит}</v>
      </c>
      <c r="B71" t="str">
        <f ca="1">"{"&amp;'Двухпредметные наборы'!A26&amp;"}"</f>
        <v>{Влажные салфетки}</v>
      </c>
      <c r="C71">
        <f ca="1">'Двухпредметные наборы'!C26/COUNT('Список покупок'!$A$2:$A$31)</f>
        <v>0.4</v>
      </c>
      <c r="D71">
        <f ca="1">'Двухпредметные наборы'!C26/INDIRECT(ADDRESS(MATCH(A71,Таблицы!$B$3:$B$12)+1,2,,,Таблицы!$B$1))</f>
        <v>0.8571428571428571</v>
      </c>
      <c r="E71" s="5">
        <f t="shared" ca="1" si="1"/>
        <v>0.34285714285714286</v>
      </c>
    </row>
    <row r="72" spans="1:5" x14ac:dyDescent="0.3">
      <c r="A72" t="str">
        <f ca="1">"{"&amp;'Двухпредметные наборы'!B27&amp;"}"</f>
        <v>{Контрактубекс}</v>
      </c>
      <c r="B72" t="str">
        <f ca="1">"{"&amp;'Двухпредметные наборы'!A27&amp;"}"</f>
        <v>{Влажные салфетки}</v>
      </c>
      <c r="C72">
        <f ca="1">'Двухпредметные наборы'!C27/COUNT('Список покупок'!$A$2:$A$31)</f>
        <v>0.53333333333333333</v>
      </c>
      <c r="D72">
        <f ca="1">'Двухпредметные наборы'!C27/INDIRECT(ADDRESS(MATCH(A72,Таблицы!$B$3:$B$12)+1,2,,,Таблицы!$B$1))</f>
        <v>0.8</v>
      </c>
      <c r="E72" s="5">
        <f t="shared" ca="1" si="1"/>
        <v>0.42666666666666669</v>
      </c>
    </row>
    <row r="73" spans="1:5" hidden="1" x14ac:dyDescent="0.3">
      <c r="A73" t="str">
        <f ca="1">"{"&amp;'Двухпредметные наборы'!B28&amp;"}"</f>
        <v>{Корвалол}</v>
      </c>
      <c r="B73" t="str">
        <f ca="1">"{"&amp;'Двухпредметные наборы'!A28&amp;"}"</f>
        <v>{Влажные салфетки}</v>
      </c>
      <c r="C73">
        <f ca="1">'Двухпредметные наборы'!C28/COUNT('Список покупок'!$A$2:$A$31)</f>
        <v>0.16666666666666666</v>
      </c>
      <c r="D73">
        <f ca="1">'Двухпредметные наборы'!C28/INDIRECT(ADDRESS(MATCH(A73,Таблицы!$B$3:$B$12)+1,2,,,Таблицы!$B$1))</f>
        <v>0.7142857142857143</v>
      </c>
      <c r="E73" s="5">
        <f t="shared" ca="1" si="1"/>
        <v>0.11904761904761904</v>
      </c>
    </row>
    <row r="74" spans="1:5" hidden="1" x14ac:dyDescent="0.3">
      <c r="A74" t="str">
        <f ca="1">"{"&amp;'Двухпредметные наборы'!B29&amp;"}"</f>
        <v>{}</v>
      </c>
      <c r="B74" t="str">
        <f ca="1">"{"&amp;'Двухпредметные наборы'!A29&amp;"}"</f>
        <v>{Влажные салфетки}</v>
      </c>
      <c r="C74" t="e">
        <f ca="1">'Двухпредметные наборы'!C29/COUNT('Список покупок'!$A$2:$A$31)</f>
        <v>#N/A</v>
      </c>
      <c r="D74" t="e">
        <f ca="1">'Двухпредметные наборы'!C29/INDIRECT(ADDRESS(MATCH(A74,Таблицы!$B$3:$B$12)+1,2,,,Таблицы!$B$1))</f>
        <v>#N/A</v>
      </c>
      <c r="E74" s="5" t="e">
        <f t="shared" ca="1" si="1"/>
        <v>#N/A</v>
      </c>
    </row>
    <row r="75" spans="1:5" hidden="1" x14ac:dyDescent="0.3">
      <c r="A75" t="str">
        <f ca="1">"{"&amp;'Двухпредметные наборы'!B30&amp;"}"</f>
        <v>{}</v>
      </c>
      <c r="B75" t="str">
        <f ca="1">"{"&amp;'Двухпредметные наборы'!A30&amp;"}"</f>
        <v>{Влажные салфетки}</v>
      </c>
      <c r="C75" t="e">
        <f ca="1">'Двухпредметные наборы'!C30/COUNT('Список покупок'!$A$2:$A$31)</f>
        <v>#N/A</v>
      </c>
      <c r="D75" t="e">
        <f ca="1">'Двухпредметные наборы'!C30/INDIRECT(ADDRESS(MATCH(A75,Таблицы!$B$3:$B$12)+1,2,,,Таблицы!$B$1))</f>
        <v>#N/A</v>
      </c>
      <c r="E75" s="5" t="e">
        <f t="shared" ca="1" si="1"/>
        <v>#N/A</v>
      </c>
    </row>
    <row r="76" spans="1:5" hidden="1" x14ac:dyDescent="0.3">
      <c r="A76" t="str">
        <f ca="1">"{"&amp;'Двухпредметные наборы'!B31&amp;"}"</f>
        <v>{Терафлю}</v>
      </c>
      <c r="B76" t="str">
        <f ca="1">"{"&amp;'Двухпредметные наборы'!A31&amp;"}"</f>
        <v>{Влажные салфетки}</v>
      </c>
      <c r="C76">
        <f ca="1">'Двухпредметные наборы'!C31/COUNT('Список покупок'!$A$2:$A$31)</f>
        <v>0.16666666666666666</v>
      </c>
      <c r="D76">
        <f ca="1">'Двухпредметные наборы'!C31/INDIRECT(ADDRESS(MATCH(A76,Таблицы!$B$3:$B$12)+1,2,,,Таблицы!$B$1))</f>
        <v>0.83333333333333337</v>
      </c>
      <c r="E76" s="5">
        <f t="shared" ca="1" si="1"/>
        <v>0.1388888888888889</v>
      </c>
    </row>
    <row r="77" spans="1:5" hidden="1" x14ac:dyDescent="0.3">
      <c r="A77" t="str">
        <f ca="1">"{"&amp;'Двухпредметные наборы'!B32&amp;"}"</f>
        <v>{Контрактубекс}</v>
      </c>
      <c r="B77" t="str">
        <f ca="1">"{"&amp;'Двухпредметные наборы'!A32&amp;"}"</f>
        <v>{Долгит}</v>
      </c>
      <c r="C77">
        <f ca="1">'Двухпредметные наборы'!C32/COUNT('Список покупок'!$A$2:$A$31)</f>
        <v>0.26666666666666666</v>
      </c>
      <c r="D77">
        <f ca="1">'Двухпредметные наборы'!C32/INDIRECT(ADDRESS(MATCH(A77,Таблицы!$B$3:$B$12)+1,2,,,Таблицы!$B$1))</f>
        <v>0.4</v>
      </c>
      <c r="E77" s="5">
        <f t="shared" ca="1" si="1"/>
        <v>0.10666666666666667</v>
      </c>
    </row>
    <row r="78" spans="1:5" hidden="1" x14ac:dyDescent="0.3">
      <c r="A78" t="str">
        <f ca="1">"{"&amp;'Двухпредметные наборы'!B33&amp;"}"</f>
        <v>{Корвалол}</v>
      </c>
      <c r="B78" t="str">
        <f ca="1">"{"&amp;'Двухпредметные наборы'!A33&amp;"}"</f>
        <v>{Долгит}</v>
      </c>
      <c r="C78">
        <f ca="1">'Двухпредметные наборы'!C33/COUNT('Список покупок'!$A$2:$A$31)</f>
        <v>0.16666666666666666</v>
      </c>
      <c r="D78">
        <f ca="1">'Двухпредметные наборы'!C33/INDIRECT(ADDRESS(MATCH(A78,Таблицы!$B$3:$B$12)+1,2,,,Таблицы!$B$1))</f>
        <v>0.7142857142857143</v>
      </c>
      <c r="E78" s="5">
        <f t="shared" ca="1" si="1"/>
        <v>0.11904761904761904</v>
      </c>
    </row>
    <row r="79" spans="1:5" hidden="1" x14ac:dyDescent="0.3">
      <c r="A79" t="str">
        <f ca="1">"{"&amp;'Двухпредметные наборы'!B34&amp;"}"</f>
        <v>{}</v>
      </c>
      <c r="B79" t="str">
        <f ca="1">"{"&amp;'Двухпредметные наборы'!A34&amp;"}"</f>
        <v>{Долгит}</v>
      </c>
      <c r="C79" t="e">
        <f ca="1">'Двухпредметные наборы'!C34/COUNT('Список покупок'!$A$2:$A$31)</f>
        <v>#N/A</v>
      </c>
      <c r="D79" t="e">
        <f ca="1">'Двухпредметные наборы'!C34/INDIRECT(ADDRESS(MATCH(A79,Таблицы!$B$3:$B$12)+1,2,,,Таблицы!$B$1))</f>
        <v>#N/A</v>
      </c>
      <c r="E79" s="5" t="e">
        <f t="shared" ca="1" si="1"/>
        <v>#N/A</v>
      </c>
    </row>
    <row r="80" spans="1:5" hidden="1" x14ac:dyDescent="0.3">
      <c r="A80" t="str">
        <f ca="1">"{"&amp;'Двухпредметные наборы'!B35&amp;"}"</f>
        <v>{}</v>
      </c>
      <c r="B80" t="str">
        <f ca="1">"{"&amp;'Двухпредметные наборы'!A35&amp;"}"</f>
        <v>{Долгит}</v>
      </c>
      <c r="C80" t="e">
        <f ca="1">'Двухпредметные наборы'!C35/COUNT('Список покупок'!$A$2:$A$31)</f>
        <v>#N/A</v>
      </c>
      <c r="D80" t="e">
        <f ca="1">'Двухпредметные наборы'!C35/INDIRECT(ADDRESS(MATCH(A80,Таблицы!$B$3:$B$12)+1,2,,,Таблицы!$B$1))</f>
        <v>#N/A</v>
      </c>
      <c r="E80" s="5" t="e">
        <f t="shared" ca="1" si="1"/>
        <v>#N/A</v>
      </c>
    </row>
    <row r="81" spans="1:5" hidden="1" x14ac:dyDescent="0.3">
      <c r="A81" t="str">
        <f ca="1">"{"&amp;'Двухпредметные наборы'!B36&amp;"}"</f>
        <v>{Терафлю}</v>
      </c>
      <c r="B81" t="str">
        <f ca="1">"{"&amp;'Двухпредметные наборы'!A36&amp;"}"</f>
        <v>{Долгит}</v>
      </c>
      <c r="C81">
        <f ca="1">'Двухпредметные наборы'!C36/COUNT('Список покупок'!$A$2:$A$31)</f>
        <v>0.16666666666666666</v>
      </c>
      <c r="D81">
        <f ca="1">'Двухпредметные наборы'!C36/INDIRECT(ADDRESS(MATCH(A81,Таблицы!$B$3:$B$12)+1,2,,,Таблицы!$B$1))</f>
        <v>0.83333333333333337</v>
      </c>
      <c r="E81" s="5">
        <f t="shared" ca="1" si="1"/>
        <v>0.1388888888888889</v>
      </c>
    </row>
    <row r="82" spans="1:5" hidden="1" x14ac:dyDescent="0.3">
      <c r="A82" t="str">
        <f ca="1">"{"&amp;'Двухпредметные наборы'!B37&amp;"}"</f>
        <v>{Корвалол}</v>
      </c>
      <c r="B82" t="str">
        <f ca="1">"{"&amp;'Двухпредметные наборы'!A37&amp;"}"</f>
        <v>{Контрактубекс}</v>
      </c>
      <c r="C82">
        <f ca="1">'Двухпредметные наборы'!C37/COUNT('Список покупок'!$A$2:$A$31)</f>
        <v>0.16666666666666666</v>
      </c>
      <c r="D82">
        <f ca="1">'Двухпредметные наборы'!C37/INDIRECT(ADDRESS(MATCH(A82,Таблицы!$B$3:$B$12)+1,2,,,Таблицы!$B$1))</f>
        <v>0.7142857142857143</v>
      </c>
      <c r="E82" s="5">
        <f t="shared" ca="1" si="1"/>
        <v>0.11904761904761904</v>
      </c>
    </row>
    <row r="83" spans="1:5" hidden="1" x14ac:dyDescent="0.3">
      <c r="A83" t="str">
        <f ca="1">"{"&amp;'Двухпредметные наборы'!B38&amp;"}"</f>
        <v>{}</v>
      </c>
      <c r="B83" t="str">
        <f ca="1">"{"&amp;'Двухпредметные наборы'!A38&amp;"}"</f>
        <v>{Контрактубекс}</v>
      </c>
      <c r="C83" t="e">
        <f ca="1">'Двухпредметные наборы'!C38/COUNT('Список покупок'!$A$2:$A$31)</f>
        <v>#N/A</v>
      </c>
      <c r="D83" t="e">
        <f ca="1">'Двухпредметные наборы'!C38/INDIRECT(ADDRESS(MATCH(A83,Таблицы!$B$3:$B$12)+1,2,,,Таблицы!$B$1))</f>
        <v>#N/A</v>
      </c>
      <c r="E83" s="5" t="e">
        <f t="shared" ca="1" si="1"/>
        <v>#N/A</v>
      </c>
    </row>
    <row r="84" spans="1:5" hidden="1" x14ac:dyDescent="0.3">
      <c r="A84" t="str">
        <f ca="1">"{"&amp;'Двухпредметные наборы'!B39&amp;"}"</f>
        <v>{}</v>
      </c>
      <c r="B84" t="str">
        <f ca="1">"{"&amp;'Двухпредметные наборы'!A39&amp;"}"</f>
        <v>{Контрактубекс}</v>
      </c>
      <c r="C84" t="e">
        <f ca="1">'Двухпредметные наборы'!C39/COUNT('Список покупок'!$A$2:$A$31)</f>
        <v>#N/A</v>
      </c>
      <c r="D84" t="e">
        <f ca="1">'Двухпредметные наборы'!C39/INDIRECT(ADDRESS(MATCH(A84,Таблицы!$B$3:$B$12)+1,2,,,Таблицы!$B$1))</f>
        <v>#N/A</v>
      </c>
      <c r="E84" s="5" t="e">
        <f t="shared" ca="1" si="1"/>
        <v>#N/A</v>
      </c>
    </row>
    <row r="85" spans="1:5" hidden="1" x14ac:dyDescent="0.3">
      <c r="A85" t="str">
        <f ca="1">"{"&amp;'Двухпредметные наборы'!B40&amp;"}"</f>
        <v>{Терафлю}</v>
      </c>
      <c r="B85" t="str">
        <f ca="1">"{"&amp;'Двухпредметные наборы'!A40&amp;"}"</f>
        <v>{Контрактубекс}</v>
      </c>
      <c r="C85">
        <f ca="1">'Двухпредметные наборы'!C40/COUNT('Список покупок'!$A$2:$A$31)</f>
        <v>0.1</v>
      </c>
      <c r="D85">
        <f ca="1">'Двухпредметные наборы'!C40/INDIRECT(ADDRESS(MATCH(A85,Таблицы!$B$3:$B$12)+1,2,,,Таблицы!$B$1))</f>
        <v>0.5</v>
      </c>
      <c r="E85" s="5">
        <f t="shared" ca="1" si="1"/>
        <v>0.05</v>
      </c>
    </row>
    <row r="86" spans="1:5" hidden="1" x14ac:dyDescent="0.3">
      <c r="A86" t="str">
        <f ca="1">"{"&amp;'Двухпредметные наборы'!B41&amp;"}"</f>
        <v>{}</v>
      </c>
      <c r="B86" t="str">
        <f ca="1">"{"&amp;'Двухпредметные наборы'!A41&amp;"}"</f>
        <v>{Корвалол}</v>
      </c>
      <c r="C86" t="e">
        <f ca="1">'Двухпредметные наборы'!C41/COUNT('Список покупок'!$A$2:$A$31)</f>
        <v>#N/A</v>
      </c>
      <c r="D86" t="e">
        <f ca="1">'Двухпредметные наборы'!C41/INDIRECT(ADDRESS(MATCH(A86,Таблицы!$B$3:$B$12)+1,2,,,Таблицы!$B$1))</f>
        <v>#N/A</v>
      </c>
      <c r="E86" s="5" t="e">
        <f t="shared" ca="1" si="1"/>
        <v>#N/A</v>
      </c>
    </row>
    <row r="87" spans="1:5" hidden="1" x14ac:dyDescent="0.3">
      <c r="A87" t="str">
        <f ca="1">"{"&amp;'Двухпредметные наборы'!B42&amp;"}"</f>
        <v>{}</v>
      </c>
      <c r="B87" t="str">
        <f ca="1">"{"&amp;'Двухпредметные наборы'!A42&amp;"}"</f>
        <v>{Корвалол}</v>
      </c>
      <c r="C87" t="e">
        <f ca="1">'Двухпредметные наборы'!C42/COUNT('Список покупок'!$A$2:$A$31)</f>
        <v>#N/A</v>
      </c>
      <c r="D87" t="e">
        <f ca="1">'Двухпредметные наборы'!C42/INDIRECT(ADDRESS(MATCH(A87,Таблицы!$B$3:$B$12)+1,2,,,Таблицы!$B$1))</f>
        <v>#N/A</v>
      </c>
      <c r="E87" s="5" t="e">
        <f t="shared" ca="1" si="1"/>
        <v>#N/A</v>
      </c>
    </row>
    <row r="88" spans="1:5" hidden="1" x14ac:dyDescent="0.3">
      <c r="A88" t="str">
        <f ca="1">"{"&amp;'Двухпредметные наборы'!B43&amp;"}"</f>
        <v>{Терафлю}</v>
      </c>
      <c r="B88" t="str">
        <f ca="1">"{"&amp;'Двухпредметные наборы'!A43&amp;"}"</f>
        <v>{Корвалол}</v>
      </c>
      <c r="C88">
        <f ca="1">'Двухпредметные наборы'!C43/COUNT('Список покупок'!$A$2:$A$31)</f>
        <v>6.6666666666666666E-2</v>
      </c>
      <c r="D88">
        <f ca="1">'Двухпредметные наборы'!C43/INDIRECT(ADDRESS(MATCH(A88,Таблицы!$B$3:$B$12)+1,2,,,Таблицы!$B$1))</f>
        <v>0.33333333333333331</v>
      </c>
      <c r="E88" s="5">
        <f t="shared" ca="1" si="1"/>
        <v>2.222222222222222E-2</v>
      </c>
    </row>
    <row r="89" spans="1:5" hidden="1" x14ac:dyDescent="0.3">
      <c r="A89" t="str">
        <f ca="1">"{"&amp;'Двухпредметные наборы'!B44&amp;"}"</f>
        <v>{}</v>
      </c>
      <c r="B89" t="str">
        <f ca="1">"{"&amp;'Двухпредметные наборы'!A44&amp;"}"</f>
        <v>{}</v>
      </c>
      <c r="C89" t="e">
        <f ca="1">'Двухпредметные наборы'!C44/COUNT('Список покупок'!$A$2:$A$31)</f>
        <v>#N/A</v>
      </c>
      <c r="D89" t="e">
        <f ca="1">'Двухпредметные наборы'!C44/INDIRECT(ADDRESS(MATCH(A89,Таблицы!$B$3:$B$12)+1,2,,,Таблицы!$B$1))</f>
        <v>#N/A</v>
      </c>
      <c r="E89" s="5" t="e">
        <f t="shared" ca="1" si="1"/>
        <v>#N/A</v>
      </c>
    </row>
    <row r="90" spans="1:5" hidden="1" x14ac:dyDescent="0.3">
      <c r="A90" t="str">
        <f ca="1">"{"&amp;'Двухпредметные наборы'!B45&amp;"}"</f>
        <v>{Терафлю}</v>
      </c>
      <c r="B90" t="str">
        <f ca="1">"{"&amp;'Двухпредметные наборы'!A45&amp;"}"</f>
        <v>{}</v>
      </c>
      <c r="C90" t="e">
        <f ca="1">'Двухпредметные наборы'!C45/COUNT('Список покупок'!$A$2:$A$31)</f>
        <v>#N/A</v>
      </c>
      <c r="D90" t="e">
        <f ca="1">'Двухпредметные наборы'!C45/INDIRECT(ADDRESS(MATCH(A90,Таблицы!$B$3:$B$12)+1,2,,,Таблицы!$B$1))</f>
        <v>#N/A</v>
      </c>
      <c r="E90" s="5" t="e">
        <f t="shared" ca="1" si="1"/>
        <v>#N/A</v>
      </c>
    </row>
    <row r="91" spans="1:5" hidden="1" x14ac:dyDescent="0.3">
      <c r="A91" t="str">
        <f ca="1">"{"&amp;'Двухпредметные наборы'!B46&amp;"}"</f>
        <v>{Терафлю}</v>
      </c>
      <c r="B91" t="str">
        <f ca="1">"{"&amp;'Двухпредметные наборы'!A46&amp;"}"</f>
        <v>{}</v>
      </c>
      <c r="C91" t="e">
        <f ca="1">'Двухпредметные наборы'!C46/COUNT('Список покупок'!$A$2:$A$31)</f>
        <v>#N/A</v>
      </c>
      <c r="D91" t="e">
        <f ca="1">'Двухпредметные наборы'!C46/INDIRECT(ADDRESS(MATCH(A91,Таблицы!$B$3:$B$12)+1,2,,,Таблицы!$B$1))</f>
        <v>#N/A</v>
      </c>
      <c r="E91" s="5" t="e">
        <f t="shared" ca="1" si="1"/>
        <v>#N/A</v>
      </c>
    </row>
    <row r="92" spans="1:5" hidden="1" x14ac:dyDescent="0.3">
      <c r="A92" t="str">
        <f ca="1">IF('Трёхпредметные наборы'!$D2 &gt;=Параметры!$A$2,"{"&amp;'Трёхпредметные наборы'!A2&amp;", "&amp;'Трёхпредметные наборы'!B2&amp;"}","")</f>
        <v>{Анальгин, Баралгин}</v>
      </c>
      <c r="B92" t="str">
        <f ca="1">IF('Трёхпредметные наборы'!$D2 &gt;=Параметры!$A$2,"{"&amp;'Трёхпредметные наборы'!C2&amp;"}","")</f>
        <v>{Валидол}</v>
      </c>
      <c r="C92">
        <f ca="1">'Трёхпредметные наборы'!D2/COUNT('Список покупок'!$A$2:$A$31)</f>
        <v>0.2</v>
      </c>
      <c r="D92">
        <f ca="1">'Трёхпредметные наборы'!D2/INDIRECT(ADDRESS(MATCH(A92,Таблицы!$G$3:$G$47)+1,3,,,Таблицы!$G$1))</f>
        <v>0.8571428571428571</v>
      </c>
      <c r="E92" s="5">
        <f t="shared" ca="1" si="1"/>
        <v>0.17142857142857143</v>
      </c>
    </row>
    <row r="93" spans="1:5" hidden="1" x14ac:dyDescent="0.3">
      <c r="A93" t="str">
        <f ca="1">IF('Трёхпредметные наборы'!$D3 &gt;=Параметры!$A$2,"{"&amp;'Трёхпредметные наборы'!A3&amp;", "&amp;'Трёхпредметные наборы'!B3&amp;"}","")</f>
        <v>{Анальгин, Баралгин}</v>
      </c>
      <c r="B93" t="str">
        <f ca="1">IF('Трёхпредметные наборы'!$D3 &gt;=Параметры!$A$2,"{"&amp;'Трёхпредметные наборы'!C3&amp;"}","")</f>
        <v>{Влажные салфетки}</v>
      </c>
      <c r="C93">
        <f ca="1">'Трёхпредметные наборы'!D3/COUNT('Список покупок'!$A$2:$A$31)</f>
        <v>0.2</v>
      </c>
      <c r="D93">
        <f ca="1">'Трёхпредметные наборы'!D3/INDIRECT(ADDRESS(MATCH(A93,Таблицы!$G$3:$G$47)+1,3,,,Таблицы!$G$1))</f>
        <v>0.8571428571428571</v>
      </c>
      <c r="E93" s="5">
        <f t="shared" ca="1" si="1"/>
        <v>0.17142857142857143</v>
      </c>
    </row>
    <row r="94" spans="1:5" hidden="1" x14ac:dyDescent="0.3">
      <c r="A94" t="str">
        <f ca="1">IF('Трёхпредметные наборы'!$D4 &gt;=Параметры!$A$2,"{"&amp;'Трёхпредметные наборы'!A4&amp;", "&amp;'Трёхпредметные наборы'!B4&amp;"}","")</f>
        <v/>
      </c>
      <c r="B94" t="str">
        <f ca="1">IF('Трёхпредметные наборы'!$D4 &gt;=Параметры!$A$2,"{"&amp;'Трёхпредметные наборы'!C4&amp;"}","")</f>
        <v/>
      </c>
      <c r="C94">
        <f ca="1">'Трёхпредметные наборы'!D4/COUNT('Список покупок'!$A$2:$A$31)</f>
        <v>0.1</v>
      </c>
      <c r="D94" t="e">
        <f ca="1">'Трёхпредметные наборы'!D4/INDIRECT(ADDRESS(MATCH(A94,Таблицы!$G$3:$G$47)+1,3,,,Таблицы!$G$1))</f>
        <v>#N/A</v>
      </c>
      <c r="E94" s="5" t="e">
        <f t="shared" ca="1" si="1"/>
        <v>#N/A</v>
      </c>
    </row>
    <row r="95" spans="1:5" hidden="1" x14ac:dyDescent="0.3">
      <c r="A95" t="str">
        <f ca="1">IF('Трёхпредметные наборы'!$D5 &gt;=Параметры!$A$2,"{"&amp;'Трёхпредметные наборы'!A5&amp;", "&amp;'Трёхпредметные наборы'!B5&amp;"}","")</f>
        <v>{Анальгин, Баралгин}</v>
      </c>
      <c r="B95" t="str">
        <f ca="1">IF('Трёхпредметные наборы'!$D5 &gt;=Параметры!$A$2,"{"&amp;'Трёхпредметные наборы'!C5&amp;"}","")</f>
        <v>{Контрактубекс}</v>
      </c>
      <c r="C95">
        <f ca="1">'Трёхпредметные наборы'!D5/COUNT('Список покупок'!$A$2:$A$31)</f>
        <v>0.2</v>
      </c>
      <c r="D95">
        <f ca="1">'Трёхпредметные наборы'!D5/INDIRECT(ADDRESS(MATCH(A95,Таблицы!$G$3:$G$47)+1,3,,,Таблицы!$G$1))</f>
        <v>0.8571428571428571</v>
      </c>
      <c r="E95" s="5">
        <f t="shared" ca="1" si="1"/>
        <v>0.17142857142857143</v>
      </c>
    </row>
    <row r="96" spans="1:5" hidden="1" x14ac:dyDescent="0.3">
      <c r="A96" t="str">
        <f ca="1">IF('Трёхпредметные наборы'!$D6 &gt;=Параметры!$A$2,"{"&amp;'Трёхпредметные наборы'!A6&amp;", "&amp;'Трёхпредметные наборы'!B6&amp;"}","")</f>
        <v/>
      </c>
      <c r="B96" t="str">
        <f ca="1">IF('Трёхпредметные наборы'!$D6 &gt;=Параметры!$A$2,"{"&amp;'Трёхпредметные наборы'!C6&amp;"}","")</f>
        <v/>
      </c>
      <c r="C96">
        <f ca="1">'Трёхпредметные наборы'!D6/COUNT('Список покупок'!$A$2:$A$31)</f>
        <v>0.1</v>
      </c>
      <c r="D96" t="e">
        <f ca="1">'Трёхпредметные наборы'!D6/INDIRECT(ADDRESS(MATCH(A96,Таблицы!$G$3:$G$47)+1,3,,,Таблицы!$G$1))</f>
        <v>#N/A</v>
      </c>
      <c r="E96" s="5" t="e">
        <f t="shared" ca="1" si="1"/>
        <v>#N/A</v>
      </c>
    </row>
    <row r="97" spans="1:5" hidden="1" x14ac:dyDescent="0.3">
      <c r="A97" t="e">
        <f ca="1">IF('Трёхпредметные наборы'!$D7 &gt;=Параметры!$A$2,"{"&amp;'Трёхпредметные наборы'!A7&amp;", "&amp;'Трёхпредметные наборы'!B7&amp;"}","")</f>
        <v>#N/A</v>
      </c>
      <c r="B97" t="e">
        <f ca="1">IF('Трёхпредметные наборы'!$D7 &gt;=Параметры!$A$2,"{"&amp;'Трёхпредметные наборы'!C7&amp;"}","")</f>
        <v>#N/A</v>
      </c>
      <c r="C97" t="e">
        <f ca="1">'Трёхпредметные наборы'!D7/COUNT('Список покупок'!$A$2:$A$31)</f>
        <v>#N/A</v>
      </c>
      <c r="D97" t="e">
        <f ca="1">'Трёхпредметные наборы'!D7/INDIRECT(ADDRESS(MATCH(A97,Таблицы!$G$3:$G$47)+1,3,,,Таблицы!$G$1))</f>
        <v>#N/A</v>
      </c>
      <c r="E97" s="5" t="e">
        <f t="shared" ca="1" si="1"/>
        <v>#N/A</v>
      </c>
    </row>
    <row r="98" spans="1:5" hidden="1" x14ac:dyDescent="0.3">
      <c r="A98" t="e">
        <f ca="1">IF('Трёхпредметные наборы'!$D8 &gt;=Параметры!$A$2,"{"&amp;'Трёхпредметные наборы'!A8&amp;", "&amp;'Трёхпредметные наборы'!B8&amp;"}","")</f>
        <v>#N/A</v>
      </c>
      <c r="B98" t="e">
        <f ca="1">IF('Трёхпредметные наборы'!$D8 &gt;=Параметры!$A$2,"{"&amp;'Трёхпредметные наборы'!C8&amp;"}","")</f>
        <v>#N/A</v>
      </c>
      <c r="C98" t="e">
        <f ca="1">'Трёхпредметные наборы'!D8/COUNT('Список покупок'!$A$2:$A$31)</f>
        <v>#N/A</v>
      </c>
      <c r="D98" t="e">
        <f ca="1">'Трёхпредметные наборы'!D8/INDIRECT(ADDRESS(MATCH(A98,Таблицы!$G$3:$G$47)+1,3,,,Таблицы!$G$1))</f>
        <v>#N/A</v>
      </c>
      <c r="E98" s="5" t="e">
        <f t="shared" ca="1" si="1"/>
        <v>#N/A</v>
      </c>
    </row>
    <row r="99" spans="1:5" hidden="1" x14ac:dyDescent="0.3">
      <c r="A99" t="str">
        <f ca="1">IF('Трёхпредметные наборы'!$D9 &gt;=Параметры!$A$2,"{"&amp;'Трёхпредметные наборы'!A9&amp;", "&amp;'Трёхпредметные наборы'!B9&amp;"}","")</f>
        <v/>
      </c>
      <c r="B99" t="str">
        <f ca="1">IF('Трёхпредметные наборы'!$D9 &gt;=Параметры!$A$2,"{"&amp;'Трёхпредметные наборы'!C9&amp;"}","")</f>
        <v/>
      </c>
      <c r="C99">
        <f ca="1">'Трёхпредметные наборы'!D9/COUNT('Список покупок'!$A$2:$A$31)</f>
        <v>6.6666666666666666E-2</v>
      </c>
      <c r="D99" t="e">
        <f ca="1">'Трёхпредметные наборы'!D9/INDIRECT(ADDRESS(MATCH(A99,Таблицы!$G$3:$G$47)+1,3,,,Таблицы!$G$1))</f>
        <v>#N/A</v>
      </c>
      <c r="E99" s="5" t="e">
        <f t="shared" ca="1" si="1"/>
        <v>#N/A</v>
      </c>
    </row>
    <row r="100" spans="1:5" hidden="1" x14ac:dyDescent="0.3">
      <c r="A100" t="str">
        <f ca="1">IF('Трёхпредметные наборы'!$D10 &gt;=Параметры!$A$2,"{"&amp;'Трёхпредметные наборы'!A10&amp;", "&amp;'Трёхпредметные наборы'!B10&amp;"}","")</f>
        <v>{Анальгин, Валидол}</v>
      </c>
      <c r="B100" t="str">
        <f ca="1">IF('Трёхпредметные наборы'!$D10 &gt;=Параметры!$A$2,"{"&amp;'Трёхпредметные наборы'!C10&amp;"}","")</f>
        <v>{Влажные салфетки}</v>
      </c>
      <c r="C100">
        <f ca="1">'Трёхпредметные наборы'!D10/COUNT('Список покупок'!$A$2:$A$31)</f>
        <v>0.2</v>
      </c>
      <c r="D100">
        <f ca="1">'Трёхпредметные наборы'!D10/INDIRECT(ADDRESS(MATCH(A100,Таблицы!$G$3:$G$47)+1,3,,,Таблицы!$G$1))</f>
        <v>1</v>
      </c>
      <c r="E100" s="5">
        <f t="shared" ca="1" si="1"/>
        <v>0.2</v>
      </c>
    </row>
    <row r="101" spans="1:5" hidden="1" x14ac:dyDescent="0.3">
      <c r="A101" t="str">
        <f ca="1">IF('Трёхпредметные наборы'!$D11 &gt;=Параметры!$A$2,"{"&amp;'Трёхпредметные наборы'!A11&amp;", "&amp;'Трёхпредметные наборы'!B11&amp;"}","")</f>
        <v/>
      </c>
      <c r="B101" t="str">
        <f ca="1">IF('Трёхпредметные наборы'!$D11 &gt;=Параметры!$A$2,"{"&amp;'Трёхпредметные наборы'!C11&amp;"}","")</f>
        <v/>
      </c>
      <c r="C101">
        <f ca="1">'Трёхпредметные наборы'!D11/COUNT('Список покупок'!$A$2:$A$31)</f>
        <v>0.1</v>
      </c>
      <c r="D101" t="e">
        <f ca="1">'Трёхпредметные наборы'!D11/INDIRECT(ADDRESS(MATCH(A101,Таблицы!$G$3:$G$47)+1,3,,,Таблицы!$G$1))</f>
        <v>#N/A</v>
      </c>
      <c r="E101" s="5" t="e">
        <f t="shared" ca="1" si="1"/>
        <v>#N/A</v>
      </c>
    </row>
    <row r="102" spans="1:5" hidden="1" x14ac:dyDescent="0.3">
      <c r="A102" t="str">
        <f ca="1">IF('Трёхпредметные наборы'!$D12 &gt;=Параметры!$A$2,"{"&amp;'Трёхпредметные наборы'!A12&amp;", "&amp;'Трёхпредметные наборы'!B12&amp;"}","")</f>
        <v>{Анальгин, Валидол}</v>
      </c>
      <c r="B102" t="str">
        <f ca="1">IF('Трёхпредметные наборы'!$D12 &gt;=Параметры!$A$2,"{"&amp;'Трёхпредметные наборы'!C12&amp;"}","")</f>
        <v>{Контрактубекс}</v>
      </c>
      <c r="C102">
        <f ca="1">'Трёхпредметные наборы'!D12/COUNT('Список покупок'!$A$2:$A$31)</f>
        <v>0.2</v>
      </c>
      <c r="D102">
        <f ca="1">'Трёхпредметные наборы'!D12/INDIRECT(ADDRESS(MATCH(A102,Таблицы!$G$3:$G$47)+1,3,,,Таблицы!$G$1))</f>
        <v>1</v>
      </c>
      <c r="E102" s="5">
        <f t="shared" ca="1" si="1"/>
        <v>0.2</v>
      </c>
    </row>
    <row r="103" spans="1:5" hidden="1" x14ac:dyDescent="0.3">
      <c r="A103" t="str">
        <f ca="1">IF('Трёхпредметные наборы'!$D13 &gt;=Параметры!$A$2,"{"&amp;'Трёхпредметные наборы'!A13&amp;", "&amp;'Трёхпредметные наборы'!B13&amp;"}","")</f>
        <v/>
      </c>
      <c r="B103" t="str">
        <f ca="1">IF('Трёхпредметные наборы'!$D13 &gt;=Параметры!$A$2,"{"&amp;'Трёхпредметные наборы'!C13&amp;"}","")</f>
        <v/>
      </c>
      <c r="C103">
        <f ca="1">'Трёхпредметные наборы'!D13/COUNT('Список покупок'!$A$2:$A$31)</f>
        <v>0.1</v>
      </c>
      <c r="D103" t="e">
        <f ca="1">'Трёхпредметные наборы'!D13/INDIRECT(ADDRESS(MATCH(A103,Таблицы!$G$3:$G$47)+1,3,,,Таблицы!$G$1))</f>
        <v>#N/A</v>
      </c>
      <c r="E103" s="5" t="e">
        <f t="shared" ca="1" si="1"/>
        <v>#N/A</v>
      </c>
    </row>
    <row r="104" spans="1:5" hidden="1" x14ac:dyDescent="0.3">
      <c r="A104" t="e">
        <f ca="1">IF('Трёхпредметные наборы'!$D14 &gt;=Параметры!$A$2,"{"&amp;'Трёхпредметные наборы'!A14&amp;", "&amp;'Трёхпредметные наборы'!B14&amp;"}","")</f>
        <v>#N/A</v>
      </c>
      <c r="B104" t="e">
        <f ca="1">IF('Трёхпредметные наборы'!$D14 &gt;=Параметры!$A$2,"{"&amp;'Трёхпредметные наборы'!C14&amp;"}","")</f>
        <v>#N/A</v>
      </c>
      <c r="C104" t="e">
        <f ca="1">'Трёхпредметные наборы'!D14/COUNT('Список покупок'!$A$2:$A$31)</f>
        <v>#N/A</v>
      </c>
      <c r="D104" t="e">
        <f ca="1">'Трёхпредметные наборы'!D14/INDIRECT(ADDRESS(MATCH(A104,Таблицы!$G$3:$G$47)+1,3,,,Таблицы!$G$1))</f>
        <v>#N/A</v>
      </c>
      <c r="E104" s="5" t="e">
        <f t="shared" ca="1" si="1"/>
        <v>#N/A</v>
      </c>
    </row>
    <row r="105" spans="1:5" hidden="1" x14ac:dyDescent="0.3">
      <c r="A105" t="e">
        <f ca="1">IF('Трёхпредметные наборы'!$D15 &gt;=Параметры!$A$2,"{"&amp;'Трёхпредметные наборы'!A15&amp;", "&amp;'Трёхпредметные наборы'!B15&amp;"}","")</f>
        <v>#N/A</v>
      </c>
      <c r="B105" t="e">
        <f ca="1">IF('Трёхпредметные наборы'!$D15 &gt;=Параметры!$A$2,"{"&amp;'Трёхпредметные наборы'!C15&amp;"}","")</f>
        <v>#N/A</v>
      </c>
      <c r="C105" t="e">
        <f ca="1">'Трёхпредметные наборы'!D15/COUNT('Список покупок'!$A$2:$A$31)</f>
        <v>#N/A</v>
      </c>
      <c r="D105" t="e">
        <f ca="1">'Трёхпредметные наборы'!D15/INDIRECT(ADDRESS(MATCH(A105,Таблицы!$G$3:$G$47)+1,3,,,Таблицы!$G$1))</f>
        <v>#N/A</v>
      </c>
      <c r="E105" s="5" t="e">
        <f t="shared" ca="1" si="1"/>
        <v>#N/A</v>
      </c>
    </row>
    <row r="106" spans="1:5" hidden="1" x14ac:dyDescent="0.3">
      <c r="A106" t="str">
        <f ca="1">IF('Трёхпредметные наборы'!$D16 &gt;=Параметры!$A$2,"{"&amp;'Трёхпредметные наборы'!A16&amp;", "&amp;'Трёхпредметные наборы'!B16&amp;"}","")</f>
        <v/>
      </c>
      <c r="B106" t="str">
        <f ca="1">IF('Трёхпредметные наборы'!$D16 &gt;=Параметры!$A$2,"{"&amp;'Трёхпредметные наборы'!C16&amp;"}","")</f>
        <v/>
      </c>
      <c r="C106">
        <f ca="1">'Трёхпредметные наборы'!D16/COUNT('Список покупок'!$A$2:$A$31)</f>
        <v>6.6666666666666666E-2</v>
      </c>
      <c r="D106" t="e">
        <f ca="1">'Трёхпредметные наборы'!D16/INDIRECT(ADDRESS(MATCH(A106,Таблицы!$G$3:$G$47)+1,3,,,Таблицы!$G$1))</f>
        <v>#N/A</v>
      </c>
      <c r="E106" s="5" t="e">
        <f t="shared" ca="1" si="1"/>
        <v>#N/A</v>
      </c>
    </row>
    <row r="107" spans="1:5" hidden="1" x14ac:dyDescent="0.3">
      <c r="A107" t="str">
        <f ca="1">IF('Трёхпредметные наборы'!$D17 &gt;=Параметры!$A$2,"{"&amp;'Трёхпредметные наборы'!A17&amp;", "&amp;'Трёхпредметные наборы'!B17&amp;"}","")</f>
        <v/>
      </c>
      <c r="B107" t="str">
        <f ca="1">IF('Трёхпредметные наборы'!$D17 &gt;=Параметры!$A$2,"{"&amp;'Трёхпредметные наборы'!C17&amp;"}","")</f>
        <v/>
      </c>
      <c r="C107">
        <f ca="1">'Трёхпредметные наборы'!D17/COUNT('Список покупок'!$A$2:$A$31)</f>
        <v>0.13333333333333333</v>
      </c>
      <c r="D107" t="e">
        <f ca="1">'Трёхпредметные наборы'!D17/INDIRECT(ADDRESS(MATCH(A107,Таблицы!$G$3:$G$47)+1,3,,,Таблицы!$G$1))</f>
        <v>#N/A</v>
      </c>
      <c r="E107" s="5" t="e">
        <f t="shared" ca="1" si="1"/>
        <v>#N/A</v>
      </c>
    </row>
    <row r="108" spans="1:5" hidden="1" x14ac:dyDescent="0.3">
      <c r="A108" t="str">
        <f ca="1">IF('Трёхпредметные наборы'!$D18 &gt;=Параметры!$A$2,"{"&amp;'Трёхпредметные наборы'!A18&amp;", "&amp;'Трёхпредметные наборы'!B18&amp;"}","")</f>
        <v>{Анальгин, Влажные салфетки}</v>
      </c>
      <c r="B108" t="str">
        <f ca="1">IF('Трёхпредметные наборы'!$D18 &gt;=Параметры!$A$2,"{"&amp;'Трёхпредметные наборы'!C18&amp;"}","")</f>
        <v>{Контрактубекс}</v>
      </c>
      <c r="C108">
        <f ca="1">'Трёхпредметные наборы'!D18/COUNT('Список покупок'!$A$2:$A$31)</f>
        <v>0.2</v>
      </c>
      <c r="D108">
        <f ca="1">'Трёхпредметные наборы'!D18/INDIRECT(ADDRESS(MATCH(A108,Таблицы!$G$3:$G$47)+1,3,,,Таблицы!$G$1))</f>
        <v>0.66666666666666663</v>
      </c>
      <c r="E108" s="5">
        <f t="shared" ca="1" si="1"/>
        <v>0.13333333333333333</v>
      </c>
    </row>
    <row r="109" spans="1:5" hidden="1" x14ac:dyDescent="0.3">
      <c r="A109" t="str">
        <f ca="1">IF('Трёхпредметные наборы'!$D19 &gt;=Параметры!$A$2,"{"&amp;'Трёхпредметные наборы'!A19&amp;", "&amp;'Трёхпредметные наборы'!B19&amp;"}","")</f>
        <v/>
      </c>
      <c r="B109" t="str">
        <f ca="1">IF('Трёхпредметные наборы'!$D19 &gt;=Параметры!$A$2,"{"&amp;'Трёхпредметные наборы'!C19&amp;"}","")</f>
        <v/>
      </c>
      <c r="C109">
        <f ca="1">'Трёхпредметные наборы'!D19/COUNT('Список покупок'!$A$2:$A$31)</f>
        <v>0.1</v>
      </c>
      <c r="D109" t="e">
        <f ca="1">'Трёхпредметные наборы'!D19/INDIRECT(ADDRESS(MATCH(A109,Таблицы!$G$3:$G$47)+1,3,,,Таблицы!$G$1))</f>
        <v>#N/A</v>
      </c>
      <c r="E109" s="5" t="e">
        <f t="shared" ca="1" si="1"/>
        <v>#N/A</v>
      </c>
    </row>
    <row r="110" spans="1:5" hidden="1" x14ac:dyDescent="0.3">
      <c r="A110" t="e">
        <f ca="1">IF('Трёхпредметные наборы'!$D20 &gt;=Параметры!$A$2,"{"&amp;'Трёхпредметные наборы'!A20&amp;", "&amp;'Трёхпредметные наборы'!B20&amp;"}","")</f>
        <v>#N/A</v>
      </c>
      <c r="B110" t="e">
        <f ca="1">IF('Трёхпредметные наборы'!$D20 &gt;=Параметры!$A$2,"{"&amp;'Трёхпредметные наборы'!C20&amp;"}","")</f>
        <v>#N/A</v>
      </c>
      <c r="C110" t="e">
        <f ca="1">'Трёхпредметные наборы'!D20/COUNT('Список покупок'!$A$2:$A$31)</f>
        <v>#N/A</v>
      </c>
      <c r="D110" t="e">
        <f ca="1">'Трёхпредметные наборы'!D20/INDIRECT(ADDRESS(MATCH(A110,Таблицы!$G$3:$G$47)+1,3,,,Таблицы!$G$1))</f>
        <v>#N/A</v>
      </c>
      <c r="E110" s="5" t="e">
        <f t="shared" ca="1" si="1"/>
        <v>#N/A</v>
      </c>
    </row>
    <row r="111" spans="1:5" hidden="1" x14ac:dyDescent="0.3">
      <c r="A111" t="e">
        <f ca="1">IF('Трёхпредметные наборы'!$D21 &gt;=Параметры!$A$2,"{"&amp;'Трёхпредметные наборы'!A21&amp;", "&amp;'Трёхпредметные наборы'!B21&amp;"}","")</f>
        <v>#N/A</v>
      </c>
      <c r="B111" t="e">
        <f ca="1">IF('Трёхпредметные наборы'!$D21 &gt;=Параметры!$A$2,"{"&amp;'Трёхпредметные наборы'!C21&amp;"}","")</f>
        <v>#N/A</v>
      </c>
      <c r="C111" t="e">
        <f ca="1">'Трёхпредметные наборы'!D21/COUNT('Список покупок'!$A$2:$A$31)</f>
        <v>#N/A</v>
      </c>
      <c r="D111" t="e">
        <f ca="1">'Трёхпредметные наборы'!D21/INDIRECT(ADDRESS(MATCH(A111,Таблицы!$G$3:$G$47)+1,3,,,Таблицы!$G$1))</f>
        <v>#N/A</v>
      </c>
      <c r="E111" s="5" t="e">
        <f t="shared" ca="1" si="1"/>
        <v>#N/A</v>
      </c>
    </row>
    <row r="112" spans="1:5" hidden="1" x14ac:dyDescent="0.3">
      <c r="A112" t="str">
        <f ca="1">IF('Трёхпредметные наборы'!$D22 &gt;=Параметры!$A$2,"{"&amp;'Трёхпредметные наборы'!A22&amp;", "&amp;'Трёхпредметные наборы'!B22&amp;"}","")</f>
        <v/>
      </c>
      <c r="B112" t="str">
        <f ca="1">IF('Трёхпредметные наборы'!$D22 &gt;=Параметры!$A$2,"{"&amp;'Трёхпредметные наборы'!C22&amp;"}","")</f>
        <v/>
      </c>
      <c r="C112">
        <f ca="1">'Трёхпредметные наборы'!D22/COUNT('Список покупок'!$A$2:$A$31)</f>
        <v>0.1</v>
      </c>
      <c r="D112" t="e">
        <f ca="1">'Трёхпредметные наборы'!D22/INDIRECT(ADDRESS(MATCH(A112,Таблицы!$G$3:$G$47)+1,3,,,Таблицы!$G$1))</f>
        <v>#N/A</v>
      </c>
      <c r="E112" s="5" t="e">
        <f t="shared" ca="1" si="1"/>
        <v>#N/A</v>
      </c>
    </row>
    <row r="113" spans="1:5" hidden="1" x14ac:dyDescent="0.3">
      <c r="A113" t="e">
        <f ca="1">IF('Трёхпредметные наборы'!$D23 &gt;=Параметры!$A$2,"{"&amp;'Трёхпредметные наборы'!A23&amp;", "&amp;'Трёхпредметные наборы'!B23&amp;"}","")</f>
        <v>#N/A</v>
      </c>
      <c r="B113" t="e">
        <f ca="1">IF('Трёхпредметные наборы'!$D23 &gt;=Параметры!$A$2,"{"&amp;'Трёхпредметные наборы'!C23&amp;"}","")</f>
        <v>#N/A</v>
      </c>
      <c r="C113" t="e">
        <f ca="1">'Трёхпредметные наборы'!D23/COUNT('Список покупок'!$A$2:$A$31)</f>
        <v>#N/A</v>
      </c>
      <c r="D113" t="e">
        <f ca="1">'Трёхпредметные наборы'!D23/INDIRECT(ADDRESS(MATCH(A113,Таблицы!$G$3:$G$47)+1,3,,,Таблицы!$G$1))</f>
        <v>#N/A</v>
      </c>
      <c r="E113" s="5" t="e">
        <f t="shared" ca="1" si="1"/>
        <v>#N/A</v>
      </c>
    </row>
    <row r="114" spans="1:5" hidden="1" x14ac:dyDescent="0.3">
      <c r="A114" t="e">
        <f ca="1">IF('Трёхпредметные наборы'!$D24 &gt;=Параметры!$A$2,"{"&amp;'Трёхпредметные наборы'!A24&amp;", "&amp;'Трёхпредметные наборы'!B24&amp;"}","")</f>
        <v>#N/A</v>
      </c>
      <c r="B114" t="e">
        <f ca="1">IF('Трёхпредметные наборы'!$D24 &gt;=Параметры!$A$2,"{"&amp;'Трёхпредметные наборы'!C24&amp;"}","")</f>
        <v>#N/A</v>
      </c>
      <c r="C114" t="e">
        <f ca="1">'Трёхпредметные наборы'!D24/COUNT('Список покупок'!$A$2:$A$31)</f>
        <v>#N/A</v>
      </c>
      <c r="D114" t="e">
        <f ca="1">'Трёхпредметные наборы'!D24/INDIRECT(ADDRESS(MATCH(A114,Таблицы!$G$3:$G$47)+1,3,,,Таблицы!$G$1))</f>
        <v>#N/A</v>
      </c>
      <c r="E114" s="5" t="e">
        <f t="shared" ca="1" si="1"/>
        <v>#N/A</v>
      </c>
    </row>
    <row r="115" spans="1:5" hidden="1" x14ac:dyDescent="0.3">
      <c r="A115" t="e">
        <f ca="1">IF('Трёхпредметные наборы'!$D25 &gt;=Параметры!$A$2,"{"&amp;'Трёхпредметные наборы'!A25&amp;", "&amp;'Трёхпредметные наборы'!B25&amp;"}","")</f>
        <v>#N/A</v>
      </c>
      <c r="B115" t="e">
        <f ca="1">IF('Трёхпредметные наборы'!$D25 &gt;=Параметры!$A$2,"{"&amp;'Трёхпредметные наборы'!C25&amp;"}","")</f>
        <v>#N/A</v>
      </c>
      <c r="C115" t="e">
        <f ca="1">'Трёхпредметные наборы'!D25/COUNT('Список покупок'!$A$2:$A$31)</f>
        <v>#N/A</v>
      </c>
      <c r="D115" t="e">
        <f ca="1">'Трёхпредметные наборы'!D25/INDIRECT(ADDRESS(MATCH(A115,Таблицы!$G$3:$G$47)+1,3,,,Таблицы!$G$1))</f>
        <v>#N/A</v>
      </c>
      <c r="E115" s="5" t="e">
        <f t="shared" ca="1" si="1"/>
        <v>#N/A</v>
      </c>
    </row>
    <row r="116" spans="1:5" hidden="1" x14ac:dyDescent="0.3">
      <c r="A116" t="e">
        <f ca="1">IF('Трёхпредметные наборы'!$D26 &gt;=Параметры!$A$2,"{"&amp;'Трёхпредметные наборы'!A26&amp;", "&amp;'Трёхпредметные наборы'!B26&amp;"}","")</f>
        <v>#N/A</v>
      </c>
      <c r="B116" t="e">
        <f ca="1">IF('Трёхпредметные наборы'!$D26 &gt;=Параметры!$A$2,"{"&amp;'Трёхпредметные наборы'!C26&amp;"}","")</f>
        <v>#N/A</v>
      </c>
      <c r="C116" t="e">
        <f ca="1">'Трёхпредметные наборы'!D26/COUNT('Список покупок'!$A$2:$A$31)</f>
        <v>#N/A</v>
      </c>
      <c r="D116" t="e">
        <f ca="1">'Трёхпредметные наборы'!D26/INDIRECT(ADDRESS(MATCH(A116,Таблицы!$G$3:$G$47)+1,3,,,Таблицы!$G$1))</f>
        <v>#N/A</v>
      </c>
      <c r="E116" s="5" t="e">
        <f t="shared" ca="1" si="1"/>
        <v>#N/A</v>
      </c>
    </row>
    <row r="117" spans="1:5" hidden="1" x14ac:dyDescent="0.3">
      <c r="A117" t="e">
        <f ca="1">IF('Трёхпредметные наборы'!$D27 &gt;=Параметры!$A$2,"{"&amp;'Трёхпредметные наборы'!A27&amp;", "&amp;'Трёхпредметные наборы'!B27&amp;"}","")</f>
        <v>#N/A</v>
      </c>
      <c r="B117" t="e">
        <f ca="1">IF('Трёхпредметные наборы'!$D27 &gt;=Параметры!$A$2,"{"&amp;'Трёхпредметные наборы'!C27&amp;"}","")</f>
        <v>#N/A</v>
      </c>
      <c r="C117" t="e">
        <f ca="1">'Трёхпредметные наборы'!D27/COUNT('Список покупок'!$A$2:$A$31)</f>
        <v>#N/A</v>
      </c>
      <c r="D117" t="e">
        <f ca="1">'Трёхпредметные наборы'!D27/INDIRECT(ADDRESS(MATCH(A117,Таблицы!$G$3:$G$47)+1,3,,,Таблицы!$G$1))</f>
        <v>#N/A</v>
      </c>
      <c r="E117" s="5" t="e">
        <f t="shared" ca="1" si="1"/>
        <v>#N/A</v>
      </c>
    </row>
    <row r="118" spans="1:5" hidden="1" x14ac:dyDescent="0.3">
      <c r="A118" t="str">
        <f ca="1">IF('Трёхпредметные наборы'!$D28 &gt;=Параметры!$A$2,"{"&amp;'Трёхпредметные наборы'!A28&amp;", "&amp;'Трёхпредметные наборы'!B28&amp;"}","")</f>
        <v/>
      </c>
      <c r="B118" t="str">
        <f ca="1">IF('Трёхпредметные наборы'!$D28 &gt;=Параметры!$A$2,"{"&amp;'Трёхпредметные наборы'!C28&amp;"}","")</f>
        <v/>
      </c>
      <c r="C118">
        <f ca="1">'Трёхпредметные наборы'!D28/COUNT('Список покупок'!$A$2:$A$31)</f>
        <v>0.1</v>
      </c>
      <c r="D118" t="e">
        <f ca="1">'Трёхпредметные наборы'!D28/INDIRECT(ADDRESS(MATCH(A118,Таблицы!$G$3:$G$47)+1,3,,,Таблицы!$G$1))</f>
        <v>#N/A</v>
      </c>
      <c r="E118" s="5" t="e">
        <f t="shared" ca="1" si="1"/>
        <v>#N/A</v>
      </c>
    </row>
    <row r="119" spans="1:5" hidden="1" x14ac:dyDescent="0.3">
      <c r="A119" t="e">
        <f ca="1">IF('Трёхпредметные наборы'!$D29 &gt;=Параметры!$A$2,"{"&amp;'Трёхпредметные наборы'!A29&amp;", "&amp;'Трёхпредметные наборы'!B29&amp;"}","")</f>
        <v>#N/A</v>
      </c>
      <c r="B119" t="e">
        <f ca="1">IF('Трёхпредметные наборы'!$D29 &gt;=Параметры!$A$2,"{"&amp;'Трёхпредметные наборы'!C29&amp;"}","")</f>
        <v>#N/A</v>
      </c>
      <c r="C119" t="e">
        <f ca="1">'Трёхпредметные наборы'!D29/COUNT('Список покупок'!$A$2:$A$31)</f>
        <v>#N/A</v>
      </c>
      <c r="D119" t="e">
        <f ca="1">'Трёхпредметные наборы'!D29/INDIRECT(ADDRESS(MATCH(A119,Таблицы!$G$3:$G$47)+1,3,,,Таблицы!$G$1))</f>
        <v>#N/A</v>
      </c>
      <c r="E119" s="5" t="e">
        <f t="shared" ca="1" si="1"/>
        <v>#N/A</v>
      </c>
    </row>
    <row r="120" spans="1:5" hidden="1" x14ac:dyDescent="0.3">
      <c r="A120" t="e">
        <f ca="1">IF('Трёхпредметные наборы'!$D30 &gt;=Параметры!$A$2,"{"&amp;'Трёхпредметные наборы'!A30&amp;", "&amp;'Трёхпредметные наборы'!B30&amp;"}","")</f>
        <v>#N/A</v>
      </c>
      <c r="B120" t="e">
        <f ca="1">IF('Трёхпредметные наборы'!$D30 &gt;=Параметры!$A$2,"{"&amp;'Трёхпредметные наборы'!C30&amp;"}","")</f>
        <v>#N/A</v>
      </c>
      <c r="C120" t="e">
        <f ca="1">'Трёхпредметные наборы'!D30/COUNT('Список покупок'!$A$2:$A$31)</f>
        <v>#N/A</v>
      </c>
      <c r="D120" t="e">
        <f ca="1">'Трёхпредметные наборы'!D30/INDIRECT(ADDRESS(MATCH(A120,Таблицы!$G$3:$G$47)+1,3,,,Таблицы!$G$1))</f>
        <v>#N/A</v>
      </c>
      <c r="E120" s="5" t="e">
        <f t="shared" ca="1" si="1"/>
        <v>#N/A</v>
      </c>
    </row>
    <row r="121" spans="1:5" hidden="1" x14ac:dyDescent="0.3">
      <c r="A121" t="str">
        <f ca="1">IF('Трёхпредметные наборы'!$D31 &gt;=Параметры!$A$2,"{"&amp;'Трёхпредметные наборы'!A31&amp;", "&amp;'Трёхпредметные наборы'!B31&amp;"}","")</f>
        <v/>
      </c>
      <c r="B121" t="str">
        <f ca="1">IF('Трёхпредметные наборы'!$D31 &gt;=Параметры!$A$2,"{"&amp;'Трёхпредметные наборы'!C31&amp;"}","")</f>
        <v/>
      </c>
      <c r="C121">
        <f ca="1">'Трёхпредметные наборы'!D31/COUNT('Список покупок'!$A$2:$A$31)</f>
        <v>6.6666666666666666E-2</v>
      </c>
      <c r="D121" t="e">
        <f ca="1">'Трёхпредметные наборы'!D31/INDIRECT(ADDRESS(MATCH(A121,Таблицы!$G$3:$G$47)+1,3,,,Таблицы!$G$1))</f>
        <v>#N/A</v>
      </c>
      <c r="E121" s="5" t="e">
        <f t="shared" ca="1" si="1"/>
        <v>#N/A</v>
      </c>
    </row>
    <row r="122" spans="1:5" hidden="1" x14ac:dyDescent="0.3">
      <c r="A122" t="e">
        <f ca="1">IF('Трёхпредметные наборы'!$D32 &gt;=Параметры!$A$2,"{"&amp;'Трёхпредметные наборы'!A32&amp;", "&amp;'Трёхпредметные наборы'!B32&amp;"}","")</f>
        <v>#N/A</v>
      </c>
      <c r="B122" t="e">
        <f ca="1">IF('Трёхпредметные наборы'!$D32 &gt;=Параметры!$A$2,"{"&amp;'Трёхпредметные наборы'!C32&amp;"}","")</f>
        <v>#N/A</v>
      </c>
      <c r="C122" t="e">
        <f ca="1">'Трёхпредметные наборы'!D32/COUNT('Список покупок'!$A$2:$A$31)</f>
        <v>#N/A</v>
      </c>
      <c r="D122" t="e">
        <f ca="1">'Трёхпредметные наборы'!D32/INDIRECT(ADDRESS(MATCH(A122,Таблицы!$G$3:$G$47)+1,3,,,Таблицы!$G$1))</f>
        <v>#N/A</v>
      </c>
      <c r="E122" s="5" t="e">
        <f t="shared" ca="1" si="1"/>
        <v>#N/A</v>
      </c>
    </row>
    <row r="123" spans="1:5" hidden="1" x14ac:dyDescent="0.3">
      <c r="A123" t="e">
        <f ca="1">IF('Трёхпредметные наборы'!$D33 &gt;=Параметры!$A$2,"{"&amp;'Трёхпредметные наборы'!A33&amp;", "&amp;'Трёхпредметные наборы'!B33&amp;"}","")</f>
        <v>#N/A</v>
      </c>
      <c r="B123" t="e">
        <f ca="1">IF('Трёхпредметные наборы'!$D33 &gt;=Параметры!$A$2,"{"&amp;'Трёхпредметные наборы'!C33&amp;"}","")</f>
        <v>#N/A</v>
      </c>
      <c r="C123" t="e">
        <f ca="1">'Трёхпредметные наборы'!D33/COUNT('Список покупок'!$A$2:$A$31)</f>
        <v>#N/A</v>
      </c>
      <c r="D123" t="e">
        <f ca="1">'Трёхпредметные наборы'!D33/INDIRECT(ADDRESS(MATCH(A123,Таблицы!$G$3:$G$47)+1,3,,,Таблицы!$G$1))</f>
        <v>#N/A</v>
      </c>
      <c r="E123" s="5" t="e">
        <f t="shared" ca="1" si="1"/>
        <v>#N/A</v>
      </c>
    </row>
    <row r="124" spans="1:5" hidden="1" x14ac:dyDescent="0.3">
      <c r="A124" t="e">
        <f ca="1">IF('Трёхпредметные наборы'!$D34 &gt;=Параметры!$A$2,"{"&amp;'Трёхпредметные наборы'!A34&amp;", "&amp;'Трёхпредметные наборы'!B34&amp;"}","")</f>
        <v>#N/A</v>
      </c>
      <c r="B124" t="e">
        <f ca="1">IF('Трёхпредметные наборы'!$D34 &gt;=Параметры!$A$2,"{"&amp;'Трёхпредметные наборы'!C34&amp;"}","")</f>
        <v>#N/A</v>
      </c>
      <c r="C124" t="e">
        <f ca="1">'Трёхпредметные наборы'!D34/COUNT('Список покупок'!$A$2:$A$31)</f>
        <v>#N/A</v>
      </c>
      <c r="D124" t="e">
        <f ca="1">'Трёхпредметные наборы'!D34/INDIRECT(ADDRESS(MATCH(A124,Таблицы!$G$3:$G$47)+1,3,,,Таблицы!$G$1))</f>
        <v>#N/A</v>
      </c>
      <c r="E124" s="5" t="e">
        <f t="shared" ca="1" si="1"/>
        <v>#N/A</v>
      </c>
    </row>
    <row r="125" spans="1:5" hidden="1" x14ac:dyDescent="0.3">
      <c r="A125" t="e">
        <f ca="1">IF('Трёхпредметные наборы'!$D35 &gt;=Параметры!$A$2,"{"&amp;'Трёхпредметные наборы'!A35&amp;", "&amp;'Трёхпредметные наборы'!B35&amp;"}","")</f>
        <v>#N/A</v>
      </c>
      <c r="B125" t="e">
        <f ca="1">IF('Трёхпредметные наборы'!$D35 &gt;=Параметры!$A$2,"{"&amp;'Трёхпредметные наборы'!C35&amp;"}","")</f>
        <v>#N/A</v>
      </c>
      <c r="C125" t="e">
        <f ca="1">'Трёхпредметные наборы'!D35/COUNT('Список покупок'!$A$2:$A$31)</f>
        <v>#N/A</v>
      </c>
      <c r="D125" t="e">
        <f ca="1">'Трёхпредметные наборы'!D35/INDIRECT(ADDRESS(MATCH(A125,Таблицы!$G$3:$G$47)+1,3,,,Таблицы!$G$1))</f>
        <v>#N/A</v>
      </c>
      <c r="E125" s="5" t="e">
        <f t="shared" ca="1" si="1"/>
        <v>#N/A</v>
      </c>
    </row>
    <row r="126" spans="1:5" hidden="1" x14ac:dyDescent="0.3">
      <c r="A126" t="e">
        <f ca="1">IF('Трёхпредметные наборы'!$D36 &gt;=Параметры!$A$2,"{"&amp;'Трёхпредметные наборы'!A36&amp;", "&amp;'Трёхпредметные наборы'!B36&amp;"}","")</f>
        <v>#N/A</v>
      </c>
      <c r="B126" t="e">
        <f ca="1">IF('Трёхпредметные наборы'!$D36 &gt;=Параметры!$A$2,"{"&amp;'Трёхпредметные наборы'!C36&amp;"}","")</f>
        <v>#N/A</v>
      </c>
      <c r="C126" t="e">
        <f ca="1">'Трёхпредметные наборы'!D36/COUNT('Список покупок'!$A$2:$A$31)</f>
        <v>#N/A</v>
      </c>
      <c r="D126" t="e">
        <f ca="1">'Трёхпредметные наборы'!D36/INDIRECT(ADDRESS(MATCH(A126,Таблицы!$G$3:$G$47)+1,3,,,Таблицы!$G$1))</f>
        <v>#N/A</v>
      </c>
      <c r="E126" s="5" t="e">
        <f t="shared" ca="1" si="1"/>
        <v>#N/A</v>
      </c>
    </row>
    <row r="127" spans="1:5" hidden="1" x14ac:dyDescent="0.3">
      <c r="A127" t="e">
        <f ca="1">IF('Трёхпредметные наборы'!$D37 &gt;=Параметры!$A$2,"{"&amp;'Трёхпредметные наборы'!A37&amp;", "&amp;'Трёхпредметные наборы'!B37&amp;"}","")</f>
        <v>#N/A</v>
      </c>
      <c r="B127" t="e">
        <f ca="1">IF('Трёхпредметные наборы'!$D37 &gt;=Параметры!$A$2,"{"&amp;'Трёхпредметные наборы'!C37&amp;"}","")</f>
        <v>#N/A</v>
      </c>
      <c r="C127" t="e">
        <f ca="1">'Трёхпредметные наборы'!D37/COUNT('Список покупок'!$A$2:$A$31)</f>
        <v>#N/A</v>
      </c>
      <c r="D127" t="e">
        <f ca="1">'Трёхпредметные наборы'!D37/INDIRECT(ADDRESS(MATCH(A127,Таблицы!$G$3:$G$47)+1,3,,,Таблицы!$G$1))</f>
        <v>#N/A</v>
      </c>
      <c r="E127" s="5" t="e">
        <f t="shared" ca="1" si="1"/>
        <v>#N/A</v>
      </c>
    </row>
    <row r="128" spans="1:5" hidden="1" x14ac:dyDescent="0.3">
      <c r="A128" t="str">
        <f ca="1">IF('Трёхпредметные наборы'!$D38 &gt;=Параметры!$A$2,"{"&amp;'Трёхпредметные наборы'!A38&amp;", "&amp;'Трёхпредметные наборы'!B38&amp;"}","")</f>
        <v>{Баралгин, Валидол}</v>
      </c>
      <c r="B128" t="str">
        <f ca="1">IF('Трёхпредметные наборы'!$D38 &gt;=Параметры!$A$2,"{"&amp;'Трёхпредметные наборы'!C38&amp;"}","")</f>
        <v>{Влажные салфетки}</v>
      </c>
      <c r="C128">
        <f ca="1">'Трёхпредметные наборы'!D38/COUNT('Список покупок'!$A$2:$A$31)</f>
        <v>0.36666666666666664</v>
      </c>
      <c r="D128">
        <f ca="1">'Трёхпредметные наборы'!D38/INDIRECT(ADDRESS(MATCH(A128,Таблицы!$G$3:$G$47)+1,3,,,Таблицы!$G$1))</f>
        <v>0.7857142857142857</v>
      </c>
      <c r="E128" s="5">
        <f t="shared" ca="1" si="1"/>
        <v>0.28809523809523807</v>
      </c>
    </row>
    <row r="129" spans="1:5" hidden="1" x14ac:dyDescent="0.3">
      <c r="A129" t="str">
        <f ca="1">IF('Трёхпредметные наборы'!$D39 &gt;=Параметры!$A$2,"{"&amp;'Трёхпредметные наборы'!A39&amp;", "&amp;'Трёхпредметные наборы'!B39&amp;"}","")</f>
        <v>{Баралгин, Валидол}</v>
      </c>
      <c r="B129" t="str">
        <f ca="1">IF('Трёхпредметные наборы'!$D39 &gt;=Параметры!$A$2,"{"&amp;'Трёхпредметные наборы'!C39&amp;"}","")</f>
        <v>{Долгит}</v>
      </c>
      <c r="C129">
        <f ca="1">'Трёхпредметные наборы'!D39/COUNT('Список покупок'!$A$2:$A$31)</f>
        <v>0.16666666666666666</v>
      </c>
      <c r="D129">
        <f ca="1">'Трёхпредметные наборы'!D39/INDIRECT(ADDRESS(MATCH(A129,Таблицы!$G$3:$G$47)+1,3,,,Таблицы!$G$1))</f>
        <v>0.35714285714285715</v>
      </c>
      <c r="E129" s="5">
        <f t="shared" ca="1" si="1"/>
        <v>5.9523809523809521E-2</v>
      </c>
    </row>
    <row r="130" spans="1:5" hidden="1" x14ac:dyDescent="0.3">
      <c r="A130" t="str">
        <f ca="1">IF('Трёхпредметные наборы'!$D40 &gt;=Параметры!$A$2,"{"&amp;'Трёхпредметные наборы'!A40&amp;", "&amp;'Трёхпредметные наборы'!B40&amp;"}","")</f>
        <v>{Баралгин, Валидол}</v>
      </c>
      <c r="B130" t="str">
        <f ca="1">IF('Трёхпредметные наборы'!$D40 &gt;=Параметры!$A$2,"{"&amp;'Трёхпредметные наборы'!C40&amp;"}","")</f>
        <v>{Контрактубекс}</v>
      </c>
      <c r="C130">
        <f ca="1">'Трёхпредметные наборы'!D40/COUNT('Список покупок'!$A$2:$A$31)</f>
        <v>0.43333333333333335</v>
      </c>
      <c r="D130">
        <f ca="1">'Трёхпредметные наборы'!D40/INDIRECT(ADDRESS(MATCH(A130,Таблицы!$G$3:$G$47)+1,3,,,Таблицы!$G$1))</f>
        <v>0.9285714285714286</v>
      </c>
      <c r="E130" s="5">
        <f t="shared" ca="1" si="1"/>
        <v>0.40238095238095239</v>
      </c>
    </row>
    <row r="131" spans="1:5" hidden="1" x14ac:dyDescent="0.3">
      <c r="A131" t="str">
        <f ca="1">IF('Трёхпредметные наборы'!$D41 &gt;=Параметры!$A$2,"{"&amp;'Трёхпредметные наборы'!A41&amp;", "&amp;'Трёхпредметные наборы'!B41&amp;"}","")</f>
        <v/>
      </c>
      <c r="B131" t="str">
        <f ca="1">IF('Трёхпредметные наборы'!$D41 &gt;=Параметры!$A$2,"{"&amp;'Трёхпредметные наборы'!C41&amp;"}","")</f>
        <v/>
      </c>
      <c r="C131">
        <f ca="1">'Трёхпредметные наборы'!D41/COUNT('Список покупок'!$A$2:$A$31)</f>
        <v>0.13333333333333333</v>
      </c>
      <c r="D131" t="e">
        <f ca="1">'Трёхпредметные наборы'!D41/INDIRECT(ADDRESS(MATCH(A131,Таблицы!$G$3:$G$47)+1,3,,,Таблицы!$G$1))</f>
        <v>#N/A</v>
      </c>
      <c r="E131" s="5" t="e">
        <f t="shared" ca="1" si="1"/>
        <v>#N/A</v>
      </c>
    </row>
    <row r="132" spans="1:5" hidden="1" x14ac:dyDescent="0.3">
      <c r="A132" t="e">
        <f ca="1">IF('Трёхпредметные наборы'!$D42 &gt;=Параметры!$A$2,"{"&amp;'Трёхпредметные наборы'!A42&amp;", "&amp;'Трёхпредметные наборы'!B42&amp;"}","")</f>
        <v>#N/A</v>
      </c>
      <c r="B132" t="e">
        <f ca="1">IF('Трёхпредметные наборы'!$D42 &gt;=Параметры!$A$2,"{"&amp;'Трёхпредметные наборы'!C42&amp;"}","")</f>
        <v>#N/A</v>
      </c>
      <c r="C132" t="e">
        <f ca="1">'Трёхпредметные наборы'!D42/COUNT('Список покупок'!$A$2:$A$31)</f>
        <v>#N/A</v>
      </c>
      <c r="D132" t="e">
        <f ca="1">'Трёхпредметные наборы'!D42/INDIRECT(ADDRESS(MATCH(A132,Таблицы!$G$3:$G$47)+1,3,,,Таблицы!$G$1))</f>
        <v>#N/A</v>
      </c>
      <c r="E132" s="5" t="e">
        <f t="shared" ca="1" si="1"/>
        <v>#N/A</v>
      </c>
    </row>
    <row r="133" spans="1:5" hidden="1" x14ac:dyDescent="0.3">
      <c r="A133" t="e">
        <f ca="1">IF('Трёхпредметные наборы'!$D43 &gt;=Параметры!$A$2,"{"&amp;'Трёхпредметные наборы'!A43&amp;", "&amp;'Трёхпредметные наборы'!B43&amp;"}","")</f>
        <v>#N/A</v>
      </c>
      <c r="B133" t="e">
        <f ca="1">IF('Трёхпредметные наборы'!$D43 &gt;=Параметры!$A$2,"{"&amp;'Трёхпредметные наборы'!C43&amp;"}","")</f>
        <v>#N/A</v>
      </c>
      <c r="C133" t="e">
        <f ca="1">'Трёхпредметные наборы'!D43/COUNT('Список покупок'!$A$2:$A$31)</f>
        <v>#N/A</v>
      </c>
      <c r="D133" t="e">
        <f ca="1">'Трёхпредметные наборы'!D43/INDIRECT(ADDRESS(MATCH(A133,Таблицы!$G$3:$G$47)+1,3,,,Таблицы!$G$1))</f>
        <v>#N/A</v>
      </c>
      <c r="E133" s="5" t="e">
        <f t="shared" ref="E133:E196" ca="1" si="2">C133*D133</f>
        <v>#N/A</v>
      </c>
    </row>
    <row r="134" spans="1:5" hidden="1" x14ac:dyDescent="0.3">
      <c r="A134" t="str">
        <f ca="1">IF('Трёхпредметные наборы'!$D44 &gt;=Параметры!$A$2,"{"&amp;'Трёхпредметные наборы'!A44&amp;", "&amp;'Трёхпредметные наборы'!B44&amp;"}","")</f>
        <v/>
      </c>
      <c r="B134" t="str">
        <f ca="1">IF('Трёхпредметные наборы'!$D44 &gt;=Параметры!$A$2,"{"&amp;'Трёхпредметные наборы'!C44&amp;"}","")</f>
        <v/>
      </c>
      <c r="C134">
        <f ca="1">'Трёхпредметные наборы'!D44/COUNT('Список покупок'!$A$2:$A$31)</f>
        <v>6.6666666666666666E-2</v>
      </c>
      <c r="D134" t="e">
        <f ca="1">'Трёхпредметные наборы'!D44/INDIRECT(ADDRESS(MATCH(A134,Таблицы!$G$3:$G$47)+1,3,,,Таблицы!$G$1))</f>
        <v>#N/A</v>
      </c>
      <c r="E134" s="5" t="e">
        <f t="shared" ca="1" si="2"/>
        <v>#N/A</v>
      </c>
    </row>
    <row r="135" spans="1:5" hidden="1" x14ac:dyDescent="0.3">
      <c r="A135" t="str">
        <f ca="1">IF('Трёхпредметные наборы'!$D45 &gt;=Параметры!$A$2,"{"&amp;'Трёхпредметные наборы'!A45&amp;", "&amp;'Трёхпредметные наборы'!B45&amp;"}","")</f>
        <v>{Баралгин, Влажные салфетки}</v>
      </c>
      <c r="B135" t="str">
        <f ca="1">IF('Трёхпредметные наборы'!$D45 &gt;=Параметры!$A$2,"{"&amp;'Трёхпредметные наборы'!C45&amp;"}","")</f>
        <v>{Долгит}</v>
      </c>
      <c r="C135">
        <f ca="1">'Трёхпредметные наборы'!D45/COUNT('Список покупок'!$A$2:$A$31)</f>
        <v>0.2</v>
      </c>
      <c r="D135">
        <f ca="1">'Трёхпредметные наборы'!D45/INDIRECT(ADDRESS(MATCH(A135,Таблицы!$G$3:$G$47)+1,3,,,Таблицы!$G$1))</f>
        <v>0.46153846153846156</v>
      </c>
      <c r="E135" s="5">
        <f t="shared" ca="1" si="2"/>
        <v>9.2307692307692313E-2</v>
      </c>
    </row>
    <row r="136" spans="1:5" hidden="1" x14ac:dyDescent="0.3">
      <c r="A136" t="str">
        <f ca="1">IF('Трёхпредметные наборы'!$D46 &gt;=Параметры!$A$2,"{"&amp;'Трёхпредметные наборы'!A46&amp;", "&amp;'Трёхпредметные наборы'!B46&amp;"}","")</f>
        <v>{Баралгин, Влажные салфетки}</v>
      </c>
      <c r="B136" t="str">
        <f ca="1">IF('Трёхпредметные наборы'!$D46 &gt;=Параметры!$A$2,"{"&amp;'Трёхпредметные наборы'!C46&amp;"}","")</f>
        <v>{Контрактубекс}</v>
      </c>
      <c r="C136">
        <f ca="1">'Трёхпредметные наборы'!D46/COUNT('Список покупок'!$A$2:$A$31)</f>
        <v>0.36666666666666664</v>
      </c>
      <c r="D136">
        <f ca="1">'Трёхпредметные наборы'!D46/INDIRECT(ADDRESS(MATCH(A136,Таблицы!$G$3:$G$47)+1,3,,,Таблицы!$G$1))</f>
        <v>0.84615384615384615</v>
      </c>
      <c r="E136" s="5">
        <f t="shared" ca="1" si="2"/>
        <v>0.31025641025641021</v>
      </c>
    </row>
    <row r="137" spans="1:5" hidden="1" x14ac:dyDescent="0.3">
      <c r="A137" t="str">
        <f ca="1">IF('Трёхпредметные наборы'!$D47 &gt;=Параметры!$A$2,"{"&amp;'Трёхпредметные наборы'!A47&amp;", "&amp;'Трёхпредметные наборы'!B47&amp;"}","")</f>
        <v/>
      </c>
      <c r="B137" t="str">
        <f ca="1">IF('Трёхпредметные наборы'!$D47 &gt;=Параметры!$A$2,"{"&amp;'Трёхпредметные наборы'!C47&amp;"}","")</f>
        <v/>
      </c>
      <c r="C137">
        <f ca="1">'Трёхпредметные наборы'!D47/COUNT('Список покупок'!$A$2:$A$31)</f>
        <v>0.1</v>
      </c>
      <c r="D137" t="e">
        <f ca="1">'Трёхпредметные наборы'!D47/INDIRECT(ADDRESS(MATCH(A137,Таблицы!$G$3:$G$47)+1,3,,,Таблицы!$G$1))</f>
        <v>#N/A</v>
      </c>
      <c r="E137" s="5" t="e">
        <f t="shared" ca="1" si="2"/>
        <v>#N/A</v>
      </c>
    </row>
    <row r="138" spans="1:5" hidden="1" x14ac:dyDescent="0.3">
      <c r="A138" t="e">
        <f ca="1">IF('Трёхпредметные наборы'!$D48 &gt;=Параметры!$A$2,"{"&amp;'Трёхпредметные наборы'!A48&amp;", "&amp;'Трёхпредметные наборы'!B48&amp;"}","")</f>
        <v>#N/A</v>
      </c>
      <c r="B138" t="e">
        <f ca="1">IF('Трёхпредметные наборы'!$D48 &gt;=Параметры!$A$2,"{"&amp;'Трёхпредметные наборы'!C48&amp;"}","")</f>
        <v>#N/A</v>
      </c>
      <c r="C138" t="e">
        <f ca="1">'Трёхпредметные наборы'!D48/COUNT('Список покупок'!$A$2:$A$31)</f>
        <v>#N/A</v>
      </c>
      <c r="D138" t="e">
        <f ca="1">'Трёхпредметные наборы'!D48/INDIRECT(ADDRESS(MATCH(A138,Таблицы!$G$3:$G$47)+1,3,,,Таблицы!$G$1))</f>
        <v>#N/A</v>
      </c>
      <c r="E138" s="5" t="e">
        <f t="shared" ca="1" si="2"/>
        <v>#N/A</v>
      </c>
    </row>
    <row r="139" spans="1:5" hidden="1" x14ac:dyDescent="0.3">
      <c r="A139" t="e">
        <f ca="1">IF('Трёхпредметные наборы'!$D49 &gt;=Параметры!$A$2,"{"&amp;'Трёхпредметные наборы'!A49&amp;", "&amp;'Трёхпредметные наборы'!B49&amp;"}","")</f>
        <v>#N/A</v>
      </c>
      <c r="B139" t="e">
        <f ca="1">IF('Трёхпредметные наборы'!$D49 &gt;=Параметры!$A$2,"{"&amp;'Трёхпредметные наборы'!C49&amp;"}","")</f>
        <v>#N/A</v>
      </c>
      <c r="C139" t="e">
        <f ca="1">'Трёхпредметные наборы'!D49/COUNT('Список покупок'!$A$2:$A$31)</f>
        <v>#N/A</v>
      </c>
      <c r="D139" t="e">
        <f ca="1">'Трёхпредметные наборы'!D49/INDIRECT(ADDRESS(MATCH(A139,Таблицы!$G$3:$G$47)+1,3,,,Таблицы!$G$1))</f>
        <v>#N/A</v>
      </c>
      <c r="E139" s="5" t="e">
        <f t="shared" ca="1" si="2"/>
        <v>#N/A</v>
      </c>
    </row>
    <row r="140" spans="1:5" hidden="1" x14ac:dyDescent="0.3">
      <c r="A140" t="str">
        <f ca="1">IF('Трёхпредметные наборы'!$D50 &gt;=Параметры!$A$2,"{"&amp;'Трёхпредметные наборы'!A50&amp;", "&amp;'Трёхпредметные наборы'!B50&amp;"}","")</f>
        <v/>
      </c>
      <c r="B140" t="str">
        <f ca="1">IF('Трёхпредметные наборы'!$D50 &gt;=Параметры!$A$2,"{"&amp;'Трёхпредметные наборы'!C50&amp;"}","")</f>
        <v/>
      </c>
      <c r="C140">
        <f ca="1">'Трёхпредметные наборы'!D50/COUNT('Список покупок'!$A$2:$A$31)</f>
        <v>0.1</v>
      </c>
      <c r="D140" t="e">
        <f ca="1">'Трёхпредметные наборы'!D50/INDIRECT(ADDRESS(MATCH(A140,Таблицы!$G$3:$G$47)+1,3,,,Таблицы!$G$1))</f>
        <v>#N/A</v>
      </c>
      <c r="E140" s="5" t="e">
        <f t="shared" ca="1" si="2"/>
        <v>#N/A</v>
      </c>
    </row>
    <row r="141" spans="1:5" hidden="1" x14ac:dyDescent="0.3">
      <c r="A141" t="str">
        <f ca="1">IF('Трёхпредметные наборы'!$D51 &gt;=Параметры!$A$2,"{"&amp;'Трёхпредметные наборы'!A51&amp;", "&amp;'Трёхпредметные наборы'!B51&amp;"}","")</f>
        <v>{Баралгин, Долгит}</v>
      </c>
      <c r="B141" t="str">
        <f ca="1">IF('Трёхпредметные наборы'!$D51 &gt;=Параметры!$A$2,"{"&amp;'Трёхпредметные наборы'!C51&amp;"}","")</f>
        <v>{Контрактубекс}</v>
      </c>
      <c r="C141">
        <f ca="1">'Трёхпредметные наборы'!D51/COUNT('Список покупок'!$A$2:$A$31)</f>
        <v>0.16666666666666666</v>
      </c>
      <c r="D141">
        <f ca="1">'Трёхпредметные наборы'!D51/INDIRECT(ADDRESS(MATCH(A141,Таблицы!$G$3:$G$47)+1,3,,,Таблицы!$G$1))</f>
        <v>0.83333333333333337</v>
      </c>
      <c r="E141" s="5">
        <f t="shared" ca="1" si="2"/>
        <v>0.1388888888888889</v>
      </c>
    </row>
    <row r="142" spans="1:5" hidden="1" x14ac:dyDescent="0.3">
      <c r="A142" t="str">
        <f ca="1">IF('Трёхпредметные наборы'!$D52 &gt;=Параметры!$A$2,"{"&amp;'Трёхпредметные наборы'!A52&amp;", "&amp;'Трёхпредметные наборы'!B52&amp;"}","")</f>
        <v/>
      </c>
      <c r="B142" t="str">
        <f ca="1">IF('Трёхпредметные наборы'!$D52 &gt;=Параметры!$A$2,"{"&amp;'Трёхпредметные наборы'!C52&amp;"}","")</f>
        <v/>
      </c>
      <c r="C142">
        <f ca="1">'Трёхпредметные наборы'!D52/COUNT('Список покупок'!$A$2:$A$31)</f>
        <v>6.6666666666666666E-2</v>
      </c>
      <c r="D142" t="e">
        <f ca="1">'Трёхпредметные наборы'!D52/INDIRECT(ADDRESS(MATCH(A142,Таблицы!$G$3:$G$47)+1,3,,,Таблицы!$G$1))</f>
        <v>#N/A</v>
      </c>
      <c r="E142" s="5" t="e">
        <f t="shared" ca="1" si="2"/>
        <v>#N/A</v>
      </c>
    </row>
    <row r="143" spans="1:5" hidden="1" x14ac:dyDescent="0.3">
      <c r="A143" t="e">
        <f ca="1">IF('Трёхпредметные наборы'!$D53 &gt;=Параметры!$A$2,"{"&amp;'Трёхпредметные наборы'!A53&amp;", "&amp;'Трёхпредметные наборы'!B53&amp;"}","")</f>
        <v>#N/A</v>
      </c>
      <c r="B143" t="e">
        <f ca="1">IF('Трёхпредметные наборы'!$D53 &gt;=Параметры!$A$2,"{"&amp;'Трёхпредметные наборы'!C53&amp;"}","")</f>
        <v>#N/A</v>
      </c>
      <c r="C143" t="e">
        <f ca="1">'Трёхпредметные наборы'!D53/COUNT('Список покупок'!$A$2:$A$31)</f>
        <v>#N/A</v>
      </c>
      <c r="D143" t="e">
        <f ca="1">'Трёхпредметные наборы'!D53/INDIRECT(ADDRESS(MATCH(A143,Таблицы!$G$3:$G$47)+1,3,,,Таблицы!$G$1))</f>
        <v>#N/A</v>
      </c>
      <c r="E143" s="5" t="e">
        <f t="shared" ca="1" si="2"/>
        <v>#N/A</v>
      </c>
    </row>
    <row r="144" spans="1:5" hidden="1" x14ac:dyDescent="0.3">
      <c r="A144" t="e">
        <f ca="1">IF('Трёхпредметные наборы'!$D54 &gt;=Параметры!$A$2,"{"&amp;'Трёхпредметные наборы'!A54&amp;", "&amp;'Трёхпредметные наборы'!B54&amp;"}","")</f>
        <v>#N/A</v>
      </c>
      <c r="B144" t="e">
        <f ca="1">IF('Трёхпредметные наборы'!$D54 &gt;=Параметры!$A$2,"{"&amp;'Трёхпредметные наборы'!C54&amp;"}","")</f>
        <v>#N/A</v>
      </c>
      <c r="C144" t="e">
        <f ca="1">'Трёхпредметные наборы'!D54/COUNT('Список покупок'!$A$2:$A$31)</f>
        <v>#N/A</v>
      </c>
      <c r="D144" t="e">
        <f ca="1">'Трёхпредметные наборы'!D54/INDIRECT(ADDRESS(MATCH(A144,Таблицы!$G$3:$G$47)+1,3,,,Таблицы!$G$1))</f>
        <v>#N/A</v>
      </c>
      <c r="E144" s="5" t="e">
        <f t="shared" ca="1" si="2"/>
        <v>#N/A</v>
      </c>
    </row>
    <row r="145" spans="1:5" hidden="1" x14ac:dyDescent="0.3">
      <c r="A145" t="str">
        <f ca="1">IF('Трёхпредметные наборы'!$D55 &gt;=Параметры!$A$2,"{"&amp;'Трёхпредметные наборы'!A55&amp;", "&amp;'Трёхпредметные наборы'!B55&amp;"}","")</f>
        <v/>
      </c>
      <c r="B145" t="str">
        <f ca="1">IF('Трёхпредметные наборы'!$D55 &gt;=Параметры!$A$2,"{"&amp;'Трёхпредметные наборы'!C55&amp;"}","")</f>
        <v/>
      </c>
      <c r="C145">
        <f ca="1">'Трёхпредметные наборы'!D55/COUNT('Список покупок'!$A$2:$A$31)</f>
        <v>6.6666666666666666E-2</v>
      </c>
      <c r="D145" t="e">
        <f ca="1">'Трёхпредметные наборы'!D55/INDIRECT(ADDRESS(MATCH(A145,Таблицы!$G$3:$G$47)+1,3,,,Таблицы!$G$1))</f>
        <v>#N/A</v>
      </c>
      <c r="E145" s="5" t="e">
        <f t="shared" ca="1" si="2"/>
        <v>#N/A</v>
      </c>
    </row>
    <row r="146" spans="1:5" hidden="1" x14ac:dyDescent="0.3">
      <c r="A146" t="str">
        <f ca="1">IF('Трёхпредметные наборы'!$D56 &gt;=Параметры!$A$2,"{"&amp;'Трёхпредметные наборы'!A56&amp;", "&amp;'Трёхпредметные наборы'!B56&amp;"}","")</f>
        <v/>
      </c>
      <c r="B146" t="str">
        <f ca="1">IF('Трёхпредметные наборы'!$D56 &gt;=Параметры!$A$2,"{"&amp;'Трёхпредметные наборы'!C56&amp;"}","")</f>
        <v/>
      </c>
      <c r="C146">
        <f ca="1">'Трёхпредметные наборы'!D56/COUNT('Список покупок'!$A$2:$A$31)</f>
        <v>0.13333333333333333</v>
      </c>
      <c r="D146" t="e">
        <f ca="1">'Трёхпредметные наборы'!D56/INDIRECT(ADDRESS(MATCH(A146,Таблицы!$G$3:$G$47)+1,3,,,Таблицы!$G$1))</f>
        <v>#N/A</v>
      </c>
      <c r="E146" s="5" t="e">
        <f t="shared" ca="1" si="2"/>
        <v>#N/A</v>
      </c>
    </row>
    <row r="147" spans="1:5" hidden="1" x14ac:dyDescent="0.3">
      <c r="A147" t="e">
        <f ca="1">IF('Трёхпредметные наборы'!$D57 &gt;=Параметры!$A$2,"{"&amp;'Трёхпредметные наборы'!A57&amp;", "&amp;'Трёхпредметные наборы'!B57&amp;"}","")</f>
        <v>#N/A</v>
      </c>
      <c r="B147" t="e">
        <f ca="1">IF('Трёхпредметные наборы'!$D57 &gt;=Параметры!$A$2,"{"&amp;'Трёхпредметные наборы'!C57&amp;"}","")</f>
        <v>#N/A</v>
      </c>
      <c r="C147" t="e">
        <f ca="1">'Трёхпредметные наборы'!D57/COUNT('Список покупок'!$A$2:$A$31)</f>
        <v>#N/A</v>
      </c>
      <c r="D147" t="e">
        <f ca="1">'Трёхпредметные наборы'!D57/INDIRECT(ADDRESS(MATCH(A147,Таблицы!$G$3:$G$47)+1,3,,,Таблицы!$G$1))</f>
        <v>#N/A</v>
      </c>
      <c r="E147" s="5" t="e">
        <f t="shared" ca="1" si="2"/>
        <v>#N/A</v>
      </c>
    </row>
    <row r="148" spans="1:5" hidden="1" x14ac:dyDescent="0.3">
      <c r="A148" t="e">
        <f ca="1">IF('Трёхпредметные наборы'!$D58 &gt;=Параметры!$A$2,"{"&amp;'Трёхпредметные наборы'!A58&amp;", "&amp;'Трёхпредметные наборы'!B58&amp;"}","")</f>
        <v>#N/A</v>
      </c>
      <c r="B148" t="e">
        <f ca="1">IF('Трёхпредметные наборы'!$D58 &gt;=Параметры!$A$2,"{"&amp;'Трёхпредметные наборы'!C58&amp;"}","")</f>
        <v>#N/A</v>
      </c>
      <c r="C148" t="e">
        <f ca="1">'Трёхпредметные наборы'!D58/COUNT('Список покупок'!$A$2:$A$31)</f>
        <v>#N/A</v>
      </c>
      <c r="D148" t="e">
        <f ca="1">'Трёхпредметные наборы'!D58/INDIRECT(ADDRESS(MATCH(A148,Таблицы!$G$3:$G$47)+1,3,,,Таблицы!$G$1))</f>
        <v>#N/A</v>
      </c>
      <c r="E148" s="5" t="e">
        <f t="shared" ca="1" si="2"/>
        <v>#N/A</v>
      </c>
    </row>
    <row r="149" spans="1:5" hidden="1" x14ac:dyDescent="0.3">
      <c r="A149" t="str">
        <f ca="1">IF('Трёхпредметные наборы'!$D59 &gt;=Параметры!$A$2,"{"&amp;'Трёхпредметные наборы'!A59&amp;", "&amp;'Трёхпредметные наборы'!B59&amp;"}","")</f>
        <v/>
      </c>
      <c r="B149" t="str">
        <f ca="1">IF('Трёхпредметные наборы'!$D59 &gt;=Параметры!$A$2,"{"&amp;'Трёхпредметные наборы'!C59&amp;"}","")</f>
        <v/>
      </c>
      <c r="C149">
        <f ca="1">'Трёхпредметные наборы'!D59/COUNT('Список покупок'!$A$2:$A$31)</f>
        <v>6.6666666666666666E-2</v>
      </c>
      <c r="D149" t="e">
        <f ca="1">'Трёхпредметные наборы'!D59/INDIRECT(ADDRESS(MATCH(A149,Таблицы!$G$3:$G$47)+1,3,,,Таблицы!$G$1))</f>
        <v>#N/A</v>
      </c>
      <c r="E149" s="5" t="e">
        <f t="shared" ca="1" si="2"/>
        <v>#N/A</v>
      </c>
    </row>
    <row r="150" spans="1:5" hidden="1" x14ac:dyDescent="0.3">
      <c r="A150" t="e">
        <f ca="1">IF('Трёхпредметные наборы'!$D60 &gt;=Параметры!$A$2,"{"&amp;'Трёхпредметные наборы'!A60&amp;", "&amp;'Трёхпредметные наборы'!B60&amp;"}","")</f>
        <v>#N/A</v>
      </c>
      <c r="B150" t="e">
        <f ca="1">IF('Трёхпредметные наборы'!$D60 &gt;=Параметры!$A$2,"{"&amp;'Трёхпредметные наборы'!C60&amp;"}","")</f>
        <v>#N/A</v>
      </c>
      <c r="C150" t="e">
        <f ca="1">'Трёхпредметные наборы'!D60/COUNT('Список покупок'!$A$2:$A$31)</f>
        <v>#N/A</v>
      </c>
      <c r="D150" t="e">
        <f ca="1">'Трёхпредметные наборы'!D60/INDIRECT(ADDRESS(MATCH(A150,Таблицы!$G$3:$G$47)+1,3,,,Таблицы!$G$1))</f>
        <v>#N/A</v>
      </c>
      <c r="E150" s="5" t="e">
        <f t="shared" ca="1" si="2"/>
        <v>#N/A</v>
      </c>
    </row>
    <row r="151" spans="1:5" hidden="1" x14ac:dyDescent="0.3">
      <c r="A151" t="e">
        <f ca="1">IF('Трёхпредметные наборы'!$D61 &gt;=Параметры!$A$2,"{"&amp;'Трёхпредметные наборы'!A61&amp;", "&amp;'Трёхпредметные наборы'!B61&amp;"}","")</f>
        <v>#N/A</v>
      </c>
      <c r="B151" t="e">
        <f ca="1">IF('Трёхпредметные наборы'!$D61 &gt;=Параметры!$A$2,"{"&amp;'Трёхпредметные наборы'!C61&amp;"}","")</f>
        <v>#N/A</v>
      </c>
      <c r="C151" t="e">
        <f ca="1">'Трёхпредметные наборы'!D61/COUNT('Список покупок'!$A$2:$A$31)</f>
        <v>#N/A</v>
      </c>
      <c r="D151" t="e">
        <f ca="1">'Трёхпредметные наборы'!D61/INDIRECT(ADDRESS(MATCH(A151,Таблицы!$G$3:$G$47)+1,3,,,Таблицы!$G$1))</f>
        <v>#N/A</v>
      </c>
      <c r="E151" s="5" t="e">
        <f t="shared" ca="1" si="2"/>
        <v>#N/A</v>
      </c>
    </row>
    <row r="152" spans="1:5" hidden="1" x14ac:dyDescent="0.3">
      <c r="A152" t="e">
        <f ca="1">IF('Трёхпредметные наборы'!$D62 &gt;=Параметры!$A$2,"{"&amp;'Трёхпредметные наборы'!A62&amp;", "&amp;'Трёхпредметные наборы'!B62&amp;"}","")</f>
        <v>#N/A</v>
      </c>
      <c r="B152" t="e">
        <f ca="1">IF('Трёхпредметные наборы'!$D62 &gt;=Параметры!$A$2,"{"&amp;'Трёхпредметные наборы'!C62&amp;"}","")</f>
        <v>#N/A</v>
      </c>
      <c r="C152" t="e">
        <f ca="1">'Трёхпредметные наборы'!D62/COUNT('Список покупок'!$A$2:$A$31)</f>
        <v>#N/A</v>
      </c>
      <c r="D152" t="e">
        <f ca="1">'Трёхпредметные наборы'!D62/INDIRECT(ADDRESS(MATCH(A152,Таблицы!$G$3:$G$47)+1,3,,,Таблицы!$G$1))</f>
        <v>#N/A</v>
      </c>
      <c r="E152" s="5" t="e">
        <f t="shared" ca="1" si="2"/>
        <v>#N/A</v>
      </c>
    </row>
    <row r="153" spans="1:5" hidden="1" x14ac:dyDescent="0.3">
      <c r="A153" t="e">
        <f ca="1">IF('Трёхпредметные наборы'!$D63 &gt;=Параметры!$A$2,"{"&amp;'Трёхпредметные наборы'!A63&amp;", "&amp;'Трёхпредметные наборы'!B63&amp;"}","")</f>
        <v>#N/A</v>
      </c>
      <c r="B153" t="e">
        <f ca="1">IF('Трёхпредметные наборы'!$D63 &gt;=Параметры!$A$2,"{"&amp;'Трёхпредметные наборы'!C63&amp;"}","")</f>
        <v>#N/A</v>
      </c>
      <c r="C153" t="e">
        <f ca="1">'Трёхпредметные наборы'!D63/COUNT('Список покупок'!$A$2:$A$31)</f>
        <v>#N/A</v>
      </c>
      <c r="D153" t="e">
        <f ca="1">'Трёхпредметные наборы'!D63/INDIRECT(ADDRESS(MATCH(A153,Таблицы!$G$3:$G$47)+1,3,,,Таблицы!$G$1))</f>
        <v>#N/A</v>
      </c>
      <c r="E153" s="5" t="e">
        <f t="shared" ca="1" si="2"/>
        <v>#N/A</v>
      </c>
    </row>
    <row r="154" spans="1:5" hidden="1" x14ac:dyDescent="0.3">
      <c r="A154" t="e">
        <f ca="1">IF('Трёхпредметные наборы'!$D64 &gt;=Параметры!$A$2,"{"&amp;'Трёхпредметные наборы'!A64&amp;", "&amp;'Трёхпредметные наборы'!B64&amp;"}","")</f>
        <v>#N/A</v>
      </c>
      <c r="B154" t="e">
        <f ca="1">IF('Трёхпредметные наборы'!$D64 &gt;=Параметры!$A$2,"{"&amp;'Трёхпредметные наборы'!C64&amp;"}","")</f>
        <v>#N/A</v>
      </c>
      <c r="C154" t="e">
        <f ca="1">'Трёхпредметные наборы'!D64/COUNT('Список покупок'!$A$2:$A$31)</f>
        <v>#N/A</v>
      </c>
      <c r="D154" t="e">
        <f ca="1">'Трёхпредметные наборы'!D64/INDIRECT(ADDRESS(MATCH(A154,Таблицы!$G$3:$G$47)+1,3,,,Таблицы!$G$1))</f>
        <v>#N/A</v>
      </c>
      <c r="E154" s="5" t="e">
        <f t="shared" ca="1" si="2"/>
        <v>#N/A</v>
      </c>
    </row>
    <row r="155" spans="1:5" hidden="1" x14ac:dyDescent="0.3">
      <c r="A155" t="e">
        <f ca="1">IF('Трёхпредметные наборы'!$D65 &gt;=Параметры!$A$2,"{"&amp;'Трёхпредметные наборы'!A65&amp;", "&amp;'Трёхпредметные наборы'!B65&amp;"}","")</f>
        <v>#N/A</v>
      </c>
      <c r="B155" t="e">
        <f ca="1">IF('Трёхпредметные наборы'!$D65 &gt;=Параметры!$A$2,"{"&amp;'Трёхпредметные наборы'!C65&amp;"}","")</f>
        <v>#N/A</v>
      </c>
      <c r="C155" t="e">
        <f ca="1">'Трёхпредметные наборы'!D65/COUNT('Список покупок'!$A$2:$A$31)</f>
        <v>#N/A</v>
      </c>
      <c r="D155" t="e">
        <f ca="1">'Трёхпредметные наборы'!D65/INDIRECT(ADDRESS(MATCH(A155,Таблицы!$G$3:$G$47)+1,3,,,Таблицы!$G$1))</f>
        <v>#N/A</v>
      </c>
      <c r="E155" s="5" t="e">
        <f t="shared" ca="1" si="2"/>
        <v>#N/A</v>
      </c>
    </row>
    <row r="156" spans="1:5" hidden="1" x14ac:dyDescent="0.3">
      <c r="A156" t="str">
        <f ca="1">IF('Трёхпредметные наборы'!$D66 &gt;=Параметры!$A$2,"{"&amp;'Трёхпредметные наборы'!A66&amp;", "&amp;'Трёхпредметные наборы'!B66&amp;"}","")</f>
        <v>{Валидол, Влажные салфетки}</v>
      </c>
      <c r="B156" t="str">
        <f ca="1">IF('Трёхпредметные наборы'!$D66 &gt;=Параметры!$A$2,"{"&amp;'Трёхпредметные наборы'!C66&amp;"}","")</f>
        <v>{Долгит}</v>
      </c>
      <c r="C156">
        <f ca="1">'Трёхпредметные наборы'!D66/COUNT('Список покупок'!$A$2:$A$31)</f>
        <v>0.3</v>
      </c>
      <c r="D156">
        <f ca="1">'Трёхпредметные наборы'!D66/INDIRECT(ADDRESS(MATCH(A156,Таблицы!$G$3:$G$47)+1,3,,,Таблицы!$G$1))</f>
        <v>0.5625</v>
      </c>
      <c r="E156" s="5">
        <f t="shared" ca="1" si="2"/>
        <v>0.16874999999999998</v>
      </c>
    </row>
    <row r="157" spans="1:5" hidden="1" x14ac:dyDescent="0.3">
      <c r="A157" t="str">
        <f ca="1">IF('Трёхпредметные наборы'!$D67 &gt;=Параметры!$A$2,"{"&amp;'Трёхпредметные наборы'!A67&amp;", "&amp;'Трёхпредметные наборы'!B67&amp;"}","")</f>
        <v>{Валидол, Влажные салфетки}</v>
      </c>
      <c r="B157" t="str">
        <f ca="1">IF('Трёхпредметные наборы'!$D67 &gt;=Параметры!$A$2,"{"&amp;'Трёхпредметные наборы'!C67&amp;"}","")</f>
        <v>{Контрактубекс}</v>
      </c>
      <c r="C157">
        <f ca="1">'Трёхпредметные наборы'!D67/COUNT('Список покупок'!$A$2:$A$31)</f>
        <v>0.43333333333333335</v>
      </c>
      <c r="D157">
        <f ca="1">'Трёхпредметные наборы'!D67/INDIRECT(ADDRESS(MATCH(A157,Таблицы!$G$3:$G$47)+1,3,,,Таблицы!$G$1))</f>
        <v>0.8125</v>
      </c>
      <c r="E157" s="5">
        <f t="shared" ca="1" si="2"/>
        <v>0.35208333333333336</v>
      </c>
    </row>
    <row r="158" spans="1:5" hidden="1" x14ac:dyDescent="0.3">
      <c r="A158" t="str">
        <f ca="1">IF('Трёхпредметные наборы'!$D68 &gt;=Параметры!$A$2,"{"&amp;'Трёхпредметные наборы'!A68&amp;", "&amp;'Трёхпредметные наборы'!B68&amp;"}","")</f>
        <v>{Валидол, Влажные салфетки}</v>
      </c>
      <c r="B158" t="str">
        <f ca="1">IF('Трёхпредметные наборы'!$D68 &gt;=Параметры!$A$2,"{"&amp;'Трёхпредметные наборы'!C68&amp;"}","")</f>
        <v>{Корвалол}</v>
      </c>
      <c r="C158">
        <f ca="1">'Трёхпредметные наборы'!D68/COUNT('Список покупок'!$A$2:$A$31)</f>
        <v>0.16666666666666666</v>
      </c>
      <c r="D158">
        <f ca="1">'Трёхпредметные наборы'!D68/INDIRECT(ADDRESS(MATCH(A158,Таблицы!$G$3:$G$47)+1,3,,,Таблицы!$G$1))</f>
        <v>0.3125</v>
      </c>
      <c r="E158" s="5">
        <f t="shared" ca="1" si="2"/>
        <v>5.2083333333333329E-2</v>
      </c>
    </row>
    <row r="159" spans="1:5" hidden="1" x14ac:dyDescent="0.3">
      <c r="A159" t="e">
        <f ca="1">IF('Трёхпредметные наборы'!$D69 &gt;=Параметры!$A$2,"{"&amp;'Трёхпредметные наборы'!A69&amp;", "&amp;'Трёхпредметные наборы'!B69&amp;"}","")</f>
        <v>#N/A</v>
      </c>
      <c r="B159" t="e">
        <f ca="1">IF('Трёхпредметные наборы'!$D69 &gt;=Параметры!$A$2,"{"&amp;'Трёхпредметные наборы'!C69&amp;"}","")</f>
        <v>#N/A</v>
      </c>
      <c r="C159" t="e">
        <f ca="1">'Трёхпредметные наборы'!D69/COUNT('Список покупок'!$A$2:$A$31)</f>
        <v>#N/A</v>
      </c>
      <c r="D159" t="e">
        <f ca="1">'Трёхпредметные наборы'!D69/INDIRECT(ADDRESS(MATCH(A159,Таблицы!$G$3:$G$47)+1,3,,,Таблицы!$G$1))</f>
        <v>#N/A</v>
      </c>
      <c r="E159" s="5" t="e">
        <f t="shared" ca="1" si="2"/>
        <v>#N/A</v>
      </c>
    </row>
    <row r="160" spans="1:5" hidden="1" x14ac:dyDescent="0.3">
      <c r="A160" t="e">
        <f ca="1">IF('Трёхпредметные наборы'!$D70 &gt;=Параметры!$A$2,"{"&amp;'Трёхпредметные наборы'!A70&amp;", "&amp;'Трёхпредметные наборы'!B70&amp;"}","")</f>
        <v>#N/A</v>
      </c>
      <c r="B160" t="e">
        <f ca="1">IF('Трёхпредметные наборы'!$D70 &gt;=Параметры!$A$2,"{"&amp;'Трёхпредметные наборы'!C70&amp;"}","")</f>
        <v>#N/A</v>
      </c>
      <c r="C160" t="e">
        <f ca="1">'Трёхпредметные наборы'!D70/COUNT('Список покупок'!$A$2:$A$31)</f>
        <v>#N/A</v>
      </c>
      <c r="D160" t="e">
        <f ca="1">'Трёхпредметные наборы'!D70/INDIRECT(ADDRESS(MATCH(A160,Таблицы!$G$3:$G$47)+1,3,,,Таблицы!$G$1))</f>
        <v>#N/A</v>
      </c>
      <c r="E160" s="5" t="e">
        <f t="shared" ca="1" si="2"/>
        <v>#N/A</v>
      </c>
    </row>
    <row r="161" spans="1:5" hidden="1" x14ac:dyDescent="0.3">
      <c r="A161" t="str">
        <f ca="1">IF('Трёхпредметные наборы'!$D71 &gt;=Параметры!$A$2,"{"&amp;'Трёхпредметные наборы'!A71&amp;", "&amp;'Трёхпредметные наборы'!B71&amp;"}","")</f>
        <v/>
      </c>
      <c r="B161" t="str">
        <f ca="1">IF('Трёхпредметные наборы'!$D71 &gt;=Параметры!$A$2,"{"&amp;'Трёхпредметные наборы'!C71&amp;"}","")</f>
        <v/>
      </c>
      <c r="C161">
        <f ca="1">'Трёхпредметные наборы'!D71/COUNT('Список покупок'!$A$2:$A$31)</f>
        <v>6.6666666666666666E-2</v>
      </c>
      <c r="D161" t="e">
        <f ca="1">'Трёхпредметные наборы'!D71/INDIRECT(ADDRESS(MATCH(A161,Таблицы!$G$3:$G$47)+1,3,,,Таблицы!$G$1))</f>
        <v>#N/A</v>
      </c>
      <c r="E161" s="5" t="e">
        <f t="shared" ca="1" si="2"/>
        <v>#N/A</v>
      </c>
    </row>
    <row r="162" spans="1:5" hidden="1" x14ac:dyDescent="0.3">
      <c r="A162" t="str">
        <f ca="1">IF('Трёхпредметные наборы'!$D72 &gt;=Параметры!$A$2,"{"&amp;'Трёхпредметные наборы'!A72&amp;", "&amp;'Трёхпредметные наборы'!B72&amp;"}","")</f>
        <v>{Валидол, Долгит}</v>
      </c>
      <c r="B162" t="str">
        <f ca="1">IF('Трёхпредметные наборы'!$D72 &gt;=Параметры!$A$2,"{"&amp;'Трёхпредметные наборы'!C72&amp;"}","")</f>
        <v>{Контрактубекс}</v>
      </c>
      <c r="C162">
        <f ca="1">'Трёхпредметные наборы'!D72/COUNT('Список покупок'!$A$2:$A$31)</f>
        <v>0.23333333333333334</v>
      </c>
      <c r="D162">
        <f ca="1">'Трёхпредметные наборы'!D72/INDIRECT(ADDRESS(MATCH(A162,Таблицы!$G$3:$G$47)+1,3,,,Таблицы!$G$1))</f>
        <v>0.77777777777777779</v>
      </c>
      <c r="E162" s="5">
        <f t="shared" ca="1" si="2"/>
        <v>0.18148148148148149</v>
      </c>
    </row>
    <row r="163" spans="1:5" hidden="1" x14ac:dyDescent="0.3">
      <c r="A163" t="str">
        <f ca="1">IF('Трёхпредметные наборы'!$D73 &gt;=Параметры!$A$2,"{"&amp;'Трёхпредметные наборы'!A73&amp;", "&amp;'Трёхпредметные наборы'!B73&amp;"}","")</f>
        <v/>
      </c>
      <c r="B163" t="str">
        <f ca="1">IF('Трёхпредметные наборы'!$D73 &gt;=Параметры!$A$2,"{"&amp;'Трёхпредметные наборы'!C73&amp;"}","")</f>
        <v/>
      </c>
      <c r="C163">
        <f ca="1">'Трёхпредметные наборы'!D73/COUNT('Список покупок'!$A$2:$A$31)</f>
        <v>0.13333333333333333</v>
      </c>
      <c r="D163" t="e">
        <f ca="1">'Трёхпредметные наборы'!D73/INDIRECT(ADDRESS(MATCH(A163,Таблицы!$G$3:$G$47)+1,3,,,Таблицы!$G$1))</f>
        <v>#N/A</v>
      </c>
      <c r="E163" s="5" t="e">
        <f t="shared" ca="1" si="2"/>
        <v>#N/A</v>
      </c>
    </row>
    <row r="164" spans="1:5" hidden="1" x14ac:dyDescent="0.3">
      <c r="A164" t="e">
        <f ca="1">IF('Трёхпредметные наборы'!$D74 &gt;=Параметры!$A$2,"{"&amp;'Трёхпредметные наборы'!A74&amp;", "&amp;'Трёхпредметные наборы'!B74&amp;"}","")</f>
        <v>#N/A</v>
      </c>
      <c r="B164" t="e">
        <f ca="1">IF('Трёхпредметные наборы'!$D74 &gt;=Параметры!$A$2,"{"&amp;'Трёхпредметные наборы'!C74&amp;"}","")</f>
        <v>#N/A</v>
      </c>
      <c r="C164" t="e">
        <f ca="1">'Трёхпредметные наборы'!D74/COUNT('Список покупок'!$A$2:$A$31)</f>
        <v>#N/A</v>
      </c>
      <c r="D164" t="e">
        <f ca="1">'Трёхпредметные наборы'!D74/INDIRECT(ADDRESS(MATCH(A164,Таблицы!$G$3:$G$47)+1,3,,,Таблицы!$G$1))</f>
        <v>#N/A</v>
      </c>
      <c r="E164" s="5" t="e">
        <f t="shared" ca="1" si="2"/>
        <v>#N/A</v>
      </c>
    </row>
    <row r="165" spans="1:5" hidden="1" x14ac:dyDescent="0.3">
      <c r="A165" t="e">
        <f ca="1">IF('Трёхпредметные наборы'!$D75 &gt;=Параметры!$A$2,"{"&amp;'Трёхпредметные наборы'!A75&amp;", "&amp;'Трёхпредметные наборы'!B75&amp;"}","")</f>
        <v>#N/A</v>
      </c>
      <c r="B165" t="e">
        <f ca="1">IF('Трёхпредметные наборы'!$D75 &gt;=Параметры!$A$2,"{"&amp;'Трёхпредметные наборы'!C75&amp;"}","")</f>
        <v>#N/A</v>
      </c>
      <c r="C165" t="e">
        <f ca="1">'Трёхпредметные наборы'!D75/COUNT('Список покупок'!$A$2:$A$31)</f>
        <v>#N/A</v>
      </c>
      <c r="D165" t="e">
        <f ca="1">'Трёхпредметные наборы'!D75/INDIRECT(ADDRESS(MATCH(A165,Таблицы!$G$3:$G$47)+1,3,,,Таблицы!$G$1))</f>
        <v>#N/A</v>
      </c>
      <c r="E165" s="5" t="e">
        <f t="shared" ca="1" si="2"/>
        <v>#N/A</v>
      </c>
    </row>
    <row r="166" spans="1:5" hidden="1" x14ac:dyDescent="0.3">
      <c r="A166" t="str">
        <f ca="1">IF('Трёхпредметные наборы'!$D76 &gt;=Параметры!$A$2,"{"&amp;'Трёхпредметные наборы'!A76&amp;", "&amp;'Трёхпредметные наборы'!B76&amp;"}","")</f>
        <v/>
      </c>
      <c r="B166" t="str">
        <f ca="1">IF('Трёхпредметные наборы'!$D76 &gt;=Параметры!$A$2,"{"&amp;'Трёхпредметные наборы'!C76&amp;"}","")</f>
        <v/>
      </c>
      <c r="C166">
        <f ca="1">'Трёхпредметные наборы'!D76/COUNT('Список покупок'!$A$2:$A$31)</f>
        <v>3.3333333333333333E-2</v>
      </c>
      <c r="D166" t="e">
        <f ca="1">'Трёхпредметные наборы'!D76/INDIRECT(ADDRESS(MATCH(A166,Таблицы!$G$3:$G$47)+1,3,,,Таблицы!$G$1))</f>
        <v>#N/A</v>
      </c>
      <c r="E166" s="5" t="e">
        <f t="shared" ca="1" si="2"/>
        <v>#N/A</v>
      </c>
    </row>
    <row r="167" spans="1:5" hidden="1" x14ac:dyDescent="0.3">
      <c r="A167" t="str">
        <f ca="1">IF('Трёхпредметные наборы'!$D77 &gt;=Параметры!$A$2,"{"&amp;'Трёхпредметные наборы'!A77&amp;", "&amp;'Трёхпредметные наборы'!B77&amp;"}","")</f>
        <v>{Валидол, Контрактубекс}</v>
      </c>
      <c r="B167" t="str">
        <f ca="1">IF('Трёхпредметные наборы'!$D77 &gt;=Параметры!$A$2,"{"&amp;'Трёхпредметные наборы'!C77&amp;"}","")</f>
        <v>{Корвалол}</v>
      </c>
      <c r="C167">
        <f ca="1">'Трёхпредметные наборы'!D77/COUNT('Список покупок'!$A$2:$A$31)</f>
        <v>0.16666666666666666</v>
      </c>
      <c r="D167">
        <f ca="1">'Трёхпредметные наборы'!D77/INDIRECT(ADDRESS(MATCH(A167,Таблицы!$G$3:$G$47)+1,3,,,Таблицы!$G$1))</f>
        <v>0.3125</v>
      </c>
      <c r="E167" s="5">
        <f t="shared" ca="1" si="2"/>
        <v>5.2083333333333329E-2</v>
      </c>
    </row>
    <row r="168" spans="1:5" hidden="1" x14ac:dyDescent="0.3">
      <c r="A168" t="e">
        <f ca="1">IF('Трёхпредметные наборы'!$D78 &gt;=Параметры!$A$2,"{"&amp;'Трёхпредметные наборы'!A78&amp;", "&amp;'Трёхпредметные наборы'!B78&amp;"}","")</f>
        <v>#N/A</v>
      </c>
      <c r="B168" t="e">
        <f ca="1">IF('Трёхпредметные наборы'!$D78 &gt;=Параметры!$A$2,"{"&amp;'Трёхпредметные наборы'!C78&amp;"}","")</f>
        <v>#N/A</v>
      </c>
      <c r="C168" t="e">
        <f ca="1">'Трёхпредметные наборы'!D78/COUNT('Список покупок'!$A$2:$A$31)</f>
        <v>#N/A</v>
      </c>
      <c r="D168" t="e">
        <f ca="1">'Трёхпредметные наборы'!D78/INDIRECT(ADDRESS(MATCH(A168,Таблицы!$G$3:$G$47)+1,3,,,Таблицы!$G$1))</f>
        <v>#N/A</v>
      </c>
      <c r="E168" s="5" t="e">
        <f t="shared" ca="1" si="2"/>
        <v>#N/A</v>
      </c>
    </row>
    <row r="169" spans="1:5" hidden="1" x14ac:dyDescent="0.3">
      <c r="A169" t="e">
        <f ca="1">IF('Трёхпредметные наборы'!$D79 &gt;=Параметры!$A$2,"{"&amp;'Трёхпредметные наборы'!A79&amp;", "&amp;'Трёхпредметные наборы'!B79&amp;"}","")</f>
        <v>#N/A</v>
      </c>
      <c r="B169" t="e">
        <f ca="1">IF('Трёхпредметные наборы'!$D79 &gt;=Параметры!$A$2,"{"&amp;'Трёхпредметные наборы'!C79&amp;"}","")</f>
        <v>#N/A</v>
      </c>
      <c r="C169" t="e">
        <f ca="1">'Трёхпредметные наборы'!D79/COUNT('Список покупок'!$A$2:$A$31)</f>
        <v>#N/A</v>
      </c>
      <c r="D169" t="e">
        <f ca="1">'Трёхпредметные наборы'!D79/INDIRECT(ADDRESS(MATCH(A169,Таблицы!$G$3:$G$47)+1,3,,,Таблицы!$G$1))</f>
        <v>#N/A</v>
      </c>
      <c r="E169" s="5" t="e">
        <f t="shared" ca="1" si="2"/>
        <v>#N/A</v>
      </c>
    </row>
    <row r="170" spans="1:5" hidden="1" x14ac:dyDescent="0.3">
      <c r="A170" t="str">
        <f ca="1">IF('Трёхпредметные наборы'!$D80 &gt;=Параметры!$A$2,"{"&amp;'Трёхпредметные наборы'!A80&amp;", "&amp;'Трёхпредметные наборы'!B80&amp;"}","")</f>
        <v/>
      </c>
      <c r="B170" t="str">
        <f ca="1">IF('Трёхпредметные наборы'!$D80 &gt;=Параметры!$A$2,"{"&amp;'Трёхпредметные наборы'!C80&amp;"}","")</f>
        <v/>
      </c>
      <c r="C170">
        <f ca="1">'Трёхпредметные наборы'!D80/COUNT('Список покупок'!$A$2:$A$31)</f>
        <v>6.6666666666666666E-2</v>
      </c>
      <c r="D170" t="e">
        <f ca="1">'Трёхпредметные наборы'!D80/INDIRECT(ADDRESS(MATCH(A170,Таблицы!$G$3:$G$47)+1,3,,,Таблицы!$G$1))</f>
        <v>#N/A</v>
      </c>
      <c r="E170" s="5" t="e">
        <f t="shared" ca="1" si="2"/>
        <v>#N/A</v>
      </c>
    </row>
    <row r="171" spans="1:5" hidden="1" x14ac:dyDescent="0.3">
      <c r="A171" t="e">
        <f ca="1">IF('Трёхпредметные наборы'!$D81 &gt;=Параметры!$A$2,"{"&amp;'Трёхпредметные наборы'!A81&amp;", "&amp;'Трёхпредметные наборы'!B81&amp;"}","")</f>
        <v>#N/A</v>
      </c>
      <c r="B171" t="e">
        <f ca="1">IF('Трёхпредметные наборы'!$D81 &gt;=Параметры!$A$2,"{"&amp;'Трёхпредметные наборы'!C81&amp;"}","")</f>
        <v>#N/A</v>
      </c>
      <c r="C171" t="e">
        <f ca="1">'Трёхпредметные наборы'!D81/COUNT('Список покупок'!$A$2:$A$31)</f>
        <v>#N/A</v>
      </c>
      <c r="D171" t="e">
        <f ca="1">'Трёхпредметные наборы'!D81/INDIRECT(ADDRESS(MATCH(A171,Таблицы!$G$3:$G$47)+1,3,,,Таблицы!$G$1))</f>
        <v>#N/A</v>
      </c>
      <c r="E171" s="5" t="e">
        <f t="shared" ca="1" si="2"/>
        <v>#N/A</v>
      </c>
    </row>
    <row r="172" spans="1:5" hidden="1" x14ac:dyDescent="0.3">
      <c r="A172" t="e">
        <f ca="1">IF('Трёхпредметные наборы'!$D82 &gt;=Параметры!$A$2,"{"&amp;'Трёхпредметные наборы'!A82&amp;", "&amp;'Трёхпредметные наборы'!B82&amp;"}","")</f>
        <v>#N/A</v>
      </c>
      <c r="B172" t="e">
        <f ca="1">IF('Трёхпредметные наборы'!$D82 &gt;=Параметры!$A$2,"{"&amp;'Трёхпредметные наборы'!C82&amp;"}","")</f>
        <v>#N/A</v>
      </c>
      <c r="C172" t="e">
        <f ca="1">'Трёхпредметные наборы'!D82/COUNT('Список покупок'!$A$2:$A$31)</f>
        <v>#N/A</v>
      </c>
      <c r="D172" t="e">
        <f ca="1">'Трёхпредметные наборы'!D82/INDIRECT(ADDRESS(MATCH(A172,Таблицы!$G$3:$G$47)+1,3,,,Таблицы!$G$1))</f>
        <v>#N/A</v>
      </c>
      <c r="E172" s="5" t="e">
        <f t="shared" ca="1" si="2"/>
        <v>#N/A</v>
      </c>
    </row>
    <row r="173" spans="1:5" hidden="1" x14ac:dyDescent="0.3">
      <c r="A173" t="str">
        <f ca="1">IF('Трёхпредметные наборы'!$D83 &gt;=Параметры!$A$2,"{"&amp;'Трёхпредметные наборы'!A83&amp;", "&amp;'Трёхпредметные наборы'!B83&amp;"}","")</f>
        <v/>
      </c>
      <c r="B173" t="str">
        <f ca="1">IF('Трёхпредметные наборы'!$D83 &gt;=Параметры!$A$2,"{"&amp;'Трёхпредметные наборы'!C83&amp;"}","")</f>
        <v/>
      </c>
      <c r="C173">
        <f ca="1">'Трёхпредметные наборы'!D83/COUNT('Список покупок'!$A$2:$A$31)</f>
        <v>3.3333333333333333E-2</v>
      </c>
      <c r="D173" t="e">
        <f ca="1">'Трёхпредметные наборы'!D83/INDIRECT(ADDRESS(MATCH(A173,Таблицы!$G$3:$G$47)+1,3,,,Таблицы!$G$1))</f>
        <v>#N/A</v>
      </c>
      <c r="E173" s="5" t="e">
        <f t="shared" ca="1" si="2"/>
        <v>#N/A</v>
      </c>
    </row>
    <row r="174" spans="1:5" hidden="1" x14ac:dyDescent="0.3">
      <c r="A174" t="e">
        <f ca="1">IF('Трёхпредметные наборы'!$D84 &gt;=Параметры!$A$2,"{"&amp;'Трёхпредметные наборы'!A84&amp;", "&amp;'Трёхпредметные наборы'!B84&amp;"}","")</f>
        <v>#N/A</v>
      </c>
      <c r="B174" t="e">
        <f ca="1">IF('Трёхпредметные наборы'!$D84 &gt;=Параметры!$A$2,"{"&amp;'Трёхпредметные наборы'!C84&amp;"}","")</f>
        <v>#N/A</v>
      </c>
      <c r="C174" t="e">
        <f ca="1">'Трёхпредметные наборы'!D84/COUNT('Список покупок'!$A$2:$A$31)</f>
        <v>#N/A</v>
      </c>
      <c r="D174" t="e">
        <f ca="1">'Трёхпредметные наборы'!D84/INDIRECT(ADDRESS(MATCH(A174,Таблицы!$G$3:$G$47)+1,3,,,Таблицы!$G$1))</f>
        <v>#N/A</v>
      </c>
      <c r="E174" s="5" t="e">
        <f t="shared" ca="1" si="2"/>
        <v>#N/A</v>
      </c>
    </row>
    <row r="175" spans="1:5" hidden="1" x14ac:dyDescent="0.3">
      <c r="A175" t="e">
        <f ca="1">IF('Трёхпредметные наборы'!$D85 &gt;=Параметры!$A$2,"{"&amp;'Трёхпредметные наборы'!A85&amp;", "&amp;'Трёхпредметные наборы'!B85&amp;"}","")</f>
        <v>#N/A</v>
      </c>
      <c r="B175" t="e">
        <f ca="1">IF('Трёхпредметные наборы'!$D85 &gt;=Параметры!$A$2,"{"&amp;'Трёхпредметные наборы'!C85&amp;"}","")</f>
        <v>#N/A</v>
      </c>
      <c r="C175" t="e">
        <f ca="1">'Трёхпредметные наборы'!D85/COUNT('Список покупок'!$A$2:$A$31)</f>
        <v>#N/A</v>
      </c>
      <c r="D175" t="e">
        <f ca="1">'Трёхпредметные наборы'!D85/INDIRECT(ADDRESS(MATCH(A175,Таблицы!$G$3:$G$47)+1,3,,,Таблицы!$G$1))</f>
        <v>#N/A</v>
      </c>
      <c r="E175" s="5" t="e">
        <f t="shared" ca="1" si="2"/>
        <v>#N/A</v>
      </c>
    </row>
    <row r="176" spans="1:5" hidden="1" x14ac:dyDescent="0.3">
      <c r="A176" t="e">
        <f ca="1">IF('Трёхпредметные наборы'!$D86 &gt;=Параметры!$A$2,"{"&amp;'Трёхпредметные наборы'!A86&amp;", "&amp;'Трёхпредметные наборы'!B86&amp;"}","")</f>
        <v>#N/A</v>
      </c>
      <c r="B176" t="e">
        <f ca="1">IF('Трёхпредметные наборы'!$D86 &gt;=Параметры!$A$2,"{"&amp;'Трёхпредметные наборы'!C86&amp;"}","")</f>
        <v>#N/A</v>
      </c>
      <c r="C176" t="e">
        <f ca="1">'Трёхпредметные наборы'!D86/COUNT('Список покупок'!$A$2:$A$31)</f>
        <v>#N/A</v>
      </c>
      <c r="D176" t="e">
        <f ca="1">'Трёхпредметные наборы'!D86/INDIRECT(ADDRESS(MATCH(A176,Таблицы!$G$3:$G$47)+1,3,,,Таблицы!$G$1))</f>
        <v>#N/A</v>
      </c>
      <c r="E176" s="5" t="e">
        <f t="shared" ca="1" si="2"/>
        <v>#N/A</v>
      </c>
    </row>
    <row r="177" spans="1:5" hidden="1" x14ac:dyDescent="0.3">
      <c r="A177" t="str">
        <f ca="1">IF('Трёхпредметные наборы'!$D87 &gt;=Параметры!$A$2,"{"&amp;'Трёхпредметные наборы'!A87&amp;", "&amp;'Трёхпредметные наборы'!B87&amp;"}","")</f>
        <v>{Влажные салфетки, Долгит}</v>
      </c>
      <c r="B177" t="str">
        <f ca="1">IF('Трёхпредметные наборы'!$D87 &gt;=Параметры!$A$2,"{"&amp;'Трёхпредметные наборы'!C87&amp;"}","")</f>
        <v>{Контрактубекс}</v>
      </c>
      <c r="C177">
        <f ca="1">'Трёхпредметные наборы'!D87/COUNT('Список покупок'!$A$2:$A$31)</f>
        <v>0.26666666666666666</v>
      </c>
      <c r="D177">
        <f ca="1">'Трёхпредметные наборы'!D87/INDIRECT(ADDRESS(MATCH(A177,Таблицы!$G$3:$G$47)+1,3,,,Таблицы!$G$1))</f>
        <v>0.66666666666666663</v>
      </c>
      <c r="E177" s="5">
        <f t="shared" ca="1" si="2"/>
        <v>0.17777777777777776</v>
      </c>
    </row>
    <row r="178" spans="1:5" hidden="1" x14ac:dyDescent="0.3">
      <c r="A178" t="str">
        <f ca="1">IF('Трёхпредметные наборы'!$D88 &gt;=Параметры!$A$2,"{"&amp;'Трёхпредметные наборы'!A88&amp;", "&amp;'Трёхпредметные наборы'!B88&amp;"}","")</f>
        <v/>
      </c>
      <c r="B178" t="str">
        <f ca="1">IF('Трёхпредметные наборы'!$D88 &gt;=Параметры!$A$2,"{"&amp;'Трёхпредметные наборы'!C88&amp;"}","")</f>
        <v/>
      </c>
      <c r="C178">
        <f ca="1">'Трёхпредметные наборы'!D88/COUNT('Список покупок'!$A$2:$A$31)</f>
        <v>0.13333333333333333</v>
      </c>
      <c r="D178" t="e">
        <f ca="1">'Трёхпредметные наборы'!D88/INDIRECT(ADDRESS(MATCH(A178,Таблицы!$G$3:$G$47)+1,3,,,Таблицы!$G$1))</f>
        <v>#N/A</v>
      </c>
      <c r="E178" s="5" t="e">
        <f t="shared" ca="1" si="2"/>
        <v>#N/A</v>
      </c>
    </row>
    <row r="179" spans="1:5" hidden="1" x14ac:dyDescent="0.3">
      <c r="A179" t="e">
        <f ca="1">IF('Трёхпредметные наборы'!$D89 &gt;=Параметры!$A$2,"{"&amp;'Трёхпредметные наборы'!A89&amp;", "&amp;'Трёхпредметные наборы'!B89&amp;"}","")</f>
        <v>#N/A</v>
      </c>
      <c r="B179" t="e">
        <f ca="1">IF('Трёхпредметные наборы'!$D89 &gt;=Параметры!$A$2,"{"&amp;'Трёхпредметные наборы'!C89&amp;"}","")</f>
        <v>#N/A</v>
      </c>
      <c r="C179" t="e">
        <f ca="1">'Трёхпредметные наборы'!D89/COUNT('Список покупок'!$A$2:$A$31)</f>
        <v>#N/A</v>
      </c>
      <c r="D179" t="e">
        <f ca="1">'Трёхпредметные наборы'!D89/INDIRECT(ADDRESS(MATCH(A179,Таблицы!$G$3:$G$47)+1,3,,,Таблицы!$G$1))</f>
        <v>#N/A</v>
      </c>
      <c r="E179" s="5" t="e">
        <f t="shared" ca="1" si="2"/>
        <v>#N/A</v>
      </c>
    </row>
    <row r="180" spans="1:5" hidden="1" x14ac:dyDescent="0.3">
      <c r="A180" t="e">
        <f ca="1">IF('Трёхпредметные наборы'!$D90 &gt;=Параметры!$A$2,"{"&amp;'Трёхпредметные наборы'!A90&amp;", "&amp;'Трёхпредметные наборы'!B90&amp;"}","")</f>
        <v>#N/A</v>
      </c>
      <c r="B180" t="e">
        <f ca="1">IF('Трёхпредметные наборы'!$D90 &gt;=Параметры!$A$2,"{"&amp;'Трёхпредметные наборы'!C90&amp;"}","")</f>
        <v>#N/A</v>
      </c>
      <c r="C180" t="e">
        <f ca="1">'Трёхпредметные наборы'!D90/COUNT('Список покупок'!$A$2:$A$31)</f>
        <v>#N/A</v>
      </c>
      <c r="D180" t="e">
        <f ca="1">'Трёхпредметные наборы'!D90/INDIRECT(ADDRESS(MATCH(A180,Таблицы!$G$3:$G$47)+1,3,,,Таблицы!$G$1))</f>
        <v>#N/A</v>
      </c>
      <c r="E180" s="5" t="e">
        <f t="shared" ca="1" si="2"/>
        <v>#N/A</v>
      </c>
    </row>
    <row r="181" spans="1:5" hidden="1" x14ac:dyDescent="0.3">
      <c r="A181" t="str">
        <f ca="1">IF('Трёхпредметные наборы'!$D91 &gt;=Параметры!$A$2,"{"&amp;'Трёхпредметные наборы'!A91&amp;", "&amp;'Трёхпредметные наборы'!B91&amp;"}","")</f>
        <v/>
      </c>
      <c r="B181" t="str">
        <f ca="1">IF('Трёхпредметные наборы'!$D91 &gt;=Параметры!$A$2,"{"&amp;'Трёхпредметные наборы'!C91&amp;"}","")</f>
        <v/>
      </c>
      <c r="C181">
        <f ca="1">'Трёхпредметные наборы'!D91/COUNT('Список покупок'!$A$2:$A$31)</f>
        <v>0.13333333333333333</v>
      </c>
      <c r="D181" t="e">
        <f ca="1">'Трёхпредметные наборы'!D91/INDIRECT(ADDRESS(MATCH(A181,Таблицы!$G$3:$G$47)+1,3,,,Таблицы!$G$1))</f>
        <v>#N/A</v>
      </c>
      <c r="E181" s="5" t="e">
        <f t="shared" ca="1" si="2"/>
        <v>#N/A</v>
      </c>
    </row>
    <row r="182" spans="1:5" hidden="1" x14ac:dyDescent="0.3">
      <c r="A182" t="str">
        <f ca="1">IF('Трёхпредметные наборы'!$D92 &gt;=Параметры!$A$2,"{"&amp;'Трёхпредметные наборы'!A92&amp;", "&amp;'Трёхпредметные наборы'!B92&amp;"}","")</f>
        <v/>
      </c>
      <c r="B182" t="str">
        <f ca="1">IF('Трёхпредметные наборы'!$D92 &gt;=Параметры!$A$2,"{"&amp;'Трёхпредметные наборы'!C92&amp;"}","")</f>
        <v/>
      </c>
      <c r="C182">
        <f ca="1">'Трёхпредметные наборы'!D92/COUNT('Список покупок'!$A$2:$A$31)</f>
        <v>0.13333333333333333</v>
      </c>
      <c r="D182" t="e">
        <f ca="1">'Трёхпредметные наборы'!D92/INDIRECT(ADDRESS(MATCH(A182,Таблицы!$G$3:$G$47)+1,3,,,Таблицы!$G$1))</f>
        <v>#N/A</v>
      </c>
      <c r="E182" s="5" t="e">
        <f t="shared" ca="1" si="2"/>
        <v>#N/A</v>
      </c>
    </row>
    <row r="183" spans="1:5" hidden="1" x14ac:dyDescent="0.3">
      <c r="A183" t="e">
        <f ca="1">IF('Трёхпредметные наборы'!$D93 &gt;=Параметры!$A$2,"{"&amp;'Трёхпредметные наборы'!A93&amp;", "&amp;'Трёхпредметные наборы'!B93&amp;"}","")</f>
        <v>#N/A</v>
      </c>
      <c r="B183" t="e">
        <f ca="1">IF('Трёхпредметные наборы'!$D93 &gt;=Параметры!$A$2,"{"&amp;'Трёхпредметные наборы'!C93&amp;"}","")</f>
        <v>#N/A</v>
      </c>
      <c r="C183" t="e">
        <f ca="1">'Трёхпредметные наборы'!D93/COUNT('Список покупок'!$A$2:$A$31)</f>
        <v>#N/A</v>
      </c>
      <c r="D183" t="e">
        <f ca="1">'Трёхпредметные наборы'!D93/INDIRECT(ADDRESS(MATCH(A183,Таблицы!$G$3:$G$47)+1,3,,,Таблицы!$G$1))</f>
        <v>#N/A</v>
      </c>
      <c r="E183" s="5" t="e">
        <f t="shared" ca="1" si="2"/>
        <v>#N/A</v>
      </c>
    </row>
    <row r="184" spans="1:5" hidden="1" x14ac:dyDescent="0.3">
      <c r="A184" t="e">
        <f ca="1">IF('Трёхпредметные наборы'!$D94 &gt;=Параметры!$A$2,"{"&amp;'Трёхпредметные наборы'!A94&amp;", "&amp;'Трёхпредметные наборы'!B94&amp;"}","")</f>
        <v>#N/A</v>
      </c>
      <c r="B184" t="e">
        <f ca="1">IF('Трёхпредметные наборы'!$D94 &gt;=Параметры!$A$2,"{"&amp;'Трёхпредметные наборы'!C94&amp;"}","")</f>
        <v>#N/A</v>
      </c>
      <c r="C184" t="e">
        <f ca="1">'Трёхпредметные наборы'!D94/COUNT('Список покупок'!$A$2:$A$31)</f>
        <v>#N/A</v>
      </c>
      <c r="D184" t="e">
        <f ca="1">'Трёхпредметные наборы'!D94/INDIRECT(ADDRESS(MATCH(A184,Таблицы!$G$3:$G$47)+1,3,,,Таблицы!$G$1))</f>
        <v>#N/A</v>
      </c>
      <c r="E184" s="5" t="e">
        <f t="shared" ca="1" si="2"/>
        <v>#N/A</v>
      </c>
    </row>
    <row r="185" spans="1:5" hidden="1" x14ac:dyDescent="0.3">
      <c r="A185" t="str">
        <f ca="1">IF('Трёхпредметные наборы'!$D95 &gt;=Параметры!$A$2,"{"&amp;'Трёхпредметные наборы'!A95&amp;", "&amp;'Трёхпредметные наборы'!B95&amp;"}","")</f>
        <v/>
      </c>
      <c r="B185" t="str">
        <f ca="1">IF('Трёхпредметные наборы'!$D95 &gt;=Параметры!$A$2,"{"&amp;'Трёхпредметные наборы'!C95&amp;"}","")</f>
        <v/>
      </c>
      <c r="C185">
        <f ca="1">'Трёхпредметные наборы'!D95/COUNT('Список покупок'!$A$2:$A$31)</f>
        <v>0.1</v>
      </c>
      <c r="D185" t="e">
        <f ca="1">'Трёхпредметные наборы'!D95/INDIRECT(ADDRESS(MATCH(A185,Таблицы!$G$3:$G$47)+1,3,,,Таблицы!$G$1))</f>
        <v>#N/A</v>
      </c>
      <c r="E185" s="5" t="e">
        <f t="shared" ca="1" si="2"/>
        <v>#N/A</v>
      </c>
    </row>
    <row r="186" spans="1:5" hidden="1" x14ac:dyDescent="0.3">
      <c r="A186" t="e">
        <f ca="1">IF('Трёхпредметные наборы'!$D96 &gt;=Параметры!$A$2,"{"&amp;'Трёхпредметные наборы'!A96&amp;", "&amp;'Трёхпредметные наборы'!B96&amp;"}","")</f>
        <v>#N/A</v>
      </c>
      <c r="B186" t="e">
        <f ca="1">IF('Трёхпредметные наборы'!$D96 &gt;=Параметры!$A$2,"{"&amp;'Трёхпредметные наборы'!C96&amp;"}","")</f>
        <v>#N/A</v>
      </c>
      <c r="C186" t="e">
        <f ca="1">'Трёхпредметные наборы'!D96/COUNT('Список покупок'!$A$2:$A$31)</f>
        <v>#N/A</v>
      </c>
      <c r="D186" t="e">
        <f ca="1">'Трёхпредметные наборы'!D96/INDIRECT(ADDRESS(MATCH(A186,Таблицы!$G$3:$G$47)+1,3,,,Таблицы!$G$1))</f>
        <v>#N/A</v>
      </c>
      <c r="E186" s="5" t="e">
        <f t="shared" ca="1" si="2"/>
        <v>#N/A</v>
      </c>
    </row>
    <row r="187" spans="1:5" hidden="1" x14ac:dyDescent="0.3">
      <c r="A187" t="e">
        <f ca="1">IF('Трёхпредметные наборы'!$D97 &gt;=Параметры!$A$2,"{"&amp;'Трёхпредметные наборы'!A97&amp;", "&amp;'Трёхпредметные наборы'!B97&amp;"}","")</f>
        <v>#N/A</v>
      </c>
      <c r="B187" t="e">
        <f ca="1">IF('Трёхпредметные наборы'!$D97 &gt;=Параметры!$A$2,"{"&amp;'Трёхпредметные наборы'!C97&amp;"}","")</f>
        <v>#N/A</v>
      </c>
      <c r="C187" t="e">
        <f ca="1">'Трёхпредметные наборы'!D97/COUNT('Список покупок'!$A$2:$A$31)</f>
        <v>#N/A</v>
      </c>
      <c r="D187" t="e">
        <f ca="1">'Трёхпредметные наборы'!D97/INDIRECT(ADDRESS(MATCH(A187,Таблицы!$G$3:$G$47)+1,3,,,Таблицы!$G$1))</f>
        <v>#N/A</v>
      </c>
      <c r="E187" s="5" t="e">
        <f t="shared" ca="1" si="2"/>
        <v>#N/A</v>
      </c>
    </row>
    <row r="188" spans="1:5" hidden="1" x14ac:dyDescent="0.3">
      <c r="A188" t="str">
        <f ca="1">IF('Трёхпредметные наборы'!$D98 &gt;=Параметры!$A$2,"{"&amp;'Трёхпредметные наборы'!A98&amp;", "&amp;'Трёхпредметные наборы'!B98&amp;"}","")</f>
        <v/>
      </c>
      <c r="B188" t="str">
        <f ca="1">IF('Трёхпредметные наборы'!$D98 &gt;=Параметры!$A$2,"{"&amp;'Трёхпредметные наборы'!C98&amp;"}","")</f>
        <v/>
      </c>
      <c r="C188">
        <f ca="1">'Трёхпредметные наборы'!D98/COUNT('Список покупок'!$A$2:$A$31)</f>
        <v>3.3333333333333333E-2</v>
      </c>
      <c r="D188" t="e">
        <f ca="1">'Трёхпредметные наборы'!D98/INDIRECT(ADDRESS(MATCH(A188,Таблицы!$G$3:$G$47)+1,3,,,Таблицы!$G$1))</f>
        <v>#N/A</v>
      </c>
      <c r="E188" s="5" t="e">
        <f t="shared" ca="1" si="2"/>
        <v>#N/A</v>
      </c>
    </row>
    <row r="189" spans="1:5" hidden="1" x14ac:dyDescent="0.3">
      <c r="A189" t="e">
        <f ca="1">IF('Трёхпредметные наборы'!$D99 &gt;=Параметры!$A$2,"{"&amp;'Трёхпредметные наборы'!A99&amp;", "&amp;'Трёхпредметные наборы'!B99&amp;"}","")</f>
        <v>#N/A</v>
      </c>
      <c r="B189" t="e">
        <f ca="1">IF('Трёхпредметные наборы'!$D99 &gt;=Параметры!$A$2,"{"&amp;'Трёхпредметные наборы'!C99&amp;"}","")</f>
        <v>#N/A</v>
      </c>
      <c r="C189" t="e">
        <f ca="1">'Трёхпредметные наборы'!D99/COUNT('Список покупок'!$A$2:$A$31)</f>
        <v>#N/A</v>
      </c>
      <c r="D189" t="e">
        <f ca="1">'Трёхпредметные наборы'!D99/INDIRECT(ADDRESS(MATCH(A189,Таблицы!$G$3:$G$47)+1,3,,,Таблицы!$G$1))</f>
        <v>#N/A</v>
      </c>
      <c r="E189" s="5" t="e">
        <f t="shared" ca="1" si="2"/>
        <v>#N/A</v>
      </c>
    </row>
    <row r="190" spans="1:5" hidden="1" x14ac:dyDescent="0.3">
      <c r="A190" t="e">
        <f ca="1">IF('Трёхпредметные наборы'!$D100 &gt;=Параметры!$A$2,"{"&amp;'Трёхпредметные наборы'!A100&amp;", "&amp;'Трёхпредметные наборы'!B100&amp;"}","")</f>
        <v>#N/A</v>
      </c>
      <c r="B190" t="e">
        <f ca="1">IF('Трёхпредметные наборы'!$D100 &gt;=Параметры!$A$2,"{"&amp;'Трёхпредметные наборы'!C100&amp;"}","")</f>
        <v>#N/A</v>
      </c>
      <c r="C190" t="e">
        <f ca="1">'Трёхпредметные наборы'!D100/COUNT('Список покупок'!$A$2:$A$31)</f>
        <v>#N/A</v>
      </c>
      <c r="D190" t="e">
        <f ca="1">'Трёхпредметные наборы'!D100/INDIRECT(ADDRESS(MATCH(A190,Таблицы!$G$3:$G$47)+1,3,,,Таблицы!$G$1))</f>
        <v>#N/A</v>
      </c>
      <c r="E190" s="5" t="e">
        <f t="shared" ca="1" si="2"/>
        <v>#N/A</v>
      </c>
    </row>
    <row r="191" spans="1:5" hidden="1" x14ac:dyDescent="0.3">
      <c r="A191" t="e">
        <f ca="1">IF('Трёхпредметные наборы'!$D101 &gt;=Параметры!$A$2,"{"&amp;'Трёхпредметные наборы'!A101&amp;", "&amp;'Трёхпредметные наборы'!B101&amp;"}","")</f>
        <v>#N/A</v>
      </c>
      <c r="B191" t="e">
        <f ca="1">IF('Трёхпредметные наборы'!$D101 &gt;=Параметры!$A$2,"{"&amp;'Трёхпредметные наборы'!C101&amp;"}","")</f>
        <v>#N/A</v>
      </c>
      <c r="C191" t="e">
        <f ca="1">'Трёхпредметные наборы'!D101/COUNT('Список покупок'!$A$2:$A$31)</f>
        <v>#N/A</v>
      </c>
      <c r="D191" t="e">
        <f ca="1">'Трёхпредметные наборы'!D101/INDIRECT(ADDRESS(MATCH(A191,Таблицы!$G$3:$G$47)+1,3,,,Таблицы!$G$1))</f>
        <v>#N/A</v>
      </c>
      <c r="E191" s="5" t="e">
        <f t="shared" ca="1" si="2"/>
        <v>#N/A</v>
      </c>
    </row>
    <row r="192" spans="1:5" hidden="1" x14ac:dyDescent="0.3">
      <c r="A192" t="str">
        <f ca="1">IF('Трёхпредметные наборы'!$D102 &gt;=Параметры!$A$2,"{"&amp;'Трёхпредметные наборы'!A102&amp;", "&amp;'Трёхпредметные наборы'!B102&amp;"}","")</f>
        <v/>
      </c>
      <c r="B192" t="str">
        <f ca="1">IF('Трёхпредметные наборы'!$D102 &gt;=Параметры!$A$2,"{"&amp;'Трёхпредметные наборы'!C102&amp;"}","")</f>
        <v/>
      </c>
      <c r="C192">
        <f ca="1">'Трёхпредметные наборы'!D102/COUNT('Список покупок'!$A$2:$A$31)</f>
        <v>0.1</v>
      </c>
      <c r="D192" t="e">
        <f ca="1">'Трёхпредметные наборы'!D102/INDIRECT(ADDRESS(MATCH(A192,Таблицы!$G$3:$G$47)+1,3,,,Таблицы!$G$1))</f>
        <v>#N/A</v>
      </c>
      <c r="E192" s="5" t="e">
        <f t="shared" ca="1" si="2"/>
        <v>#N/A</v>
      </c>
    </row>
    <row r="193" spans="1:5" hidden="1" x14ac:dyDescent="0.3">
      <c r="A193" t="e">
        <f ca="1">IF('Трёхпредметные наборы'!$D103 &gt;=Параметры!$A$2,"{"&amp;'Трёхпредметные наборы'!A103&amp;", "&amp;'Трёхпредметные наборы'!B103&amp;"}","")</f>
        <v>#N/A</v>
      </c>
      <c r="B193" t="e">
        <f ca="1">IF('Трёхпредметные наборы'!$D103 &gt;=Параметры!$A$2,"{"&amp;'Трёхпредметные наборы'!C103&amp;"}","")</f>
        <v>#N/A</v>
      </c>
      <c r="C193" t="e">
        <f ca="1">'Трёхпредметные наборы'!D103/COUNT('Список покупок'!$A$2:$A$31)</f>
        <v>#N/A</v>
      </c>
      <c r="D193" t="e">
        <f ca="1">'Трёхпредметные наборы'!D103/INDIRECT(ADDRESS(MATCH(A193,Таблицы!$G$3:$G$47)+1,3,,,Таблицы!$G$1))</f>
        <v>#N/A</v>
      </c>
      <c r="E193" s="5" t="e">
        <f t="shared" ca="1" si="2"/>
        <v>#N/A</v>
      </c>
    </row>
    <row r="194" spans="1:5" hidden="1" x14ac:dyDescent="0.3">
      <c r="A194" t="e">
        <f ca="1">IF('Трёхпредметные наборы'!$D104 &gt;=Параметры!$A$2,"{"&amp;'Трёхпредметные наборы'!A104&amp;", "&amp;'Трёхпредметные наборы'!B104&amp;"}","")</f>
        <v>#N/A</v>
      </c>
      <c r="B194" t="e">
        <f ca="1">IF('Трёхпредметные наборы'!$D104 &gt;=Параметры!$A$2,"{"&amp;'Трёхпредметные наборы'!C104&amp;"}","")</f>
        <v>#N/A</v>
      </c>
      <c r="C194" t="e">
        <f ca="1">'Трёхпредметные наборы'!D104/COUNT('Список покупок'!$A$2:$A$31)</f>
        <v>#N/A</v>
      </c>
      <c r="D194" t="e">
        <f ca="1">'Трёхпредметные наборы'!D104/INDIRECT(ADDRESS(MATCH(A194,Таблицы!$G$3:$G$47)+1,3,,,Таблицы!$G$1))</f>
        <v>#N/A</v>
      </c>
      <c r="E194" s="5" t="e">
        <f t="shared" ca="1" si="2"/>
        <v>#N/A</v>
      </c>
    </row>
    <row r="195" spans="1:5" hidden="1" x14ac:dyDescent="0.3">
      <c r="A195" t="str">
        <f ca="1">IF('Трёхпредметные наборы'!$D105 &gt;=Параметры!$A$2,"{"&amp;'Трёхпредметные наборы'!A105&amp;", "&amp;'Трёхпредметные наборы'!B105&amp;"}","")</f>
        <v/>
      </c>
      <c r="B195" t="str">
        <f ca="1">IF('Трёхпредметные наборы'!$D105 &gt;=Параметры!$A$2,"{"&amp;'Трёхпредметные наборы'!C105&amp;"}","")</f>
        <v/>
      </c>
      <c r="C195">
        <f ca="1">'Трёхпредметные наборы'!D105/COUNT('Список покупок'!$A$2:$A$31)</f>
        <v>6.6666666666666666E-2</v>
      </c>
      <c r="D195" t="e">
        <f ca="1">'Трёхпредметные наборы'!D105/INDIRECT(ADDRESS(MATCH(A195,Таблицы!$G$3:$G$47)+1,3,,,Таблицы!$G$1))</f>
        <v>#N/A</v>
      </c>
      <c r="E195" s="5" t="e">
        <f t="shared" ca="1" si="2"/>
        <v>#N/A</v>
      </c>
    </row>
    <row r="196" spans="1:5" hidden="1" x14ac:dyDescent="0.3">
      <c r="A196" t="e">
        <f ca="1">IF('Трёхпредметные наборы'!$D106 &gt;=Параметры!$A$2,"{"&amp;'Трёхпредметные наборы'!A106&amp;", "&amp;'Трёхпредметные наборы'!B106&amp;"}","")</f>
        <v>#N/A</v>
      </c>
      <c r="B196" t="e">
        <f ca="1">IF('Трёхпредметные наборы'!$D106 &gt;=Параметры!$A$2,"{"&amp;'Трёхпредметные наборы'!C106&amp;"}","")</f>
        <v>#N/A</v>
      </c>
      <c r="C196" t="e">
        <f ca="1">'Трёхпредметные наборы'!D106/COUNT('Список покупок'!$A$2:$A$31)</f>
        <v>#N/A</v>
      </c>
      <c r="D196" t="e">
        <f ca="1">'Трёхпредметные наборы'!D106/INDIRECT(ADDRESS(MATCH(A196,Таблицы!$G$3:$G$47)+1,3,,,Таблицы!$G$1))</f>
        <v>#N/A</v>
      </c>
      <c r="E196" s="5" t="e">
        <f t="shared" ca="1" si="2"/>
        <v>#N/A</v>
      </c>
    </row>
    <row r="197" spans="1:5" hidden="1" x14ac:dyDescent="0.3">
      <c r="A197" t="e">
        <f ca="1">IF('Трёхпредметные наборы'!$D107 &gt;=Параметры!$A$2,"{"&amp;'Трёхпредметные наборы'!A107&amp;", "&amp;'Трёхпредметные наборы'!B107&amp;"}","")</f>
        <v>#N/A</v>
      </c>
      <c r="B197" t="e">
        <f ca="1">IF('Трёхпредметные наборы'!$D107 &gt;=Параметры!$A$2,"{"&amp;'Трёхпредметные наборы'!C107&amp;"}","")</f>
        <v>#N/A</v>
      </c>
      <c r="C197" t="e">
        <f ca="1">'Трёхпредметные наборы'!D107/COUNT('Список покупок'!$A$2:$A$31)</f>
        <v>#N/A</v>
      </c>
      <c r="D197" t="e">
        <f ca="1">'Трёхпредметные наборы'!D107/INDIRECT(ADDRESS(MATCH(A197,Таблицы!$G$3:$G$47)+1,3,,,Таблицы!$G$1))</f>
        <v>#N/A</v>
      </c>
      <c r="E197" s="5" t="e">
        <f t="shared" ref="E197:E260" ca="1" si="3">C197*D197</f>
        <v>#N/A</v>
      </c>
    </row>
    <row r="198" spans="1:5" hidden="1" x14ac:dyDescent="0.3">
      <c r="A198" t="str">
        <f ca="1">IF('Трёхпредметные наборы'!$D108 &gt;=Параметры!$A$2,"{"&amp;'Трёхпредметные наборы'!A108&amp;", "&amp;'Трёхпредметные наборы'!B108&amp;"}","")</f>
        <v/>
      </c>
      <c r="B198" t="str">
        <f ca="1">IF('Трёхпредметные наборы'!$D108 &gt;=Параметры!$A$2,"{"&amp;'Трёхпредметные наборы'!C108&amp;"}","")</f>
        <v/>
      </c>
      <c r="C198">
        <f ca="1">'Трёхпредметные наборы'!D108/COUNT('Список покупок'!$A$2:$A$31)</f>
        <v>6.6666666666666666E-2</v>
      </c>
      <c r="D198" t="e">
        <f ca="1">'Трёхпредметные наборы'!D108/INDIRECT(ADDRESS(MATCH(A198,Таблицы!$G$3:$G$47)+1,3,,,Таблицы!$G$1))</f>
        <v>#N/A</v>
      </c>
      <c r="E198" s="5" t="e">
        <f t="shared" ca="1" si="3"/>
        <v>#N/A</v>
      </c>
    </row>
    <row r="199" spans="1:5" hidden="1" x14ac:dyDescent="0.3">
      <c r="A199" t="e">
        <f ca="1">IF('Трёхпредметные наборы'!$D109 &gt;=Параметры!$A$2,"{"&amp;'Трёхпредметные наборы'!A109&amp;", "&amp;'Трёхпредметные наборы'!B109&amp;"}","")</f>
        <v>#N/A</v>
      </c>
      <c r="B199" t="e">
        <f ca="1">IF('Трёхпредметные наборы'!$D109 &gt;=Параметры!$A$2,"{"&amp;'Трёхпредметные наборы'!C109&amp;"}","")</f>
        <v>#N/A</v>
      </c>
      <c r="C199" t="e">
        <f ca="1">'Трёхпредметные наборы'!D109/COUNT('Список покупок'!$A$2:$A$31)</f>
        <v>#N/A</v>
      </c>
      <c r="D199" t="e">
        <f ca="1">'Трёхпредметные наборы'!D109/INDIRECT(ADDRESS(MATCH(A199,Таблицы!$G$3:$G$47)+1,3,,,Таблицы!$G$1))</f>
        <v>#N/A</v>
      </c>
      <c r="E199" s="5" t="e">
        <f t="shared" ca="1" si="3"/>
        <v>#N/A</v>
      </c>
    </row>
    <row r="200" spans="1:5" hidden="1" x14ac:dyDescent="0.3">
      <c r="A200" t="e">
        <f ca="1">IF('Трёхпредметные наборы'!$D110 &gt;=Параметры!$A$2,"{"&amp;'Трёхпредметные наборы'!A110&amp;", "&amp;'Трёхпредметные наборы'!B110&amp;"}","")</f>
        <v>#N/A</v>
      </c>
      <c r="B200" t="e">
        <f ca="1">IF('Трёхпредметные наборы'!$D110 &gt;=Параметры!$A$2,"{"&amp;'Трёхпредметные наборы'!C110&amp;"}","")</f>
        <v>#N/A</v>
      </c>
      <c r="C200" t="e">
        <f ca="1">'Трёхпредметные наборы'!D110/COUNT('Список покупок'!$A$2:$A$31)</f>
        <v>#N/A</v>
      </c>
      <c r="D200" t="e">
        <f ca="1">'Трёхпредметные наборы'!D110/INDIRECT(ADDRESS(MATCH(A200,Таблицы!$G$3:$G$47)+1,3,,,Таблицы!$G$1))</f>
        <v>#N/A</v>
      </c>
      <c r="E200" s="5" t="e">
        <f t="shared" ca="1" si="3"/>
        <v>#N/A</v>
      </c>
    </row>
    <row r="201" spans="1:5" hidden="1" x14ac:dyDescent="0.3">
      <c r="A201" t="e">
        <f ca="1">IF('Трёхпредметные наборы'!$D111 &gt;=Параметры!$A$2,"{"&amp;'Трёхпредметные наборы'!A111&amp;", "&amp;'Трёхпредметные наборы'!B111&amp;"}","")</f>
        <v>#N/A</v>
      </c>
      <c r="B201" t="e">
        <f ca="1">IF('Трёхпредметные наборы'!$D111 &gt;=Параметры!$A$2,"{"&amp;'Трёхпредметные наборы'!C111&amp;"}","")</f>
        <v>#N/A</v>
      </c>
      <c r="C201" t="e">
        <f ca="1">'Трёхпредметные наборы'!D111/COUNT('Список покупок'!$A$2:$A$31)</f>
        <v>#N/A</v>
      </c>
      <c r="D201" t="e">
        <f ca="1">'Трёхпредметные наборы'!D111/INDIRECT(ADDRESS(MATCH(A201,Таблицы!$G$3:$G$47)+1,3,,,Таблицы!$G$1))</f>
        <v>#N/A</v>
      </c>
      <c r="E201" s="5" t="e">
        <f t="shared" ca="1" si="3"/>
        <v>#N/A</v>
      </c>
    </row>
    <row r="202" spans="1:5" hidden="1" x14ac:dyDescent="0.3">
      <c r="A202" t="e">
        <f ca="1">IF('Трёхпредметные наборы'!$D112 &gt;=Параметры!$A$2,"{"&amp;'Трёхпредметные наборы'!A112&amp;", "&amp;'Трёхпредметные наборы'!B112&amp;"}","")</f>
        <v>#N/A</v>
      </c>
      <c r="B202" t="e">
        <f ca="1">IF('Трёхпредметные наборы'!$D112 &gt;=Параметры!$A$2,"{"&amp;'Трёхпредметные наборы'!C112&amp;"}","")</f>
        <v>#N/A</v>
      </c>
      <c r="C202" t="e">
        <f ca="1">'Трёхпредметные наборы'!D112/COUNT('Список покупок'!$A$2:$A$31)</f>
        <v>#N/A</v>
      </c>
      <c r="D202" t="e">
        <f ca="1">'Трёхпредметные наборы'!D112/INDIRECT(ADDRESS(MATCH(A202,Таблицы!$G$3:$G$47)+1,3,,,Таблицы!$G$1))</f>
        <v>#N/A</v>
      </c>
      <c r="E202" s="5" t="e">
        <f t="shared" ca="1" si="3"/>
        <v>#N/A</v>
      </c>
    </row>
    <row r="203" spans="1:5" hidden="1" x14ac:dyDescent="0.3">
      <c r="A203" t="e">
        <f ca="1">IF('Трёхпредметные наборы'!$D113 &gt;=Параметры!$A$2,"{"&amp;'Трёхпредметные наборы'!A113&amp;", "&amp;'Трёхпредметные наборы'!B113&amp;"}","")</f>
        <v>#N/A</v>
      </c>
      <c r="B203" t="e">
        <f ca="1">IF('Трёхпредметные наборы'!$D113 &gt;=Параметры!$A$2,"{"&amp;'Трёхпредметные наборы'!C113&amp;"}","")</f>
        <v>#N/A</v>
      </c>
      <c r="C203" t="e">
        <f ca="1">'Трёхпредметные наборы'!D113/COUNT('Список покупок'!$A$2:$A$31)</f>
        <v>#N/A</v>
      </c>
      <c r="D203" t="e">
        <f ca="1">'Трёхпредметные наборы'!D113/INDIRECT(ADDRESS(MATCH(A203,Таблицы!$G$3:$G$47)+1,3,,,Таблицы!$G$1))</f>
        <v>#N/A</v>
      </c>
      <c r="E203" s="5" t="e">
        <f t="shared" ca="1" si="3"/>
        <v>#N/A</v>
      </c>
    </row>
    <row r="204" spans="1:5" hidden="1" x14ac:dyDescent="0.3">
      <c r="A204" t="str">
        <f ca="1">IF('Трёхпредметные наборы'!$D114 &gt;=Параметры!$A$2,"{"&amp;'Трёхпредметные наборы'!A114&amp;", "&amp;'Трёхпредметные наборы'!B114&amp;"}","")</f>
        <v/>
      </c>
      <c r="B204" t="str">
        <f ca="1">IF('Трёхпредметные наборы'!$D114 &gt;=Параметры!$A$2,"{"&amp;'Трёхпредметные наборы'!C114&amp;"}","")</f>
        <v/>
      </c>
      <c r="C204">
        <f ca="1">'Трёхпредметные наборы'!D114/COUNT('Список покупок'!$A$2:$A$31)</f>
        <v>3.3333333333333333E-2</v>
      </c>
      <c r="D204" t="e">
        <f ca="1">'Трёхпредметные наборы'!D114/INDIRECT(ADDRESS(MATCH(A204,Таблицы!$G$3:$G$47)+1,3,,,Таблицы!$G$1))</f>
        <v>#N/A</v>
      </c>
      <c r="E204" s="5" t="e">
        <f t="shared" ca="1" si="3"/>
        <v>#N/A</v>
      </c>
    </row>
    <row r="205" spans="1:5" hidden="1" x14ac:dyDescent="0.3">
      <c r="A205" t="e">
        <f ca="1">IF('Трёхпредметные наборы'!$D115 &gt;=Параметры!$A$2,"{"&amp;'Трёхпредметные наборы'!A115&amp;", "&amp;'Трёхпредметные наборы'!B115&amp;"}","")</f>
        <v>#N/A</v>
      </c>
      <c r="B205" t="e">
        <f ca="1">IF('Трёхпредметные наборы'!$D115 &gt;=Параметры!$A$2,"{"&amp;'Трёхпредметные наборы'!C115&amp;"}","")</f>
        <v>#N/A</v>
      </c>
      <c r="C205" t="e">
        <f ca="1">'Трёхпредметные наборы'!D115/COUNT('Список покупок'!$A$2:$A$31)</f>
        <v>#N/A</v>
      </c>
      <c r="D205" t="e">
        <f ca="1">'Трёхпредметные наборы'!D115/INDIRECT(ADDRESS(MATCH(A205,Таблицы!$G$3:$G$47)+1,3,,,Таблицы!$G$1))</f>
        <v>#N/A</v>
      </c>
      <c r="E205" s="5" t="e">
        <f t="shared" ca="1" si="3"/>
        <v>#N/A</v>
      </c>
    </row>
    <row r="206" spans="1:5" hidden="1" x14ac:dyDescent="0.3">
      <c r="A206" t="e">
        <f ca="1">IF('Трёхпредметные наборы'!$D116 &gt;=Параметры!$A$2,"{"&amp;'Трёхпредметные наборы'!A116&amp;", "&amp;'Трёхпредметные наборы'!B116&amp;"}","")</f>
        <v>#N/A</v>
      </c>
      <c r="B206" t="e">
        <f ca="1">IF('Трёхпредметные наборы'!$D116 &gt;=Параметры!$A$2,"{"&amp;'Трёхпредметные наборы'!C116&amp;"}","")</f>
        <v>#N/A</v>
      </c>
      <c r="C206" t="e">
        <f ca="1">'Трёхпредметные наборы'!D116/COUNT('Список покупок'!$A$2:$A$31)</f>
        <v>#N/A</v>
      </c>
      <c r="D206" t="e">
        <f ca="1">'Трёхпредметные наборы'!D116/INDIRECT(ADDRESS(MATCH(A206,Таблицы!$G$3:$G$47)+1,3,,,Таблицы!$G$1))</f>
        <v>#N/A</v>
      </c>
      <c r="E206" s="5" t="e">
        <f t="shared" ca="1" si="3"/>
        <v>#N/A</v>
      </c>
    </row>
    <row r="207" spans="1:5" hidden="1" x14ac:dyDescent="0.3">
      <c r="A207" t="e">
        <f ca="1">IF('Трёхпредметные наборы'!$D117 &gt;=Параметры!$A$2,"{"&amp;'Трёхпредметные наборы'!A117&amp;", "&amp;'Трёхпредметные наборы'!B117&amp;"}","")</f>
        <v>#N/A</v>
      </c>
      <c r="B207" t="e">
        <f ca="1">IF('Трёхпредметные наборы'!$D117 &gt;=Параметры!$A$2,"{"&amp;'Трёхпредметные наборы'!C117&amp;"}","")</f>
        <v>#N/A</v>
      </c>
      <c r="C207" t="e">
        <f ca="1">'Трёхпредметные наборы'!D117/COUNT('Список покупок'!$A$2:$A$31)</f>
        <v>#N/A</v>
      </c>
      <c r="D207" t="e">
        <f ca="1">'Трёхпредметные наборы'!D117/INDIRECT(ADDRESS(MATCH(A207,Таблицы!$G$3:$G$47)+1,3,,,Таблицы!$G$1))</f>
        <v>#N/A</v>
      </c>
      <c r="E207" s="5" t="e">
        <f t="shared" ca="1" si="3"/>
        <v>#N/A</v>
      </c>
    </row>
    <row r="208" spans="1:5" hidden="1" x14ac:dyDescent="0.3">
      <c r="A208" t="e">
        <f ca="1">IF('Трёхпредметные наборы'!$D118 &gt;=Параметры!$A$2,"{"&amp;'Трёхпредметные наборы'!A118&amp;", "&amp;'Трёхпредметные наборы'!B118&amp;"}","")</f>
        <v>#N/A</v>
      </c>
      <c r="B208" t="e">
        <f ca="1">IF('Трёхпредметные наборы'!$D118 &gt;=Параметры!$A$2,"{"&amp;'Трёхпредметные наборы'!C118&amp;"}","")</f>
        <v>#N/A</v>
      </c>
      <c r="C208" t="e">
        <f ca="1">'Трёхпредметные наборы'!D118/COUNT('Список покупок'!$A$2:$A$31)</f>
        <v>#N/A</v>
      </c>
      <c r="D208" t="e">
        <f ca="1">'Трёхпредметные наборы'!D118/INDIRECT(ADDRESS(MATCH(A208,Таблицы!$G$3:$G$47)+1,3,,,Таблицы!$G$1))</f>
        <v>#N/A</v>
      </c>
      <c r="E208" s="5" t="e">
        <f t="shared" ca="1" si="3"/>
        <v>#N/A</v>
      </c>
    </row>
    <row r="209" spans="1:5" hidden="1" x14ac:dyDescent="0.3">
      <c r="A209" t="e">
        <f ca="1">IF('Трёхпредметные наборы'!$D119 &gt;=Параметры!$A$2,"{"&amp;'Трёхпредметные наборы'!A119&amp;", "&amp;'Трёхпредметные наборы'!B119&amp;"}","")</f>
        <v>#N/A</v>
      </c>
      <c r="B209" t="e">
        <f ca="1">IF('Трёхпредметные наборы'!$D119 &gt;=Параметры!$A$2,"{"&amp;'Трёхпредметные наборы'!C119&amp;"}","")</f>
        <v>#N/A</v>
      </c>
      <c r="C209" t="e">
        <f ca="1">'Трёхпредметные наборы'!D119/COUNT('Список покупок'!$A$2:$A$31)</f>
        <v>#N/A</v>
      </c>
      <c r="D209" t="e">
        <f ca="1">'Трёхпредметные наборы'!D119/INDIRECT(ADDRESS(MATCH(A209,Таблицы!$G$3:$G$47)+1,3,,,Таблицы!$G$1))</f>
        <v>#N/A</v>
      </c>
      <c r="E209" s="5" t="e">
        <f t="shared" ca="1" si="3"/>
        <v>#N/A</v>
      </c>
    </row>
    <row r="210" spans="1:5" hidden="1" x14ac:dyDescent="0.3">
      <c r="A210" t="e">
        <f ca="1">IF('Трёхпредметные наборы'!$D120 &gt;=Параметры!$A$2,"{"&amp;'Трёхпредметные наборы'!A120&amp;", "&amp;'Трёхпредметные наборы'!B120&amp;"}","")</f>
        <v>#N/A</v>
      </c>
      <c r="B210" t="e">
        <f ca="1">IF('Трёхпредметные наборы'!$D120 &gt;=Параметры!$A$2,"{"&amp;'Трёхпредметные наборы'!C120&amp;"}","")</f>
        <v>#N/A</v>
      </c>
      <c r="C210" t="e">
        <f ca="1">'Трёхпредметные наборы'!D120/COUNT('Список покупок'!$A$2:$A$31)</f>
        <v>#N/A</v>
      </c>
      <c r="D210" t="e">
        <f ca="1">'Трёхпредметные наборы'!D120/INDIRECT(ADDRESS(MATCH(A210,Таблицы!$G$3:$G$47)+1,3,,,Таблицы!$G$1))</f>
        <v>#N/A</v>
      </c>
      <c r="E210" s="5" t="e">
        <f t="shared" ca="1" si="3"/>
        <v>#N/A</v>
      </c>
    </row>
    <row r="211" spans="1:5" hidden="1" x14ac:dyDescent="0.3">
      <c r="A211" t="e">
        <f ca="1">IF('Трёхпредметные наборы'!$D121 &gt;=Параметры!$A$2,"{"&amp;'Трёхпредметные наборы'!A121&amp;", "&amp;'Трёхпредметные наборы'!B121&amp;"}","")</f>
        <v>#N/A</v>
      </c>
      <c r="B211" t="e">
        <f ca="1">IF('Трёхпредметные наборы'!$D121 &gt;=Параметры!$A$2,"{"&amp;'Трёхпредметные наборы'!C121&amp;"}","")</f>
        <v>#N/A</v>
      </c>
      <c r="C211" t="e">
        <f ca="1">'Трёхпредметные наборы'!D121/COUNT('Список покупок'!$A$2:$A$31)</f>
        <v>#N/A</v>
      </c>
      <c r="D211" t="e">
        <f ca="1">'Трёхпредметные наборы'!D121/INDIRECT(ADDRESS(MATCH(A211,Таблицы!$G$3:$G$47)+1,3,,,Таблицы!$G$1))</f>
        <v>#N/A</v>
      </c>
      <c r="E211" s="5" t="e">
        <f t="shared" ca="1" si="3"/>
        <v>#N/A</v>
      </c>
    </row>
    <row r="212" spans="1:5" hidden="1" x14ac:dyDescent="0.3">
      <c r="A212" t="str">
        <f ca="1">IF('Трёхпредметные наборы'!$D2 &gt;=Параметры!$A$2,"{"&amp;'Трёхпредметные наборы'!A2&amp;", "&amp;'Трёхпредметные наборы'!C2&amp;"}","")</f>
        <v>{Анальгин, Валидол}</v>
      </c>
      <c r="B212" t="str">
        <f ca="1">IF('Трёхпредметные наборы'!$D2 &gt;=Параметры!$A$2,"{"&amp;'Трёхпредметные наборы'!B2&amp;"}","")</f>
        <v>{Баралгин}</v>
      </c>
      <c r="C212">
        <f ca="1">'Трёхпредметные наборы'!D2/COUNT('Список покупок'!$A$2:$A$31)</f>
        <v>0.2</v>
      </c>
      <c r="D212">
        <f ca="1">'Трёхпредметные наборы'!D2/INDIRECT(ADDRESS(MATCH(A212,Таблицы!$G$3:$G$47)+1,3,,,Таблицы!$G$1))</f>
        <v>1</v>
      </c>
      <c r="E212" s="5">
        <f t="shared" ca="1" si="3"/>
        <v>0.2</v>
      </c>
    </row>
    <row r="213" spans="1:5" hidden="1" x14ac:dyDescent="0.3">
      <c r="A213" t="str">
        <f ca="1">IF('Трёхпредметные наборы'!$D3 &gt;=Параметры!$A$2,"{"&amp;'Трёхпредметные наборы'!A3&amp;", "&amp;'Трёхпредметные наборы'!C3&amp;"}","")</f>
        <v>{Анальгин, Влажные салфетки}</v>
      </c>
      <c r="B213" t="str">
        <f ca="1">IF('Трёхпредметные наборы'!$D3 &gt;=Параметры!$A$2,"{"&amp;'Трёхпредметные наборы'!B3&amp;"}","")</f>
        <v>{Баралгин}</v>
      </c>
      <c r="C213">
        <f ca="1">'Трёхпредметные наборы'!D3/COUNT('Список покупок'!$A$2:$A$31)</f>
        <v>0.2</v>
      </c>
      <c r="D213">
        <f ca="1">'Трёхпредметные наборы'!D3/INDIRECT(ADDRESS(MATCH(A213,Таблицы!$G$3:$G$47)+1,3,,,Таблицы!$G$1))</f>
        <v>0.66666666666666663</v>
      </c>
      <c r="E213" s="5">
        <f t="shared" ca="1" si="3"/>
        <v>0.13333333333333333</v>
      </c>
    </row>
    <row r="214" spans="1:5" hidden="1" x14ac:dyDescent="0.3">
      <c r="A214" t="str">
        <f ca="1">IF('Трёхпредметные наборы'!$D4 &gt;=Параметры!$A$2,"{"&amp;'Трёхпредметные наборы'!A4&amp;", "&amp;'Трёхпредметные наборы'!C4&amp;"}","")</f>
        <v/>
      </c>
      <c r="B214" t="str">
        <f ca="1">IF('Трёхпредметные наборы'!$D4 &gt;=Параметры!$A$2,"{"&amp;'Трёхпредметные наборы'!B4&amp;"}","")</f>
        <v/>
      </c>
      <c r="C214">
        <f ca="1">'Трёхпредметные наборы'!D4/COUNT('Список покупок'!$A$2:$A$31)</f>
        <v>0.1</v>
      </c>
      <c r="D214" t="e">
        <f ca="1">'Трёхпредметные наборы'!D4/INDIRECT(ADDRESS(MATCH(A214,Таблицы!$G$3:$G$47)+1,3,,,Таблицы!$G$1))</f>
        <v>#N/A</v>
      </c>
      <c r="E214" s="5" t="e">
        <f t="shared" ca="1" si="3"/>
        <v>#N/A</v>
      </c>
    </row>
    <row r="215" spans="1:5" hidden="1" x14ac:dyDescent="0.3">
      <c r="A215" t="str">
        <f ca="1">IF('Трёхпредметные наборы'!$D5 &gt;=Параметры!$A$2,"{"&amp;'Трёхпредметные наборы'!A5&amp;", "&amp;'Трёхпредметные наборы'!C5&amp;"}","")</f>
        <v>{Анальгин, Контрактубекс}</v>
      </c>
      <c r="B215" t="str">
        <f ca="1">IF('Трёхпредметные наборы'!$D5 &gt;=Параметры!$A$2,"{"&amp;'Трёхпредметные наборы'!B5&amp;"}","")</f>
        <v>{Баралгин}</v>
      </c>
      <c r="C215">
        <f ca="1">'Трёхпредметные наборы'!D5/COUNT('Список покупок'!$A$2:$A$31)</f>
        <v>0.2</v>
      </c>
      <c r="D215">
        <f ca="1">'Трёхпредметные наборы'!D5/INDIRECT(ADDRESS(MATCH(A215,Таблицы!$G$3:$G$47)+1,3,,,Таблицы!$G$1))</f>
        <v>0.8571428571428571</v>
      </c>
      <c r="E215" s="5">
        <f t="shared" ca="1" si="3"/>
        <v>0.17142857142857143</v>
      </c>
    </row>
    <row r="216" spans="1:5" hidden="1" x14ac:dyDescent="0.3">
      <c r="A216" t="str">
        <f ca="1">IF('Трёхпредметные наборы'!$D6 &gt;=Параметры!$A$2,"{"&amp;'Трёхпредметные наборы'!A6&amp;", "&amp;'Трёхпредметные наборы'!C6&amp;"}","")</f>
        <v/>
      </c>
      <c r="B216" t="str">
        <f ca="1">IF('Трёхпредметные наборы'!$D6 &gt;=Параметры!$A$2,"{"&amp;'Трёхпредметные наборы'!B6&amp;"}","")</f>
        <v/>
      </c>
      <c r="C216">
        <f ca="1">'Трёхпредметные наборы'!D6/COUNT('Список покупок'!$A$2:$A$31)</f>
        <v>0.1</v>
      </c>
      <c r="D216" t="e">
        <f ca="1">'Трёхпредметные наборы'!D6/INDIRECT(ADDRESS(MATCH(A216,Таблицы!$G$3:$G$47)+1,3,,,Таблицы!$G$1))</f>
        <v>#N/A</v>
      </c>
      <c r="E216" s="5" t="e">
        <f t="shared" ca="1" si="3"/>
        <v>#N/A</v>
      </c>
    </row>
    <row r="217" spans="1:5" hidden="1" x14ac:dyDescent="0.3">
      <c r="A217" t="e">
        <f ca="1">IF('Трёхпредметные наборы'!$D7 &gt;=Параметры!$A$2,"{"&amp;'Трёхпредметные наборы'!A7&amp;", "&amp;'Трёхпредметные наборы'!C7&amp;"}","")</f>
        <v>#N/A</v>
      </c>
      <c r="B217" t="e">
        <f ca="1">IF('Трёхпредметные наборы'!$D7 &gt;=Параметры!$A$2,"{"&amp;'Трёхпредметные наборы'!B7&amp;"}","")</f>
        <v>#N/A</v>
      </c>
      <c r="C217" t="e">
        <f ca="1">'Трёхпредметные наборы'!D7/COUNT('Список покупок'!$A$2:$A$31)</f>
        <v>#N/A</v>
      </c>
      <c r="D217" t="e">
        <f ca="1">'Трёхпредметные наборы'!D7/INDIRECT(ADDRESS(MATCH(A217,Таблицы!$G$3:$G$47)+1,3,,,Таблицы!$G$1))</f>
        <v>#N/A</v>
      </c>
      <c r="E217" s="5" t="e">
        <f t="shared" ca="1" si="3"/>
        <v>#N/A</v>
      </c>
    </row>
    <row r="218" spans="1:5" hidden="1" x14ac:dyDescent="0.3">
      <c r="A218" t="e">
        <f ca="1">IF('Трёхпредметные наборы'!$D8 &gt;=Параметры!$A$2,"{"&amp;'Трёхпредметные наборы'!A8&amp;", "&amp;'Трёхпредметные наборы'!C8&amp;"}","")</f>
        <v>#N/A</v>
      </c>
      <c r="B218" t="e">
        <f ca="1">IF('Трёхпредметные наборы'!$D8 &gt;=Параметры!$A$2,"{"&amp;'Трёхпредметные наборы'!B8&amp;"}","")</f>
        <v>#N/A</v>
      </c>
      <c r="C218" t="e">
        <f ca="1">'Трёхпредметные наборы'!D8/COUNT('Список покупок'!$A$2:$A$31)</f>
        <v>#N/A</v>
      </c>
      <c r="D218" t="e">
        <f ca="1">'Трёхпредметные наборы'!D8/INDIRECT(ADDRESS(MATCH(A218,Таблицы!$G$3:$G$47)+1,3,,,Таблицы!$G$1))</f>
        <v>#N/A</v>
      </c>
      <c r="E218" s="5" t="e">
        <f t="shared" ca="1" si="3"/>
        <v>#N/A</v>
      </c>
    </row>
    <row r="219" spans="1:5" hidden="1" x14ac:dyDescent="0.3">
      <c r="A219" t="str">
        <f ca="1">IF('Трёхпредметные наборы'!$D9 &gt;=Параметры!$A$2,"{"&amp;'Трёхпредметные наборы'!A9&amp;", "&amp;'Трёхпредметные наборы'!C9&amp;"}","")</f>
        <v/>
      </c>
      <c r="B219" t="str">
        <f ca="1">IF('Трёхпредметные наборы'!$D9 &gt;=Параметры!$A$2,"{"&amp;'Трёхпредметные наборы'!B9&amp;"}","")</f>
        <v/>
      </c>
      <c r="C219">
        <f ca="1">'Трёхпредметные наборы'!D9/COUNT('Список покупок'!$A$2:$A$31)</f>
        <v>6.6666666666666666E-2</v>
      </c>
      <c r="D219" t="e">
        <f ca="1">'Трёхпредметные наборы'!D9/INDIRECT(ADDRESS(MATCH(A219,Таблицы!$G$3:$G$47)+1,3,,,Таблицы!$G$1))</f>
        <v>#N/A</v>
      </c>
      <c r="E219" s="5" t="e">
        <f t="shared" ca="1" si="3"/>
        <v>#N/A</v>
      </c>
    </row>
    <row r="220" spans="1:5" hidden="1" x14ac:dyDescent="0.3">
      <c r="A220" t="str">
        <f ca="1">IF('Трёхпредметные наборы'!$D10 &gt;=Параметры!$A$2,"{"&amp;'Трёхпредметные наборы'!A10&amp;", "&amp;'Трёхпредметные наборы'!C10&amp;"}","")</f>
        <v>{Анальгин, Влажные салфетки}</v>
      </c>
      <c r="B220" t="str">
        <f ca="1">IF('Трёхпредметные наборы'!$D10 &gt;=Параметры!$A$2,"{"&amp;'Трёхпредметные наборы'!B10&amp;"}","")</f>
        <v>{Валидол}</v>
      </c>
      <c r="C220">
        <f ca="1">'Трёхпредметные наборы'!D10/COUNT('Список покупок'!$A$2:$A$31)</f>
        <v>0.2</v>
      </c>
      <c r="D220">
        <f ca="1">'Трёхпредметные наборы'!D10/INDIRECT(ADDRESS(MATCH(A220,Таблицы!$G$3:$G$47)+1,3,,,Таблицы!$G$1))</f>
        <v>0.66666666666666663</v>
      </c>
      <c r="E220" s="5">
        <f t="shared" ca="1" si="3"/>
        <v>0.13333333333333333</v>
      </c>
    </row>
    <row r="221" spans="1:5" hidden="1" x14ac:dyDescent="0.3">
      <c r="A221" t="str">
        <f ca="1">IF('Трёхпредметные наборы'!$D11 &gt;=Параметры!$A$2,"{"&amp;'Трёхпредметные наборы'!A11&amp;", "&amp;'Трёхпредметные наборы'!C11&amp;"}","")</f>
        <v/>
      </c>
      <c r="B221" t="str">
        <f ca="1">IF('Трёхпредметные наборы'!$D11 &gt;=Параметры!$A$2,"{"&amp;'Трёхпредметные наборы'!B11&amp;"}","")</f>
        <v/>
      </c>
      <c r="C221">
        <f ca="1">'Трёхпредметные наборы'!D11/COUNT('Список покупок'!$A$2:$A$31)</f>
        <v>0.1</v>
      </c>
      <c r="D221" t="e">
        <f ca="1">'Трёхпредметные наборы'!D11/INDIRECT(ADDRESS(MATCH(A221,Таблицы!$G$3:$G$47)+1,3,,,Таблицы!$G$1))</f>
        <v>#N/A</v>
      </c>
      <c r="E221" s="5" t="e">
        <f t="shared" ca="1" si="3"/>
        <v>#N/A</v>
      </c>
    </row>
    <row r="222" spans="1:5" hidden="1" x14ac:dyDescent="0.3">
      <c r="A222" t="str">
        <f ca="1">IF('Трёхпредметные наборы'!$D12 &gt;=Параметры!$A$2,"{"&amp;'Трёхпредметные наборы'!A12&amp;", "&amp;'Трёхпредметные наборы'!C12&amp;"}","")</f>
        <v>{Анальгин, Контрактубекс}</v>
      </c>
      <c r="B222" t="str">
        <f ca="1">IF('Трёхпредметные наборы'!$D12 &gt;=Параметры!$A$2,"{"&amp;'Трёхпредметные наборы'!B12&amp;"}","")</f>
        <v>{Валидол}</v>
      </c>
      <c r="C222">
        <f ca="1">'Трёхпредметные наборы'!D12/COUNT('Список покупок'!$A$2:$A$31)</f>
        <v>0.2</v>
      </c>
      <c r="D222">
        <f ca="1">'Трёхпредметные наборы'!D12/INDIRECT(ADDRESS(MATCH(A222,Таблицы!$G$3:$G$47)+1,3,,,Таблицы!$G$1))</f>
        <v>0.8571428571428571</v>
      </c>
      <c r="E222" s="5">
        <f t="shared" ca="1" si="3"/>
        <v>0.17142857142857143</v>
      </c>
    </row>
    <row r="223" spans="1:5" hidden="1" x14ac:dyDescent="0.3">
      <c r="A223" t="str">
        <f ca="1">IF('Трёхпредметные наборы'!$D13 &gt;=Параметры!$A$2,"{"&amp;'Трёхпредметные наборы'!A13&amp;", "&amp;'Трёхпредметные наборы'!C13&amp;"}","")</f>
        <v/>
      </c>
      <c r="B223" t="str">
        <f ca="1">IF('Трёхпредметные наборы'!$D13 &gt;=Параметры!$A$2,"{"&amp;'Трёхпредметные наборы'!B13&amp;"}","")</f>
        <v/>
      </c>
      <c r="C223">
        <f ca="1">'Трёхпредметные наборы'!D13/COUNT('Список покупок'!$A$2:$A$31)</f>
        <v>0.1</v>
      </c>
      <c r="D223" t="e">
        <f ca="1">'Трёхпредметные наборы'!D13/INDIRECT(ADDRESS(MATCH(A223,Таблицы!$G$3:$G$47)+1,3,,,Таблицы!$G$1))</f>
        <v>#N/A</v>
      </c>
      <c r="E223" s="5" t="e">
        <f t="shared" ca="1" si="3"/>
        <v>#N/A</v>
      </c>
    </row>
    <row r="224" spans="1:5" hidden="1" x14ac:dyDescent="0.3">
      <c r="A224" t="e">
        <f ca="1">IF('Трёхпредметные наборы'!$D14 &gt;=Параметры!$A$2,"{"&amp;'Трёхпредметные наборы'!A14&amp;", "&amp;'Трёхпредметные наборы'!C14&amp;"}","")</f>
        <v>#N/A</v>
      </c>
      <c r="B224" t="e">
        <f ca="1">IF('Трёхпредметные наборы'!$D14 &gt;=Параметры!$A$2,"{"&amp;'Трёхпредметные наборы'!B14&amp;"}","")</f>
        <v>#N/A</v>
      </c>
      <c r="C224" t="e">
        <f ca="1">'Трёхпредметные наборы'!D14/COUNT('Список покупок'!$A$2:$A$31)</f>
        <v>#N/A</v>
      </c>
      <c r="D224" t="e">
        <f ca="1">'Трёхпредметные наборы'!D14/INDIRECT(ADDRESS(MATCH(A224,Таблицы!$G$3:$G$47)+1,3,,,Таблицы!$G$1))</f>
        <v>#N/A</v>
      </c>
      <c r="E224" s="5" t="e">
        <f t="shared" ca="1" si="3"/>
        <v>#N/A</v>
      </c>
    </row>
    <row r="225" spans="1:5" hidden="1" x14ac:dyDescent="0.3">
      <c r="A225" t="e">
        <f ca="1">IF('Трёхпредметные наборы'!$D15 &gt;=Параметры!$A$2,"{"&amp;'Трёхпредметные наборы'!A15&amp;", "&amp;'Трёхпредметные наборы'!C15&amp;"}","")</f>
        <v>#N/A</v>
      </c>
      <c r="B225" t="e">
        <f ca="1">IF('Трёхпредметные наборы'!$D15 &gt;=Параметры!$A$2,"{"&amp;'Трёхпредметные наборы'!B15&amp;"}","")</f>
        <v>#N/A</v>
      </c>
      <c r="C225" t="e">
        <f ca="1">'Трёхпредметные наборы'!D15/COUNT('Список покупок'!$A$2:$A$31)</f>
        <v>#N/A</v>
      </c>
      <c r="D225" t="e">
        <f ca="1">'Трёхпредметные наборы'!D15/INDIRECT(ADDRESS(MATCH(A225,Таблицы!$G$3:$G$47)+1,3,,,Таблицы!$G$1))</f>
        <v>#N/A</v>
      </c>
      <c r="E225" s="5" t="e">
        <f t="shared" ca="1" si="3"/>
        <v>#N/A</v>
      </c>
    </row>
    <row r="226" spans="1:5" hidden="1" x14ac:dyDescent="0.3">
      <c r="A226" t="str">
        <f ca="1">IF('Трёхпредметные наборы'!$D16 &gt;=Параметры!$A$2,"{"&amp;'Трёхпредметные наборы'!A16&amp;", "&amp;'Трёхпредметные наборы'!C16&amp;"}","")</f>
        <v/>
      </c>
      <c r="B226" t="str">
        <f ca="1">IF('Трёхпредметные наборы'!$D16 &gt;=Параметры!$A$2,"{"&amp;'Трёхпредметные наборы'!B16&amp;"}","")</f>
        <v/>
      </c>
      <c r="C226">
        <f ca="1">'Трёхпредметные наборы'!D16/COUNT('Список покупок'!$A$2:$A$31)</f>
        <v>6.6666666666666666E-2</v>
      </c>
      <c r="D226" t="e">
        <f ca="1">'Трёхпредметные наборы'!D16/INDIRECT(ADDRESS(MATCH(A226,Таблицы!$G$3:$G$47)+1,3,,,Таблицы!$G$1))</f>
        <v>#N/A</v>
      </c>
      <c r="E226" s="5" t="e">
        <f t="shared" ca="1" si="3"/>
        <v>#N/A</v>
      </c>
    </row>
    <row r="227" spans="1:5" hidden="1" x14ac:dyDescent="0.3">
      <c r="A227" t="str">
        <f ca="1">IF('Трёхпредметные наборы'!$D17 &gt;=Параметры!$A$2,"{"&amp;'Трёхпредметные наборы'!A17&amp;", "&amp;'Трёхпредметные наборы'!C17&amp;"}","")</f>
        <v/>
      </c>
      <c r="B227" t="str">
        <f ca="1">IF('Трёхпредметные наборы'!$D17 &gt;=Параметры!$A$2,"{"&amp;'Трёхпредметные наборы'!B17&amp;"}","")</f>
        <v/>
      </c>
      <c r="C227">
        <f ca="1">'Трёхпредметные наборы'!D17/COUNT('Список покупок'!$A$2:$A$31)</f>
        <v>0.13333333333333333</v>
      </c>
      <c r="D227" t="e">
        <f ca="1">'Трёхпредметные наборы'!D17/INDIRECT(ADDRESS(MATCH(A227,Таблицы!$G$3:$G$47)+1,3,,,Таблицы!$G$1))</f>
        <v>#N/A</v>
      </c>
      <c r="E227" s="5" t="e">
        <f t="shared" ca="1" si="3"/>
        <v>#N/A</v>
      </c>
    </row>
    <row r="228" spans="1:5" hidden="1" x14ac:dyDescent="0.3">
      <c r="A228" t="str">
        <f ca="1">IF('Трёхпредметные наборы'!$D18 &gt;=Параметры!$A$2,"{"&amp;'Трёхпредметные наборы'!A18&amp;", "&amp;'Трёхпредметные наборы'!C18&amp;"}","")</f>
        <v>{Анальгин, Контрактубекс}</v>
      </c>
      <c r="B228" t="str">
        <f ca="1">IF('Трёхпредметные наборы'!$D18 &gt;=Параметры!$A$2,"{"&amp;'Трёхпредметные наборы'!B18&amp;"}","")</f>
        <v>{Влажные салфетки}</v>
      </c>
      <c r="C228">
        <f ca="1">'Трёхпредметные наборы'!D18/COUNT('Список покупок'!$A$2:$A$31)</f>
        <v>0.2</v>
      </c>
      <c r="D228">
        <f ca="1">'Трёхпредметные наборы'!D18/INDIRECT(ADDRESS(MATCH(A228,Таблицы!$G$3:$G$47)+1,3,,,Таблицы!$G$1))</f>
        <v>0.8571428571428571</v>
      </c>
      <c r="E228" s="5">
        <f t="shared" ca="1" si="3"/>
        <v>0.17142857142857143</v>
      </c>
    </row>
    <row r="229" spans="1:5" hidden="1" x14ac:dyDescent="0.3">
      <c r="A229" t="str">
        <f ca="1">IF('Трёхпредметные наборы'!$D19 &gt;=Параметры!$A$2,"{"&amp;'Трёхпредметные наборы'!A19&amp;", "&amp;'Трёхпредметные наборы'!C19&amp;"}","")</f>
        <v/>
      </c>
      <c r="B229" t="str">
        <f ca="1">IF('Трёхпредметные наборы'!$D19 &gt;=Параметры!$A$2,"{"&amp;'Трёхпредметные наборы'!B19&amp;"}","")</f>
        <v/>
      </c>
      <c r="C229">
        <f ca="1">'Трёхпредметные наборы'!D19/COUNT('Список покупок'!$A$2:$A$31)</f>
        <v>0.1</v>
      </c>
      <c r="D229" t="e">
        <f ca="1">'Трёхпредметные наборы'!D19/INDIRECT(ADDRESS(MATCH(A229,Таблицы!$G$3:$G$47)+1,3,,,Таблицы!$G$1))</f>
        <v>#N/A</v>
      </c>
      <c r="E229" s="5" t="e">
        <f t="shared" ca="1" si="3"/>
        <v>#N/A</v>
      </c>
    </row>
    <row r="230" spans="1:5" hidden="1" x14ac:dyDescent="0.3">
      <c r="A230" t="e">
        <f ca="1">IF('Трёхпредметные наборы'!$D20 &gt;=Параметры!$A$2,"{"&amp;'Трёхпредметные наборы'!A20&amp;", "&amp;'Трёхпредметные наборы'!C20&amp;"}","")</f>
        <v>#N/A</v>
      </c>
      <c r="B230" t="e">
        <f ca="1">IF('Трёхпредметные наборы'!$D20 &gt;=Параметры!$A$2,"{"&amp;'Трёхпредметные наборы'!B20&amp;"}","")</f>
        <v>#N/A</v>
      </c>
      <c r="C230" t="e">
        <f ca="1">'Трёхпредметные наборы'!D20/COUNT('Список покупок'!$A$2:$A$31)</f>
        <v>#N/A</v>
      </c>
      <c r="D230" t="e">
        <f ca="1">'Трёхпредметные наборы'!D20/INDIRECT(ADDRESS(MATCH(A230,Таблицы!$G$3:$G$47)+1,3,,,Таблицы!$G$1))</f>
        <v>#N/A</v>
      </c>
      <c r="E230" s="5" t="e">
        <f t="shared" ca="1" si="3"/>
        <v>#N/A</v>
      </c>
    </row>
    <row r="231" spans="1:5" hidden="1" x14ac:dyDescent="0.3">
      <c r="A231" t="e">
        <f ca="1">IF('Трёхпредметные наборы'!$D21 &gt;=Параметры!$A$2,"{"&amp;'Трёхпредметные наборы'!A21&amp;", "&amp;'Трёхпредметные наборы'!C21&amp;"}","")</f>
        <v>#N/A</v>
      </c>
      <c r="B231" t="e">
        <f ca="1">IF('Трёхпредметные наборы'!$D21 &gt;=Параметры!$A$2,"{"&amp;'Трёхпредметные наборы'!B21&amp;"}","")</f>
        <v>#N/A</v>
      </c>
      <c r="C231" t="e">
        <f ca="1">'Трёхпредметные наборы'!D21/COUNT('Список покупок'!$A$2:$A$31)</f>
        <v>#N/A</v>
      </c>
      <c r="D231" t="e">
        <f ca="1">'Трёхпредметные наборы'!D21/INDIRECT(ADDRESS(MATCH(A231,Таблицы!$G$3:$G$47)+1,3,,,Таблицы!$G$1))</f>
        <v>#N/A</v>
      </c>
      <c r="E231" s="5" t="e">
        <f t="shared" ca="1" si="3"/>
        <v>#N/A</v>
      </c>
    </row>
    <row r="232" spans="1:5" hidden="1" x14ac:dyDescent="0.3">
      <c r="A232" t="str">
        <f ca="1">IF('Трёхпредметные наборы'!$D22 &gt;=Параметры!$A$2,"{"&amp;'Трёхпредметные наборы'!A22&amp;", "&amp;'Трёхпредметные наборы'!C22&amp;"}","")</f>
        <v/>
      </c>
      <c r="B232" t="str">
        <f ca="1">IF('Трёхпредметные наборы'!$D22 &gt;=Параметры!$A$2,"{"&amp;'Трёхпредметные наборы'!B22&amp;"}","")</f>
        <v/>
      </c>
      <c r="C232">
        <f ca="1">'Трёхпредметные наборы'!D22/COUNT('Список покупок'!$A$2:$A$31)</f>
        <v>0.1</v>
      </c>
      <c r="D232" t="e">
        <f ca="1">'Трёхпредметные наборы'!D22/INDIRECT(ADDRESS(MATCH(A232,Таблицы!$G$3:$G$47)+1,3,,,Таблицы!$G$1))</f>
        <v>#N/A</v>
      </c>
      <c r="E232" s="5" t="e">
        <f t="shared" ca="1" si="3"/>
        <v>#N/A</v>
      </c>
    </row>
    <row r="233" spans="1:5" hidden="1" x14ac:dyDescent="0.3">
      <c r="A233" t="e">
        <f ca="1">IF('Трёхпредметные наборы'!$D23 &gt;=Параметры!$A$2,"{"&amp;'Трёхпредметные наборы'!A23&amp;", "&amp;'Трёхпредметные наборы'!C23&amp;"}","")</f>
        <v>#N/A</v>
      </c>
      <c r="B233" t="e">
        <f ca="1">IF('Трёхпредметные наборы'!$D23 &gt;=Параметры!$A$2,"{"&amp;'Трёхпредметные наборы'!B23&amp;"}","")</f>
        <v>#N/A</v>
      </c>
      <c r="C233" t="e">
        <f ca="1">'Трёхпредметные наборы'!D23/COUNT('Список покупок'!$A$2:$A$31)</f>
        <v>#N/A</v>
      </c>
      <c r="D233" t="e">
        <f ca="1">'Трёхпредметные наборы'!D23/INDIRECT(ADDRESS(MATCH(A233,Таблицы!$G$3:$G$47)+1,3,,,Таблицы!$G$1))</f>
        <v>#N/A</v>
      </c>
      <c r="E233" s="5" t="e">
        <f t="shared" ca="1" si="3"/>
        <v>#N/A</v>
      </c>
    </row>
    <row r="234" spans="1:5" hidden="1" x14ac:dyDescent="0.3">
      <c r="A234" t="e">
        <f ca="1">IF('Трёхпредметные наборы'!$D24 &gt;=Параметры!$A$2,"{"&amp;'Трёхпредметные наборы'!A24&amp;", "&amp;'Трёхпредметные наборы'!C24&amp;"}","")</f>
        <v>#N/A</v>
      </c>
      <c r="B234" t="e">
        <f ca="1">IF('Трёхпредметные наборы'!$D24 &gt;=Параметры!$A$2,"{"&amp;'Трёхпредметные наборы'!B24&amp;"}","")</f>
        <v>#N/A</v>
      </c>
      <c r="C234" t="e">
        <f ca="1">'Трёхпредметные наборы'!D24/COUNT('Список покупок'!$A$2:$A$31)</f>
        <v>#N/A</v>
      </c>
      <c r="D234" t="e">
        <f ca="1">'Трёхпредметные наборы'!D24/INDIRECT(ADDRESS(MATCH(A234,Таблицы!$G$3:$G$47)+1,3,,,Таблицы!$G$1))</f>
        <v>#N/A</v>
      </c>
      <c r="E234" s="5" t="e">
        <f t="shared" ca="1" si="3"/>
        <v>#N/A</v>
      </c>
    </row>
    <row r="235" spans="1:5" hidden="1" x14ac:dyDescent="0.3">
      <c r="A235" t="e">
        <f ca="1">IF('Трёхпредметные наборы'!$D25 &gt;=Параметры!$A$2,"{"&amp;'Трёхпредметные наборы'!A25&amp;", "&amp;'Трёхпредметные наборы'!C25&amp;"}","")</f>
        <v>#N/A</v>
      </c>
      <c r="B235" t="e">
        <f ca="1">IF('Трёхпредметные наборы'!$D25 &gt;=Параметры!$A$2,"{"&amp;'Трёхпредметные наборы'!B25&amp;"}","")</f>
        <v>#N/A</v>
      </c>
      <c r="C235" t="e">
        <f ca="1">'Трёхпредметные наборы'!D25/COUNT('Список покупок'!$A$2:$A$31)</f>
        <v>#N/A</v>
      </c>
      <c r="D235" t="e">
        <f ca="1">'Трёхпредметные наборы'!D25/INDIRECT(ADDRESS(MATCH(A235,Таблицы!$G$3:$G$47)+1,3,,,Таблицы!$G$1))</f>
        <v>#N/A</v>
      </c>
      <c r="E235" s="5" t="e">
        <f t="shared" ca="1" si="3"/>
        <v>#N/A</v>
      </c>
    </row>
    <row r="236" spans="1:5" hidden="1" x14ac:dyDescent="0.3">
      <c r="A236" t="e">
        <f ca="1">IF('Трёхпредметные наборы'!$D26 &gt;=Параметры!$A$2,"{"&amp;'Трёхпредметные наборы'!A26&amp;", "&amp;'Трёхпредметные наборы'!C26&amp;"}","")</f>
        <v>#N/A</v>
      </c>
      <c r="B236" t="e">
        <f ca="1">IF('Трёхпредметные наборы'!$D26 &gt;=Параметры!$A$2,"{"&amp;'Трёхпредметные наборы'!B26&amp;"}","")</f>
        <v>#N/A</v>
      </c>
      <c r="C236" t="e">
        <f ca="1">'Трёхпредметные наборы'!D26/COUNT('Список покупок'!$A$2:$A$31)</f>
        <v>#N/A</v>
      </c>
      <c r="D236" t="e">
        <f ca="1">'Трёхпредметные наборы'!D26/INDIRECT(ADDRESS(MATCH(A236,Таблицы!$G$3:$G$47)+1,3,,,Таблицы!$G$1))</f>
        <v>#N/A</v>
      </c>
      <c r="E236" s="5" t="e">
        <f t="shared" ca="1" si="3"/>
        <v>#N/A</v>
      </c>
    </row>
    <row r="237" spans="1:5" hidden="1" x14ac:dyDescent="0.3">
      <c r="A237" t="e">
        <f ca="1">IF('Трёхпредметные наборы'!$D27 &gt;=Параметры!$A$2,"{"&amp;'Трёхпредметные наборы'!A27&amp;", "&amp;'Трёхпредметные наборы'!C27&amp;"}","")</f>
        <v>#N/A</v>
      </c>
      <c r="B237" t="e">
        <f ca="1">IF('Трёхпредметные наборы'!$D27 &gt;=Параметры!$A$2,"{"&amp;'Трёхпредметные наборы'!B27&amp;"}","")</f>
        <v>#N/A</v>
      </c>
      <c r="C237" t="e">
        <f ca="1">'Трёхпредметные наборы'!D27/COUNT('Список покупок'!$A$2:$A$31)</f>
        <v>#N/A</v>
      </c>
      <c r="D237" t="e">
        <f ca="1">'Трёхпредметные наборы'!D27/INDIRECT(ADDRESS(MATCH(A237,Таблицы!$G$3:$G$47)+1,3,,,Таблицы!$G$1))</f>
        <v>#N/A</v>
      </c>
      <c r="E237" s="5" t="e">
        <f t="shared" ca="1" si="3"/>
        <v>#N/A</v>
      </c>
    </row>
    <row r="238" spans="1:5" hidden="1" x14ac:dyDescent="0.3">
      <c r="A238" t="str">
        <f ca="1">IF('Трёхпредметные наборы'!$D28 &gt;=Параметры!$A$2,"{"&amp;'Трёхпредметные наборы'!A28&amp;", "&amp;'Трёхпредметные наборы'!C28&amp;"}","")</f>
        <v/>
      </c>
      <c r="B238" t="str">
        <f ca="1">IF('Трёхпредметные наборы'!$D28 &gt;=Параметры!$A$2,"{"&amp;'Трёхпредметные наборы'!B28&amp;"}","")</f>
        <v/>
      </c>
      <c r="C238">
        <f ca="1">'Трёхпредметные наборы'!D28/COUNT('Список покупок'!$A$2:$A$31)</f>
        <v>0.1</v>
      </c>
      <c r="D238" t="e">
        <f ca="1">'Трёхпредметные наборы'!D28/INDIRECT(ADDRESS(MATCH(A238,Таблицы!$G$3:$G$47)+1,3,,,Таблицы!$G$1))</f>
        <v>#N/A</v>
      </c>
      <c r="E238" s="5" t="e">
        <f t="shared" ca="1" si="3"/>
        <v>#N/A</v>
      </c>
    </row>
    <row r="239" spans="1:5" hidden="1" x14ac:dyDescent="0.3">
      <c r="A239" t="e">
        <f ca="1">IF('Трёхпредметные наборы'!$D29 &gt;=Параметры!$A$2,"{"&amp;'Трёхпредметные наборы'!A29&amp;", "&amp;'Трёхпредметные наборы'!C29&amp;"}","")</f>
        <v>#N/A</v>
      </c>
      <c r="B239" t="e">
        <f ca="1">IF('Трёхпредметные наборы'!$D29 &gt;=Параметры!$A$2,"{"&amp;'Трёхпредметные наборы'!B29&amp;"}","")</f>
        <v>#N/A</v>
      </c>
      <c r="C239" t="e">
        <f ca="1">'Трёхпредметные наборы'!D29/COUNT('Список покупок'!$A$2:$A$31)</f>
        <v>#N/A</v>
      </c>
      <c r="D239" t="e">
        <f ca="1">'Трёхпредметные наборы'!D29/INDIRECT(ADDRESS(MATCH(A239,Таблицы!$G$3:$G$47)+1,3,,,Таблицы!$G$1))</f>
        <v>#N/A</v>
      </c>
      <c r="E239" s="5" t="e">
        <f t="shared" ca="1" si="3"/>
        <v>#N/A</v>
      </c>
    </row>
    <row r="240" spans="1:5" hidden="1" x14ac:dyDescent="0.3">
      <c r="A240" t="e">
        <f ca="1">IF('Трёхпредметные наборы'!$D30 &gt;=Параметры!$A$2,"{"&amp;'Трёхпредметные наборы'!A30&amp;", "&amp;'Трёхпредметные наборы'!C30&amp;"}","")</f>
        <v>#N/A</v>
      </c>
      <c r="B240" t="e">
        <f ca="1">IF('Трёхпредметные наборы'!$D30 &gt;=Параметры!$A$2,"{"&amp;'Трёхпредметные наборы'!B30&amp;"}","")</f>
        <v>#N/A</v>
      </c>
      <c r="C240" t="e">
        <f ca="1">'Трёхпредметные наборы'!D30/COUNT('Список покупок'!$A$2:$A$31)</f>
        <v>#N/A</v>
      </c>
      <c r="D240" t="e">
        <f ca="1">'Трёхпредметные наборы'!D30/INDIRECT(ADDRESS(MATCH(A240,Таблицы!$G$3:$G$47)+1,3,,,Таблицы!$G$1))</f>
        <v>#N/A</v>
      </c>
      <c r="E240" s="5" t="e">
        <f t="shared" ca="1" si="3"/>
        <v>#N/A</v>
      </c>
    </row>
    <row r="241" spans="1:5" hidden="1" x14ac:dyDescent="0.3">
      <c r="A241" t="str">
        <f ca="1">IF('Трёхпредметные наборы'!$D31 &gt;=Параметры!$A$2,"{"&amp;'Трёхпредметные наборы'!A31&amp;", "&amp;'Трёхпредметные наборы'!C31&amp;"}","")</f>
        <v/>
      </c>
      <c r="B241" t="str">
        <f ca="1">IF('Трёхпредметные наборы'!$D31 &gt;=Параметры!$A$2,"{"&amp;'Трёхпредметные наборы'!B31&amp;"}","")</f>
        <v/>
      </c>
      <c r="C241">
        <f ca="1">'Трёхпредметные наборы'!D31/COUNT('Список покупок'!$A$2:$A$31)</f>
        <v>6.6666666666666666E-2</v>
      </c>
      <c r="D241" t="e">
        <f ca="1">'Трёхпредметные наборы'!D31/INDIRECT(ADDRESS(MATCH(A241,Таблицы!$G$3:$G$47)+1,3,,,Таблицы!$G$1))</f>
        <v>#N/A</v>
      </c>
      <c r="E241" s="5" t="e">
        <f t="shared" ca="1" si="3"/>
        <v>#N/A</v>
      </c>
    </row>
    <row r="242" spans="1:5" hidden="1" x14ac:dyDescent="0.3">
      <c r="A242" t="e">
        <f ca="1">IF('Трёхпредметные наборы'!$D32 &gt;=Параметры!$A$2,"{"&amp;'Трёхпредметные наборы'!A32&amp;", "&amp;'Трёхпредметные наборы'!C32&amp;"}","")</f>
        <v>#N/A</v>
      </c>
      <c r="B242" t="e">
        <f ca="1">IF('Трёхпредметные наборы'!$D32 &gt;=Параметры!$A$2,"{"&amp;'Трёхпредметные наборы'!B32&amp;"}","")</f>
        <v>#N/A</v>
      </c>
      <c r="C242" t="e">
        <f ca="1">'Трёхпредметные наборы'!D32/COUNT('Список покупок'!$A$2:$A$31)</f>
        <v>#N/A</v>
      </c>
      <c r="D242" t="e">
        <f ca="1">'Трёхпредметные наборы'!D32/INDIRECT(ADDRESS(MATCH(A242,Таблицы!$G$3:$G$47)+1,3,,,Таблицы!$G$1))</f>
        <v>#N/A</v>
      </c>
      <c r="E242" s="5" t="e">
        <f t="shared" ca="1" si="3"/>
        <v>#N/A</v>
      </c>
    </row>
    <row r="243" spans="1:5" hidden="1" x14ac:dyDescent="0.3">
      <c r="A243" t="e">
        <f ca="1">IF('Трёхпредметные наборы'!$D33 &gt;=Параметры!$A$2,"{"&amp;'Трёхпредметные наборы'!A33&amp;", "&amp;'Трёхпредметные наборы'!C33&amp;"}","")</f>
        <v>#N/A</v>
      </c>
      <c r="B243" t="e">
        <f ca="1">IF('Трёхпредметные наборы'!$D33 &gt;=Параметры!$A$2,"{"&amp;'Трёхпредметные наборы'!B33&amp;"}","")</f>
        <v>#N/A</v>
      </c>
      <c r="C243" t="e">
        <f ca="1">'Трёхпредметные наборы'!D33/COUNT('Список покупок'!$A$2:$A$31)</f>
        <v>#N/A</v>
      </c>
      <c r="D243" t="e">
        <f ca="1">'Трёхпредметные наборы'!D33/INDIRECT(ADDRESS(MATCH(A243,Таблицы!$G$3:$G$47)+1,3,,,Таблицы!$G$1))</f>
        <v>#N/A</v>
      </c>
      <c r="E243" s="5" t="e">
        <f t="shared" ca="1" si="3"/>
        <v>#N/A</v>
      </c>
    </row>
    <row r="244" spans="1:5" hidden="1" x14ac:dyDescent="0.3">
      <c r="A244" t="e">
        <f ca="1">IF('Трёхпредметные наборы'!$D34 &gt;=Параметры!$A$2,"{"&amp;'Трёхпредметные наборы'!A34&amp;", "&amp;'Трёхпредметные наборы'!C34&amp;"}","")</f>
        <v>#N/A</v>
      </c>
      <c r="B244" t="e">
        <f ca="1">IF('Трёхпредметные наборы'!$D34 &gt;=Параметры!$A$2,"{"&amp;'Трёхпредметные наборы'!B34&amp;"}","")</f>
        <v>#N/A</v>
      </c>
      <c r="C244" t="e">
        <f ca="1">'Трёхпредметные наборы'!D34/COUNT('Список покупок'!$A$2:$A$31)</f>
        <v>#N/A</v>
      </c>
      <c r="D244" t="e">
        <f ca="1">'Трёхпредметные наборы'!D34/INDIRECT(ADDRESS(MATCH(A244,Таблицы!$G$3:$G$47)+1,3,,,Таблицы!$G$1))</f>
        <v>#N/A</v>
      </c>
      <c r="E244" s="5" t="e">
        <f t="shared" ca="1" si="3"/>
        <v>#N/A</v>
      </c>
    </row>
    <row r="245" spans="1:5" hidden="1" x14ac:dyDescent="0.3">
      <c r="A245" t="e">
        <f ca="1">IF('Трёхпредметные наборы'!$D35 &gt;=Параметры!$A$2,"{"&amp;'Трёхпредметные наборы'!A35&amp;", "&amp;'Трёхпредметные наборы'!C35&amp;"}","")</f>
        <v>#N/A</v>
      </c>
      <c r="B245" t="e">
        <f ca="1">IF('Трёхпредметные наборы'!$D35 &gt;=Параметры!$A$2,"{"&amp;'Трёхпредметные наборы'!B35&amp;"}","")</f>
        <v>#N/A</v>
      </c>
      <c r="C245" t="e">
        <f ca="1">'Трёхпредметные наборы'!D35/COUNT('Список покупок'!$A$2:$A$31)</f>
        <v>#N/A</v>
      </c>
      <c r="D245" t="e">
        <f ca="1">'Трёхпредметные наборы'!D35/INDIRECT(ADDRESS(MATCH(A245,Таблицы!$G$3:$G$47)+1,3,,,Таблицы!$G$1))</f>
        <v>#N/A</v>
      </c>
      <c r="E245" s="5" t="e">
        <f t="shared" ca="1" si="3"/>
        <v>#N/A</v>
      </c>
    </row>
    <row r="246" spans="1:5" hidden="1" x14ac:dyDescent="0.3">
      <c r="A246" t="e">
        <f ca="1">IF('Трёхпредметные наборы'!$D36 &gt;=Параметры!$A$2,"{"&amp;'Трёхпредметные наборы'!A36&amp;", "&amp;'Трёхпредметные наборы'!C36&amp;"}","")</f>
        <v>#N/A</v>
      </c>
      <c r="B246" t="e">
        <f ca="1">IF('Трёхпредметные наборы'!$D36 &gt;=Параметры!$A$2,"{"&amp;'Трёхпредметные наборы'!B36&amp;"}","")</f>
        <v>#N/A</v>
      </c>
      <c r="C246" t="e">
        <f ca="1">'Трёхпредметные наборы'!D36/COUNT('Список покупок'!$A$2:$A$31)</f>
        <v>#N/A</v>
      </c>
      <c r="D246" t="e">
        <f ca="1">'Трёхпредметные наборы'!D36/INDIRECT(ADDRESS(MATCH(A246,Таблицы!$G$3:$G$47)+1,3,,,Таблицы!$G$1))</f>
        <v>#N/A</v>
      </c>
      <c r="E246" s="5" t="e">
        <f t="shared" ca="1" si="3"/>
        <v>#N/A</v>
      </c>
    </row>
    <row r="247" spans="1:5" hidden="1" x14ac:dyDescent="0.3">
      <c r="A247" t="e">
        <f ca="1">IF('Трёхпредметные наборы'!$D37 &gt;=Параметры!$A$2,"{"&amp;'Трёхпредметные наборы'!A37&amp;", "&amp;'Трёхпредметные наборы'!C37&amp;"}","")</f>
        <v>#N/A</v>
      </c>
      <c r="B247" t="e">
        <f ca="1">IF('Трёхпредметные наборы'!$D37 &gt;=Параметры!$A$2,"{"&amp;'Трёхпредметные наборы'!B37&amp;"}","")</f>
        <v>#N/A</v>
      </c>
      <c r="C247" t="e">
        <f ca="1">'Трёхпредметные наборы'!D37/COUNT('Список покупок'!$A$2:$A$31)</f>
        <v>#N/A</v>
      </c>
      <c r="D247" t="e">
        <f ca="1">'Трёхпредметные наборы'!D37/INDIRECT(ADDRESS(MATCH(A247,Таблицы!$G$3:$G$47)+1,3,,,Таблицы!$G$1))</f>
        <v>#N/A</v>
      </c>
      <c r="E247" s="5" t="e">
        <f t="shared" ca="1" si="3"/>
        <v>#N/A</v>
      </c>
    </row>
    <row r="248" spans="1:5" hidden="1" x14ac:dyDescent="0.3">
      <c r="A248" t="str">
        <f ca="1">IF('Трёхпредметные наборы'!$D38 &gt;=Параметры!$A$2,"{"&amp;'Трёхпредметные наборы'!A38&amp;", "&amp;'Трёхпредметные наборы'!C38&amp;"}","")</f>
        <v>{Баралгин, Влажные салфетки}</v>
      </c>
      <c r="B248" t="str">
        <f ca="1">IF('Трёхпредметные наборы'!$D38 &gt;=Параметры!$A$2,"{"&amp;'Трёхпредметные наборы'!B38&amp;"}","")</f>
        <v>{Валидол}</v>
      </c>
      <c r="C248">
        <f ca="1">'Трёхпредметные наборы'!D38/COUNT('Список покупок'!$A$2:$A$31)</f>
        <v>0.36666666666666664</v>
      </c>
      <c r="D248">
        <f ca="1">'Трёхпредметные наборы'!D38/INDIRECT(ADDRESS(MATCH(A248,Таблицы!$G$3:$G$47)+1,3,,,Таблицы!$G$1))</f>
        <v>0.84615384615384615</v>
      </c>
      <c r="E248" s="5">
        <f t="shared" ca="1" si="3"/>
        <v>0.31025641025641021</v>
      </c>
    </row>
    <row r="249" spans="1:5" hidden="1" x14ac:dyDescent="0.3">
      <c r="A249" t="str">
        <f ca="1">IF('Трёхпредметные наборы'!$D39 &gt;=Параметры!$A$2,"{"&amp;'Трёхпредметные наборы'!A39&amp;", "&amp;'Трёхпредметные наборы'!C39&amp;"}","")</f>
        <v>{Баралгин, Долгит}</v>
      </c>
      <c r="B249" t="str">
        <f ca="1">IF('Трёхпредметные наборы'!$D39 &gt;=Параметры!$A$2,"{"&amp;'Трёхпредметные наборы'!B39&amp;"}","")</f>
        <v>{Валидол}</v>
      </c>
      <c r="C249">
        <f ca="1">'Трёхпредметные наборы'!D39/COUNT('Список покупок'!$A$2:$A$31)</f>
        <v>0.16666666666666666</v>
      </c>
      <c r="D249">
        <f ca="1">'Трёхпредметные наборы'!D39/INDIRECT(ADDRESS(MATCH(A249,Таблицы!$G$3:$G$47)+1,3,,,Таблицы!$G$1))</f>
        <v>0.83333333333333337</v>
      </c>
      <c r="E249" s="5">
        <f t="shared" ca="1" si="3"/>
        <v>0.1388888888888889</v>
      </c>
    </row>
    <row r="250" spans="1:5" hidden="1" x14ac:dyDescent="0.3">
      <c r="A250" t="str">
        <f ca="1">IF('Трёхпредметные наборы'!$D40 &gt;=Параметры!$A$2,"{"&amp;'Трёхпредметные наборы'!A40&amp;", "&amp;'Трёхпредметные наборы'!C40&amp;"}","")</f>
        <v>{Баралгин, Контрактубекс}</v>
      </c>
      <c r="B250" t="str">
        <f ca="1">IF('Трёхпредметные наборы'!$D40 &gt;=Параметры!$A$2,"{"&amp;'Трёхпредметные наборы'!B40&amp;"}","")</f>
        <v>{Валидол}</v>
      </c>
      <c r="C250">
        <f ca="1">'Трёхпредметные наборы'!D40/COUNT('Список покупок'!$A$2:$A$31)</f>
        <v>0.43333333333333335</v>
      </c>
      <c r="D250">
        <f ca="1">'Трёхпредметные наборы'!D40/INDIRECT(ADDRESS(MATCH(A250,Таблицы!$G$3:$G$47)+1,3,,,Таблицы!$G$1))</f>
        <v>0.9285714285714286</v>
      </c>
      <c r="E250" s="5">
        <f t="shared" ca="1" si="3"/>
        <v>0.40238095238095239</v>
      </c>
    </row>
    <row r="251" spans="1:5" hidden="1" x14ac:dyDescent="0.3">
      <c r="A251" t="str">
        <f ca="1">IF('Трёхпредметные наборы'!$D41 &gt;=Параметры!$A$2,"{"&amp;'Трёхпредметные наборы'!A41&amp;", "&amp;'Трёхпредметные наборы'!C41&amp;"}","")</f>
        <v/>
      </c>
      <c r="B251" t="str">
        <f ca="1">IF('Трёхпредметные наборы'!$D41 &gt;=Параметры!$A$2,"{"&amp;'Трёхпредметные наборы'!B41&amp;"}","")</f>
        <v/>
      </c>
      <c r="C251">
        <f ca="1">'Трёхпредметные наборы'!D41/COUNT('Список покупок'!$A$2:$A$31)</f>
        <v>0.13333333333333333</v>
      </c>
      <c r="D251" t="e">
        <f ca="1">'Трёхпредметные наборы'!D41/INDIRECT(ADDRESS(MATCH(A251,Таблицы!$G$3:$G$47)+1,3,,,Таблицы!$G$1))</f>
        <v>#N/A</v>
      </c>
      <c r="E251" s="5" t="e">
        <f t="shared" ca="1" si="3"/>
        <v>#N/A</v>
      </c>
    </row>
    <row r="252" spans="1:5" hidden="1" x14ac:dyDescent="0.3">
      <c r="A252" t="e">
        <f ca="1">IF('Трёхпредметные наборы'!$D42 &gt;=Параметры!$A$2,"{"&amp;'Трёхпредметные наборы'!A42&amp;", "&amp;'Трёхпредметные наборы'!C42&amp;"}","")</f>
        <v>#N/A</v>
      </c>
      <c r="B252" t="e">
        <f ca="1">IF('Трёхпредметные наборы'!$D42 &gt;=Параметры!$A$2,"{"&amp;'Трёхпредметные наборы'!B42&amp;"}","")</f>
        <v>#N/A</v>
      </c>
      <c r="C252" t="e">
        <f ca="1">'Трёхпредметные наборы'!D42/COUNT('Список покупок'!$A$2:$A$31)</f>
        <v>#N/A</v>
      </c>
      <c r="D252" t="e">
        <f ca="1">'Трёхпредметные наборы'!D42/INDIRECT(ADDRESS(MATCH(A252,Таблицы!$G$3:$G$47)+1,3,,,Таблицы!$G$1))</f>
        <v>#N/A</v>
      </c>
      <c r="E252" s="5" t="e">
        <f t="shared" ca="1" si="3"/>
        <v>#N/A</v>
      </c>
    </row>
    <row r="253" spans="1:5" hidden="1" x14ac:dyDescent="0.3">
      <c r="A253" t="e">
        <f ca="1">IF('Трёхпредметные наборы'!$D43 &gt;=Параметры!$A$2,"{"&amp;'Трёхпредметные наборы'!A43&amp;", "&amp;'Трёхпредметные наборы'!C43&amp;"}","")</f>
        <v>#N/A</v>
      </c>
      <c r="B253" t="e">
        <f ca="1">IF('Трёхпредметные наборы'!$D43 &gt;=Параметры!$A$2,"{"&amp;'Трёхпредметные наборы'!B43&amp;"}","")</f>
        <v>#N/A</v>
      </c>
      <c r="C253" t="e">
        <f ca="1">'Трёхпредметные наборы'!D43/COUNT('Список покупок'!$A$2:$A$31)</f>
        <v>#N/A</v>
      </c>
      <c r="D253" t="e">
        <f ca="1">'Трёхпредметные наборы'!D43/INDIRECT(ADDRESS(MATCH(A253,Таблицы!$G$3:$G$47)+1,3,,,Таблицы!$G$1))</f>
        <v>#N/A</v>
      </c>
      <c r="E253" s="5" t="e">
        <f t="shared" ca="1" si="3"/>
        <v>#N/A</v>
      </c>
    </row>
    <row r="254" spans="1:5" hidden="1" x14ac:dyDescent="0.3">
      <c r="A254" t="str">
        <f ca="1">IF('Трёхпредметные наборы'!$D44 &gt;=Параметры!$A$2,"{"&amp;'Трёхпредметные наборы'!A44&amp;", "&amp;'Трёхпредметные наборы'!C44&amp;"}","")</f>
        <v/>
      </c>
      <c r="B254" t="str">
        <f ca="1">IF('Трёхпредметные наборы'!$D44 &gt;=Параметры!$A$2,"{"&amp;'Трёхпредметные наборы'!B44&amp;"}","")</f>
        <v/>
      </c>
      <c r="C254">
        <f ca="1">'Трёхпредметные наборы'!D44/COUNT('Список покупок'!$A$2:$A$31)</f>
        <v>6.6666666666666666E-2</v>
      </c>
      <c r="D254" t="e">
        <f ca="1">'Трёхпредметные наборы'!D44/INDIRECT(ADDRESS(MATCH(A254,Таблицы!$G$3:$G$47)+1,3,,,Таблицы!$G$1))</f>
        <v>#N/A</v>
      </c>
      <c r="E254" s="5" t="e">
        <f t="shared" ca="1" si="3"/>
        <v>#N/A</v>
      </c>
    </row>
    <row r="255" spans="1:5" hidden="1" x14ac:dyDescent="0.3">
      <c r="A255" t="str">
        <f ca="1">IF('Трёхпредметные наборы'!$D45 &gt;=Параметры!$A$2,"{"&amp;'Трёхпредметные наборы'!A45&amp;", "&amp;'Трёхпредметные наборы'!C45&amp;"}","")</f>
        <v>{Баралгин, Долгит}</v>
      </c>
      <c r="B255" t="str">
        <f ca="1">IF('Трёхпредметные наборы'!$D45 &gt;=Параметры!$A$2,"{"&amp;'Трёхпредметные наборы'!B45&amp;"}","")</f>
        <v>{Влажные салфетки}</v>
      </c>
      <c r="C255">
        <f ca="1">'Трёхпредметные наборы'!D45/COUNT('Список покупок'!$A$2:$A$31)</f>
        <v>0.2</v>
      </c>
      <c r="D255">
        <f ca="1">'Трёхпредметные наборы'!D45/INDIRECT(ADDRESS(MATCH(A255,Таблицы!$G$3:$G$47)+1,3,,,Таблицы!$G$1))</f>
        <v>1</v>
      </c>
      <c r="E255" s="5">
        <f t="shared" ca="1" si="3"/>
        <v>0.2</v>
      </c>
    </row>
    <row r="256" spans="1:5" hidden="1" x14ac:dyDescent="0.3">
      <c r="A256" t="str">
        <f ca="1">IF('Трёхпредметные наборы'!$D46 &gt;=Параметры!$A$2,"{"&amp;'Трёхпредметные наборы'!A46&amp;", "&amp;'Трёхпредметные наборы'!C46&amp;"}","")</f>
        <v>{Баралгин, Контрактубекс}</v>
      </c>
      <c r="B256" t="str">
        <f ca="1">IF('Трёхпредметные наборы'!$D46 &gt;=Параметры!$A$2,"{"&amp;'Трёхпредметные наборы'!B46&amp;"}","")</f>
        <v>{Влажные салфетки}</v>
      </c>
      <c r="C256">
        <f ca="1">'Трёхпредметные наборы'!D46/COUNT('Список покупок'!$A$2:$A$31)</f>
        <v>0.36666666666666664</v>
      </c>
      <c r="D256">
        <f ca="1">'Трёхпредметные наборы'!D46/INDIRECT(ADDRESS(MATCH(A256,Таблицы!$G$3:$G$47)+1,3,,,Таблицы!$G$1))</f>
        <v>0.7857142857142857</v>
      </c>
      <c r="E256" s="5">
        <f t="shared" ca="1" si="3"/>
        <v>0.28809523809523807</v>
      </c>
    </row>
    <row r="257" spans="1:5" hidden="1" x14ac:dyDescent="0.3">
      <c r="A257" t="str">
        <f ca="1">IF('Трёхпредметные наборы'!$D47 &gt;=Параметры!$A$2,"{"&amp;'Трёхпредметные наборы'!A47&amp;", "&amp;'Трёхпредметные наборы'!C47&amp;"}","")</f>
        <v/>
      </c>
      <c r="B257" t="str">
        <f ca="1">IF('Трёхпредметные наборы'!$D47 &gt;=Параметры!$A$2,"{"&amp;'Трёхпредметные наборы'!B47&amp;"}","")</f>
        <v/>
      </c>
      <c r="C257">
        <f ca="1">'Трёхпредметные наборы'!D47/COUNT('Список покупок'!$A$2:$A$31)</f>
        <v>0.1</v>
      </c>
      <c r="D257" t="e">
        <f ca="1">'Трёхпредметные наборы'!D47/INDIRECT(ADDRESS(MATCH(A257,Таблицы!$G$3:$G$47)+1,3,,,Таблицы!$G$1))</f>
        <v>#N/A</v>
      </c>
      <c r="E257" s="5" t="e">
        <f t="shared" ca="1" si="3"/>
        <v>#N/A</v>
      </c>
    </row>
    <row r="258" spans="1:5" hidden="1" x14ac:dyDescent="0.3">
      <c r="A258" t="e">
        <f ca="1">IF('Трёхпредметные наборы'!$D48 &gt;=Параметры!$A$2,"{"&amp;'Трёхпредметные наборы'!A48&amp;", "&amp;'Трёхпредметные наборы'!C48&amp;"}","")</f>
        <v>#N/A</v>
      </c>
      <c r="B258" t="e">
        <f ca="1">IF('Трёхпредметные наборы'!$D48 &gt;=Параметры!$A$2,"{"&amp;'Трёхпредметные наборы'!B48&amp;"}","")</f>
        <v>#N/A</v>
      </c>
      <c r="C258" t="e">
        <f ca="1">'Трёхпредметные наборы'!D48/COUNT('Список покупок'!$A$2:$A$31)</f>
        <v>#N/A</v>
      </c>
      <c r="D258" t="e">
        <f ca="1">'Трёхпредметные наборы'!D48/INDIRECT(ADDRESS(MATCH(A258,Таблицы!$G$3:$G$47)+1,3,,,Таблицы!$G$1))</f>
        <v>#N/A</v>
      </c>
      <c r="E258" s="5" t="e">
        <f t="shared" ca="1" si="3"/>
        <v>#N/A</v>
      </c>
    </row>
    <row r="259" spans="1:5" hidden="1" x14ac:dyDescent="0.3">
      <c r="A259" t="e">
        <f ca="1">IF('Трёхпредметные наборы'!$D49 &gt;=Параметры!$A$2,"{"&amp;'Трёхпредметные наборы'!A49&amp;", "&amp;'Трёхпредметные наборы'!C49&amp;"}","")</f>
        <v>#N/A</v>
      </c>
      <c r="B259" t="e">
        <f ca="1">IF('Трёхпредметные наборы'!$D49 &gt;=Параметры!$A$2,"{"&amp;'Трёхпредметные наборы'!B49&amp;"}","")</f>
        <v>#N/A</v>
      </c>
      <c r="C259" t="e">
        <f ca="1">'Трёхпредметные наборы'!D49/COUNT('Список покупок'!$A$2:$A$31)</f>
        <v>#N/A</v>
      </c>
      <c r="D259" t="e">
        <f ca="1">'Трёхпредметные наборы'!D49/INDIRECT(ADDRESS(MATCH(A259,Таблицы!$G$3:$G$47)+1,3,,,Таблицы!$G$1))</f>
        <v>#N/A</v>
      </c>
      <c r="E259" s="5" t="e">
        <f t="shared" ca="1" si="3"/>
        <v>#N/A</v>
      </c>
    </row>
    <row r="260" spans="1:5" hidden="1" x14ac:dyDescent="0.3">
      <c r="A260" t="str">
        <f ca="1">IF('Трёхпредметные наборы'!$D50 &gt;=Параметры!$A$2,"{"&amp;'Трёхпредметные наборы'!A50&amp;", "&amp;'Трёхпредметные наборы'!C50&amp;"}","")</f>
        <v/>
      </c>
      <c r="B260" t="str">
        <f ca="1">IF('Трёхпредметные наборы'!$D50 &gt;=Параметры!$A$2,"{"&amp;'Трёхпредметные наборы'!B50&amp;"}","")</f>
        <v/>
      </c>
      <c r="C260">
        <f ca="1">'Трёхпредметные наборы'!D50/COUNT('Список покупок'!$A$2:$A$31)</f>
        <v>0.1</v>
      </c>
      <c r="D260" t="e">
        <f ca="1">'Трёхпредметные наборы'!D50/INDIRECT(ADDRESS(MATCH(A260,Таблицы!$G$3:$G$47)+1,3,,,Таблицы!$G$1))</f>
        <v>#N/A</v>
      </c>
      <c r="E260" s="5" t="e">
        <f t="shared" ca="1" si="3"/>
        <v>#N/A</v>
      </c>
    </row>
    <row r="261" spans="1:5" hidden="1" x14ac:dyDescent="0.3">
      <c r="A261" t="str">
        <f ca="1">IF('Трёхпредметные наборы'!$D51 &gt;=Параметры!$A$2,"{"&amp;'Трёхпредметные наборы'!A51&amp;", "&amp;'Трёхпредметные наборы'!C51&amp;"}","")</f>
        <v>{Баралгин, Контрактубекс}</v>
      </c>
      <c r="B261" t="str">
        <f ca="1">IF('Трёхпредметные наборы'!$D51 &gt;=Параметры!$A$2,"{"&amp;'Трёхпредметные наборы'!B51&amp;"}","")</f>
        <v>{Долгит}</v>
      </c>
      <c r="C261">
        <f ca="1">'Трёхпредметные наборы'!D51/COUNT('Список покупок'!$A$2:$A$31)</f>
        <v>0.16666666666666666</v>
      </c>
      <c r="D261">
        <f ca="1">'Трёхпредметные наборы'!D51/INDIRECT(ADDRESS(MATCH(A261,Таблицы!$G$3:$G$47)+1,3,,,Таблицы!$G$1))</f>
        <v>0.35714285714285715</v>
      </c>
      <c r="E261" s="5">
        <f t="shared" ref="E261:E324" ca="1" si="4">C261*D261</f>
        <v>5.9523809523809521E-2</v>
      </c>
    </row>
    <row r="262" spans="1:5" hidden="1" x14ac:dyDescent="0.3">
      <c r="A262" t="str">
        <f ca="1">IF('Трёхпредметные наборы'!$D52 &gt;=Параметры!$A$2,"{"&amp;'Трёхпредметные наборы'!A52&amp;", "&amp;'Трёхпредметные наборы'!C52&amp;"}","")</f>
        <v/>
      </c>
      <c r="B262" t="str">
        <f ca="1">IF('Трёхпредметные наборы'!$D52 &gt;=Параметры!$A$2,"{"&amp;'Трёхпредметные наборы'!B52&amp;"}","")</f>
        <v/>
      </c>
      <c r="C262">
        <f ca="1">'Трёхпредметные наборы'!D52/COUNT('Список покупок'!$A$2:$A$31)</f>
        <v>6.6666666666666666E-2</v>
      </c>
      <c r="D262" t="e">
        <f ca="1">'Трёхпредметные наборы'!D52/INDIRECT(ADDRESS(MATCH(A262,Таблицы!$G$3:$G$47)+1,3,,,Таблицы!$G$1))</f>
        <v>#N/A</v>
      </c>
      <c r="E262" s="5" t="e">
        <f t="shared" ca="1" si="4"/>
        <v>#N/A</v>
      </c>
    </row>
    <row r="263" spans="1:5" hidden="1" x14ac:dyDescent="0.3">
      <c r="A263" t="e">
        <f ca="1">IF('Трёхпредметные наборы'!$D53 &gt;=Параметры!$A$2,"{"&amp;'Трёхпредметные наборы'!A53&amp;", "&amp;'Трёхпредметные наборы'!C53&amp;"}","")</f>
        <v>#N/A</v>
      </c>
      <c r="B263" t="e">
        <f ca="1">IF('Трёхпредметные наборы'!$D53 &gt;=Параметры!$A$2,"{"&amp;'Трёхпредметные наборы'!B53&amp;"}","")</f>
        <v>#N/A</v>
      </c>
      <c r="C263" t="e">
        <f ca="1">'Трёхпредметные наборы'!D53/COUNT('Список покупок'!$A$2:$A$31)</f>
        <v>#N/A</v>
      </c>
      <c r="D263" t="e">
        <f ca="1">'Трёхпредметные наборы'!D53/INDIRECT(ADDRESS(MATCH(A263,Таблицы!$G$3:$G$47)+1,3,,,Таблицы!$G$1))</f>
        <v>#N/A</v>
      </c>
      <c r="E263" s="5" t="e">
        <f t="shared" ca="1" si="4"/>
        <v>#N/A</v>
      </c>
    </row>
    <row r="264" spans="1:5" hidden="1" x14ac:dyDescent="0.3">
      <c r="A264" t="e">
        <f ca="1">IF('Трёхпредметные наборы'!$D54 &gt;=Параметры!$A$2,"{"&amp;'Трёхпредметные наборы'!A54&amp;", "&amp;'Трёхпредметные наборы'!C54&amp;"}","")</f>
        <v>#N/A</v>
      </c>
      <c r="B264" t="e">
        <f ca="1">IF('Трёхпредметные наборы'!$D54 &gt;=Параметры!$A$2,"{"&amp;'Трёхпредметные наборы'!B54&amp;"}","")</f>
        <v>#N/A</v>
      </c>
      <c r="C264" t="e">
        <f ca="1">'Трёхпредметные наборы'!D54/COUNT('Список покупок'!$A$2:$A$31)</f>
        <v>#N/A</v>
      </c>
      <c r="D264" t="e">
        <f ca="1">'Трёхпредметные наборы'!D54/INDIRECT(ADDRESS(MATCH(A264,Таблицы!$G$3:$G$47)+1,3,,,Таблицы!$G$1))</f>
        <v>#N/A</v>
      </c>
      <c r="E264" s="5" t="e">
        <f t="shared" ca="1" si="4"/>
        <v>#N/A</v>
      </c>
    </row>
    <row r="265" spans="1:5" hidden="1" x14ac:dyDescent="0.3">
      <c r="A265" t="str">
        <f ca="1">IF('Трёхпредметные наборы'!$D55 &gt;=Параметры!$A$2,"{"&amp;'Трёхпредметные наборы'!A55&amp;", "&amp;'Трёхпредметные наборы'!C55&amp;"}","")</f>
        <v/>
      </c>
      <c r="B265" t="str">
        <f ca="1">IF('Трёхпредметные наборы'!$D55 &gt;=Параметры!$A$2,"{"&amp;'Трёхпредметные наборы'!B55&amp;"}","")</f>
        <v/>
      </c>
      <c r="C265">
        <f ca="1">'Трёхпредметные наборы'!D55/COUNT('Список покупок'!$A$2:$A$31)</f>
        <v>6.6666666666666666E-2</v>
      </c>
      <c r="D265" t="e">
        <f ca="1">'Трёхпредметные наборы'!D55/INDIRECT(ADDRESS(MATCH(A265,Таблицы!$G$3:$G$47)+1,3,,,Таблицы!$G$1))</f>
        <v>#N/A</v>
      </c>
      <c r="E265" s="5" t="e">
        <f t="shared" ca="1" si="4"/>
        <v>#N/A</v>
      </c>
    </row>
    <row r="266" spans="1:5" hidden="1" x14ac:dyDescent="0.3">
      <c r="A266" t="str">
        <f ca="1">IF('Трёхпредметные наборы'!$D56 &gt;=Параметры!$A$2,"{"&amp;'Трёхпредметные наборы'!A56&amp;", "&amp;'Трёхпредметные наборы'!C56&amp;"}","")</f>
        <v/>
      </c>
      <c r="B266" t="str">
        <f ca="1">IF('Трёхпредметные наборы'!$D56 &gt;=Параметры!$A$2,"{"&amp;'Трёхпредметные наборы'!B56&amp;"}","")</f>
        <v/>
      </c>
      <c r="C266">
        <f ca="1">'Трёхпредметные наборы'!D56/COUNT('Список покупок'!$A$2:$A$31)</f>
        <v>0.13333333333333333</v>
      </c>
      <c r="D266" t="e">
        <f ca="1">'Трёхпредметные наборы'!D56/INDIRECT(ADDRESS(MATCH(A266,Таблицы!$G$3:$G$47)+1,3,,,Таблицы!$G$1))</f>
        <v>#N/A</v>
      </c>
      <c r="E266" s="5" t="e">
        <f t="shared" ca="1" si="4"/>
        <v>#N/A</v>
      </c>
    </row>
    <row r="267" spans="1:5" hidden="1" x14ac:dyDescent="0.3">
      <c r="A267" t="e">
        <f ca="1">IF('Трёхпредметные наборы'!$D57 &gt;=Параметры!$A$2,"{"&amp;'Трёхпредметные наборы'!A57&amp;", "&amp;'Трёхпредметные наборы'!C57&amp;"}","")</f>
        <v>#N/A</v>
      </c>
      <c r="B267" t="e">
        <f ca="1">IF('Трёхпредметные наборы'!$D57 &gt;=Параметры!$A$2,"{"&amp;'Трёхпредметные наборы'!B57&amp;"}","")</f>
        <v>#N/A</v>
      </c>
      <c r="C267" t="e">
        <f ca="1">'Трёхпредметные наборы'!D57/COUNT('Список покупок'!$A$2:$A$31)</f>
        <v>#N/A</v>
      </c>
      <c r="D267" t="e">
        <f ca="1">'Трёхпредметные наборы'!D57/INDIRECT(ADDRESS(MATCH(A267,Таблицы!$G$3:$G$47)+1,3,,,Таблицы!$G$1))</f>
        <v>#N/A</v>
      </c>
      <c r="E267" s="5" t="e">
        <f t="shared" ca="1" si="4"/>
        <v>#N/A</v>
      </c>
    </row>
    <row r="268" spans="1:5" hidden="1" x14ac:dyDescent="0.3">
      <c r="A268" t="e">
        <f ca="1">IF('Трёхпредметные наборы'!$D58 &gt;=Параметры!$A$2,"{"&amp;'Трёхпредметные наборы'!A58&amp;", "&amp;'Трёхпредметные наборы'!C58&amp;"}","")</f>
        <v>#N/A</v>
      </c>
      <c r="B268" t="e">
        <f ca="1">IF('Трёхпредметные наборы'!$D58 &gt;=Параметры!$A$2,"{"&amp;'Трёхпредметные наборы'!B58&amp;"}","")</f>
        <v>#N/A</v>
      </c>
      <c r="C268" t="e">
        <f ca="1">'Трёхпредметные наборы'!D58/COUNT('Список покупок'!$A$2:$A$31)</f>
        <v>#N/A</v>
      </c>
      <c r="D268" t="e">
        <f ca="1">'Трёхпредметные наборы'!D58/INDIRECT(ADDRESS(MATCH(A268,Таблицы!$G$3:$G$47)+1,3,,,Таблицы!$G$1))</f>
        <v>#N/A</v>
      </c>
      <c r="E268" s="5" t="e">
        <f t="shared" ca="1" si="4"/>
        <v>#N/A</v>
      </c>
    </row>
    <row r="269" spans="1:5" hidden="1" x14ac:dyDescent="0.3">
      <c r="A269" t="str">
        <f ca="1">IF('Трёхпредметные наборы'!$D59 &gt;=Параметры!$A$2,"{"&amp;'Трёхпредметные наборы'!A59&amp;", "&amp;'Трёхпредметные наборы'!C59&amp;"}","")</f>
        <v/>
      </c>
      <c r="B269" t="str">
        <f ca="1">IF('Трёхпредметные наборы'!$D59 &gt;=Параметры!$A$2,"{"&amp;'Трёхпредметные наборы'!B59&amp;"}","")</f>
        <v/>
      </c>
      <c r="C269">
        <f ca="1">'Трёхпредметные наборы'!D59/COUNT('Список покупок'!$A$2:$A$31)</f>
        <v>6.6666666666666666E-2</v>
      </c>
      <c r="D269" t="e">
        <f ca="1">'Трёхпредметные наборы'!D59/INDIRECT(ADDRESS(MATCH(A269,Таблицы!$G$3:$G$47)+1,3,,,Таблицы!$G$1))</f>
        <v>#N/A</v>
      </c>
      <c r="E269" s="5" t="e">
        <f t="shared" ca="1" si="4"/>
        <v>#N/A</v>
      </c>
    </row>
    <row r="270" spans="1:5" hidden="1" x14ac:dyDescent="0.3">
      <c r="A270" t="e">
        <f ca="1">IF('Трёхпредметные наборы'!$D60 &gt;=Параметры!$A$2,"{"&amp;'Трёхпредметные наборы'!A60&amp;", "&amp;'Трёхпредметные наборы'!C60&amp;"}","")</f>
        <v>#N/A</v>
      </c>
      <c r="B270" t="e">
        <f ca="1">IF('Трёхпредметные наборы'!$D60 &gt;=Параметры!$A$2,"{"&amp;'Трёхпредметные наборы'!B60&amp;"}","")</f>
        <v>#N/A</v>
      </c>
      <c r="C270" t="e">
        <f ca="1">'Трёхпредметные наборы'!D60/COUNT('Список покупок'!$A$2:$A$31)</f>
        <v>#N/A</v>
      </c>
      <c r="D270" t="e">
        <f ca="1">'Трёхпредметные наборы'!D60/INDIRECT(ADDRESS(MATCH(A270,Таблицы!$G$3:$G$47)+1,3,,,Таблицы!$G$1))</f>
        <v>#N/A</v>
      </c>
      <c r="E270" s="5" t="e">
        <f t="shared" ca="1" si="4"/>
        <v>#N/A</v>
      </c>
    </row>
    <row r="271" spans="1:5" hidden="1" x14ac:dyDescent="0.3">
      <c r="A271" t="e">
        <f ca="1">IF('Трёхпредметные наборы'!$D61 &gt;=Параметры!$A$2,"{"&amp;'Трёхпредметные наборы'!A61&amp;", "&amp;'Трёхпредметные наборы'!C61&amp;"}","")</f>
        <v>#N/A</v>
      </c>
      <c r="B271" t="e">
        <f ca="1">IF('Трёхпредметные наборы'!$D61 &gt;=Параметры!$A$2,"{"&amp;'Трёхпредметные наборы'!B61&amp;"}","")</f>
        <v>#N/A</v>
      </c>
      <c r="C271" t="e">
        <f ca="1">'Трёхпредметные наборы'!D61/COUNT('Список покупок'!$A$2:$A$31)</f>
        <v>#N/A</v>
      </c>
      <c r="D271" t="e">
        <f ca="1">'Трёхпредметные наборы'!D61/INDIRECT(ADDRESS(MATCH(A271,Таблицы!$G$3:$G$47)+1,3,,,Таблицы!$G$1))</f>
        <v>#N/A</v>
      </c>
      <c r="E271" s="5" t="e">
        <f t="shared" ca="1" si="4"/>
        <v>#N/A</v>
      </c>
    </row>
    <row r="272" spans="1:5" hidden="1" x14ac:dyDescent="0.3">
      <c r="A272" t="e">
        <f ca="1">IF('Трёхпредметные наборы'!$D62 &gt;=Параметры!$A$2,"{"&amp;'Трёхпредметные наборы'!A62&amp;", "&amp;'Трёхпредметные наборы'!C62&amp;"}","")</f>
        <v>#N/A</v>
      </c>
      <c r="B272" t="e">
        <f ca="1">IF('Трёхпредметные наборы'!$D62 &gt;=Параметры!$A$2,"{"&amp;'Трёхпредметные наборы'!B62&amp;"}","")</f>
        <v>#N/A</v>
      </c>
      <c r="C272" t="e">
        <f ca="1">'Трёхпредметные наборы'!D62/COUNT('Список покупок'!$A$2:$A$31)</f>
        <v>#N/A</v>
      </c>
      <c r="D272" t="e">
        <f ca="1">'Трёхпредметные наборы'!D62/INDIRECT(ADDRESS(MATCH(A272,Таблицы!$G$3:$G$47)+1,3,,,Таблицы!$G$1))</f>
        <v>#N/A</v>
      </c>
      <c r="E272" s="5" t="e">
        <f t="shared" ca="1" si="4"/>
        <v>#N/A</v>
      </c>
    </row>
    <row r="273" spans="1:5" hidden="1" x14ac:dyDescent="0.3">
      <c r="A273" t="e">
        <f ca="1">IF('Трёхпредметные наборы'!$D63 &gt;=Параметры!$A$2,"{"&amp;'Трёхпредметные наборы'!A63&amp;", "&amp;'Трёхпредметные наборы'!C63&amp;"}","")</f>
        <v>#N/A</v>
      </c>
      <c r="B273" t="e">
        <f ca="1">IF('Трёхпредметные наборы'!$D63 &gt;=Параметры!$A$2,"{"&amp;'Трёхпредметные наборы'!B63&amp;"}","")</f>
        <v>#N/A</v>
      </c>
      <c r="C273" t="e">
        <f ca="1">'Трёхпредметные наборы'!D63/COUNT('Список покупок'!$A$2:$A$31)</f>
        <v>#N/A</v>
      </c>
      <c r="D273" t="e">
        <f ca="1">'Трёхпредметные наборы'!D63/INDIRECT(ADDRESS(MATCH(A273,Таблицы!$G$3:$G$47)+1,3,,,Таблицы!$G$1))</f>
        <v>#N/A</v>
      </c>
      <c r="E273" s="5" t="e">
        <f t="shared" ca="1" si="4"/>
        <v>#N/A</v>
      </c>
    </row>
    <row r="274" spans="1:5" hidden="1" x14ac:dyDescent="0.3">
      <c r="A274" t="e">
        <f ca="1">IF('Трёхпредметные наборы'!$D64 &gt;=Параметры!$A$2,"{"&amp;'Трёхпредметные наборы'!A64&amp;", "&amp;'Трёхпредметные наборы'!C64&amp;"}","")</f>
        <v>#N/A</v>
      </c>
      <c r="B274" t="e">
        <f ca="1">IF('Трёхпредметные наборы'!$D64 &gt;=Параметры!$A$2,"{"&amp;'Трёхпредметные наборы'!B64&amp;"}","")</f>
        <v>#N/A</v>
      </c>
      <c r="C274" t="e">
        <f ca="1">'Трёхпредметные наборы'!D64/COUNT('Список покупок'!$A$2:$A$31)</f>
        <v>#N/A</v>
      </c>
      <c r="D274" t="e">
        <f ca="1">'Трёхпредметные наборы'!D64/INDIRECT(ADDRESS(MATCH(A274,Таблицы!$G$3:$G$47)+1,3,,,Таблицы!$G$1))</f>
        <v>#N/A</v>
      </c>
      <c r="E274" s="5" t="e">
        <f t="shared" ca="1" si="4"/>
        <v>#N/A</v>
      </c>
    </row>
    <row r="275" spans="1:5" hidden="1" x14ac:dyDescent="0.3">
      <c r="A275" t="e">
        <f ca="1">IF('Трёхпредметные наборы'!$D65 &gt;=Параметры!$A$2,"{"&amp;'Трёхпредметные наборы'!A65&amp;", "&amp;'Трёхпредметные наборы'!C65&amp;"}","")</f>
        <v>#N/A</v>
      </c>
      <c r="B275" t="e">
        <f ca="1">IF('Трёхпредметные наборы'!$D65 &gt;=Параметры!$A$2,"{"&amp;'Трёхпредметные наборы'!B65&amp;"}","")</f>
        <v>#N/A</v>
      </c>
      <c r="C275" t="e">
        <f ca="1">'Трёхпредметные наборы'!D65/COUNT('Список покупок'!$A$2:$A$31)</f>
        <v>#N/A</v>
      </c>
      <c r="D275" t="e">
        <f ca="1">'Трёхпредметные наборы'!D65/INDIRECT(ADDRESS(MATCH(A275,Таблицы!$G$3:$G$47)+1,3,,,Таблицы!$G$1))</f>
        <v>#N/A</v>
      </c>
      <c r="E275" s="5" t="e">
        <f t="shared" ca="1" si="4"/>
        <v>#N/A</v>
      </c>
    </row>
    <row r="276" spans="1:5" hidden="1" x14ac:dyDescent="0.3">
      <c r="A276" t="str">
        <f ca="1">IF('Трёхпредметные наборы'!$D66 &gt;=Параметры!$A$2,"{"&amp;'Трёхпредметные наборы'!A66&amp;", "&amp;'Трёхпредметные наборы'!C66&amp;"}","")</f>
        <v>{Валидол, Долгит}</v>
      </c>
      <c r="B276" t="str">
        <f ca="1">IF('Трёхпредметные наборы'!$D66 &gt;=Параметры!$A$2,"{"&amp;'Трёхпредметные наборы'!B66&amp;"}","")</f>
        <v>{Влажные салфетки}</v>
      </c>
      <c r="C276">
        <f ca="1">'Трёхпредметные наборы'!D66/COUNT('Список покупок'!$A$2:$A$31)</f>
        <v>0.3</v>
      </c>
      <c r="D276">
        <f ca="1">'Трёхпредметные наборы'!D66/INDIRECT(ADDRESS(MATCH(A276,Таблицы!$G$3:$G$47)+1,3,,,Таблицы!$G$1))</f>
        <v>1</v>
      </c>
      <c r="E276" s="5">
        <f t="shared" ca="1" si="4"/>
        <v>0.3</v>
      </c>
    </row>
    <row r="277" spans="1:5" hidden="1" x14ac:dyDescent="0.3">
      <c r="A277" t="str">
        <f ca="1">IF('Трёхпредметные наборы'!$D67 &gt;=Параметры!$A$2,"{"&amp;'Трёхпредметные наборы'!A67&amp;", "&amp;'Трёхпредметные наборы'!C67&amp;"}","")</f>
        <v>{Валидол, Контрактубекс}</v>
      </c>
      <c r="B277" t="str">
        <f ca="1">IF('Трёхпредметные наборы'!$D67 &gt;=Параметры!$A$2,"{"&amp;'Трёхпредметные наборы'!B67&amp;"}","")</f>
        <v>{Влажные салфетки}</v>
      </c>
      <c r="C277">
        <f ca="1">'Трёхпредметные наборы'!D67/COUNT('Список покупок'!$A$2:$A$31)</f>
        <v>0.43333333333333335</v>
      </c>
      <c r="D277">
        <f ca="1">'Трёхпредметные наборы'!D67/INDIRECT(ADDRESS(MATCH(A277,Таблицы!$G$3:$G$47)+1,3,,,Таблицы!$G$1))</f>
        <v>0.8125</v>
      </c>
      <c r="E277" s="5">
        <f t="shared" ca="1" si="4"/>
        <v>0.35208333333333336</v>
      </c>
    </row>
    <row r="278" spans="1:5" hidden="1" x14ac:dyDescent="0.3">
      <c r="A278" t="str">
        <f ca="1">IF('Трёхпредметные наборы'!$D68 &gt;=Параметры!$A$2,"{"&amp;'Трёхпредметные наборы'!A68&amp;", "&amp;'Трёхпредметные наборы'!C68&amp;"}","")</f>
        <v>{Валидол, Корвалол}</v>
      </c>
      <c r="B278" t="str">
        <f ca="1">IF('Трёхпредметные наборы'!$D68 &gt;=Параметры!$A$2,"{"&amp;'Трёхпредметные наборы'!B68&amp;"}","")</f>
        <v>{Влажные салфетки}</v>
      </c>
      <c r="C278">
        <f ca="1">'Трёхпредметные наборы'!D68/COUNT('Список покупок'!$A$2:$A$31)</f>
        <v>0.16666666666666666</v>
      </c>
      <c r="D278">
        <f ca="1">'Трёхпредметные наборы'!D68/INDIRECT(ADDRESS(MATCH(A278,Таблицы!$G$3:$G$47)+1,3,,,Таблицы!$G$1))</f>
        <v>0.83333333333333337</v>
      </c>
      <c r="E278" s="5">
        <f t="shared" ca="1" si="4"/>
        <v>0.1388888888888889</v>
      </c>
    </row>
    <row r="279" spans="1:5" hidden="1" x14ac:dyDescent="0.3">
      <c r="A279" t="e">
        <f ca="1">IF('Трёхпредметные наборы'!$D69 &gt;=Параметры!$A$2,"{"&amp;'Трёхпредметные наборы'!A69&amp;", "&amp;'Трёхпредметные наборы'!C69&amp;"}","")</f>
        <v>#N/A</v>
      </c>
      <c r="B279" t="e">
        <f ca="1">IF('Трёхпредметные наборы'!$D69 &gt;=Параметры!$A$2,"{"&amp;'Трёхпредметные наборы'!B69&amp;"}","")</f>
        <v>#N/A</v>
      </c>
      <c r="C279" t="e">
        <f ca="1">'Трёхпредметные наборы'!D69/COUNT('Список покупок'!$A$2:$A$31)</f>
        <v>#N/A</v>
      </c>
      <c r="D279" t="e">
        <f ca="1">'Трёхпредметные наборы'!D69/INDIRECT(ADDRESS(MATCH(A279,Таблицы!$G$3:$G$47)+1,3,,,Таблицы!$G$1))</f>
        <v>#N/A</v>
      </c>
      <c r="E279" s="5" t="e">
        <f t="shared" ca="1" si="4"/>
        <v>#N/A</v>
      </c>
    </row>
    <row r="280" spans="1:5" hidden="1" x14ac:dyDescent="0.3">
      <c r="A280" t="e">
        <f ca="1">IF('Трёхпредметные наборы'!$D70 &gt;=Параметры!$A$2,"{"&amp;'Трёхпредметные наборы'!A70&amp;", "&amp;'Трёхпредметные наборы'!C70&amp;"}","")</f>
        <v>#N/A</v>
      </c>
      <c r="B280" t="e">
        <f ca="1">IF('Трёхпредметные наборы'!$D70 &gt;=Параметры!$A$2,"{"&amp;'Трёхпредметные наборы'!B70&amp;"}","")</f>
        <v>#N/A</v>
      </c>
      <c r="C280" t="e">
        <f ca="1">'Трёхпредметные наборы'!D70/COUNT('Список покупок'!$A$2:$A$31)</f>
        <v>#N/A</v>
      </c>
      <c r="D280" t="e">
        <f ca="1">'Трёхпредметные наборы'!D70/INDIRECT(ADDRESS(MATCH(A280,Таблицы!$G$3:$G$47)+1,3,,,Таблицы!$G$1))</f>
        <v>#N/A</v>
      </c>
      <c r="E280" s="5" t="e">
        <f t="shared" ca="1" si="4"/>
        <v>#N/A</v>
      </c>
    </row>
    <row r="281" spans="1:5" hidden="1" x14ac:dyDescent="0.3">
      <c r="A281" t="str">
        <f ca="1">IF('Трёхпредметные наборы'!$D71 &gt;=Параметры!$A$2,"{"&amp;'Трёхпредметные наборы'!A71&amp;", "&amp;'Трёхпредметные наборы'!C71&amp;"}","")</f>
        <v/>
      </c>
      <c r="B281" t="str">
        <f ca="1">IF('Трёхпредметные наборы'!$D71 &gt;=Параметры!$A$2,"{"&amp;'Трёхпредметные наборы'!B71&amp;"}","")</f>
        <v/>
      </c>
      <c r="C281">
        <f ca="1">'Трёхпредметные наборы'!D71/COUNT('Список покупок'!$A$2:$A$31)</f>
        <v>6.6666666666666666E-2</v>
      </c>
      <c r="D281" t="e">
        <f ca="1">'Трёхпредметные наборы'!D71/INDIRECT(ADDRESS(MATCH(A281,Таблицы!$G$3:$G$47)+1,3,,,Таблицы!$G$1))</f>
        <v>#N/A</v>
      </c>
      <c r="E281" s="5" t="e">
        <f t="shared" ca="1" si="4"/>
        <v>#N/A</v>
      </c>
    </row>
    <row r="282" spans="1:5" hidden="1" x14ac:dyDescent="0.3">
      <c r="A282" t="str">
        <f ca="1">IF('Трёхпредметные наборы'!$D72 &gt;=Параметры!$A$2,"{"&amp;'Трёхпредметные наборы'!A72&amp;", "&amp;'Трёхпредметные наборы'!C72&amp;"}","")</f>
        <v>{Валидол, Контрактубекс}</v>
      </c>
      <c r="B282" t="str">
        <f ca="1">IF('Трёхпредметные наборы'!$D72 &gt;=Параметры!$A$2,"{"&amp;'Трёхпредметные наборы'!B72&amp;"}","")</f>
        <v>{Долгит}</v>
      </c>
      <c r="C282">
        <f ca="1">'Трёхпредметные наборы'!D72/COUNT('Список покупок'!$A$2:$A$31)</f>
        <v>0.23333333333333334</v>
      </c>
      <c r="D282">
        <f ca="1">'Трёхпредметные наборы'!D72/INDIRECT(ADDRESS(MATCH(A282,Таблицы!$G$3:$G$47)+1,3,,,Таблицы!$G$1))</f>
        <v>0.4375</v>
      </c>
      <c r="E282" s="5">
        <f t="shared" ca="1" si="4"/>
        <v>0.10208333333333333</v>
      </c>
    </row>
    <row r="283" spans="1:5" hidden="1" x14ac:dyDescent="0.3">
      <c r="A283" t="str">
        <f ca="1">IF('Трёхпредметные наборы'!$D73 &gt;=Параметры!$A$2,"{"&amp;'Трёхпредметные наборы'!A73&amp;", "&amp;'Трёхпредметные наборы'!C73&amp;"}","")</f>
        <v/>
      </c>
      <c r="B283" t="str">
        <f ca="1">IF('Трёхпредметные наборы'!$D73 &gt;=Параметры!$A$2,"{"&amp;'Трёхпредметные наборы'!B73&amp;"}","")</f>
        <v/>
      </c>
      <c r="C283">
        <f ca="1">'Трёхпредметные наборы'!D73/COUNT('Список покупок'!$A$2:$A$31)</f>
        <v>0.13333333333333333</v>
      </c>
      <c r="D283" t="e">
        <f ca="1">'Трёхпредметные наборы'!D73/INDIRECT(ADDRESS(MATCH(A283,Таблицы!$G$3:$G$47)+1,3,,,Таблицы!$G$1))</f>
        <v>#N/A</v>
      </c>
      <c r="E283" s="5" t="e">
        <f t="shared" ca="1" si="4"/>
        <v>#N/A</v>
      </c>
    </row>
    <row r="284" spans="1:5" hidden="1" x14ac:dyDescent="0.3">
      <c r="A284" t="e">
        <f ca="1">IF('Трёхпредметные наборы'!$D74 &gt;=Параметры!$A$2,"{"&amp;'Трёхпредметные наборы'!A74&amp;", "&amp;'Трёхпредметные наборы'!C74&amp;"}","")</f>
        <v>#N/A</v>
      </c>
      <c r="B284" t="e">
        <f ca="1">IF('Трёхпредметные наборы'!$D74 &gt;=Параметры!$A$2,"{"&amp;'Трёхпредметные наборы'!B74&amp;"}","")</f>
        <v>#N/A</v>
      </c>
      <c r="C284" t="e">
        <f ca="1">'Трёхпредметные наборы'!D74/COUNT('Список покупок'!$A$2:$A$31)</f>
        <v>#N/A</v>
      </c>
      <c r="D284" t="e">
        <f ca="1">'Трёхпредметные наборы'!D74/INDIRECT(ADDRESS(MATCH(A284,Таблицы!$G$3:$G$47)+1,3,,,Таблицы!$G$1))</f>
        <v>#N/A</v>
      </c>
      <c r="E284" s="5" t="e">
        <f t="shared" ca="1" si="4"/>
        <v>#N/A</v>
      </c>
    </row>
    <row r="285" spans="1:5" hidden="1" x14ac:dyDescent="0.3">
      <c r="A285" t="e">
        <f ca="1">IF('Трёхпредметные наборы'!$D75 &gt;=Параметры!$A$2,"{"&amp;'Трёхпредметные наборы'!A75&amp;", "&amp;'Трёхпредметные наборы'!C75&amp;"}","")</f>
        <v>#N/A</v>
      </c>
      <c r="B285" t="e">
        <f ca="1">IF('Трёхпредметные наборы'!$D75 &gt;=Параметры!$A$2,"{"&amp;'Трёхпредметные наборы'!B75&amp;"}","")</f>
        <v>#N/A</v>
      </c>
      <c r="C285" t="e">
        <f ca="1">'Трёхпредметные наборы'!D75/COUNT('Список покупок'!$A$2:$A$31)</f>
        <v>#N/A</v>
      </c>
      <c r="D285" t="e">
        <f ca="1">'Трёхпредметные наборы'!D75/INDIRECT(ADDRESS(MATCH(A285,Таблицы!$G$3:$G$47)+1,3,,,Таблицы!$G$1))</f>
        <v>#N/A</v>
      </c>
      <c r="E285" s="5" t="e">
        <f t="shared" ca="1" si="4"/>
        <v>#N/A</v>
      </c>
    </row>
    <row r="286" spans="1:5" hidden="1" x14ac:dyDescent="0.3">
      <c r="A286" t="str">
        <f ca="1">IF('Трёхпредметные наборы'!$D76 &gt;=Параметры!$A$2,"{"&amp;'Трёхпредметные наборы'!A76&amp;", "&amp;'Трёхпредметные наборы'!C76&amp;"}","")</f>
        <v/>
      </c>
      <c r="B286" t="str">
        <f ca="1">IF('Трёхпредметные наборы'!$D76 &gt;=Параметры!$A$2,"{"&amp;'Трёхпредметные наборы'!B76&amp;"}","")</f>
        <v/>
      </c>
      <c r="C286">
        <f ca="1">'Трёхпредметные наборы'!D76/COUNT('Список покупок'!$A$2:$A$31)</f>
        <v>3.3333333333333333E-2</v>
      </c>
      <c r="D286" t="e">
        <f ca="1">'Трёхпредметные наборы'!D76/INDIRECT(ADDRESS(MATCH(A286,Таблицы!$G$3:$G$47)+1,3,,,Таблицы!$G$1))</f>
        <v>#N/A</v>
      </c>
      <c r="E286" s="5" t="e">
        <f t="shared" ca="1" si="4"/>
        <v>#N/A</v>
      </c>
    </row>
    <row r="287" spans="1:5" hidden="1" x14ac:dyDescent="0.3">
      <c r="A287" t="str">
        <f ca="1">IF('Трёхпредметные наборы'!$D77 &gt;=Параметры!$A$2,"{"&amp;'Трёхпредметные наборы'!A77&amp;", "&amp;'Трёхпредметные наборы'!C77&amp;"}","")</f>
        <v>{Валидол, Корвалол}</v>
      </c>
      <c r="B287" t="str">
        <f ca="1">IF('Трёхпредметные наборы'!$D77 &gt;=Параметры!$A$2,"{"&amp;'Трёхпредметные наборы'!B77&amp;"}","")</f>
        <v>{Контрактубекс}</v>
      </c>
      <c r="C287">
        <f ca="1">'Трёхпредметные наборы'!D77/COUNT('Список покупок'!$A$2:$A$31)</f>
        <v>0.16666666666666666</v>
      </c>
      <c r="D287">
        <f ca="1">'Трёхпредметные наборы'!D77/INDIRECT(ADDRESS(MATCH(A287,Таблицы!$G$3:$G$47)+1,3,,,Таблицы!$G$1))</f>
        <v>0.83333333333333337</v>
      </c>
      <c r="E287" s="5">
        <f t="shared" ca="1" si="4"/>
        <v>0.1388888888888889</v>
      </c>
    </row>
    <row r="288" spans="1:5" hidden="1" x14ac:dyDescent="0.3">
      <c r="A288" t="e">
        <f ca="1">IF('Трёхпредметные наборы'!$D78 &gt;=Параметры!$A$2,"{"&amp;'Трёхпредметные наборы'!A78&amp;", "&amp;'Трёхпредметные наборы'!C78&amp;"}","")</f>
        <v>#N/A</v>
      </c>
      <c r="B288" t="e">
        <f ca="1">IF('Трёхпредметные наборы'!$D78 &gt;=Параметры!$A$2,"{"&amp;'Трёхпредметные наборы'!B78&amp;"}","")</f>
        <v>#N/A</v>
      </c>
      <c r="C288" t="e">
        <f ca="1">'Трёхпредметные наборы'!D78/COUNT('Список покупок'!$A$2:$A$31)</f>
        <v>#N/A</v>
      </c>
      <c r="D288" t="e">
        <f ca="1">'Трёхпредметные наборы'!D78/INDIRECT(ADDRESS(MATCH(A288,Таблицы!$G$3:$G$47)+1,3,,,Таблицы!$G$1))</f>
        <v>#N/A</v>
      </c>
      <c r="E288" s="5" t="e">
        <f t="shared" ca="1" si="4"/>
        <v>#N/A</v>
      </c>
    </row>
    <row r="289" spans="1:5" hidden="1" x14ac:dyDescent="0.3">
      <c r="A289" t="e">
        <f ca="1">IF('Трёхпредметные наборы'!$D79 &gt;=Параметры!$A$2,"{"&amp;'Трёхпредметные наборы'!A79&amp;", "&amp;'Трёхпредметные наборы'!C79&amp;"}","")</f>
        <v>#N/A</v>
      </c>
      <c r="B289" t="e">
        <f ca="1">IF('Трёхпредметные наборы'!$D79 &gt;=Параметры!$A$2,"{"&amp;'Трёхпредметные наборы'!B79&amp;"}","")</f>
        <v>#N/A</v>
      </c>
      <c r="C289" t="e">
        <f ca="1">'Трёхпредметные наборы'!D79/COUNT('Список покупок'!$A$2:$A$31)</f>
        <v>#N/A</v>
      </c>
      <c r="D289" t="e">
        <f ca="1">'Трёхпредметные наборы'!D79/INDIRECT(ADDRESS(MATCH(A289,Таблицы!$G$3:$G$47)+1,3,,,Таблицы!$G$1))</f>
        <v>#N/A</v>
      </c>
      <c r="E289" s="5" t="e">
        <f t="shared" ca="1" si="4"/>
        <v>#N/A</v>
      </c>
    </row>
    <row r="290" spans="1:5" hidden="1" x14ac:dyDescent="0.3">
      <c r="A290" t="str">
        <f ca="1">IF('Трёхпредметные наборы'!$D80 &gt;=Параметры!$A$2,"{"&amp;'Трёхпредметные наборы'!A80&amp;", "&amp;'Трёхпредметные наборы'!C80&amp;"}","")</f>
        <v/>
      </c>
      <c r="B290" t="str">
        <f ca="1">IF('Трёхпредметные наборы'!$D80 &gt;=Параметры!$A$2,"{"&amp;'Трёхпредметные наборы'!B80&amp;"}","")</f>
        <v/>
      </c>
      <c r="C290">
        <f ca="1">'Трёхпредметные наборы'!D80/COUNT('Список покупок'!$A$2:$A$31)</f>
        <v>6.6666666666666666E-2</v>
      </c>
      <c r="D290" t="e">
        <f ca="1">'Трёхпредметные наборы'!D80/INDIRECT(ADDRESS(MATCH(A290,Таблицы!$G$3:$G$47)+1,3,,,Таблицы!$G$1))</f>
        <v>#N/A</v>
      </c>
      <c r="E290" s="5" t="e">
        <f t="shared" ca="1" si="4"/>
        <v>#N/A</v>
      </c>
    </row>
    <row r="291" spans="1:5" hidden="1" x14ac:dyDescent="0.3">
      <c r="A291" t="e">
        <f ca="1">IF('Трёхпредметные наборы'!$D81 &gt;=Параметры!$A$2,"{"&amp;'Трёхпредметные наборы'!A81&amp;", "&amp;'Трёхпредметные наборы'!C81&amp;"}","")</f>
        <v>#N/A</v>
      </c>
      <c r="B291" t="e">
        <f ca="1">IF('Трёхпредметные наборы'!$D81 &gt;=Параметры!$A$2,"{"&amp;'Трёхпредметные наборы'!B81&amp;"}","")</f>
        <v>#N/A</v>
      </c>
      <c r="C291" t="e">
        <f ca="1">'Трёхпредметные наборы'!D81/COUNT('Список покупок'!$A$2:$A$31)</f>
        <v>#N/A</v>
      </c>
      <c r="D291" t="e">
        <f ca="1">'Трёхпредметные наборы'!D81/INDIRECT(ADDRESS(MATCH(A291,Таблицы!$G$3:$G$47)+1,3,,,Таблицы!$G$1))</f>
        <v>#N/A</v>
      </c>
      <c r="E291" s="5" t="e">
        <f t="shared" ca="1" si="4"/>
        <v>#N/A</v>
      </c>
    </row>
    <row r="292" spans="1:5" hidden="1" x14ac:dyDescent="0.3">
      <c r="A292" t="e">
        <f ca="1">IF('Трёхпредметные наборы'!$D82 &gt;=Параметры!$A$2,"{"&amp;'Трёхпредметные наборы'!A82&amp;", "&amp;'Трёхпредметные наборы'!C82&amp;"}","")</f>
        <v>#N/A</v>
      </c>
      <c r="B292" t="e">
        <f ca="1">IF('Трёхпредметные наборы'!$D82 &gt;=Параметры!$A$2,"{"&amp;'Трёхпредметные наборы'!B82&amp;"}","")</f>
        <v>#N/A</v>
      </c>
      <c r="C292" t="e">
        <f ca="1">'Трёхпредметные наборы'!D82/COUNT('Список покупок'!$A$2:$A$31)</f>
        <v>#N/A</v>
      </c>
      <c r="D292" t="e">
        <f ca="1">'Трёхпредметные наборы'!D82/INDIRECT(ADDRESS(MATCH(A292,Таблицы!$G$3:$G$47)+1,3,,,Таблицы!$G$1))</f>
        <v>#N/A</v>
      </c>
      <c r="E292" s="5" t="e">
        <f t="shared" ca="1" si="4"/>
        <v>#N/A</v>
      </c>
    </row>
    <row r="293" spans="1:5" hidden="1" x14ac:dyDescent="0.3">
      <c r="A293" t="str">
        <f ca="1">IF('Трёхпредметные наборы'!$D83 &gt;=Параметры!$A$2,"{"&amp;'Трёхпредметные наборы'!A83&amp;", "&amp;'Трёхпредметные наборы'!C83&amp;"}","")</f>
        <v/>
      </c>
      <c r="B293" t="str">
        <f ca="1">IF('Трёхпредметные наборы'!$D83 &gt;=Параметры!$A$2,"{"&amp;'Трёхпредметные наборы'!B83&amp;"}","")</f>
        <v/>
      </c>
      <c r="C293">
        <f ca="1">'Трёхпредметные наборы'!D83/COUNT('Список покупок'!$A$2:$A$31)</f>
        <v>3.3333333333333333E-2</v>
      </c>
      <c r="D293" t="e">
        <f ca="1">'Трёхпредметные наборы'!D83/INDIRECT(ADDRESS(MATCH(A293,Таблицы!$G$3:$G$47)+1,3,,,Таблицы!$G$1))</f>
        <v>#N/A</v>
      </c>
      <c r="E293" s="5" t="e">
        <f t="shared" ca="1" si="4"/>
        <v>#N/A</v>
      </c>
    </row>
    <row r="294" spans="1:5" hidden="1" x14ac:dyDescent="0.3">
      <c r="A294" t="e">
        <f ca="1">IF('Трёхпредметные наборы'!$D84 &gt;=Параметры!$A$2,"{"&amp;'Трёхпредметные наборы'!A84&amp;", "&amp;'Трёхпредметные наборы'!C84&amp;"}","")</f>
        <v>#N/A</v>
      </c>
      <c r="B294" t="e">
        <f ca="1">IF('Трёхпредметные наборы'!$D84 &gt;=Параметры!$A$2,"{"&amp;'Трёхпредметные наборы'!B84&amp;"}","")</f>
        <v>#N/A</v>
      </c>
      <c r="C294" t="e">
        <f ca="1">'Трёхпредметные наборы'!D84/COUNT('Список покупок'!$A$2:$A$31)</f>
        <v>#N/A</v>
      </c>
      <c r="D294" t="e">
        <f ca="1">'Трёхпредметные наборы'!D84/INDIRECT(ADDRESS(MATCH(A294,Таблицы!$G$3:$G$47)+1,3,,,Таблицы!$G$1))</f>
        <v>#N/A</v>
      </c>
      <c r="E294" s="5" t="e">
        <f t="shared" ca="1" si="4"/>
        <v>#N/A</v>
      </c>
    </row>
    <row r="295" spans="1:5" hidden="1" x14ac:dyDescent="0.3">
      <c r="A295" t="e">
        <f ca="1">IF('Трёхпредметные наборы'!$D85 &gt;=Параметры!$A$2,"{"&amp;'Трёхпредметные наборы'!A85&amp;", "&amp;'Трёхпредметные наборы'!C85&amp;"}","")</f>
        <v>#N/A</v>
      </c>
      <c r="B295" t="e">
        <f ca="1">IF('Трёхпредметные наборы'!$D85 &gt;=Параметры!$A$2,"{"&amp;'Трёхпредметные наборы'!B85&amp;"}","")</f>
        <v>#N/A</v>
      </c>
      <c r="C295" t="e">
        <f ca="1">'Трёхпредметные наборы'!D85/COUNT('Список покупок'!$A$2:$A$31)</f>
        <v>#N/A</v>
      </c>
      <c r="D295" t="e">
        <f ca="1">'Трёхпредметные наборы'!D85/INDIRECT(ADDRESS(MATCH(A295,Таблицы!$G$3:$G$47)+1,3,,,Таблицы!$G$1))</f>
        <v>#N/A</v>
      </c>
      <c r="E295" s="5" t="e">
        <f t="shared" ca="1" si="4"/>
        <v>#N/A</v>
      </c>
    </row>
    <row r="296" spans="1:5" hidden="1" x14ac:dyDescent="0.3">
      <c r="A296" t="e">
        <f ca="1">IF('Трёхпредметные наборы'!$D86 &gt;=Параметры!$A$2,"{"&amp;'Трёхпредметные наборы'!A86&amp;", "&amp;'Трёхпредметные наборы'!C86&amp;"}","")</f>
        <v>#N/A</v>
      </c>
      <c r="B296" t="e">
        <f ca="1">IF('Трёхпредметные наборы'!$D86 &gt;=Параметры!$A$2,"{"&amp;'Трёхпредметные наборы'!B86&amp;"}","")</f>
        <v>#N/A</v>
      </c>
      <c r="C296" t="e">
        <f ca="1">'Трёхпредметные наборы'!D86/COUNT('Список покупок'!$A$2:$A$31)</f>
        <v>#N/A</v>
      </c>
      <c r="D296" t="e">
        <f ca="1">'Трёхпредметные наборы'!D86/INDIRECT(ADDRESS(MATCH(A296,Таблицы!$G$3:$G$47)+1,3,,,Таблицы!$G$1))</f>
        <v>#N/A</v>
      </c>
      <c r="E296" s="5" t="e">
        <f t="shared" ca="1" si="4"/>
        <v>#N/A</v>
      </c>
    </row>
    <row r="297" spans="1:5" hidden="1" x14ac:dyDescent="0.3">
      <c r="A297" t="str">
        <f ca="1">IF('Трёхпредметные наборы'!$D87 &gt;=Параметры!$A$2,"{"&amp;'Трёхпредметные наборы'!A87&amp;", "&amp;'Трёхпредметные наборы'!C87&amp;"}","")</f>
        <v>{Влажные салфетки, Контрактубекс}</v>
      </c>
      <c r="B297" t="str">
        <f ca="1">IF('Трёхпредметные наборы'!$D87 &gt;=Параметры!$A$2,"{"&amp;'Трёхпредметные наборы'!B87&amp;"}","")</f>
        <v>{Долгит}</v>
      </c>
      <c r="C297">
        <f ca="1">'Трёхпредметные наборы'!D87/COUNT('Список покупок'!$A$2:$A$31)</f>
        <v>0.26666666666666666</v>
      </c>
      <c r="D297">
        <f ca="1">'Трёхпредметные наборы'!D87/INDIRECT(ADDRESS(MATCH(A297,Таблицы!$G$3:$G$47)+1,3,,,Таблицы!$G$1))</f>
        <v>0.5</v>
      </c>
      <c r="E297" s="5">
        <f t="shared" ca="1" si="4"/>
        <v>0.13333333333333333</v>
      </c>
    </row>
    <row r="298" spans="1:5" hidden="1" x14ac:dyDescent="0.3">
      <c r="A298" t="str">
        <f ca="1">IF('Трёхпредметные наборы'!$D88 &gt;=Параметры!$A$2,"{"&amp;'Трёхпредметные наборы'!A88&amp;", "&amp;'Трёхпредметные наборы'!C88&amp;"}","")</f>
        <v/>
      </c>
      <c r="B298" t="str">
        <f ca="1">IF('Трёхпредметные наборы'!$D88 &gt;=Параметры!$A$2,"{"&amp;'Трёхпредметные наборы'!B88&amp;"}","")</f>
        <v/>
      </c>
      <c r="C298">
        <f ca="1">'Трёхпредметные наборы'!D88/COUNT('Список покупок'!$A$2:$A$31)</f>
        <v>0.13333333333333333</v>
      </c>
      <c r="D298" t="e">
        <f ca="1">'Трёхпредметные наборы'!D88/INDIRECT(ADDRESS(MATCH(A298,Таблицы!$G$3:$G$47)+1,3,,,Таблицы!$G$1))</f>
        <v>#N/A</v>
      </c>
      <c r="E298" s="5" t="e">
        <f t="shared" ca="1" si="4"/>
        <v>#N/A</v>
      </c>
    </row>
    <row r="299" spans="1:5" hidden="1" x14ac:dyDescent="0.3">
      <c r="A299" t="e">
        <f ca="1">IF('Трёхпредметные наборы'!$D89 &gt;=Параметры!$A$2,"{"&amp;'Трёхпредметные наборы'!A89&amp;", "&amp;'Трёхпредметные наборы'!C89&amp;"}","")</f>
        <v>#N/A</v>
      </c>
      <c r="B299" t="e">
        <f ca="1">IF('Трёхпредметные наборы'!$D89 &gt;=Параметры!$A$2,"{"&amp;'Трёхпредметные наборы'!B89&amp;"}","")</f>
        <v>#N/A</v>
      </c>
      <c r="C299" t="e">
        <f ca="1">'Трёхпредметные наборы'!D89/COUNT('Список покупок'!$A$2:$A$31)</f>
        <v>#N/A</v>
      </c>
      <c r="D299" t="e">
        <f ca="1">'Трёхпредметные наборы'!D89/INDIRECT(ADDRESS(MATCH(A299,Таблицы!$G$3:$G$47)+1,3,,,Таблицы!$G$1))</f>
        <v>#N/A</v>
      </c>
      <c r="E299" s="5" t="e">
        <f t="shared" ca="1" si="4"/>
        <v>#N/A</v>
      </c>
    </row>
    <row r="300" spans="1:5" hidden="1" x14ac:dyDescent="0.3">
      <c r="A300" t="e">
        <f ca="1">IF('Трёхпредметные наборы'!$D90 &gt;=Параметры!$A$2,"{"&amp;'Трёхпредметные наборы'!A90&amp;", "&amp;'Трёхпредметные наборы'!C90&amp;"}","")</f>
        <v>#N/A</v>
      </c>
      <c r="B300" t="e">
        <f ca="1">IF('Трёхпредметные наборы'!$D90 &gt;=Параметры!$A$2,"{"&amp;'Трёхпредметные наборы'!B90&amp;"}","")</f>
        <v>#N/A</v>
      </c>
      <c r="C300" t="e">
        <f ca="1">'Трёхпредметные наборы'!D90/COUNT('Список покупок'!$A$2:$A$31)</f>
        <v>#N/A</v>
      </c>
      <c r="D300" t="e">
        <f ca="1">'Трёхпредметные наборы'!D90/INDIRECT(ADDRESS(MATCH(A300,Таблицы!$G$3:$G$47)+1,3,,,Таблицы!$G$1))</f>
        <v>#N/A</v>
      </c>
      <c r="E300" s="5" t="e">
        <f t="shared" ca="1" si="4"/>
        <v>#N/A</v>
      </c>
    </row>
    <row r="301" spans="1:5" hidden="1" x14ac:dyDescent="0.3">
      <c r="A301" t="str">
        <f ca="1">IF('Трёхпредметные наборы'!$D91 &gt;=Параметры!$A$2,"{"&amp;'Трёхпредметные наборы'!A91&amp;", "&amp;'Трёхпредметные наборы'!C91&amp;"}","")</f>
        <v/>
      </c>
      <c r="B301" t="str">
        <f ca="1">IF('Трёхпредметные наборы'!$D91 &gt;=Параметры!$A$2,"{"&amp;'Трёхпредметные наборы'!B91&amp;"}","")</f>
        <v/>
      </c>
      <c r="C301">
        <f ca="1">'Трёхпредметные наборы'!D91/COUNT('Список покупок'!$A$2:$A$31)</f>
        <v>0.13333333333333333</v>
      </c>
      <c r="D301" t="e">
        <f ca="1">'Трёхпредметные наборы'!D91/INDIRECT(ADDRESS(MATCH(A301,Таблицы!$G$3:$G$47)+1,3,,,Таблицы!$G$1))</f>
        <v>#N/A</v>
      </c>
      <c r="E301" s="5" t="e">
        <f t="shared" ca="1" si="4"/>
        <v>#N/A</v>
      </c>
    </row>
    <row r="302" spans="1:5" hidden="1" x14ac:dyDescent="0.3">
      <c r="A302" t="str">
        <f ca="1">IF('Трёхпредметные наборы'!$D92 &gt;=Параметры!$A$2,"{"&amp;'Трёхпредметные наборы'!A92&amp;", "&amp;'Трёхпредметные наборы'!C92&amp;"}","")</f>
        <v/>
      </c>
      <c r="B302" t="str">
        <f ca="1">IF('Трёхпредметные наборы'!$D92 &gt;=Параметры!$A$2,"{"&amp;'Трёхпредметные наборы'!B92&amp;"}","")</f>
        <v/>
      </c>
      <c r="C302">
        <f ca="1">'Трёхпредметные наборы'!D92/COUNT('Список покупок'!$A$2:$A$31)</f>
        <v>0.13333333333333333</v>
      </c>
      <c r="D302" t="e">
        <f ca="1">'Трёхпредметные наборы'!D92/INDIRECT(ADDRESS(MATCH(A302,Таблицы!$G$3:$G$47)+1,3,,,Таблицы!$G$1))</f>
        <v>#N/A</v>
      </c>
      <c r="E302" s="5" t="e">
        <f t="shared" ca="1" si="4"/>
        <v>#N/A</v>
      </c>
    </row>
    <row r="303" spans="1:5" hidden="1" x14ac:dyDescent="0.3">
      <c r="A303" t="e">
        <f ca="1">IF('Трёхпредметные наборы'!$D93 &gt;=Параметры!$A$2,"{"&amp;'Трёхпредметные наборы'!A93&amp;", "&amp;'Трёхпредметные наборы'!C93&amp;"}","")</f>
        <v>#N/A</v>
      </c>
      <c r="B303" t="e">
        <f ca="1">IF('Трёхпредметные наборы'!$D93 &gt;=Параметры!$A$2,"{"&amp;'Трёхпредметные наборы'!B93&amp;"}","")</f>
        <v>#N/A</v>
      </c>
      <c r="C303" t="e">
        <f ca="1">'Трёхпредметные наборы'!D93/COUNT('Список покупок'!$A$2:$A$31)</f>
        <v>#N/A</v>
      </c>
      <c r="D303" t="e">
        <f ca="1">'Трёхпредметные наборы'!D93/INDIRECT(ADDRESS(MATCH(A303,Таблицы!$G$3:$G$47)+1,3,,,Таблицы!$G$1))</f>
        <v>#N/A</v>
      </c>
      <c r="E303" s="5" t="e">
        <f t="shared" ca="1" si="4"/>
        <v>#N/A</v>
      </c>
    </row>
    <row r="304" spans="1:5" hidden="1" x14ac:dyDescent="0.3">
      <c r="A304" t="e">
        <f ca="1">IF('Трёхпредметные наборы'!$D94 &gt;=Параметры!$A$2,"{"&amp;'Трёхпредметные наборы'!A94&amp;", "&amp;'Трёхпредметные наборы'!C94&amp;"}","")</f>
        <v>#N/A</v>
      </c>
      <c r="B304" t="e">
        <f ca="1">IF('Трёхпредметные наборы'!$D94 &gt;=Параметры!$A$2,"{"&amp;'Трёхпредметные наборы'!B94&amp;"}","")</f>
        <v>#N/A</v>
      </c>
      <c r="C304" t="e">
        <f ca="1">'Трёхпредметные наборы'!D94/COUNT('Список покупок'!$A$2:$A$31)</f>
        <v>#N/A</v>
      </c>
      <c r="D304" t="e">
        <f ca="1">'Трёхпредметные наборы'!D94/INDIRECT(ADDRESS(MATCH(A304,Таблицы!$G$3:$G$47)+1,3,,,Таблицы!$G$1))</f>
        <v>#N/A</v>
      </c>
      <c r="E304" s="5" t="e">
        <f t="shared" ca="1" si="4"/>
        <v>#N/A</v>
      </c>
    </row>
    <row r="305" spans="1:5" hidden="1" x14ac:dyDescent="0.3">
      <c r="A305" t="str">
        <f ca="1">IF('Трёхпредметные наборы'!$D95 &gt;=Параметры!$A$2,"{"&amp;'Трёхпредметные наборы'!A95&amp;", "&amp;'Трёхпредметные наборы'!C95&amp;"}","")</f>
        <v/>
      </c>
      <c r="B305" t="str">
        <f ca="1">IF('Трёхпредметные наборы'!$D95 &gt;=Параметры!$A$2,"{"&amp;'Трёхпредметные наборы'!B95&amp;"}","")</f>
        <v/>
      </c>
      <c r="C305">
        <f ca="1">'Трёхпредметные наборы'!D95/COUNT('Список покупок'!$A$2:$A$31)</f>
        <v>0.1</v>
      </c>
      <c r="D305" t="e">
        <f ca="1">'Трёхпредметные наборы'!D95/INDIRECT(ADDRESS(MATCH(A305,Таблицы!$G$3:$G$47)+1,3,,,Таблицы!$G$1))</f>
        <v>#N/A</v>
      </c>
      <c r="E305" s="5" t="e">
        <f t="shared" ca="1" si="4"/>
        <v>#N/A</v>
      </c>
    </row>
    <row r="306" spans="1:5" hidden="1" x14ac:dyDescent="0.3">
      <c r="A306" t="e">
        <f ca="1">IF('Трёхпредметные наборы'!$D96 &gt;=Параметры!$A$2,"{"&amp;'Трёхпредметные наборы'!A96&amp;", "&amp;'Трёхпредметные наборы'!C96&amp;"}","")</f>
        <v>#N/A</v>
      </c>
      <c r="B306" t="e">
        <f ca="1">IF('Трёхпредметные наборы'!$D96 &gt;=Параметры!$A$2,"{"&amp;'Трёхпредметные наборы'!B96&amp;"}","")</f>
        <v>#N/A</v>
      </c>
      <c r="C306" t="e">
        <f ca="1">'Трёхпредметные наборы'!D96/COUNT('Список покупок'!$A$2:$A$31)</f>
        <v>#N/A</v>
      </c>
      <c r="D306" t="e">
        <f ca="1">'Трёхпредметные наборы'!D96/INDIRECT(ADDRESS(MATCH(A306,Таблицы!$G$3:$G$47)+1,3,,,Таблицы!$G$1))</f>
        <v>#N/A</v>
      </c>
      <c r="E306" s="5" t="e">
        <f t="shared" ca="1" si="4"/>
        <v>#N/A</v>
      </c>
    </row>
    <row r="307" spans="1:5" hidden="1" x14ac:dyDescent="0.3">
      <c r="A307" t="e">
        <f ca="1">IF('Трёхпредметные наборы'!$D97 &gt;=Параметры!$A$2,"{"&amp;'Трёхпредметные наборы'!A97&amp;", "&amp;'Трёхпредметные наборы'!C97&amp;"}","")</f>
        <v>#N/A</v>
      </c>
      <c r="B307" t="e">
        <f ca="1">IF('Трёхпредметные наборы'!$D97 &gt;=Параметры!$A$2,"{"&amp;'Трёхпредметные наборы'!B97&amp;"}","")</f>
        <v>#N/A</v>
      </c>
      <c r="C307" t="e">
        <f ca="1">'Трёхпредметные наборы'!D97/COUNT('Список покупок'!$A$2:$A$31)</f>
        <v>#N/A</v>
      </c>
      <c r="D307" t="e">
        <f ca="1">'Трёхпредметные наборы'!D97/INDIRECT(ADDRESS(MATCH(A307,Таблицы!$G$3:$G$47)+1,3,,,Таблицы!$G$1))</f>
        <v>#N/A</v>
      </c>
      <c r="E307" s="5" t="e">
        <f t="shared" ca="1" si="4"/>
        <v>#N/A</v>
      </c>
    </row>
    <row r="308" spans="1:5" hidden="1" x14ac:dyDescent="0.3">
      <c r="A308" t="str">
        <f ca="1">IF('Трёхпредметные наборы'!$D98 &gt;=Параметры!$A$2,"{"&amp;'Трёхпредметные наборы'!A98&amp;", "&amp;'Трёхпредметные наборы'!C98&amp;"}","")</f>
        <v/>
      </c>
      <c r="B308" t="str">
        <f ca="1">IF('Трёхпредметные наборы'!$D98 &gt;=Параметры!$A$2,"{"&amp;'Трёхпредметные наборы'!B98&amp;"}","")</f>
        <v/>
      </c>
      <c r="C308">
        <f ca="1">'Трёхпредметные наборы'!D98/COUNT('Список покупок'!$A$2:$A$31)</f>
        <v>3.3333333333333333E-2</v>
      </c>
      <c r="D308" t="e">
        <f ca="1">'Трёхпредметные наборы'!D98/INDIRECT(ADDRESS(MATCH(A308,Таблицы!$G$3:$G$47)+1,3,,,Таблицы!$G$1))</f>
        <v>#N/A</v>
      </c>
      <c r="E308" s="5" t="e">
        <f t="shared" ca="1" si="4"/>
        <v>#N/A</v>
      </c>
    </row>
    <row r="309" spans="1:5" hidden="1" x14ac:dyDescent="0.3">
      <c r="A309" t="e">
        <f ca="1">IF('Трёхпредметные наборы'!$D99 &gt;=Параметры!$A$2,"{"&amp;'Трёхпредметные наборы'!A99&amp;", "&amp;'Трёхпредметные наборы'!C99&amp;"}","")</f>
        <v>#N/A</v>
      </c>
      <c r="B309" t="e">
        <f ca="1">IF('Трёхпредметные наборы'!$D99 &gt;=Параметры!$A$2,"{"&amp;'Трёхпредметные наборы'!B99&amp;"}","")</f>
        <v>#N/A</v>
      </c>
      <c r="C309" t="e">
        <f ca="1">'Трёхпредметные наборы'!D99/COUNT('Список покупок'!$A$2:$A$31)</f>
        <v>#N/A</v>
      </c>
      <c r="D309" t="e">
        <f ca="1">'Трёхпредметные наборы'!D99/INDIRECT(ADDRESS(MATCH(A309,Таблицы!$G$3:$G$47)+1,3,,,Таблицы!$G$1))</f>
        <v>#N/A</v>
      </c>
      <c r="E309" s="5" t="e">
        <f t="shared" ca="1" si="4"/>
        <v>#N/A</v>
      </c>
    </row>
    <row r="310" spans="1:5" hidden="1" x14ac:dyDescent="0.3">
      <c r="A310" t="e">
        <f ca="1">IF('Трёхпредметные наборы'!$D100 &gt;=Параметры!$A$2,"{"&amp;'Трёхпредметные наборы'!A100&amp;", "&amp;'Трёхпредметные наборы'!C100&amp;"}","")</f>
        <v>#N/A</v>
      </c>
      <c r="B310" t="e">
        <f ca="1">IF('Трёхпредметные наборы'!$D100 &gt;=Параметры!$A$2,"{"&amp;'Трёхпредметные наборы'!B100&amp;"}","")</f>
        <v>#N/A</v>
      </c>
      <c r="C310" t="e">
        <f ca="1">'Трёхпредметные наборы'!D100/COUNT('Список покупок'!$A$2:$A$31)</f>
        <v>#N/A</v>
      </c>
      <c r="D310" t="e">
        <f ca="1">'Трёхпредметные наборы'!D100/INDIRECT(ADDRESS(MATCH(A310,Таблицы!$G$3:$G$47)+1,3,,,Таблицы!$G$1))</f>
        <v>#N/A</v>
      </c>
      <c r="E310" s="5" t="e">
        <f t="shared" ca="1" si="4"/>
        <v>#N/A</v>
      </c>
    </row>
    <row r="311" spans="1:5" hidden="1" x14ac:dyDescent="0.3">
      <c r="A311" t="e">
        <f ca="1">IF('Трёхпредметные наборы'!$D101 &gt;=Параметры!$A$2,"{"&amp;'Трёхпредметные наборы'!A101&amp;", "&amp;'Трёхпредметные наборы'!C101&amp;"}","")</f>
        <v>#N/A</v>
      </c>
      <c r="B311" t="e">
        <f ca="1">IF('Трёхпредметные наборы'!$D101 &gt;=Параметры!$A$2,"{"&amp;'Трёхпредметные наборы'!B101&amp;"}","")</f>
        <v>#N/A</v>
      </c>
      <c r="C311" t="e">
        <f ca="1">'Трёхпредметные наборы'!D101/COUNT('Список покупок'!$A$2:$A$31)</f>
        <v>#N/A</v>
      </c>
      <c r="D311" t="e">
        <f ca="1">'Трёхпредметные наборы'!D101/INDIRECT(ADDRESS(MATCH(A311,Таблицы!$G$3:$G$47)+1,3,,,Таблицы!$G$1))</f>
        <v>#N/A</v>
      </c>
      <c r="E311" s="5" t="e">
        <f t="shared" ca="1" si="4"/>
        <v>#N/A</v>
      </c>
    </row>
    <row r="312" spans="1:5" hidden="1" x14ac:dyDescent="0.3">
      <c r="A312" t="str">
        <f ca="1">IF('Трёхпредметные наборы'!$D102 &gt;=Параметры!$A$2,"{"&amp;'Трёхпредметные наборы'!A102&amp;", "&amp;'Трёхпредметные наборы'!C102&amp;"}","")</f>
        <v/>
      </c>
      <c r="B312" t="str">
        <f ca="1">IF('Трёхпредметные наборы'!$D102 &gt;=Параметры!$A$2,"{"&amp;'Трёхпредметные наборы'!B102&amp;"}","")</f>
        <v/>
      </c>
      <c r="C312">
        <f ca="1">'Трёхпредметные наборы'!D102/COUNT('Список покупок'!$A$2:$A$31)</f>
        <v>0.1</v>
      </c>
      <c r="D312" t="e">
        <f ca="1">'Трёхпредметные наборы'!D102/INDIRECT(ADDRESS(MATCH(A312,Таблицы!$G$3:$G$47)+1,3,,,Таблицы!$G$1))</f>
        <v>#N/A</v>
      </c>
      <c r="E312" s="5" t="e">
        <f t="shared" ca="1" si="4"/>
        <v>#N/A</v>
      </c>
    </row>
    <row r="313" spans="1:5" hidden="1" x14ac:dyDescent="0.3">
      <c r="A313" t="e">
        <f ca="1">IF('Трёхпредметные наборы'!$D103 &gt;=Параметры!$A$2,"{"&amp;'Трёхпредметные наборы'!A103&amp;", "&amp;'Трёхпредметные наборы'!C103&amp;"}","")</f>
        <v>#N/A</v>
      </c>
      <c r="B313" t="e">
        <f ca="1">IF('Трёхпредметные наборы'!$D103 &gt;=Параметры!$A$2,"{"&amp;'Трёхпредметные наборы'!B103&amp;"}","")</f>
        <v>#N/A</v>
      </c>
      <c r="C313" t="e">
        <f ca="1">'Трёхпредметные наборы'!D103/COUNT('Список покупок'!$A$2:$A$31)</f>
        <v>#N/A</v>
      </c>
      <c r="D313" t="e">
        <f ca="1">'Трёхпредметные наборы'!D103/INDIRECT(ADDRESS(MATCH(A313,Таблицы!$G$3:$G$47)+1,3,,,Таблицы!$G$1))</f>
        <v>#N/A</v>
      </c>
      <c r="E313" s="5" t="e">
        <f t="shared" ca="1" si="4"/>
        <v>#N/A</v>
      </c>
    </row>
    <row r="314" spans="1:5" hidden="1" x14ac:dyDescent="0.3">
      <c r="A314" t="e">
        <f ca="1">IF('Трёхпредметные наборы'!$D104 &gt;=Параметры!$A$2,"{"&amp;'Трёхпредметные наборы'!A104&amp;", "&amp;'Трёхпредметные наборы'!C104&amp;"}","")</f>
        <v>#N/A</v>
      </c>
      <c r="B314" t="e">
        <f ca="1">IF('Трёхпредметные наборы'!$D104 &gt;=Параметры!$A$2,"{"&amp;'Трёхпредметные наборы'!B104&amp;"}","")</f>
        <v>#N/A</v>
      </c>
      <c r="C314" t="e">
        <f ca="1">'Трёхпредметные наборы'!D104/COUNT('Список покупок'!$A$2:$A$31)</f>
        <v>#N/A</v>
      </c>
      <c r="D314" t="e">
        <f ca="1">'Трёхпредметные наборы'!D104/INDIRECT(ADDRESS(MATCH(A314,Таблицы!$G$3:$G$47)+1,3,,,Таблицы!$G$1))</f>
        <v>#N/A</v>
      </c>
      <c r="E314" s="5" t="e">
        <f t="shared" ca="1" si="4"/>
        <v>#N/A</v>
      </c>
    </row>
    <row r="315" spans="1:5" hidden="1" x14ac:dyDescent="0.3">
      <c r="A315" t="str">
        <f ca="1">IF('Трёхпредметные наборы'!$D105 &gt;=Параметры!$A$2,"{"&amp;'Трёхпредметные наборы'!A105&amp;", "&amp;'Трёхпредметные наборы'!C105&amp;"}","")</f>
        <v/>
      </c>
      <c r="B315" t="str">
        <f ca="1">IF('Трёхпредметные наборы'!$D105 &gt;=Параметры!$A$2,"{"&amp;'Трёхпредметные наборы'!B105&amp;"}","")</f>
        <v/>
      </c>
      <c r="C315">
        <f ca="1">'Трёхпредметные наборы'!D105/COUNT('Список покупок'!$A$2:$A$31)</f>
        <v>6.6666666666666666E-2</v>
      </c>
      <c r="D315" t="e">
        <f ca="1">'Трёхпредметные наборы'!D105/INDIRECT(ADDRESS(MATCH(A315,Таблицы!$G$3:$G$47)+1,3,,,Таблицы!$G$1))</f>
        <v>#N/A</v>
      </c>
      <c r="E315" s="5" t="e">
        <f t="shared" ca="1" si="4"/>
        <v>#N/A</v>
      </c>
    </row>
    <row r="316" spans="1:5" hidden="1" x14ac:dyDescent="0.3">
      <c r="A316" t="e">
        <f ca="1">IF('Трёхпредметные наборы'!$D106 &gt;=Параметры!$A$2,"{"&amp;'Трёхпредметные наборы'!A106&amp;", "&amp;'Трёхпредметные наборы'!C106&amp;"}","")</f>
        <v>#N/A</v>
      </c>
      <c r="B316" t="e">
        <f ca="1">IF('Трёхпредметные наборы'!$D106 &gt;=Параметры!$A$2,"{"&amp;'Трёхпредметные наборы'!B106&amp;"}","")</f>
        <v>#N/A</v>
      </c>
      <c r="C316" t="e">
        <f ca="1">'Трёхпредметные наборы'!D106/COUNT('Список покупок'!$A$2:$A$31)</f>
        <v>#N/A</v>
      </c>
      <c r="D316" t="e">
        <f ca="1">'Трёхпредметные наборы'!D106/INDIRECT(ADDRESS(MATCH(A316,Таблицы!$G$3:$G$47)+1,3,,,Таблицы!$G$1))</f>
        <v>#N/A</v>
      </c>
      <c r="E316" s="5" t="e">
        <f t="shared" ca="1" si="4"/>
        <v>#N/A</v>
      </c>
    </row>
    <row r="317" spans="1:5" hidden="1" x14ac:dyDescent="0.3">
      <c r="A317" t="e">
        <f ca="1">IF('Трёхпредметные наборы'!$D107 &gt;=Параметры!$A$2,"{"&amp;'Трёхпредметные наборы'!A107&amp;", "&amp;'Трёхпредметные наборы'!C107&amp;"}","")</f>
        <v>#N/A</v>
      </c>
      <c r="B317" t="e">
        <f ca="1">IF('Трёхпредметные наборы'!$D107 &gt;=Параметры!$A$2,"{"&amp;'Трёхпредметные наборы'!B107&amp;"}","")</f>
        <v>#N/A</v>
      </c>
      <c r="C317" t="e">
        <f ca="1">'Трёхпредметные наборы'!D107/COUNT('Список покупок'!$A$2:$A$31)</f>
        <v>#N/A</v>
      </c>
      <c r="D317" t="e">
        <f ca="1">'Трёхпредметные наборы'!D107/INDIRECT(ADDRESS(MATCH(A317,Таблицы!$G$3:$G$47)+1,3,,,Таблицы!$G$1))</f>
        <v>#N/A</v>
      </c>
      <c r="E317" s="5" t="e">
        <f t="shared" ca="1" si="4"/>
        <v>#N/A</v>
      </c>
    </row>
    <row r="318" spans="1:5" hidden="1" x14ac:dyDescent="0.3">
      <c r="A318" t="str">
        <f ca="1">IF('Трёхпредметные наборы'!$D108 &gt;=Параметры!$A$2,"{"&amp;'Трёхпредметные наборы'!A108&amp;", "&amp;'Трёхпредметные наборы'!C108&amp;"}","")</f>
        <v/>
      </c>
      <c r="B318" t="str">
        <f ca="1">IF('Трёхпредметные наборы'!$D108 &gt;=Параметры!$A$2,"{"&amp;'Трёхпредметные наборы'!B108&amp;"}","")</f>
        <v/>
      </c>
      <c r="C318">
        <f ca="1">'Трёхпредметные наборы'!D108/COUNT('Список покупок'!$A$2:$A$31)</f>
        <v>6.6666666666666666E-2</v>
      </c>
      <c r="D318" t="e">
        <f ca="1">'Трёхпредметные наборы'!D108/INDIRECT(ADDRESS(MATCH(A318,Таблицы!$G$3:$G$47)+1,3,,,Таблицы!$G$1))</f>
        <v>#N/A</v>
      </c>
      <c r="E318" s="5" t="e">
        <f t="shared" ca="1" si="4"/>
        <v>#N/A</v>
      </c>
    </row>
    <row r="319" spans="1:5" hidden="1" x14ac:dyDescent="0.3">
      <c r="A319" t="e">
        <f ca="1">IF('Трёхпредметные наборы'!$D109 &gt;=Параметры!$A$2,"{"&amp;'Трёхпредметные наборы'!A109&amp;", "&amp;'Трёхпредметные наборы'!C109&amp;"}","")</f>
        <v>#N/A</v>
      </c>
      <c r="B319" t="e">
        <f ca="1">IF('Трёхпредметные наборы'!$D109 &gt;=Параметры!$A$2,"{"&amp;'Трёхпредметные наборы'!B109&amp;"}","")</f>
        <v>#N/A</v>
      </c>
      <c r="C319" t="e">
        <f ca="1">'Трёхпредметные наборы'!D109/COUNT('Список покупок'!$A$2:$A$31)</f>
        <v>#N/A</v>
      </c>
      <c r="D319" t="e">
        <f ca="1">'Трёхпредметные наборы'!D109/INDIRECT(ADDRESS(MATCH(A319,Таблицы!$G$3:$G$47)+1,3,,,Таблицы!$G$1))</f>
        <v>#N/A</v>
      </c>
      <c r="E319" s="5" t="e">
        <f t="shared" ca="1" si="4"/>
        <v>#N/A</v>
      </c>
    </row>
    <row r="320" spans="1:5" hidden="1" x14ac:dyDescent="0.3">
      <c r="A320" t="e">
        <f ca="1">IF('Трёхпредметные наборы'!$D110 &gt;=Параметры!$A$2,"{"&amp;'Трёхпредметные наборы'!A110&amp;", "&amp;'Трёхпредметные наборы'!C110&amp;"}","")</f>
        <v>#N/A</v>
      </c>
      <c r="B320" t="e">
        <f ca="1">IF('Трёхпредметные наборы'!$D110 &gt;=Параметры!$A$2,"{"&amp;'Трёхпредметные наборы'!B110&amp;"}","")</f>
        <v>#N/A</v>
      </c>
      <c r="C320" t="e">
        <f ca="1">'Трёхпредметные наборы'!D110/COUNT('Список покупок'!$A$2:$A$31)</f>
        <v>#N/A</v>
      </c>
      <c r="D320" t="e">
        <f ca="1">'Трёхпредметные наборы'!D110/INDIRECT(ADDRESS(MATCH(A320,Таблицы!$G$3:$G$47)+1,3,,,Таблицы!$G$1))</f>
        <v>#N/A</v>
      </c>
      <c r="E320" s="5" t="e">
        <f t="shared" ca="1" si="4"/>
        <v>#N/A</v>
      </c>
    </row>
    <row r="321" spans="1:5" hidden="1" x14ac:dyDescent="0.3">
      <c r="A321" t="e">
        <f ca="1">IF('Трёхпредметные наборы'!$D111 &gt;=Параметры!$A$2,"{"&amp;'Трёхпредметные наборы'!A111&amp;", "&amp;'Трёхпредметные наборы'!C111&amp;"}","")</f>
        <v>#N/A</v>
      </c>
      <c r="B321" t="e">
        <f ca="1">IF('Трёхпредметные наборы'!$D111 &gt;=Параметры!$A$2,"{"&amp;'Трёхпредметные наборы'!B111&amp;"}","")</f>
        <v>#N/A</v>
      </c>
      <c r="C321" t="e">
        <f ca="1">'Трёхпредметные наборы'!D111/COUNT('Список покупок'!$A$2:$A$31)</f>
        <v>#N/A</v>
      </c>
      <c r="D321" t="e">
        <f ca="1">'Трёхпредметные наборы'!D111/INDIRECT(ADDRESS(MATCH(A321,Таблицы!$G$3:$G$47)+1,3,,,Таблицы!$G$1))</f>
        <v>#N/A</v>
      </c>
      <c r="E321" s="5" t="e">
        <f t="shared" ca="1" si="4"/>
        <v>#N/A</v>
      </c>
    </row>
    <row r="322" spans="1:5" hidden="1" x14ac:dyDescent="0.3">
      <c r="A322" t="e">
        <f ca="1">IF('Трёхпредметные наборы'!$D112 &gt;=Параметры!$A$2,"{"&amp;'Трёхпредметные наборы'!A112&amp;", "&amp;'Трёхпредметные наборы'!C112&amp;"}","")</f>
        <v>#N/A</v>
      </c>
      <c r="B322" t="e">
        <f ca="1">IF('Трёхпредметные наборы'!$D112 &gt;=Параметры!$A$2,"{"&amp;'Трёхпредметные наборы'!B112&amp;"}","")</f>
        <v>#N/A</v>
      </c>
      <c r="C322" t="e">
        <f ca="1">'Трёхпредметные наборы'!D112/COUNT('Список покупок'!$A$2:$A$31)</f>
        <v>#N/A</v>
      </c>
      <c r="D322" t="e">
        <f ca="1">'Трёхпредметные наборы'!D112/INDIRECT(ADDRESS(MATCH(A322,Таблицы!$G$3:$G$47)+1,3,,,Таблицы!$G$1))</f>
        <v>#N/A</v>
      </c>
      <c r="E322" s="5" t="e">
        <f t="shared" ca="1" si="4"/>
        <v>#N/A</v>
      </c>
    </row>
    <row r="323" spans="1:5" hidden="1" x14ac:dyDescent="0.3">
      <c r="A323" t="e">
        <f ca="1">IF('Трёхпредметные наборы'!$D113 &gt;=Параметры!$A$2,"{"&amp;'Трёхпредметные наборы'!A113&amp;", "&amp;'Трёхпредметные наборы'!C113&amp;"}","")</f>
        <v>#N/A</v>
      </c>
      <c r="B323" t="e">
        <f ca="1">IF('Трёхпредметные наборы'!$D113 &gt;=Параметры!$A$2,"{"&amp;'Трёхпредметные наборы'!B113&amp;"}","")</f>
        <v>#N/A</v>
      </c>
      <c r="C323" t="e">
        <f ca="1">'Трёхпредметные наборы'!D113/COUNT('Список покупок'!$A$2:$A$31)</f>
        <v>#N/A</v>
      </c>
      <c r="D323" t="e">
        <f ca="1">'Трёхпредметные наборы'!D113/INDIRECT(ADDRESS(MATCH(A323,Таблицы!$G$3:$G$47)+1,3,,,Таблицы!$G$1))</f>
        <v>#N/A</v>
      </c>
      <c r="E323" s="5" t="e">
        <f t="shared" ca="1" si="4"/>
        <v>#N/A</v>
      </c>
    </row>
    <row r="324" spans="1:5" hidden="1" x14ac:dyDescent="0.3">
      <c r="A324" t="str">
        <f ca="1">IF('Трёхпредметные наборы'!$D114 &gt;=Параметры!$A$2,"{"&amp;'Трёхпредметные наборы'!A114&amp;", "&amp;'Трёхпредметные наборы'!C114&amp;"}","")</f>
        <v/>
      </c>
      <c r="B324" t="str">
        <f ca="1">IF('Трёхпредметные наборы'!$D114 &gt;=Параметры!$A$2,"{"&amp;'Трёхпредметные наборы'!B114&amp;"}","")</f>
        <v/>
      </c>
      <c r="C324">
        <f ca="1">'Трёхпредметные наборы'!D114/COUNT('Список покупок'!$A$2:$A$31)</f>
        <v>3.3333333333333333E-2</v>
      </c>
      <c r="D324" t="e">
        <f ca="1">'Трёхпредметные наборы'!D114/INDIRECT(ADDRESS(MATCH(A324,Таблицы!$G$3:$G$47)+1,3,,,Таблицы!$G$1))</f>
        <v>#N/A</v>
      </c>
      <c r="E324" s="5" t="e">
        <f t="shared" ca="1" si="4"/>
        <v>#N/A</v>
      </c>
    </row>
    <row r="325" spans="1:5" hidden="1" x14ac:dyDescent="0.3">
      <c r="A325" t="e">
        <f ca="1">IF('Трёхпредметные наборы'!$D115 &gt;=Параметры!$A$2,"{"&amp;'Трёхпредметные наборы'!A115&amp;", "&amp;'Трёхпредметные наборы'!C115&amp;"}","")</f>
        <v>#N/A</v>
      </c>
      <c r="B325" t="e">
        <f ca="1">IF('Трёхпредметные наборы'!$D115 &gt;=Параметры!$A$2,"{"&amp;'Трёхпредметные наборы'!B115&amp;"}","")</f>
        <v>#N/A</v>
      </c>
      <c r="C325" t="e">
        <f ca="1">'Трёхпредметные наборы'!D115/COUNT('Список покупок'!$A$2:$A$31)</f>
        <v>#N/A</v>
      </c>
      <c r="D325" t="e">
        <f ca="1">'Трёхпредметные наборы'!D115/INDIRECT(ADDRESS(MATCH(A325,Таблицы!$G$3:$G$47)+1,3,,,Таблицы!$G$1))</f>
        <v>#N/A</v>
      </c>
      <c r="E325" s="5" t="e">
        <f t="shared" ref="E325:E388" ca="1" si="5">C325*D325</f>
        <v>#N/A</v>
      </c>
    </row>
    <row r="326" spans="1:5" hidden="1" x14ac:dyDescent="0.3">
      <c r="A326" t="e">
        <f ca="1">IF('Трёхпредметные наборы'!$D116 &gt;=Параметры!$A$2,"{"&amp;'Трёхпредметные наборы'!A116&amp;", "&amp;'Трёхпредметные наборы'!C116&amp;"}","")</f>
        <v>#N/A</v>
      </c>
      <c r="B326" t="e">
        <f ca="1">IF('Трёхпредметные наборы'!$D116 &gt;=Параметры!$A$2,"{"&amp;'Трёхпредметные наборы'!B116&amp;"}","")</f>
        <v>#N/A</v>
      </c>
      <c r="C326" t="e">
        <f ca="1">'Трёхпредметные наборы'!D116/COUNT('Список покупок'!$A$2:$A$31)</f>
        <v>#N/A</v>
      </c>
      <c r="D326" t="e">
        <f ca="1">'Трёхпредметные наборы'!D116/INDIRECT(ADDRESS(MATCH(A326,Таблицы!$G$3:$G$47)+1,3,,,Таблицы!$G$1))</f>
        <v>#N/A</v>
      </c>
      <c r="E326" s="5" t="e">
        <f t="shared" ca="1" si="5"/>
        <v>#N/A</v>
      </c>
    </row>
    <row r="327" spans="1:5" hidden="1" x14ac:dyDescent="0.3">
      <c r="A327" t="e">
        <f ca="1">IF('Трёхпредметные наборы'!$D117 &gt;=Параметры!$A$2,"{"&amp;'Трёхпредметные наборы'!A117&amp;", "&amp;'Трёхпредметные наборы'!C117&amp;"}","")</f>
        <v>#N/A</v>
      </c>
      <c r="B327" t="e">
        <f ca="1">IF('Трёхпредметные наборы'!$D117 &gt;=Параметры!$A$2,"{"&amp;'Трёхпредметные наборы'!B117&amp;"}","")</f>
        <v>#N/A</v>
      </c>
      <c r="C327" t="e">
        <f ca="1">'Трёхпредметные наборы'!D117/COUNT('Список покупок'!$A$2:$A$31)</f>
        <v>#N/A</v>
      </c>
      <c r="D327" t="e">
        <f ca="1">'Трёхпредметные наборы'!D117/INDIRECT(ADDRESS(MATCH(A327,Таблицы!$G$3:$G$47)+1,3,,,Таблицы!$G$1))</f>
        <v>#N/A</v>
      </c>
      <c r="E327" s="5" t="e">
        <f t="shared" ca="1" si="5"/>
        <v>#N/A</v>
      </c>
    </row>
    <row r="328" spans="1:5" hidden="1" x14ac:dyDescent="0.3">
      <c r="A328" t="e">
        <f ca="1">IF('Трёхпредметные наборы'!$D118 &gt;=Параметры!$A$2,"{"&amp;'Трёхпредметные наборы'!A118&amp;", "&amp;'Трёхпредметные наборы'!C118&amp;"}","")</f>
        <v>#N/A</v>
      </c>
      <c r="B328" t="e">
        <f ca="1">IF('Трёхпредметные наборы'!$D118 &gt;=Параметры!$A$2,"{"&amp;'Трёхпредметные наборы'!B118&amp;"}","")</f>
        <v>#N/A</v>
      </c>
      <c r="C328" t="e">
        <f ca="1">'Трёхпредметные наборы'!D118/COUNT('Список покупок'!$A$2:$A$31)</f>
        <v>#N/A</v>
      </c>
      <c r="D328" t="e">
        <f ca="1">'Трёхпредметные наборы'!D118/INDIRECT(ADDRESS(MATCH(A328,Таблицы!$G$3:$G$47)+1,3,,,Таблицы!$G$1))</f>
        <v>#N/A</v>
      </c>
      <c r="E328" s="5" t="e">
        <f t="shared" ca="1" si="5"/>
        <v>#N/A</v>
      </c>
    </row>
    <row r="329" spans="1:5" hidden="1" x14ac:dyDescent="0.3">
      <c r="A329" t="e">
        <f ca="1">IF('Трёхпредметные наборы'!$D119 &gt;=Параметры!$A$2,"{"&amp;'Трёхпредметные наборы'!A119&amp;", "&amp;'Трёхпредметные наборы'!C119&amp;"}","")</f>
        <v>#N/A</v>
      </c>
      <c r="B329" t="e">
        <f ca="1">IF('Трёхпредметные наборы'!$D119 &gt;=Параметры!$A$2,"{"&amp;'Трёхпредметные наборы'!B119&amp;"}","")</f>
        <v>#N/A</v>
      </c>
      <c r="C329" t="e">
        <f ca="1">'Трёхпредметные наборы'!D119/COUNT('Список покупок'!$A$2:$A$31)</f>
        <v>#N/A</v>
      </c>
      <c r="D329" t="e">
        <f ca="1">'Трёхпредметные наборы'!D119/INDIRECT(ADDRESS(MATCH(A329,Таблицы!$G$3:$G$47)+1,3,,,Таблицы!$G$1))</f>
        <v>#N/A</v>
      </c>
      <c r="E329" s="5" t="e">
        <f t="shared" ca="1" si="5"/>
        <v>#N/A</v>
      </c>
    </row>
    <row r="330" spans="1:5" hidden="1" x14ac:dyDescent="0.3">
      <c r="A330" t="e">
        <f ca="1">IF('Трёхпредметные наборы'!$D120 &gt;=Параметры!$A$2,"{"&amp;'Трёхпредметные наборы'!A120&amp;", "&amp;'Трёхпредметные наборы'!C120&amp;"}","")</f>
        <v>#N/A</v>
      </c>
      <c r="B330" t="e">
        <f ca="1">IF('Трёхпредметные наборы'!$D120 &gt;=Параметры!$A$2,"{"&amp;'Трёхпредметные наборы'!B120&amp;"}","")</f>
        <v>#N/A</v>
      </c>
      <c r="C330" t="e">
        <f ca="1">'Трёхпредметные наборы'!D120/COUNT('Список покупок'!$A$2:$A$31)</f>
        <v>#N/A</v>
      </c>
      <c r="D330" t="e">
        <f ca="1">'Трёхпредметные наборы'!D120/INDIRECT(ADDRESS(MATCH(A330,Таблицы!$G$3:$G$47)+1,3,,,Таблицы!$G$1))</f>
        <v>#N/A</v>
      </c>
      <c r="E330" s="5" t="e">
        <f t="shared" ca="1" si="5"/>
        <v>#N/A</v>
      </c>
    </row>
    <row r="331" spans="1:5" hidden="1" x14ac:dyDescent="0.3">
      <c r="A331" t="e">
        <f ca="1">IF('Трёхпредметные наборы'!$D121 &gt;=Параметры!$A$2,"{"&amp;'Трёхпредметные наборы'!A121&amp;", "&amp;'Трёхпредметные наборы'!C121&amp;"}","")</f>
        <v>#N/A</v>
      </c>
      <c r="B331" t="e">
        <f ca="1">IF('Трёхпредметные наборы'!$D121 &gt;=Параметры!$A$2,"{"&amp;'Трёхпредметные наборы'!B121&amp;"}","")</f>
        <v>#N/A</v>
      </c>
      <c r="C331" t="e">
        <f ca="1">'Трёхпредметные наборы'!D121/COUNT('Список покупок'!$A$2:$A$31)</f>
        <v>#N/A</v>
      </c>
      <c r="D331" t="e">
        <f ca="1">'Трёхпредметные наборы'!D121/INDIRECT(ADDRESS(MATCH(A331,Таблицы!$G$3:$G$47)+1,3,,,Таблицы!$G$1))</f>
        <v>#N/A</v>
      </c>
      <c r="E331" s="5" t="e">
        <f t="shared" ca="1" si="5"/>
        <v>#N/A</v>
      </c>
    </row>
    <row r="332" spans="1:5" hidden="1" x14ac:dyDescent="0.3">
      <c r="A332" t="str">
        <f ca="1">IF('Трёхпредметные наборы'!$D2 &gt;=Параметры!$A$2,"{"&amp;'Трёхпредметные наборы'!B2&amp;", "&amp;'Трёхпредметные наборы'!C2&amp;"}","")</f>
        <v>{Баралгин, Валидол}</v>
      </c>
      <c r="B332" t="str">
        <f ca="1">IF('Трёхпредметные наборы'!$D2 &gt;=Параметры!$A$2,"{"&amp;'Трёхпредметные наборы'!A2&amp;"}","")</f>
        <v>{Анальгин}</v>
      </c>
      <c r="C332">
        <f ca="1">'Трёхпредметные наборы'!D2/COUNT('Список покупок'!$A$2:$A$31)</f>
        <v>0.2</v>
      </c>
      <c r="D332">
        <f ca="1">'Трёхпредметные наборы'!D2/INDIRECT(ADDRESS(MATCH(A332,Таблицы!$G$3:$G$47)+1,3,,,Таблицы!$G$1))</f>
        <v>0.42857142857142855</v>
      </c>
      <c r="E332" s="5">
        <f t="shared" ca="1" si="5"/>
        <v>8.5714285714285715E-2</v>
      </c>
    </row>
    <row r="333" spans="1:5" hidden="1" x14ac:dyDescent="0.3">
      <c r="A333" t="str">
        <f ca="1">IF('Трёхпредметные наборы'!$D3 &gt;=Параметры!$A$2,"{"&amp;'Трёхпредметные наборы'!B3&amp;", "&amp;'Трёхпредметные наборы'!C3&amp;"}","")</f>
        <v>{Баралгин, Влажные салфетки}</v>
      </c>
      <c r="B333" t="str">
        <f ca="1">IF('Трёхпредметные наборы'!$D3 &gt;=Параметры!$A$2,"{"&amp;'Трёхпредметные наборы'!A3&amp;"}","")</f>
        <v>{Анальгин}</v>
      </c>
      <c r="C333">
        <f ca="1">'Трёхпредметные наборы'!D3/COUNT('Список покупок'!$A$2:$A$31)</f>
        <v>0.2</v>
      </c>
      <c r="D333">
        <f ca="1">'Трёхпредметные наборы'!D3/INDIRECT(ADDRESS(MATCH(A333,Таблицы!$G$3:$G$47)+1,3,,,Таблицы!$G$1))</f>
        <v>0.46153846153846156</v>
      </c>
      <c r="E333" s="5">
        <f t="shared" ca="1" si="5"/>
        <v>9.2307692307692313E-2</v>
      </c>
    </row>
    <row r="334" spans="1:5" hidden="1" x14ac:dyDescent="0.3">
      <c r="A334" t="str">
        <f ca="1">IF('Трёхпредметные наборы'!$D4 &gt;=Параметры!$A$2,"{"&amp;'Трёхпредметные наборы'!B4&amp;", "&amp;'Трёхпредметные наборы'!C4&amp;"}","")</f>
        <v/>
      </c>
      <c r="B334" t="str">
        <f ca="1">IF('Трёхпредметные наборы'!$D4 &gt;=Параметры!$A$2,"{"&amp;'Трёхпредметные наборы'!A4&amp;"}","")</f>
        <v/>
      </c>
      <c r="C334">
        <f ca="1">'Трёхпредметные наборы'!D4/COUNT('Список покупок'!$A$2:$A$31)</f>
        <v>0.1</v>
      </c>
      <c r="D334" t="e">
        <f ca="1">'Трёхпредметные наборы'!D4/INDIRECT(ADDRESS(MATCH(A334,Таблицы!$G$3:$G$47)+1,3,,,Таблицы!$G$1))</f>
        <v>#N/A</v>
      </c>
      <c r="E334" s="5" t="e">
        <f t="shared" ca="1" si="5"/>
        <v>#N/A</v>
      </c>
    </row>
    <row r="335" spans="1:5" hidden="1" x14ac:dyDescent="0.3">
      <c r="A335" t="str">
        <f ca="1">IF('Трёхпредметные наборы'!$D5 &gt;=Параметры!$A$2,"{"&amp;'Трёхпредметные наборы'!B5&amp;", "&amp;'Трёхпредметные наборы'!C5&amp;"}","")</f>
        <v>{Баралгин, Контрактубекс}</v>
      </c>
      <c r="B335" t="str">
        <f ca="1">IF('Трёхпредметные наборы'!$D5 &gt;=Параметры!$A$2,"{"&amp;'Трёхпредметные наборы'!A5&amp;"}","")</f>
        <v>{Анальгин}</v>
      </c>
      <c r="C335">
        <f ca="1">'Трёхпредметные наборы'!D5/COUNT('Список покупок'!$A$2:$A$31)</f>
        <v>0.2</v>
      </c>
      <c r="D335">
        <f ca="1">'Трёхпредметные наборы'!D5/INDIRECT(ADDRESS(MATCH(A335,Таблицы!$G$3:$G$47)+1,3,,,Таблицы!$G$1))</f>
        <v>0.42857142857142855</v>
      </c>
      <c r="E335" s="5">
        <f t="shared" ca="1" si="5"/>
        <v>8.5714285714285715E-2</v>
      </c>
    </row>
    <row r="336" spans="1:5" hidden="1" x14ac:dyDescent="0.3">
      <c r="A336" t="str">
        <f ca="1">IF('Трёхпредметные наборы'!$D6 &gt;=Параметры!$A$2,"{"&amp;'Трёхпредметные наборы'!B6&amp;", "&amp;'Трёхпредметные наборы'!C6&amp;"}","")</f>
        <v/>
      </c>
      <c r="B336" t="str">
        <f ca="1">IF('Трёхпредметные наборы'!$D6 &gt;=Параметры!$A$2,"{"&amp;'Трёхпредметные наборы'!A6&amp;"}","")</f>
        <v/>
      </c>
      <c r="C336">
        <f ca="1">'Трёхпредметные наборы'!D6/COUNT('Список покупок'!$A$2:$A$31)</f>
        <v>0.1</v>
      </c>
      <c r="D336" t="e">
        <f ca="1">'Трёхпредметные наборы'!D6/INDIRECT(ADDRESS(MATCH(A336,Таблицы!$G$3:$G$47)+1,3,,,Таблицы!$G$1))</f>
        <v>#N/A</v>
      </c>
      <c r="E336" s="5" t="e">
        <f t="shared" ca="1" si="5"/>
        <v>#N/A</v>
      </c>
    </row>
    <row r="337" spans="1:5" hidden="1" x14ac:dyDescent="0.3">
      <c r="A337" t="e">
        <f ca="1">IF('Трёхпредметные наборы'!$D7 &gt;=Параметры!$A$2,"{"&amp;'Трёхпредметные наборы'!B7&amp;", "&amp;'Трёхпредметные наборы'!C7&amp;"}","")</f>
        <v>#N/A</v>
      </c>
      <c r="B337" t="e">
        <f ca="1">IF('Трёхпредметные наборы'!$D7 &gt;=Параметры!$A$2,"{"&amp;'Трёхпредметные наборы'!A7&amp;"}","")</f>
        <v>#N/A</v>
      </c>
      <c r="C337" t="e">
        <f ca="1">'Трёхпредметные наборы'!D7/COUNT('Список покупок'!$A$2:$A$31)</f>
        <v>#N/A</v>
      </c>
      <c r="D337" t="e">
        <f ca="1">'Трёхпредметные наборы'!D7/INDIRECT(ADDRESS(MATCH(A337,Таблицы!$G$3:$G$47)+1,3,,,Таблицы!$G$1))</f>
        <v>#N/A</v>
      </c>
      <c r="E337" s="5" t="e">
        <f t="shared" ca="1" si="5"/>
        <v>#N/A</v>
      </c>
    </row>
    <row r="338" spans="1:5" hidden="1" x14ac:dyDescent="0.3">
      <c r="A338" t="e">
        <f ca="1">IF('Трёхпредметные наборы'!$D8 &gt;=Параметры!$A$2,"{"&amp;'Трёхпредметные наборы'!B8&amp;", "&amp;'Трёхпредметные наборы'!C8&amp;"}","")</f>
        <v>#N/A</v>
      </c>
      <c r="B338" t="e">
        <f ca="1">IF('Трёхпредметные наборы'!$D8 &gt;=Параметры!$A$2,"{"&amp;'Трёхпредметные наборы'!A8&amp;"}","")</f>
        <v>#N/A</v>
      </c>
      <c r="C338" t="e">
        <f ca="1">'Трёхпредметные наборы'!D8/COUNT('Список покупок'!$A$2:$A$31)</f>
        <v>#N/A</v>
      </c>
      <c r="D338" t="e">
        <f ca="1">'Трёхпредметные наборы'!D8/INDIRECT(ADDRESS(MATCH(A338,Таблицы!$G$3:$G$47)+1,3,,,Таблицы!$G$1))</f>
        <v>#N/A</v>
      </c>
      <c r="E338" s="5" t="e">
        <f t="shared" ca="1" si="5"/>
        <v>#N/A</v>
      </c>
    </row>
    <row r="339" spans="1:5" hidden="1" x14ac:dyDescent="0.3">
      <c r="A339" t="str">
        <f ca="1">IF('Трёхпредметные наборы'!$D9 &gt;=Параметры!$A$2,"{"&amp;'Трёхпредметные наборы'!B9&amp;", "&amp;'Трёхпредметные наборы'!C9&amp;"}","")</f>
        <v/>
      </c>
      <c r="B339" t="str">
        <f ca="1">IF('Трёхпредметные наборы'!$D9 &gt;=Параметры!$A$2,"{"&amp;'Трёхпредметные наборы'!A9&amp;"}","")</f>
        <v/>
      </c>
      <c r="C339">
        <f ca="1">'Трёхпредметные наборы'!D9/COUNT('Список покупок'!$A$2:$A$31)</f>
        <v>6.6666666666666666E-2</v>
      </c>
      <c r="D339" t="e">
        <f ca="1">'Трёхпредметные наборы'!D9/INDIRECT(ADDRESS(MATCH(A339,Таблицы!$G$3:$G$47)+1,3,,,Таблицы!$G$1))</f>
        <v>#N/A</v>
      </c>
      <c r="E339" s="5" t="e">
        <f t="shared" ca="1" si="5"/>
        <v>#N/A</v>
      </c>
    </row>
    <row r="340" spans="1:5" hidden="1" x14ac:dyDescent="0.3">
      <c r="A340" t="str">
        <f ca="1">IF('Трёхпредметные наборы'!$D10 &gt;=Параметры!$A$2,"{"&amp;'Трёхпредметные наборы'!B10&amp;", "&amp;'Трёхпредметные наборы'!C10&amp;"}","")</f>
        <v>{Валидол, Влажные салфетки}</v>
      </c>
      <c r="B340" t="str">
        <f ca="1">IF('Трёхпредметные наборы'!$D10 &gt;=Параметры!$A$2,"{"&amp;'Трёхпредметные наборы'!A10&amp;"}","")</f>
        <v>{Анальгин}</v>
      </c>
      <c r="C340">
        <f ca="1">'Трёхпредметные наборы'!D10/COUNT('Список покупок'!$A$2:$A$31)</f>
        <v>0.2</v>
      </c>
      <c r="D340">
        <f ca="1">'Трёхпредметные наборы'!D10/INDIRECT(ADDRESS(MATCH(A340,Таблицы!$G$3:$G$47)+1,3,,,Таблицы!$G$1))</f>
        <v>0.375</v>
      </c>
      <c r="E340" s="5">
        <f t="shared" ca="1" si="5"/>
        <v>7.5000000000000011E-2</v>
      </c>
    </row>
    <row r="341" spans="1:5" hidden="1" x14ac:dyDescent="0.3">
      <c r="A341" t="str">
        <f ca="1">IF('Трёхпредметные наборы'!$D11 &gt;=Параметры!$A$2,"{"&amp;'Трёхпредметные наборы'!B11&amp;", "&amp;'Трёхпредметные наборы'!C11&amp;"}","")</f>
        <v/>
      </c>
      <c r="B341" t="str">
        <f ca="1">IF('Трёхпредметные наборы'!$D11 &gt;=Параметры!$A$2,"{"&amp;'Трёхпредметные наборы'!A11&amp;"}","")</f>
        <v/>
      </c>
      <c r="C341">
        <f ca="1">'Трёхпредметные наборы'!D11/COUNT('Список покупок'!$A$2:$A$31)</f>
        <v>0.1</v>
      </c>
      <c r="D341" t="e">
        <f ca="1">'Трёхпредметные наборы'!D11/INDIRECT(ADDRESS(MATCH(A341,Таблицы!$G$3:$G$47)+1,3,,,Таблицы!$G$1))</f>
        <v>#N/A</v>
      </c>
      <c r="E341" s="5" t="e">
        <f t="shared" ca="1" si="5"/>
        <v>#N/A</v>
      </c>
    </row>
    <row r="342" spans="1:5" hidden="1" x14ac:dyDescent="0.3">
      <c r="A342" t="str">
        <f ca="1">IF('Трёхпредметные наборы'!$D12 &gt;=Параметры!$A$2,"{"&amp;'Трёхпредметные наборы'!B12&amp;", "&amp;'Трёхпредметные наборы'!C12&amp;"}","")</f>
        <v>{Валидол, Контрактубекс}</v>
      </c>
      <c r="B342" t="str">
        <f ca="1">IF('Трёхпредметные наборы'!$D12 &gt;=Параметры!$A$2,"{"&amp;'Трёхпредметные наборы'!A12&amp;"}","")</f>
        <v>{Анальгин}</v>
      </c>
      <c r="C342">
        <f ca="1">'Трёхпредметные наборы'!D12/COUNT('Список покупок'!$A$2:$A$31)</f>
        <v>0.2</v>
      </c>
      <c r="D342">
        <f ca="1">'Трёхпредметные наборы'!D12/INDIRECT(ADDRESS(MATCH(A342,Таблицы!$G$3:$G$47)+1,3,,,Таблицы!$G$1))</f>
        <v>0.375</v>
      </c>
      <c r="E342" s="5">
        <f t="shared" ca="1" si="5"/>
        <v>7.5000000000000011E-2</v>
      </c>
    </row>
    <row r="343" spans="1:5" hidden="1" x14ac:dyDescent="0.3">
      <c r="A343" t="str">
        <f ca="1">IF('Трёхпредметные наборы'!$D13 &gt;=Параметры!$A$2,"{"&amp;'Трёхпредметные наборы'!B13&amp;", "&amp;'Трёхпредметные наборы'!C13&amp;"}","")</f>
        <v/>
      </c>
      <c r="B343" t="str">
        <f ca="1">IF('Трёхпредметные наборы'!$D13 &gt;=Параметры!$A$2,"{"&amp;'Трёхпредметные наборы'!A13&amp;"}","")</f>
        <v/>
      </c>
      <c r="C343">
        <f ca="1">'Трёхпредметные наборы'!D13/COUNT('Список покупок'!$A$2:$A$31)</f>
        <v>0.1</v>
      </c>
      <c r="D343" t="e">
        <f ca="1">'Трёхпредметные наборы'!D13/INDIRECT(ADDRESS(MATCH(A343,Таблицы!$G$3:$G$47)+1,3,,,Таблицы!$G$1))</f>
        <v>#N/A</v>
      </c>
      <c r="E343" s="5" t="e">
        <f t="shared" ca="1" si="5"/>
        <v>#N/A</v>
      </c>
    </row>
    <row r="344" spans="1:5" hidden="1" x14ac:dyDescent="0.3">
      <c r="A344" t="e">
        <f ca="1">IF('Трёхпредметные наборы'!$D14 &gt;=Параметры!$A$2,"{"&amp;'Трёхпредметные наборы'!B14&amp;", "&amp;'Трёхпредметные наборы'!C14&amp;"}","")</f>
        <v>#N/A</v>
      </c>
      <c r="B344" t="e">
        <f ca="1">IF('Трёхпредметные наборы'!$D14 &gt;=Параметры!$A$2,"{"&amp;'Трёхпредметные наборы'!A14&amp;"}","")</f>
        <v>#N/A</v>
      </c>
      <c r="C344" t="e">
        <f ca="1">'Трёхпредметные наборы'!D14/COUNT('Список покупок'!$A$2:$A$31)</f>
        <v>#N/A</v>
      </c>
      <c r="D344" t="e">
        <f ca="1">'Трёхпредметные наборы'!D14/INDIRECT(ADDRESS(MATCH(A344,Таблицы!$G$3:$G$47)+1,3,,,Таблицы!$G$1))</f>
        <v>#N/A</v>
      </c>
      <c r="E344" s="5" t="e">
        <f t="shared" ca="1" si="5"/>
        <v>#N/A</v>
      </c>
    </row>
    <row r="345" spans="1:5" hidden="1" x14ac:dyDescent="0.3">
      <c r="A345" t="e">
        <f ca="1">IF('Трёхпредметные наборы'!$D15 &gt;=Параметры!$A$2,"{"&amp;'Трёхпредметные наборы'!B15&amp;", "&amp;'Трёхпредметные наборы'!C15&amp;"}","")</f>
        <v>#N/A</v>
      </c>
      <c r="B345" t="e">
        <f ca="1">IF('Трёхпредметные наборы'!$D15 &gt;=Параметры!$A$2,"{"&amp;'Трёхпредметные наборы'!A15&amp;"}","")</f>
        <v>#N/A</v>
      </c>
      <c r="C345" t="e">
        <f ca="1">'Трёхпредметные наборы'!D15/COUNT('Список покупок'!$A$2:$A$31)</f>
        <v>#N/A</v>
      </c>
      <c r="D345" t="e">
        <f ca="1">'Трёхпредметные наборы'!D15/INDIRECT(ADDRESS(MATCH(A345,Таблицы!$G$3:$G$47)+1,3,,,Таблицы!$G$1))</f>
        <v>#N/A</v>
      </c>
      <c r="E345" s="5" t="e">
        <f t="shared" ca="1" si="5"/>
        <v>#N/A</v>
      </c>
    </row>
    <row r="346" spans="1:5" hidden="1" x14ac:dyDescent="0.3">
      <c r="A346" t="str">
        <f ca="1">IF('Трёхпредметные наборы'!$D16 &gt;=Параметры!$A$2,"{"&amp;'Трёхпредметные наборы'!B16&amp;", "&amp;'Трёхпредметные наборы'!C16&amp;"}","")</f>
        <v/>
      </c>
      <c r="B346" t="str">
        <f ca="1">IF('Трёхпредметные наборы'!$D16 &gt;=Параметры!$A$2,"{"&amp;'Трёхпредметные наборы'!A16&amp;"}","")</f>
        <v/>
      </c>
      <c r="C346">
        <f ca="1">'Трёхпредметные наборы'!D16/COUNT('Список покупок'!$A$2:$A$31)</f>
        <v>6.6666666666666666E-2</v>
      </c>
      <c r="D346" t="e">
        <f ca="1">'Трёхпредметные наборы'!D16/INDIRECT(ADDRESS(MATCH(A346,Таблицы!$G$3:$G$47)+1,3,,,Таблицы!$G$1))</f>
        <v>#N/A</v>
      </c>
      <c r="E346" s="5" t="e">
        <f t="shared" ca="1" si="5"/>
        <v>#N/A</v>
      </c>
    </row>
    <row r="347" spans="1:5" hidden="1" x14ac:dyDescent="0.3">
      <c r="A347" t="str">
        <f ca="1">IF('Трёхпредметные наборы'!$D17 &gt;=Параметры!$A$2,"{"&amp;'Трёхпредметные наборы'!B17&amp;", "&amp;'Трёхпредметные наборы'!C17&amp;"}","")</f>
        <v/>
      </c>
      <c r="B347" t="str">
        <f ca="1">IF('Трёхпредметные наборы'!$D17 &gt;=Параметры!$A$2,"{"&amp;'Трёхпредметные наборы'!A17&amp;"}","")</f>
        <v/>
      </c>
      <c r="C347">
        <f ca="1">'Трёхпредметные наборы'!D17/COUNT('Список покупок'!$A$2:$A$31)</f>
        <v>0.13333333333333333</v>
      </c>
      <c r="D347" t="e">
        <f ca="1">'Трёхпредметные наборы'!D17/INDIRECT(ADDRESS(MATCH(A347,Таблицы!$G$3:$G$47)+1,3,,,Таблицы!$G$1))</f>
        <v>#N/A</v>
      </c>
      <c r="E347" s="5" t="e">
        <f t="shared" ca="1" si="5"/>
        <v>#N/A</v>
      </c>
    </row>
    <row r="348" spans="1:5" hidden="1" x14ac:dyDescent="0.3">
      <c r="A348" t="str">
        <f ca="1">IF('Трёхпредметные наборы'!$D18 &gt;=Параметры!$A$2,"{"&amp;'Трёхпредметные наборы'!B18&amp;", "&amp;'Трёхпредметные наборы'!C18&amp;"}","")</f>
        <v>{Влажные салфетки, Контрактубекс}</v>
      </c>
      <c r="B348" t="str">
        <f ca="1">IF('Трёхпредметные наборы'!$D18 &gt;=Параметры!$A$2,"{"&amp;'Трёхпредметные наборы'!A18&amp;"}","")</f>
        <v>{Анальгин}</v>
      </c>
      <c r="C348">
        <f ca="1">'Трёхпредметные наборы'!D18/COUNT('Список покупок'!$A$2:$A$31)</f>
        <v>0.2</v>
      </c>
      <c r="D348">
        <f ca="1">'Трёхпредметные наборы'!D18/INDIRECT(ADDRESS(MATCH(A348,Таблицы!$G$3:$G$47)+1,3,,,Таблицы!$G$1))</f>
        <v>0.375</v>
      </c>
      <c r="E348" s="5">
        <f t="shared" ca="1" si="5"/>
        <v>7.5000000000000011E-2</v>
      </c>
    </row>
    <row r="349" spans="1:5" hidden="1" x14ac:dyDescent="0.3">
      <c r="A349" t="str">
        <f ca="1">IF('Трёхпредметные наборы'!$D19 &gt;=Параметры!$A$2,"{"&amp;'Трёхпредметные наборы'!B19&amp;", "&amp;'Трёхпредметные наборы'!C19&amp;"}","")</f>
        <v/>
      </c>
      <c r="B349" t="str">
        <f ca="1">IF('Трёхпредметные наборы'!$D19 &gt;=Параметры!$A$2,"{"&amp;'Трёхпредметные наборы'!A19&amp;"}","")</f>
        <v/>
      </c>
      <c r="C349">
        <f ca="1">'Трёхпредметные наборы'!D19/COUNT('Список покупок'!$A$2:$A$31)</f>
        <v>0.1</v>
      </c>
      <c r="D349" t="e">
        <f ca="1">'Трёхпредметные наборы'!D19/INDIRECT(ADDRESS(MATCH(A349,Таблицы!$G$3:$G$47)+1,3,,,Таблицы!$G$1))</f>
        <v>#N/A</v>
      </c>
      <c r="E349" s="5" t="e">
        <f t="shared" ca="1" si="5"/>
        <v>#N/A</v>
      </c>
    </row>
    <row r="350" spans="1:5" hidden="1" x14ac:dyDescent="0.3">
      <c r="A350" t="e">
        <f ca="1">IF('Трёхпредметные наборы'!$D20 &gt;=Параметры!$A$2,"{"&amp;'Трёхпредметные наборы'!B20&amp;", "&amp;'Трёхпредметные наборы'!C20&amp;"}","")</f>
        <v>#N/A</v>
      </c>
      <c r="B350" t="e">
        <f ca="1">IF('Трёхпредметные наборы'!$D20 &gt;=Параметры!$A$2,"{"&amp;'Трёхпредметные наборы'!A20&amp;"}","")</f>
        <v>#N/A</v>
      </c>
      <c r="C350" t="e">
        <f ca="1">'Трёхпредметные наборы'!D20/COUNT('Список покупок'!$A$2:$A$31)</f>
        <v>#N/A</v>
      </c>
      <c r="D350" t="e">
        <f ca="1">'Трёхпредметные наборы'!D20/INDIRECT(ADDRESS(MATCH(A350,Таблицы!$G$3:$G$47)+1,3,,,Таблицы!$G$1))</f>
        <v>#N/A</v>
      </c>
      <c r="E350" s="5" t="e">
        <f t="shared" ca="1" si="5"/>
        <v>#N/A</v>
      </c>
    </row>
    <row r="351" spans="1:5" hidden="1" x14ac:dyDescent="0.3">
      <c r="A351" t="e">
        <f ca="1">IF('Трёхпредметные наборы'!$D21 &gt;=Параметры!$A$2,"{"&amp;'Трёхпредметные наборы'!B21&amp;", "&amp;'Трёхпредметные наборы'!C21&amp;"}","")</f>
        <v>#N/A</v>
      </c>
      <c r="B351" t="e">
        <f ca="1">IF('Трёхпредметные наборы'!$D21 &gt;=Параметры!$A$2,"{"&amp;'Трёхпредметные наборы'!A21&amp;"}","")</f>
        <v>#N/A</v>
      </c>
      <c r="C351" t="e">
        <f ca="1">'Трёхпредметные наборы'!D21/COUNT('Список покупок'!$A$2:$A$31)</f>
        <v>#N/A</v>
      </c>
      <c r="D351" t="e">
        <f ca="1">'Трёхпредметные наборы'!D21/INDIRECT(ADDRESS(MATCH(A351,Таблицы!$G$3:$G$47)+1,3,,,Таблицы!$G$1))</f>
        <v>#N/A</v>
      </c>
      <c r="E351" s="5" t="e">
        <f t="shared" ca="1" si="5"/>
        <v>#N/A</v>
      </c>
    </row>
    <row r="352" spans="1:5" hidden="1" x14ac:dyDescent="0.3">
      <c r="A352" t="str">
        <f ca="1">IF('Трёхпредметные наборы'!$D22 &gt;=Параметры!$A$2,"{"&amp;'Трёхпредметные наборы'!B22&amp;", "&amp;'Трёхпредметные наборы'!C22&amp;"}","")</f>
        <v/>
      </c>
      <c r="B352" t="str">
        <f ca="1">IF('Трёхпредметные наборы'!$D22 &gt;=Параметры!$A$2,"{"&amp;'Трёхпредметные наборы'!A22&amp;"}","")</f>
        <v/>
      </c>
      <c r="C352">
        <f ca="1">'Трёхпредметные наборы'!D22/COUNT('Список покупок'!$A$2:$A$31)</f>
        <v>0.1</v>
      </c>
      <c r="D352" t="e">
        <f ca="1">'Трёхпредметные наборы'!D22/INDIRECT(ADDRESS(MATCH(A352,Таблицы!$G$3:$G$47)+1,3,,,Таблицы!$G$1))</f>
        <v>#N/A</v>
      </c>
      <c r="E352" s="5" t="e">
        <f t="shared" ca="1" si="5"/>
        <v>#N/A</v>
      </c>
    </row>
    <row r="353" spans="1:5" hidden="1" x14ac:dyDescent="0.3">
      <c r="A353" t="e">
        <f ca="1">IF('Трёхпредметные наборы'!$D23 &gt;=Параметры!$A$2,"{"&amp;'Трёхпредметные наборы'!B23&amp;", "&amp;'Трёхпредметные наборы'!C23&amp;"}","")</f>
        <v>#N/A</v>
      </c>
      <c r="B353" t="e">
        <f ca="1">IF('Трёхпредметные наборы'!$D23 &gt;=Параметры!$A$2,"{"&amp;'Трёхпредметные наборы'!A23&amp;"}","")</f>
        <v>#N/A</v>
      </c>
      <c r="C353" t="e">
        <f ca="1">'Трёхпредметные наборы'!D23/COUNT('Список покупок'!$A$2:$A$31)</f>
        <v>#N/A</v>
      </c>
      <c r="D353" t="e">
        <f ca="1">'Трёхпредметные наборы'!D23/INDIRECT(ADDRESS(MATCH(A353,Таблицы!$G$3:$G$47)+1,3,,,Таблицы!$G$1))</f>
        <v>#N/A</v>
      </c>
      <c r="E353" s="5" t="e">
        <f t="shared" ca="1" si="5"/>
        <v>#N/A</v>
      </c>
    </row>
    <row r="354" spans="1:5" hidden="1" x14ac:dyDescent="0.3">
      <c r="A354" t="e">
        <f ca="1">IF('Трёхпредметные наборы'!$D24 &gt;=Параметры!$A$2,"{"&amp;'Трёхпредметные наборы'!B24&amp;", "&amp;'Трёхпредметные наборы'!C24&amp;"}","")</f>
        <v>#N/A</v>
      </c>
      <c r="B354" t="e">
        <f ca="1">IF('Трёхпредметные наборы'!$D24 &gt;=Параметры!$A$2,"{"&amp;'Трёхпредметные наборы'!A24&amp;"}","")</f>
        <v>#N/A</v>
      </c>
      <c r="C354" t="e">
        <f ca="1">'Трёхпредметные наборы'!D24/COUNT('Список покупок'!$A$2:$A$31)</f>
        <v>#N/A</v>
      </c>
      <c r="D354" t="e">
        <f ca="1">'Трёхпредметные наборы'!D24/INDIRECT(ADDRESS(MATCH(A354,Таблицы!$G$3:$G$47)+1,3,,,Таблицы!$G$1))</f>
        <v>#N/A</v>
      </c>
      <c r="E354" s="5" t="e">
        <f t="shared" ca="1" si="5"/>
        <v>#N/A</v>
      </c>
    </row>
    <row r="355" spans="1:5" hidden="1" x14ac:dyDescent="0.3">
      <c r="A355" t="e">
        <f ca="1">IF('Трёхпредметные наборы'!$D25 &gt;=Параметры!$A$2,"{"&amp;'Трёхпредметные наборы'!B25&amp;", "&amp;'Трёхпредметные наборы'!C25&amp;"}","")</f>
        <v>#N/A</v>
      </c>
      <c r="B355" t="e">
        <f ca="1">IF('Трёхпредметные наборы'!$D25 &gt;=Параметры!$A$2,"{"&amp;'Трёхпредметные наборы'!A25&amp;"}","")</f>
        <v>#N/A</v>
      </c>
      <c r="C355" t="e">
        <f ca="1">'Трёхпредметные наборы'!D25/COUNT('Список покупок'!$A$2:$A$31)</f>
        <v>#N/A</v>
      </c>
      <c r="D355" t="e">
        <f ca="1">'Трёхпредметные наборы'!D25/INDIRECT(ADDRESS(MATCH(A355,Таблицы!$G$3:$G$47)+1,3,,,Таблицы!$G$1))</f>
        <v>#N/A</v>
      </c>
      <c r="E355" s="5" t="e">
        <f t="shared" ca="1" si="5"/>
        <v>#N/A</v>
      </c>
    </row>
    <row r="356" spans="1:5" hidden="1" x14ac:dyDescent="0.3">
      <c r="A356" t="e">
        <f ca="1">IF('Трёхпредметные наборы'!$D26 &gt;=Параметры!$A$2,"{"&amp;'Трёхпредметные наборы'!B26&amp;", "&amp;'Трёхпредметные наборы'!C26&amp;"}","")</f>
        <v>#N/A</v>
      </c>
      <c r="B356" t="e">
        <f ca="1">IF('Трёхпредметные наборы'!$D26 &gt;=Параметры!$A$2,"{"&amp;'Трёхпредметные наборы'!A26&amp;"}","")</f>
        <v>#N/A</v>
      </c>
      <c r="C356" t="e">
        <f ca="1">'Трёхпредметные наборы'!D26/COUNT('Список покупок'!$A$2:$A$31)</f>
        <v>#N/A</v>
      </c>
      <c r="D356" t="e">
        <f ca="1">'Трёхпредметные наборы'!D26/INDIRECT(ADDRESS(MATCH(A356,Таблицы!$G$3:$G$47)+1,3,,,Таблицы!$G$1))</f>
        <v>#N/A</v>
      </c>
      <c r="E356" s="5" t="e">
        <f t="shared" ca="1" si="5"/>
        <v>#N/A</v>
      </c>
    </row>
    <row r="357" spans="1:5" hidden="1" x14ac:dyDescent="0.3">
      <c r="A357" t="e">
        <f ca="1">IF('Трёхпредметные наборы'!$D27 &gt;=Параметры!$A$2,"{"&amp;'Трёхпредметные наборы'!B27&amp;", "&amp;'Трёхпредметные наборы'!C27&amp;"}","")</f>
        <v>#N/A</v>
      </c>
      <c r="B357" t="e">
        <f ca="1">IF('Трёхпредметные наборы'!$D27 &gt;=Параметры!$A$2,"{"&amp;'Трёхпредметные наборы'!A27&amp;"}","")</f>
        <v>#N/A</v>
      </c>
      <c r="C357" t="e">
        <f ca="1">'Трёхпредметные наборы'!D27/COUNT('Список покупок'!$A$2:$A$31)</f>
        <v>#N/A</v>
      </c>
      <c r="D357" t="e">
        <f ca="1">'Трёхпредметные наборы'!D27/INDIRECT(ADDRESS(MATCH(A357,Таблицы!$G$3:$G$47)+1,3,,,Таблицы!$G$1))</f>
        <v>#N/A</v>
      </c>
      <c r="E357" s="5" t="e">
        <f t="shared" ca="1" si="5"/>
        <v>#N/A</v>
      </c>
    </row>
    <row r="358" spans="1:5" hidden="1" x14ac:dyDescent="0.3">
      <c r="A358" t="str">
        <f ca="1">IF('Трёхпредметные наборы'!$D28 &gt;=Параметры!$A$2,"{"&amp;'Трёхпредметные наборы'!B28&amp;", "&amp;'Трёхпредметные наборы'!C28&amp;"}","")</f>
        <v/>
      </c>
      <c r="B358" t="str">
        <f ca="1">IF('Трёхпредметные наборы'!$D28 &gt;=Параметры!$A$2,"{"&amp;'Трёхпредметные наборы'!A28&amp;"}","")</f>
        <v/>
      </c>
      <c r="C358">
        <f ca="1">'Трёхпредметные наборы'!D28/COUNT('Список покупок'!$A$2:$A$31)</f>
        <v>0.1</v>
      </c>
      <c r="D358" t="e">
        <f ca="1">'Трёхпредметные наборы'!D28/INDIRECT(ADDRESS(MATCH(A358,Таблицы!$G$3:$G$47)+1,3,,,Таблицы!$G$1))</f>
        <v>#N/A</v>
      </c>
      <c r="E358" s="5" t="e">
        <f t="shared" ca="1" si="5"/>
        <v>#N/A</v>
      </c>
    </row>
    <row r="359" spans="1:5" hidden="1" x14ac:dyDescent="0.3">
      <c r="A359" t="e">
        <f ca="1">IF('Трёхпредметные наборы'!$D29 &gt;=Параметры!$A$2,"{"&amp;'Трёхпредметные наборы'!B29&amp;", "&amp;'Трёхпредметные наборы'!C29&amp;"}","")</f>
        <v>#N/A</v>
      </c>
      <c r="B359" t="e">
        <f ca="1">IF('Трёхпредметные наборы'!$D29 &gt;=Параметры!$A$2,"{"&amp;'Трёхпредметные наборы'!A29&amp;"}","")</f>
        <v>#N/A</v>
      </c>
      <c r="C359" t="e">
        <f ca="1">'Трёхпредметные наборы'!D29/COUNT('Список покупок'!$A$2:$A$31)</f>
        <v>#N/A</v>
      </c>
      <c r="D359" t="e">
        <f ca="1">'Трёхпредметные наборы'!D29/INDIRECT(ADDRESS(MATCH(A359,Таблицы!$G$3:$G$47)+1,3,,,Таблицы!$G$1))</f>
        <v>#N/A</v>
      </c>
      <c r="E359" s="5" t="e">
        <f t="shared" ca="1" si="5"/>
        <v>#N/A</v>
      </c>
    </row>
    <row r="360" spans="1:5" hidden="1" x14ac:dyDescent="0.3">
      <c r="A360" t="e">
        <f ca="1">IF('Трёхпредметные наборы'!$D30 &gt;=Параметры!$A$2,"{"&amp;'Трёхпредметные наборы'!B30&amp;", "&amp;'Трёхпредметные наборы'!C30&amp;"}","")</f>
        <v>#N/A</v>
      </c>
      <c r="B360" t="e">
        <f ca="1">IF('Трёхпредметные наборы'!$D30 &gt;=Параметры!$A$2,"{"&amp;'Трёхпредметные наборы'!A30&amp;"}","")</f>
        <v>#N/A</v>
      </c>
      <c r="C360" t="e">
        <f ca="1">'Трёхпредметные наборы'!D30/COUNT('Список покупок'!$A$2:$A$31)</f>
        <v>#N/A</v>
      </c>
      <c r="D360" t="e">
        <f ca="1">'Трёхпредметные наборы'!D30/INDIRECT(ADDRESS(MATCH(A360,Таблицы!$G$3:$G$47)+1,3,,,Таблицы!$G$1))</f>
        <v>#N/A</v>
      </c>
      <c r="E360" s="5" t="e">
        <f t="shared" ca="1" si="5"/>
        <v>#N/A</v>
      </c>
    </row>
    <row r="361" spans="1:5" hidden="1" x14ac:dyDescent="0.3">
      <c r="A361" t="str">
        <f ca="1">IF('Трёхпредметные наборы'!$D31 &gt;=Параметры!$A$2,"{"&amp;'Трёхпредметные наборы'!B31&amp;", "&amp;'Трёхпредметные наборы'!C31&amp;"}","")</f>
        <v/>
      </c>
      <c r="B361" t="str">
        <f ca="1">IF('Трёхпредметные наборы'!$D31 &gt;=Параметры!$A$2,"{"&amp;'Трёхпредметные наборы'!A31&amp;"}","")</f>
        <v/>
      </c>
      <c r="C361">
        <f ca="1">'Трёхпредметные наборы'!D31/COUNT('Список покупок'!$A$2:$A$31)</f>
        <v>6.6666666666666666E-2</v>
      </c>
      <c r="D361" t="e">
        <f ca="1">'Трёхпредметные наборы'!D31/INDIRECT(ADDRESS(MATCH(A361,Таблицы!$G$3:$G$47)+1,3,,,Таблицы!$G$1))</f>
        <v>#N/A</v>
      </c>
      <c r="E361" s="5" t="e">
        <f t="shared" ca="1" si="5"/>
        <v>#N/A</v>
      </c>
    </row>
    <row r="362" spans="1:5" hidden="1" x14ac:dyDescent="0.3">
      <c r="A362" t="e">
        <f ca="1">IF('Трёхпредметные наборы'!$D32 &gt;=Параметры!$A$2,"{"&amp;'Трёхпредметные наборы'!B32&amp;", "&amp;'Трёхпредметные наборы'!C32&amp;"}","")</f>
        <v>#N/A</v>
      </c>
      <c r="B362" t="e">
        <f ca="1">IF('Трёхпредметные наборы'!$D32 &gt;=Параметры!$A$2,"{"&amp;'Трёхпредметные наборы'!A32&amp;"}","")</f>
        <v>#N/A</v>
      </c>
      <c r="C362" t="e">
        <f ca="1">'Трёхпредметные наборы'!D32/COUNT('Список покупок'!$A$2:$A$31)</f>
        <v>#N/A</v>
      </c>
      <c r="D362" t="e">
        <f ca="1">'Трёхпредметные наборы'!D32/INDIRECT(ADDRESS(MATCH(A362,Таблицы!$G$3:$G$47)+1,3,,,Таблицы!$G$1))</f>
        <v>#N/A</v>
      </c>
      <c r="E362" s="5" t="e">
        <f t="shared" ca="1" si="5"/>
        <v>#N/A</v>
      </c>
    </row>
    <row r="363" spans="1:5" hidden="1" x14ac:dyDescent="0.3">
      <c r="A363" t="e">
        <f ca="1">IF('Трёхпредметные наборы'!$D33 &gt;=Параметры!$A$2,"{"&amp;'Трёхпредметные наборы'!B33&amp;", "&amp;'Трёхпредметные наборы'!C33&amp;"}","")</f>
        <v>#N/A</v>
      </c>
      <c r="B363" t="e">
        <f ca="1">IF('Трёхпредметные наборы'!$D33 &gt;=Параметры!$A$2,"{"&amp;'Трёхпредметные наборы'!A33&amp;"}","")</f>
        <v>#N/A</v>
      </c>
      <c r="C363" t="e">
        <f ca="1">'Трёхпредметные наборы'!D33/COUNT('Список покупок'!$A$2:$A$31)</f>
        <v>#N/A</v>
      </c>
      <c r="D363" t="e">
        <f ca="1">'Трёхпредметные наборы'!D33/INDIRECT(ADDRESS(MATCH(A363,Таблицы!$G$3:$G$47)+1,3,,,Таблицы!$G$1))</f>
        <v>#N/A</v>
      </c>
      <c r="E363" s="5" t="e">
        <f t="shared" ca="1" si="5"/>
        <v>#N/A</v>
      </c>
    </row>
    <row r="364" spans="1:5" hidden="1" x14ac:dyDescent="0.3">
      <c r="A364" t="e">
        <f ca="1">IF('Трёхпредметные наборы'!$D34 &gt;=Параметры!$A$2,"{"&amp;'Трёхпредметные наборы'!B34&amp;", "&amp;'Трёхпредметные наборы'!C34&amp;"}","")</f>
        <v>#N/A</v>
      </c>
      <c r="B364" t="e">
        <f ca="1">IF('Трёхпредметные наборы'!$D34 &gt;=Параметры!$A$2,"{"&amp;'Трёхпредметные наборы'!A34&amp;"}","")</f>
        <v>#N/A</v>
      </c>
      <c r="C364" t="e">
        <f ca="1">'Трёхпредметные наборы'!D34/COUNT('Список покупок'!$A$2:$A$31)</f>
        <v>#N/A</v>
      </c>
      <c r="D364" t="e">
        <f ca="1">'Трёхпредметные наборы'!D34/INDIRECT(ADDRESS(MATCH(A364,Таблицы!$G$3:$G$47)+1,3,,,Таблицы!$G$1))</f>
        <v>#N/A</v>
      </c>
      <c r="E364" s="5" t="e">
        <f t="shared" ca="1" si="5"/>
        <v>#N/A</v>
      </c>
    </row>
    <row r="365" spans="1:5" hidden="1" x14ac:dyDescent="0.3">
      <c r="A365" t="e">
        <f ca="1">IF('Трёхпредметные наборы'!$D35 &gt;=Параметры!$A$2,"{"&amp;'Трёхпредметные наборы'!B35&amp;", "&amp;'Трёхпредметные наборы'!C35&amp;"}","")</f>
        <v>#N/A</v>
      </c>
      <c r="B365" t="e">
        <f ca="1">IF('Трёхпредметные наборы'!$D35 &gt;=Параметры!$A$2,"{"&amp;'Трёхпредметные наборы'!A35&amp;"}","")</f>
        <v>#N/A</v>
      </c>
      <c r="C365" t="e">
        <f ca="1">'Трёхпредметные наборы'!D35/COUNT('Список покупок'!$A$2:$A$31)</f>
        <v>#N/A</v>
      </c>
      <c r="D365" t="e">
        <f ca="1">'Трёхпредметные наборы'!D35/INDIRECT(ADDRESS(MATCH(A365,Таблицы!$G$3:$G$47)+1,3,,,Таблицы!$G$1))</f>
        <v>#N/A</v>
      </c>
      <c r="E365" s="5" t="e">
        <f t="shared" ca="1" si="5"/>
        <v>#N/A</v>
      </c>
    </row>
    <row r="366" spans="1:5" hidden="1" x14ac:dyDescent="0.3">
      <c r="A366" t="e">
        <f ca="1">IF('Трёхпредметные наборы'!$D36 &gt;=Параметры!$A$2,"{"&amp;'Трёхпредметные наборы'!B36&amp;", "&amp;'Трёхпредметные наборы'!C36&amp;"}","")</f>
        <v>#N/A</v>
      </c>
      <c r="B366" t="e">
        <f ca="1">IF('Трёхпредметные наборы'!$D36 &gt;=Параметры!$A$2,"{"&amp;'Трёхпредметные наборы'!A36&amp;"}","")</f>
        <v>#N/A</v>
      </c>
      <c r="C366" t="e">
        <f ca="1">'Трёхпредметные наборы'!D36/COUNT('Список покупок'!$A$2:$A$31)</f>
        <v>#N/A</v>
      </c>
      <c r="D366" t="e">
        <f ca="1">'Трёхпредметные наборы'!D36/INDIRECT(ADDRESS(MATCH(A366,Таблицы!$G$3:$G$47)+1,3,,,Таблицы!$G$1))</f>
        <v>#N/A</v>
      </c>
      <c r="E366" s="5" t="e">
        <f t="shared" ca="1" si="5"/>
        <v>#N/A</v>
      </c>
    </row>
    <row r="367" spans="1:5" hidden="1" x14ac:dyDescent="0.3">
      <c r="A367" t="e">
        <f ca="1">IF('Трёхпредметные наборы'!$D37 &gt;=Параметры!$A$2,"{"&amp;'Трёхпредметные наборы'!B37&amp;", "&amp;'Трёхпредметные наборы'!C37&amp;"}","")</f>
        <v>#N/A</v>
      </c>
      <c r="B367" t="e">
        <f ca="1">IF('Трёхпредметные наборы'!$D37 &gt;=Параметры!$A$2,"{"&amp;'Трёхпредметные наборы'!A37&amp;"}","")</f>
        <v>#N/A</v>
      </c>
      <c r="C367" t="e">
        <f ca="1">'Трёхпредметные наборы'!D37/COUNT('Список покупок'!$A$2:$A$31)</f>
        <v>#N/A</v>
      </c>
      <c r="D367" t="e">
        <f ca="1">'Трёхпредметные наборы'!D37/INDIRECT(ADDRESS(MATCH(A367,Таблицы!$G$3:$G$47)+1,3,,,Таблицы!$G$1))</f>
        <v>#N/A</v>
      </c>
      <c r="E367" s="5" t="e">
        <f t="shared" ca="1" si="5"/>
        <v>#N/A</v>
      </c>
    </row>
    <row r="368" spans="1:5" hidden="1" x14ac:dyDescent="0.3">
      <c r="A368" t="str">
        <f ca="1">IF('Трёхпредметные наборы'!$D38 &gt;=Параметры!$A$2,"{"&amp;'Трёхпредметные наборы'!B38&amp;", "&amp;'Трёхпредметные наборы'!C38&amp;"}","")</f>
        <v>{Валидол, Влажные салфетки}</v>
      </c>
      <c r="B368" t="str">
        <f ca="1">IF('Трёхпредметные наборы'!$D38 &gt;=Параметры!$A$2,"{"&amp;'Трёхпредметные наборы'!A38&amp;"}","")</f>
        <v>{Баралгин}</v>
      </c>
      <c r="C368">
        <f ca="1">'Трёхпредметные наборы'!D38/COUNT('Список покупок'!$A$2:$A$31)</f>
        <v>0.36666666666666664</v>
      </c>
      <c r="D368">
        <f ca="1">'Трёхпредметные наборы'!D38/INDIRECT(ADDRESS(MATCH(A368,Таблицы!$G$3:$G$47)+1,3,,,Таблицы!$G$1))</f>
        <v>0.6875</v>
      </c>
      <c r="E368" s="5">
        <f t="shared" ca="1" si="5"/>
        <v>0.25208333333333333</v>
      </c>
    </row>
    <row r="369" spans="1:5" hidden="1" x14ac:dyDescent="0.3">
      <c r="A369" t="str">
        <f ca="1">IF('Трёхпредметные наборы'!$D39 &gt;=Параметры!$A$2,"{"&amp;'Трёхпредметные наборы'!B39&amp;", "&amp;'Трёхпредметные наборы'!C39&amp;"}","")</f>
        <v>{Валидол, Долгит}</v>
      </c>
      <c r="B369" t="str">
        <f ca="1">IF('Трёхпредметные наборы'!$D39 &gt;=Параметры!$A$2,"{"&amp;'Трёхпредметные наборы'!A39&amp;"}","")</f>
        <v>{Баралгин}</v>
      </c>
      <c r="C369">
        <f ca="1">'Трёхпредметные наборы'!D39/COUNT('Список покупок'!$A$2:$A$31)</f>
        <v>0.16666666666666666</v>
      </c>
      <c r="D369">
        <f ca="1">'Трёхпредметные наборы'!D39/INDIRECT(ADDRESS(MATCH(A369,Таблицы!$G$3:$G$47)+1,3,,,Таблицы!$G$1))</f>
        <v>0.55555555555555558</v>
      </c>
      <c r="E369" s="5">
        <f t="shared" ca="1" si="5"/>
        <v>9.2592592592592587E-2</v>
      </c>
    </row>
    <row r="370" spans="1:5" hidden="1" x14ac:dyDescent="0.3">
      <c r="A370" t="str">
        <f ca="1">IF('Трёхпредметные наборы'!$D40 &gt;=Параметры!$A$2,"{"&amp;'Трёхпредметные наборы'!B40&amp;", "&amp;'Трёхпредметные наборы'!C40&amp;"}","")</f>
        <v>{Валидол, Контрактубекс}</v>
      </c>
      <c r="B370" t="str">
        <f ca="1">IF('Трёхпредметные наборы'!$D40 &gt;=Параметры!$A$2,"{"&amp;'Трёхпредметные наборы'!A40&amp;"}","")</f>
        <v>{Баралгин}</v>
      </c>
      <c r="C370">
        <f ca="1">'Трёхпредметные наборы'!D40/COUNT('Список покупок'!$A$2:$A$31)</f>
        <v>0.43333333333333335</v>
      </c>
      <c r="D370">
        <f ca="1">'Трёхпредметные наборы'!D40/INDIRECT(ADDRESS(MATCH(A370,Таблицы!$G$3:$G$47)+1,3,,,Таблицы!$G$1))</f>
        <v>0.8125</v>
      </c>
      <c r="E370" s="5">
        <f t="shared" ca="1" si="5"/>
        <v>0.35208333333333336</v>
      </c>
    </row>
    <row r="371" spans="1:5" hidden="1" x14ac:dyDescent="0.3">
      <c r="A371" t="str">
        <f ca="1">IF('Трёхпредметные наборы'!$D41 &gt;=Параметры!$A$2,"{"&amp;'Трёхпредметные наборы'!B41&amp;", "&amp;'Трёхпредметные наборы'!C41&amp;"}","")</f>
        <v/>
      </c>
      <c r="B371" t="str">
        <f ca="1">IF('Трёхпредметные наборы'!$D41 &gt;=Параметры!$A$2,"{"&amp;'Трёхпредметные наборы'!A41&amp;"}","")</f>
        <v/>
      </c>
      <c r="C371">
        <f ca="1">'Трёхпредметные наборы'!D41/COUNT('Список покупок'!$A$2:$A$31)</f>
        <v>0.13333333333333333</v>
      </c>
      <c r="D371" t="e">
        <f ca="1">'Трёхпредметные наборы'!D41/INDIRECT(ADDRESS(MATCH(A371,Таблицы!$G$3:$G$47)+1,3,,,Таблицы!$G$1))</f>
        <v>#N/A</v>
      </c>
      <c r="E371" s="5" t="e">
        <f t="shared" ca="1" si="5"/>
        <v>#N/A</v>
      </c>
    </row>
    <row r="372" spans="1:5" hidden="1" x14ac:dyDescent="0.3">
      <c r="A372" t="e">
        <f ca="1">IF('Трёхпредметные наборы'!$D42 &gt;=Параметры!$A$2,"{"&amp;'Трёхпредметные наборы'!B42&amp;", "&amp;'Трёхпредметные наборы'!C42&amp;"}","")</f>
        <v>#N/A</v>
      </c>
      <c r="B372" t="e">
        <f ca="1">IF('Трёхпредметные наборы'!$D42 &gt;=Параметры!$A$2,"{"&amp;'Трёхпредметные наборы'!A42&amp;"}","")</f>
        <v>#N/A</v>
      </c>
      <c r="C372" t="e">
        <f ca="1">'Трёхпредметные наборы'!D42/COUNT('Список покупок'!$A$2:$A$31)</f>
        <v>#N/A</v>
      </c>
      <c r="D372" t="e">
        <f ca="1">'Трёхпредметные наборы'!D42/INDIRECT(ADDRESS(MATCH(A372,Таблицы!$G$3:$G$47)+1,3,,,Таблицы!$G$1))</f>
        <v>#N/A</v>
      </c>
      <c r="E372" s="5" t="e">
        <f t="shared" ca="1" si="5"/>
        <v>#N/A</v>
      </c>
    </row>
    <row r="373" spans="1:5" hidden="1" x14ac:dyDescent="0.3">
      <c r="A373" t="e">
        <f ca="1">IF('Трёхпредметные наборы'!$D43 &gt;=Параметры!$A$2,"{"&amp;'Трёхпредметные наборы'!B43&amp;", "&amp;'Трёхпредметные наборы'!C43&amp;"}","")</f>
        <v>#N/A</v>
      </c>
      <c r="B373" t="e">
        <f ca="1">IF('Трёхпредметные наборы'!$D43 &gt;=Параметры!$A$2,"{"&amp;'Трёхпредметные наборы'!A43&amp;"}","")</f>
        <v>#N/A</v>
      </c>
      <c r="C373" t="e">
        <f ca="1">'Трёхпредметные наборы'!D43/COUNT('Список покупок'!$A$2:$A$31)</f>
        <v>#N/A</v>
      </c>
      <c r="D373" t="e">
        <f ca="1">'Трёхпредметные наборы'!D43/INDIRECT(ADDRESS(MATCH(A373,Таблицы!$G$3:$G$47)+1,3,,,Таблицы!$G$1))</f>
        <v>#N/A</v>
      </c>
      <c r="E373" s="5" t="e">
        <f t="shared" ca="1" si="5"/>
        <v>#N/A</v>
      </c>
    </row>
    <row r="374" spans="1:5" hidden="1" x14ac:dyDescent="0.3">
      <c r="A374" t="str">
        <f ca="1">IF('Трёхпредметные наборы'!$D44 &gt;=Параметры!$A$2,"{"&amp;'Трёхпредметные наборы'!B44&amp;", "&amp;'Трёхпредметные наборы'!C44&amp;"}","")</f>
        <v/>
      </c>
      <c r="B374" t="str">
        <f ca="1">IF('Трёхпредметные наборы'!$D44 &gt;=Параметры!$A$2,"{"&amp;'Трёхпредметные наборы'!A44&amp;"}","")</f>
        <v/>
      </c>
      <c r="C374">
        <f ca="1">'Трёхпредметные наборы'!D44/COUNT('Список покупок'!$A$2:$A$31)</f>
        <v>6.6666666666666666E-2</v>
      </c>
      <c r="D374" t="e">
        <f ca="1">'Трёхпредметные наборы'!D44/INDIRECT(ADDRESS(MATCH(A374,Таблицы!$G$3:$G$47)+1,3,,,Таблицы!$G$1))</f>
        <v>#N/A</v>
      </c>
      <c r="E374" s="5" t="e">
        <f t="shared" ca="1" si="5"/>
        <v>#N/A</v>
      </c>
    </row>
    <row r="375" spans="1:5" hidden="1" x14ac:dyDescent="0.3">
      <c r="A375" t="str">
        <f ca="1">IF('Трёхпредметные наборы'!$D45 &gt;=Параметры!$A$2,"{"&amp;'Трёхпредметные наборы'!B45&amp;", "&amp;'Трёхпредметные наборы'!C45&amp;"}","")</f>
        <v>{Влажные салфетки, Долгит}</v>
      </c>
      <c r="B375" t="str">
        <f ca="1">IF('Трёхпредметные наборы'!$D45 &gt;=Параметры!$A$2,"{"&amp;'Трёхпредметные наборы'!A45&amp;"}","")</f>
        <v>{Баралгин}</v>
      </c>
      <c r="C375">
        <f ca="1">'Трёхпредметные наборы'!D45/COUNT('Список покупок'!$A$2:$A$31)</f>
        <v>0.2</v>
      </c>
      <c r="D375">
        <f ca="1">'Трёхпредметные наборы'!D45/INDIRECT(ADDRESS(MATCH(A375,Таблицы!$G$3:$G$47)+1,3,,,Таблицы!$G$1))</f>
        <v>0.5</v>
      </c>
      <c r="E375" s="5">
        <f t="shared" ca="1" si="5"/>
        <v>0.1</v>
      </c>
    </row>
    <row r="376" spans="1:5" hidden="1" x14ac:dyDescent="0.3">
      <c r="A376" t="str">
        <f ca="1">IF('Трёхпредметные наборы'!$D46 &gt;=Параметры!$A$2,"{"&amp;'Трёхпредметные наборы'!B46&amp;", "&amp;'Трёхпредметные наборы'!C46&amp;"}","")</f>
        <v>{Влажные салфетки, Контрактубекс}</v>
      </c>
      <c r="B376" t="str">
        <f ca="1">IF('Трёхпредметные наборы'!$D46 &gt;=Параметры!$A$2,"{"&amp;'Трёхпредметные наборы'!A46&amp;"}","")</f>
        <v>{Баралгин}</v>
      </c>
      <c r="C376">
        <f ca="1">'Трёхпредметные наборы'!D46/COUNT('Список покупок'!$A$2:$A$31)</f>
        <v>0.36666666666666664</v>
      </c>
      <c r="D376">
        <f ca="1">'Трёхпредметные наборы'!D46/INDIRECT(ADDRESS(MATCH(A376,Таблицы!$G$3:$G$47)+1,3,,,Таблицы!$G$1))</f>
        <v>0.6875</v>
      </c>
      <c r="E376" s="5">
        <f t="shared" ca="1" si="5"/>
        <v>0.25208333333333333</v>
      </c>
    </row>
    <row r="377" spans="1:5" hidden="1" x14ac:dyDescent="0.3">
      <c r="A377" t="str">
        <f ca="1">IF('Трёхпредметные наборы'!$D47 &gt;=Параметры!$A$2,"{"&amp;'Трёхпредметные наборы'!B47&amp;", "&amp;'Трёхпредметные наборы'!C47&amp;"}","")</f>
        <v/>
      </c>
      <c r="B377" t="str">
        <f ca="1">IF('Трёхпредметные наборы'!$D47 &gt;=Параметры!$A$2,"{"&amp;'Трёхпредметные наборы'!A47&amp;"}","")</f>
        <v/>
      </c>
      <c r="C377">
        <f ca="1">'Трёхпредметные наборы'!D47/COUNT('Список покупок'!$A$2:$A$31)</f>
        <v>0.1</v>
      </c>
      <c r="D377" t="e">
        <f ca="1">'Трёхпредметные наборы'!D47/INDIRECT(ADDRESS(MATCH(A377,Таблицы!$G$3:$G$47)+1,3,,,Таблицы!$G$1))</f>
        <v>#N/A</v>
      </c>
      <c r="E377" s="5" t="e">
        <f t="shared" ca="1" si="5"/>
        <v>#N/A</v>
      </c>
    </row>
    <row r="378" spans="1:5" hidden="1" x14ac:dyDescent="0.3">
      <c r="A378" t="e">
        <f ca="1">IF('Трёхпредметные наборы'!$D48 &gt;=Параметры!$A$2,"{"&amp;'Трёхпредметные наборы'!B48&amp;", "&amp;'Трёхпредметные наборы'!C48&amp;"}","")</f>
        <v>#N/A</v>
      </c>
      <c r="B378" t="e">
        <f ca="1">IF('Трёхпредметные наборы'!$D48 &gt;=Параметры!$A$2,"{"&amp;'Трёхпредметные наборы'!A48&amp;"}","")</f>
        <v>#N/A</v>
      </c>
      <c r="C378" t="e">
        <f ca="1">'Трёхпредметные наборы'!D48/COUNT('Список покупок'!$A$2:$A$31)</f>
        <v>#N/A</v>
      </c>
      <c r="D378" t="e">
        <f ca="1">'Трёхпредметные наборы'!D48/INDIRECT(ADDRESS(MATCH(A378,Таблицы!$G$3:$G$47)+1,3,,,Таблицы!$G$1))</f>
        <v>#N/A</v>
      </c>
      <c r="E378" s="5" t="e">
        <f t="shared" ca="1" si="5"/>
        <v>#N/A</v>
      </c>
    </row>
    <row r="379" spans="1:5" hidden="1" x14ac:dyDescent="0.3">
      <c r="A379" t="e">
        <f ca="1">IF('Трёхпредметные наборы'!$D49 &gt;=Параметры!$A$2,"{"&amp;'Трёхпредметные наборы'!B49&amp;", "&amp;'Трёхпредметные наборы'!C49&amp;"}","")</f>
        <v>#N/A</v>
      </c>
      <c r="B379" t="e">
        <f ca="1">IF('Трёхпредметные наборы'!$D49 &gt;=Параметры!$A$2,"{"&amp;'Трёхпредметные наборы'!A49&amp;"}","")</f>
        <v>#N/A</v>
      </c>
      <c r="C379" t="e">
        <f ca="1">'Трёхпредметные наборы'!D49/COUNT('Список покупок'!$A$2:$A$31)</f>
        <v>#N/A</v>
      </c>
      <c r="D379" t="e">
        <f ca="1">'Трёхпредметные наборы'!D49/INDIRECT(ADDRESS(MATCH(A379,Таблицы!$G$3:$G$47)+1,3,,,Таблицы!$G$1))</f>
        <v>#N/A</v>
      </c>
      <c r="E379" s="5" t="e">
        <f t="shared" ca="1" si="5"/>
        <v>#N/A</v>
      </c>
    </row>
    <row r="380" spans="1:5" hidden="1" x14ac:dyDescent="0.3">
      <c r="A380" t="str">
        <f ca="1">IF('Трёхпредметные наборы'!$D50 &gt;=Параметры!$A$2,"{"&amp;'Трёхпредметные наборы'!B50&amp;", "&amp;'Трёхпредметные наборы'!C50&amp;"}","")</f>
        <v/>
      </c>
      <c r="B380" t="str">
        <f ca="1">IF('Трёхпредметные наборы'!$D50 &gt;=Параметры!$A$2,"{"&amp;'Трёхпредметные наборы'!A50&amp;"}","")</f>
        <v/>
      </c>
      <c r="C380">
        <f ca="1">'Трёхпредметные наборы'!D50/COUNT('Список покупок'!$A$2:$A$31)</f>
        <v>0.1</v>
      </c>
      <c r="D380" t="e">
        <f ca="1">'Трёхпредметные наборы'!D50/INDIRECT(ADDRESS(MATCH(A380,Таблицы!$G$3:$G$47)+1,3,,,Таблицы!$G$1))</f>
        <v>#N/A</v>
      </c>
      <c r="E380" s="5" t="e">
        <f t="shared" ca="1" si="5"/>
        <v>#N/A</v>
      </c>
    </row>
    <row r="381" spans="1:5" hidden="1" x14ac:dyDescent="0.3">
      <c r="A381" t="str">
        <f ca="1">IF('Трёхпредметные наборы'!$D51 &gt;=Параметры!$A$2,"{"&amp;'Трёхпредметные наборы'!B51&amp;", "&amp;'Трёхпредметные наборы'!C51&amp;"}","")</f>
        <v>{Долгит, Контрактубекс}</v>
      </c>
      <c r="B381" t="str">
        <f ca="1">IF('Трёхпредметные наборы'!$D51 &gt;=Параметры!$A$2,"{"&amp;'Трёхпредметные наборы'!A51&amp;"}","")</f>
        <v>{Баралгин}</v>
      </c>
      <c r="C381">
        <f ca="1">'Трёхпредметные наборы'!D51/COUNT('Список покупок'!$A$2:$A$31)</f>
        <v>0.16666666666666666</v>
      </c>
      <c r="D381">
        <f ca="1">'Трёхпредметные наборы'!D51/INDIRECT(ADDRESS(MATCH(A381,Таблицы!$G$3:$G$47)+1,3,,,Таблицы!$G$1))</f>
        <v>0.625</v>
      </c>
      <c r="E381" s="5">
        <f t="shared" ca="1" si="5"/>
        <v>0.10416666666666666</v>
      </c>
    </row>
    <row r="382" spans="1:5" hidden="1" x14ac:dyDescent="0.3">
      <c r="A382" t="str">
        <f ca="1">IF('Трёхпредметные наборы'!$D52 &gt;=Параметры!$A$2,"{"&amp;'Трёхпредметные наборы'!B52&amp;", "&amp;'Трёхпредметные наборы'!C52&amp;"}","")</f>
        <v/>
      </c>
      <c r="B382" t="str">
        <f ca="1">IF('Трёхпредметные наборы'!$D52 &gt;=Параметры!$A$2,"{"&amp;'Трёхпредметные наборы'!A52&amp;"}","")</f>
        <v/>
      </c>
      <c r="C382">
        <f ca="1">'Трёхпредметные наборы'!D52/COUNT('Список покупок'!$A$2:$A$31)</f>
        <v>6.6666666666666666E-2</v>
      </c>
      <c r="D382" t="e">
        <f ca="1">'Трёхпредметные наборы'!D52/INDIRECT(ADDRESS(MATCH(A382,Таблицы!$G$3:$G$47)+1,3,,,Таблицы!$G$1))</f>
        <v>#N/A</v>
      </c>
      <c r="E382" s="5" t="e">
        <f t="shared" ca="1" si="5"/>
        <v>#N/A</v>
      </c>
    </row>
    <row r="383" spans="1:5" hidden="1" x14ac:dyDescent="0.3">
      <c r="A383" t="e">
        <f ca="1">IF('Трёхпредметные наборы'!$D53 &gt;=Параметры!$A$2,"{"&amp;'Трёхпредметные наборы'!B53&amp;", "&amp;'Трёхпредметные наборы'!C53&amp;"}","")</f>
        <v>#N/A</v>
      </c>
      <c r="B383" t="e">
        <f ca="1">IF('Трёхпредметные наборы'!$D53 &gt;=Параметры!$A$2,"{"&amp;'Трёхпредметные наборы'!A53&amp;"}","")</f>
        <v>#N/A</v>
      </c>
      <c r="C383" t="e">
        <f ca="1">'Трёхпредметные наборы'!D53/COUNT('Список покупок'!$A$2:$A$31)</f>
        <v>#N/A</v>
      </c>
      <c r="D383" t="e">
        <f ca="1">'Трёхпредметные наборы'!D53/INDIRECT(ADDRESS(MATCH(A383,Таблицы!$G$3:$G$47)+1,3,,,Таблицы!$G$1))</f>
        <v>#N/A</v>
      </c>
      <c r="E383" s="5" t="e">
        <f t="shared" ca="1" si="5"/>
        <v>#N/A</v>
      </c>
    </row>
    <row r="384" spans="1:5" hidden="1" x14ac:dyDescent="0.3">
      <c r="A384" t="e">
        <f ca="1">IF('Трёхпредметные наборы'!$D54 &gt;=Параметры!$A$2,"{"&amp;'Трёхпредметные наборы'!B54&amp;", "&amp;'Трёхпредметные наборы'!C54&amp;"}","")</f>
        <v>#N/A</v>
      </c>
      <c r="B384" t="e">
        <f ca="1">IF('Трёхпредметные наборы'!$D54 &gt;=Параметры!$A$2,"{"&amp;'Трёхпредметные наборы'!A54&amp;"}","")</f>
        <v>#N/A</v>
      </c>
      <c r="C384" t="e">
        <f ca="1">'Трёхпредметные наборы'!D54/COUNT('Список покупок'!$A$2:$A$31)</f>
        <v>#N/A</v>
      </c>
      <c r="D384" t="e">
        <f ca="1">'Трёхпредметные наборы'!D54/INDIRECT(ADDRESS(MATCH(A384,Таблицы!$G$3:$G$47)+1,3,,,Таблицы!$G$1))</f>
        <v>#N/A</v>
      </c>
      <c r="E384" s="5" t="e">
        <f t="shared" ca="1" si="5"/>
        <v>#N/A</v>
      </c>
    </row>
    <row r="385" spans="1:5" hidden="1" x14ac:dyDescent="0.3">
      <c r="A385" t="str">
        <f ca="1">IF('Трёхпредметные наборы'!$D55 &gt;=Параметры!$A$2,"{"&amp;'Трёхпредметные наборы'!B55&amp;", "&amp;'Трёхпредметные наборы'!C55&amp;"}","")</f>
        <v/>
      </c>
      <c r="B385" t="str">
        <f ca="1">IF('Трёхпредметные наборы'!$D55 &gt;=Параметры!$A$2,"{"&amp;'Трёхпредметные наборы'!A55&amp;"}","")</f>
        <v/>
      </c>
      <c r="C385">
        <f ca="1">'Трёхпредметные наборы'!D55/COUNT('Список покупок'!$A$2:$A$31)</f>
        <v>6.6666666666666666E-2</v>
      </c>
      <c r="D385" t="e">
        <f ca="1">'Трёхпредметные наборы'!D55/INDIRECT(ADDRESS(MATCH(A385,Таблицы!$G$3:$G$47)+1,3,,,Таблицы!$G$1))</f>
        <v>#N/A</v>
      </c>
      <c r="E385" s="5" t="e">
        <f t="shared" ca="1" si="5"/>
        <v>#N/A</v>
      </c>
    </row>
    <row r="386" spans="1:5" hidden="1" x14ac:dyDescent="0.3">
      <c r="A386" t="str">
        <f ca="1">IF('Трёхпредметные наборы'!$D56 &gt;=Параметры!$A$2,"{"&amp;'Трёхпредметные наборы'!B56&amp;", "&amp;'Трёхпредметные наборы'!C56&amp;"}","")</f>
        <v/>
      </c>
      <c r="B386" t="str">
        <f ca="1">IF('Трёхпредметные наборы'!$D56 &gt;=Параметры!$A$2,"{"&amp;'Трёхпредметные наборы'!A56&amp;"}","")</f>
        <v/>
      </c>
      <c r="C386">
        <f ca="1">'Трёхпредметные наборы'!D56/COUNT('Список покупок'!$A$2:$A$31)</f>
        <v>0.13333333333333333</v>
      </c>
      <c r="D386" t="e">
        <f ca="1">'Трёхпредметные наборы'!D56/INDIRECT(ADDRESS(MATCH(A386,Таблицы!$G$3:$G$47)+1,3,,,Таблицы!$G$1))</f>
        <v>#N/A</v>
      </c>
      <c r="E386" s="5" t="e">
        <f t="shared" ca="1" si="5"/>
        <v>#N/A</v>
      </c>
    </row>
    <row r="387" spans="1:5" hidden="1" x14ac:dyDescent="0.3">
      <c r="A387" t="e">
        <f ca="1">IF('Трёхпредметные наборы'!$D57 &gt;=Параметры!$A$2,"{"&amp;'Трёхпредметные наборы'!B57&amp;", "&amp;'Трёхпредметные наборы'!C57&amp;"}","")</f>
        <v>#N/A</v>
      </c>
      <c r="B387" t="e">
        <f ca="1">IF('Трёхпредметные наборы'!$D57 &gt;=Параметры!$A$2,"{"&amp;'Трёхпредметные наборы'!A57&amp;"}","")</f>
        <v>#N/A</v>
      </c>
      <c r="C387" t="e">
        <f ca="1">'Трёхпредметные наборы'!D57/COUNT('Список покупок'!$A$2:$A$31)</f>
        <v>#N/A</v>
      </c>
      <c r="D387" t="e">
        <f ca="1">'Трёхпредметные наборы'!D57/INDIRECT(ADDRESS(MATCH(A387,Таблицы!$G$3:$G$47)+1,3,,,Таблицы!$G$1))</f>
        <v>#N/A</v>
      </c>
      <c r="E387" s="5" t="e">
        <f t="shared" ca="1" si="5"/>
        <v>#N/A</v>
      </c>
    </row>
    <row r="388" spans="1:5" hidden="1" x14ac:dyDescent="0.3">
      <c r="A388" t="e">
        <f ca="1">IF('Трёхпредметные наборы'!$D58 &gt;=Параметры!$A$2,"{"&amp;'Трёхпредметные наборы'!B58&amp;", "&amp;'Трёхпредметные наборы'!C58&amp;"}","")</f>
        <v>#N/A</v>
      </c>
      <c r="B388" t="e">
        <f ca="1">IF('Трёхпредметные наборы'!$D58 &gt;=Параметры!$A$2,"{"&amp;'Трёхпредметные наборы'!A58&amp;"}","")</f>
        <v>#N/A</v>
      </c>
      <c r="C388" t="e">
        <f ca="1">'Трёхпредметные наборы'!D58/COUNT('Список покупок'!$A$2:$A$31)</f>
        <v>#N/A</v>
      </c>
      <c r="D388" t="e">
        <f ca="1">'Трёхпредметные наборы'!D58/INDIRECT(ADDRESS(MATCH(A388,Таблицы!$G$3:$G$47)+1,3,,,Таблицы!$G$1))</f>
        <v>#N/A</v>
      </c>
      <c r="E388" s="5" t="e">
        <f t="shared" ca="1" si="5"/>
        <v>#N/A</v>
      </c>
    </row>
    <row r="389" spans="1:5" hidden="1" x14ac:dyDescent="0.3">
      <c r="A389" t="str">
        <f ca="1">IF('Трёхпредметные наборы'!$D59 &gt;=Параметры!$A$2,"{"&amp;'Трёхпредметные наборы'!B59&amp;", "&amp;'Трёхпредметные наборы'!C59&amp;"}","")</f>
        <v/>
      </c>
      <c r="B389" t="str">
        <f ca="1">IF('Трёхпредметные наборы'!$D59 &gt;=Параметры!$A$2,"{"&amp;'Трёхпредметные наборы'!A59&amp;"}","")</f>
        <v/>
      </c>
      <c r="C389">
        <f ca="1">'Трёхпредметные наборы'!D59/COUNT('Список покупок'!$A$2:$A$31)</f>
        <v>6.6666666666666666E-2</v>
      </c>
      <c r="D389" t="e">
        <f ca="1">'Трёхпредметные наборы'!D59/INDIRECT(ADDRESS(MATCH(A389,Таблицы!$G$3:$G$47)+1,3,,,Таблицы!$G$1))</f>
        <v>#N/A</v>
      </c>
      <c r="E389" s="5" t="e">
        <f t="shared" ref="E389:E452" ca="1" si="6">C389*D389</f>
        <v>#N/A</v>
      </c>
    </row>
    <row r="390" spans="1:5" hidden="1" x14ac:dyDescent="0.3">
      <c r="A390" t="e">
        <f ca="1">IF('Трёхпредметные наборы'!$D60 &gt;=Параметры!$A$2,"{"&amp;'Трёхпредметные наборы'!B60&amp;", "&amp;'Трёхпредметные наборы'!C60&amp;"}","")</f>
        <v>#N/A</v>
      </c>
      <c r="B390" t="e">
        <f ca="1">IF('Трёхпредметные наборы'!$D60 &gt;=Параметры!$A$2,"{"&amp;'Трёхпредметные наборы'!A60&amp;"}","")</f>
        <v>#N/A</v>
      </c>
      <c r="C390" t="e">
        <f ca="1">'Трёхпредметные наборы'!D60/COUNT('Список покупок'!$A$2:$A$31)</f>
        <v>#N/A</v>
      </c>
      <c r="D390" t="e">
        <f ca="1">'Трёхпредметные наборы'!D60/INDIRECT(ADDRESS(MATCH(A390,Таблицы!$G$3:$G$47)+1,3,,,Таблицы!$G$1))</f>
        <v>#N/A</v>
      </c>
      <c r="E390" s="5" t="e">
        <f t="shared" ca="1" si="6"/>
        <v>#N/A</v>
      </c>
    </row>
    <row r="391" spans="1:5" hidden="1" x14ac:dyDescent="0.3">
      <c r="A391" t="e">
        <f ca="1">IF('Трёхпредметные наборы'!$D61 &gt;=Параметры!$A$2,"{"&amp;'Трёхпредметные наборы'!B61&amp;", "&amp;'Трёхпредметные наборы'!C61&amp;"}","")</f>
        <v>#N/A</v>
      </c>
      <c r="B391" t="e">
        <f ca="1">IF('Трёхпредметные наборы'!$D61 &gt;=Параметры!$A$2,"{"&amp;'Трёхпредметные наборы'!A61&amp;"}","")</f>
        <v>#N/A</v>
      </c>
      <c r="C391" t="e">
        <f ca="1">'Трёхпредметные наборы'!D61/COUNT('Список покупок'!$A$2:$A$31)</f>
        <v>#N/A</v>
      </c>
      <c r="D391" t="e">
        <f ca="1">'Трёхпредметные наборы'!D61/INDIRECT(ADDRESS(MATCH(A391,Таблицы!$G$3:$G$47)+1,3,,,Таблицы!$G$1))</f>
        <v>#N/A</v>
      </c>
      <c r="E391" s="5" t="e">
        <f t="shared" ca="1" si="6"/>
        <v>#N/A</v>
      </c>
    </row>
    <row r="392" spans="1:5" hidden="1" x14ac:dyDescent="0.3">
      <c r="A392" t="e">
        <f ca="1">IF('Трёхпредметные наборы'!$D62 &gt;=Параметры!$A$2,"{"&amp;'Трёхпредметные наборы'!B62&amp;", "&amp;'Трёхпредметные наборы'!C62&amp;"}","")</f>
        <v>#N/A</v>
      </c>
      <c r="B392" t="e">
        <f ca="1">IF('Трёхпредметные наборы'!$D62 &gt;=Параметры!$A$2,"{"&amp;'Трёхпредметные наборы'!A62&amp;"}","")</f>
        <v>#N/A</v>
      </c>
      <c r="C392" t="e">
        <f ca="1">'Трёхпредметные наборы'!D62/COUNT('Список покупок'!$A$2:$A$31)</f>
        <v>#N/A</v>
      </c>
      <c r="D392" t="e">
        <f ca="1">'Трёхпредметные наборы'!D62/INDIRECT(ADDRESS(MATCH(A392,Таблицы!$G$3:$G$47)+1,3,,,Таблицы!$G$1))</f>
        <v>#N/A</v>
      </c>
      <c r="E392" s="5" t="e">
        <f t="shared" ca="1" si="6"/>
        <v>#N/A</v>
      </c>
    </row>
    <row r="393" spans="1:5" hidden="1" x14ac:dyDescent="0.3">
      <c r="A393" t="e">
        <f ca="1">IF('Трёхпредметные наборы'!$D63 &gt;=Параметры!$A$2,"{"&amp;'Трёхпредметные наборы'!B63&amp;", "&amp;'Трёхпредметные наборы'!C63&amp;"}","")</f>
        <v>#N/A</v>
      </c>
      <c r="B393" t="e">
        <f ca="1">IF('Трёхпредметные наборы'!$D63 &gt;=Параметры!$A$2,"{"&amp;'Трёхпредметные наборы'!A63&amp;"}","")</f>
        <v>#N/A</v>
      </c>
      <c r="C393" t="e">
        <f ca="1">'Трёхпредметные наборы'!D63/COUNT('Список покупок'!$A$2:$A$31)</f>
        <v>#N/A</v>
      </c>
      <c r="D393" t="e">
        <f ca="1">'Трёхпредметные наборы'!D63/INDIRECT(ADDRESS(MATCH(A393,Таблицы!$G$3:$G$47)+1,3,,,Таблицы!$G$1))</f>
        <v>#N/A</v>
      </c>
      <c r="E393" s="5" t="e">
        <f t="shared" ca="1" si="6"/>
        <v>#N/A</v>
      </c>
    </row>
    <row r="394" spans="1:5" hidden="1" x14ac:dyDescent="0.3">
      <c r="A394" t="e">
        <f ca="1">IF('Трёхпредметные наборы'!$D64 &gt;=Параметры!$A$2,"{"&amp;'Трёхпредметные наборы'!B64&amp;", "&amp;'Трёхпредметные наборы'!C64&amp;"}","")</f>
        <v>#N/A</v>
      </c>
      <c r="B394" t="e">
        <f ca="1">IF('Трёхпредметные наборы'!$D64 &gt;=Параметры!$A$2,"{"&amp;'Трёхпредметные наборы'!A64&amp;"}","")</f>
        <v>#N/A</v>
      </c>
      <c r="C394" t="e">
        <f ca="1">'Трёхпредметные наборы'!D64/COUNT('Список покупок'!$A$2:$A$31)</f>
        <v>#N/A</v>
      </c>
      <c r="D394" t="e">
        <f ca="1">'Трёхпредметные наборы'!D64/INDIRECT(ADDRESS(MATCH(A394,Таблицы!$G$3:$G$47)+1,3,,,Таблицы!$G$1))</f>
        <v>#N/A</v>
      </c>
      <c r="E394" s="5" t="e">
        <f t="shared" ca="1" si="6"/>
        <v>#N/A</v>
      </c>
    </row>
    <row r="395" spans="1:5" hidden="1" x14ac:dyDescent="0.3">
      <c r="A395" t="e">
        <f ca="1">IF('Трёхпредметные наборы'!$D65 &gt;=Параметры!$A$2,"{"&amp;'Трёхпредметные наборы'!B65&amp;", "&amp;'Трёхпредметные наборы'!C65&amp;"}","")</f>
        <v>#N/A</v>
      </c>
      <c r="B395" t="e">
        <f ca="1">IF('Трёхпредметные наборы'!$D65 &gt;=Параметры!$A$2,"{"&amp;'Трёхпредметные наборы'!A65&amp;"}","")</f>
        <v>#N/A</v>
      </c>
      <c r="C395" t="e">
        <f ca="1">'Трёхпредметные наборы'!D65/COUNT('Список покупок'!$A$2:$A$31)</f>
        <v>#N/A</v>
      </c>
      <c r="D395" t="e">
        <f ca="1">'Трёхпредметные наборы'!D65/INDIRECT(ADDRESS(MATCH(A395,Таблицы!$G$3:$G$47)+1,3,,,Таблицы!$G$1))</f>
        <v>#N/A</v>
      </c>
      <c r="E395" s="5" t="e">
        <f t="shared" ca="1" si="6"/>
        <v>#N/A</v>
      </c>
    </row>
    <row r="396" spans="1:5" hidden="1" x14ac:dyDescent="0.3">
      <c r="A396" t="str">
        <f ca="1">IF('Трёхпредметные наборы'!$D66 &gt;=Параметры!$A$2,"{"&amp;'Трёхпредметные наборы'!B66&amp;", "&amp;'Трёхпредметные наборы'!C66&amp;"}","")</f>
        <v>{Влажные салфетки, Долгит}</v>
      </c>
      <c r="B396" t="str">
        <f ca="1">IF('Трёхпредметные наборы'!$D66 &gt;=Параметры!$A$2,"{"&amp;'Трёхпредметные наборы'!A66&amp;"}","")</f>
        <v>{Валидол}</v>
      </c>
      <c r="C396">
        <f ca="1">'Трёхпредметные наборы'!D66/COUNT('Список покупок'!$A$2:$A$31)</f>
        <v>0.3</v>
      </c>
      <c r="D396">
        <f ca="1">'Трёхпредметные наборы'!D66/INDIRECT(ADDRESS(MATCH(A396,Таблицы!$G$3:$G$47)+1,3,,,Таблицы!$G$1))</f>
        <v>0.75</v>
      </c>
      <c r="E396" s="5">
        <f t="shared" ca="1" si="6"/>
        <v>0.22499999999999998</v>
      </c>
    </row>
    <row r="397" spans="1:5" hidden="1" x14ac:dyDescent="0.3">
      <c r="A397" t="str">
        <f ca="1">IF('Трёхпредметные наборы'!$D67 &gt;=Параметры!$A$2,"{"&amp;'Трёхпредметные наборы'!B67&amp;", "&amp;'Трёхпредметные наборы'!C67&amp;"}","")</f>
        <v>{Влажные салфетки, Контрактубекс}</v>
      </c>
      <c r="B397" t="str">
        <f ca="1">IF('Трёхпредметные наборы'!$D67 &gt;=Параметры!$A$2,"{"&amp;'Трёхпредметные наборы'!A67&amp;"}","")</f>
        <v>{Валидол}</v>
      </c>
      <c r="C397">
        <f ca="1">'Трёхпредметные наборы'!D67/COUNT('Список покупок'!$A$2:$A$31)</f>
        <v>0.43333333333333335</v>
      </c>
      <c r="D397">
        <f ca="1">'Трёхпредметные наборы'!D67/INDIRECT(ADDRESS(MATCH(A397,Таблицы!$G$3:$G$47)+1,3,,,Таблицы!$G$1))</f>
        <v>0.8125</v>
      </c>
      <c r="E397" s="5">
        <f t="shared" ca="1" si="6"/>
        <v>0.35208333333333336</v>
      </c>
    </row>
    <row r="398" spans="1:5" hidden="1" x14ac:dyDescent="0.3">
      <c r="A398" t="str">
        <f ca="1">IF('Трёхпредметные наборы'!$D68 &gt;=Параметры!$A$2,"{"&amp;'Трёхпредметные наборы'!B68&amp;", "&amp;'Трёхпредметные наборы'!C68&amp;"}","")</f>
        <v>{Влажные салфетки, Корвалол}</v>
      </c>
      <c r="B398" t="str">
        <f ca="1">IF('Трёхпредметные наборы'!$D68 &gt;=Параметры!$A$2,"{"&amp;'Трёхпредметные наборы'!A68&amp;"}","")</f>
        <v>{Валидол}</v>
      </c>
      <c r="C398">
        <f ca="1">'Трёхпредметные наборы'!D68/COUNT('Список покупок'!$A$2:$A$31)</f>
        <v>0.16666666666666666</v>
      </c>
      <c r="D398">
        <f ca="1">'Трёхпредметные наборы'!D68/INDIRECT(ADDRESS(MATCH(A398,Таблицы!$G$3:$G$47)+1,3,,,Таблицы!$G$1))</f>
        <v>1</v>
      </c>
      <c r="E398" s="5">
        <f t="shared" ca="1" si="6"/>
        <v>0.16666666666666666</v>
      </c>
    </row>
    <row r="399" spans="1:5" hidden="1" x14ac:dyDescent="0.3">
      <c r="A399" t="e">
        <f ca="1">IF('Трёхпредметные наборы'!$D69 &gt;=Параметры!$A$2,"{"&amp;'Трёхпредметные наборы'!B69&amp;", "&amp;'Трёхпредметные наборы'!C69&amp;"}","")</f>
        <v>#N/A</v>
      </c>
      <c r="B399" t="e">
        <f ca="1">IF('Трёхпредметные наборы'!$D69 &gt;=Параметры!$A$2,"{"&amp;'Трёхпредметные наборы'!A69&amp;"}","")</f>
        <v>#N/A</v>
      </c>
      <c r="C399" t="e">
        <f ca="1">'Трёхпредметные наборы'!D69/COUNT('Список покупок'!$A$2:$A$31)</f>
        <v>#N/A</v>
      </c>
      <c r="D399" t="e">
        <f ca="1">'Трёхпредметные наборы'!D69/INDIRECT(ADDRESS(MATCH(A399,Таблицы!$G$3:$G$47)+1,3,,,Таблицы!$G$1))</f>
        <v>#N/A</v>
      </c>
      <c r="E399" s="5" t="e">
        <f t="shared" ca="1" si="6"/>
        <v>#N/A</v>
      </c>
    </row>
    <row r="400" spans="1:5" hidden="1" x14ac:dyDescent="0.3">
      <c r="A400" t="e">
        <f ca="1">IF('Трёхпредметные наборы'!$D70 &gt;=Параметры!$A$2,"{"&amp;'Трёхпредметные наборы'!B70&amp;", "&amp;'Трёхпредметные наборы'!C70&amp;"}","")</f>
        <v>#N/A</v>
      </c>
      <c r="B400" t="e">
        <f ca="1">IF('Трёхпредметные наборы'!$D70 &gt;=Параметры!$A$2,"{"&amp;'Трёхпредметные наборы'!A70&amp;"}","")</f>
        <v>#N/A</v>
      </c>
      <c r="C400" t="e">
        <f ca="1">'Трёхпредметные наборы'!D70/COUNT('Список покупок'!$A$2:$A$31)</f>
        <v>#N/A</v>
      </c>
      <c r="D400" t="e">
        <f ca="1">'Трёхпредметные наборы'!D70/INDIRECT(ADDRESS(MATCH(A400,Таблицы!$G$3:$G$47)+1,3,,,Таблицы!$G$1))</f>
        <v>#N/A</v>
      </c>
      <c r="E400" s="5" t="e">
        <f t="shared" ca="1" si="6"/>
        <v>#N/A</v>
      </c>
    </row>
    <row r="401" spans="1:5" hidden="1" x14ac:dyDescent="0.3">
      <c r="A401" t="str">
        <f ca="1">IF('Трёхпредметные наборы'!$D71 &gt;=Параметры!$A$2,"{"&amp;'Трёхпредметные наборы'!B71&amp;", "&amp;'Трёхпредметные наборы'!C71&amp;"}","")</f>
        <v/>
      </c>
      <c r="B401" t="str">
        <f ca="1">IF('Трёхпредметные наборы'!$D71 &gt;=Параметры!$A$2,"{"&amp;'Трёхпредметные наборы'!A71&amp;"}","")</f>
        <v/>
      </c>
      <c r="C401">
        <f ca="1">'Трёхпредметные наборы'!D71/COUNT('Список покупок'!$A$2:$A$31)</f>
        <v>6.6666666666666666E-2</v>
      </c>
      <c r="D401" t="e">
        <f ca="1">'Трёхпредметные наборы'!D71/INDIRECT(ADDRESS(MATCH(A401,Таблицы!$G$3:$G$47)+1,3,,,Таблицы!$G$1))</f>
        <v>#N/A</v>
      </c>
      <c r="E401" s="5" t="e">
        <f t="shared" ca="1" si="6"/>
        <v>#N/A</v>
      </c>
    </row>
    <row r="402" spans="1:5" hidden="1" x14ac:dyDescent="0.3">
      <c r="A402" t="str">
        <f ca="1">IF('Трёхпредметные наборы'!$D72 &gt;=Параметры!$A$2,"{"&amp;'Трёхпредметные наборы'!B72&amp;", "&amp;'Трёхпредметные наборы'!C72&amp;"}","")</f>
        <v>{Долгит, Контрактубекс}</v>
      </c>
      <c r="B402" t="str">
        <f ca="1">IF('Трёхпредметные наборы'!$D72 &gt;=Параметры!$A$2,"{"&amp;'Трёхпредметные наборы'!A72&amp;"}","")</f>
        <v>{Валидол}</v>
      </c>
      <c r="C402">
        <f ca="1">'Трёхпредметные наборы'!D72/COUNT('Список покупок'!$A$2:$A$31)</f>
        <v>0.23333333333333334</v>
      </c>
      <c r="D402">
        <f ca="1">'Трёхпредметные наборы'!D72/INDIRECT(ADDRESS(MATCH(A402,Таблицы!$G$3:$G$47)+1,3,,,Таблицы!$G$1))</f>
        <v>0.875</v>
      </c>
      <c r="E402" s="5">
        <f t="shared" ca="1" si="6"/>
        <v>0.20416666666666666</v>
      </c>
    </row>
    <row r="403" spans="1:5" hidden="1" x14ac:dyDescent="0.3">
      <c r="A403" t="str">
        <f ca="1">IF('Трёхпредметные наборы'!$D73 &gt;=Параметры!$A$2,"{"&amp;'Трёхпредметные наборы'!B73&amp;", "&amp;'Трёхпредметные наборы'!C73&amp;"}","")</f>
        <v/>
      </c>
      <c r="B403" t="str">
        <f ca="1">IF('Трёхпредметные наборы'!$D73 &gt;=Параметры!$A$2,"{"&amp;'Трёхпредметные наборы'!A73&amp;"}","")</f>
        <v/>
      </c>
      <c r="C403">
        <f ca="1">'Трёхпредметные наборы'!D73/COUNT('Список покупок'!$A$2:$A$31)</f>
        <v>0.13333333333333333</v>
      </c>
      <c r="D403" t="e">
        <f ca="1">'Трёхпредметные наборы'!D73/INDIRECT(ADDRESS(MATCH(A403,Таблицы!$G$3:$G$47)+1,3,,,Таблицы!$G$1))</f>
        <v>#N/A</v>
      </c>
      <c r="E403" s="5" t="e">
        <f t="shared" ca="1" si="6"/>
        <v>#N/A</v>
      </c>
    </row>
    <row r="404" spans="1:5" hidden="1" x14ac:dyDescent="0.3">
      <c r="A404" t="e">
        <f ca="1">IF('Трёхпредметные наборы'!$D74 &gt;=Параметры!$A$2,"{"&amp;'Трёхпредметные наборы'!B74&amp;", "&amp;'Трёхпредметные наборы'!C74&amp;"}","")</f>
        <v>#N/A</v>
      </c>
      <c r="B404" t="e">
        <f ca="1">IF('Трёхпредметные наборы'!$D74 &gt;=Параметры!$A$2,"{"&amp;'Трёхпредметные наборы'!A74&amp;"}","")</f>
        <v>#N/A</v>
      </c>
      <c r="C404" t="e">
        <f ca="1">'Трёхпредметные наборы'!D74/COUNT('Список покупок'!$A$2:$A$31)</f>
        <v>#N/A</v>
      </c>
      <c r="D404" t="e">
        <f ca="1">'Трёхпредметные наборы'!D74/INDIRECT(ADDRESS(MATCH(A404,Таблицы!$G$3:$G$47)+1,3,,,Таблицы!$G$1))</f>
        <v>#N/A</v>
      </c>
      <c r="E404" s="5" t="e">
        <f t="shared" ca="1" si="6"/>
        <v>#N/A</v>
      </c>
    </row>
    <row r="405" spans="1:5" hidden="1" x14ac:dyDescent="0.3">
      <c r="A405" t="e">
        <f ca="1">IF('Трёхпредметные наборы'!$D75 &gt;=Параметры!$A$2,"{"&amp;'Трёхпредметные наборы'!B75&amp;", "&amp;'Трёхпредметные наборы'!C75&amp;"}","")</f>
        <v>#N/A</v>
      </c>
      <c r="B405" t="e">
        <f ca="1">IF('Трёхпредметные наборы'!$D75 &gt;=Параметры!$A$2,"{"&amp;'Трёхпредметные наборы'!A75&amp;"}","")</f>
        <v>#N/A</v>
      </c>
      <c r="C405" t="e">
        <f ca="1">'Трёхпредметные наборы'!D75/COUNT('Список покупок'!$A$2:$A$31)</f>
        <v>#N/A</v>
      </c>
      <c r="D405" t="e">
        <f ca="1">'Трёхпредметные наборы'!D75/INDIRECT(ADDRESS(MATCH(A405,Таблицы!$G$3:$G$47)+1,3,,,Таблицы!$G$1))</f>
        <v>#N/A</v>
      </c>
      <c r="E405" s="5" t="e">
        <f t="shared" ca="1" si="6"/>
        <v>#N/A</v>
      </c>
    </row>
    <row r="406" spans="1:5" hidden="1" x14ac:dyDescent="0.3">
      <c r="A406" t="str">
        <f ca="1">IF('Трёхпредметные наборы'!$D76 &gt;=Параметры!$A$2,"{"&amp;'Трёхпредметные наборы'!B76&amp;", "&amp;'Трёхпредметные наборы'!C76&amp;"}","")</f>
        <v/>
      </c>
      <c r="B406" t="str">
        <f ca="1">IF('Трёхпредметные наборы'!$D76 &gt;=Параметры!$A$2,"{"&amp;'Трёхпредметные наборы'!A76&amp;"}","")</f>
        <v/>
      </c>
      <c r="C406">
        <f ca="1">'Трёхпредметные наборы'!D76/COUNT('Список покупок'!$A$2:$A$31)</f>
        <v>3.3333333333333333E-2</v>
      </c>
      <c r="D406" t="e">
        <f ca="1">'Трёхпредметные наборы'!D76/INDIRECT(ADDRESS(MATCH(A406,Таблицы!$G$3:$G$47)+1,3,,,Таблицы!$G$1))</f>
        <v>#N/A</v>
      </c>
      <c r="E406" s="5" t="e">
        <f t="shared" ca="1" si="6"/>
        <v>#N/A</v>
      </c>
    </row>
    <row r="407" spans="1:5" hidden="1" x14ac:dyDescent="0.3">
      <c r="A407" t="str">
        <f ca="1">IF('Трёхпредметные наборы'!$D77 &gt;=Параметры!$A$2,"{"&amp;'Трёхпредметные наборы'!B77&amp;", "&amp;'Трёхпредметные наборы'!C77&amp;"}","")</f>
        <v>{Контрактубекс, Корвалол}</v>
      </c>
      <c r="B407" t="str">
        <f ca="1">IF('Трёхпредметные наборы'!$D77 &gt;=Параметры!$A$2,"{"&amp;'Трёхпредметные наборы'!A77&amp;"}","")</f>
        <v>{Валидол}</v>
      </c>
      <c r="C407">
        <f ca="1">'Трёхпредметные наборы'!D77/COUNT('Список покупок'!$A$2:$A$31)</f>
        <v>0.16666666666666666</v>
      </c>
      <c r="D407">
        <f ca="1">'Трёхпредметные наборы'!D77/INDIRECT(ADDRESS(MATCH(A407,Таблицы!$G$3:$G$47)+1,3,,,Таблицы!$G$1))</f>
        <v>1</v>
      </c>
      <c r="E407" s="5">
        <f t="shared" ca="1" si="6"/>
        <v>0.16666666666666666</v>
      </c>
    </row>
    <row r="408" spans="1:5" hidden="1" x14ac:dyDescent="0.3">
      <c r="A408" t="e">
        <f ca="1">IF('Трёхпредметные наборы'!$D78 &gt;=Параметры!$A$2,"{"&amp;'Трёхпредметные наборы'!B78&amp;", "&amp;'Трёхпредметные наборы'!C78&amp;"}","")</f>
        <v>#N/A</v>
      </c>
      <c r="B408" t="e">
        <f ca="1">IF('Трёхпредметные наборы'!$D78 &gt;=Параметры!$A$2,"{"&amp;'Трёхпредметные наборы'!A78&amp;"}","")</f>
        <v>#N/A</v>
      </c>
      <c r="C408" t="e">
        <f ca="1">'Трёхпредметные наборы'!D78/COUNT('Список покупок'!$A$2:$A$31)</f>
        <v>#N/A</v>
      </c>
      <c r="D408" t="e">
        <f ca="1">'Трёхпредметные наборы'!D78/INDIRECT(ADDRESS(MATCH(A408,Таблицы!$G$3:$G$47)+1,3,,,Таблицы!$G$1))</f>
        <v>#N/A</v>
      </c>
      <c r="E408" s="5" t="e">
        <f t="shared" ca="1" si="6"/>
        <v>#N/A</v>
      </c>
    </row>
    <row r="409" spans="1:5" hidden="1" x14ac:dyDescent="0.3">
      <c r="A409" t="e">
        <f ca="1">IF('Трёхпредметные наборы'!$D79 &gt;=Параметры!$A$2,"{"&amp;'Трёхпредметные наборы'!B79&amp;", "&amp;'Трёхпредметные наборы'!C79&amp;"}","")</f>
        <v>#N/A</v>
      </c>
      <c r="B409" t="e">
        <f ca="1">IF('Трёхпредметные наборы'!$D79 &gt;=Параметры!$A$2,"{"&amp;'Трёхпредметные наборы'!A79&amp;"}","")</f>
        <v>#N/A</v>
      </c>
      <c r="C409" t="e">
        <f ca="1">'Трёхпредметные наборы'!D79/COUNT('Список покупок'!$A$2:$A$31)</f>
        <v>#N/A</v>
      </c>
      <c r="D409" t="e">
        <f ca="1">'Трёхпредметные наборы'!D79/INDIRECT(ADDRESS(MATCH(A409,Таблицы!$G$3:$G$47)+1,3,,,Таблицы!$G$1))</f>
        <v>#N/A</v>
      </c>
      <c r="E409" s="5" t="e">
        <f t="shared" ca="1" si="6"/>
        <v>#N/A</v>
      </c>
    </row>
    <row r="410" spans="1:5" hidden="1" x14ac:dyDescent="0.3">
      <c r="A410" t="str">
        <f ca="1">IF('Трёхпредметные наборы'!$D80 &gt;=Параметры!$A$2,"{"&amp;'Трёхпредметные наборы'!B80&amp;", "&amp;'Трёхпредметные наборы'!C80&amp;"}","")</f>
        <v/>
      </c>
      <c r="B410" t="str">
        <f ca="1">IF('Трёхпредметные наборы'!$D80 &gt;=Параметры!$A$2,"{"&amp;'Трёхпредметные наборы'!A80&amp;"}","")</f>
        <v/>
      </c>
      <c r="C410">
        <f ca="1">'Трёхпредметные наборы'!D80/COUNT('Список покупок'!$A$2:$A$31)</f>
        <v>6.6666666666666666E-2</v>
      </c>
      <c r="D410" t="e">
        <f ca="1">'Трёхпредметные наборы'!D80/INDIRECT(ADDRESS(MATCH(A410,Таблицы!$G$3:$G$47)+1,3,,,Таблицы!$G$1))</f>
        <v>#N/A</v>
      </c>
      <c r="E410" s="5" t="e">
        <f t="shared" ca="1" si="6"/>
        <v>#N/A</v>
      </c>
    </row>
    <row r="411" spans="1:5" hidden="1" x14ac:dyDescent="0.3">
      <c r="A411" t="e">
        <f ca="1">IF('Трёхпредметные наборы'!$D81 &gt;=Параметры!$A$2,"{"&amp;'Трёхпредметные наборы'!B81&amp;", "&amp;'Трёхпредметные наборы'!C81&amp;"}","")</f>
        <v>#N/A</v>
      </c>
      <c r="B411" t="e">
        <f ca="1">IF('Трёхпредметные наборы'!$D81 &gt;=Параметры!$A$2,"{"&amp;'Трёхпредметные наборы'!A81&amp;"}","")</f>
        <v>#N/A</v>
      </c>
      <c r="C411" t="e">
        <f ca="1">'Трёхпредметные наборы'!D81/COUNT('Список покупок'!$A$2:$A$31)</f>
        <v>#N/A</v>
      </c>
      <c r="D411" t="e">
        <f ca="1">'Трёхпредметные наборы'!D81/INDIRECT(ADDRESS(MATCH(A411,Таблицы!$G$3:$G$47)+1,3,,,Таблицы!$G$1))</f>
        <v>#N/A</v>
      </c>
      <c r="E411" s="5" t="e">
        <f t="shared" ca="1" si="6"/>
        <v>#N/A</v>
      </c>
    </row>
    <row r="412" spans="1:5" hidden="1" x14ac:dyDescent="0.3">
      <c r="A412" t="e">
        <f ca="1">IF('Трёхпредметные наборы'!$D82 &gt;=Параметры!$A$2,"{"&amp;'Трёхпредметные наборы'!B82&amp;", "&amp;'Трёхпредметные наборы'!C82&amp;"}","")</f>
        <v>#N/A</v>
      </c>
      <c r="B412" t="e">
        <f ca="1">IF('Трёхпредметные наборы'!$D82 &gt;=Параметры!$A$2,"{"&amp;'Трёхпредметные наборы'!A82&amp;"}","")</f>
        <v>#N/A</v>
      </c>
      <c r="C412" t="e">
        <f ca="1">'Трёхпредметные наборы'!D82/COUNT('Список покупок'!$A$2:$A$31)</f>
        <v>#N/A</v>
      </c>
      <c r="D412" t="e">
        <f ca="1">'Трёхпредметные наборы'!D82/INDIRECT(ADDRESS(MATCH(A412,Таблицы!$G$3:$G$47)+1,3,,,Таблицы!$G$1))</f>
        <v>#N/A</v>
      </c>
      <c r="E412" s="5" t="e">
        <f t="shared" ca="1" si="6"/>
        <v>#N/A</v>
      </c>
    </row>
    <row r="413" spans="1:5" hidden="1" x14ac:dyDescent="0.3">
      <c r="A413" t="str">
        <f ca="1">IF('Трёхпредметные наборы'!$D83 &gt;=Параметры!$A$2,"{"&amp;'Трёхпредметные наборы'!B83&amp;", "&amp;'Трёхпредметные наборы'!C83&amp;"}","")</f>
        <v/>
      </c>
      <c r="B413" t="str">
        <f ca="1">IF('Трёхпредметные наборы'!$D83 &gt;=Параметры!$A$2,"{"&amp;'Трёхпредметные наборы'!A83&amp;"}","")</f>
        <v/>
      </c>
      <c r="C413">
        <f ca="1">'Трёхпредметные наборы'!D83/COUNT('Список покупок'!$A$2:$A$31)</f>
        <v>3.3333333333333333E-2</v>
      </c>
      <c r="D413" t="e">
        <f ca="1">'Трёхпредметные наборы'!D83/INDIRECT(ADDRESS(MATCH(A413,Таблицы!$G$3:$G$47)+1,3,,,Таблицы!$G$1))</f>
        <v>#N/A</v>
      </c>
      <c r="E413" s="5" t="e">
        <f t="shared" ca="1" si="6"/>
        <v>#N/A</v>
      </c>
    </row>
    <row r="414" spans="1:5" hidden="1" x14ac:dyDescent="0.3">
      <c r="A414" t="e">
        <f ca="1">IF('Трёхпредметные наборы'!$D84 &gt;=Параметры!$A$2,"{"&amp;'Трёхпредметные наборы'!B84&amp;", "&amp;'Трёхпредметные наборы'!C84&amp;"}","")</f>
        <v>#N/A</v>
      </c>
      <c r="B414" t="e">
        <f ca="1">IF('Трёхпредметные наборы'!$D84 &gt;=Параметры!$A$2,"{"&amp;'Трёхпредметные наборы'!A84&amp;"}","")</f>
        <v>#N/A</v>
      </c>
      <c r="C414" t="e">
        <f ca="1">'Трёхпредметные наборы'!D84/COUNT('Список покупок'!$A$2:$A$31)</f>
        <v>#N/A</v>
      </c>
      <c r="D414" t="e">
        <f ca="1">'Трёхпредметные наборы'!D84/INDIRECT(ADDRESS(MATCH(A414,Таблицы!$G$3:$G$47)+1,3,,,Таблицы!$G$1))</f>
        <v>#N/A</v>
      </c>
      <c r="E414" s="5" t="e">
        <f t="shared" ca="1" si="6"/>
        <v>#N/A</v>
      </c>
    </row>
    <row r="415" spans="1:5" hidden="1" x14ac:dyDescent="0.3">
      <c r="A415" t="e">
        <f ca="1">IF('Трёхпредметные наборы'!$D85 &gt;=Параметры!$A$2,"{"&amp;'Трёхпредметные наборы'!B85&amp;", "&amp;'Трёхпредметные наборы'!C85&amp;"}","")</f>
        <v>#N/A</v>
      </c>
      <c r="B415" t="e">
        <f ca="1">IF('Трёхпредметные наборы'!$D85 &gt;=Параметры!$A$2,"{"&amp;'Трёхпредметные наборы'!A85&amp;"}","")</f>
        <v>#N/A</v>
      </c>
      <c r="C415" t="e">
        <f ca="1">'Трёхпредметные наборы'!D85/COUNT('Список покупок'!$A$2:$A$31)</f>
        <v>#N/A</v>
      </c>
      <c r="D415" t="e">
        <f ca="1">'Трёхпредметные наборы'!D85/INDIRECT(ADDRESS(MATCH(A415,Таблицы!$G$3:$G$47)+1,3,,,Таблицы!$G$1))</f>
        <v>#N/A</v>
      </c>
      <c r="E415" s="5" t="e">
        <f t="shared" ca="1" si="6"/>
        <v>#N/A</v>
      </c>
    </row>
    <row r="416" spans="1:5" hidden="1" x14ac:dyDescent="0.3">
      <c r="A416" t="e">
        <f ca="1">IF('Трёхпредметные наборы'!$D86 &gt;=Параметры!$A$2,"{"&amp;'Трёхпредметные наборы'!B86&amp;", "&amp;'Трёхпредметные наборы'!C86&amp;"}","")</f>
        <v>#N/A</v>
      </c>
      <c r="B416" t="e">
        <f ca="1">IF('Трёхпредметные наборы'!$D86 &gt;=Параметры!$A$2,"{"&amp;'Трёхпредметные наборы'!A86&amp;"}","")</f>
        <v>#N/A</v>
      </c>
      <c r="C416" t="e">
        <f ca="1">'Трёхпредметные наборы'!D86/COUNT('Список покупок'!$A$2:$A$31)</f>
        <v>#N/A</v>
      </c>
      <c r="D416" t="e">
        <f ca="1">'Трёхпредметные наборы'!D86/INDIRECT(ADDRESS(MATCH(A416,Таблицы!$G$3:$G$47)+1,3,,,Таблицы!$G$1))</f>
        <v>#N/A</v>
      </c>
      <c r="E416" s="5" t="e">
        <f t="shared" ca="1" si="6"/>
        <v>#N/A</v>
      </c>
    </row>
    <row r="417" spans="1:5" hidden="1" x14ac:dyDescent="0.3">
      <c r="A417" t="str">
        <f ca="1">IF('Трёхпредметные наборы'!$D87 &gt;=Параметры!$A$2,"{"&amp;'Трёхпредметные наборы'!B87&amp;", "&amp;'Трёхпредметные наборы'!C87&amp;"}","")</f>
        <v>{Долгит, Контрактубекс}</v>
      </c>
      <c r="B417" t="str">
        <f ca="1">IF('Трёхпредметные наборы'!$D87 &gt;=Параметры!$A$2,"{"&amp;'Трёхпредметные наборы'!A87&amp;"}","")</f>
        <v>{Влажные салфетки}</v>
      </c>
      <c r="C417">
        <f ca="1">'Трёхпредметные наборы'!D87/COUNT('Список покупок'!$A$2:$A$31)</f>
        <v>0.26666666666666666</v>
      </c>
      <c r="D417">
        <f ca="1">'Трёхпредметные наборы'!D87/INDIRECT(ADDRESS(MATCH(A417,Таблицы!$G$3:$G$47)+1,3,,,Таблицы!$G$1))</f>
        <v>1</v>
      </c>
      <c r="E417" s="5">
        <f t="shared" ca="1" si="6"/>
        <v>0.26666666666666666</v>
      </c>
    </row>
    <row r="418" spans="1:5" hidden="1" x14ac:dyDescent="0.3">
      <c r="A418" t="str">
        <f ca="1">IF('Трёхпредметные наборы'!$D88 &gt;=Параметры!$A$2,"{"&amp;'Трёхпредметные наборы'!B88&amp;", "&amp;'Трёхпредметные наборы'!C88&amp;"}","")</f>
        <v/>
      </c>
      <c r="B418" t="str">
        <f ca="1">IF('Трёхпредметные наборы'!$D88 &gt;=Параметры!$A$2,"{"&amp;'Трёхпредметные наборы'!A88&amp;"}","")</f>
        <v/>
      </c>
      <c r="C418">
        <f ca="1">'Трёхпредметные наборы'!D88/COUNT('Список покупок'!$A$2:$A$31)</f>
        <v>0.13333333333333333</v>
      </c>
      <c r="D418" t="e">
        <f ca="1">'Трёхпредметные наборы'!D88/INDIRECT(ADDRESS(MATCH(A418,Таблицы!$G$3:$G$47)+1,3,,,Таблицы!$G$1))</f>
        <v>#N/A</v>
      </c>
      <c r="E418" s="5" t="e">
        <f t="shared" ca="1" si="6"/>
        <v>#N/A</v>
      </c>
    </row>
    <row r="419" spans="1:5" hidden="1" x14ac:dyDescent="0.3">
      <c r="A419" t="e">
        <f ca="1">IF('Трёхпредметные наборы'!$D89 &gt;=Параметры!$A$2,"{"&amp;'Трёхпредметные наборы'!B89&amp;", "&amp;'Трёхпредметные наборы'!C89&amp;"}","")</f>
        <v>#N/A</v>
      </c>
      <c r="B419" t="e">
        <f ca="1">IF('Трёхпредметные наборы'!$D89 &gt;=Параметры!$A$2,"{"&amp;'Трёхпредметные наборы'!A89&amp;"}","")</f>
        <v>#N/A</v>
      </c>
      <c r="C419" t="e">
        <f ca="1">'Трёхпредметные наборы'!D89/COUNT('Список покупок'!$A$2:$A$31)</f>
        <v>#N/A</v>
      </c>
      <c r="D419" t="e">
        <f ca="1">'Трёхпредметные наборы'!D89/INDIRECT(ADDRESS(MATCH(A419,Таблицы!$G$3:$G$47)+1,3,,,Таблицы!$G$1))</f>
        <v>#N/A</v>
      </c>
      <c r="E419" s="5" t="e">
        <f t="shared" ca="1" si="6"/>
        <v>#N/A</v>
      </c>
    </row>
    <row r="420" spans="1:5" hidden="1" x14ac:dyDescent="0.3">
      <c r="A420" t="e">
        <f ca="1">IF('Трёхпредметные наборы'!$D90 &gt;=Параметры!$A$2,"{"&amp;'Трёхпредметные наборы'!B90&amp;", "&amp;'Трёхпредметные наборы'!C90&amp;"}","")</f>
        <v>#N/A</v>
      </c>
      <c r="B420" t="e">
        <f ca="1">IF('Трёхпредметные наборы'!$D90 &gt;=Параметры!$A$2,"{"&amp;'Трёхпредметные наборы'!A90&amp;"}","")</f>
        <v>#N/A</v>
      </c>
      <c r="C420" t="e">
        <f ca="1">'Трёхпредметные наборы'!D90/COUNT('Список покупок'!$A$2:$A$31)</f>
        <v>#N/A</v>
      </c>
      <c r="D420" t="e">
        <f ca="1">'Трёхпредметные наборы'!D90/INDIRECT(ADDRESS(MATCH(A420,Таблицы!$G$3:$G$47)+1,3,,,Таблицы!$G$1))</f>
        <v>#N/A</v>
      </c>
      <c r="E420" s="5" t="e">
        <f t="shared" ca="1" si="6"/>
        <v>#N/A</v>
      </c>
    </row>
    <row r="421" spans="1:5" hidden="1" x14ac:dyDescent="0.3">
      <c r="A421" t="str">
        <f ca="1">IF('Трёхпредметные наборы'!$D91 &gt;=Параметры!$A$2,"{"&amp;'Трёхпредметные наборы'!B91&amp;", "&amp;'Трёхпредметные наборы'!C91&amp;"}","")</f>
        <v/>
      </c>
      <c r="B421" t="str">
        <f ca="1">IF('Трёхпредметные наборы'!$D91 &gt;=Параметры!$A$2,"{"&amp;'Трёхпредметные наборы'!A91&amp;"}","")</f>
        <v/>
      </c>
      <c r="C421">
        <f ca="1">'Трёхпредметные наборы'!D91/COUNT('Список покупок'!$A$2:$A$31)</f>
        <v>0.13333333333333333</v>
      </c>
      <c r="D421" t="e">
        <f ca="1">'Трёхпредметные наборы'!D91/INDIRECT(ADDRESS(MATCH(A421,Таблицы!$G$3:$G$47)+1,3,,,Таблицы!$G$1))</f>
        <v>#N/A</v>
      </c>
      <c r="E421" s="5" t="e">
        <f t="shared" ca="1" si="6"/>
        <v>#N/A</v>
      </c>
    </row>
    <row r="422" spans="1:5" hidden="1" x14ac:dyDescent="0.3">
      <c r="A422" t="str">
        <f ca="1">IF('Трёхпредметные наборы'!$D92 &gt;=Параметры!$A$2,"{"&amp;'Трёхпредметные наборы'!B92&amp;", "&amp;'Трёхпредметные наборы'!C92&amp;"}","")</f>
        <v/>
      </c>
      <c r="B422" t="str">
        <f ca="1">IF('Трёхпредметные наборы'!$D92 &gt;=Параметры!$A$2,"{"&amp;'Трёхпредметные наборы'!A92&amp;"}","")</f>
        <v/>
      </c>
      <c r="C422">
        <f ca="1">'Трёхпредметные наборы'!D92/COUNT('Список покупок'!$A$2:$A$31)</f>
        <v>0.13333333333333333</v>
      </c>
      <c r="D422" t="e">
        <f ca="1">'Трёхпредметные наборы'!D92/INDIRECT(ADDRESS(MATCH(A422,Таблицы!$G$3:$G$47)+1,3,,,Таблицы!$G$1))</f>
        <v>#N/A</v>
      </c>
      <c r="E422" s="5" t="e">
        <f t="shared" ca="1" si="6"/>
        <v>#N/A</v>
      </c>
    </row>
    <row r="423" spans="1:5" hidden="1" x14ac:dyDescent="0.3">
      <c r="A423" t="e">
        <f ca="1">IF('Трёхпредметные наборы'!$D93 &gt;=Параметры!$A$2,"{"&amp;'Трёхпредметные наборы'!B93&amp;", "&amp;'Трёхпредметные наборы'!C93&amp;"}","")</f>
        <v>#N/A</v>
      </c>
      <c r="B423" t="e">
        <f ca="1">IF('Трёхпредметные наборы'!$D93 &gt;=Параметры!$A$2,"{"&amp;'Трёхпредметные наборы'!A93&amp;"}","")</f>
        <v>#N/A</v>
      </c>
      <c r="C423" t="e">
        <f ca="1">'Трёхпредметные наборы'!D93/COUNT('Список покупок'!$A$2:$A$31)</f>
        <v>#N/A</v>
      </c>
      <c r="D423" t="e">
        <f ca="1">'Трёхпредметные наборы'!D93/INDIRECT(ADDRESS(MATCH(A423,Таблицы!$G$3:$G$47)+1,3,,,Таблицы!$G$1))</f>
        <v>#N/A</v>
      </c>
      <c r="E423" s="5" t="e">
        <f t="shared" ca="1" si="6"/>
        <v>#N/A</v>
      </c>
    </row>
    <row r="424" spans="1:5" hidden="1" x14ac:dyDescent="0.3">
      <c r="A424" t="e">
        <f ca="1">IF('Трёхпредметные наборы'!$D94 &gt;=Параметры!$A$2,"{"&amp;'Трёхпредметные наборы'!B94&amp;", "&amp;'Трёхпредметные наборы'!C94&amp;"}","")</f>
        <v>#N/A</v>
      </c>
      <c r="B424" t="e">
        <f ca="1">IF('Трёхпредметные наборы'!$D94 &gt;=Параметры!$A$2,"{"&amp;'Трёхпредметные наборы'!A94&amp;"}","")</f>
        <v>#N/A</v>
      </c>
      <c r="C424" t="e">
        <f ca="1">'Трёхпредметные наборы'!D94/COUNT('Список покупок'!$A$2:$A$31)</f>
        <v>#N/A</v>
      </c>
      <c r="D424" t="e">
        <f ca="1">'Трёхпредметные наборы'!D94/INDIRECT(ADDRESS(MATCH(A424,Таблицы!$G$3:$G$47)+1,3,,,Таблицы!$G$1))</f>
        <v>#N/A</v>
      </c>
      <c r="E424" s="5" t="e">
        <f t="shared" ca="1" si="6"/>
        <v>#N/A</v>
      </c>
    </row>
    <row r="425" spans="1:5" hidden="1" x14ac:dyDescent="0.3">
      <c r="A425" t="str">
        <f ca="1">IF('Трёхпредметные наборы'!$D95 &gt;=Параметры!$A$2,"{"&amp;'Трёхпредметные наборы'!B95&amp;", "&amp;'Трёхпредметные наборы'!C95&amp;"}","")</f>
        <v/>
      </c>
      <c r="B425" t="str">
        <f ca="1">IF('Трёхпредметные наборы'!$D95 &gt;=Параметры!$A$2,"{"&amp;'Трёхпредметные наборы'!A95&amp;"}","")</f>
        <v/>
      </c>
      <c r="C425">
        <f ca="1">'Трёхпредметные наборы'!D95/COUNT('Список покупок'!$A$2:$A$31)</f>
        <v>0.1</v>
      </c>
      <c r="D425" t="e">
        <f ca="1">'Трёхпредметные наборы'!D95/INDIRECT(ADDRESS(MATCH(A425,Таблицы!$G$3:$G$47)+1,3,,,Таблицы!$G$1))</f>
        <v>#N/A</v>
      </c>
      <c r="E425" s="5" t="e">
        <f t="shared" ca="1" si="6"/>
        <v>#N/A</v>
      </c>
    </row>
    <row r="426" spans="1:5" hidden="1" x14ac:dyDescent="0.3">
      <c r="A426" t="e">
        <f ca="1">IF('Трёхпредметные наборы'!$D96 &gt;=Параметры!$A$2,"{"&amp;'Трёхпредметные наборы'!B96&amp;", "&amp;'Трёхпредметные наборы'!C96&amp;"}","")</f>
        <v>#N/A</v>
      </c>
      <c r="B426" t="e">
        <f ca="1">IF('Трёхпредметные наборы'!$D96 &gt;=Параметры!$A$2,"{"&amp;'Трёхпредметные наборы'!A96&amp;"}","")</f>
        <v>#N/A</v>
      </c>
      <c r="C426" t="e">
        <f ca="1">'Трёхпредметные наборы'!D96/COUNT('Список покупок'!$A$2:$A$31)</f>
        <v>#N/A</v>
      </c>
      <c r="D426" t="e">
        <f ca="1">'Трёхпредметные наборы'!D96/INDIRECT(ADDRESS(MATCH(A426,Таблицы!$G$3:$G$47)+1,3,,,Таблицы!$G$1))</f>
        <v>#N/A</v>
      </c>
      <c r="E426" s="5" t="e">
        <f t="shared" ca="1" si="6"/>
        <v>#N/A</v>
      </c>
    </row>
    <row r="427" spans="1:5" hidden="1" x14ac:dyDescent="0.3">
      <c r="A427" t="e">
        <f ca="1">IF('Трёхпредметные наборы'!$D97 &gt;=Параметры!$A$2,"{"&amp;'Трёхпредметные наборы'!B97&amp;", "&amp;'Трёхпредметные наборы'!C97&amp;"}","")</f>
        <v>#N/A</v>
      </c>
      <c r="B427" t="e">
        <f ca="1">IF('Трёхпредметные наборы'!$D97 &gt;=Параметры!$A$2,"{"&amp;'Трёхпредметные наборы'!A97&amp;"}","")</f>
        <v>#N/A</v>
      </c>
      <c r="C427" t="e">
        <f ca="1">'Трёхпредметные наборы'!D97/COUNT('Список покупок'!$A$2:$A$31)</f>
        <v>#N/A</v>
      </c>
      <c r="D427" t="e">
        <f ca="1">'Трёхпредметные наборы'!D97/INDIRECT(ADDRESS(MATCH(A427,Таблицы!$G$3:$G$47)+1,3,,,Таблицы!$G$1))</f>
        <v>#N/A</v>
      </c>
      <c r="E427" s="5" t="e">
        <f t="shared" ca="1" si="6"/>
        <v>#N/A</v>
      </c>
    </row>
    <row r="428" spans="1:5" hidden="1" x14ac:dyDescent="0.3">
      <c r="A428" t="str">
        <f ca="1">IF('Трёхпредметные наборы'!$D98 &gt;=Параметры!$A$2,"{"&amp;'Трёхпредметные наборы'!B98&amp;", "&amp;'Трёхпредметные наборы'!C98&amp;"}","")</f>
        <v/>
      </c>
      <c r="B428" t="str">
        <f ca="1">IF('Трёхпредметные наборы'!$D98 &gt;=Параметры!$A$2,"{"&amp;'Трёхпредметные наборы'!A98&amp;"}","")</f>
        <v/>
      </c>
      <c r="C428">
        <f ca="1">'Трёхпредметные наборы'!D98/COUNT('Список покупок'!$A$2:$A$31)</f>
        <v>3.3333333333333333E-2</v>
      </c>
      <c r="D428" t="e">
        <f ca="1">'Трёхпредметные наборы'!D98/INDIRECT(ADDRESS(MATCH(A428,Таблицы!$G$3:$G$47)+1,3,,,Таблицы!$G$1))</f>
        <v>#N/A</v>
      </c>
      <c r="E428" s="5" t="e">
        <f t="shared" ca="1" si="6"/>
        <v>#N/A</v>
      </c>
    </row>
    <row r="429" spans="1:5" hidden="1" x14ac:dyDescent="0.3">
      <c r="A429" t="e">
        <f ca="1">IF('Трёхпредметные наборы'!$D99 &gt;=Параметры!$A$2,"{"&amp;'Трёхпредметные наборы'!B99&amp;", "&amp;'Трёхпредметные наборы'!C99&amp;"}","")</f>
        <v>#N/A</v>
      </c>
      <c r="B429" t="e">
        <f ca="1">IF('Трёхпредметные наборы'!$D99 &gt;=Параметры!$A$2,"{"&amp;'Трёхпредметные наборы'!A99&amp;"}","")</f>
        <v>#N/A</v>
      </c>
      <c r="C429" t="e">
        <f ca="1">'Трёхпредметные наборы'!D99/COUNT('Список покупок'!$A$2:$A$31)</f>
        <v>#N/A</v>
      </c>
      <c r="D429" t="e">
        <f ca="1">'Трёхпредметные наборы'!D99/INDIRECT(ADDRESS(MATCH(A429,Таблицы!$G$3:$G$47)+1,3,,,Таблицы!$G$1))</f>
        <v>#N/A</v>
      </c>
      <c r="E429" s="5" t="e">
        <f t="shared" ca="1" si="6"/>
        <v>#N/A</v>
      </c>
    </row>
    <row r="430" spans="1:5" hidden="1" x14ac:dyDescent="0.3">
      <c r="A430" t="e">
        <f ca="1">IF('Трёхпредметные наборы'!$D100 &gt;=Параметры!$A$2,"{"&amp;'Трёхпредметные наборы'!B100&amp;", "&amp;'Трёхпредметные наборы'!C100&amp;"}","")</f>
        <v>#N/A</v>
      </c>
      <c r="B430" t="e">
        <f ca="1">IF('Трёхпредметные наборы'!$D100 &gt;=Параметры!$A$2,"{"&amp;'Трёхпредметные наборы'!A100&amp;"}","")</f>
        <v>#N/A</v>
      </c>
      <c r="C430" t="e">
        <f ca="1">'Трёхпредметные наборы'!D100/COUNT('Список покупок'!$A$2:$A$31)</f>
        <v>#N/A</v>
      </c>
      <c r="D430" t="e">
        <f ca="1">'Трёхпредметные наборы'!D100/INDIRECT(ADDRESS(MATCH(A430,Таблицы!$G$3:$G$47)+1,3,,,Таблицы!$G$1))</f>
        <v>#N/A</v>
      </c>
      <c r="E430" s="5" t="e">
        <f t="shared" ca="1" si="6"/>
        <v>#N/A</v>
      </c>
    </row>
    <row r="431" spans="1:5" hidden="1" x14ac:dyDescent="0.3">
      <c r="A431" t="e">
        <f ca="1">IF('Трёхпредметные наборы'!$D101 &gt;=Параметры!$A$2,"{"&amp;'Трёхпредметные наборы'!B101&amp;", "&amp;'Трёхпредметные наборы'!C101&amp;"}","")</f>
        <v>#N/A</v>
      </c>
      <c r="B431" t="e">
        <f ca="1">IF('Трёхпредметные наборы'!$D101 &gt;=Параметры!$A$2,"{"&amp;'Трёхпредметные наборы'!A101&amp;"}","")</f>
        <v>#N/A</v>
      </c>
      <c r="C431" t="e">
        <f ca="1">'Трёхпредметные наборы'!D101/COUNT('Список покупок'!$A$2:$A$31)</f>
        <v>#N/A</v>
      </c>
      <c r="D431" t="e">
        <f ca="1">'Трёхпредметные наборы'!D101/INDIRECT(ADDRESS(MATCH(A431,Таблицы!$G$3:$G$47)+1,3,,,Таблицы!$G$1))</f>
        <v>#N/A</v>
      </c>
      <c r="E431" s="5" t="e">
        <f t="shared" ca="1" si="6"/>
        <v>#N/A</v>
      </c>
    </row>
    <row r="432" spans="1:5" hidden="1" x14ac:dyDescent="0.3">
      <c r="A432" t="str">
        <f ca="1">IF('Трёхпредметные наборы'!$D102 &gt;=Параметры!$A$2,"{"&amp;'Трёхпредметные наборы'!B102&amp;", "&amp;'Трёхпредметные наборы'!C102&amp;"}","")</f>
        <v/>
      </c>
      <c r="B432" t="str">
        <f ca="1">IF('Трёхпредметные наборы'!$D102 &gt;=Параметры!$A$2,"{"&amp;'Трёхпредметные наборы'!A102&amp;"}","")</f>
        <v/>
      </c>
      <c r="C432">
        <f ca="1">'Трёхпредметные наборы'!D102/COUNT('Список покупок'!$A$2:$A$31)</f>
        <v>0.1</v>
      </c>
      <c r="D432" t="e">
        <f ca="1">'Трёхпредметные наборы'!D102/INDIRECT(ADDRESS(MATCH(A432,Таблицы!$G$3:$G$47)+1,3,,,Таблицы!$G$1))</f>
        <v>#N/A</v>
      </c>
      <c r="E432" s="5" t="e">
        <f t="shared" ca="1" si="6"/>
        <v>#N/A</v>
      </c>
    </row>
    <row r="433" spans="1:5" hidden="1" x14ac:dyDescent="0.3">
      <c r="A433" t="e">
        <f ca="1">IF('Трёхпредметные наборы'!$D103 &gt;=Параметры!$A$2,"{"&amp;'Трёхпредметные наборы'!B103&amp;", "&amp;'Трёхпредметные наборы'!C103&amp;"}","")</f>
        <v>#N/A</v>
      </c>
      <c r="B433" t="e">
        <f ca="1">IF('Трёхпредметные наборы'!$D103 &gt;=Параметры!$A$2,"{"&amp;'Трёхпредметные наборы'!A103&amp;"}","")</f>
        <v>#N/A</v>
      </c>
      <c r="C433" t="e">
        <f ca="1">'Трёхпредметные наборы'!D103/COUNT('Список покупок'!$A$2:$A$31)</f>
        <v>#N/A</v>
      </c>
      <c r="D433" t="e">
        <f ca="1">'Трёхпредметные наборы'!D103/INDIRECT(ADDRESS(MATCH(A433,Таблицы!$G$3:$G$47)+1,3,,,Таблицы!$G$1))</f>
        <v>#N/A</v>
      </c>
      <c r="E433" s="5" t="e">
        <f t="shared" ca="1" si="6"/>
        <v>#N/A</v>
      </c>
    </row>
    <row r="434" spans="1:5" hidden="1" x14ac:dyDescent="0.3">
      <c r="A434" t="e">
        <f ca="1">IF('Трёхпредметные наборы'!$D104 &gt;=Параметры!$A$2,"{"&amp;'Трёхпредметные наборы'!B104&amp;", "&amp;'Трёхпредметные наборы'!C104&amp;"}","")</f>
        <v>#N/A</v>
      </c>
      <c r="B434" t="e">
        <f ca="1">IF('Трёхпредметные наборы'!$D104 &gt;=Параметры!$A$2,"{"&amp;'Трёхпредметные наборы'!A104&amp;"}","")</f>
        <v>#N/A</v>
      </c>
      <c r="C434" t="e">
        <f ca="1">'Трёхпредметные наборы'!D104/COUNT('Список покупок'!$A$2:$A$31)</f>
        <v>#N/A</v>
      </c>
      <c r="D434" t="e">
        <f ca="1">'Трёхпредметные наборы'!D104/INDIRECT(ADDRESS(MATCH(A434,Таблицы!$G$3:$G$47)+1,3,,,Таблицы!$G$1))</f>
        <v>#N/A</v>
      </c>
      <c r="E434" s="5" t="e">
        <f t="shared" ca="1" si="6"/>
        <v>#N/A</v>
      </c>
    </row>
    <row r="435" spans="1:5" hidden="1" x14ac:dyDescent="0.3">
      <c r="A435" t="str">
        <f ca="1">IF('Трёхпредметные наборы'!$D105 &gt;=Параметры!$A$2,"{"&amp;'Трёхпредметные наборы'!B105&amp;", "&amp;'Трёхпредметные наборы'!C105&amp;"}","")</f>
        <v/>
      </c>
      <c r="B435" t="str">
        <f ca="1">IF('Трёхпредметные наборы'!$D105 &gt;=Параметры!$A$2,"{"&amp;'Трёхпредметные наборы'!A105&amp;"}","")</f>
        <v/>
      </c>
      <c r="C435">
        <f ca="1">'Трёхпредметные наборы'!D105/COUNT('Список покупок'!$A$2:$A$31)</f>
        <v>6.6666666666666666E-2</v>
      </c>
      <c r="D435" t="e">
        <f ca="1">'Трёхпредметные наборы'!D105/INDIRECT(ADDRESS(MATCH(A435,Таблицы!$G$3:$G$47)+1,3,,,Таблицы!$G$1))</f>
        <v>#N/A</v>
      </c>
      <c r="E435" s="5" t="e">
        <f t="shared" ca="1" si="6"/>
        <v>#N/A</v>
      </c>
    </row>
    <row r="436" spans="1:5" hidden="1" x14ac:dyDescent="0.3">
      <c r="A436" t="e">
        <f ca="1">IF('Трёхпредметные наборы'!$D106 &gt;=Параметры!$A$2,"{"&amp;'Трёхпредметные наборы'!B106&amp;", "&amp;'Трёхпредметные наборы'!C106&amp;"}","")</f>
        <v>#N/A</v>
      </c>
      <c r="B436" t="e">
        <f ca="1">IF('Трёхпредметные наборы'!$D106 &gt;=Параметры!$A$2,"{"&amp;'Трёхпредметные наборы'!A106&amp;"}","")</f>
        <v>#N/A</v>
      </c>
      <c r="C436" t="e">
        <f ca="1">'Трёхпредметные наборы'!D106/COUNT('Список покупок'!$A$2:$A$31)</f>
        <v>#N/A</v>
      </c>
      <c r="D436" t="e">
        <f ca="1">'Трёхпредметные наборы'!D106/INDIRECT(ADDRESS(MATCH(A436,Таблицы!$G$3:$G$47)+1,3,,,Таблицы!$G$1))</f>
        <v>#N/A</v>
      </c>
      <c r="E436" s="5" t="e">
        <f t="shared" ca="1" si="6"/>
        <v>#N/A</v>
      </c>
    </row>
    <row r="437" spans="1:5" hidden="1" x14ac:dyDescent="0.3">
      <c r="A437" t="e">
        <f ca="1">IF('Трёхпредметные наборы'!$D107 &gt;=Параметры!$A$2,"{"&amp;'Трёхпредметные наборы'!B107&amp;", "&amp;'Трёхпредметные наборы'!C107&amp;"}","")</f>
        <v>#N/A</v>
      </c>
      <c r="B437" t="e">
        <f ca="1">IF('Трёхпредметные наборы'!$D107 &gt;=Параметры!$A$2,"{"&amp;'Трёхпредметные наборы'!A107&amp;"}","")</f>
        <v>#N/A</v>
      </c>
      <c r="C437" t="e">
        <f ca="1">'Трёхпредметные наборы'!D107/COUNT('Список покупок'!$A$2:$A$31)</f>
        <v>#N/A</v>
      </c>
      <c r="D437" t="e">
        <f ca="1">'Трёхпредметные наборы'!D107/INDIRECT(ADDRESS(MATCH(A437,Таблицы!$G$3:$G$47)+1,3,,,Таблицы!$G$1))</f>
        <v>#N/A</v>
      </c>
      <c r="E437" s="5" t="e">
        <f t="shared" ca="1" si="6"/>
        <v>#N/A</v>
      </c>
    </row>
    <row r="438" spans="1:5" hidden="1" x14ac:dyDescent="0.3">
      <c r="A438" t="str">
        <f ca="1">IF('Трёхпредметные наборы'!$D108 &gt;=Параметры!$A$2,"{"&amp;'Трёхпредметные наборы'!B108&amp;", "&amp;'Трёхпредметные наборы'!C108&amp;"}","")</f>
        <v/>
      </c>
      <c r="B438" t="str">
        <f ca="1">IF('Трёхпредметные наборы'!$D108 &gt;=Параметры!$A$2,"{"&amp;'Трёхпредметные наборы'!A108&amp;"}","")</f>
        <v/>
      </c>
      <c r="C438">
        <f ca="1">'Трёхпредметные наборы'!D108/COUNT('Список покупок'!$A$2:$A$31)</f>
        <v>6.6666666666666666E-2</v>
      </c>
      <c r="D438" t="e">
        <f ca="1">'Трёхпредметные наборы'!D108/INDIRECT(ADDRESS(MATCH(A438,Таблицы!$G$3:$G$47)+1,3,,,Таблицы!$G$1))</f>
        <v>#N/A</v>
      </c>
      <c r="E438" s="5" t="e">
        <f t="shared" ca="1" si="6"/>
        <v>#N/A</v>
      </c>
    </row>
    <row r="439" spans="1:5" hidden="1" x14ac:dyDescent="0.3">
      <c r="A439" t="e">
        <f ca="1">IF('Трёхпредметные наборы'!$D109 &gt;=Параметры!$A$2,"{"&amp;'Трёхпредметные наборы'!B109&amp;", "&amp;'Трёхпредметные наборы'!C109&amp;"}","")</f>
        <v>#N/A</v>
      </c>
      <c r="B439" t="e">
        <f ca="1">IF('Трёхпредметные наборы'!$D109 &gt;=Параметры!$A$2,"{"&amp;'Трёхпредметные наборы'!A109&amp;"}","")</f>
        <v>#N/A</v>
      </c>
      <c r="C439" t="e">
        <f ca="1">'Трёхпредметные наборы'!D109/COUNT('Список покупок'!$A$2:$A$31)</f>
        <v>#N/A</v>
      </c>
      <c r="D439" t="e">
        <f ca="1">'Трёхпредметные наборы'!D109/INDIRECT(ADDRESS(MATCH(A439,Таблицы!$G$3:$G$47)+1,3,,,Таблицы!$G$1))</f>
        <v>#N/A</v>
      </c>
      <c r="E439" s="5" t="e">
        <f t="shared" ca="1" si="6"/>
        <v>#N/A</v>
      </c>
    </row>
    <row r="440" spans="1:5" hidden="1" x14ac:dyDescent="0.3">
      <c r="A440" t="e">
        <f ca="1">IF('Трёхпредметные наборы'!$D110 &gt;=Параметры!$A$2,"{"&amp;'Трёхпредметные наборы'!B110&amp;", "&amp;'Трёхпредметные наборы'!C110&amp;"}","")</f>
        <v>#N/A</v>
      </c>
      <c r="B440" t="e">
        <f ca="1">IF('Трёхпредметные наборы'!$D110 &gt;=Параметры!$A$2,"{"&amp;'Трёхпредметные наборы'!A110&amp;"}","")</f>
        <v>#N/A</v>
      </c>
      <c r="C440" t="e">
        <f ca="1">'Трёхпредметные наборы'!D110/COUNT('Список покупок'!$A$2:$A$31)</f>
        <v>#N/A</v>
      </c>
      <c r="D440" t="e">
        <f ca="1">'Трёхпредметные наборы'!D110/INDIRECT(ADDRESS(MATCH(A440,Таблицы!$G$3:$G$47)+1,3,,,Таблицы!$G$1))</f>
        <v>#N/A</v>
      </c>
      <c r="E440" s="5" t="e">
        <f t="shared" ca="1" si="6"/>
        <v>#N/A</v>
      </c>
    </row>
    <row r="441" spans="1:5" hidden="1" x14ac:dyDescent="0.3">
      <c r="A441" t="e">
        <f ca="1">IF('Трёхпредметные наборы'!$D111 &gt;=Параметры!$A$2,"{"&amp;'Трёхпредметные наборы'!B111&amp;", "&amp;'Трёхпредметные наборы'!C111&amp;"}","")</f>
        <v>#N/A</v>
      </c>
      <c r="B441" t="e">
        <f ca="1">IF('Трёхпредметные наборы'!$D111 &gt;=Параметры!$A$2,"{"&amp;'Трёхпредметные наборы'!A111&amp;"}","")</f>
        <v>#N/A</v>
      </c>
      <c r="C441" t="e">
        <f ca="1">'Трёхпредметные наборы'!D111/COUNT('Список покупок'!$A$2:$A$31)</f>
        <v>#N/A</v>
      </c>
      <c r="D441" t="e">
        <f ca="1">'Трёхпредметные наборы'!D111/INDIRECT(ADDRESS(MATCH(A441,Таблицы!$G$3:$G$47)+1,3,,,Таблицы!$G$1))</f>
        <v>#N/A</v>
      </c>
      <c r="E441" s="5" t="e">
        <f t="shared" ca="1" si="6"/>
        <v>#N/A</v>
      </c>
    </row>
    <row r="442" spans="1:5" hidden="1" x14ac:dyDescent="0.3">
      <c r="A442" t="e">
        <f ca="1">IF('Трёхпредметные наборы'!$D112 &gt;=Параметры!$A$2,"{"&amp;'Трёхпредметные наборы'!B112&amp;", "&amp;'Трёхпредметные наборы'!C112&amp;"}","")</f>
        <v>#N/A</v>
      </c>
      <c r="B442" t="e">
        <f ca="1">IF('Трёхпредметные наборы'!$D112 &gt;=Параметры!$A$2,"{"&amp;'Трёхпредметные наборы'!A112&amp;"}","")</f>
        <v>#N/A</v>
      </c>
      <c r="C442" t="e">
        <f ca="1">'Трёхпредметные наборы'!D112/COUNT('Список покупок'!$A$2:$A$31)</f>
        <v>#N/A</v>
      </c>
      <c r="D442" t="e">
        <f ca="1">'Трёхпредметные наборы'!D112/INDIRECT(ADDRESS(MATCH(A442,Таблицы!$G$3:$G$47)+1,3,,,Таблицы!$G$1))</f>
        <v>#N/A</v>
      </c>
      <c r="E442" s="5" t="e">
        <f t="shared" ca="1" si="6"/>
        <v>#N/A</v>
      </c>
    </row>
    <row r="443" spans="1:5" hidden="1" x14ac:dyDescent="0.3">
      <c r="A443" t="e">
        <f ca="1">IF('Трёхпредметные наборы'!$D113 &gt;=Параметры!$A$2,"{"&amp;'Трёхпредметные наборы'!B113&amp;", "&amp;'Трёхпредметные наборы'!C113&amp;"}","")</f>
        <v>#N/A</v>
      </c>
      <c r="B443" t="e">
        <f ca="1">IF('Трёхпредметные наборы'!$D113 &gt;=Параметры!$A$2,"{"&amp;'Трёхпредметные наборы'!A113&amp;"}","")</f>
        <v>#N/A</v>
      </c>
      <c r="C443" t="e">
        <f ca="1">'Трёхпредметные наборы'!D113/COUNT('Список покупок'!$A$2:$A$31)</f>
        <v>#N/A</v>
      </c>
      <c r="D443" t="e">
        <f ca="1">'Трёхпредметные наборы'!D113/INDIRECT(ADDRESS(MATCH(A443,Таблицы!$G$3:$G$47)+1,3,,,Таблицы!$G$1))</f>
        <v>#N/A</v>
      </c>
      <c r="E443" s="5" t="e">
        <f t="shared" ca="1" si="6"/>
        <v>#N/A</v>
      </c>
    </row>
    <row r="444" spans="1:5" hidden="1" x14ac:dyDescent="0.3">
      <c r="A444" t="str">
        <f ca="1">IF('Трёхпредметные наборы'!$D114 &gt;=Параметры!$A$2,"{"&amp;'Трёхпредметные наборы'!B114&amp;", "&amp;'Трёхпредметные наборы'!C114&amp;"}","")</f>
        <v/>
      </c>
      <c r="B444" t="str">
        <f ca="1">IF('Трёхпредметные наборы'!$D114 &gt;=Параметры!$A$2,"{"&amp;'Трёхпредметные наборы'!A114&amp;"}","")</f>
        <v/>
      </c>
      <c r="C444">
        <f ca="1">'Трёхпредметные наборы'!D114/COUNT('Список покупок'!$A$2:$A$31)</f>
        <v>3.3333333333333333E-2</v>
      </c>
      <c r="D444" t="e">
        <f ca="1">'Трёхпредметные наборы'!D114/INDIRECT(ADDRESS(MATCH(A444,Таблицы!$G$3:$G$47)+1,3,,,Таблицы!$G$1))</f>
        <v>#N/A</v>
      </c>
      <c r="E444" s="5" t="e">
        <f t="shared" ca="1" si="6"/>
        <v>#N/A</v>
      </c>
    </row>
    <row r="445" spans="1:5" hidden="1" x14ac:dyDescent="0.3">
      <c r="A445" t="e">
        <f ca="1">IF('Трёхпредметные наборы'!$D115 &gt;=Параметры!$A$2,"{"&amp;'Трёхпредметные наборы'!B115&amp;", "&amp;'Трёхпредметные наборы'!C115&amp;"}","")</f>
        <v>#N/A</v>
      </c>
      <c r="B445" t="e">
        <f ca="1">IF('Трёхпредметные наборы'!$D115 &gt;=Параметры!$A$2,"{"&amp;'Трёхпредметные наборы'!A115&amp;"}","")</f>
        <v>#N/A</v>
      </c>
      <c r="C445" t="e">
        <f ca="1">'Трёхпредметные наборы'!D115/COUNT('Список покупок'!$A$2:$A$31)</f>
        <v>#N/A</v>
      </c>
      <c r="D445" t="e">
        <f ca="1">'Трёхпредметные наборы'!D115/INDIRECT(ADDRESS(MATCH(A445,Таблицы!$G$3:$G$47)+1,3,,,Таблицы!$G$1))</f>
        <v>#N/A</v>
      </c>
      <c r="E445" s="5" t="e">
        <f t="shared" ca="1" si="6"/>
        <v>#N/A</v>
      </c>
    </row>
    <row r="446" spans="1:5" hidden="1" x14ac:dyDescent="0.3">
      <c r="A446" t="e">
        <f ca="1">IF('Трёхпредметные наборы'!$D116 &gt;=Параметры!$A$2,"{"&amp;'Трёхпредметные наборы'!B116&amp;", "&amp;'Трёхпредметные наборы'!C116&amp;"}","")</f>
        <v>#N/A</v>
      </c>
      <c r="B446" t="e">
        <f ca="1">IF('Трёхпредметные наборы'!$D116 &gt;=Параметры!$A$2,"{"&amp;'Трёхпредметные наборы'!A116&amp;"}","")</f>
        <v>#N/A</v>
      </c>
      <c r="C446" t="e">
        <f ca="1">'Трёхпредметные наборы'!D116/COUNT('Список покупок'!$A$2:$A$31)</f>
        <v>#N/A</v>
      </c>
      <c r="D446" t="e">
        <f ca="1">'Трёхпредметные наборы'!D116/INDIRECT(ADDRESS(MATCH(A446,Таблицы!$G$3:$G$47)+1,3,,,Таблицы!$G$1))</f>
        <v>#N/A</v>
      </c>
      <c r="E446" s="5" t="e">
        <f t="shared" ca="1" si="6"/>
        <v>#N/A</v>
      </c>
    </row>
    <row r="447" spans="1:5" hidden="1" x14ac:dyDescent="0.3">
      <c r="A447" t="e">
        <f ca="1">IF('Трёхпредметные наборы'!$D117 &gt;=Параметры!$A$2,"{"&amp;'Трёхпредметные наборы'!B117&amp;", "&amp;'Трёхпредметные наборы'!C117&amp;"}","")</f>
        <v>#N/A</v>
      </c>
      <c r="B447" t="e">
        <f ca="1">IF('Трёхпредметные наборы'!$D117 &gt;=Параметры!$A$2,"{"&amp;'Трёхпредметные наборы'!A117&amp;"}","")</f>
        <v>#N/A</v>
      </c>
      <c r="C447" t="e">
        <f ca="1">'Трёхпредметные наборы'!D117/COUNT('Список покупок'!$A$2:$A$31)</f>
        <v>#N/A</v>
      </c>
      <c r="D447" t="e">
        <f ca="1">'Трёхпредметные наборы'!D117/INDIRECT(ADDRESS(MATCH(A447,Таблицы!$G$3:$G$47)+1,3,,,Таблицы!$G$1))</f>
        <v>#N/A</v>
      </c>
      <c r="E447" s="5" t="e">
        <f t="shared" ca="1" si="6"/>
        <v>#N/A</v>
      </c>
    </row>
    <row r="448" spans="1:5" hidden="1" x14ac:dyDescent="0.3">
      <c r="A448" t="e">
        <f ca="1">IF('Трёхпредметные наборы'!$D118 &gt;=Параметры!$A$2,"{"&amp;'Трёхпредметные наборы'!B118&amp;", "&amp;'Трёхпредметные наборы'!C118&amp;"}","")</f>
        <v>#N/A</v>
      </c>
      <c r="B448" t="e">
        <f ca="1">IF('Трёхпредметные наборы'!$D118 &gt;=Параметры!$A$2,"{"&amp;'Трёхпредметные наборы'!A118&amp;"}","")</f>
        <v>#N/A</v>
      </c>
      <c r="C448" t="e">
        <f ca="1">'Трёхпредметные наборы'!D118/COUNT('Список покупок'!$A$2:$A$31)</f>
        <v>#N/A</v>
      </c>
      <c r="D448" t="e">
        <f ca="1">'Трёхпредметные наборы'!D118/INDIRECT(ADDRESS(MATCH(A448,Таблицы!$G$3:$G$47)+1,3,,,Таблицы!$G$1))</f>
        <v>#N/A</v>
      </c>
      <c r="E448" s="5" t="e">
        <f t="shared" ca="1" si="6"/>
        <v>#N/A</v>
      </c>
    </row>
    <row r="449" spans="1:5" hidden="1" x14ac:dyDescent="0.3">
      <c r="A449" t="e">
        <f ca="1">IF('Трёхпредметные наборы'!$D119 &gt;=Параметры!$A$2,"{"&amp;'Трёхпредметные наборы'!B119&amp;", "&amp;'Трёхпредметные наборы'!C119&amp;"}","")</f>
        <v>#N/A</v>
      </c>
      <c r="B449" t="e">
        <f ca="1">IF('Трёхпредметные наборы'!$D119 &gt;=Параметры!$A$2,"{"&amp;'Трёхпредметные наборы'!A119&amp;"}","")</f>
        <v>#N/A</v>
      </c>
      <c r="C449" t="e">
        <f ca="1">'Трёхпредметные наборы'!D119/COUNT('Список покупок'!$A$2:$A$31)</f>
        <v>#N/A</v>
      </c>
      <c r="D449" t="e">
        <f ca="1">'Трёхпредметные наборы'!D119/INDIRECT(ADDRESS(MATCH(A449,Таблицы!$G$3:$G$47)+1,3,,,Таблицы!$G$1))</f>
        <v>#N/A</v>
      </c>
      <c r="E449" s="5" t="e">
        <f t="shared" ca="1" si="6"/>
        <v>#N/A</v>
      </c>
    </row>
    <row r="450" spans="1:5" hidden="1" x14ac:dyDescent="0.3">
      <c r="A450" t="e">
        <f ca="1">IF('Трёхпредметные наборы'!$D120 &gt;=Параметры!$A$2,"{"&amp;'Трёхпредметные наборы'!B120&amp;", "&amp;'Трёхпредметные наборы'!C120&amp;"}","")</f>
        <v>#N/A</v>
      </c>
      <c r="B450" t="e">
        <f ca="1">IF('Трёхпредметные наборы'!$D120 &gt;=Параметры!$A$2,"{"&amp;'Трёхпредметные наборы'!A120&amp;"}","")</f>
        <v>#N/A</v>
      </c>
      <c r="C450" t="e">
        <f ca="1">'Трёхпредметные наборы'!D120/COUNT('Список покупок'!$A$2:$A$31)</f>
        <v>#N/A</v>
      </c>
      <c r="D450" t="e">
        <f ca="1">'Трёхпредметные наборы'!D120/INDIRECT(ADDRESS(MATCH(A450,Таблицы!$G$3:$G$47)+1,3,,,Таблицы!$G$1))</f>
        <v>#N/A</v>
      </c>
      <c r="E450" s="5" t="e">
        <f t="shared" ca="1" si="6"/>
        <v>#N/A</v>
      </c>
    </row>
    <row r="451" spans="1:5" hidden="1" x14ac:dyDescent="0.3">
      <c r="A451" t="e">
        <f ca="1">IF('Трёхпредметные наборы'!$D121 &gt;=Параметры!$A$2,"{"&amp;'Трёхпредметные наборы'!B121&amp;", "&amp;'Трёхпредметные наборы'!C121&amp;"}","")</f>
        <v>#N/A</v>
      </c>
      <c r="B451" t="e">
        <f ca="1">IF('Трёхпредметные наборы'!$D121 &gt;=Параметры!$A$2,"{"&amp;'Трёхпредметные наборы'!A121&amp;"}","")</f>
        <v>#N/A</v>
      </c>
      <c r="C451" t="e">
        <f ca="1">'Трёхпредметные наборы'!D121/COUNT('Список покупок'!$A$2:$A$31)</f>
        <v>#N/A</v>
      </c>
      <c r="D451" t="e">
        <f ca="1">'Трёхпредметные наборы'!D121/INDIRECT(ADDRESS(MATCH(A451,Таблицы!$G$3:$G$47)+1,3,,,Таблицы!$G$1))</f>
        <v>#N/A</v>
      </c>
      <c r="E451" s="5" t="e">
        <f t="shared" ca="1" si="6"/>
        <v>#N/A</v>
      </c>
    </row>
    <row r="452" spans="1:5" hidden="1" x14ac:dyDescent="0.3">
      <c r="A452" t="str">
        <f ca="1">IF('Четырёхпредметные наборы'!$E2 &gt;=Параметры!$A$2,"{"&amp;'Четырёхпредметные наборы'!A2&amp;", "&amp;'Четырёхпредметные наборы'!B2&amp;", "&amp;'Четырёхпредметные наборы'!C2&amp;"}","")</f>
        <v>{Анальгин, Баралгин, Валидол}</v>
      </c>
      <c r="B452" t="str">
        <f ca="1">IF('Четырёхпредметные наборы'!$E2 &gt;=Параметры!$A$2,"{"&amp;'Четырёхпредметные наборы'!D2&amp;"}","")</f>
        <v>{Влажные салфетки}</v>
      </c>
      <c r="C452">
        <f ca="1">'Четырёхпредметные наборы'!$E2/COUNT('Список покупок'!$A$2:$A$31)</f>
        <v>0.2</v>
      </c>
      <c r="D452">
        <f ca="1">'Четырёхпредметные наборы'!E2/INDIRECT(ADDRESS(MATCH(A452,Таблицы!$M$3:$M$122)+1,4,,,Таблицы!$M$1))</f>
        <v>1</v>
      </c>
      <c r="E452" s="5">
        <f t="shared" ca="1" si="6"/>
        <v>0.2</v>
      </c>
    </row>
    <row r="453" spans="1:5" hidden="1" x14ac:dyDescent="0.3">
      <c r="A453" t="str">
        <f ca="1">IF('Четырёхпредметные наборы'!$E3 &gt;=Параметры!$A$2,"{"&amp;'Четырёхпредметные наборы'!A3&amp;", "&amp;'Четырёхпредметные наборы'!B3&amp;", "&amp;'Четырёхпредметные наборы'!C3&amp;"}","")</f>
        <v/>
      </c>
      <c r="B453" t="str">
        <f ca="1">IF('Четырёхпредметные наборы'!$E3 &gt;=Параметры!$A$2,"{"&amp;'Четырёхпредметные наборы'!D3&amp;"}","")</f>
        <v/>
      </c>
      <c r="C453">
        <f ca="1">'Четырёхпредметные наборы'!$E3/COUNT('Список покупок'!$A$2:$A$31)</f>
        <v>0.1</v>
      </c>
      <c r="D453" t="e">
        <f ca="1">'Четырёхпредметные наборы'!E3/INDIRECT(ADDRESS(MATCH(A453,Таблицы!$M$3:$M$122)+1,4,,,Таблицы!$M$1))</f>
        <v>#N/A</v>
      </c>
      <c r="E453" s="5" t="e">
        <f t="shared" ref="E453:E516" ca="1" si="7">C453*D453</f>
        <v>#N/A</v>
      </c>
    </row>
    <row r="454" spans="1:5" hidden="1" x14ac:dyDescent="0.3">
      <c r="A454" t="str">
        <f ca="1">IF('Четырёхпредметные наборы'!$E4 &gt;=Параметры!$A$2,"{"&amp;'Четырёхпредметные наборы'!A4&amp;", "&amp;'Четырёхпредметные наборы'!B4&amp;", "&amp;'Четырёхпредметные наборы'!C4&amp;"}","")</f>
        <v>{Анальгин, Баралгин, Валидол}</v>
      </c>
      <c r="B454" t="str">
        <f ca="1">IF('Четырёхпредметные наборы'!$E4 &gt;=Параметры!$A$2,"{"&amp;'Четырёхпредметные наборы'!D4&amp;"}","")</f>
        <v>{Контрактубекс}</v>
      </c>
      <c r="C454">
        <f ca="1">'Четырёхпредметные наборы'!$E4/COUNT('Список покупок'!$A$2:$A$31)</f>
        <v>0.2</v>
      </c>
      <c r="D454">
        <f ca="1">'Четырёхпредметные наборы'!E4/INDIRECT(ADDRESS(MATCH(A454,Таблицы!$M$3:$M$122)+1,4,,,Таблицы!$M$1))</f>
        <v>1</v>
      </c>
      <c r="E454" s="5">
        <f t="shared" ca="1" si="7"/>
        <v>0.2</v>
      </c>
    </row>
    <row r="455" spans="1:5" hidden="1" x14ac:dyDescent="0.3">
      <c r="A455" t="str">
        <f ca="1">IF('Четырёхпредметные наборы'!$E5 &gt;=Параметры!$A$2,"{"&amp;'Четырёхпредметные наборы'!A5&amp;", "&amp;'Четырёхпредметные наборы'!B5&amp;", "&amp;'Четырёхпредметные наборы'!C5&amp;"}","")</f>
        <v/>
      </c>
      <c r="B455" t="str">
        <f ca="1">IF('Четырёхпредметные наборы'!$E5 &gt;=Параметры!$A$2,"{"&amp;'Четырёхпредметные наборы'!D5&amp;"}","")</f>
        <v/>
      </c>
      <c r="C455">
        <f ca="1">'Четырёхпредметные наборы'!$E5/COUNT('Список покупок'!$A$2:$A$31)</f>
        <v>0.1</v>
      </c>
      <c r="D455" t="e">
        <f ca="1">'Четырёхпредметные наборы'!E5/INDIRECT(ADDRESS(MATCH(A455,Таблицы!$M$3:$M$122)+1,4,,,Таблицы!$M$1))</f>
        <v>#N/A</v>
      </c>
      <c r="E455" s="5" t="e">
        <f t="shared" ca="1" si="7"/>
        <v>#N/A</v>
      </c>
    </row>
    <row r="456" spans="1:5" hidden="1" x14ac:dyDescent="0.3">
      <c r="A456" t="e">
        <f ca="1">IF('Четырёхпредметные наборы'!$E6 &gt;=Параметры!$A$2,"{"&amp;'Четырёхпредметные наборы'!A6&amp;", "&amp;'Четырёхпредметные наборы'!B6&amp;", "&amp;'Четырёхпредметные наборы'!C6&amp;"}","")</f>
        <v>#N/A</v>
      </c>
      <c r="B456" t="e">
        <f ca="1">IF('Четырёхпредметные наборы'!$E6 &gt;=Параметры!$A$2,"{"&amp;'Четырёхпредметные наборы'!D6&amp;"}","")</f>
        <v>#N/A</v>
      </c>
      <c r="C456" t="e">
        <f ca="1">'Четырёхпредметные наборы'!$E6/COUNT('Список покупок'!$A$2:$A$31)</f>
        <v>#N/A</v>
      </c>
      <c r="D456" t="e">
        <f ca="1">'Четырёхпредметные наборы'!E6/INDIRECT(ADDRESS(MATCH(A456,Таблицы!$M$3:$M$122)+1,4,,,Таблицы!$M$1))</f>
        <v>#N/A</v>
      </c>
      <c r="E456" s="5" t="e">
        <f t="shared" ca="1" si="7"/>
        <v>#N/A</v>
      </c>
    </row>
    <row r="457" spans="1:5" hidden="1" x14ac:dyDescent="0.3">
      <c r="A457" t="e">
        <f ca="1">IF('Четырёхпредметные наборы'!$E7 &gt;=Параметры!$A$2,"{"&amp;'Четырёхпредметные наборы'!A7&amp;", "&amp;'Четырёхпредметные наборы'!B7&amp;", "&amp;'Четырёхпредметные наборы'!C7&amp;"}","")</f>
        <v>#N/A</v>
      </c>
      <c r="B457" t="e">
        <f ca="1">IF('Четырёхпредметные наборы'!$E7 &gt;=Параметры!$A$2,"{"&amp;'Четырёхпредметные наборы'!D7&amp;"}","")</f>
        <v>#N/A</v>
      </c>
      <c r="C457" t="e">
        <f ca="1">'Четырёхпредметные наборы'!$E7/COUNT('Список покупок'!$A$2:$A$31)</f>
        <v>#N/A</v>
      </c>
      <c r="D457" t="e">
        <f ca="1">'Четырёхпредметные наборы'!E7/INDIRECT(ADDRESS(MATCH(A457,Таблицы!$M$3:$M$122)+1,4,,,Таблицы!$M$1))</f>
        <v>#N/A</v>
      </c>
      <c r="E457" s="5" t="e">
        <f t="shared" ca="1" si="7"/>
        <v>#N/A</v>
      </c>
    </row>
    <row r="458" spans="1:5" hidden="1" x14ac:dyDescent="0.3">
      <c r="A458" t="str">
        <f ca="1">IF('Четырёхпредметные наборы'!$E8 &gt;=Параметры!$A$2,"{"&amp;'Четырёхпредметные наборы'!A8&amp;", "&amp;'Четырёхпредметные наборы'!B8&amp;", "&amp;'Четырёхпредметные наборы'!C8&amp;"}","")</f>
        <v/>
      </c>
      <c r="B458" t="str">
        <f ca="1">IF('Четырёхпредметные наборы'!$E8 &gt;=Параметры!$A$2,"{"&amp;'Четырёхпредметные наборы'!D8&amp;"}","")</f>
        <v/>
      </c>
      <c r="C458">
        <f ca="1">'Четырёхпредметные наборы'!$E8/COUNT('Список покупок'!$A$2:$A$31)</f>
        <v>6.6666666666666666E-2</v>
      </c>
      <c r="D458" t="e">
        <f ca="1">'Четырёхпредметные наборы'!E8/INDIRECT(ADDRESS(MATCH(A458,Таблицы!$M$3:$M$122)+1,4,,,Таблицы!$M$1))</f>
        <v>#N/A</v>
      </c>
      <c r="E458" s="5" t="e">
        <f t="shared" ca="1" si="7"/>
        <v>#N/A</v>
      </c>
    </row>
    <row r="459" spans="1:5" hidden="1" x14ac:dyDescent="0.3">
      <c r="A459" t="str">
        <f ca="1">IF('Четырёхпредметные наборы'!$E9 &gt;=Параметры!$A$2,"{"&amp;'Четырёхпредметные наборы'!A9&amp;", "&amp;'Четырёхпредметные наборы'!B9&amp;", "&amp;'Четырёхпредметные наборы'!C9&amp;"}","")</f>
        <v/>
      </c>
      <c r="B459" t="str">
        <f ca="1">IF('Четырёхпредметные наборы'!$E9 &gt;=Параметры!$A$2,"{"&amp;'Четырёхпредметные наборы'!D9&amp;"}","")</f>
        <v/>
      </c>
      <c r="C459">
        <f ca="1">'Четырёхпредметные наборы'!$E9/COUNT('Список покупок'!$A$2:$A$31)</f>
        <v>0.1</v>
      </c>
      <c r="D459" t="e">
        <f ca="1">'Четырёхпредметные наборы'!E9/INDIRECT(ADDRESS(MATCH(A459,Таблицы!$M$3:$M$122)+1,4,,,Таблицы!$M$1))</f>
        <v>#N/A</v>
      </c>
      <c r="E459" s="5" t="e">
        <f t="shared" ca="1" si="7"/>
        <v>#N/A</v>
      </c>
    </row>
    <row r="460" spans="1:5" hidden="1" x14ac:dyDescent="0.3">
      <c r="A460" t="str">
        <f ca="1">IF('Четырёхпредметные наборы'!$E10 &gt;=Параметры!$A$2,"{"&amp;'Четырёхпредметные наборы'!A10&amp;", "&amp;'Четырёхпредметные наборы'!B10&amp;", "&amp;'Четырёхпредметные наборы'!C10&amp;"}","")</f>
        <v>{Анальгин, Баралгин, Влажные салфетки}</v>
      </c>
      <c r="B460" t="str">
        <f ca="1">IF('Четырёхпредметные наборы'!$E10 &gt;=Параметры!$A$2,"{"&amp;'Четырёхпредметные наборы'!D10&amp;"}","")</f>
        <v>{Контрактубекс}</v>
      </c>
      <c r="C460">
        <f ca="1">'Четырёхпредметные наборы'!$E10/COUNT('Список покупок'!$A$2:$A$31)</f>
        <v>0.2</v>
      </c>
      <c r="D460">
        <f ca="1">'Четырёхпредметные наборы'!E10/INDIRECT(ADDRESS(MATCH(A460,Таблицы!$M$3:$M$122)+1,4,,,Таблицы!$M$1))</f>
        <v>1</v>
      </c>
      <c r="E460" s="5">
        <f t="shared" ca="1" si="7"/>
        <v>0.2</v>
      </c>
    </row>
    <row r="461" spans="1:5" hidden="1" x14ac:dyDescent="0.3">
      <c r="A461" t="str">
        <f ca="1">IF('Четырёхпредметные наборы'!$E11 &gt;=Параметры!$A$2,"{"&amp;'Четырёхпредметные наборы'!A11&amp;", "&amp;'Четырёхпредметные наборы'!B11&amp;", "&amp;'Четырёхпредметные наборы'!C11&amp;"}","")</f>
        <v/>
      </c>
      <c r="B461" t="str">
        <f ca="1">IF('Четырёхпредметные наборы'!$E11 &gt;=Параметры!$A$2,"{"&amp;'Четырёхпредметные наборы'!D11&amp;"}","")</f>
        <v/>
      </c>
      <c r="C461">
        <f ca="1">'Четырёхпредметные наборы'!$E11/COUNT('Список покупок'!$A$2:$A$31)</f>
        <v>0.1</v>
      </c>
      <c r="D461" t="e">
        <f ca="1">'Четырёхпредметные наборы'!E11/INDIRECT(ADDRESS(MATCH(A461,Таблицы!$M$3:$M$122)+1,4,,,Таблицы!$M$1))</f>
        <v>#N/A</v>
      </c>
      <c r="E461" s="5" t="e">
        <f t="shared" ca="1" si="7"/>
        <v>#N/A</v>
      </c>
    </row>
    <row r="462" spans="1:5" hidden="1" x14ac:dyDescent="0.3">
      <c r="A462" t="e">
        <f ca="1">IF('Четырёхпредметные наборы'!$E12 &gt;=Параметры!$A$2,"{"&amp;'Четырёхпредметные наборы'!A12&amp;", "&amp;'Четырёхпредметные наборы'!B12&amp;", "&amp;'Четырёхпредметные наборы'!C12&amp;"}","")</f>
        <v>#N/A</v>
      </c>
      <c r="B462" t="e">
        <f ca="1">IF('Четырёхпредметные наборы'!$E12 &gt;=Параметры!$A$2,"{"&amp;'Четырёхпредметные наборы'!D12&amp;"}","")</f>
        <v>#N/A</v>
      </c>
      <c r="C462" t="e">
        <f ca="1">'Четырёхпредметные наборы'!$E12/COUNT('Список покупок'!$A$2:$A$31)</f>
        <v>#N/A</v>
      </c>
      <c r="D462" t="e">
        <f ca="1">'Четырёхпредметные наборы'!E12/INDIRECT(ADDRESS(MATCH(A462,Таблицы!$M$3:$M$122)+1,4,,,Таблицы!$M$1))</f>
        <v>#N/A</v>
      </c>
      <c r="E462" s="5" t="e">
        <f t="shared" ca="1" si="7"/>
        <v>#N/A</v>
      </c>
    </row>
    <row r="463" spans="1:5" hidden="1" x14ac:dyDescent="0.3">
      <c r="A463" t="e">
        <f ca="1">IF('Четырёхпредметные наборы'!$E13 &gt;=Параметры!$A$2,"{"&amp;'Четырёхпредметные наборы'!A13&amp;", "&amp;'Четырёхпредметные наборы'!B13&amp;", "&amp;'Четырёхпредметные наборы'!C13&amp;"}","")</f>
        <v>#N/A</v>
      </c>
      <c r="B463" t="e">
        <f ca="1">IF('Четырёхпредметные наборы'!$E13 &gt;=Параметры!$A$2,"{"&amp;'Четырёхпредметные наборы'!D13&amp;"}","")</f>
        <v>#N/A</v>
      </c>
      <c r="C463" t="e">
        <f ca="1">'Четырёхпредметные наборы'!$E13/COUNT('Список покупок'!$A$2:$A$31)</f>
        <v>#N/A</v>
      </c>
      <c r="D463" t="e">
        <f ca="1">'Четырёхпредметные наборы'!E13/INDIRECT(ADDRESS(MATCH(A463,Таблицы!$M$3:$M$122)+1,4,,,Таблицы!$M$1))</f>
        <v>#N/A</v>
      </c>
      <c r="E463" s="5" t="e">
        <f t="shared" ca="1" si="7"/>
        <v>#N/A</v>
      </c>
    </row>
    <row r="464" spans="1:5" hidden="1" x14ac:dyDescent="0.3">
      <c r="A464" t="str">
        <f ca="1">IF('Четырёхпредметные наборы'!$E14 &gt;=Параметры!$A$2,"{"&amp;'Четырёхпредметные наборы'!A14&amp;", "&amp;'Четырёхпредметные наборы'!B14&amp;", "&amp;'Четырёхпредметные наборы'!C14&amp;"}","")</f>
        <v/>
      </c>
      <c r="B464" t="str">
        <f ca="1">IF('Четырёхпредметные наборы'!$E14 &gt;=Параметры!$A$2,"{"&amp;'Четырёхпредметные наборы'!D14&amp;"}","")</f>
        <v/>
      </c>
      <c r="C464">
        <f ca="1">'Четырёхпредметные наборы'!$E14/COUNT('Список покупок'!$A$2:$A$31)</f>
        <v>6.6666666666666666E-2</v>
      </c>
      <c r="D464" t="e">
        <f ca="1">'Четырёхпредметные наборы'!E14/INDIRECT(ADDRESS(MATCH(A464,Таблицы!$M$3:$M$122)+1,4,,,Таблицы!$M$1))</f>
        <v>#N/A</v>
      </c>
      <c r="E464" s="5" t="e">
        <f t="shared" ca="1" si="7"/>
        <v>#N/A</v>
      </c>
    </row>
    <row r="465" spans="1:5" hidden="1" x14ac:dyDescent="0.3">
      <c r="A465" t="e">
        <f ca="1">IF('Четырёхпредметные наборы'!$E15 &gt;=Параметры!$A$2,"{"&amp;'Четырёхпредметные наборы'!A15&amp;", "&amp;'Четырёхпредметные наборы'!B15&amp;", "&amp;'Четырёхпредметные наборы'!C15&amp;"}","")</f>
        <v>#N/A</v>
      </c>
      <c r="B465" t="e">
        <f ca="1">IF('Четырёхпредметные наборы'!$E15 &gt;=Параметры!$A$2,"{"&amp;'Четырёхпредметные наборы'!D15&amp;"}","")</f>
        <v>#N/A</v>
      </c>
      <c r="C465" t="e">
        <f ca="1">'Четырёхпредметные наборы'!$E15/COUNT('Список покупок'!$A$2:$A$31)</f>
        <v>#N/A</v>
      </c>
      <c r="D465" t="e">
        <f ca="1">'Четырёхпредметные наборы'!E15/INDIRECT(ADDRESS(MATCH(A465,Таблицы!$M$3:$M$122)+1,4,,,Таблицы!$M$1))</f>
        <v>#N/A</v>
      </c>
      <c r="E465" s="5" t="e">
        <f t="shared" ca="1" si="7"/>
        <v>#N/A</v>
      </c>
    </row>
    <row r="466" spans="1:5" hidden="1" x14ac:dyDescent="0.3">
      <c r="A466" t="e">
        <f ca="1">IF('Четырёхпредметные наборы'!$E16 &gt;=Параметры!$A$2,"{"&amp;'Четырёхпредметные наборы'!A16&amp;", "&amp;'Четырёхпредметные наборы'!B16&amp;", "&amp;'Четырёхпредметные наборы'!C16&amp;"}","")</f>
        <v>#N/A</v>
      </c>
      <c r="B466" t="e">
        <f ca="1">IF('Четырёхпредметные наборы'!$E16 &gt;=Параметры!$A$2,"{"&amp;'Четырёхпредметные наборы'!D16&amp;"}","")</f>
        <v>#N/A</v>
      </c>
      <c r="C466" t="e">
        <f ca="1">'Четырёхпредметные наборы'!$E16/COUNT('Список покупок'!$A$2:$A$31)</f>
        <v>#N/A</v>
      </c>
      <c r="D466" t="e">
        <f ca="1">'Четырёхпредметные наборы'!E16/INDIRECT(ADDRESS(MATCH(A466,Таблицы!$M$3:$M$122)+1,4,,,Таблицы!$M$1))</f>
        <v>#N/A</v>
      </c>
      <c r="E466" s="5" t="e">
        <f t="shared" ca="1" si="7"/>
        <v>#N/A</v>
      </c>
    </row>
    <row r="467" spans="1:5" hidden="1" x14ac:dyDescent="0.3">
      <c r="A467" t="e">
        <f ca="1">IF('Четырёхпредметные наборы'!$E17 &gt;=Параметры!$A$2,"{"&amp;'Четырёхпредметные наборы'!A17&amp;", "&amp;'Четырёхпредметные наборы'!B17&amp;", "&amp;'Четырёхпредметные наборы'!C17&amp;"}","")</f>
        <v>#N/A</v>
      </c>
      <c r="B467" t="e">
        <f ca="1">IF('Четырёхпредметные наборы'!$E17 &gt;=Параметры!$A$2,"{"&amp;'Четырёхпредметные наборы'!D17&amp;"}","")</f>
        <v>#N/A</v>
      </c>
      <c r="C467" t="e">
        <f ca="1">'Четырёхпредметные наборы'!$E17/COUNT('Список покупок'!$A$2:$A$31)</f>
        <v>#N/A</v>
      </c>
      <c r="D467" t="e">
        <f ca="1">'Четырёхпредметные наборы'!E17/INDIRECT(ADDRESS(MATCH(A467,Таблицы!$M$3:$M$122)+1,4,,,Таблицы!$M$1))</f>
        <v>#N/A</v>
      </c>
      <c r="E467" s="5" t="e">
        <f t="shared" ca="1" si="7"/>
        <v>#N/A</v>
      </c>
    </row>
    <row r="468" spans="1:5" hidden="1" x14ac:dyDescent="0.3">
      <c r="A468" t="e">
        <f ca="1">IF('Четырёхпредметные наборы'!$E18 &gt;=Параметры!$A$2,"{"&amp;'Четырёхпредметные наборы'!A18&amp;", "&amp;'Четырёхпредметные наборы'!B18&amp;", "&amp;'Четырёхпредметные наборы'!C18&amp;"}","")</f>
        <v>#N/A</v>
      </c>
      <c r="B468" t="e">
        <f ca="1">IF('Четырёхпредметные наборы'!$E18 &gt;=Параметры!$A$2,"{"&amp;'Четырёхпредметные наборы'!D18&amp;"}","")</f>
        <v>#N/A</v>
      </c>
      <c r="C468" t="e">
        <f ca="1">'Четырёхпредметные наборы'!$E18/COUNT('Список покупок'!$A$2:$A$31)</f>
        <v>#N/A</v>
      </c>
      <c r="D468" t="e">
        <f ca="1">'Четырёхпредметные наборы'!E18/INDIRECT(ADDRESS(MATCH(A468,Таблицы!$M$3:$M$122)+1,4,,,Таблицы!$M$1))</f>
        <v>#N/A</v>
      </c>
      <c r="E468" s="5" t="e">
        <f t="shared" ca="1" si="7"/>
        <v>#N/A</v>
      </c>
    </row>
    <row r="469" spans="1:5" hidden="1" x14ac:dyDescent="0.3">
      <c r="A469" t="e">
        <f ca="1">IF('Четырёхпредметные наборы'!$E19 &gt;=Параметры!$A$2,"{"&amp;'Четырёхпредметные наборы'!A19&amp;", "&amp;'Четырёхпредметные наборы'!B19&amp;", "&amp;'Четырёхпредметные наборы'!C19&amp;"}","")</f>
        <v>#N/A</v>
      </c>
      <c r="B469" t="e">
        <f ca="1">IF('Четырёхпредметные наборы'!$E19 &gt;=Параметры!$A$2,"{"&amp;'Четырёхпредметные наборы'!D19&amp;"}","")</f>
        <v>#N/A</v>
      </c>
      <c r="C469" t="e">
        <f ca="1">'Четырёхпредметные наборы'!$E19/COUNT('Список покупок'!$A$2:$A$31)</f>
        <v>#N/A</v>
      </c>
      <c r="D469" t="e">
        <f ca="1">'Четырёхпредметные наборы'!E19/INDIRECT(ADDRESS(MATCH(A469,Таблицы!$M$3:$M$122)+1,4,,,Таблицы!$M$1))</f>
        <v>#N/A</v>
      </c>
      <c r="E469" s="5" t="e">
        <f t="shared" ca="1" si="7"/>
        <v>#N/A</v>
      </c>
    </row>
    <row r="470" spans="1:5" hidden="1" x14ac:dyDescent="0.3">
      <c r="A470" t="str">
        <f ca="1">IF('Четырёхпредметные наборы'!$E20 &gt;=Параметры!$A$2,"{"&amp;'Четырёхпредметные наборы'!A20&amp;", "&amp;'Четырёхпредметные наборы'!B20&amp;", "&amp;'Четырёхпредметные наборы'!C20&amp;"}","")</f>
        <v/>
      </c>
      <c r="B470" t="str">
        <f ca="1">IF('Четырёхпредметные наборы'!$E20 &gt;=Параметры!$A$2,"{"&amp;'Четырёхпредметные наборы'!D20&amp;"}","")</f>
        <v/>
      </c>
      <c r="C470">
        <f ca="1">'Четырёхпредметные наборы'!$E20/COUNT('Список покупок'!$A$2:$A$31)</f>
        <v>0.1</v>
      </c>
      <c r="D470" t="e">
        <f ca="1">'Четырёхпредметные наборы'!E20/INDIRECT(ADDRESS(MATCH(A470,Таблицы!$M$3:$M$122)+1,4,,,Таблицы!$M$1))</f>
        <v>#N/A</v>
      </c>
      <c r="E470" s="5" t="e">
        <f t="shared" ca="1" si="7"/>
        <v>#N/A</v>
      </c>
    </row>
    <row r="471" spans="1:5" hidden="1" x14ac:dyDescent="0.3">
      <c r="A471" t="e">
        <f ca="1">IF('Четырёхпредметные наборы'!$E21 &gt;=Параметры!$A$2,"{"&amp;'Четырёхпредметные наборы'!A21&amp;", "&amp;'Четырёхпредметные наборы'!B21&amp;", "&amp;'Четырёхпредметные наборы'!C21&amp;"}","")</f>
        <v>#N/A</v>
      </c>
      <c r="B471" t="e">
        <f ca="1">IF('Четырёхпредметные наборы'!$E21 &gt;=Параметры!$A$2,"{"&amp;'Четырёхпредметные наборы'!D21&amp;"}","")</f>
        <v>#N/A</v>
      </c>
      <c r="C471" t="e">
        <f ca="1">'Четырёхпредметные наборы'!$E21/COUNT('Список покупок'!$A$2:$A$31)</f>
        <v>#N/A</v>
      </c>
      <c r="D471" t="e">
        <f ca="1">'Четырёхпредметные наборы'!E21/INDIRECT(ADDRESS(MATCH(A471,Таблицы!$M$3:$M$122)+1,4,,,Таблицы!$M$1))</f>
        <v>#N/A</v>
      </c>
      <c r="E471" s="5" t="e">
        <f t="shared" ca="1" si="7"/>
        <v>#N/A</v>
      </c>
    </row>
    <row r="472" spans="1:5" hidden="1" x14ac:dyDescent="0.3">
      <c r="A472" t="e">
        <f ca="1">IF('Четырёхпредметные наборы'!$E22 &gt;=Параметры!$A$2,"{"&amp;'Четырёхпредметные наборы'!A22&amp;", "&amp;'Четырёхпредметные наборы'!B22&amp;", "&amp;'Четырёхпредметные наборы'!C22&amp;"}","")</f>
        <v>#N/A</v>
      </c>
      <c r="B472" t="e">
        <f ca="1">IF('Четырёхпредметные наборы'!$E22 &gt;=Параметры!$A$2,"{"&amp;'Четырёхпредметные наборы'!D22&amp;"}","")</f>
        <v>#N/A</v>
      </c>
      <c r="C472" t="e">
        <f ca="1">'Четырёхпредметные наборы'!$E22/COUNT('Список покупок'!$A$2:$A$31)</f>
        <v>#N/A</v>
      </c>
      <c r="D472" t="e">
        <f ca="1">'Четырёхпредметные наборы'!E22/INDIRECT(ADDRESS(MATCH(A472,Таблицы!$M$3:$M$122)+1,4,,,Таблицы!$M$1))</f>
        <v>#N/A</v>
      </c>
      <c r="E472" s="5" t="e">
        <f t="shared" ca="1" si="7"/>
        <v>#N/A</v>
      </c>
    </row>
    <row r="473" spans="1:5" hidden="1" x14ac:dyDescent="0.3">
      <c r="A473" t="str">
        <f ca="1">IF('Четырёхпредметные наборы'!$E23 &gt;=Параметры!$A$2,"{"&amp;'Четырёхпредметные наборы'!A23&amp;", "&amp;'Четырёхпредметные наборы'!B23&amp;", "&amp;'Четырёхпредметные наборы'!C23&amp;"}","")</f>
        <v/>
      </c>
      <c r="B473" t="str">
        <f ca="1">IF('Четырёхпредметные наборы'!$E23 &gt;=Параметры!$A$2,"{"&amp;'Четырёхпредметные наборы'!D23&amp;"}","")</f>
        <v/>
      </c>
      <c r="C473">
        <f ca="1">'Четырёхпредметные наборы'!$E23/COUNT('Список покупок'!$A$2:$A$31)</f>
        <v>6.6666666666666666E-2</v>
      </c>
      <c r="D473" t="e">
        <f ca="1">'Четырёхпредметные наборы'!E23/INDIRECT(ADDRESS(MATCH(A473,Таблицы!$M$3:$M$122)+1,4,,,Таблицы!$M$1))</f>
        <v>#N/A</v>
      </c>
      <c r="E473" s="5" t="e">
        <f t="shared" ca="1" si="7"/>
        <v>#N/A</v>
      </c>
    </row>
    <row r="474" spans="1:5" hidden="1" x14ac:dyDescent="0.3">
      <c r="A474" t="e">
        <f ca="1">IF('Четырёхпредметные наборы'!$E24 &gt;=Параметры!$A$2,"{"&amp;'Четырёхпредметные наборы'!A24&amp;", "&amp;'Четырёхпредметные наборы'!B24&amp;", "&amp;'Четырёхпредметные наборы'!C24&amp;"}","")</f>
        <v>#N/A</v>
      </c>
      <c r="B474" t="e">
        <f ca="1">IF('Четырёхпредметные наборы'!$E24 &gt;=Параметры!$A$2,"{"&amp;'Четырёхпредметные наборы'!D24&amp;"}","")</f>
        <v>#N/A</v>
      </c>
      <c r="C474" t="e">
        <f ca="1">'Четырёхпредметные наборы'!$E24/COUNT('Список покупок'!$A$2:$A$31)</f>
        <v>#N/A</v>
      </c>
      <c r="D474" t="e">
        <f ca="1">'Четырёхпредметные наборы'!E24/INDIRECT(ADDRESS(MATCH(A474,Таблицы!$M$3:$M$122)+1,4,,,Таблицы!$M$1))</f>
        <v>#N/A</v>
      </c>
      <c r="E474" s="5" t="e">
        <f t="shared" ca="1" si="7"/>
        <v>#N/A</v>
      </c>
    </row>
    <row r="475" spans="1:5" hidden="1" x14ac:dyDescent="0.3">
      <c r="A475" t="e">
        <f ca="1">IF('Четырёхпредметные наборы'!$E25 &gt;=Параметры!$A$2,"{"&amp;'Четырёхпредметные наборы'!A25&amp;", "&amp;'Четырёхпредметные наборы'!B25&amp;", "&amp;'Четырёхпредметные наборы'!C25&amp;"}","")</f>
        <v>#N/A</v>
      </c>
      <c r="B475" t="e">
        <f ca="1">IF('Четырёхпредметные наборы'!$E25 &gt;=Параметры!$A$2,"{"&amp;'Четырёхпредметные наборы'!D25&amp;"}","")</f>
        <v>#N/A</v>
      </c>
      <c r="C475" t="e">
        <f ca="1">'Четырёхпредметные наборы'!$E25/COUNT('Список покупок'!$A$2:$A$31)</f>
        <v>#N/A</v>
      </c>
      <c r="D475" t="e">
        <f ca="1">'Четырёхпредметные наборы'!E25/INDIRECT(ADDRESS(MATCH(A475,Таблицы!$M$3:$M$122)+1,4,,,Таблицы!$M$1))</f>
        <v>#N/A</v>
      </c>
      <c r="E475" s="5" t="e">
        <f t="shared" ca="1" si="7"/>
        <v>#N/A</v>
      </c>
    </row>
    <row r="476" spans="1:5" hidden="1" x14ac:dyDescent="0.3">
      <c r="A476" t="e">
        <f ca="1">IF('Четырёхпредметные наборы'!$E26 &gt;=Параметры!$A$2,"{"&amp;'Четырёхпредметные наборы'!A26&amp;", "&amp;'Четырёхпредметные наборы'!B26&amp;", "&amp;'Четырёхпредметные наборы'!C26&amp;"}","")</f>
        <v>#N/A</v>
      </c>
      <c r="B476" t="e">
        <f ca="1">IF('Четырёхпредметные наборы'!$E26 &gt;=Параметры!$A$2,"{"&amp;'Четырёхпредметные наборы'!D26&amp;"}","")</f>
        <v>#N/A</v>
      </c>
      <c r="C476" t="e">
        <f ca="1">'Четырёхпредметные наборы'!$E26/COUNT('Список покупок'!$A$2:$A$31)</f>
        <v>#N/A</v>
      </c>
      <c r="D476" t="e">
        <f ca="1">'Четырёхпредметные наборы'!E26/INDIRECT(ADDRESS(MATCH(A476,Таблицы!$M$3:$M$122)+1,4,,,Таблицы!$M$1))</f>
        <v>#N/A</v>
      </c>
      <c r="E476" s="5" t="e">
        <f t="shared" ca="1" si="7"/>
        <v>#N/A</v>
      </c>
    </row>
    <row r="477" spans="1:5" hidden="1" x14ac:dyDescent="0.3">
      <c r="A477" t="e">
        <f ca="1">IF('Четырёхпредметные наборы'!$E27 &gt;=Параметры!$A$2,"{"&amp;'Четырёхпредметные наборы'!A27&amp;", "&amp;'Четырёхпредметные наборы'!B27&amp;", "&amp;'Четырёхпредметные наборы'!C27&amp;"}","")</f>
        <v>#N/A</v>
      </c>
      <c r="B477" t="e">
        <f ca="1">IF('Четырёхпредметные наборы'!$E27 &gt;=Параметры!$A$2,"{"&amp;'Четырёхпредметные наборы'!D27&amp;"}","")</f>
        <v>#N/A</v>
      </c>
      <c r="C477" t="e">
        <f ca="1">'Четырёхпредметные наборы'!$E27/COUNT('Список покупок'!$A$2:$A$31)</f>
        <v>#N/A</v>
      </c>
      <c r="D477" t="e">
        <f ca="1">'Четырёхпредметные наборы'!E27/INDIRECT(ADDRESS(MATCH(A477,Таблицы!$M$3:$M$122)+1,4,,,Таблицы!$M$1))</f>
        <v>#N/A</v>
      </c>
      <c r="E477" s="5" t="e">
        <f t="shared" ca="1" si="7"/>
        <v>#N/A</v>
      </c>
    </row>
    <row r="478" spans="1:5" hidden="1" x14ac:dyDescent="0.3">
      <c r="A478" t="e">
        <f ca="1">IF('Четырёхпредметные наборы'!$E28 &gt;=Параметры!$A$2,"{"&amp;'Четырёхпредметные наборы'!A28&amp;", "&amp;'Четырёхпредметные наборы'!B28&amp;", "&amp;'Четырёхпредметные наборы'!C28&amp;"}","")</f>
        <v>#N/A</v>
      </c>
      <c r="B478" t="e">
        <f ca="1">IF('Четырёхпредметные наборы'!$E28 &gt;=Параметры!$A$2,"{"&amp;'Четырёхпредметные наборы'!D28&amp;"}","")</f>
        <v>#N/A</v>
      </c>
      <c r="C478" t="e">
        <f ca="1">'Четырёхпредметные наборы'!$E28/COUNT('Список покупок'!$A$2:$A$31)</f>
        <v>#N/A</v>
      </c>
      <c r="D478" t="e">
        <f ca="1">'Четырёхпредметные наборы'!E28/INDIRECT(ADDRESS(MATCH(A478,Таблицы!$M$3:$M$122)+1,4,,,Таблицы!$M$1))</f>
        <v>#N/A</v>
      </c>
      <c r="E478" s="5" t="e">
        <f t="shared" ca="1" si="7"/>
        <v>#N/A</v>
      </c>
    </row>
    <row r="479" spans="1:5" hidden="1" x14ac:dyDescent="0.3">
      <c r="A479" t="e">
        <f ca="1">IF('Четырёхпредметные наборы'!$E29 &gt;=Параметры!$A$2,"{"&amp;'Четырёхпредметные наборы'!A29&amp;", "&amp;'Четырёхпредметные наборы'!B29&amp;", "&amp;'Четырёхпредметные наборы'!C29&amp;"}","")</f>
        <v>#N/A</v>
      </c>
      <c r="B479" t="e">
        <f ca="1">IF('Четырёхпредметные наборы'!$E29 &gt;=Параметры!$A$2,"{"&amp;'Четырёхпредметные наборы'!D29&amp;"}","")</f>
        <v>#N/A</v>
      </c>
      <c r="C479" t="e">
        <f ca="1">'Четырёхпредметные наборы'!$E29/COUNT('Список покупок'!$A$2:$A$31)</f>
        <v>#N/A</v>
      </c>
      <c r="D479" t="e">
        <f ca="1">'Четырёхпредметные наборы'!E29/INDIRECT(ADDRESS(MATCH(A479,Таблицы!$M$3:$M$122)+1,4,,,Таблицы!$M$1))</f>
        <v>#N/A</v>
      </c>
      <c r="E479" s="5" t="e">
        <f t="shared" ca="1" si="7"/>
        <v>#N/A</v>
      </c>
    </row>
    <row r="480" spans="1:5" hidden="1" x14ac:dyDescent="0.3">
      <c r="A480" t="str">
        <f ca="1">IF('Четырёхпредметные наборы'!$E30 &gt;=Параметры!$A$2,"{"&amp;'Четырёхпредметные наборы'!A30&amp;", "&amp;'Четырёхпредметные наборы'!B30&amp;", "&amp;'Четырёхпредметные наборы'!C30&amp;"}","")</f>
        <v/>
      </c>
      <c r="B480" t="str">
        <f ca="1">IF('Четырёхпредметные наборы'!$E30 &gt;=Параметры!$A$2,"{"&amp;'Четырёхпредметные наборы'!D30&amp;"}","")</f>
        <v/>
      </c>
      <c r="C480">
        <f ca="1">'Четырёхпредметные наборы'!$E30/COUNT('Список покупок'!$A$2:$A$31)</f>
        <v>0.1</v>
      </c>
      <c r="D480" t="e">
        <f ca="1">'Четырёхпредметные наборы'!E30/INDIRECT(ADDRESS(MATCH(A480,Таблицы!$M$3:$M$122)+1,4,,,Таблицы!$M$1))</f>
        <v>#N/A</v>
      </c>
      <c r="E480" s="5" t="e">
        <f t="shared" ca="1" si="7"/>
        <v>#N/A</v>
      </c>
    </row>
    <row r="481" spans="1:5" hidden="1" x14ac:dyDescent="0.3">
      <c r="A481" t="str">
        <f ca="1">IF('Четырёхпредметные наборы'!$E31 &gt;=Параметры!$A$2,"{"&amp;'Четырёхпредметные наборы'!A31&amp;", "&amp;'Четырёхпредметные наборы'!B31&amp;", "&amp;'Четырёхпредметные наборы'!C31&amp;"}","")</f>
        <v>{Анальгин, Валидол, Влажные салфетки}</v>
      </c>
      <c r="B481" t="str">
        <f ca="1">IF('Четырёхпредметные наборы'!$E31 &gt;=Параметры!$A$2,"{"&amp;'Четырёхпредметные наборы'!D31&amp;"}","")</f>
        <v>{Контрактубекс}</v>
      </c>
      <c r="C481">
        <f ca="1">'Четырёхпредметные наборы'!$E31/COUNT('Список покупок'!$A$2:$A$31)</f>
        <v>0.2</v>
      </c>
      <c r="D481">
        <f ca="1">'Четырёхпредметные наборы'!E31/INDIRECT(ADDRESS(MATCH(A481,Таблицы!$M$3:$M$122)+1,4,,,Таблицы!$M$1))</f>
        <v>1</v>
      </c>
      <c r="E481" s="5">
        <f t="shared" ca="1" si="7"/>
        <v>0.2</v>
      </c>
    </row>
    <row r="482" spans="1:5" hidden="1" x14ac:dyDescent="0.3">
      <c r="A482" t="str">
        <f ca="1">IF('Четырёхпредметные наборы'!$E32 &gt;=Параметры!$A$2,"{"&amp;'Четырёхпредметные наборы'!A32&amp;", "&amp;'Четырёхпредметные наборы'!B32&amp;", "&amp;'Четырёхпредметные наборы'!C32&amp;"}","")</f>
        <v/>
      </c>
      <c r="B482" t="str">
        <f ca="1">IF('Четырёхпредметные наборы'!$E32 &gt;=Параметры!$A$2,"{"&amp;'Четырёхпредметные наборы'!D32&amp;"}","")</f>
        <v/>
      </c>
      <c r="C482">
        <f ca="1">'Четырёхпредметные наборы'!$E32/COUNT('Список покупок'!$A$2:$A$31)</f>
        <v>0.1</v>
      </c>
      <c r="D482" t="e">
        <f ca="1">'Четырёхпредметные наборы'!E32/INDIRECT(ADDRESS(MATCH(A482,Таблицы!$M$3:$M$122)+1,4,,,Таблицы!$M$1))</f>
        <v>#N/A</v>
      </c>
      <c r="E482" s="5" t="e">
        <f t="shared" ca="1" si="7"/>
        <v>#N/A</v>
      </c>
    </row>
    <row r="483" spans="1:5" hidden="1" x14ac:dyDescent="0.3">
      <c r="A483" t="e">
        <f ca="1">IF('Четырёхпредметные наборы'!$E33 &gt;=Параметры!$A$2,"{"&amp;'Четырёхпредметные наборы'!A33&amp;", "&amp;'Четырёхпредметные наборы'!B33&amp;", "&amp;'Четырёхпредметные наборы'!C33&amp;"}","")</f>
        <v>#N/A</v>
      </c>
      <c r="B483" t="e">
        <f ca="1">IF('Четырёхпредметные наборы'!$E33 &gt;=Параметры!$A$2,"{"&amp;'Четырёхпредметные наборы'!D33&amp;"}","")</f>
        <v>#N/A</v>
      </c>
      <c r="C483" t="e">
        <f ca="1">'Четырёхпредметные наборы'!$E33/COUNT('Список покупок'!$A$2:$A$31)</f>
        <v>#N/A</v>
      </c>
      <c r="D483" t="e">
        <f ca="1">'Четырёхпредметные наборы'!E33/INDIRECT(ADDRESS(MATCH(A483,Таблицы!$M$3:$M$122)+1,4,,,Таблицы!$M$1))</f>
        <v>#N/A</v>
      </c>
      <c r="E483" s="5" t="e">
        <f t="shared" ca="1" si="7"/>
        <v>#N/A</v>
      </c>
    </row>
    <row r="484" spans="1:5" hidden="1" x14ac:dyDescent="0.3">
      <c r="A484" t="e">
        <f ca="1">IF('Четырёхпредметные наборы'!$E34 &gt;=Параметры!$A$2,"{"&amp;'Четырёхпредметные наборы'!A34&amp;", "&amp;'Четырёхпредметные наборы'!B34&amp;", "&amp;'Четырёхпредметные наборы'!C34&amp;"}","")</f>
        <v>#N/A</v>
      </c>
      <c r="B484" t="e">
        <f ca="1">IF('Четырёхпредметные наборы'!$E34 &gt;=Параметры!$A$2,"{"&amp;'Четырёхпредметные наборы'!D34&amp;"}","")</f>
        <v>#N/A</v>
      </c>
      <c r="C484" t="e">
        <f ca="1">'Четырёхпредметные наборы'!$E34/COUNT('Список покупок'!$A$2:$A$31)</f>
        <v>#N/A</v>
      </c>
      <c r="D484" t="e">
        <f ca="1">'Четырёхпредметные наборы'!E34/INDIRECT(ADDRESS(MATCH(A484,Таблицы!$M$3:$M$122)+1,4,,,Таблицы!$M$1))</f>
        <v>#N/A</v>
      </c>
      <c r="E484" s="5" t="e">
        <f t="shared" ca="1" si="7"/>
        <v>#N/A</v>
      </c>
    </row>
    <row r="485" spans="1:5" hidden="1" x14ac:dyDescent="0.3">
      <c r="A485" t="str">
        <f ca="1">IF('Четырёхпредметные наборы'!$E35 &gt;=Параметры!$A$2,"{"&amp;'Четырёхпредметные наборы'!A35&amp;", "&amp;'Четырёхпредметные наборы'!B35&amp;", "&amp;'Четырёхпредметные наборы'!C35&amp;"}","")</f>
        <v/>
      </c>
      <c r="B485" t="str">
        <f ca="1">IF('Четырёхпредметные наборы'!$E35 &gt;=Параметры!$A$2,"{"&amp;'Четырёхпредметные наборы'!D35&amp;"}","")</f>
        <v/>
      </c>
      <c r="C485">
        <f ca="1">'Четырёхпредметные наборы'!$E35/COUNT('Список покупок'!$A$2:$A$31)</f>
        <v>6.6666666666666666E-2</v>
      </c>
      <c r="D485" t="e">
        <f ca="1">'Четырёхпредметные наборы'!E35/INDIRECT(ADDRESS(MATCH(A485,Таблицы!$M$3:$M$122)+1,4,,,Таблицы!$M$1))</f>
        <v>#N/A</v>
      </c>
      <c r="E485" s="5" t="e">
        <f t="shared" ca="1" si="7"/>
        <v>#N/A</v>
      </c>
    </row>
    <row r="486" spans="1:5" hidden="1" x14ac:dyDescent="0.3">
      <c r="A486" t="e">
        <f ca="1">IF('Четырёхпредметные наборы'!$E36 &gt;=Параметры!$A$2,"{"&amp;'Четырёхпредметные наборы'!A36&amp;", "&amp;'Четырёхпредметные наборы'!B36&amp;", "&amp;'Четырёхпредметные наборы'!C36&amp;"}","")</f>
        <v>#N/A</v>
      </c>
      <c r="B486" t="e">
        <f ca="1">IF('Четырёхпредметные наборы'!$E36 &gt;=Параметры!$A$2,"{"&amp;'Четырёхпредметные наборы'!D36&amp;"}","")</f>
        <v>#N/A</v>
      </c>
      <c r="C486" t="e">
        <f ca="1">'Четырёхпредметные наборы'!$E36/COUNT('Список покупок'!$A$2:$A$31)</f>
        <v>#N/A</v>
      </c>
      <c r="D486" t="e">
        <f ca="1">'Четырёхпредметные наборы'!E36/INDIRECT(ADDRESS(MATCH(A486,Таблицы!$M$3:$M$122)+1,4,,,Таблицы!$M$1))</f>
        <v>#N/A</v>
      </c>
      <c r="E486" s="5" t="e">
        <f t="shared" ca="1" si="7"/>
        <v>#N/A</v>
      </c>
    </row>
    <row r="487" spans="1:5" hidden="1" x14ac:dyDescent="0.3">
      <c r="A487" t="e">
        <f ca="1">IF('Четырёхпредметные наборы'!$E37 &gt;=Параметры!$A$2,"{"&amp;'Четырёхпредметные наборы'!A37&amp;", "&amp;'Четырёхпредметные наборы'!B37&amp;", "&amp;'Четырёхпредметные наборы'!C37&amp;"}","")</f>
        <v>#N/A</v>
      </c>
      <c r="B487" t="e">
        <f ca="1">IF('Четырёхпредметные наборы'!$E37 &gt;=Параметры!$A$2,"{"&amp;'Четырёхпредметные наборы'!D37&amp;"}","")</f>
        <v>#N/A</v>
      </c>
      <c r="C487" t="e">
        <f ca="1">'Четырёхпредметные наборы'!$E37/COUNT('Список покупок'!$A$2:$A$31)</f>
        <v>#N/A</v>
      </c>
      <c r="D487" t="e">
        <f ca="1">'Четырёхпредметные наборы'!E37/INDIRECT(ADDRESS(MATCH(A487,Таблицы!$M$3:$M$122)+1,4,,,Таблицы!$M$1))</f>
        <v>#N/A</v>
      </c>
      <c r="E487" s="5" t="e">
        <f t="shared" ca="1" si="7"/>
        <v>#N/A</v>
      </c>
    </row>
    <row r="488" spans="1:5" hidden="1" x14ac:dyDescent="0.3">
      <c r="A488" t="e">
        <f ca="1">IF('Четырёхпредметные наборы'!$E38 &gt;=Параметры!$A$2,"{"&amp;'Четырёхпредметные наборы'!A38&amp;", "&amp;'Четырёхпредметные наборы'!B38&amp;", "&amp;'Четырёхпредметные наборы'!C38&amp;"}","")</f>
        <v>#N/A</v>
      </c>
      <c r="B488" t="e">
        <f ca="1">IF('Четырёхпредметные наборы'!$E38 &gt;=Параметры!$A$2,"{"&amp;'Четырёхпредметные наборы'!D38&amp;"}","")</f>
        <v>#N/A</v>
      </c>
      <c r="C488" t="e">
        <f ca="1">'Четырёхпредметные наборы'!$E38/COUNT('Список покупок'!$A$2:$A$31)</f>
        <v>#N/A</v>
      </c>
      <c r="D488" t="e">
        <f ca="1">'Четырёхпредметные наборы'!E38/INDIRECT(ADDRESS(MATCH(A488,Таблицы!$M$3:$M$122)+1,4,,,Таблицы!$M$1))</f>
        <v>#N/A</v>
      </c>
      <c r="E488" s="5" t="e">
        <f t="shared" ca="1" si="7"/>
        <v>#N/A</v>
      </c>
    </row>
    <row r="489" spans="1:5" hidden="1" x14ac:dyDescent="0.3">
      <c r="A489" t="e">
        <f ca="1">IF('Четырёхпредметные наборы'!$E39 &gt;=Параметры!$A$2,"{"&amp;'Четырёхпредметные наборы'!A39&amp;", "&amp;'Четырёхпредметные наборы'!B39&amp;", "&amp;'Четырёхпредметные наборы'!C39&amp;"}","")</f>
        <v>#N/A</v>
      </c>
      <c r="B489" t="e">
        <f ca="1">IF('Четырёхпредметные наборы'!$E39 &gt;=Параметры!$A$2,"{"&amp;'Четырёхпредметные наборы'!D39&amp;"}","")</f>
        <v>#N/A</v>
      </c>
      <c r="C489" t="e">
        <f ca="1">'Четырёхпредметные наборы'!$E39/COUNT('Список покупок'!$A$2:$A$31)</f>
        <v>#N/A</v>
      </c>
      <c r="D489" t="e">
        <f ca="1">'Четырёхпредметные наборы'!E39/INDIRECT(ADDRESS(MATCH(A489,Таблицы!$M$3:$M$122)+1,4,,,Таблицы!$M$1))</f>
        <v>#N/A</v>
      </c>
      <c r="E489" s="5" t="e">
        <f t="shared" ca="1" si="7"/>
        <v>#N/A</v>
      </c>
    </row>
    <row r="490" spans="1:5" hidden="1" x14ac:dyDescent="0.3">
      <c r="A490" t="e">
        <f ca="1">IF('Четырёхпредметные наборы'!$E40 &gt;=Параметры!$A$2,"{"&amp;'Четырёхпредметные наборы'!A40&amp;", "&amp;'Четырёхпредметные наборы'!B40&amp;", "&amp;'Четырёхпредметные наборы'!C40&amp;"}","")</f>
        <v>#N/A</v>
      </c>
      <c r="B490" t="e">
        <f ca="1">IF('Четырёхпредметные наборы'!$E40 &gt;=Параметры!$A$2,"{"&amp;'Четырёхпредметные наборы'!D40&amp;"}","")</f>
        <v>#N/A</v>
      </c>
      <c r="C490" t="e">
        <f ca="1">'Четырёхпредметные наборы'!$E40/COUNT('Список покупок'!$A$2:$A$31)</f>
        <v>#N/A</v>
      </c>
      <c r="D490" t="e">
        <f ca="1">'Четырёхпредметные наборы'!E40/INDIRECT(ADDRESS(MATCH(A490,Таблицы!$M$3:$M$122)+1,4,,,Таблицы!$M$1))</f>
        <v>#N/A</v>
      </c>
      <c r="E490" s="5" t="e">
        <f t="shared" ca="1" si="7"/>
        <v>#N/A</v>
      </c>
    </row>
    <row r="491" spans="1:5" hidden="1" x14ac:dyDescent="0.3">
      <c r="A491" t="str">
        <f ca="1">IF('Четырёхпредметные наборы'!$E41 &gt;=Параметры!$A$2,"{"&amp;'Четырёхпредметные наборы'!A41&amp;", "&amp;'Четырёхпредметные наборы'!B41&amp;", "&amp;'Четырёхпредметные наборы'!C41&amp;"}","")</f>
        <v/>
      </c>
      <c r="B491" t="str">
        <f ca="1">IF('Четырёхпредметные наборы'!$E41 &gt;=Параметры!$A$2,"{"&amp;'Четырёхпредметные наборы'!D41&amp;"}","")</f>
        <v/>
      </c>
      <c r="C491">
        <f ca="1">'Четырёхпредметные наборы'!$E41/COUNT('Список покупок'!$A$2:$A$31)</f>
        <v>0.1</v>
      </c>
      <c r="D491" t="e">
        <f ca="1">'Четырёхпредметные наборы'!E41/INDIRECT(ADDRESS(MATCH(A491,Таблицы!$M$3:$M$122)+1,4,,,Таблицы!$M$1))</f>
        <v>#N/A</v>
      </c>
      <c r="E491" s="5" t="e">
        <f t="shared" ca="1" si="7"/>
        <v>#N/A</v>
      </c>
    </row>
    <row r="492" spans="1:5" hidden="1" x14ac:dyDescent="0.3">
      <c r="A492" t="e">
        <f ca="1">IF('Четырёхпредметные наборы'!$E42 &gt;=Параметры!$A$2,"{"&amp;'Четырёхпредметные наборы'!A42&amp;", "&amp;'Четырёхпредметные наборы'!B42&amp;", "&amp;'Четырёхпредметные наборы'!C42&amp;"}","")</f>
        <v>#N/A</v>
      </c>
      <c r="B492" t="e">
        <f ca="1">IF('Четырёхпредметные наборы'!$E42 &gt;=Параметры!$A$2,"{"&amp;'Четырёхпредметные наборы'!D42&amp;"}","")</f>
        <v>#N/A</v>
      </c>
      <c r="C492" t="e">
        <f ca="1">'Четырёхпредметные наборы'!$E42/COUNT('Список покупок'!$A$2:$A$31)</f>
        <v>#N/A</v>
      </c>
      <c r="D492" t="e">
        <f ca="1">'Четырёхпредметные наборы'!E42/INDIRECT(ADDRESS(MATCH(A492,Таблицы!$M$3:$M$122)+1,4,,,Таблицы!$M$1))</f>
        <v>#N/A</v>
      </c>
      <c r="E492" s="5" t="e">
        <f t="shared" ca="1" si="7"/>
        <v>#N/A</v>
      </c>
    </row>
    <row r="493" spans="1:5" hidden="1" x14ac:dyDescent="0.3">
      <c r="A493" t="e">
        <f ca="1">IF('Четырёхпредметные наборы'!$E43 &gt;=Параметры!$A$2,"{"&amp;'Четырёхпредметные наборы'!A43&amp;", "&amp;'Четырёхпредметные наборы'!B43&amp;", "&amp;'Четырёхпредметные наборы'!C43&amp;"}","")</f>
        <v>#N/A</v>
      </c>
      <c r="B493" t="e">
        <f ca="1">IF('Четырёхпредметные наборы'!$E43 &gt;=Параметры!$A$2,"{"&amp;'Четырёхпредметные наборы'!D43&amp;"}","")</f>
        <v>#N/A</v>
      </c>
      <c r="C493" t="e">
        <f ca="1">'Четырёхпредметные наборы'!$E43/COUNT('Список покупок'!$A$2:$A$31)</f>
        <v>#N/A</v>
      </c>
      <c r="D493" t="e">
        <f ca="1">'Четырёхпредметные наборы'!E43/INDIRECT(ADDRESS(MATCH(A493,Таблицы!$M$3:$M$122)+1,4,,,Таблицы!$M$1))</f>
        <v>#N/A</v>
      </c>
      <c r="E493" s="5" t="e">
        <f t="shared" ca="1" si="7"/>
        <v>#N/A</v>
      </c>
    </row>
    <row r="494" spans="1:5" hidden="1" x14ac:dyDescent="0.3">
      <c r="A494" t="str">
        <f ca="1">IF('Четырёхпредметные наборы'!$E44 &gt;=Параметры!$A$2,"{"&amp;'Четырёхпредметные наборы'!A44&amp;", "&amp;'Четырёхпредметные наборы'!B44&amp;", "&amp;'Четырёхпредметные наборы'!C44&amp;"}","")</f>
        <v/>
      </c>
      <c r="B494" t="str">
        <f ca="1">IF('Четырёхпредметные наборы'!$E44 &gt;=Параметры!$A$2,"{"&amp;'Четырёхпредметные наборы'!D44&amp;"}","")</f>
        <v/>
      </c>
      <c r="C494">
        <f ca="1">'Четырёхпредметные наборы'!$E44/COUNT('Список покупок'!$A$2:$A$31)</f>
        <v>6.6666666666666666E-2</v>
      </c>
      <c r="D494" t="e">
        <f ca="1">'Четырёхпредметные наборы'!E44/INDIRECT(ADDRESS(MATCH(A494,Таблицы!$M$3:$M$122)+1,4,,,Таблицы!$M$1))</f>
        <v>#N/A</v>
      </c>
      <c r="E494" s="5" t="e">
        <f t="shared" ca="1" si="7"/>
        <v>#N/A</v>
      </c>
    </row>
    <row r="495" spans="1:5" hidden="1" x14ac:dyDescent="0.3">
      <c r="A495" t="e">
        <f ca="1">IF('Четырёхпредметные наборы'!$E45 &gt;=Параметры!$A$2,"{"&amp;'Четырёхпредметные наборы'!A45&amp;", "&amp;'Четырёхпредметные наборы'!B45&amp;", "&amp;'Четырёхпредметные наборы'!C45&amp;"}","")</f>
        <v>#N/A</v>
      </c>
      <c r="B495" t="e">
        <f ca="1">IF('Четырёхпредметные наборы'!$E45 &gt;=Параметры!$A$2,"{"&amp;'Четырёхпредметные наборы'!D45&amp;"}","")</f>
        <v>#N/A</v>
      </c>
      <c r="C495" t="e">
        <f ca="1">'Четырёхпредметные наборы'!$E45/COUNT('Список покупок'!$A$2:$A$31)</f>
        <v>#N/A</v>
      </c>
      <c r="D495" t="e">
        <f ca="1">'Четырёхпредметные наборы'!E45/INDIRECT(ADDRESS(MATCH(A495,Таблицы!$M$3:$M$122)+1,4,,,Таблицы!$M$1))</f>
        <v>#N/A</v>
      </c>
      <c r="E495" s="5" t="e">
        <f t="shared" ca="1" si="7"/>
        <v>#N/A</v>
      </c>
    </row>
    <row r="496" spans="1:5" hidden="1" x14ac:dyDescent="0.3">
      <c r="A496" t="e">
        <f ca="1">IF('Четырёхпредметные наборы'!$E46 &gt;=Параметры!$A$2,"{"&amp;'Четырёхпредметные наборы'!A46&amp;", "&amp;'Четырёхпредметные наборы'!B46&amp;", "&amp;'Четырёхпредметные наборы'!C46&amp;"}","")</f>
        <v>#N/A</v>
      </c>
      <c r="B496" t="e">
        <f ca="1">IF('Четырёхпредметные наборы'!$E46 &gt;=Параметры!$A$2,"{"&amp;'Четырёхпредметные наборы'!D46&amp;"}","")</f>
        <v>#N/A</v>
      </c>
      <c r="C496" t="e">
        <f ca="1">'Четырёхпредметные наборы'!$E46/COUNT('Список покупок'!$A$2:$A$31)</f>
        <v>#N/A</v>
      </c>
      <c r="D496" t="e">
        <f ca="1">'Четырёхпредметные наборы'!E46/INDIRECT(ADDRESS(MATCH(A496,Таблицы!$M$3:$M$122)+1,4,,,Таблицы!$M$1))</f>
        <v>#N/A</v>
      </c>
      <c r="E496" s="5" t="e">
        <f t="shared" ca="1" si="7"/>
        <v>#N/A</v>
      </c>
    </row>
    <row r="497" spans="1:5" hidden="1" x14ac:dyDescent="0.3">
      <c r="A497" t="e">
        <f ca="1">IF('Четырёхпредметные наборы'!$E47 &gt;=Параметры!$A$2,"{"&amp;'Четырёхпредметные наборы'!A47&amp;", "&amp;'Четырёхпредметные наборы'!B47&amp;", "&amp;'Четырёхпредметные наборы'!C47&amp;"}","")</f>
        <v>#N/A</v>
      </c>
      <c r="B497" t="e">
        <f ca="1">IF('Четырёхпредметные наборы'!$E47 &gt;=Параметры!$A$2,"{"&amp;'Четырёхпредметные наборы'!D47&amp;"}","")</f>
        <v>#N/A</v>
      </c>
      <c r="C497" t="e">
        <f ca="1">'Четырёхпредметные наборы'!$E47/COUNT('Список покупок'!$A$2:$A$31)</f>
        <v>#N/A</v>
      </c>
      <c r="D497" t="e">
        <f ca="1">'Четырёхпредметные наборы'!E47/INDIRECT(ADDRESS(MATCH(A497,Таблицы!$M$3:$M$122)+1,4,,,Таблицы!$M$1))</f>
        <v>#N/A</v>
      </c>
      <c r="E497" s="5" t="e">
        <f t="shared" ca="1" si="7"/>
        <v>#N/A</v>
      </c>
    </row>
    <row r="498" spans="1:5" hidden="1" x14ac:dyDescent="0.3">
      <c r="A498" t="e">
        <f ca="1">IF('Четырёхпредметные наборы'!$E48 &gt;=Параметры!$A$2,"{"&amp;'Четырёхпредметные наборы'!A48&amp;", "&amp;'Четырёхпредметные наборы'!B48&amp;", "&amp;'Четырёхпредметные наборы'!C48&amp;"}","")</f>
        <v>#N/A</v>
      </c>
      <c r="B498" t="e">
        <f ca="1">IF('Четырёхпредметные наборы'!$E48 &gt;=Параметры!$A$2,"{"&amp;'Четырёхпредметные наборы'!D48&amp;"}","")</f>
        <v>#N/A</v>
      </c>
      <c r="C498" t="e">
        <f ca="1">'Четырёхпредметные наборы'!$E48/COUNT('Список покупок'!$A$2:$A$31)</f>
        <v>#N/A</v>
      </c>
      <c r="D498" t="e">
        <f ca="1">'Четырёхпредметные наборы'!E48/INDIRECT(ADDRESS(MATCH(A498,Таблицы!$M$3:$M$122)+1,4,,,Таблицы!$M$1))</f>
        <v>#N/A</v>
      </c>
      <c r="E498" s="5" t="e">
        <f t="shared" ca="1" si="7"/>
        <v>#N/A</v>
      </c>
    </row>
    <row r="499" spans="1:5" hidden="1" x14ac:dyDescent="0.3">
      <c r="A499" t="e">
        <f ca="1">IF('Четырёхпредметные наборы'!$E49 &gt;=Параметры!$A$2,"{"&amp;'Четырёхпредметные наборы'!A49&amp;", "&amp;'Четырёхпредметные наборы'!B49&amp;", "&amp;'Четырёхпредметные наборы'!C49&amp;"}","")</f>
        <v>#N/A</v>
      </c>
      <c r="B499" t="e">
        <f ca="1">IF('Четырёхпредметные наборы'!$E49 &gt;=Параметры!$A$2,"{"&amp;'Четырёхпредметные наборы'!D49&amp;"}","")</f>
        <v>#N/A</v>
      </c>
      <c r="C499" t="e">
        <f ca="1">'Четырёхпредметные наборы'!$E49/COUNT('Список покупок'!$A$2:$A$31)</f>
        <v>#N/A</v>
      </c>
      <c r="D499" t="e">
        <f ca="1">'Четырёхпредметные наборы'!E49/INDIRECT(ADDRESS(MATCH(A499,Таблицы!$M$3:$M$122)+1,4,,,Таблицы!$M$1))</f>
        <v>#N/A</v>
      </c>
      <c r="E499" s="5" t="e">
        <f t="shared" ca="1" si="7"/>
        <v>#N/A</v>
      </c>
    </row>
    <row r="500" spans="1:5" hidden="1" x14ac:dyDescent="0.3">
      <c r="A500" t="e">
        <f ca="1">IF('Четырёхпредметные наборы'!$E50 &gt;=Параметры!$A$2,"{"&amp;'Четырёхпредметные наборы'!A50&amp;", "&amp;'Четырёхпредметные наборы'!B50&amp;", "&amp;'Четырёхпредметные наборы'!C50&amp;"}","")</f>
        <v>#N/A</v>
      </c>
      <c r="B500" t="e">
        <f ca="1">IF('Четырёхпредметные наборы'!$E50 &gt;=Параметры!$A$2,"{"&amp;'Четырёхпредметные наборы'!D50&amp;"}","")</f>
        <v>#N/A</v>
      </c>
      <c r="C500" t="e">
        <f ca="1">'Четырёхпредметные наборы'!$E50/COUNT('Список покупок'!$A$2:$A$31)</f>
        <v>#N/A</v>
      </c>
      <c r="D500" t="e">
        <f ca="1">'Четырёхпредметные наборы'!E50/INDIRECT(ADDRESS(MATCH(A500,Таблицы!$M$3:$M$122)+1,4,,,Таблицы!$M$1))</f>
        <v>#N/A</v>
      </c>
      <c r="E500" s="5" t="e">
        <f t="shared" ca="1" si="7"/>
        <v>#N/A</v>
      </c>
    </row>
    <row r="501" spans="1:5" hidden="1" x14ac:dyDescent="0.3">
      <c r="A501" t="e">
        <f ca="1">IF('Четырёхпредметные наборы'!$E51 &gt;=Параметры!$A$2,"{"&amp;'Четырёхпредметные наборы'!A51&amp;", "&amp;'Четырёхпредметные наборы'!B51&amp;", "&amp;'Четырёхпредметные наборы'!C51&amp;"}","")</f>
        <v>#N/A</v>
      </c>
      <c r="B501" t="e">
        <f ca="1">IF('Четырёхпредметные наборы'!$E51 &gt;=Параметры!$A$2,"{"&amp;'Четырёхпредметные наборы'!D51&amp;"}","")</f>
        <v>#N/A</v>
      </c>
      <c r="C501" t="e">
        <f ca="1">'Четырёхпредметные наборы'!$E51/COUNT('Список покупок'!$A$2:$A$31)</f>
        <v>#N/A</v>
      </c>
      <c r="D501" t="e">
        <f ca="1">'Четырёхпредметные наборы'!E51/INDIRECT(ADDRESS(MATCH(A501,Таблицы!$M$3:$M$122)+1,4,,,Таблицы!$M$1))</f>
        <v>#N/A</v>
      </c>
      <c r="E501" s="5" t="e">
        <f t="shared" ca="1" si="7"/>
        <v>#N/A</v>
      </c>
    </row>
    <row r="502" spans="1:5" hidden="1" x14ac:dyDescent="0.3">
      <c r="A502" t="e">
        <f ca="1">IF('Четырёхпредметные наборы'!$E52 &gt;=Параметры!$A$2,"{"&amp;'Четырёхпредметные наборы'!A52&amp;", "&amp;'Четырёхпредметные наборы'!B52&amp;", "&amp;'Четырёхпредметные наборы'!C52&amp;"}","")</f>
        <v>#N/A</v>
      </c>
      <c r="B502" t="e">
        <f ca="1">IF('Четырёхпредметные наборы'!$E52 &gt;=Параметры!$A$2,"{"&amp;'Четырёхпредметные наборы'!D52&amp;"}","")</f>
        <v>#N/A</v>
      </c>
      <c r="C502" t="e">
        <f ca="1">'Четырёхпредметные наборы'!$E52/COUNT('Список покупок'!$A$2:$A$31)</f>
        <v>#N/A</v>
      </c>
      <c r="D502" t="e">
        <f ca="1">'Четырёхпредметные наборы'!E52/INDIRECT(ADDRESS(MATCH(A502,Таблицы!$M$3:$M$122)+1,4,,,Таблицы!$M$1))</f>
        <v>#N/A</v>
      </c>
      <c r="E502" s="5" t="e">
        <f t="shared" ca="1" si="7"/>
        <v>#N/A</v>
      </c>
    </row>
    <row r="503" spans="1:5" hidden="1" x14ac:dyDescent="0.3">
      <c r="A503" t="e">
        <f ca="1">IF('Четырёхпредметные наборы'!$E53 &gt;=Параметры!$A$2,"{"&amp;'Четырёхпредметные наборы'!A53&amp;", "&amp;'Четырёхпредметные наборы'!B53&amp;", "&amp;'Четырёхпредметные наборы'!C53&amp;"}","")</f>
        <v>#N/A</v>
      </c>
      <c r="B503" t="e">
        <f ca="1">IF('Четырёхпредметные наборы'!$E53 &gt;=Параметры!$A$2,"{"&amp;'Четырёхпредметные наборы'!D53&amp;"}","")</f>
        <v>#N/A</v>
      </c>
      <c r="C503" t="e">
        <f ca="1">'Четырёхпредметные наборы'!$E53/COUNT('Список покупок'!$A$2:$A$31)</f>
        <v>#N/A</v>
      </c>
      <c r="D503" t="e">
        <f ca="1">'Четырёхпредметные наборы'!E53/INDIRECT(ADDRESS(MATCH(A503,Таблицы!$M$3:$M$122)+1,4,,,Таблицы!$M$1))</f>
        <v>#N/A</v>
      </c>
      <c r="E503" s="5" t="e">
        <f t="shared" ca="1" si="7"/>
        <v>#N/A</v>
      </c>
    </row>
    <row r="504" spans="1:5" hidden="1" x14ac:dyDescent="0.3">
      <c r="A504" t="e">
        <f ca="1">IF('Четырёхпредметные наборы'!$E54 &gt;=Параметры!$A$2,"{"&amp;'Четырёхпредметные наборы'!A54&amp;", "&amp;'Четырёхпредметные наборы'!B54&amp;", "&amp;'Четырёхпредметные наборы'!C54&amp;"}","")</f>
        <v>#N/A</v>
      </c>
      <c r="B504" t="e">
        <f ca="1">IF('Четырёхпредметные наборы'!$E54 &gt;=Параметры!$A$2,"{"&amp;'Четырёхпредметные наборы'!D54&amp;"}","")</f>
        <v>#N/A</v>
      </c>
      <c r="C504" t="e">
        <f ca="1">'Четырёхпредметные наборы'!$E54/COUNT('Список покупок'!$A$2:$A$31)</f>
        <v>#N/A</v>
      </c>
      <c r="D504" t="e">
        <f ca="1">'Четырёхпредметные наборы'!E54/INDIRECT(ADDRESS(MATCH(A504,Таблицы!$M$3:$M$122)+1,4,,,Таблицы!$M$1))</f>
        <v>#N/A</v>
      </c>
      <c r="E504" s="5" t="e">
        <f t="shared" ca="1" si="7"/>
        <v>#N/A</v>
      </c>
    </row>
    <row r="505" spans="1:5" hidden="1" x14ac:dyDescent="0.3">
      <c r="A505" t="e">
        <f ca="1">IF('Четырёхпредметные наборы'!$E55 &gt;=Параметры!$A$2,"{"&amp;'Четырёхпредметные наборы'!A55&amp;", "&amp;'Четырёхпредметные наборы'!B55&amp;", "&amp;'Четырёхпредметные наборы'!C55&amp;"}","")</f>
        <v>#N/A</v>
      </c>
      <c r="B505" t="e">
        <f ca="1">IF('Четырёхпредметные наборы'!$E55 &gt;=Параметры!$A$2,"{"&amp;'Четырёхпредметные наборы'!D55&amp;"}","")</f>
        <v>#N/A</v>
      </c>
      <c r="C505" t="e">
        <f ca="1">'Четырёхпредметные наборы'!$E55/COUNT('Список покупок'!$A$2:$A$31)</f>
        <v>#N/A</v>
      </c>
      <c r="D505" t="e">
        <f ca="1">'Четырёхпредметные наборы'!E55/INDIRECT(ADDRESS(MATCH(A505,Таблицы!$M$3:$M$122)+1,4,,,Таблицы!$M$1))</f>
        <v>#N/A</v>
      </c>
      <c r="E505" s="5" t="e">
        <f t="shared" ca="1" si="7"/>
        <v>#N/A</v>
      </c>
    </row>
    <row r="506" spans="1:5" hidden="1" x14ac:dyDescent="0.3">
      <c r="A506" t="str">
        <f ca="1">IF('Четырёхпредметные наборы'!$E56 &gt;=Параметры!$A$2,"{"&amp;'Четырёхпредметные наборы'!A56&amp;", "&amp;'Четырёхпредметные наборы'!B56&amp;", "&amp;'Четырёхпредметные наборы'!C56&amp;"}","")</f>
        <v/>
      </c>
      <c r="B506" t="str">
        <f ca="1">IF('Четырёхпредметные наборы'!$E56 &gt;=Параметры!$A$2,"{"&amp;'Четырёхпредметные наборы'!D56&amp;"}","")</f>
        <v/>
      </c>
      <c r="C506">
        <f ca="1">'Четырёхпредметные наборы'!$E56/COUNT('Список покупок'!$A$2:$A$31)</f>
        <v>0.1</v>
      </c>
      <c r="D506" t="e">
        <f ca="1">'Четырёхпредметные наборы'!E56/INDIRECT(ADDRESS(MATCH(A506,Таблицы!$M$3:$M$122)+1,4,,,Таблицы!$M$1))</f>
        <v>#N/A</v>
      </c>
      <c r="E506" s="5" t="e">
        <f t="shared" ca="1" si="7"/>
        <v>#N/A</v>
      </c>
    </row>
    <row r="507" spans="1:5" hidden="1" x14ac:dyDescent="0.3">
      <c r="A507" t="e">
        <f ca="1">IF('Четырёхпредметные наборы'!$E57 &gt;=Параметры!$A$2,"{"&amp;'Четырёхпредметные наборы'!A57&amp;", "&amp;'Четырёхпредметные наборы'!B57&amp;", "&amp;'Четырёхпредметные наборы'!C57&amp;"}","")</f>
        <v>#N/A</v>
      </c>
      <c r="B507" t="e">
        <f ca="1">IF('Четырёхпредметные наборы'!$E57 &gt;=Параметры!$A$2,"{"&amp;'Четырёхпредметные наборы'!D57&amp;"}","")</f>
        <v>#N/A</v>
      </c>
      <c r="C507" t="e">
        <f ca="1">'Четырёхпредметные наборы'!$E57/COUNT('Список покупок'!$A$2:$A$31)</f>
        <v>#N/A</v>
      </c>
      <c r="D507" t="e">
        <f ca="1">'Четырёхпредметные наборы'!E57/INDIRECT(ADDRESS(MATCH(A507,Таблицы!$M$3:$M$122)+1,4,,,Таблицы!$M$1))</f>
        <v>#N/A</v>
      </c>
      <c r="E507" s="5" t="e">
        <f t="shared" ca="1" si="7"/>
        <v>#N/A</v>
      </c>
    </row>
    <row r="508" spans="1:5" hidden="1" x14ac:dyDescent="0.3">
      <c r="A508" t="e">
        <f ca="1">IF('Четырёхпредметные наборы'!$E58 &gt;=Параметры!$A$2,"{"&amp;'Четырёхпредметные наборы'!A58&amp;", "&amp;'Четырёхпредметные наборы'!B58&amp;", "&amp;'Четырёхпредметные наборы'!C58&amp;"}","")</f>
        <v>#N/A</v>
      </c>
      <c r="B508" t="e">
        <f ca="1">IF('Четырёхпредметные наборы'!$E58 &gt;=Параметры!$A$2,"{"&amp;'Четырёхпредметные наборы'!D58&amp;"}","")</f>
        <v>#N/A</v>
      </c>
      <c r="C508" t="e">
        <f ca="1">'Четырёхпредметные наборы'!$E58/COUNT('Список покупок'!$A$2:$A$31)</f>
        <v>#N/A</v>
      </c>
      <c r="D508" t="e">
        <f ca="1">'Четырёхпредметные наборы'!E58/INDIRECT(ADDRESS(MATCH(A508,Таблицы!$M$3:$M$122)+1,4,,,Таблицы!$M$1))</f>
        <v>#N/A</v>
      </c>
      <c r="E508" s="5" t="e">
        <f t="shared" ca="1" si="7"/>
        <v>#N/A</v>
      </c>
    </row>
    <row r="509" spans="1:5" hidden="1" x14ac:dyDescent="0.3">
      <c r="A509" t="str">
        <f ca="1">IF('Четырёхпредметные наборы'!$E59 &gt;=Параметры!$A$2,"{"&amp;'Четырёхпредметные наборы'!A59&amp;", "&amp;'Четырёхпредметные наборы'!B59&amp;", "&amp;'Четырёхпредметные наборы'!C59&amp;"}","")</f>
        <v/>
      </c>
      <c r="B509" t="str">
        <f ca="1">IF('Четырёхпредметные наборы'!$E59 &gt;=Параметры!$A$2,"{"&amp;'Четырёхпредметные наборы'!D59&amp;"}","")</f>
        <v/>
      </c>
      <c r="C509">
        <f ca="1">'Четырёхпредметные наборы'!$E59/COUNT('Список покупок'!$A$2:$A$31)</f>
        <v>6.6666666666666666E-2</v>
      </c>
      <c r="D509" t="e">
        <f ca="1">'Четырёхпредметные наборы'!E59/INDIRECT(ADDRESS(MATCH(A509,Таблицы!$M$3:$M$122)+1,4,,,Таблицы!$M$1))</f>
        <v>#N/A</v>
      </c>
      <c r="E509" s="5" t="e">
        <f t="shared" ca="1" si="7"/>
        <v>#N/A</v>
      </c>
    </row>
    <row r="510" spans="1:5" hidden="1" x14ac:dyDescent="0.3">
      <c r="A510" t="e">
        <f ca="1">IF('Четырёхпредметные наборы'!$E60 &gt;=Параметры!$A$2,"{"&amp;'Четырёхпредметные наборы'!A60&amp;", "&amp;'Четырёхпредметные наборы'!B60&amp;", "&amp;'Четырёхпредметные наборы'!C60&amp;"}","")</f>
        <v>#N/A</v>
      </c>
      <c r="B510" t="e">
        <f ca="1">IF('Четырёхпредметные наборы'!$E60 &gt;=Параметры!$A$2,"{"&amp;'Четырёхпредметные наборы'!D60&amp;"}","")</f>
        <v>#N/A</v>
      </c>
      <c r="C510" t="e">
        <f ca="1">'Четырёхпредметные наборы'!$E60/COUNT('Список покупок'!$A$2:$A$31)</f>
        <v>#N/A</v>
      </c>
      <c r="D510" t="e">
        <f ca="1">'Четырёхпредметные наборы'!E60/INDIRECT(ADDRESS(MATCH(A510,Таблицы!$M$3:$M$122)+1,4,,,Таблицы!$M$1))</f>
        <v>#N/A</v>
      </c>
      <c r="E510" s="5" t="e">
        <f t="shared" ca="1" si="7"/>
        <v>#N/A</v>
      </c>
    </row>
    <row r="511" spans="1:5" hidden="1" x14ac:dyDescent="0.3">
      <c r="A511" t="e">
        <f ca="1">IF('Четырёхпредметные наборы'!$E61 &gt;=Параметры!$A$2,"{"&amp;'Четырёхпредметные наборы'!A61&amp;", "&amp;'Четырёхпредметные наборы'!B61&amp;", "&amp;'Четырёхпредметные наборы'!C61&amp;"}","")</f>
        <v>#N/A</v>
      </c>
      <c r="B511" t="e">
        <f ca="1">IF('Четырёхпредметные наборы'!$E61 &gt;=Параметры!$A$2,"{"&amp;'Четырёхпредметные наборы'!D61&amp;"}","")</f>
        <v>#N/A</v>
      </c>
      <c r="C511" t="e">
        <f ca="1">'Четырёхпредметные наборы'!$E61/COUNT('Список покупок'!$A$2:$A$31)</f>
        <v>#N/A</v>
      </c>
      <c r="D511" t="e">
        <f ca="1">'Четырёхпредметные наборы'!E61/INDIRECT(ADDRESS(MATCH(A511,Таблицы!$M$3:$M$122)+1,4,,,Таблицы!$M$1))</f>
        <v>#N/A</v>
      </c>
      <c r="E511" s="5" t="e">
        <f t="shared" ca="1" si="7"/>
        <v>#N/A</v>
      </c>
    </row>
    <row r="512" spans="1:5" hidden="1" x14ac:dyDescent="0.3">
      <c r="A512" t="e">
        <f ca="1">IF('Четырёхпредметные наборы'!$E62 &gt;=Параметры!$A$2,"{"&amp;'Четырёхпредметные наборы'!A62&amp;", "&amp;'Четырёхпредметные наборы'!B62&amp;", "&amp;'Четырёхпредметные наборы'!C62&amp;"}","")</f>
        <v>#N/A</v>
      </c>
      <c r="B512" t="e">
        <f ca="1">IF('Четырёхпредметные наборы'!$E62 &gt;=Параметры!$A$2,"{"&amp;'Четырёхпредметные наборы'!D62&amp;"}","")</f>
        <v>#N/A</v>
      </c>
      <c r="C512" t="e">
        <f ca="1">'Четырёхпредметные наборы'!$E62/COUNT('Список покупок'!$A$2:$A$31)</f>
        <v>#N/A</v>
      </c>
      <c r="D512" t="e">
        <f ca="1">'Четырёхпредметные наборы'!E62/INDIRECT(ADDRESS(MATCH(A512,Таблицы!$M$3:$M$122)+1,4,,,Таблицы!$M$1))</f>
        <v>#N/A</v>
      </c>
      <c r="E512" s="5" t="e">
        <f t="shared" ca="1" si="7"/>
        <v>#N/A</v>
      </c>
    </row>
    <row r="513" spans="1:5" hidden="1" x14ac:dyDescent="0.3">
      <c r="A513" t="e">
        <f ca="1">IF('Четырёхпредметные наборы'!$E63 &gt;=Параметры!$A$2,"{"&amp;'Четырёхпредметные наборы'!A63&amp;", "&amp;'Четырёхпредметные наборы'!B63&amp;", "&amp;'Четырёхпредметные наборы'!C63&amp;"}","")</f>
        <v>#N/A</v>
      </c>
      <c r="B513" t="e">
        <f ca="1">IF('Четырёхпредметные наборы'!$E63 &gt;=Параметры!$A$2,"{"&amp;'Четырёхпредметные наборы'!D63&amp;"}","")</f>
        <v>#N/A</v>
      </c>
      <c r="C513" t="e">
        <f ca="1">'Четырёхпредметные наборы'!$E63/COUNT('Список покупок'!$A$2:$A$31)</f>
        <v>#N/A</v>
      </c>
      <c r="D513" t="e">
        <f ca="1">'Четырёхпредметные наборы'!E63/INDIRECT(ADDRESS(MATCH(A513,Таблицы!$M$3:$M$122)+1,4,,,Таблицы!$M$1))</f>
        <v>#N/A</v>
      </c>
      <c r="E513" s="5" t="e">
        <f t="shared" ca="1" si="7"/>
        <v>#N/A</v>
      </c>
    </row>
    <row r="514" spans="1:5" hidden="1" x14ac:dyDescent="0.3">
      <c r="A514" t="e">
        <f ca="1">IF('Четырёхпредметные наборы'!$E64 &gt;=Параметры!$A$2,"{"&amp;'Четырёхпредметные наборы'!A64&amp;", "&amp;'Четырёхпредметные наборы'!B64&amp;", "&amp;'Четырёхпредметные наборы'!C64&amp;"}","")</f>
        <v>#N/A</v>
      </c>
      <c r="B514" t="e">
        <f ca="1">IF('Четырёхпредметные наборы'!$E64 &gt;=Параметры!$A$2,"{"&amp;'Четырёхпредметные наборы'!D64&amp;"}","")</f>
        <v>#N/A</v>
      </c>
      <c r="C514" t="e">
        <f ca="1">'Четырёхпредметные наборы'!$E64/COUNT('Список покупок'!$A$2:$A$31)</f>
        <v>#N/A</v>
      </c>
      <c r="D514" t="e">
        <f ca="1">'Четырёхпредметные наборы'!E64/INDIRECT(ADDRESS(MATCH(A514,Таблицы!$M$3:$M$122)+1,4,,,Таблицы!$M$1))</f>
        <v>#N/A</v>
      </c>
      <c r="E514" s="5" t="e">
        <f t="shared" ca="1" si="7"/>
        <v>#N/A</v>
      </c>
    </row>
    <row r="515" spans="1:5" hidden="1" x14ac:dyDescent="0.3">
      <c r="A515" t="e">
        <f ca="1">IF('Четырёхпредметные наборы'!$E65 &gt;=Параметры!$A$2,"{"&amp;'Четырёхпредметные наборы'!A65&amp;", "&amp;'Четырёхпредметные наборы'!B65&amp;", "&amp;'Четырёхпредметные наборы'!C65&amp;"}","")</f>
        <v>#N/A</v>
      </c>
      <c r="B515" t="e">
        <f ca="1">IF('Четырёхпредметные наборы'!$E65 &gt;=Параметры!$A$2,"{"&amp;'Четырёхпредметные наборы'!D65&amp;"}","")</f>
        <v>#N/A</v>
      </c>
      <c r="C515" t="e">
        <f ca="1">'Четырёхпредметные наборы'!$E65/COUNT('Список покупок'!$A$2:$A$31)</f>
        <v>#N/A</v>
      </c>
      <c r="D515" t="e">
        <f ca="1">'Четырёхпредметные наборы'!E65/INDIRECT(ADDRESS(MATCH(A515,Таблицы!$M$3:$M$122)+1,4,,,Таблицы!$M$1))</f>
        <v>#N/A</v>
      </c>
      <c r="E515" s="5" t="e">
        <f t="shared" ca="1" si="7"/>
        <v>#N/A</v>
      </c>
    </row>
    <row r="516" spans="1:5" hidden="1" x14ac:dyDescent="0.3">
      <c r="A516" t="e">
        <f ca="1">IF('Четырёхпредметные наборы'!$E66 &gt;=Параметры!$A$2,"{"&amp;'Четырёхпредметные наборы'!A66&amp;", "&amp;'Четырёхпредметные наборы'!B66&amp;", "&amp;'Четырёхпредметные наборы'!C66&amp;"}","")</f>
        <v>#N/A</v>
      </c>
      <c r="B516" t="e">
        <f ca="1">IF('Четырёхпредметные наборы'!$E66 &gt;=Параметры!$A$2,"{"&amp;'Четырёхпредметные наборы'!D66&amp;"}","")</f>
        <v>#N/A</v>
      </c>
      <c r="C516" t="e">
        <f ca="1">'Четырёхпредметные наборы'!$E66/COUNT('Список покупок'!$A$2:$A$31)</f>
        <v>#N/A</v>
      </c>
      <c r="D516" t="e">
        <f ca="1">'Четырёхпредметные наборы'!E66/INDIRECT(ADDRESS(MATCH(A516,Таблицы!$M$3:$M$122)+1,4,,,Таблицы!$M$1))</f>
        <v>#N/A</v>
      </c>
      <c r="E516" s="5" t="e">
        <f t="shared" ca="1" si="7"/>
        <v>#N/A</v>
      </c>
    </row>
    <row r="517" spans="1:5" hidden="1" x14ac:dyDescent="0.3">
      <c r="A517" t="e">
        <f ca="1">IF('Четырёхпредметные наборы'!$E67 &gt;=Параметры!$A$2,"{"&amp;'Четырёхпредметные наборы'!A67&amp;", "&amp;'Четырёхпредметные наборы'!B67&amp;", "&amp;'Четырёхпредметные наборы'!C67&amp;"}","")</f>
        <v>#N/A</v>
      </c>
      <c r="B517" t="e">
        <f ca="1">IF('Четырёхпредметные наборы'!$E67 &gt;=Параметры!$A$2,"{"&amp;'Четырёхпредметные наборы'!D67&amp;"}","")</f>
        <v>#N/A</v>
      </c>
      <c r="C517" t="e">
        <f ca="1">'Четырёхпредметные наборы'!$E67/COUNT('Список покупок'!$A$2:$A$31)</f>
        <v>#N/A</v>
      </c>
      <c r="D517" t="e">
        <f ca="1">'Четырёхпредметные наборы'!E67/INDIRECT(ADDRESS(MATCH(A517,Таблицы!$M$3:$M$122)+1,4,,,Таблицы!$M$1))</f>
        <v>#N/A</v>
      </c>
      <c r="E517" s="5" t="e">
        <f t="shared" ref="E517:E580" ca="1" si="8">C517*D517</f>
        <v>#N/A</v>
      </c>
    </row>
    <row r="518" spans="1:5" hidden="1" x14ac:dyDescent="0.3">
      <c r="A518" t="e">
        <f ca="1">IF('Четырёхпредметные наборы'!$E68 &gt;=Параметры!$A$2,"{"&amp;'Четырёхпредметные наборы'!A68&amp;", "&amp;'Четырёхпредметные наборы'!B68&amp;", "&amp;'Четырёхпредметные наборы'!C68&amp;"}","")</f>
        <v>#N/A</v>
      </c>
      <c r="B518" t="e">
        <f ca="1">IF('Четырёхпредметные наборы'!$E68 &gt;=Параметры!$A$2,"{"&amp;'Четырёхпредметные наборы'!D68&amp;"}","")</f>
        <v>#N/A</v>
      </c>
      <c r="C518" t="e">
        <f ca="1">'Четырёхпредметные наборы'!$E68/COUNT('Список покупок'!$A$2:$A$31)</f>
        <v>#N/A</v>
      </c>
      <c r="D518" t="e">
        <f ca="1">'Четырёхпредметные наборы'!E68/INDIRECT(ADDRESS(MATCH(A518,Таблицы!$M$3:$M$122)+1,4,,,Таблицы!$M$1))</f>
        <v>#N/A</v>
      </c>
      <c r="E518" s="5" t="e">
        <f t="shared" ca="1" si="8"/>
        <v>#N/A</v>
      </c>
    </row>
    <row r="519" spans="1:5" hidden="1" x14ac:dyDescent="0.3">
      <c r="A519" t="e">
        <f ca="1">IF('Четырёхпредметные наборы'!$E69 &gt;=Параметры!$A$2,"{"&amp;'Четырёхпредметные наборы'!A69&amp;", "&amp;'Четырёхпредметные наборы'!B69&amp;", "&amp;'Четырёхпредметные наборы'!C69&amp;"}","")</f>
        <v>#N/A</v>
      </c>
      <c r="B519" t="e">
        <f ca="1">IF('Четырёхпредметные наборы'!$E69 &gt;=Параметры!$A$2,"{"&amp;'Четырёхпредметные наборы'!D69&amp;"}","")</f>
        <v>#N/A</v>
      </c>
      <c r="C519" t="e">
        <f ca="1">'Четырёхпредметные наборы'!$E69/COUNT('Список покупок'!$A$2:$A$31)</f>
        <v>#N/A</v>
      </c>
      <c r="D519" t="e">
        <f ca="1">'Четырёхпредметные наборы'!E69/INDIRECT(ADDRESS(MATCH(A519,Таблицы!$M$3:$M$122)+1,4,,,Таблицы!$M$1))</f>
        <v>#N/A</v>
      </c>
      <c r="E519" s="5" t="e">
        <f t="shared" ca="1" si="8"/>
        <v>#N/A</v>
      </c>
    </row>
    <row r="520" spans="1:5" hidden="1" x14ac:dyDescent="0.3">
      <c r="A520" t="e">
        <f ca="1">IF('Четырёхпредметные наборы'!$E70 &gt;=Параметры!$A$2,"{"&amp;'Четырёхпредметные наборы'!A70&amp;", "&amp;'Четырёхпредметные наборы'!B70&amp;", "&amp;'Четырёхпредметные наборы'!C70&amp;"}","")</f>
        <v>#N/A</v>
      </c>
      <c r="B520" t="e">
        <f ca="1">IF('Четырёхпредметные наборы'!$E70 &gt;=Параметры!$A$2,"{"&amp;'Четырёхпредметные наборы'!D70&amp;"}","")</f>
        <v>#N/A</v>
      </c>
      <c r="C520" t="e">
        <f ca="1">'Четырёхпредметные наборы'!$E70/COUNT('Список покупок'!$A$2:$A$31)</f>
        <v>#N/A</v>
      </c>
      <c r="D520" t="e">
        <f ca="1">'Четырёхпредметные наборы'!E70/INDIRECT(ADDRESS(MATCH(A520,Таблицы!$M$3:$M$122)+1,4,,,Таблицы!$M$1))</f>
        <v>#N/A</v>
      </c>
      <c r="E520" s="5" t="e">
        <f t="shared" ca="1" si="8"/>
        <v>#N/A</v>
      </c>
    </row>
    <row r="521" spans="1:5" hidden="1" x14ac:dyDescent="0.3">
      <c r="A521" t="e">
        <f ca="1">IF('Четырёхпредметные наборы'!$E71 &gt;=Параметры!$A$2,"{"&amp;'Четырёхпредметные наборы'!A71&amp;", "&amp;'Четырёхпредметные наборы'!B71&amp;", "&amp;'Четырёхпредметные наборы'!C71&amp;"}","")</f>
        <v>#N/A</v>
      </c>
      <c r="B521" t="e">
        <f ca="1">IF('Четырёхпредметные наборы'!$E71 &gt;=Параметры!$A$2,"{"&amp;'Четырёхпредметные наборы'!D71&amp;"}","")</f>
        <v>#N/A</v>
      </c>
      <c r="C521" t="e">
        <f ca="1">'Четырёхпредметные наборы'!$E71/COUNT('Список покупок'!$A$2:$A$31)</f>
        <v>#N/A</v>
      </c>
      <c r="D521" t="e">
        <f ca="1">'Четырёхпредметные наборы'!E71/INDIRECT(ADDRESS(MATCH(A521,Таблицы!$M$3:$M$122)+1,4,,,Таблицы!$M$1))</f>
        <v>#N/A</v>
      </c>
      <c r="E521" s="5" t="e">
        <f t="shared" ca="1" si="8"/>
        <v>#N/A</v>
      </c>
    </row>
    <row r="522" spans="1:5" hidden="1" x14ac:dyDescent="0.3">
      <c r="A522" t="e">
        <f ca="1">IF('Четырёхпредметные наборы'!$E72 &gt;=Параметры!$A$2,"{"&amp;'Четырёхпредметные наборы'!A72&amp;", "&amp;'Четырёхпредметные наборы'!B72&amp;", "&amp;'Четырёхпредметные наборы'!C72&amp;"}","")</f>
        <v>#N/A</v>
      </c>
      <c r="B522" t="e">
        <f ca="1">IF('Четырёхпредметные наборы'!$E72 &gt;=Параметры!$A$2,"{"&amp;'Четырёхпредметные наборы'!D72&amp;"}","")</f>
        <v>#N/A</v>
      </c>
      <c r="C522" t="e">
        <f ca="1">'Четырёхпредметные наборы'!$E72/COUNT('Список покупок'!$A$2:$A$31)</f>
        <v>#N/A</v>
      </c>
      <c r="D522" t="e">
        <f ca="1">'Четырёхпредметные наборы'!E72/INDIRECT(ADDRESS(MATCH(A522,Таблицы!$M$3:$M$122)+1,4,,,Таблицы!$M$1))</f>
        <v>#N/A</v>
      </c>
      <c r="E522" s="5" t="e">
        <f t="shared" ca="1" si="8"/>
        <v>#N/A</v>
      </c>
    </row>
    <row r="523" spans="1:5" hidden="1" x14ac:dyDescent="0.3">
      <c r="A523" t="e">
        <f ca="1">IF('Четырёхпредметные наборы'!$E73 &gt;=Параметры!$A$2,"{"&amp;'Четырёхпредметные наборы'!A73&amp;", "&amp;'Четырёхпредметные наборы'!B73&amp;", "&amp;'Четырёхпредметные наборы'!C73&amp;"}","")</f>
        <v>#N/A</v>
      </c>
      <c r="B523" t="e">
        <f ca="1">IF('Четырёхпредметные наборы'!$E73 &gt;=Параметры!$A$2,"{"&amp;'Четырёхпредметные наборы'!D73&amp;"}","")</f>
        <v>#N/A</v>
      </c>
      <c r="C523" t="e">
        <f ca="1">'Четырёхпредметные наборы'!$E73/COUNT('Список покупок'!$A$2:$A$31)</f>
        <v>#N/A</v>
      </c>
      <c r="D523" t="e">
        <f ca="1">'Четырёхпредметные наборы'!E73/INDIRECT(ADDRESS(MATCH(A523,Таблицы!$M$3:$M$122)+1,4,,,Таблицы!$M$1))</f>
        <v>#N/A</v>
      </c>
      <c r="E523" s="5" t="e">
        <f t="shared" ca="1" si="8"/>
        <v>#N/A</v>
      </c>
    </row>
    <row r="524" spans="1:5" hidden="1" x14ac:dyDescent="0.3">
      <c r="A524" t="e">
        <f ca="1">IF('Четырёхпредметные наборы'!$E74 &gt;=Параметры!$A$2,"{"&amp;'Четырёхпредметные наборы'!A74&amp;", "&amp;'Четырёхпредметные наборы'!B74&amp;", "&amp;'Четырёхпредметные наборы'!C74&amp;"}","")</f>
        <v>#N/A</v>
      </c>
      <c r="B524" t="e">
        <f ca="1">IF('Четырёхпредметные наборы'!$E74 &gt;=Параметры!$A$2,"{"&amp;'Четырёхпредметные наборы'!D74&amp;"}","")</f>
        <v>#N/A</v>
      </c>
      <c r="C524" t="e">
        <f ca="1">'Четырёхпредметные наборы'!$E74/COUNT('Список покупок'!$A$2:$A$31)</f>
        <v>#N/A</v>
      </c>
      <c r="D524" t="e">
        <f ca="1">'Четырёхпредметные наборы'!E74/INDIRECT(ADDRESS(MATCH(A524,Таблицы!$M$3:$M$122)+1,4,,,Таблицы!$M$1))</f>
        <v>#N/A</v>
      </c>
      <c r="E524" s="5" t="e">
        <f t="shared" ca="1" si="8"/>
        <v>#N/A</v>
      </c>
    </row>
    <row r="525" spans="1:5" hidden="1" x14ac:dyDescent="0.3">
      <c r="A525" t="e">
        <f ca="1">IF('Четырёхпредметные наборы'!$E75 &gt;=Параметры!$A$2,"{"&amp;'Четырёхпредметные наборы'!A75&amp;", "&amp;'Четырёхпредметные наборы'!B75&amp;", "&amp;'Четырёхпредметные наборы'!C75&amp;"}","")</f>
        <v>#N/A</v>
      </c>
      <c r="B525" t="e">
        <f ca="1">IF('Четырёхпредметные наборы'!$E75 &gt;=Параметры!$A$2,"{"&amp;'Четырёхпредметные наборы'!D75&amp;"}","")</f>
        <v>#N/A</v>
      </c>
      <c r="C525" t="e">
        <f ca="1">'Четырёхпредметные наборы'!$E75/COUNT('Список покупок'!$A$2:$A$31)</f>
        <v>#N/A</v>
      </c>
      <c r="D525" t="e">
        <f ca="1">'Четырёхпредметные наборы'!E75/INDIRECT(ADDRESS(MATCH(A525,Таблицы!$M$3:$M$122)+1,4,,,Таблицы!$M$1))</f>
        <v>#N/A</v>
      </c>
      <c r="E525" s="5" t="e">
        <f t="shared" ca="1" si="8"/>
        <v>#N/A</v>
      </c>
    </row>
    <row r="526" spans="1:5" hidden="1" x14ac:dyDescent="0.3">
      <c r="A526" t="e">
        <f ca="1">IF('Четырёхпредметные наборы'!$E76 &gt;=Параметры!$A$2,"{"&amp;'Четырёхпредметные наборы'!A76&amp;", "&amp;'Четырёхпредметные наборы'!B76&amp;", "&amp;'Четырёхпредметные наборы'!C76&amp;"}","")</f>
        <v>#N/A</v>
      </c>
      <c r="B526" t="e">
        <f ca="1">IF('Четырёхпредметные наборы'!$E76 &gt;=Параметры!$A$2,"{"&amp;'Четырёхпредметные наборы'!D76&amp;"}","")</f>
        <v>#N/A</v>
      </c>
      <c r="C526" t="e">
        <f ca="1">'Четырёхпредметные наборы'!$E76/COUNT('Список покупок'!$A$2:$A$31)</f>
        <v>#N/A</v>
      </c>
      <c r="D526" t="e">
        <f ca="1">'Четырёхпредметные наборы'!E76/INDIRECT(ADDRESS(MATCH(A526,Таблицы!$M$3:$M$122)+1,4,,,Таблицы!$M$1))</f>
        <v>#N/A</v>
      </c>
      <c r="E526" s="5" t="e">
        <f t="shared" ca="1" si="8"/>
        <v>#N/A</v>
      </c>
    </row>
    <row r="527" spans="1:5" hidden="1" x14ac:dyDescent="0.3">
      <c r="A527" t="e">
        <f ca="1">IF('Четырёхпредметные наборы'!$E77 &gt;=Параметры!$A$2,"{"&amp;'Четырёхпредметные наборы'!A77&amp;", "&amp;'Четырёхпредметные наборы'!B77&amp;", "&amp;'Четырёхпредметные наборы'!C77&amp;"}","")</f>
        <v>#N/A</v>
      </c>
      <c r="B527" t="e">
        <f ca="1">IF('Четырёхпредметные наборы'!$E77 &gt;=Параметры!$A$2,"{"&amp;'Четырёхпредметные наборы'!D77&amp;"}","")</f>
        <v>#N/A</v>
      </c>
      <c r="C527" t="e">
        <f ca="1">'Четырёхпредметные наборы'!$E77/COUNT('Список покупок'!$A$2:$A$31)</f>
        <v>#N/A</v>
      </c>
      <c r="D527" t="e">
        <f ca="1">'Четырёхпредметные наборы'!E77/INDIRECT(ADDRESS(MATCH(A527,Таблицы!$M$3:$M$122)+1,4,,,Таблицы!$M$1))</f>
        <v>#N/A</v>
      </c>
      <c r="E527" s="5" t="e">
        <f t="shared" ca="1" si="8"/>
        <v>#N/A</v>
      </c>
    </row>
    <row r="528" spans="1:5" hidden="1" x14ac:dyDescent="0.3">
      <c r="A528" t="e">
        <f ca="1">IF('Четырёхпредметные наборы'!$E78 &gt;=Параметры!$A$2,"{"&amp;'Четырёхпредметные наборы'!A78&amp;", "&amp;'Четырёхпредметные наборы'!B78&amp;", "&amp;'Четырёхпредметные наборы'!C78&amp;"}","")</f>
        <v>#N/A</v>
      </c>
      <c r="B528" t="e">
        <f ca="1">IF('Четырёхпредметные наборы'!$E78 &gt;=Параметры!$A$2,"{"&amp;'Четырёхпредметные наборы'!D78&amp;"}","")</f>
        <v>#N/A</v>
      </c>
      <c r="C528" t="e">
        <f ca="1">'Четырёхпредметные наборы'!$E78/COUNT('Список покупок'!$A$2:$A$31)</f>
        <v>#N/A</v>
      </c>
      <c r="D528" t="e">
        <f ca="1">'Четырёхпредметные наборы'!E78/INDIRECT(ADDRESS(MATCH(A528,Таблицы!$M$3:$M$122)+1,4,,,Таблицы!$M$1))</f>
        <v>#N/A</v>
      </c>
      <c r="E528" s="5" t="e">
        <f t="shared" ca="1" si="8"/>
        <v>#N/A</v>
      </c>
    </row>
    <row r="529" spans="1:5" hidden="1" x14ac:dyDescent="0.3">
      <c r="A529" t="e">
        <f ca="1">IF('Четырёхпредметные наборы'!$E79 &gt;=Параметры!$A$2,"{"&amp;'Четырёхпредметные наборы'!A79&amp;", "&amp;'Четырёхпредметные наборы'!B79&amp;", "&amp;'Четырёхпредметные наборы'!C79&amp;"}","")</f>
        <v>#N/A</v>
      </c>
      <c r="B529" t="e">
        <f ca="1">IF('Четырёхпредметные наборы'!$E79 &gt;=Параметры!$A$2,"{"&amp;'Четырёхпредметные наборы'!D79&amp;"}","")</f>
        <v>#N/A</v>
      </c>
      <c r="C529" t="e">
        <f ca="1">'Четырёхпредметные наборы'!$E79/COUNT('Список покупок'!$A$2:$A$31)</f>
        <v>#N/A</v>
      </c>
      <c r="D529" t="e">
        <f ca="1">'Четырёхпредметные наборы'!E79/INDIRECT(ADDRESS(MATCH(A529,Таблицы!$M$3:$M$122)+1,4,,,Таблицы!$M$1))</f>
        <v>#N/A</v>
      </c>
      <c r="E529" s="5" t="e">
        <f t="shared" ca="1" si="8"/>
        <v>#N/A</v>
      </c>
    </row>
    <row r="530" spans="1:5" hidden="1" x14ac:dyDescent="0.3">
      <c r="A530" t="e">
        <f ca="1">IF('Четырёхпредметные наборы'!$E80 &gt;=Параметры!$A$2,"{"&amp;'Четырёхпредметные наборы'!A80&amp;", "&amp;'Четырёхпредметные наборы'!B80&amp;", "&amp;'Четырёхпредметные наборы'!C80&amp;"}","")</f>
        <v>#N/A</v>
      </c>
      <c r="B530" t="e">
        <f ca="1">IF('Четырёхпредметные наборы'!$E80 &gt;=Параметры!$A$2,"{"&amp;'Четырёхпредметные наборы'!D80&amp;"}","")</f>
        <v>#N/A</v>
      </c>
      <c r="C530" t="e">
        <f ca="1">'Четырёхпредметные наборы'!$E80/COUNT('Список покупок'!$A$2:$A$31)</f>
        <v>#N/A</v>
      </c>
      <c r="D530" t="e">
        <f ca="1">'Четырёхпредметные наборы'!E80/INDIRECT(ADDRESS(MATCH(A530,Таблицы!$M$3:$M$122)+1,4,,,Таблицы!$M$1))</f>
        <v>#N/A</v>
      </c>
      <c r="E530" s="5" t="e">
        <f t="shared" ca="1" si="8"/>
        <v>#N/A</v>
      </c>
    </row>
    <row r="531" spans="1:5" hidden="1" x14ac:dyDescent="0.3">
      <c r="A531" t="e">
        <f ca="1">IF('Четырёхпредметные наборы'!$E81 &gt;=Параметры!$A$2,"{"&amp;'Четырёхпредметные наборы'!A81&amp;", "&amp;'Четырёхпредметные наборы'!B81&amp;", "&amp;'Четырёхпредметные наборы'!C81&amp;"}","")</f>
        <v>#N/A</v>
      </c>
      <c r="B531" t="e">
        <f ca="1">IF('Четырёхпредметные наборы'!$E81 &gt;=Параметры!$A$2,"{"&amp;'Четырёхпредметные наборы'!D81&amp;"}","")</f>
        <v>#N/A</v>
      </c>
      <c r="C531" t="e">
        <f ca="1">'Четырёхпредметные наборы'!$E81/COUNT('Список покупок'!$A$2:$A$31)</f>
        <v>#N/A</v>
      </c>
      <c r="D531" t="e">
        <f ca="1">'Четырёхпредметные наборы'!E81/INDIRECT(ADDRESS(MATCH(A531,Таблицы!$M$3:$M$122)+1,4,,,Таблицы!$M$1))</f>
        <v>#N/A</v>
      </c>
      <c r="E531" s="5" t="e">
        <f t="shared" ca="1" si="8"/>
        <v>#N/A</v>
      </c>
    </row>
    <row r="532" spans="1:5" hidden="1" x14ac:dyDescent="0.3">
      <c r="A532" t="e">
        <f ca="1">IF('Четырёхпредметные наборы'!$E82 &gt;=Параметры!$A$2,"{"&amp;'Четырёхпредметные наборы'!A82&amp;", "&amp;'Четырёхпредметные наборы'!B82&amp;", "&amp;'Четырёхпредметные наборы'!C82&amp;"}","")</f>
        <v>#N/A</v>
      </c>
      <c r="B532" t="e">
        <f ca="1">IF('Четырёхпредметные наборы'!$E82 &gt;=Параметры!$A$2,"{"&amp;'Четырёхпредметные наборы'!D82&amp;"}","")</f>
        <v>#N/A</v>
      </c>
      <c r="C532" t="e">
        <f ca="1">'Четырёхпредметные наборы'!$E82/COUNT('Список покупок'!$A$2:$A$31)</f>
        <v>#N/A</v>
      </c>
      <c r="D532" t="e">
        <f ca="1">'Четырёхпредметные наборы'!E82/INDIRECT(ADDRESS(MATCH(A532,Таблицы!$M$3:$M$122)+1,4,,,Таблицы!$M$1))</f>
        <v>#N/A</v>
      </c>
      <c r="E532" s="5" t="e">
        <f t="shared" ca="1" si="8"/>
        <v>#N/A</v>
      </c>
    </row>
    <row r="533" spans="1:5" hidden="1" x14ac:dyDescent="0.3">
      <c r="A533" t="e">
        <f ca="1">IF('Четырёхпредметные наборы'!$E83 &gt;=Параметры!$A$2,"{"&amp;'Четырёхпредметные наборы'!A83&amp;", "&amp;'Четырёхпредметные наборы'!B83&amp;", "&amp;'Четырёхпредметные наборы'!C83&amp;"}","")</f>
        <v>#N/A</v>
      </c>
      <c r="B533" t="e">
        <f ca="1">IF('Четырёхпредметные наборы'!$E83 &gt;=Параметры!$A$2,"{"&amp;'Четырёхпредметные наборы'!D83&amp;"}","")</f>
        <v>#N/A</v>
      </c>
      <c r="C533" t="e">
        <f ca="1">'Четырёхпредметные наборы'!$E83/COUNT('Список покупок'!$A$2:$A$31)</f>
        <v>#N/A</v>
      </c>
      <c r="D533" t="e">
        <f ca="1">'Четырёхпредметные наборы'!E83/INDIRECT(ADDRESS(MATCH(A533,Таблицы!$M$3:$M$122)+1,4,,,Таблицы!$M$1))</f>
        <v>#N/A</v>
      </c>
      <c r="E533" s="5" t="e">
        <f t="shared" ca="1" si="8"/>
        <v>#N/A</v>
      </c>
    </row>
    <row r="534" spans="1:5" hidden="1" x14ac:dyDescent="0.3">
      <c r="A534" t="e">
        <f ca="1">IF('Четырёхпредметные наборы'!$E84 &gt;=Параметры!$A$2,"{"&amp;'Четырёхпредметные наборы'!A84&amp;", "&amp;'Четырёхпредметные наборы'!B84&amp;", "&amp;'Четырёхпредметные наборы'!C84&amp;"}","")</f>
        <v>#N/A</v>
      </c>
      <c r="B534" t="e">
        <f ca="1">IF('Четырёхпредметные наборы'!$E84 &gt;=Параметры!$A$2,"{"&amp;'Четырёхпредметные наборы'!D84&amp;"}","")</f>
        <v>#N/A</v>
      </c>
      <c r="C534" t="e">
        <f ca="1">'Четырёхпредметные наборы'!$E84/COUNT('Список покупок'!$A$2:$A$31)</f>
        <v>#N/A</v>
      </c>
      <c r="D534" t="e">
        <f ca="1">'Четырёхпредметные наборы'!E84/INDIRECT(ADDRESS(MATCH(A534,Таблицы!$M$3:$M$122)+1,4,,,Таблицы!$M$1))</f>
        <v>#N/A</v>
      </c>
      <c r="E534" s="5" t="e">
        <f t="shared" ca="1" si="8"/>
        <v>#N/A</v>
      </c>
    </row>
    <row r="535" spans="1:5" hidden="1" x14ac:dyDescent="0.3">
      <c r="A535" t="e">
        <f ca="1">IF('Четырёхпредметные наборы'!$E85 &gt;=Параметры!$A$2,"{"&amp;'Четырёхпредметные наборы'!A85&amp;", "&amp;'Четырёхпредметные наборы'!B85&amp;", "&amp;'Четырёхпредметные наборы'!C85&amp;"}","")</f>
        <v>#N/A</v>
      </c>
      <c r="B535" t="e">
        <f ca="1">IF('Четырёхпредметные наборы'!$E85 &gt;=Параметры!$A$2,"{"&amp;'Четырёхпредметные наборы'!D85&amp;"}","")</f>
        <v>#N/A</v>
      </c>
      <c r="C535" t="e">
        <f ca="1">'Четырёхпредметные наборы'!$E85/COUNT('Список покупок'!$A$2:$A$31)</f>
        <v>#N/A</v>
      </c>
      <c r="D535" t="e">
        <f ca="1">'Четырёхпредметные наборы'!E85/INDIRECT(ADDRESS(MATCH(A535,Таблицы!$M$3:$M$122)+1,4,,,Таблицы!$M$1))</f>
        <v>#N/A</v>
      </c>
      <c r="E535" s="5" t="e">
        <f t="shared" ca="1" si="8"/>
        <v>#N/A</v>
      </c>
    </row>
    <row r="536" spans="1:5" hidden="1" x14ac:dyDescent="0.3">
      <c r="A536" t="str">
        <f ca="1">IF('Четырёхпредметные наборы'!$E86 &gt;=Параметры!$A$2,"{"&amp;'Четырёхпредметные наборы'!A86&amp;", "&amp;'Четырёхпредметные наборы'!B86&amp;", "&amp;'Четырёхпредметные наборы'!C86&amp;"}","")</f>
        <v>{Баралгин, Валидол, Влажные салфетки}</v>
      </c>
      <c r="B536" t="str">
        <f ca="1">IF('Четырёхпредметные наборы'!$E86 &gt;=Параметры!$A$2,"{"&amp;'Четырёхпредметные наборы'!D86&amp;"}","")</f>
        <v>{Долгит}</v>
      </c>
      <c r="C536">
        <f ca="1">'Четырёхпредметные наборы'!$E86/COUNT('Список покупок'!$A$2:$A$31)</f>
        <v>0.16666666666666666</v>
      </c>
      <c r="D536">
        <f ca="1">'Четырёхпредметные наборы'!E86/INDIRECT(ADDRESS(MATCH(A536,Таблицы!$M$3:$M$122)+1,4,,,Таблицы!$M$1))</f>
        <v>0.45454545454545453</v>
      </c>
      <c r="E536" s="5">
        <f t="shared" ca="1" si="8"/>
        <v>7.5757575757575746E-2</v>
      </c>
    </row>
    <row r="537" spans="1:5" hidden="1" x14ac:dyDescent="0.3">
      <c r="A537" t="str">
        <f ca="1">IF('Четырёхпредметные наборы'!$E87 &gt;=Параметры!$A$2,"{"&amp;'Четырёхпредметные наборы'!A87&amp;", "&amp;'Четырёхпредметные наборы'!B87&amp;", "&amp;'Четырёхпредметные наборы'!C87&amp;"}","")</f>
        <v>{Баралгин, Валидол, Влажные салфетки}</v>
      </c>
      <c r="B537" t="str">
        <f ca="1">IF('Четырёхпредметные наборы'!$E87 &gt;=Параметры!$A$2,"{"&amp;'Четырёхпредметные наборы'!D87&amp;"}","")</f>
        <v>{Контрактубекс}</v>
      </c>
      <c r="C537">
        <f ca="1">'Четырёхпредметные наборы'!$E87/COUNT('Список покупок'!$A$2:$A$31)</f>
        <v>0.33333333333333331</v>
      </c>
      <c r="D537">
        <f ca="1">'Четырёхпредметные наборы'!E87/INDIRECT(ADDRESS(MATCH(A537,Таблицы!$M$3:$M$122)+1,4,,,Таблицы!$M$1))</f>
        <v>0.90909090909090906</v>
      </c>
      <c r="E537" s="5">
        <f t="shared" ca="1" si="8"/>
        <v>0.30303030303030298</v>
      </c>
    </row>
    <row r="538" spans="1:5" hidden="1" x14ac:dyDescent="0.3">
      <c r="A538" t="str">
        <f ca="1">IF('Четырёхпредметные наборы'!$E88 &gt;=Параметры!$A$2,"{"&amp;'Четырёхпредметные наборы'!A88&amp;", "&amp;'Четырёхпредметные наборы'!B88&amp;", "&amp;'Четырёхпредметные наборы'!C88&amp;"}","")</f>
        <v/>
      </c>
      <c r="B538" t="str">
        <f ca="1">IF('Четырёхпредметные наборы'!$E88 &gt;=Параметры!$A$2,"{"&amp;'Четырёхпредметные наборы'!D88&amp;"}","")</f>
        <v/>
      </c>
      <c r="C538">
        <f ca="1">'Четырёхпредметные наборы'!$E88/COUNT('Список покупок'!$A$2:$A$31)</f>
        <v>0.1</v>
      </c>
      <c r="D538" t="e">
        <f ca="1">'Четырёхпредметные наборы'!E88/INDIRECT(ADDRESS(MATCH(A538,Таблицы!$M$3:$M$122)+1,4,,,Таблицы!$M$1))</f>
        <v>#N/A</v>
      </c>
      <c r="E538" s="5" t="e">
        <f t="shared" ca="1" si="8"/>
        <v>#N/A</v>
      </c>
    </row>
    <row r="539" spans="1:5" hidden="1" x14ac:dyDescent="0.3">
      <c r="A539" t="e">
        <f ca="1">IF('Четырёхпредметные наборы'!$E89 &gt;=Параметры!$A$2,"{"&amp;'Четырёхпредметные наборы'!A89&amp;", "&amp;'Четырёхпредметные наборы'!B89&amp;", "&amp;'Четырёхпредметные наборы'!C89&amp;"}","")</f>
        <v>#N/A</v>
      </c>
      <c r="B539" t="e">
        <f ca="1">IF('Четырёхпредметные наборы'!$E89 &gt;=Параметры!$A$2,"{"&amp;'Четырёхпредметные наборы'!D89&amp;"}","")</f>
        <v>#N/A</v>
      </c>
      <c r="C539" t="e">
        <f ca="1">'Четырёхпредметные наборы'!$E89/COUNT('Список покупок'!$A$2:$A$31)</f>
        <v>#N/A</v>
      </c>
      <c r="D539" t="e">
        <f ca="1">'Четырёхпредметные наборы'!E89/INDIRECT(ADDRESS(MATCH(A539,Таблицы!$M$3:$M$122)+1,4,,,Таблицы!$M$1))</f>
        <v>#N/A</v>
      </c>
      <c r="E539" s="5" t="e">
        <f t="shared" ca="1" si="8"/>
        <v>#N/A</v>
      </c>
    </row>
    <row r="540" spans="1:5" hidden="1" x14ac:dyDescent="0.3">
      <c r="A540" t="e">
        <f ca="1">IF('Четырёхпредметные наборы'!$E90 &gt;=Параметры!$A$2,"{"&amp;'Четырёхпредметные наборы'!A90&amp;", "&amp;'Четырёхпредметные наборы'!B90&amp;", "&amp;'Четырёхпредметные наборы'!C90&amp;"}","")</f>
        <v>#N/A</v>
      </c>
      <c r="B540" t="e">
        <f ca="1">IF('Четырёхпредметные наборы'!$E90 &gt;=Параметры!$A$2,"{"&amp;'Четырёхпредметные наборы'!D90&amp;"}","")</f>
        <v>#N/A</v>
      </c>
      <c r="C540" t="e">
        <f ca="1">'Четырёхпредметные наборы'!$E90/COUNT('Список покупок'!$A$2:$A$31)</f>
        <v>#N/A</v>
      </c>
      <c r="D540" t="e">
        <f ca="1">'Четырёхпредметные наборы'!E90/INDIRECT(ADDRESS(MATCH(A540,Таблицы!$M$3:$M$122)+1,4,,,Таблицы!$M$1))</f>
        <v>#N/A</v>
      </c>
      <c r="E540" s="5" t="e">
        <f t="shared" ca="1" si="8"/>
        <v>#N/A</v>
      </c>
    </row>
    <row r="541" spans="1:5" hidden="1" x14ac:dyDescent="0.3">
      <c r="A541" t="str">
        <f ca="1">IF('Четырёхпредметные наборы'!$E91 &gt;=Параметры!$A$2,"{"&amp;'Четырёхпредметные наборы'!A91&amp;", "&amp;'Четырёхпредметные наборы'!B91&amp;", "&amp;'Четырёхпредметные наборы'!C91&amp;"}","")</f>
        <v/>
      </c>
      <c r="B541" t="str">
        <f ca="1">IF('Четырёхпредметные наборы'!$E91 &gt;=Параметры!$A$2,"{"&amp;'Четырёхпредметные наборы'!D91&amp;"}","")</f>
        <v/>
      </c>
      <c r="C541">
        <f ca="1">'Четырёхпредметные наборы'!$E91/COUNT('Список покупок'!$A$2:$A$31)</f>
        <v>6.6666666666666666E-2</v>
      </c>
      <c r="D541" t="e">
        <f ca="1">'Четырёхпредметные наборы'!E91/INDIRECT(ADDRESS(MATCH(A541,Таблицы!$M$3:$M$122)+1,4,,,Таблицы!$M$1))</f>
        <v>#N/A</v>
      </c>
      <c r="E541" s="5" t="e">
        <f t="shared" ca="1" si="8"/>
        <v>#N/A</v>
      </c>
    </row>
    <row r="542" spans="1:5" hidden="1" x14ac:dyDescent="0.3">
      <c r="A542" t="str">
        <f ca="1">IF('Четырёхпредметные наборы'!$E92 &gt;=Параметры!$A$2,"{"&amp;'Четырёхпредметные наборы'!A92&amp;", "&amp;'Четырёхпредметные наборы'!B92&amp;", "&amp;'Четырёхпредметные наборы'!C92&amp;"}","")</f>
        <v>{Баралгин, Валидол, Долгит}</v>
      </c>
      <c r="B542" t="str">
        <f ca="1">IF('Четырёхпредметные наборы'!$E92 &gt;=Параметры!$A$2,"{"&amp;'Четырёхпредметные наборы'!D92&amp;"}","")</f>
        <v>{Контрактубекс}</v>
      </c>
      <c r="C542">
        <f ca="1">'Четырёхпредметные наборы'!$E92/COUNT('Список покупок'!$A$2:$A$31)</f>
        <v>0.16666666666666666</v>
      </c>
      <c r="D542">
        <f ca="1">'Четырёхпредметные наборы'!E92/INDIRECT(ADDRESS(MATCH(A542,Таблицы!$M$3:$M$122)+1,4,,,Таблицы!$M$1))</f>
        <v>1</v>
      </c>
      <c r="E542" s="5">
        <f t="shared" ca="1" si="8"/>
        <v>0.16666666666666666</v>
      </c>
    </row>
    <row r="543" spans="1:5" hidden="1" x14ac:dyDescent="0.3">
      <c r="A543" t="str">
        <f ca="1">IF('Четырёхпредметные наборы'!$E93 &gt;=Параметры!$A$2,"{"&amp;'Четырёхпредметные наборы'!A93&amp;", "&amp;'Четырёхпредметные наборы'!B93&amp;", "&amp;'Четырёхпредметные наборы'!C93&amp;"}","")</f>
        <v/>
      </c>
      <c r="B543" t="str">
        <f ca="1">IF('Четырёхпредметные наборы'!$E93 &gt;=Параметры!$A$2,"{"&amp;'Четырёхпредметные наборы'!D93&amp;"}","")</f>
        <v/>
      </c>
      <c r="C543">
        <f ca="1">'Четырёхпредметные наборы'!$E93/COUNT('Список покупок'!$A$2:$A$31)</f>
        <v>6.6666666666666666E-2</v>
      </c>
      <c r="D543" t="e">
        <f ca="1">'Четырёхпредметные наборы'!E93/INDIRECT(ADDRESS(MATCH(A543,Таблицы!$M$3:$M$122)+1,4,,,Таблицы!$M$1))</f>
        <v>#N/A</v>
      </c>
      <c r="E543" s="5" t="e">
        <f t="shared" ca="1" si="8"/>
        <v>#N/A</v>
      </c>
    </row>
    <row r="544" spans="1:5" hidden="1" x14ac:dyDescent="0.3">
      <c r="A544" t="e">
        <f ca="1">IF('Четырёхпредметные наборы'!$E94 &gt;=Параметры!$A$2,"{"&amp;'Четырёхпредметные наборы'!A94&amp;", "&amp;'Четырёхпредметные наборы'!B94&amp;", "&amp;'Четырёхпредметные наборы'!C94&amp;"}","")</f>
        <v>#N/A</v>
      </c>
      <c r="B544" t="e">
        <f ca="1">IF('Четырёхпредметные наборы'!$E94 &gt;=Параметры!$A$2,"{"&amp;'Четырёхпредметные наборы'!D94&amp;"}","")</f>
        <v>#N/A</v>
      </c>
      <c r="C544" t="e">
        <f ca="1">'Четырёхпредметные наборы'!$E94/COUNT('Список покупок'!$A$2:$A$31)</f>
        <v>#N/A</v>
      </c>
      <c r="D544" t="e">
        <f ca="1">'Четырёхпредметные наборы'!E94/INDIRECT(ADDRESS(MATCH(A544,Таблицы!$M$3:$M$122)+1,4,,,Таблицы!$M$1))</f>
        <v>#N/A</v>
      </c>
      <c r="E544" s="5" t="e">
        <f t="shared" ca="1" si="8"/>
        <v>#N/A</v>
      </c>
    </row>
    <row r="545" spans="1:5" hidden="1" x14ac:dyDescent="0.3">
      <c r="A545" t="e">
        <f ca="1">IF('Четырёхпредметные наборы'!$E95 &gt;=Параметры!$A$2,"{"&amp;'Четырёхпредметные наборы'!A95&amp;", "&amp;'Четырёхпредметные наборы'!B95&amp;", "&amp;'Четырёхпредметные наборы'!C95&amp;"}","")</f>
        <v>#N/A</v>
      </c>
      <c r="B545" t="e">
        <f ca="1">IF('Четырёхпредметные наборы'!$E95 &gt;=Параметры!$A$2,"{"&amp;'Четырёхпредметные наборы'!D95&amp;"}","")</f>
        <v>#N/A</v>
      </c>
      <c r="C545" t="e">
        <f ca="1">'Четырёхпредметные наборы'!$E95/COUNT('Список покупок'!$A$2:$A$31)</f>
        <v>#N/A</v>
      </c>
      <c r="D545" t="e">
        <f ca="1">'Четырёхпредметные наборы'!E95/INDIRECT(ADDRESS(MATCH(A545,Таблицы!$M$3:$M$122)+1,4,,,Таблицы!$M$1))</f>
        <v>#N/A</v>
      </c>
      <c r="E545" s="5" t="e">
        <f t="shared" ca="1" si="8"/>
        <v>#N/A</v>
      </c>
    </row>
    <row r="546" spans="1:5" hidden="1" x14ac:dyDescent="0.3">
      <c r="A546" t="str">
        <f ca="1">IF('Четырёхпредметные наборы'!$E96 &gt;=Параметры!$A$2,"{"&amp;'Четырёхпредметные наборы'!A96&amp;", "&amp;'Четырёхпредметные наборы'!B96&amp;", "&amp;'Четырёхпредметные наборы'!C96&amp;"}","")</f>
        <v/>
      </c>
      <c r="B546" t="str">
        <f ca="1">IF('Четырёхпредметные наборы'!$E96 &gt;=Параметры!$A$2,"{"&amp;'Четырёхпредметные наборы'!D96&amp;"}","")</f>
        <v/>
      </c>
      <c r="C546">
        <f ca="1">'Четырёхпредметные наборы'!$E96/COUNT('Список покупок'!$A$2:$A$31)</f>
        <v>3.3333333333333333E-2</v>
      </c>
      <c r="D546" t="e">
        <f ca="1">'Четырёхпредметные наборы'!E96/INDIRECT(ADDRESS(MATCH(A546,Таблицы!$M$3:$M$122)+1,4,,,Таблицы!$M$1))</f>
        <v>#N/A</v>
      </c>
      <c r="E546" s="5" t="e">
        <f t="shared" ca="1" si="8"/>
        <v>#N/A</v>
      </c>
    </row>
    <row r="547" spans="1:5" hidden="1" x14ac:dyDescent="0.3">
      <c r="A547" t="str">
        <f ca="1">IF('Четырёхпредметные наборы'!$E97 &gt;=Параметры!$A$2,"{"&amp;'Четырёхпредметные наборы'!A97&amp;", "&amp;'Четырёхпредметные наборы'!B97&amp;", "&amp;'Четырёхпредметные наборы'!C97&amp;"}","")</f>
        <v/>
      </c>
      <c r="B547" t="str">
        <f ca="1">IF('Четырёхпредметные наборы'!$E97 &gt;=Параметры!$A$2,"{"&amp;'Четырёхпредметные наборы'!D97&amp;"}","")</f>
        <v/>
      </c>
      <c r="C547">
        <f ca="1">'Четырёхпредметные наборы'!$E97/COUNT('Список покупок'!$A$2:$A$31)</f>
        <v>0.13333333333333333</v>
      </c>
      <c r="D547" t="e">
        <f ca="1">'Четырёхпредметные наборы'!E97/INDIRECT(ADDRESS(MATCH(A547,Таблицы!$M$3:$M$122)+1,4,,,Таблицы!$M$1))</f>
        <v>#N/A</v>
      </c>
      <c r="E547" s="5" t="e">
        <f t="shared" ca="1" si="8"/>
        <v>#N/A</v>
      </c>
    </row>
    <row r="548" spans="1:5" hidden="1" x14ac:dyDescent="0.3">
      <c r="A548" t="e">
        <f ca="1">IF('Четырёхпредметные наборы'!$E98 &gt;=Параметры!$A$2,"{"&amp;'Четырёхпредметные наборы'!A98&amp;", "&amp;'Четырёхпредметные наборы'!B98&amp;", "&amp;'Четырёхпредметные наборы'!C98&amp;"}","")</f>
        <v>#N/A</v>
      </c>
      <c r="B548" t="e">
        <f ca="1">IF('Четырёхпредметные наборы'!$E98 &gt;=Параметры!$A$2,"{"&amp;'Четырёхпредметные наборы'!D98&amp;"}","")</f>
        <v>#N/A</v>
      </c>
      <c r="C548" t="e">
        <f ca="1">'Четырёхпредметные наборы'!$E98/COUNT('Список покупок'!$A$2:$A$31)</f>
        <v>#N/A</v>
      </c>
      <c r="D548" t="e">
        <f ca="1">'Четырёхпредметные наборы'!E98/INDIRECT(ADDRESS(MATCH(A548,Таблицы!$M$3:$M$122)+1,4,,,Таблицы!$M$1))</f>
        <v>#N/A</v>
      </c>
      <c r="E548" s="5" t="e">
        <f t="shared" ca="1" si="8"/>
        <v>#N/A</v>
      </c>
    </row>
    <row r="549" spans="1:5" hidden="1" x14ac:dyDescent="0.3">
      <c r="A549" t="e">
        <f ca="1">IF('Четырёхпредметные наборы'!$E99 &gt;=Параметры!$A$2,"{"&amp;'Четырёхпредметные наборы'!A99&amp;", "&amp;'Четырёхпредметные наборы'!B99&amp;", "&amp;'Четырёхпредметные наборы'!C99&amp;"}","")</f>
        <v>#N/A</v>
      </c>
      <c r="B549" t="e">
        <f ca="1">IF('Четырёхпредметные наборы'!$E99 &gt;=Параметры!$A$2,"{"&amp;'Четырёхпредметные наборы'!D99&amp;"}","")</f>
        <v>#N/A</v>
      </c>
      <c r="C549" t="e">
        <f ca="1">'Четырёхпредметные наборы'!$E99/COUNT('Список покупок'!$A$2:$A$31)</f>
        <v>#N/A</v>
      </c>
      <c r="D549" t="e">
        <f ca="1">'Четырёхпредметные наборы'!E99/INDIRECT(ADDRESS(MATCH(A549,Таблицы!$M$3:$M$122)+1,4,,,Таблицы!$M$1))</f>
        <v>#N/A</v>
      </c>
      <c r="E549" s="5" t="e">
        <f t="shared" ca="1" si="8"/>
        <v>#N/A</v>
      </c>
    </row>
    <row r="550" spans="1:5" hidden="1" x14ac:dyDescent="0.3">
      <c r="A550" t="str">
        <f ca="1">IF('Четырёхпредметные наборы'!$E100 &gt;=Параметры!$A$2,"{"&amp;'Четырёхпредметные наборы'!A100&amp;", "&amp;'Четырёхпредметные наборы'!B100&amp;", "&amp;'Четырёхпредметные наборы'!C100&amp;"}","")</f>
        <v/>
      </c>
      <c r="B550" t="str">
        <f ca="1">IF('Четырёхпредметные наборы'!$E100 &gt;=Параметры!$A$2,"{"&amp;'Четырёхпредметные наборы'!D100&amp;"}","")</f>
        <v/>
      </c>
      <c r="C550">
        <f ca="1">'Четырёхпредметные наборы'!$E100/COUNT('Список покупок'!$A$2:$A$31)</f>
        <v>6.6666666666666666E-2</v>
      </c>
      <c r="D550" t="e">
        <f ca="1">'Четырёхпредметные наборы'!E100/INDIRECT(ADDRESS(MATCH(A550,Таблицы!$M$3:$M$122)+1,4,,,Таблицы!$M$1))</f>
        <v>#N/A</v>
      </c>
      <c r="E550" s="5" t="e">
        <f t="shared" ca="1" si="8"/>
        <v>#N/A</v>
      </c>
    </row>
    <row r="551" spans="1:5" hidden="1" x14ac:dyDescent="0.3">
      <c r="A551" t="e">
        <f ca="1">IF('Четырёхпредметные наборы'!$E101 &gt;=Параметры!$A$2,"{"&amp;'Четырёхпредметные наборы'!A101&amp;", "&amp;'Четырёхпредметные наборы'!B101&amp;", "&amp;'Четырёхпредметные наборы'!C101&amp;"}","")</f>
        <v>#N/A</v>
      </c>
      <c r="B551" t="e">
        <f ca="1">IF('Четырёхпредметные наборы'!$E101 &gt;=Параметры!$A$2,"{"&amp;'Четырёхпредметные наборы'!D101&amp;"}","")</f>
        <v>#N/A</v>
      </c>
      <c r="C551" t="e">
        <f ca="1">'Четырёхпредметные наборы'!$E101/COUNT('Список покупок'!$A$2:$A$31)</f>
        <v>#N/A</v>
      </c>
      <c r="D551" t="e">
        <f ca="1">'Четырёхпредметные наборы'!E101/INDIRECT(ADDRESS(MATCH(A551,Таблицы!$M$3:$M$122)+1,4,,,Таблицы!$M$1))</f>
        <v>#N/A</v>
      </c>
      <c r="E551" s="5" t="e">
        <f t="shared" ca="1" si="8"/>
        <v>#N/A</v>
      </c>
    </row>
    <row r="552" spans="1:5" hidden="1" x14ac:dyDescent="0.3">
      <c r="A552" t="e">
        <f ca="1">IF('Четырёхпредметные наборы'!$E102 &gt;=Параметры!$A$2,"{"&amp;'Четырёхпредметные наборы'!A102&amp;", "&amp;'Четырёхпредметные наборы'!B102&amp;", "&amp;'Четырёхпредметные наборы'!C102&amp;"}","")</f>
        <v>#N/A</v>
      </c>
      <c r="B552" t="e">
        <f ca="1">IF('Четырёхпредметные наборы'!$E102 &gt;=Параметры!$A$2,"{"&amp;'Четырёхпредметные наборы'!D102&amp;"}","")</f>
        <v>#N/A</v>
      </c>
      <c r="C552" t="e">
        <f ca="1">'Четырёхпредметные наборы'!$E102/COUNT('Список покупок'!$A$2:$A$31)</f>
        <v>#N/A</v>
      </c>
      <c r="D552" t="e">
        <f ca="1">'Четырёхпредметные наборы'!E102/INDIRECT(ADDRESS(MATCH(A552,Таблицы!$M$3:$M$122)+1,4,,,Таблицы!$M$1))</f>
        <v>#N/A</v>
      </c>
      <c r="E552" s="5" t="e">
        <f t="shared" ca="1" si="8"/>
        <v>#N/A</v>
      </c>
    </row>
    <row r="553" spans="1:5" hidden="1" x14ac:dyDescent="0.3">
      <c r="A553" t="e">
        <f ca="1">IF('Четырёхпредметные наборы'!$E103 &gt;=Параметры!$A$2,"{"&amp;'Четырёхпредметные наборы'!A103&amp;", "&amp;'Четырёхпредметные наборы'!B103&amp;", "&amp;'Четырёхпредметные наборы'!C103&amp;"}","")</f>
        <v>#N/A</v>
      </c>
      <c r="B553" t="e">
        <f ca="1">IF('Четырёхпредметные наборы'!$E103 &gt;=Параметры!$A$2,"{"&amp;'Четырёхпредметные наборы'!D103&amp;"}","")</f>
        <v>#N/A</v>
      </c>
      <c r="C553" t="e">
        <f ca="1">'Четырёхпредметные наборы'!$E103/COUNT('Список покупок'!$A$2:$A$31)</f>
        <v>#N/A</v>
      </c>
      <c r="D553" t="e">
        <f ca="1">'Четырёхпредметные наборы'!E103/INDIRECT(ADDRESS(MATCH(A553,Таблицы!$M$3:$M$122)+1,4,,,Таблицы!$M$1))</f>
        <v>#N/A</v>
      </c>
      <c r="E553" s="5" t="e">
        <f t="shared" ca="1" si="8"/>
        <v>#N/A</v>
      </c>
    </row>
    <row r="554" spans="1:5" hidden="1" x14ac:dyDescent="0.3">
      <c r="A554" t="e">
        <f ca="1">IF('Четырёхпредметные наборы'!$E104 &gt;=Параметры!$A$2,"{"&amp;'Четырёхпредметные наборы'!A104&amp;", "&amp;'Четырёхпредметные наборы'!B104&amp;", "&amp;'Четырёхпредметные наборы'!C104&amp;"}","")</f>
        <v>#N/A</v>
      </c>
      <c r="B554" t="e">
        <f ca="1">IF('Четырёхпредметные наборы'!$E104 &gt;=Параметры!$A$2,"{"&amp;'Четырёхпредметные наборы'!D104&amp;"}","")</f>
        <v>#N/A</v>
      </c>
      <c r="C554" t="e">
        <f ca="1">'Четырёхпредметные наборы'!$E104/COUNT('Список покупок'!$A$2:$A$31)</f>
        <v>#N/A</v>
      </c>
      <c r="D554" t="e">
        <f ca="1">'Четырёхпредметные наборы'!E104/INDIRECT(ADDRESS(MATCH(A554,Таблицы!$M$3:$M$122)+1,4,,,Таблицы!$M$1))</f>
        <v>#N/A</v>
      </c>
      <c r="E554" s="5" t="e">
        <f t="shared" ca="1" si="8"/>
        <v>#N/A</v>
      </c>
    </row>
    <row r="555" spans="1:5" hidden="1" x14ac:dyDescent="0.3">
      <c r="A555" t="e">
        <f ca="1">IF('Четырёхпредметные наборы'!$E105 &gt;=Параметры!$A$2,"{"&amp;'Четырёхпредметные наборы'!A105&amp;", "&amp;'Четырёхпредметные наборы'!B105&amp;", "&amp;'Четырёхпредметные наборы'!C105&amp;"}","")</f>
        <v>#N/A</v>
      </c>
      <c r="B555" t="e">
        <f ca="1">IF('Четырёхпредметные наборы'!$E105 &gt;=Параметры!$A$2,"{"&amp;'Четырёхпредметные наборы'!D105&amp;"}","")</f>
        <v>#N/A</v>
      </c>
      <c r="C555" t="e">
        <f ca="1">'Четырёхпредметные наборы'!$E105/COUNT('Список покупок'!$A$2:$A$31)</f>
        <v>#N/A</v>
      </c>
      <c r="D555" t="e">
        <f ca="1">'Четырёхпредметные наборы'!E105/INDIRECT(ADDRESS(MATCH(A555,Таблицы!$M$3:$M$122)+1,4,,,Таблицы!$M$1))</f>
        <v>#N/A</v>
      </c>
      <c r="E555" s="5" t="e">
        <f t="shared" ca="1" si="8"/>
        <v>#N/A</v>
      </c>
    </row>
    <row r="556" spans="1:5" hidden="1" x14ac:dyDescent="0.3">
      <c r="A556" t="e">
        <f ca="1">IF('Четырёхпредметные наборы'!$E106 &gt;=Параметры!$A$2,"{"&amp;'Четырёхпредметные наборы'!A106&amp;", "&amp;'Четырёхпредметные наборы'!B106&amp;", "&amp;'Четырёхпредметные наборы'!C106&amp;"}","")</f>
        <v>#N/A</v>
      </c>
      <c r="B556" t="e">
        <f ca="1">IF('Четырёхпредметные наборы'!$E106 &gt;=Параметры!$A$2,"{"&amp;'Четырёхпредметные наборы'!D106&amp;"}","")</f>
        <v>#N/A</v>
      </c>
      <c r="C556" t="e">
        <f ca="1">'Четырёхпредметные наборы'!$E106/COUNT('Список покупок'!$A$2:$A$31)</f>
        <v>#N/A</v>
      </c>
      <c r="D556" t="e">
        <f ca="1">'Четырёхпредметные наборы'!E106/INDIRECT(ADDRESS(MATCH(A556,Таблицы!$M$3:$M$122)+1,4,,,Таблицы!$M$1))</f>
        <v>#N/A</v>
      </c>
      <c r="E556" s="5" t="e">
        <f t="shared" ca="1" si="8"/>
        <v>#N/A</v>
      </c>
    </row>
    <row r="557" spans="1:5" hidden="1" x14ac:dyDescent="0.3">
      <c r="A557" t="str">
        <f ca="1">IF('Четырёхпредметные наборы'!$E107 &gt;=Параметры!$A$2,"{"&amp;'Четырёхпредметные наборы'!A107&amp;", "&amp;'Четырёхпредметные наборы'!B107&amp;", "&amp;'Четырёхпредметные наборы'!C107&amp;"}","")</f>
        <v>{Баралгин, Влажные салфетки, Долгит}</v>
      </c>
      <c r="B557" t="str">
        <f ca="1">IF('Четырёхпредметные наборы'!$E107 &gt;=Параметры!$A$2,"{"&amp;'Четырёхпредметные наборы'!D107&amp;"}","")</f>
        <v>{Контрактубекс}</v>
      </c>
      <c r="C557">
        <f ca="1">'Четырёхпредметные наборы'!$E107/COUNT('Список покупок'!$A$2:$A$31)</f>
        <v>0.16666666666666666</v>
      </c>
      <c r="D557">
        <f ca="1">'Четырёхпредметные наборы'!E107/INDIRECT(ADDRESS(MATCH(A557,Таблицы!$M$3:$M$122)+1,4,,,Таблицы!$M$1))</f>
        <v>0.83333333333333337</v>
      </c>
      <c r="E557" s="5">
        <f t="shared" ca="1" si="8"/>
        <v>0.1388888888888889</v>
      </c>
    </row>
    <row r="558" spans="1:5" hidden="1" x14ac:dyDescent="0.3">
      <c r="A558" t="str">
        <f ca="1">IF('Четырёхпредметные наборы'!$E108 &gt;=Параметры!$A$2,"{"&amp;'Четырёхпредметные наборы'!A108&amp;", "&amp;'Четырёхпредметные наборы'!B108&amp;", "&amp;'Четырёхпредметные наборы'!C108&amp;"}","")</f>
        <v/>
      </c>
      <c r="B558" t="str">
        <f ca="1">IF('Четырёхпредметные наборы'!$E108 &gt;=Параметры!$A$2,"{"&amp;'Четырёхпредметные наборы'!D108&amp;"}","")</f>
        <v/>
      </c>
      <c r="C558">
        <f ca="1">'Четырёхпредметные наборы'!$E108/COUNT('Список покупок'!$A$2:$A$31)</f>
        <v>6.6666666666666666E-2</v>
      </c>
      <c r="D558" t="e">
        <f ca="1">'Четырёхпредметные наборы'!E108/INDIRECT(ADDRESS(MATCH(A558,Таблицы!$M$3:$M$122)+1,4,,,Таблицы!$M$1))</f>
        <v>#N/A</v>
      </c>
      <c r="E558" s="5" t="e">
        <f t="shared" ca="1" si="8"/>
        <v>#N/A</v>
      </c>
    </row>
    <row r="559" spans="1:5" hidden="1" x14ac:dyDescent="0.3">
      <c r="A559" t="e">
        <f ca="1">IF('Четырёхпредметные наборы'!$E109 &gt;=Параметры!$A$2,"{"&amp;'Четырёхпредметные наборы'!A109&amp;", "&amp;'Четырёхпредметные наборы'!B109&amp;", "&amp;'Четырёхпредметные наборы'!C109&amp;"}","")</f>
        <v>#N/A</v>
      </c>
      <c r="B559" t="e">
        <f ca="1">IF('Четырёхпредметные наборы'!$E109 &gt;=Параметры!$A$2,"{"&amp;'Четырёхпредметные наборы'!D109&amp;"}","")</f>
        <v>#N/A</v>
      </c>
      <c r="C559" t="e">
        <f ca="1">'Четырёхпредметные наборы'!$E109/COUNT('Список покупок'!$A$2:$A$31)</f>
        <v>#N/A</v>
      </c>
      <c r="D559" t="e">
        <f ca="1">'Четырёхпредметные наборы'!E109/INDIRECT(ADDRESS(MATCH(A559,Таблицы!$M$3:$M$122)+1,4,,,Таблицы!$M$1))</f>
        <v>#N/A</v>
      </c>
      <c r="E559" s="5" t="e">
        <f t="shared" ca="1" si="8"/>
        <v>#N/A</v>
      </c>
    </row>
    <row r="560" spans="1:5" hidden="1" x14ac:dyDescent="0.3">
      <c r="A560" t="e">
        <f ca="1">IF('Четырёхпредметные наборы'!$E110 &gt;=Параметры!$A$2,"{"&amp;'Четырёхпредметные наборы'!A110&amp;", "&amp;'Четырёхпредметные наборы'!B110&amp;", "&amp;'Четырёхпредметные наборы'!C110&amp;"}","")</f>
        <v>#N/A</v>
      </c>
      <c r="B560" t="e">
        <f ca="1">IF('Четырёхпредметные наборы'!$E110 &gt;=Параметры!$A$2,"{"&amp;'Четырёхпредметные наборы'!D110&amp;"}","")</f>
        <v>#N/A</v>
      </c>
      <c r="C560" t="e">
        <f ca="1">'Четырёхпредметные наборы'!$E110/COUNT('Список покупок'!$A$2:$A$31)</f>
        <v>#N/A</v>
      </c>
      <c r="D560" t="e">
        <f ca="1">'Четырёхпредметные наборы'!E110/INDIRECT(ADDRESS(MATCH(A560,Таблицы!$M$3:$M$122)+1,4,,,Таблицы!$M$1))</f>
        <v>#N/A</v>
      </c>
      <c r="E560" s="5" t="e">
        <f t="shared" ca="1" si="8"/>
        <v>#N/A</v>
      </c>
    </row>
    <row r="561" spans="1:5" hidden="1" x14ac:dyDescent="0.3">
      <c r="A561" t="str">
        <f ca="1">IF('Четырёхпредметные наборы'!$E111 &gt;=Параметры!$A$2,"{"&amp;'Четырёхпредметные наборы'!A111&amp;", "&amp;'Четырёхпредметные наборы'!B111&amp;", "&amp;'Четырёхпредметные наборы'!C111&amp;"}","")</f>
        <v/>
      </c>
      <c r="B561" t="str">
        <f ca="1">IF('Четырёхпредметные наборы'!$E111 &gt;=Параметры!$A$2,"{"&amp;'Четырёхпредметные наборы'!D111&amp;"}","")</f>
        <v/>
      </c>
      <c r="C561">
        <f ca="1">'Четырёхпредметные наборы'!$E111/COUNT('Список покупок'!$A$2:$A$31)</f>
        <v>6.6666666666666666E-2</v>
      </c>
      <c r="D561" t="e">
        <f ca="1">'Четырёхпредметные наборы'!E111/INDIRECT(ADDRESS(MATCH(A561,Таблицы!$M$3:$M$122)+1,4,,,Таблицы!$M$1))</f>
        <v>#N/A</v>
      </c>
      <c r="E561" s="5" t="e">
        <f t="shared" ca="1" si="8"/>
        <v>#N/A</v>
      </c>
    </row>
    <row r="562" spans="1:5" hidden="1" x14ac:dyDescent="0.3">
      <c r="A562" t="str">
        <f ca="1">IF('Четырёхпредметные наборы'!$E112 &gt;=Параметры!$A$2,"{"&amp;'Четырёхпредметные наборы'!A112&amp;", "&amp;'Четырёхпредметные наборы'!B112&amp;", "&amp;'Четырёхпредметные наборы'!C112&amp;"}","")</f>
        <v/>
      </c>
      <c r="B562" t="str">
        <f ca="1">IF('Четырёхпредметные наборы'!$E112 &gt;=Параметры!$A$2,"{"&amp;'Четырёхпредметные наборы'!D112&amp;"}","")</f>
        <v/>
      </c>
      <c r="C562">
        <f ca="1">'Четырёхпредметные наборы'!$E112/COUNT('Список покупок'!$A$2:$A$31)</f>
        <v>0.1</v>
      </c>
      <c r="D562" t="e">
        <f ca="1">'Четырёхпредметные наборы'!E112/INDIRECT(ADDRESS(MATCH(A562,Таблицы!$M$3:$M$122)+1,4,,,Таблицы!$M$1))</f>
        <v>#N/A</v>
      </c>
      <c r="E562" s="5" t="e">
        <f t="shared" ca="1" si="8"/>
        <v>#N/A</v>
      </c>
    </row>
    <row r="563" spans="1:5" hidden="1" x14ac:dyDescent="0.3">
      <c r="A563" t="e">
        <f ca="1">IF('Четырёхпредметные наборы'!$E113 &gt;=Параметры!$A$2,"{"&amp;'Четырёхпредметные наборы'!A113&amp;", "&amp;'Четырёхпредметные наборы'!B113&amp;", "&amp;'Четырёхпредметные наборы'!C113&amp;"}","")</f>
        <v>#N/A</v>
      </c>
      <c r="B563" t="e">
        <f ca="1">IF('Четырёхпредметные наборы'!$E113 &gt;=Параметры!$A$2,"{"&amp;'Четырёхпредметные наборы'!D113&amp;"}","")</f>
        <v>#N/A</v>
      </c>
      <c r="C563" t="e">
        <f ca="1">'Четырёхпредметные наборы'!$E113/COUNT('Список покупок'!$A$2:$A$31)</f>
        <v>#N/A</v>
      </c>
      <c r="D563" t="e">
        <f ca="1">'Четырёхпредметные наборы'!E113/INDIRECT(ADDRESS(MATCH(A563,Таблицы!$M$3:$M$122)+1,4,,,Таблицы!$M$1))</f>
        <v>#N/A</v>
      </c>
      <c r="E563" s="5" t="e">
        <f t="shared" ca="1" si="8"/>
        <v>#N/A</v>
      </c>
    </row>
    <row r="564" spans="1:5" hidden="1" x14ac:dyDescent="0.3">
      <c r="A564" t="e">
        <f ca="1">IF('Четырёхпредметные наборы'!$E114 &gt;=Параметры!$A$2,"{"&amp;'Четырёхпредметные наборы'!A114&amp;", "&amp;'Четырёхпредметные наборы'!B114&amp;", "&amp;'Четырёхпредметные наборы'!C114&amp;"}","")</f>
        <v>#N/A</v>
      </c>
      <c r="B564" t="e">
        <f ca="1">IF('Четырёхпредметные наборы'!$E114 &gt;=Параметры!$A$2,"{"&amp;'Четырёхпредметные наборы'!D114&amp;"}","")</f>
        <v>#N/A</v>
      </c>
      <c r="C564" t="e">
        <f ca="1">'Четырёхпредметные наборы'!$E114/COUNT('Список покупок'!$A$2:$A$31)</f>
        <v>#N/A</v>
      </c>
      <c r="D564" t="e">
        <f ca="1">'Четырёхпредметные наборы'!E114/INDIRECT(ADDRESS(MATCH(A564,Таблицы!$M$3:$M$122)+1,4,,,Таблицы!$M$1))</f>
        <v>#N/A</v>
      </c>
      <c r="E564" s="5" t="e">
        <f t="shared" ca="1" si="8"/>
        <v>#N/A</v>
      </c>
    </row>
    <row r="565" spans="1:5" hidden="1" x14ac:dyDescent="0.3">
      <c r="A565" t="str">
        <f ca="1">IF('Четырёхпредметные наборы'!$E115 &gt;=Параметры!$A$2,"{"&amp;'Четырёхпредметные наборы'!A115&amp;", "&amp;'Четырёхпредметные наборы'!B115&amp;", "&amp;'Четырёхпредметные наборы'!C115&amp;"}","")</f>
        <v/>
      </c>
      <c r="B565" t="str">
        <f ca="1">IF('Четырёхпредметные наборы'!$E115 &gt;=Параметры!$A$2,"{"&amp;'Четырёхпредметные наборы'!D115&amp;"}","")</f>
        <v/>
      </c>
      <c r="C565">
        <f ca="1">'Четырёхпредметные наборы'!$E115/COUNT('Список покупок'!$A$2:$A$31)</f>
        <v>6.6666666666666666E-2</v>
      </c>
      <c r="D565" t="e">
        <f ca="1">'Четырёхпредметные наборы'!E115/INDIRECT(ADDRESS(MATCH(A565,Таблицы!$M$3:$M$122)+1,4,,,Таблицы!$M$1))</f>
        <v>#N/A</v>
      </c>
      <c r="E565" s="5" t="e">
        <f t="shared" ca="1" si="8"/>
        <v>#N/A</v>
      </c>
    </row>
    <row r="566" spans="1:5" hidden="1" x14ac:dyDescent="0.3">
      <c r="A566" t="e">
        <f ca="1">IF('Четырёхпредметные наборы'!$E116 &gt;=Параметры!$A$2,"{"&amp;'Четырёхпредметные наборы'!A116&amp;", "&amp;'Четырёхпредметные наборы'!B116&amp;", "&amp;'Четырёхпредметные наборы'!C116&amp;"}","")</f>
        <v>#N/A</v>
      </c>
      <c r="B566" t="e">
        <f ca="1">IF('Четырёхпредметные наборы'!$E116 &gt;=Параметры!$A$2,"{"&amp;'Четырёхпредметные наборы'!D116&amp;"}","")</f>
        <v>#N/A</v>
      </c>
      <c r="C566" t="e">
        <f ca="1">'Четырёхпредметные наборы'!$E116/COUNT('Список покупок'!$A$2:$A$31)</f>
        <v>#N/A</v>
      </c>
      <c r="D566" t="e">
        <f ca="1">'Четырёхпредметные наборы'!E116/INDIRECT(ADDRESS(MATCH(A566,Таблицы!$M$3:$M$122)+1,4,,,Таблицы!$M$1))</f>
        <v>#N/A</v>
      </c>
      <c r="E566" s="5" t="e">
        <f t="shared" ca="1" si="8"/>
        <v>#N/A</v>
      </c>
    </row>
    <row r="567" spans="1:5" hidden="1" x14ac:dyDescent="0.3">
      <c r="A567" t="e">
        <f ca="1">IF('Четырёхпредметные наборы'!$E117 &gt;=Параметры!$A$2,"{"&amp;'Четырёхпредметные наборы'!A117&amp;", "&amp;'Четырёхпредметные наборы'!B117&amp;", "&amp;'Четырёхпредметные наборы'!C117&amp;"}","")</f>
        <v>#N/A</v>
      </c>
      <c r="B567" t="e">
        <f ca="1">IF('Четырёхпредметные наборы'!$E117 &gt;=Параметры!$A$2,"{"&amp;'Четырёхпредметные наборы'!D117&amp;"}","")</f>
        <v>#N/A</v>
      </c>
      <c r="C567" t="e">
        <f ca="1">'Четырёхпредметные наборы'!$E117/COUNT('Список покупок'!$A$2:$A$31)</f>
        <v>#N/A</v>
      </c>
      <c r="D567" t="e">
        <f ca="1">'Четырёхпредметные наборы'!E117/INDIRECT(ADDRESS(MATCH(A567,Таблицы!$M$3:$M$122)+1,4,,,Таблицы!$M$1))</f>
        <v>#N/A</v>
      </c>
      <c r="E567" s="5" t="e">
        <f t="shared" ca="1" si="8"/>
        <v>#N/A</v>
      </c>
    </row>
    <row r="568" spans="1:5" hidden="1" x14ac:dyDescent="0.3">
      <c r="A568" t="e">
        <f ca="1">IF('Четырёхпредметные наборы'!$E118 &gt;=Параметры!$A$2,"{"&amp;'Четырёхпредметные наборы'!A118&amp;", "&amp;'Четырёхпредметные наборы'!B118&amp;", "&amp;'Четырёхпредметные наборы'!C118&amp;"}","")</f>
        <v>#N/A</v>
      </c>
      <c r="B568" t="e">
        <f ca="1">IF('Четырёхпредметные наборы'!$E118 &gt;=Параметры!$A$2,"{"&amp;'Четырёхпредметные наборы'!D118&amp;"}","")</f>
        <v>#N/A</v>
      </c>
      <c r="C568" t="e">
        <f ca="1">'Четырёхпредметные наборы'!$E118/COUNT('Список покупок'!$A$2:$A$31)</f>
        <v>#N/A</v>
      </c>
      <c r="D568" t="e">
        <f ca="1">'Четырёхпредметные наборы'!E118/INDIRECT(ADDRESS(MATCH(A568,Таблицы!$M$3:$M$122)+1,4,,,Таблицы!$M$1))</f>
        <v>#N/A</v>
      </c>
      <c r="E568" s="5" t="e">
        <f t="shared" ca="1" si="8"/>
        <v>#N/A</v>
      </c>
    </row>
    <row r="569" spans="1:5" hidden="1" x14ac:dyDescent="0.3">
      <c r="A569" t="e">
        <f ca="1">IF('Четырёхпредметные наборы'!$E119 &gt;=Параметры!$A$2,"{"&amp;'Четырёхпредметные наборы'!A119&amp;", "&amp;'Четырёхпредметные наборы'!B119&amp;", "&amp;'Четырёхпредметные наборы'!C119&amp;"}","")</f>
        <v>#N/A</v>
      </c>
      <c r="B569" t="e">
        <f ca="1">IF('Четырёхпредметные наборы'!$E119 &gt;=Параметры!$A$2,"{"&amp;'Четырёхпредметные наборы'!D119&amp;"}","")</f>
        <v>#N/A</v>
      </c>
      <c r="C569" t="e">
        <f ca="1">'Четырёхпредметные наборы'!$E119/COUNT('Список покупок'!$A$2:$A$31)</f>
        <v>#N/A</v>
      </c>
      <c r="D569" t="e">
        <f ca="1">'Четырёхпредметные наборы'!E119/INDIRECT(ADDRESS(MATCH(A569,Таблицы!$M$3:$M$122)+1,4,,,Таблицы!$M$1))</f>
        <v>#N/A</v>
      </c>
      <c r="E569" s="5" t="e">
        <f t="shared" ca="1" si="8"/>
        <v>#N/A</v>
      </c>
    </row>
    <row r="570" spans="1:5" hidden="1" x14ac:dyDescent="0.3">
      <c r="A570" t="e">
        <f ca="1">IF('Четырёхпредметные наборы'!$E120 &gt;=Параметры!$A$2,"{"&amp;'Четырёхпредметные наборы'!A120&amp;", "&amp;'Четырёхпредметные наборы'!B120&amp;", "&amp;'Четырёхпредметные наборы'!C120&amp;"}","")</f>
        <v>#N/A</v>
      </c>
      <c r="B570" t="e">
        <f ca="1">IF('Четырёхпредметные наборы'!$E120 &gt;=Параметры!$A$2,"{"&amp;'Четырёхпредметные наборы'!D120&amp;"}","")</f>
        <v>#N/A</v>
      </c>
      <c r="C570" t="e">
        <f ca="1">'Четырёхпредметные наборы'!$E120/COUNT('Список покупок'!$A$2:$A$31)</f>
        <v>#N/A</v>
      </c>
      <c r="D570" t="e">
        <f ca="1">'Четырёхпредметные наборы'!E120/INDIRECT(ADDRESS(MATCH(A570,Таблицы!$M$3:$M$122)+1,4,,,Таблицы!$M$1))</f>
        <v>#N/A</v>
      </c>
      <c r="E570" s="5" t="e">
        <f t="shared" ca="1" si="8"/>
        <v>#N/A</v>
      </c>
    </row>
    <row r="571" spans="1:5" hidden="1" x14ac:dyDescent="0.3">
      <c r="A571" t="e">
        <f ca="1">IF('Четырёхпредметные наборы'!$E121 &gt;=Параметры!$A$2,"{"&amp;'Четырёхпредметные наборы'!A121&amp;", "&amp;'Четырёхпредметные наборы'!B121&amp;", "&amp;'Четырёхпредметные наборы'!C121&amp;"}","")</f>
        <v>#N/A</v>
      </c>
      <c r="B571" t="e">
        <f ca="1">IF('Четырёхпредметные наборы'!$E121 &gt;=Параметры!$A$2,"{"&amp;'Четырёхпредметные наборы'!D121&amp;"}","")</f>
        <v>#N/A</v>
      </c>
      <c r="C571" t="e">
        <f ca="1">'Четырёхпредметные наборы'!$E121/COUNT('Список покупок'!$A$2:$A$31)</f>
        <v>#N/A</v>
      </c>
      <c r="D571" t="e">
        <f ca="1">'Четырёхпредметные наборы'!E121/INDIRECT(ADDRESS(MATCH(A571,Таблицы!$M$3:$M$122)+1,4,,,Таблицы!$M$1))</f>
        <v>#N/A</v>
      </c>
      <c r="E571" s="5" t="e">
        <f t="shared" ca="1" si="8"/>
        <v>#N/A</v>
      </c>
    </row>
    <row r="572" spans="1:5" hidden="1" x14ac:dyDescent="0.3">
      <c r="A572" t="str">
        <f ca="1">IF('Четырёхпредметные наборы'!$E122 &gt;=Параметры!$A$2,"{"&amp;'Четырёхпредметные наборы'!A122&amp;", "&amp;'Четырёхпредметные наборы'!B122&amp;", "&amp;'Четырёхпредметные наборы'!C122&amp;"}","")</f>
        <v/>
      </c>
      <c r="B572" t="str">
        <f ca="1">IF('Четырёхпредметные наборы'!$E122 &gt;=Параметры!$A$2,"{"&amp;'Четырёхпредметные наборы'!D122&amp;"}","")</f>
        <v/>
      </c>
      <c r="C572">
        <f ca="1">'Четырёхпредметные наборы'!$E122/COUNT('Список покупок'!$A$2:$A$31)</f>
        <v>6.6666666666666666E-2</v>
      </c>
      <c r="D572" t="e">
        <f ca="1">'Четырёхпредметные наборы'!E122/INDIRECT(ADDRESS(MATCH(A572,Таблицы!$M$3:$M$122)+1,4,,,Таблицы!$M$1))</f>
        <v>#N/A</v>
      </c>
      <c r="E572" s="5" t="e">
        <f t="shared" ca="1" si="8"/>
        <v>#N/A</v>
      </c>
    </row>
    <row r="573" spans="1:5" hidden="1" x14ac:dyDescent="0.3">
      <c r="A573" t="e">
        <f ca="1">IF('Четырёхпредметные наборы'!$E123 &gt;=Параметры!$A$2,"{"&amp;'Четырёхпредметные наборы'!A123&amp;", "&amp;'Четырёхпредметные наборы'!B123&amp;", "&amp;'Четырёхпредметные наборы'!C123&amp;"}","")</f>
        <v>#N/A</v>
      </c>
      <c r="B573" t="e">
        <f ca="1">IF('Четырёхпредметные наборы'!$E123 &gt;=Параметры!$A$2,"{"&amp;'Четырёхпредметные наборы'!D123&amp;"}","")</f>
        <v>#N/A</v>
      </c>
      <c r="C573" t="e">
        <f ca="1">'Четырёхпредметные наборы'!$E123/COUNT('Список покупок'!$A$2:$A$31)</f>
        <v>#N/A</v>
      </c>
      <c r="D573" t="e">
        <f ca="1">'Четырёхпредметные наборы'!E123/INDIRECT(ADDRESS(MATCH(A573,Таблицы!$M$3:$M$122)+1,4,,,Таблицы!$M$1))</f>
        <v>#N/A</v>
      </c>
      <c r="E573" s="5" t="e">
        <f t="shared" ca="1" si="8"/>
        <v>#N/A</v>
      </c>
    </row>
    <row r="574" spans="1:5" hidden="1" x14ac:dyDescent="0.3">
      <c r="A574" t="e">
        <f ca="1">IF('Четырёхпредметные наборы'!$E124 &gt;=Параметры!$A$2,"{"&amp;'Четырёхпредметные наборы'!A124&amp;", "&amp;'Четырёхпредметные наборы'!B124&amp;", "&amp;'Четырёхпредметные наборы'!C124&amp;"}","")</f>
        <v>#N/A</v>
      </c>
      <c r="B574" t="e">
        <f ca="1">IF('Четырёхпредметные наборы'!$E124 &gt;=Параметры!$A$2,"{"&amp;'Четырёхпредметные наборы'!D124&amp;"}","")</f>
        <v>#N/A</v>
      </c>
      <c r="C574" t="e">
        <f ca="1">'Четырёхпредметные наборы'!$E124/COUNT('Список покупок'!$A$2:$A$31)</f>
        <v>#N/A</v>
      </c>
      <c r="D574" t="e">
        <f ca="1">'Четырёхпредметные наборы'!E124/INDIRECT(ADDRESS(MATCH(A574,Таблицы!$M$3:$M$122)+1,4,,,Таблицы!$M$1))</f>
        <v>#N/A</v>
      </c>
      <c r="E574" s="5" t="e">
        <f t="shared" ca="1" si="8"/>
        <v>#N/A</v>
      </c>
    </row>
    <row r="575" spans="1:5" hidden="1" x14ac:dyDescent="0.3">
      <c r="A575" t="str">
        <f ca="1">IF('Четырёхпредметные наборы'!$E125 &gt;=Параметры!$A$2,"{"&amp;'Четырёхпредметные наборы'!A125&amp;", "&amp;'Четырёхпредметные наборы'!B125&amp;", "&amp;'Четырёхпредметные наборы'!C125&amp;"}","")</f>
        <v/>
      </c>
      <c r="B575" t="str">
        <f ca="1">IF('Четырёхпредметные наборы'!$E125 &gt;=Параметры!$A$2,"{"&amp;'Четырёхпредметные наборы'!D125&amp;"}","")</f>
        <v/>
      </c>
      <c r="C575">
        <f ca="1">'Четырёхпредметные наборы'!$E125/COUNT('Список покупок'!$A$2:$A$31)</f>
        <v>3.3333333333333333E-2</v>
      </c>
      <c r="D575" t="e">
        <f ca="1">'Четырёхпредметные наборы'!E125/INDIRECT(ADDRESS(MATCH(A575,Таблицы!$M$3:$M$122)+1,4,,,Таблицы!$M$1))</f>
        <v>#N/A</v>
      </c>
      <c r="E575" s="5" t="e">
        <f t="shared" ca="1" si="8"/>
        <v>#N/A</v>
      </c>
    </row>
    <row r="576" spans="1:5" hidden="1" x14ac:dyDescent="0.3">
      <c r="A576" t="e">
        <f ca="1">IF('Четырёхпредметные наборы'!$E126 &gt;=Параметры!$A$2,"{"&amp;'Четырёхпредметные наборы'!A126&amp;", "&amp;'Четырёхпредметные наборы'!B126&amp;", "&amp;'Четырёхпредметные наборы'!C126&amp;"}","")</f>
        <v>#N/A</v>
      </c>
      <c r="B576" t="e">
        <f ca="1">IF('Четырёхпредметные наборы'!$E126 &gt;=Параметры!$A$2,"{"&amp;'Четырёхпредметные наборы'!D126&amp;"}","")</f>
        <v>#N/A</v>
      </c>
      <c r="C576" t="e">
        <f ca="1">'Четырёхпредметные наборы'!$E126/COUNT('Список покупок'!$A$2:$A$31)</f>
        <v>#N/A</v>
      </c>
      <c r="D576" t="e">
        <f ca="1">'Четырёхпредметные наборы'!E126/INDIRECT(ADDRESS(MATCH(A576,Таблицы!$M$3:$M$122)+1,4,,,Таблицы!$M$1))</f>
        <v>#N/A</v>
      </c>
      <c r="E576" s="5" t="e">
        <f t="shared" ca="1" si="8"/>
        <v>#N/A</v>
      </c>
    </row>
    <row r="577" spans="1:5" hidden="1" x14ac:dyDescent="0.3">
      <c r="A577" t="e">
        <f ca="1">IF('Четырёхпредметные наборы'!$E127 &gt;=Параметры!$A$2,"{"&amp;'Четырёхпредметные наборы'!A127&amp;", "&amp;'Четырёхпредметные наборы'!B127&amp;", "&amp;'Четырёхпредметные наборы'!C127&amp;"}","")</f>
        <v>#N/A</v>
      </c>
      <c r="B577" t="e">
        <f ca="1">IF('Четырёхпредметные наборы'!$E127 &gt;=Параметры!$A$2,"{"&amp;'Четырёхпредметные наборы'!D127&amp;"}","")</f>
        <v>#N/A</v>
      </c>
      <c r="C577" t="e">
        <f ca="1">'Четырёхпредметные наборы'!$E127/COUNT('Список покупок'!$A$2:$A$31)</f>
        <v>#N/A</v>
      </c>
      <c r="D577" t="e">
        <f ca="1">'Четырёхпредметные наборы'!E127/INDIRECT(ADDRESS(MATCH(A577,Таблицы!$M$3:$M$122)+1,4,,,Таблицы!$M$1))</f>
        <v>#N/A</v>
      </c>
      <c r="E577" s="5" t="e">
        <f t="shared" ca="1" si="8"/>
        <v>#N/A</v>
      </c>
    </row>
    <row r="578" spans="1:5" hidden="1" x14ac:dyDescent="0.3">
      <c r="A578" t="e">
        <f ca="1">IF('Четырёхпредметные наборы'!$E128 &gt;=Параметры!$A$2,"{"&amp;'Четырёхпредметные наборы'!A128&amp;", "&amp;'Четырёхпредметные наборы'!B128&amp;", "&amp;'Четырёхпредметные наборы'!C128&amp;"}","")</f>
        <v>#N/A</v>
      </c>
      <c r="B578" t="e">
        <f ca="1">IF('Четырёхпредметные наборы'!$E128 &gt;=Параметры!$A$2,"{"&amp;'Четырёхпредметные наборы'!D128&amp;"}","")</f>
        <v>#N/A</v>
      </c>
      <c r="C578" t="e">
        <f ca="1">'Четырёхпредметные наборы'!$E128/COUNT('Список покупок'!$A$2:$A$31)</f>
        <v>#N/A</v>
      </c>
      <c r="D578" t="e">
        <f ca="1">'Четырёхпредметные наборы'!E128/INDIRECT(ADDRESS(MATCH(A578,Таблицы!$M$3:$M$122)+1,4,,,Таблицы!$M$1))</f>
        <v>#N/A</v>
      </c>
      <c r="E578" s="5" t="e">
        <f t="shared" ca="1" si="8"/>
        <v>#N/A</v>
      </c>
    </row>
    <row r="579" spans="1:5" hidden="1" x14ac:dyDescent="0.3">
      <c r="A579" t="e">
        <f ca="1">IF('Четырёхпредметные наборы'!$E129 &gt;=Параметры!$A$2,"{"&amp;'Четырёхпредметные наборы'!A129&amp;", "&amp;'Четырёхпредметные наборы'!B129&amp;", "&amp;'Четырёхпредметные наборы'!C129&amp;"}","")</f>
        <v>#N/A</v>
      </c>
      <c r="B579" t="e">
        <f ca="1">IF('Четырёхпредметные наборы'!$E129 &gt;=Параметры!$A$2,"{"&amp;'Четырёхпредметные наборы'!D129&amp;"}","")</f>
        <v>#N/A</v>
      </c>
      <c r="C579" t="e">
        <f ca="1">'Четырёхпредметные наборы'!$E129/COUNT('Список покупок'!$A$2:$A$31)</f>
        <v>#N/A</v>
      </c>
      <c r="D579" t="e">
        <f ca="1">'Четырёхпредметные наборы'!E129/INDIRECT(ADDRESS(MATCH(A579,Таблицы!$M$3:$M$122)+1,4,,,Таблицы!$M$1))</f>
        <v>#N/A</v>
      </c>
      <c r="E579" s="5" t="e">
        <f t="shared" ca="1" si="8"/>
        <v>#N/A</v>
      </c>
    </row>
    <row r="580" spans="1:5" hidden="1" x14ac:dyDescent="0.3">
      <c r="A580" t="e">
        <f ca="1">IF('Четырёхпредметные наборы'!$E130 &gt;=Параметры!$A$2,"{"&amp;'Четырёхпредметные наборы'!A130&amp;", "&amp;'Четырёхпредметные наборы'!B130&amp;", "&amp;'Четырёхпредметные наборы'!C130&amp;"}","")</f>
        <v>#N/A</v>
      </c>
      <c r="B580" t="e">
        <f ca="1">IF('Четырёхпредметные наборы'!$E130 &gt;=Параметры!$A$2,"{"&amp;'Четырёхпредметные наборы'!D130&amp;"}","")</f>
        <v>#N/A</v>
      </c>
      <c r="C580" t="e">
        <f ca="1">'Четырёхпредметные наборы'!$E130/COUNT('Список покупок'!$A$2:$A$31)</f>
        <v>#N/A</v>
      </c>
      <c r="D580" t="e">
        <f ca="1">'Четырёхпредметные наборы'!E130/INDIRECT(ADDRESS(MATCH(A580,Таблицы!$M$3:$M$122)+1,4,,,Таблицы!$M$1))</f>
        <v>#N/A</v>
      </c>
      <c r="E580" s="5" t="e">
        <f t="shared" ca="1" si="8"/>
        <v>#N/A</v>
      </c>
    </row>
    <row r="581" spans="1:5" hidden="1" x14ac:dyDescent="0.3">
      <c r="A581" t="e">
        <f ca="1">IF('Четырёхпредметные наборы'!$E131 &gt;=Параметры!$A$2,"{"&amp;'Четырёхпредметные наборы'!A131&amp;", "&amp;'Четырёхпредметные наборы'!B131&amp;", "&amp;'Четырёхпредметные наборы'!C131&amp;"}","")</f>
        <v>#N/A</v>
      </c>
      <c r="B581" t="e">
        <f ca="1">IF('Четырёхпредметные наборы'!$E131 &gt;=Параметры!$A$2,"{"&amp;'Четырёхпредметные наборы'!D131&amp;"}","")</f>
        <v>#N/A</v>
      </c>
      <c r="C581" t="e">
        <f ca="1">'Четырёхпредметные наборы'!$E131/COUNT('Список покупок'!$A$2:$A$31)</f>
        <v>#N/A</v>
      </c>
      <c r="D581" t="e">
        <f ca="1">'Четырёхпредметные наборы'!E131/INDIRECT(ADDRESS(MATCH(A581,Таблицы!$M$3:$M$122)+1,4,,,Таблицы!$M$1))</f>
        <v>#N/A</v>
      </c>
      <c r="E581" s="5" t="e">
        <f t="shared" ref="E581:E644" ca="1" si="9">C581*D581</f>
        <v>#N/A</v>
      </c>
    </row>
    <row r="582" spans="1:5" hidden="1" x14ac:dyDescent="0.3">
      <c r="A582" t="e">
        <f ca="1">IF('Четырёхпредметные наборы'!$E132 &gt;=Параметры!$A$2,"{"&amp;'Четырёхпредметные наборы'!A132&amp;", "&amp;'Четырёхпредметные наборы'!B132&amp;", "&amp;'Четырёхпредметные наборы'!C132&amp;"}","")</f>
        <v>#N/A</v>
      </c>
      <c r="B582" t="e">
        <f ca="1">IF('Четырёхпредметные наборы'!$E132 &gt;=Параметры!$A$2,"{"&amp;'Четырёхпредметные наборы'!D132&amp;"}","")</f>
        <v>#N/A</v>
      </c>
      <c r="C582" t="e">
        <f ca="1">'Четырёхпредметные наборы'!$E132/COUNT('Список покупок'!$A$2:$A$31)</f>
        <v>#N/A</v>
      </c>
      <c r="D582" t="e">
        <f ca="1">'Четырёхпредметные наборы'!E132/INDIRECT(ADDRESS(MATCH(A582,Таблицы!$M$3:$M$122)+1,4,,,Таблицы!$M$1))</f>
        <v>#N/A</v>
      </c>
      <c r="E582" s="5" t="e">
        <f t="shared" ca="1" si="9"/>
        <v>#N/A</v>
      </c>
    </row>
    <row r="583" spans="1:5" hidden="1" x14ac:dyDescent="0.3">
      <c r="A583" t="e">
        <f ca="1">IF('Четырёхпредметные наборы'!$E133 &gt;=Параметры!$A$2,"{"&amp;'Четырёхпредметные наборы'!A133&amp;", "&amp;'Четырёхпредметные наборы'!B133&amp;", "&amp;'Четырёхпредметные наборы'!C133&amp;"}","")</f>
        <v>#N/A</v>
      </c>
      <c r="B583" t="e">
        <f ca="1">IF('Четырёхпредметные наборы'!$E133 &gt;=Параметры!$A$2,"{"&amp;'Четырёхпредметные наборы'!D133&amp;"}","")</f>
        <v>#N/A</v>
      </c>
      <c r="C583" t="e">
        <f ca="1">'Четырёхпредметные наборы'!$E133/COUNT('Список покупок'!$A$2:$A$31)</f>
        <v>#N/A</v>
      </c>
      <c r="D583" t="e">
        <f ca="1">'Четырёхпредметные наборы'!E133/INDIRECT(ADDRESS(MATCH(A583,Таблицы!$M$3:$M$122)+1,4,,,Таблицы!$M$1))</f>
        <v>#N/A</v>
      </c>
      <c r="E583" s="5" t="e">
        <f t="shared" ca="1" si="9"/>
        <v>#N/A</v>
      </c>
    </row>
    <row r="584" spans="1:5" hidden="1" x14ac:dyDescent="0.3">
      <c r="A584" t="e">
        <f ca="1">IF('Четырёхпредметные наборы'!$E134 &gt;=Параметры!$A$2,"{"&amp;'Четырёхпредметные наборы'!A134&amp;", "&amp;'Четырёхпредметные наборы'!B134&amp;", "&amp;'Четырёхпредметные наборы'!C134&amp;"}","")</f>
        <v>#N/A</v>
      </c>
      <c r="B584" t="e">
        <f ca="1">IF('Четырёхпредметные наборы'!$E134 &gt;=Параметры!$A$2,"{"&amp;'Четырёхпредметные наборы'!D134&amp;"}","")</f>
        <v>#N/A</v>
      </c>
      <c r="C584" t="e">
        <f ca="1">'Четырёхпредметные наборы'!$E134/COUNT('Список покупок'!$A$2:$A$31)</f>
        <v>#N/A</v>
      </c>
      <c r="D584" t="e">
        <f ca="1">'Четырёхпредметные наборы'!E134/INDIRECT(ADDRESS(MATCH(A584,Таблицы!$M$3:$M$122)+1,4,,,Таблицы!$M$1))</f>
        <v>#N/A</v>
      </c>
      <c r="E584" s="5" t="e">
        <f t="shared" ca="1" si="9"/>
        <v>#N/A</v>
      </c>
    </row>
    <row r="585" spans="1:5" hidden="1" x14ac:dyDescent="0.3">
      <c r="A585" t="e">
        <f ca="1">IF('Четырёхпредметные наборы'!$E135 &gt;=Параметры!$A$2,"{"&amp;'Четырёхпредметные наборы'!A135&amp;", "&amp;'Четырёхпредметные наборы'!B135&amp;", "&amp;'Четырёхпредметные наборы'!C135&amp;"}","")</f>
        <v>#N/A</v>
      </c>
      <c r="B585" t="e">
        <f ca="1">IF('Четырёхпредметные наборы'!$E135 &gt;=Параметры!$A$2,"{"&amp;'Четырёхпредметные наборы'!D135&amp;"}","")</f>
        <v>#N/A</v>
      </c>
      <c r="C585" t="e">
        <f ca="1">'Четырёхпредметные наборы'!$E135/COUNT('Список покупок'!$A$2:$A$31)</f>
        <v>#N/A</v>
      </c>
      <c r="D585" t="e">
        <f ca="1">'Четырёхпредметные наборы'!E135/INDIRECT(ADDRESS(MATCH(A585,Таблицы!$M$3:$M$122)+1,4,,,Таблицы!$M$1))</f>
        <v>#N/A</v>
      </c>
      <c r="E585" s="5" t="e">
        <f t="shared" ca="1" si="9"/>
        <v>#N/A</v>
      </c>
    </row>
    <row r="586" spans="1:5" hidden="1" x14ac:dyDescent="0.3">
      <c r="A586" t="e">
        <f ca="1">IF('Четырёхпредметные наборы'!$E136 &gt;=Параметры!$A$2,"{"&amp;'Четырёхпредметные наборы'!A136&amp;", "&amp;'Четырёхпредметные наборы'!B136&amp;", "&amp;'Четырёхпредметные наборы'!C136&amp;"}","")</f>
        <v>#N/A</v>
      </c>
      <c r="B586" t="e">
        <f ca="1">IF('Четырёхпредметные наборы'!$E136 &gt;=Параметры!$A$2,"{"&amp;'Четырёхпредметные наборы'!D136&amp;"}","")</f>
        <v>#N/A</v>
      </c>
      <c r="C586" t="e">
        <f ca="1">'Четырёхпредметные наборы'!$E136/COUNT('Список покупок'!$A$2:$A$31)</f>
        <v>#N/A</v>
      </c>
      <c r="D586" t="e">
        <f ca="1">'Четырёхпредметные наборы'!E136/INDIRECT(ADDRESS(MATCH(A586,Таблицы!$M$3:$M$122)+1,4,,,Таблицы!$M$1))</f>
        <v>#N/A</v>
      </c>
      <c r="E586" s="5" t="e">
        <f t="shared" ca="1" si="9"/>
        <v>#N/A</v>
      </c>
    </row>
    <row r="587" spans="1:5" hidden="1" x14ac:dyDescent="0.3">
      <c r="A587" t="e">
        <f ca="1">IF('Четырёхпредметные наборы'!$E137 &gt;=Параметры!$A$2,"{"&amp;'Четырёхпредметные наборы'!A137&amp;", "&amp;'Четырёхпредметные наборы'!B137&amp;", "&amp;'Четырёхпредметные наборы'!C137&amp;"}","")</f>
        <v>#N/A</v>
      </c>
      <c r="B587" t="e">
        <f ca="1">IF('Четырёхпредметные наборы'!$E137 &gt;=Параметры!$A$2,"{"&amp;'Четырёхпредметные наборы'!D137&amp;"}","")</f>
        <v>#N/A</v>
      </c>
      <c r="C587" t="e">
        <f ca="1">'Четырёхпредметные наборы'!$E137/COUNT('Список покупок'!$A$2:$A$31)</f>
        <v>#N/A</v>
      </c>
      <c r="D587" t="e">
        <f ca="1">'Четырёхпредметные наборы'!E137/INDIRECT(ADDRESS(MATCH(A587,Таблицы!$M$3:$M$122)+1,4,,,Таблицы!$M$1))</f>
        <v>#N/A</v>
      </c>
      <c r="E587" s="5" t="e">
        <f t="shared" ca="1" si="9"/>
        <v>#N/A</v>
      </c>
    </row>
    <row r="588" spans="1:5" hidden="1" x14ac:dyDescent="0.3">
      <c r="A588" t="e">
        <f ca="1">IF('Четырёхпредметные наборы'!$E138 &gt;=Параметры!$A$2,"{"&amp;'Четырёхпредметные наборы'!A138&amp;", "&amp;'Четырёхпредметные наборы'!B138&amp;", "&amp;'Четырёхпредметные наборы'!C138&amp;"}","")</f>
        <v>#N/A</v>
      </c>
      <c r="B588" t="e">
        <f ca="1">IF('Четырёхпредметные наборы'!$E138 &gt;=Параметры!$A$2,"{"&amp;'Четырёхпредметные наборы'!D138&amp;"}","")</f>
        <v>#N/A</v>
      </c>
      <c r="C588" t="e">
        <f ca="1">'Четырёхпредметные наборы'!$E138/COUNT('Список покупок'!$A$2:$A$31)</f>
        <v>#N/A</v>
      </c>
      <c r="D588" t="e">
        <f ca="1">'Четырёхпредметные наборы'!E138/INDIRECT(ADDRESS(MATCH(A588,Таблицы!$M$3:$M$122)+1,4,,,Таблицы!$M$1))</f>
        <v>#N/A</v>
      </c>
      <c r="E588" s="5" t="e">
        <f t="shared" ca="1" si="9"/>
        <v>#N/A</v>
      </c>
    </row>
    <row r="589" spans="1:5" hidden="1" x14ac:dyDescent="0.3">
      <c r="A589" t="e">
        <f ca="1">IF('Четырёхпредметные наборы'!$E139 &gt;=Параметры!$A$2,"{"&amp;'Четырёхпредметные наборы'!A139&amp;", "&amp;'Четырёхпредметные наборы'!B139&amp;", "&amp;'Четырёхпредметные наборы'!C139&amp;"}","")</f>
        <v>#N/A</v>
      </c>
      <c r="B589" t="e">
        <f ca="1">IF('Четырёхпредметные наборы'!$E139 &gt;=Параметры!$A$2,"{"&amp;'Четырёхпредметные наборы'!D139&amp;"}","")</f>
        <v>#N/A</v>
      </c>
      <c r="C589" t="e">
        <f ca="1">'Четырёхпредметные наборы'!$E139/COUNT('Список покупок'!$A$2:$A$31)</f>
        <v>#N/A</v>
      </c>
      <c r="D589" t="e">
        <f ca="1">'Четырёхпредметные наборы'!E139/INDIRECT(ADDRESS(MATCH(A589,Таблицы!$M$3:$M$122)+1,4,,,Таблицы!$M$1))</f>
        <v>#N/A</v>
      </c>
      <c r="E589" s="5" t="e">
        <f t="shared" ca="1" si="9"/>
        <v>#N/A</v>
      </c>
    </row>
    <row r="590" spans="1:5" hidden="1" x14ac:dyDescent="0.3">
      <c r="A590" t="e">
        <f ca="1">IF('Четырёхпредметные наборы'!$E140 &gt;=Параметры!$A$2,"{"&amp;'Четырёхпредметные наборы'!A140&amp;", "&amp;'Четырёхпредметные наборы'!B140&amp;", "&amp;'Четырёхпредметные наборы'!C140&amp;"}","")</f>
        <v>#N/A</v>
      </c>
      <c r="B590" t="e">
        <f ca="1">IF('Четырёхпредметные наборы'!$E140 &gt;=Параметры!$A$2,"{"&amp;'Четырёхпредметные наборы'!D140&amp;"}","")</f>
        <v>#N/A</v>
      </c>
      <c r="C590" t="e">
        <f ca="1">'Четырёхпредметные наборы'!$E140/COUNT('Список покупок'!$A$2:$A$31)</f>
        <v>#N/A</v>
      </c>
      <c r="D590" t="e">
        <f ca="1">'Четырёхпредметные наборы'!E140/INDIRECT(ADDRESS(MATCH(A590,Таблицы!$M$3:$M$122)+1,4,,,Таблицы!$M$1))</f>
        <v>#N/A</v>
      </c>
      <c r="E590" s="5" t="e">
        <f t="shared" ca="1" si="9"/>
        <v>#N/A</v>
      </c>
    </row>
    <row r="591" spans="1:5" hidden="1" x14ac:dyDescent="0.3">
      <c r="A591" t="e">
        <f ca="1">IF('Четырёхпредметные наборы'!$E141 &gt;=Параметры!$A$2,"{"&amp;'Четырёхпредметные наборы'!A141&amp;", "&amp;'Четырёхпредметные наборы'!B141&amp;", "&amp;'Четырёхпредметные наборы'!C141&amp;"}","")</f>
        <v>#N/A</v>
      </c>
      <c r="B591" t="e">
        <f ca="1">IF('Четырёхпредметные наборы'!$E141 &gt;=Параметры!$A$2,"{"&amp;'Четырёхпредметные наборы'!D141&amp;"}","")</f>
        <v>#N/A</v>
      </c>
      <c r="C591" t="e">
        <f ca="1">'Четырёхпредметные наборы'!$E141/COUNT('Список покупок'!$A$2:$A$31)</f>
        <v>#N/A</v>
      </c>
      <c r="D591" t="e">
        <f ca="1">'Четырёхпредметные наборы'!E141/INDIRECT(ADDRESS(MATCH(A591,Таблицы!$M$3:$M$122)+1,4,,,Таблицы!$M$1))</f>
        <v>#N/A</v>
      </c>
      <c r="E591" s="5" t="e">
        <f t="shared" ca="1" si="9"/>
        <v>#N/A</v>
      </c>
    </row>
    <row r="592" spans="1:5" hidden="1" x14ac:dyDescent="0.3">
      <c r="A592" t="str">
        <f ca="1">IF('Четырёхпредметные наборы'!$E142 &gt;=Параметры!$A$2,"{"&amp;'Четырёхпредметные наборы'!A142&amp;", "&amp;'Четырёхпредметные наборы'!B142&amp;", "&amp;'Четырёхпредметные наборы'!C142&amp;"}","")</f>
        <v>{Валидол, Влажные салфетки, Долгит}</v>
      </c>
      <c r="B592" t="str">
        <f ca="1">IF('Четырёхпредметные наборы'!$E142 &gt;=Параметры!$A$2,"{"&amp;'Четырёхпредметные наборы'!D142&amp;"}","")</f>
        <v>{Контрактубекс}</v>
      </c>
      <c r="C592">
        <f ca="1">'Четырёхпредметные наборы'!$E142/COUNT('Список покупок'!$A$2:$A$31)</f>
        <v>0.23333333333333334</v>
      </c>
      <c r="D592">
        <f ca="1">'Четырёхпредметные наборы'!E142/INDIRECT(ADDRESS(MATCH(A592,Таблицы!$M$3:$M$122)+1,4,,,Таблицы!$M$1))</f>
        <v>0.77777777777777779</v>
      </c>
      <c r="E592" s="5">
        <f t="shared" ca="1" si="9"/>
        <v>0.18148148148148149</v>
      </c>
    </row>
    <row r="593" spans="1:5" hidden="1" x14ac:dyDescent="0.3">
      <c r="A593" t="str">
        <f ca="1">IF('Четырёхпредметные наборы'!$E143 &gt;=Параметры!$A$2,"{"&amp;'Четырёхпредметные наборы'!A143&amp;", "&amp;'Четырёхпредметные наборы'!B143&amp;", "&amp;'Четырёхпредметные наборы'!C143&amp;"}","")</f>
        <v/>
      </c>
      <c r="B593" t="str">
        <f ca="1">IF('Четырёхпредметные наборы'!$E143 &gt;=Параметры!$A$2,"{"&amp;'Четырёхпредметные наборы'!D143&amp;"}","")</f>
        <v/>
      </c>
      <c r="C593">
        <f ca="1">'Четырёхпредметные наборы'!$E143/COUNT('Список покупок'!$A$2:$A$31)</f>
        <v>0.13333333333333333</v>
      </c>
      <c r="D593" t="e">
        <f ca="1">'Четырёхпредметные наборы'!E143/INDIRECT(ADDRESS(MATCH(A593,Таблицы!$M$3:$M$122)+1,4,,,Таблицы!$M$1))</f>
        <v>#N/A</v>
      </c>
      <c r="E593" s="5" t="e">
        <f t="shared" ca="1" si="9"/>
        <v>#N/A</v>
      </c>
    </row>
    <row r="594" spans="1:5" hidden="1" x14ac:dyDescent="0.3">
      <c r="A594" t="e">
        <f ca="1">IF('Четырёхпредметные наборы'!$E144 &gt;=Параметры!$A$2,"{"&amp;'Четырёхпредметные наборы'!A144&amp;", "&amp;'Четырёхпредметные наборы'!B144&amp;", "&amp;'Четырёхпредметные наборы'!C144&amp;"}","")</f>
        <v>#N/A</v>
      </c>
      <c r="B594" t="e">
        <f ca="1">IF('Четырёхпредметные наборы'!$E144 &gt;=Параметры!$A$2,"{"&amp;'Четырёхпредметные наборы'!D144&amp;"}","")</f>
        <v>#N/A</v>
      </c>
      <c r="C594" t="e">
        <f ca="1">'Четырёхпредметные наборы'!$E144/COUNT('Список покупок'!$A$2:$A$31)</f>
        <v>#N/A</v>
      </c>
      <c r="D594" t="e">
        <f ca="1">'Четырёхпредметные наборы'!E144/INDIRECT(ADDRESS(MATCH(A594,Таблицы!$M$3:$M$122)+1,4,,,Таблицы!$M$1))</f>
        <v>#N/A</v>
      </c>
      <c r="E594" s="5" t="e">
        <f t="shared" ca="1" si="9"/>
        <v>#N/A</v>
      </c>
    </row>
    <row r="595" spans="1:5" hidden="1" x14ac:dyDescent="0.3">
      <c r="A595" t="e">
        <f ca="1">IF('Четырёхпредметные наборы'!$E145 &gt;=Параметры!$A$2,"{"&amp;'Четырёхпредметные наборы'!A145&amp;", "&amp;'Четырёхпредметные наборы'!B145&amp;", "&amp;'Четырёхпредметные наборы'!C145&amp;"}","")</f>
        <v>#N/A</v>
      </c>
      <c r="B595" t="e">
        <f ca="1">IF('Четырёхпредметные наборы'!$E145 &gt;=Параметры!$A$2,"{"&amp;'Четырёхпредметные наборы'!D145&amp;"}","")</f>
        <v>#N/A</v>
      </c>
      <c r="C595" t="e">
        <f ca="1">'Четырёхпредметные наборы'!$E145/COUNT('Список покупок'!$A$2:$A$31)</f>
        <v>#N/A</v>
      </c>
      <c r="D595" t="e">
        <f ca="1">'Четырёхпредметные наборы'!E145/INDIRECT(ADDRESS(MATCH(A595,Таблицы!$M$3:$M$122)+1,4,,,Таблицы!$M$1))</f>
        <v>#N/A</v>
      </c>
      <c r="E595" s="5" t="e">
        <f t="shared" ca="1" si="9"/>
        <v>#N/A</v>
      </c>
    </row>
    <row r="596" spans="1:5" hidden="1" x14ac:dyDescent="0.3">
      <c r="A596" t="str">
        <f ca="1">IF('Четырёхпредметные наборы'!$E146 &gt;=Параметры!$A$2,"{"&amp;'Четырёхпредметные наборы'!A146&amp;", "&amp;'Четырёхпредметные наборы'!B146&amp;", "&amp;'Четырёхпредметные наборы'!C146&amp;"}","")</f>
        <v/>
      </c>
      <c r="B596" t="str">
        <f ca="1">IF('Четырёхпредметные наборы'!$E146 &gt;=Параметры!$A$2,"{"&amp;'Четырёхпредметные наборы'!D146&amp;"}","")</f>
        <v/>
      </c>
      <c r="C596">
        <f ca="1">'Четырёхпредметные наборы'!$E146/COUNT('Список покупок'!$A$2:$A$31)</f>
        <v>3.3333333333333333E-2</v>
      </c>
      <c r="D596" t="e">
        <f ca="1">'Четырёхпредметные наборы'!E146/INDIRECT(ADDRESS(MATCH(A596,Таблицы!$M$3:$M$122)+1,4,,,Таблицы!$M$1))</f>
        <v>#N/A</v>
      </c>
      <c r="E596" s="5" t="e">
        <f t="shared" ca="1" si="9"/>
        <v>#N/A</v>
      </c>
    </row>
    <row r="597" spans="1:5" hidden="1" x14ac:dyDescent="0.3">
      <c r="A597" t="str">
        <f ca="1">IF('Четырёхпредметные наборы'!$E147 &gt;=Параметры!$A$2,"{"&amp;'Четырёхпредметные наборы'!A147&amp;", "&amp;'Четырёхпредметные наборы'!B147&amp;", "&amp;'Четырёхпредметные наборы'!C147&amp;"}","")</f>
        <v/>
      </c>
      <c r="B597" t="str">
        <f ca="1">IF('Четырёхпредметные наборы'!$E147 &gt;=Параметры!$A$2,"{"&amp;'Четырёхпредметные наборы'!D147&amp;"}","")</f>
        <v/>
      </c>
      <c r="C597">
        <f ca="1">'Четырёхпредметные наборы'!$E147/COUNT('Список покупок'!$A$2:$A$31)</f>
        <v>0.13333333333333333</v>
      </c>
      <c r="D597" t="e">
        <f ca="1">'Четырёхпредметные наборы'!E147/INDIRECT(ADDRESS(MATCH(A597,Таблицы!$M$3:$M$122)+1,4,,,Таблицы!$M$1))</f>
        <v>#N/A</v>
      </c>
      <c r="E597" s="5" t="e">
        <f t="shared" ca="1" si="9"/>
        <v>#N/A</v>
      </c>
    </row>
    <row r="598" spans="1:5" hidden="1" x14ac:dyDescent="0.3">
      <c r="A598" t="e">
        <f ca="1">IF('Четырёхпредметные наборы'!$E148 &gt;=Параметры!$A$2,"{"&amp;'Четырёхпредметные наборы'!A148&amp;", "&amp;'Четырёхпредметные наборы'!B148&amp;", "&amp;'Четырёхпредметные наборы'!C148&amp;"}","")</f>
        <v>#N/A</v>
      </c>
      <c r="B598" t="e">
        <f ca="1">IF('Четырёхпредметные наборы'!$E148 &gt;=Параметры!$A$2,"{"&amp;'Четырёхпредметные наборы'!D148&amp;"}","")</f>
        <v>#N/A</v>
      </c>
      <c r="C598" t="e">
        <f ca="1">'Четырёхпредметные наборы'!$E148/COUNT('Список покупок'!$A$2:$A$31)</f>
        <v>#N/A</v>
      </c>
      <c r="D598" t="e">
        <f ca="1">'Четырёхпредметные наборы'!E148/INDIRECT(ADDRESS(MATCH(A598,Таблицы!$M$3:$M$122)+1,4,,,Таблицы!$M$1))</f>
        <v>#N/A</v>
      </c>
      <c r="E598" s="5" t="e">
        <f t="shared" ca="1" si="9"/>
        <v>#N/A</v>
      </c>
    </row>
    <row r="599" spans="1:5" hidden="1" x14ac:dyDescent="0.3">
      <c r="A599" t="e">
        <f ca="1">IF('Четырёхпредметные наборы'!$E149 &gt;=Параметры!$A$2,"{"&amp;'Четырёхпредметные наборы'!A149&amp;", "&amp;'Четырёхпредметные наборы'!B149&amp;", "&amp;'Четырёхпредметные наборы'!C149&amp;"}","")</f>
        <v>#N/A</v>
      </c>
      <c r="B599" t="e">
        <f ca="1">IF('Четырёхпредметные наборы'!$E149 &gt;=Параметры!$A$2,"{"&amp;'Четырёхпредметные наборы'!D149&amp;"}","")</f>
        <v>#N/A</v>
      </c>
      <c r="C599" t="e">
        <f ca="1">'Четырёхпредметные наборы'!$E149/COUNT('Список покупок'!$A$2:$A$31)</f>
        <v>#N/A</v>
      </c>
      <c r="D599" t="e">
        <f ca="1">'Четырёхпредметные наборы'!E149/INDIRECT(ADDRESS(MATCH(A599,Таблицы!$M$3:$M$122)+1,4,,,Таблицы!$M$1))</f>
        <v>#N/A</v>
      </c>
      <c r="E599" s="5" t="e">
        <f t="shared" ca="1" si="9"/>
        <v>#N/A</v>
      </c>
    </row>
    <row r="600" spans="1:5" hidden="1" x14ac:dyDescent="0.3">
      <c r="A600" t="str">
        <f ca="1">IF('Четырёхпредметные наборы'!$E150 &gt;=Параметры!$A$2,"{"&amp;'Четырёхпредметные наборы'!A150&amp;", "&amp;'Четырёхпредметные наборы'!B150&amp;", "&amp;'Четырёхпредметные наборы'!C150&amp;"}","")</f>
        <v/>
      </c>
      <c r="B600" t="str">
        <f ca="1">IF('Четырёхпредметные наборы'!$E150 &gt;=Параметры!$A$2,"{"&amp;'Четырёхпредметные наборы'!D150&amp;"}","")</f>
        <v/>
      </c>
      <c r="C600">
        <f ca="1">'Четырёхпредметные наборы'!$E150/COUNT('Список покупок'!$A$2:$A$31)</f>
        <v>6.6666666666666666E-2</v>
      </c>
      <c r="D600" t="e">
        <f ca="1">'Четырёхпредметные наборы'!E150/INDIRECT(ADDRESS(MATCH(A600,Таблицы!$M$3:$M$122)+1,4,,,Таблицы!$M$1))</f>
        <v>#N/A</v>
      </c>
      <c r="E600" s="5" t="e">
        <f t="shared" ca="1" si="9"/>
        <v>#N/A</v>
      </c>
    </row>
    <row r="601" spans="1:5" hidden="1" x14ac:dyDescent="0.3">
      <c r="A601" t="e">
        <f ca="1">IF('Четырёхпредметные наборы'!$E151 &gt;=Параметры!$A$2,"{"&amp;'Четырёхпредметные наборы'!A151&amp;", "&amp;'Четырёхпредметные наборы'!B151&amp;", "&amp;'Четырёхпредметные наборы'!C151&amp;"}","")</f>
        <v>#N/A</v>
      </c>
      <c r="B601" t="e">
        <f ca="1">IF('Четырёхпредметные наборы'!$E151 &gt;=Параметры!$A$2,"{"&amp;'Четырёхпредметные наборы'!D151&amp;"}","")</f>
        <v>#N/A</v>
      </c>
      <c r="C601" t="e">
        <f ca="1">'Четырёхпредметные наборы'!$E151/COUNT('Список покупок'!$A$2:$A$31)</f>
        <v>#N/A</v>
      </c>
      <c r="D601" t="e">
        <f ca="1">'Четырёхпредметные наборы'!E151/INDIRECT(ADDRESS(MATCH(A601,Таблицы!$M$3:$M$122)+1,4,,,Таблицы!$M$1))</f>
        <v>#N/A</v>
      </c>
      <c r="E601" s="5" t="e">
        <f t="shared" ca="1" si="9"/>
        <v>#N/A</v>
      </c>
    </row>
    <row r="602" spans="1:5" hidden="1" x14ac:dyDescent="0.3">
      <c r="A602" t="e">
        <f ca="1">IF('Четырёхпредметные наборы'!$E152 &gt;=Параметры!$A$2,"{"&amp;'Четырёхпредметные наборы'!A152&amp;", "&amp;'Четырёхпредметные наборы'!B152&amp;", "&amp;'Четырёхпредметные наборы'!C152&amp;"}","")</f>
        <v>#N/A</v>
      </c>
      <c r="B602" t="e">
        <f ca="1">IF('Четырёхпредметные наборы'!$E152 &gt;=Параметры!$A$2,"{"&amp;'Четырёхпредметные наборы'!D152&amp;"}","")</f>
        <v>#N/A</v>
      </c>
      <c r="C602" t="e">
        <f ca="1">'Четырёхпредметные наборы'!$E152/COUNT('Список покупок'!$A$2:$A$31)</f>
        <v>#N/A</v>
      </c>
      <c r="D602" t="e">
        <f ca="1">'Четырёхпредметные наборы'!E152/INDIRECT(ADDRESS(MATCH(A602,Таблицы!$M$3:$M$122)+1,4,,,Таблицы!$M$1))</f>
        <v>#N/A</v>
      </c>
      <c r="E602" s="5" t="e">
        <f t="shared" ca="1" si="9"/>
        <v>#N/A</v>
      </c>
    </row>
    <row r="603" spans="1:5" hidden="1" x14ac:dyDescent="0.3">
      <c r="A603" t="str">
        <f ca="1">IF('Четырёхпредметные наборы'!$E153 &gt;=Параметры!$A$2,"{"&amp;'Четырёхпредметные наборы'!A153&amp;", "&amp;'Четырёхпредметные наборы'!B153&amp;", "&amp;'Четырёхпредметные наборы'!C153&amp;"}","")</f>
        <v/>
      </c>
      <c r="B603" t="str">
        <f ca="1">IF('Четырёхпредметные наборы'!$E153 &gt;=Параметры!$A$2,"{"&amp;'Четырёхпредметные наборы'!D153&amp;"}","")</f>
        <v/>
      </c>
      <c r="C603">
        <f ca="1">'Четырёхпредметные наборы'!$E153/COUNT('Список покупок'!$A$2:$A$31)</f>
        <v>3.3333333333333333E-2</v>
      </c>
      <c r="D603" t="e">
        <f ca="1">'Четырёхпредметные наборы'!E153/INDIRECT(ADDRESS(MATCH(A603,Таблицы!$M$3:$M$122)+1,4,,,Таблицы!$M$1))</f>
        <v>#N/A</v>
      </c>
      <c r="E603" s="5" t="e">
        <f t="shared" ca="1" si="9"/>
        <v>#N/A</v>
      </c>
    </row>
    <row r="604" spans="1:5" hidden="1" x14ac:dyDescent="0.3">
      <c r="A604" t="e">
        <f ca="1">IF('Четырёхпредметные наборы'!$E154 &gt;=Параметры!$A$2,"{"&amp;'Четырёхпредметные наборы'!A154&amp;", "&amp;'Четырёхпредметные наборы'!B154&amp;", "&amp;'Четырёхпредметные наборы'!C154&amp;"}","")</f>
        <v>#N/A</v>
      </c>
      <c r="B604" t="e">
        <f ca="1">IF('Четырёхпредметные наборы'!$E154 &gt;=Параметры!$A$2,"{"&amp;'Четырёхпредметные наборы'!D154&amp;"}","")</f>
        <v>#N/A</v>
      </c>
      <c r="C604" t="e">
        <f ca="1">'Четырёхпредметные наборы'!$E154/COUNT('Список покупок'!$A$2:$A$31)</f>
        <v>#N/A</v>
      </c>
      <c r="D604" t="e">
        <f ca="1">'Четырёхпредметные наборы'!E154/INDIRECT(ADDRESS(MATCH(A604,Таблицы!$M$3:$M$122)+1,4,,,Таблицы!$M$1))</f>
        <v>#N/A</v>
      </c>
      <c r="E604" s="5" t="e">
        <f t="shared" ca="1" si="9"/>
        <v>#N/A</v>
      </c>
    </row>
    <row r="605" spans="1:5" hidden="1" x14ac:dyDescent="0.3">
      <c r="A605" t="e">
        <f ca="1">IF('Четырёхпредметные наборы'!$E155 &gt;=Параметры!$A$2,"{"&amp;'Четырёхпредметные наборы'!A155&amp;", "&amp;'Четырёхпредметные наборы'!B155&amp;", "&amp;'Четырёхпредметные наборы'!C155&amp;"}","")</f>
        <v>#N/A</v>
      </c>
      <c r="B605" t="e">
        <f ca="1">IF('Четырёхпредметные наборы'!$E155 &gt;=Параметры!$A$2,"{"&amp;'Четырёхпредметные наборы'!D155&amp;"}","")</f>
        <v>#N/A</v>
      </c>
      <c r="C605" t="e">
        <f ca="1">'Четырёхпредметные наборы'!$E155/COUNT('Список покупок'!$A$2:$A$31)</f>
        <v>#N/A</v>
      </c>
      <c r="D605" t="e">
        <f ca="1">'Четырёхпредметные наборы'!E155/INDIRECT(ADDRESS(MATCH(A605,Таблицы!$M$3:$M$122)+1,4,,,Таблицы!$M$1))</f>
        <v>#N/A</v>
      </c>
      <c r="E605" s="5" t="e">
        <f t="shared" ca="1" si="9"/>
        <v>#N/A</v>
      </c>
    </row>
    <row r="606" spans="1:5" hidden="1" x14ac:dyDescent="0.3">
      <c r="A606" t="e">
        <f ca="1">IF('Четырёхпредметные наборы'!$E156 &gt;=Параметры!$A$2,"{"&amp;'Четырёхпредметные наборы'!A156&amp;", "&amp;'Четырёхпредметные наборы'!B156&amp;", "&amp;'Четырёхпредметные наборы'!C156&amp;"}","")</f>
        <v>#N/A</v>
      </c>
      <c r="B606" t="e">
        <f ca="1">IF('Четырёхпредметные наборы'!$E156 &gt;=Параметры!$A$2,"{"&amp;'Четырёхпредметные наборы'!D156&amp;"}","")</f>
        <v>#N/A</v>
      </c>
      <c r="C606" t="e">
        <f ca="1">'Четырёхпредметные наборы'!$E156/COUNT('Список покупок'!$A$2:$A$31)</f>
        <v>#N/A</v>
      </c>
      <c r="D606" t="e">
        <f ca="1">'Четырёхпредметные наборы'!E156/INDIRECT(ADDRESS(MATCH(A606,Таблицы!$M$3:$M$122)+1,4,,,Таблицы!$M$1))</f>
        <v>#N/A</v>
      </c>
      <c r="E606" s="5" t="e">
        <f t="shared" ca="1" si="9"/>
        <v>#N/A</v>
      </c>
    </row>
    <row r="607" spans="1:5" hidden="1" x14ac:dyDescent="0.3">
      <c r="A607" t="str">
        <f ca="1">IF('Четырёхпредметные наборы'!$E157 &gt;=Параметры!$A$2,"{"&amp;'Четырёхпредметные наборы'!A157&amp;", "&amp;'Четырёхпредметные наборы'!B157&amp;", "&amp;'Четырёхпредметные наборы'!C157&amp;"}","")</f>
        <v/>
      </c>
      <c r="B607" t="str">
        <f ca="1">IF('Четырёхпредметные наборы'!$E157 &gt;=Параметры!$A$2,"{"&amp;'Четырёхпредметные наборы'!D157&amp;"}","")</f>
        <v/>
      </c>
      <c r="C607">
        <f ca="1">'Четырёхпредметные наборы'!$E157/COUNT('Список покупок'!$A$2:$A$31)</f>
        <v>0.1</v>
      </c>
      <c r="D607" t="e">
        <f ca="1">'Четырёхпредметные наборы'!E157/INDIRECT(ADDRESS(MATCH(A607,Таблицы!$M$3:$M$122)+1,4,,,Таблицы!$M$1))</f>
        <v>#N/A</v>
      </c>
      <c r="E607" s="5" t="e">
        <f t="shared" ca="1" si="9"/>
        <v>#N/A</v>
      </c>
    </row>
    <row r="608" spans="1:5" hidden="1" x14ac:dyDescent="0.3">
      <c r="A608" t="e">
        <f ca="1">IF('Четырёхпредметные наборы'!$E158 &gt;=Параметры!$A$2,"{"&amp;'Четырёхпредметные наборы'!A158&amp;", "&amp;'Четырёхпредметные наборы'!B158&amp;", "&amp;'Четырёхпредметные наборы'!C158&amp;"}","")</f>
        <v>#N/A</v>
      </c>
      <c r="B608" t="e">
        <f ca="1">IF('Четырёхпредметные наборы'!$E158 &gt;=Параметры!$A$2,"{"&amp;'Четырёхпредметные наборы'!D158&amp;"}","")</f>
        <v>#N/A</v>
      </c>
      <c r="C608" t="e">
        <f ca="1">'Четырёхпредметные наборы'!$E158/COUNT('Список покупок'!$A$2:$A$31)</f>
        <v>#N/A</v>
      </c>
      <c r="D608" t="e">
        <f ca="1">'Четырёхпредметные наборы'!E158/INDIRECT(ADDRESS(MATCH(A608,Таблицы!$M$3:$M$122)+1,4,,,Таблицы!$M$1))</f>
        <v>#N/A</v>
      </c>
      <c r="E608" s="5" t="e">
        <f t="shared" ca="1" si="9"/>
        <v>#N/A</v>
      </c>
    </row>
    <row r="609" spans="1:5" hidden="1" x14ac:dyDescent="0.3">
      <c r="A609" t="e">
        <f ca="1">IF('Четырёхпредметные наборы'!$E159 &gt;=Параметры!$A$2,"{"&amp;'Четырёхпредметные наборы'!A159&amp;", "&amp;'Четырёхпредметные наборы'!B159&amp;", "&amp;'Четырёхпредметные наборы'!C159&amp;"}","")</f>
        <v>#N/A</v>
      </c>
      <c r="B609" t="e">
        <f ca="1">IF('Четырёхпредметные наборы'!$E159 &gt;=Параметры!$A$2,"{"&amp;'Четырёхпредметные наборы'!D159&amp;"}","")</f>
        <v>#N/A</v>
      </c>
      <c r="C609" t="e">
        <f ca="1">'Четырёхпредметные наборы'!$E159/COUNT('Список покупок'!$A$2:$A$31)</f>
        <v>#N/A</v>
      </c>
      <c r="D609" t="e">
        <f ca="1">'Четырёхпредметные наборы'!E159/INDIRECT(ADDRESS(MATCH(A609,Таблицы!$M$3:$M$122)+1,4,,,Таблицы!$M$1))</f>
        <v>#N/A</v>
      </c>
      <c r="E609" s="5" t="e">
        <f t="shared" ca="1" si="9"/>
        <v>#N/A</v>
      </c>
    </row>
    <row r="610" spans="1:5" hidden="1" x14ac:dyDescent="0.3">
      <c r="A610" t="str">
        <f ca="1">IF('Четырёхпредметные наборы'!$E160 &gt;=Параметры!$A$2,"{"&amp;'Четырёхпредметные наборы'!A160&amp;", "&amp;'Четырёхпредметные наборы'!B160&amp;", "&amp;'Четырёхпредметные наборы'!C160&amp;"}","")</f>
        <v/>
      </c>
      <c r="B610" t="str">
        <f ca="1">IF('Четырёхпредметные наборы'!$E160 &gt;=Параметры!$A$2,"{"&amp;'Четырёхпредметные наборы'!D160&amp;"}","")</f>
        <v/>
      </c>
      <c r="C610">
        <f ca="1">'Четырёхпредметные наборы'!$E160/COUNT('Список покупок'!$A$2:$A$31)</f>
        <v>3.3333333333333333E-2</v>
      </c>
      <c r="D610" t="e">
        <f ca="1">'Четырёхпредметные наборы'!E160/INDIRECT(ADDRESS(MATCH(A610,Таблицы!$M$3:$M$122)+1,4,,,Таблицы!$M$1))</f>
        <v>#N/A</v>
      </c>
      <c r="E610" s="5" t="e">
        <f t="shared" ca="1" si="9"/>
        <v>#N/A</v>
      </c>
    </row>
    <row r="611" spans="1:5" hidden="1" x14ac:dyDescent="0.3">
      <c r="A611" t="e">
        <f ca="1">IF('Четырёхпредметные наборы'!$E161 &gt;=Параметры!$A$2,"{"&amp;'Четырёхпредметные наборы'!A161&amp;", "&amp;'Четырёхпредметные наборы'!B161&amp;", "&amp;'Четырёхпредметные наборы'!C161&amp;"}","")</f>
        <v>#N/A</v>
      </c>
      <c r="B611" t="e">
        <f ca="1">IF('Четырёхпредметные наборы'!$E161 &gt;=Параметры!$A$2,"{"&amp;'Четырёхпредметные наборы'!D161&amp;"}","")</f>
        <v>#N/A</v>
      </c>
      <c r="C611" t="e">
        <f ca="1">'Четырёхпредметные наборы'!$E161/COUNT('Список покупок'!$A$2:$A$31)</f>
        <v>#N/A</v>
      </c>
      <c r="D611" t="e">
        <f ca="1">'Четырёхпредметные наборы'!E161/INDIRECT(ADDRESS(MATCH(A611,Таблицы!$M$3:$M$122)+1,4,,,Таблицы!$M$1))</f>
        <v>#N/A</v>
      </c>
      <c r="E611" s="5" t="e">
        <f t="shared" ca="1" si="9"/>
        <v>#N/A</v>
      </c>
    </row>
    <row r="612" spans="1:5" hidden="1" x14ac:dyDescent="0.3">
      <c r="A612" t="e">
        <f ca="1">IF('Четырёхпредметные наборы'!$E162 &gt;=Параметры!$A$2,"{"&amp;'Четырёхпредметные наборы'!A162&amp;", "&amp;'Четырёхпредметные наборы'!B162&amp;", "&amp;'Четырёхпредметные наборы'!C162&amp;"}","")</f>
        <v>#N/A</v>
      </c>
      <c r="B612" t="e">
        <f ca="1">IF('Четырёхпредметные наборы'!$E162 &gt;=Параметры!$A$2,"{"&amp;'Четырёхпредметные наборы'!D162&amp;"}","")</f>
        <v>#N/A</v>
      </c>
      <c r="C612" t="e">
        <f ca="1">'Четырёхпредметные наборы'!$E162/COUNT('Список покупок'!$A$2:$A$31)</f>
        <v>#N/A</v>
      </c>
      <c r="D612" t="e">
        <f ca="1">'Четырёхпредметные наборы'!E162/INDIRECT(ADDRESS(MATCH(A612,Таблицы!$M$3:$M$122)+1,4,,,Таблицы!$M$1))</f>
        <v>#N/A</v>
      </c>
      <c r="E612" s="5" t="e">
        <f t="shared" ca="1" si="9"/>
        <v>#N/A</v>
      </c>
    </row>
    <row r="613" spans="1:5" hidden="1" x14ac:dyDescent="0.3">
      <c r="A613" t="e">
        <f ca="1">IF('Четырёхпредметные наборы'!$E163 &gt;=Параметры!$A$2,"{"&amp;'Четырёхпредметные наборы'!A163&amp;", "&amp;'Четырёхпредметные наборы'!B163&amp;", "&amp;'Четырёхпредметные наборы'!C163&amp;"}","")</f>
        <v>#N/A</v>
      </c>
      <c r="B613" t="e">
        <f ca="1">IF('Четырёхпредметные наборы'!$E163 &gt;=Параметры!$A$2,"{"&amp;'Четырёхпредметные наборы'!D163&amp;"}","")</f>
        <v>#N/A</v>
      </c>
      <c r="C613" t="e">
        <f ca="1">'Четырёхпредметные наборы'!$E163/COUNT('Список покупок'!$A$2:$A$31)</f>
        <v>#N/A</v>
      </c>
      <c r="D613" t="e">
        <f ca="1">'Четырёхпредметные наборы'!E163/INDIRECT(ADDRESS(MATCH(A613,Таблицы!$M$3:$M$122)+1,4,,,Таблицы!$M$1))</f>
        <v>#N/A</v>
      </c>
      <c r="E613" s="5" t="e">
        <f t="shared" ca="1" si="9"/>
        <v>#N/A</v>
      </c>
    </row>
    <row r="614" spans="1:5" hidden="1" x14ac:dyDescent="0.3">
      <c r="A614" t="e">
        <f ca="1">IF('Четырёхпредметные наборы'!$E164 &gt;=Параметры!$A$2,"{"&amp;'Четырёхпредметные наборы'!A164&amp;", "&amp;'Четырёхпредметные наборы'!B164&amp;", "&amp;'Четырёхпредметные наборы'!C164&amp;"}","")</f>
        <v>#N/A</v>
      </c>
      <c r="B614" t="e">
        <f ca="1">IF('Четырёхпредметные наборы'!$E164 &gt;=Параметры!$A$2,"{"&amp;'Четырёхпредметные наборы'!D164&amp;"}","")</f>
        <v>#N/A</v>
      </c>
      <c r="C614" t="e">
        <f ca="1">'Четырёхпредметные наборы'!$E164/COUNT('Список покупок'!$A$2:$A$31)</f>
        <v>#N/A</v>
      </c>
      <c r="D614" t="e">
        <f ca="1">'Четырёхпредметные наборы'!E164/INDIRECT(ADDRESS(MATCH(A614,Таблицы!$M$3:$M$122)+1,4,,,Таблицы!$M$1))</f>
        <v>#N/A</v>
      </c>
      <c r="E614" s="5" t="e">
        <f t="shared" ca="1" si="9"/>
        <v>#N/A</v>
      </c>
    </row>
    <row r="615" spans="1:5" hidden="1" x14ac:dyDescent="0.3">
      <c r="A615" t="e">
        <f ca="1">IF('Четырёхпредметные наборы'!$E165 &gt;=Параметры!$A$2,"{"&amp;'Четырёхпредметные наборы'!A165&amp;", "&amp;'Четырёхпредметные наборы'!B165&amp;", "&amp;'Четырёхпредметные наборы'!C165&amp;"}","")</f>
        <v>#N/A</v>
      </c>
      <c r="B615" t="e">
        <f ca="1">IF('Четырёхпредметные наборы'!$E165 &gt;=Параметры!$A$2,"{"&amp;'Четырёхпредметные наборы'!D165&amp;"}","")</f>
        <v>#N/A</v>
      </c>
      <c r="C615" t="e">
        <f ca="1">'Четырёхпредметные наборы'!$E165/COUNT('Список покупок'!$A$2:$A$31)</f>
        <v>#N/A</v>
      </c>
      <c r="D615" t="e">
        <f ca="1">'Четырёхпредметные наборы'!E165/INDIRECT(ADDRESS(MATCH(A615,Таблицы!$M$3:$M$122)+1,4,,,Таблицы!$M$1))</f>
        <v>#N/A</v>
      </c>
      <c r="E615" s="5" t="e">
        <f t="shared" ca="1" si="9"/>
        <v>#N/A</v>
      </c>
    </row>
    <row r="616" spans="1:5" hidden="1" x14ac:dyDescent="0.3">
      <c r="A616" t="e">
        <f ca="1">IF('Четырёхпредметные наборы'!$E166 &gt;=Параметры!$A$2,"{"&amp;'Четырёхпредметные наборы'!A166&amp;", "&amp;'Четырёхпредметные наборы'!B166&amp;", "&amp;'Четырёхпредметные наборы'!C166&amp;"}","")</f>
        <v>#N/A</v>
      </c>
      <c r="B616" t="e">
        <f ca="1">IF('Четырёхпредметные наборы'!$E166 &gt;=Параметры!$A$2,"{"&amp;'Четырёхпредметные наборы'!D166&amp;"}","")</f>
        <v>#N/A</v>
      </c>
      <c r="C616" t="e">
        <f ca="1">'Четырёхпредметные наборы'!$E166/COUNT('Список покупок'!$A$2:$A$31)</f>
        <v>#N/A</v>
      </c>
      <c r="D616" t="e">
        <f ca="1">'Четырёхпредметные наборы'!E166/INDIRECT(ADDRESS(MATCH(A616,Таблицы!$M$3:$M$122)+1,4,,,Таблицы!$M$1))</f>
        <v>#N/A</v>
      </c>
      <c r="E616" s="5" t="e">
        <f t="shared" ca="1" si="9"/>
        <v>#N/A</v>
      </c>
    </row>
    <row r="617" spans="1:5" hidden="1" x14ac:dyDescent="0.3">
      <c r="A617" t="e">
        <f ca="1">IF('Четырёхпредметные наборы'!$E167 &gt;=Параметры!$A$2,"{"&amp;'Четырёхпредметные наборы'!A167&amp;", "&amp;'Четырёхпредметные наборы'!B167&amp;", "&amp;'Четырёхпредметные наборы'!C167&amp;"}","")</f>
        <v>#N/A</v>
      </c>
      <c r="B617" t="e">
        <f ca="1">IF('Четырёхпредметные наборы'!$E167 &gt;=Параметры!$A$2,"{"&amp;'Четырёхпредметные наборы'!D167&amp;"}","")</f>
        <v>#N/A</v>
      </c>
      <c r="C617" t="e">
        <f ca="1">'Четырёхпредметные наборы'!$E167/COUNT('Список покупок'!$A$2:$A$31)</f>
        <v>#N/A</v>
      </c>
      <c r="D617" t="e">
        <f ca="1">'Четырёхпредметные наборы'!E167/INDIRECT(ADDRESS(MATCH(A617,Таблицы!$M$3:$M$122)+1,4,,,Таблицы!$M$1))</f>
        <v>#N/A</v>
      </c>
      <c r="E617" s="5" t="e">
        <f t="shared" ca="1" si="9"/>
        <v>#N/A</v>
      </c>
    </row>
    <row r="618" spans="1:5" hidden="1" x14ac:dyDescent="0.3">
      <c r="A618" t="e">
        <f ca="1">IF('Четырёхпредметные наборы'!$E168 &gt;=Параметры!$A$2,"{"&amp;'Четырёхпредметные наборы'!A168&amp;", "&amp;'Четырёхпредметные наборы'!B168&amp;", "&amp;'Четырёхпредметные наборы'!C168&amp;"}","")</f>
        <v>#N/A</v>
      </c>
      <c r="B618" t="e">
        <f ca="1">IF('Четырёхпредметные наборы'!$E168 &gt;=Параметры!$A$2,"{"&amp;'Четырёхпредметные наборы'!D168&amp;"}","")</f>
        <v>#N/A</v>
      </c>
      <c r="C618" t="e">
        <f ca="1">'Четырёхпредметные наборы'!$E168/COUNT('Список покупок'!$A$2:$A$31)</f>
        <v>#N/A</v>
      </c>
      <c r="D618" t="e">
        <f ca="1">'Четырёхпредметные наборы'!E168/INDIRECT(ADDRESS(MATCH(A618,Таблицы!$M$3:$M$122)+1,4,,,Таблицы!$M$1))</f>
        <v>#N/A</v>
      </c>
      <c r="E618" s="5" t="e">
        <f t="shared" ca="1" si="9"/>
        <v>#N/A</v>
      </c>
    </row>
    <row r="619" spans="1:5" hidden="1" x14ac:dyDescent="0.3">
      <c r="A619" t="str">
        <f ca="1">IF('Четырёхпредметные наборы'!$E169 &gt;=Параметры!$A$2,"{"&amp;'Четырёхпредметные наборы'!A169&amp;", "&amp;'Четырёхпредметные наборы'!B169&amp;", "&amp;'Четырёхпредметные наборы'!C169&amp;"}","")</f>
        <v/>
      </c>
      <c r="B619" t="str">
        <f ca="1">IF('Четырёхпредметные наборы'!$E169 &gt;=Параметры!$A$2,"{"&amp;'Четырёхпредметные наборы'!D169&amp;"}","")</f>
        <v/>
      </c>
      <c r="C619">
        <f ca="1">'Четырёхпредметные наборы'!$E169/COUNT('Список покупок'!$A$2:$A$31)</f>
        <v>3.3333333333333333E-2</v>
      </c>
      <c r="D619" t="e">
        <f ca="1">'Четырёхпредметные наборы'!E169/INDIRECT(ADDRESS(MATCH(A619,Таблицы!$M$3:$M$122)+1,4,,,Таблицы!$M$1))</f>
        <v>#N/A</v>
      </c>
      <c r="E619" s="5" t="e">
        <f t="shared" ca="1" si="9"/>
        <v>#N/A</v>
      </c>
    </row>
    <row r="620" spans="1:5" hidden="1" x14ac:dyDescent="0.3">
      <c r="A620" t="e">
        <f ca="1">IF('Четырёхпредметные наборы'!$E170 &gt;=Параметры!$A$2,"{"&amp;'Четырёхпредметные наборы'!A170&amp;", "&amp;'Четырёхпредметные наборы'!B170&amp;", "&amp;'Четырёхпредметные наборы'!C170&amp;"}","")</f>
        <v>#N/A</v>
      </c>
      <c r="B620" t="e">
        <f ca="1">IF('Четырёхпредметные наборы'!$E170 &gt;=Параметры!$A$2,"{"&amp;'Четырёхпредметные наборы'!D170&amp;"}","")</f>
        <v>#N/A</v>
      </c>
      <c r="C620" t="e">
        <f ca="1">'Четырёхпредметные наборы'!$E170/COUNT('Список покупок'!$A$2:$A$31)</f>
        <v>#N/A</v>
      </c>
      <c r="D620" t="e">
        <f ca="1">'Четырёхпредметные наборы'!E170/INDIRECT(ADDRESS(MATCH(A620,Таблицы!$M$3:$M$122)+1,4,,,Таблицы!$M$1))</f>
        <v>#N/A</v>
      </c>
      <c r="E620" s="5" t="e">
        <f t="shared" ca="1" si="9"/>
        <v>#N/A</v>
      </c>
    </row>
    <row r="621" spans="1:5" hidden="1" x14ac:dyDescent="0.3">
      <c r="A621" t="e">
        <f ca="1">IF('Четырёхпредметные наборы'!$E171 &gt;=Параметры!$A$2,"{"&amp;'Четырёхпредметные наборы'!A171&amp;", "&amp;'Четырёхпредметные наборы'!B171&amp;", "&amp;'Четырёхпредметные наборы'!C171&amp;"}","")</f>
        <v>#N/A</v>
      </c>
      <c r="B621" t="e">
        <f ca="1">IF('Четырёхпредметные наборы'!$E171 &gt;=Параметры!$A$2,"{"&amp;'Четырёхпредметные наборы'!D171&amp;"}","")</f>
        <v>#N/A</v>
      </c>
      <c r="C621" t="e">
        <f ca="1">'Четырёхпредметные наборы'!$E171/COUNT('Список покупок'!$A$2:$A$31)</f>
        <v>#N/A</v>
      </c>
      <c r="D621" t="e">
        <f ca="1">'Четырёхпредметные наборы'!E171/INDIRECT(ADDRESS(MATCH(A621,Таблицы!$M$3:$M$122)+1,4,,,Таблицы!$M$1))</f>
        <v>#N/A</v>
      </c>
      <c r="E621" s="5" t="e">
        <f t="shared" ca="1" si="9"/>
        <v>#N/A</v>
      </c>
    </row>
    <row r="622" spans="1:5" hidden="1" x14ac:dyDescent="0.3">
      <c r="A622" t="e">
        <f ca="1">IF('Четырёхпредметные наборы'!$E172 &gt;=Параметры!$A$2,"{"&amp;'Четырёхпредметные наборы'!A172&amp;", "&amp;'Четырёхпредметные наборы'!B172&amp;", "&amp;'Четырёхпредметные наборы'!C172&amp;"}","")</f>
        <v>#N/A</v>
      </c>
      <c r="B622" t="e">
        <f ca="1">IF('Четырёхпредметные наборы'!$E172 &gt;=Параметры!$A$2,"{"&amp;'Четырёхпредметные наборы'!D172&amp;"}","")</f>
        <v>#N/A</v>
      </c>
      <c r="C622" t="e">
        <f ca="1">'Четырёхпредметные наборы'!$E172/COUNT('Список покупок'!$A$2:$A$31)</f>
        <v>#N/A</v>
      </c>
      <c r="D622" t="e">
        <f ca="1">'Четырёхпредметные наборы'!E172/INDIRECT(ADDRESS(MATCH(A622,Таблицы!$M$3:$M$122)+1,4,,,Таблицы!$M$1))</f>
        <v>#N/A</v>
      </c>
      <c r="E622" s="5" t="e">
        <f t="shared" ca="1" si="9"/>
        <v>#N/A</v>
      </c>
    </row>
    <row r="623" spans="1:5" hidden="1" x14ac:dyDescent="0.3">
      <c r="A623" t="e">
        <f ca="1">IF('Четырёхпредметные наборы'!$E173 &gt;=Параметры!$A$2,"{"&amp;'Четырёхпредметные наборы'!A173&amp;", "&amp;'Четырёхпредметные наборы'!B173&amp;", "&amp;'Четырёхпредметные наборы'!C173&amp;"}","")</f>
        <v>#N/A</v>
      </c>
      <c r="B623" t="e">
        <f ca="1">IF('Четырёхпредметные наборы'!$E173 &gt;=Параметры!$A$2,"{"&amp;'Четырёхпредметные наборы'!D173&amp;"}","")</f>
        <v>#N/A</v>
      </c>
      <c r="C623" t="e">
        <f ca="1">'Четырёхпредметные наборы'!$E173/COUNT('Список покупок'!$A$2:$A$31)</f>
        <v>#N/A</v>
      </c>
      <c r="D623" t="e">
        <f ca="1">'Четырёхпредметные наборы'!E173/INDIRECT(ADDRESS(MATCH(A623,Таблицы!$M$3:$M$122)+1,4,,,Таблицы!$M$1))</f>
        <v>#N/A</v>
      </c>
      <c r="E623" s="5" t="e">
        <f t="shared" ca="1" si="9"/>
        <v>#N/A</v>
      </c>
    </row>
    <row r="624" spans="1:5" hidden="1" x14ac:dyDescent="0.3">
      <c r="A624" t="e">
        <f ca="1">IF('Четырёхпредметные наборы'!$E174 &gt;=Параметры!$A$2,"{"&amp;'Четырёхпредметные наборы'!A174&amp;", "&amp;'Четырёхпредметные наборы'!B174&amp;", "&amp;'Четырёхпредметные наборы'!C174&amp;"}","")</f>
        <v>#N/A</v>
      </c>
      <c r="B624" t="e">
        <f ca="1">IF('Четырёхпредметные наборы'!$E174 &gt;=Параметры!$A$2,"{"&amp;'Четырёхпредметные наборы'!D174&amp;"}","")</f>
        <v>#N/A</v>
      </c>
      <c r="C624" t="e">
        <f ca="1">'Четырёхпредметные наборы'!$E174/COUNT('Список покупок'!$A$2:$A$31)</f>
        <v>#N/A</v>
      </c>
      <c r="D624" t="e">
        <f ca="1">'Четырёхпредметные наборы'!E174/INDIRECT(ADDRESS(MATCH(A624,Таблицы!$M$3:$M$122)+1,4,,,Таблицы!$M$1))</f>
        <v>#N/A</v>
      </c>
      <c r="E624" s="5" t="e">
        <f t="shared" ca="1" si="9"/>
        <v>#N/A</v>
      </c>
    </row>
    <row r="625" spans="1:5" hidden="1" x14ac:dyDescent="0.3">
      <c r="A625" t="e">
        <f ca="1">IF('Четырёхпредметные наборы'!$E175 &gt;=Параметры!$A$2,"{"&amp;'Четырёхпредметные наборы'!A175&amp;", "&amp;'Четырёхпредметные наборы'!B175&amp;", "&amp;'Четырёхпредметные наборы'!C175&amp;"}","")</f>
        <v>#N/A</v>
      </c>
      <c r="B625" t="e">
        <f ca="1">IF('Четырёхпредметные наборы'!$E175 &gt;=Параметры!$A$2,"{"&amp;'Четырёхпредметные наборы'!D175&amp;"}","")</f>
        <v>#N/A</v>
      </c>
      <c r="C625" t="e">
        <f ca="1">'Четырёхпредметные наборы'!$E175/COUNT('Список покупок'!$A$2:$A$31)</f>
        <v>#N/A</v>
      </c>
      <c r="D625" t="e">
        <f ca="1">'Четырёхпредметные наборы'!E175/INDIRECT(ADDRESS(MATCH(A625,Таблицы!$M$3:$M$122)+1,4,,,Таблицы!$M$1))</f>
        <v>#N/A</v>
      </c>
      <c r="E625" s="5" t="e">
        <f t="shared" ca="1" si="9"/>
        <v>#N/A</v>
      </c>
    </row>
    <row r="626" spans="1:5" hidden="1" x14ac:dyDescent="0.3">
      <c r="A626" t="e">
        <f ca="1">IF('Четырёхпредметные наборы'!$E176 &gt;=Параметры!$A$2,"{"&amp;'Четырёхпредметные наборы'!A176&amp;", "&amp;'Четырёхпредметные наборы'!B176&amp;", "&amp;'Четырёхпредметные наборы'!C176&amp;"}","")</f>
        <v>#N/A</v>
      </c>
      <c r="B626" t="e">
        <f ca="1">IF('Четырёхпредметные наборы'!$E176 &gt;=Параметры!$A$2,"{"&amp;'Четырёхпредметные наборы'!D176&amp;"}","")</f>
        <v>#N/A</v>
      </c>
      <c r="C626" t="e">
        <f ca="1">'Четырёхпредметные наборы'!$E176/COUNT('Список покупок'!$A$2:$A$31)</f>
        <v>#N/A</v>
      </c>
      <c r="D626" t="e">
        <f ca="1">'Четырёхпредметные наборы'!E176/INDIRECT(ADDRESS(MATCH(A626,Таблицы!$M$3:$M$122)+1,4,,,Таблицы!$M$1))</f>
        <v>#N/A</v>
      </c>
      <c r="E626" s="5" t="e">
        <f t="shared" ca="1" si="9"/>
        <v>#N/A</v>
      </c>
    </row>
    <row r="627" spans="1:5" hidden="1" x14ac:dyDescent="0.3">
      <c r="A627" t="str">
        <f ca="1">IF('Четырёхпредметные наборы'!$E177 &gt;=Параметры!$A$2,"{"&amp;'Четырёхпредметные наборы'!A177&amp;", "&amp;'Четырёхпредметные наборы'!B177&amp;", "&amp;'Четырёхпредметные наборы'!C177&amp;"}","")</f>
        <v/>
      </c>
      <c r="B627" t="str">
        <f ca="1">IF('Четырёхпредметные наборы'!$E177 &gt;=Параметры!$A$2,"{"&amp;'Четырёхпредметные наборы'!D177&amp;"}","")</f>
        <v/>
      </c>
      <c r="C627">
        <f ca="1">'Четырёхпредметные наборы'!$E177/COUNT('Список покупок'!$A$2:$A$31)</f>
        <v>0.1</v>
      </c>
      <c r="D627" t="e">
        <f ca="1">'Четырёхпредметные наборы'!E177/INDIRECT(ADDRESS(MATCH(A627,Таблицы!$M$3:$M$122)+1,4,,,Таблицы!$M$1))</f>
        <v>#N/A</v>
      </c>
      <c r="E627" s="5" t="e">
        <f t="shared" ca="1" si="9"/>
        <v>#N/A</v>
      </c>
    </row>
    <row r="628" spans="1:5" hidden="1" x14ac:dyDescent="0.3">
      <c r="A628" t="e">
        <f ca="1">IF('Четырёхпредметные наборы'!$E178 &gt;=Параметры!$A$2,"{"&amp;'Четырёхпредметные наборы'!A178&amp;", "&amp;'Четырёхпредметные наборы'!B178&amp;", "&amp;'Четырёхпредметные наборы'!C178&amp;"}","")</f>
        <v>#N/A</v>
      </c>
      <c r="B628" t="e">
        <f ca="1">IF('Четырёхпредметные наборы'!$E178 &gt;=Параметры!$A$2,"{"&amp;'Четырёхпредметные наборы'!D178&amp;"}","")</f>
        <v>#N/A</v>
      </c>
      <c r="C628" t="e">
        <f ca="1">'Четырёхпредметные наборы'!$E178/COUNT('Список покупок'!$A$2:$A$31)</f>
        <v>#N/A</v>
      </c>
      <c r="D628" t="e">
        <f ca="1">'Четырёхпредметные наборы'!E178/INDIRECT(ADDRESS(MATCH(A628,Таблицы!$M$3:$M$122)+1,4,,,Таблицы!$M$1))</f>
        <v>#N/A</v>
      </c>
      <c r="E628" s="5" t="e">
        <f t="shared" ca="1" si="9"/>
        <v>#N/A</v>
      </c>
    </row>
    <row r="629" spans="1:5" hidden="1" x14ac:dyDescent="0.3">
      <c r="A629" t="e">
        <f ca="1">IF('Четырёхпредметные наборы'!$E179 &gt;=Параметры!$A$2,"{"&amp;'Четырёхпредметные наборы'!A179&amp;", "&amp;'Четырёхпредметные наборы'!B179&amp;", "&amp;'Четырёхпредметные наборы'!C179&amp;"}","")</f>
        <v>#N/A</v>
      </c>
      <c r="B629" t="e">
        <f ca="1">IF('Четырёхпредметные наборы'!$E179 &gt;=Параметры!$A$2,"{"&amp;'Четырёхпредметные наборы'!D179&amp;"}","")</f>
        <v>#N/A</v>
      </c>
      <c r="C629" t="e">
        <f ca="1">'Четырёхпредметные наборы'!$E179/COUNT('Список покупок'!$A$2:$A$31)</f>
        <v>#N/A</v>
      </c>
      <c r="D629" t="e">
        <f ca="1">'Четырёхпредметные наборы'!E179/INDIRECT(ADDRESS(MATCH(A629,Таблицы!$M$3:$M$122)+1,4,,,Таблицы!$M$1))</f>
        <v>#N/A</v>
      </c>
      <c r="E629" s="5" t="e">
        <f t="shared" ca="1" si="9"/>
        <v>#N/A</v>
      </c>
    </row>
    <row r="630" spans="1:5" hidden="1" x14ac:dyDescent="0.3">
      <c r="A630" t="str">
        <f ca="1">IF('Четырёхпредметные наборы'!$E180 &gt;=Параметры!$A$2,"{"&amp;'Четырёхпредметные наборы'!A180&amp;", "&amp;'Четырёхпредметные наборы'!B180&amp;", "&amp;'Четырёхпредметные наборы'!C180&amp;"}","")</f>
        <v/>
      </c>
      <c r="B630" t="str">
        <f ca="1">IF('Четырёхпредметные наборы'!$E180 &gt;=Параметры!$A$2,"{"&amp;'Четырёхпредметные наборы'!D180&amp;"}","")</f>
        <v/>
      </c>
      <c r="C630">
        <f ca="1">'Четырёхпредметные наборы'!$E180/COUNT('Список покупок'!$A$2:$A$31)</f>
        <v>6.6666666666666666E-2</v>
      </c>
      <c r="D630" t="e">
        <f ca="1">'Четырёхпредметные наборы'!E180/INDIRECT(ADDRESS(MATCH(A630,Таблицы!$M$3:$M$122)+1,4,,,Таблицы!$M$1))</f>
        <v>#N/A</v>
      </c>
      <c r="E630" s="5" t="e">
        <f t="shared" ca="1" si="9"/>
        <v>#N/A</v>
      </c>
    </row>
    <row r="631" spans="1:5" hidden="1" x14ac:dyDescent="0.3">
      <c r="A631" t="e">
        <f ca="1">IF('Четырёхпредметные наборы'!$E181 &gt;=Параметры!$A$2,"{"&amp;'Четырёхпредметные наборы'!A181&amp;", "&amp;'Четырёхпредметные наборы'!B181&amp;", "&amp;'Четырёхпредметные наборы'!C181&amp;"}","")</f>
        <v>#N/A</v>
      </c>
      <c r="B631" t="e">
        <f ca="1">IF('Четырёхпредметные наборы'!$E181 &gt;=Параметры!$A$2,"{"&amp;'Четырёхпредметные наборы'!D181&amp;"}","")</f>
        <v>#N/A</v>
      </c>
      <c r="C631" t="e">
        <f ca="1">'Четырёхпредметные наборы'!$E181/COUNT('Список покупок'!$A$2:$A$31)</f>
        <v>#N/A</v>
      </c>
      <c r="D631" t="e">
        <f ca="1">'Четырёхпредметные наборы'!E181/INDIRECT(ADDRESS(MATCH(A631,Таблицы!$M$3:$M$122)+1,4,,,Таблицы!$M$1))</f>
        <v>#N/A</v>
      </c>
      <c r="E631" s="5" t="e">
        <f t="shared" ca="1" si="9"/>
        <v>#N/A</v>
      </c>
    </row>
    <row r="632" spans="1:5" hidden="1" x14ac:dyDescent="0.3">
      <c r="A632" t="e">
        <f ca="1">IF('Четырёхпредметные наборы'!$E182 &gt;=Параметры!$A$2,"{"&amp;'Четырёхпредметные наборы'!A182&amp;", "&amp;'Четырёхпредметные наборы'!B182&amp;", "&amp;'Четырёхпредметные наборы'!C182&amp;"}","")</f>
        <v>#N/A</v>
      </c>
      <c r="B632" t="e">
        <f ca="1">IF('Четырёхпредметные наборы'!$E182 &gt;=Параметры!$A$2,"{"&amp;'Четырёхпредметные наборы'!D182&amp;"}","")</f>
        <v>#N/A</v>
      </c>
      <c r="C632" t="e">
        <f ca="1">'Четырёхпредметные наборы'!$E182/COUNT('Список покупок'!$A$2:$A$31)</f>
        <v>#N/A</v>
      </c>
      <c r="D632" t="e">
        <f ca="1">'Четырёхпредметные наборы'!E182/INDIRECT(ADDRESS(MATCH(A632,Таблицы!$M$3:$M$122)+1,4,,,Таблицы!$M$1))</f>
        <v>#N/A</v>
      </c>
      <c r="E632" s="5" t="e">
        <f t="shared" ca="1" si="9"/>
        <v>#N/A</v>
      </c>
    </row>
    <row r="633" spans="1:5" hidden="1" x14ac:dyDescent="0.3">
      <c r="A633" t="e">
        <f ca="1">IF('Четырёхпредметные наборы'!$E183 &gt;=Параметры!$A$2,"{"&amp;'Четырёхпредметные наборы'!A183&amp;", "&amp;'Четырёхпредметные наборы'!B183&amp;", "&amp;'Четырёхпредметные наборы'!C183&amp;"}","")</f>
        <v>#N/A</v>
      </c>
      <c r="B633" t="e">
        <f ca="1">IF('Четырёхпредметные наборы'!$E183 &gt;=Параметры!$A$2,"{"&amp;'Четырёхпредметные наборы'!D183&amp;"}","")</f>
        <v>#N/A</v>
      </c>
      <c r="C633" t="e">
        <f ca="1">'Четырёхпредметные наборы'!$E183/COUNT('Список покупок'!$A$2:$A$31)</f>
        <v>#N/A</v>
      </c>
      <c r="D633" t="e">
        <f ca="1">'Четырёхпредметные наборы'!E183/INDIRECT(ADDRESS(MATCH(A633,Таблицы!$M$3:$M$122)+1,4,,,Таблицы!$M$1))</f>
        <v>#N/A</v>
      </c>
      <c r="E633" s="5" t="e">
        <f t="shared" ca="1" si="9"/>
        <v>#N/A</v>
      </c>
    </row>
    <row r="634" spans="1:5" hidden="1" x14ac:dyDescent="0.3">
      <c r="A634" t="e">
        <f ca="1">IF('Четырёхпредметные наборы'!$E184 &gt;=Параметры!$A$2,"{"&amp;'Четырёхпредметные наборы'!A184&amp;", "&amp;'Четырёхпредметные наборы'!B184&amp;", "&amp;'Четырёхпредметные наборы'!C184&amp;"}","")</f>
        <v>#N/A</v>
      </c>
      <c r="B634" t="e">
        <f ca="1">IF('Четырёхпредметные наборы'!$E184 &gt;=Параметры!$A$2,"{"&amp;'Четырёхпредметные наборы'!D184&amp;"}","")</f>
        <v>#N/A</v>
      </c>
      <c r="C634" t="e">
        <f ca="1">'Четырёхпредметные наборы'!$E184/COUNT('Список покупок'!$A$2:$A$31)</f>
        <v>#N/A</v>
      </c>
      <c r="D634" t="e">
        <f ca="1">'Четырёхпредметные наборы'!E184/INDIRECT(ADDRESS(MATCH(A634,Таблицы!$M$3:$M$122)+1,4,,,Таблицы!$M$1))</f>
        <v>#N/A</v>
      </c>
      <c r="E634" s="5" t="e">
        <f t="shared" ca="1" si="9"/>
        <v>#N/A</v>
      </c>
    </row>
    <row r="635" spans="1:5" hidden="1" x14ac:dyDescent="0.3">
      <c r="A635" t="e">
        <f ca="1">IF('Четырёхпредметные наборы'!$E185 &gt;=Параметры!$A$2,"{"&amp;'Четырёхпредметные наборы'!A185&amp;", "&amp;'Четырёхпредметные наборы'!B185&amp;", "&amp;'Четырёхпредметные наборы'!C185&amp;"}","")</f>
        <v>#N/A</v>
      </c>
      <c r="B635" t="e">
        <f ca="1">IF('Четырёхпредметные наборы'!$E185 &gt;=Параметры!$A$2,"{"&amp;'Четырёхпредметные наборы'!D185&amp;"}","")</f>
        <v>#N/A</v>
      </c>
      <c r="C635" t="e">
        <f ca="1">'Четырёхпредметные наборы'!$E185/COUNT('Список покупок'!$A$2:$A$31)</f>
        <v>#N/A</v>
      </c>
      <c r="D635" t="e">
        <f ca="1">'Четырёхпредметные наборы'!E185/INDIRECT(ADDRESS(MATCH(A635,Таблицы!$M$3:$M$122)+1,4,,,Таблицы!$M$1))</f>
        <v>#N/A</v>
      </c>
      <c r="E635" s="5" t="e">
        <f t="shared" ca="1" si="9"/>
        <v>#N/A</v>
      </c>
    </row>
    <row r="636" spans="1:5" hidden="1" x14ac:dyDescent="0.3">
      <c r="A636" t="e">
        <f ca="1">IF('Четырёхпредметные наборы'!$E186 &gt;=Параметры!$A$2,"{"&amp;'Четырёхпредметные наборы'!A186&amp;", "&amp;'Четырёхпредметные наборы'!B186&amp;", "&amp;'Четырёхпредметные наборы'!C186&amp;"}","")</f>
        <v>#N/A</v>
      </c>
      <c r="B636" t="e">
        <f ca="1">IF('Четырёхпредметные наборы'!$E186 &gt;=Параметры!$A$2,"{"&amp;'Четырёхпредметные наборы'!D186&amp;"}","")</f>
        <v>#N/A</v>
      </c>
      <c r="C636" t="e">
        <f ca="1">'Четырёхпредметные наборы'!$E186/COUNT('Список покупок'!$A$2:$A$31)</f>
        <v>#N/A</v>
      </c>
      <c r="D636" t="e">
        <f ca="1">'Четырёхпредметные наборы'!E186/INDIRECT(ADDRESS(MATCH(A636,Таблицы!$M$3:$M$122)+1,4,,,Таблицы!$M$1))</f>
        <v>#N/A</v>
      </c>
      <c r="E636" s="5" t="e">
        <f t="shared" ca="1" si="9"/>
        <v>#N/A</v>
      </c>
    </row>
    <row r="637" spans="1:5" hidden="1" x14ac:dyDescent="0.3">
      <c r="A637" t="e">
        <f ca="1">IF('Четырёхпредметные наборы'!$E187 &gt;=Параметры!$A$2,"{"&amp;'Четырёхпредметные наборы'!A187&amp;", "&amp;'Четырёхпредметные наборы'!B187&amp;", "&amp;'Четырёхпредметные наборы'!C187&amp;"}","")</f>
        <v>#N/A</v>
      </c>
      <c r="B637" t="e">
        <f ca="1">IF('Четырёхпредметные наборы'!$E187 &gt;=Параметры!$A$2,"{"&amp;'Четырёхпредметные наборы'!D187&amp;"}","")</f>
        <v>#N/A</v>
      </c>
      <c r="C637" t="e">
        <f ca="1">'Четырёхпредметные наборы'!$E187/COUNT('Список покупок'!$A$2:$A$31)</f>
        <v>#N/A</v>
      </c>
      <c r="D637" t="e">
        <f ca="1">'Четырёхпредметные наборы'!E187/INDIRECT(ADDRESS(MATCH(A637,Таблицы!$M$3:$M$122)+1,4,,,Таблицы!$M$1))</f>
        <v>#N/A</v>
      </c>
      <c r="E637" s="5" t="e">
        <f t="shared" ca="1" si="9"/>
        <v>#N/A</v>
      </c>
    </row>
    <row r="638" spans="1:5" hidden="1" x14ac:dyDescent="0.3">
      <c r="A638" t="e">
        <f ca="1">IF('Четырёхпредметные наборы'!$E188 &gt;=Параметры!$A$2,"{"&amp;'Четырёхпредметные наборы'!A188&amp;", "&amp;'Четырёхпредметные наборы'!B188&amp;", "&amp;'Четырёхпредметные наборы'!C188&amp;"}","")</f>
        <v>#N/A</v>
      </c>
      <c r="B638" t="e">
        <f ca="1">IF('Четырёхпредметные наборы'!$E188 &gt;=Параметры!$A$2,"{"&amp;'Четырёхпредметные наборы'!D188&amp;"}","")</f>
        <v>#N/A</v>
      </c>
      <c r="C638" t="e">
        <f ca="1">'Четырёхпредметные наборы'!$E188/COUNT('Список покупок'!$A$2:$A$31)</f>
        <v>#N/A</v>
      </c>
      <c r="D638" t="e">
        <f ca="1">'Четырёхпредметные наборы'!E188/INDIRECT(ADDRESS(MATCH(A638,Таблицы!$M$3:$M$122)+1,4,,,Таблицы!$M$1))</f>
        <v>#N/A</v>
      </c>
      <c r="E638" s="5" t="e">
        <f t="shared" ca="1" si="9"/>
        <v>#N/A</v>
      </c>
    </row>
    <row r="639" spans="1:5" hidden="1" x14ac:dyDescent="0.3">
      <c r="A639" t="e">
        <f ca="1">IF('Четырёхпредметные наборы'!$E189 &gt;=Параметры!$A$2,"{"&amp;'Четырёхпредметные наборы'!A189&amp;", "&amp;'Четырёхпредметные наборы'!B189&amp;", "&amp;'Четырёхпредметные наборы'!C189&amp;"}","")</f>
        <v>#N/A</v>
      </c>
      <c r="B639" t="e">
        <f ca="1">IF('Четырёхпредметные наборы'!$E189 &gt;=Параметры!$A$2,"{"&amp;'Четырёхпредметные наборы'!D189&amp;"}","")</f>
        <v>#N/A</v>
      </c>
      <c r="C639" t="e">
        <f ca="1">'Четырёхпредметные наборы'!$E189/COUNT('Список покупок'!$A$2:$A$31)</f>
        <v>#N/A</v>
      </c>
      <c r="D639" t="e">
        <f ca="1">'Четырёхпредметные наборы'!E189/INDIRECT(ADDRESS(MATCH(A639,Таблицы!$M$3:$M$122)+1,4,,,Таблицы!$M$1))</f>
        <v>#N/A</v>
      </c>
      <c r="E639" s="5" t="e">
        <f t="shared" ca="1" si="9"/>
        <v>#N/A</v>
      </c>
    </row>
    <row r="640" spans="1:5" hidden="1" x14ac:dyDescent="0.3">
      <c r="A640" t="e">
        <f ca="1">IF('Четырёхпредметные наборы'!$E190 &gt;=Параметры!$A$2,"{"&amp;'Четырёхпредметные наборы'!A190&amp;", "&amp;'Четырёхпредметные наборы'!B190&amp;", "&amp;'Четырёхпредметные наборы'!C190&amp;"}","")</f>
        <v>#N/A</v>
      </c>
      <c r="B640" t="e">
        <f ca="1">IF('Четырёхпредметные наборы'!$E190 &gt;=Параметры!$A$2,"{"&amp;'Четырёхпредметные наборы'!D190&amp;"}","")</f>
        <v>#N/A</v>
      </c>
      <c r="C640" t="e">
        <f ca="1">'Четырёхпредметные наборы'!$E190/COUNT('Список покупок'!$A$2:$A$31)</f>
        <v>#N/A</v>
      </c>
      <c r="D640" t="e">
        <f ca="1">'Четырёхпредметные наборы'!E190/INDIRECT(ADDRESS(MATCH(A640,Таблицы!$M$3:$M$122)+1,4,,,Таблицы!$M$1))</f>
        <v>#N/A</v>
      </c>
      <c r="E640" s="5" t="e">
        <f t="shared" ca="1" si="9"/>
        <v>#N/A</v>
      </c>
    </row>
    <row r="641" spans="1:5" hidden="1" x14ac:dyDescent="0.3">
      <c r="A641" t="e">
        <f ca="1">IF('Четырёхпредметные наборы'!$E191 &gt;=Параметры!$A$2,"{"&amp;'Четырёхпредметные наборы'!A191&amp;", "&amp;'Четырёхпредметные наборы'!B191&amp;", "&amp;'Четырёхпредметные наборы'!C191&amp;"}","")</f>
        <v>#N/A</v>
      </c>
      <c r="B641" t="e">
        <f ca="1">IF('Четырёхпредметные наборы'!$E191 &gt;=Параметры!$A$2,"{"&amp;'Четырёхпредметные наборы'!D191&amp;"}","")</f>
        <v>#N/A</v>
      </c>
      <c r="C641" t="e">
        <f ca="1">'Четырёхпредметные наборы'!$E191/COUNT('Список покупок'!$A$2:$A$31)</f>
        <v>#N/A</v>
      </c>
      <c r="D641" t="e">
        <f ca="1">'Четырёхпредметные наборы'!E191/INDIRECT(ADDRESS(MATCH(A641,Таблицы!$M$3:$M$122)+1,4,,,Таблицы!$M$1))</f>
        <v>#N/A</v>
      </c>
      <c r="E641" s="5" t="e">
        <f t="shared" ca="1" si="9"/>
        <v>#N/A</v>
      </c>
    </row>
    <row r="642" spans="1:5" hidden="1" x14ac:dyDescent="0.3">
      <c r="A642" t="e">
        <f ca="1">IF('Четырёхпредметные наборы'!$E192 &gt;=Параметры!$A$2,"{"&amp;'Четырёхпредметные наборы'!A192&amp;", "&amp;'Четырёхпредметные наборы'!B192&amp;", "&amp;'Четырёхпредметные наборы'!C192&amp;"}","")</f>
        <v>#N/A</v>
      </c>
      <c r="B642" t="e">
        <f ca="1">IF('Четырёхпредметные наборы'!$E192 &gt;=Параметры!$A$2,"{"&amp;'Четырёхпредметные наборы'!D192&amp;"}","")</f>
        <v>#N/A</v>
      </c>
      <c r="C642" t="e">
        <f ca="1">'Четырёхпредметные наборы'!$E192/COUNT('Список покупок'!$A$2:$A$31)</f>
        <v>#N/A</v>
      </c>
      <c r="D642" t="e">
        <f ca="1">'Четырёхпредметные наборы'!E192/INDIRECT(ADDRESS(MATCH(A642,Таблицы!$M$3:$M$122)+1,4,,,Таблицы!$M$1))</f>
        <v>#N/A</v>
      </c>
      <c r="E642" s="5" t="e">
        <f t="shared" ca="1" si="9"/>
        <v>#N/A</v>
      </c>
    </row>
    <row r="643" spans="1:5" hidden="1" x14ac:dyDescent="0.3">
      <c r="A643" t="e">
        <f ca="1">IF('Четырёхпредметные наборы'!$E193 &gt;=Параметры!$A$2,"{"&amp;'Четырёхпредметные наборы'!A193&amp;", "&amp;'Четырёхпредметные наборы'!B193&amp;", "&amp;'Четырёхпредметные наборы'!C193&amp;"}","")</f>
        <v>#N/A</v>
      </c>
      <c r="B643" t="e">
        <f ca="1">IF('Четырёхпредметные наборы'!$E193 &gt;=Параметры!$A$2,"{"&amp;'Четырёхпредметные наборы'!D193&amp;"}","")</f>
        <v>#N/A</v>
      </c>
      <c r="C643" t="e">
        <f ca="1">'Четырёхпредметные наборы'!$E193/COUNT('Список покупок'!$A$2:$A$31)</f>
        <v>#N/A</v>
      </c>
      <c r="D643" t="e">
        <f ca="1">'Четырёхпредметные наборы'!E193/INDIRECT(ADDRESS(MATCH(A643,Таблицы!$M$3:$M$122)+1,4,,,Таблицы!$M$1))</f>
        <v>#N/A</v>
      </c>
      <c r="E643" s="5" t="e">
        <f t="shared" ca="1" si="9"/>
        <v>#N/A</v>
      </c>
    </row>
    <row r="644" spans="1:5" hidden="1" x14ac:dyDescent="0.3">
      <c r="A644" t="e">
        <f ca="1">IF('Четырёхпредметные наборы'!$E194 &gt;=Параметры!$A$2,"{"&amp;'Четырёхпредметные наборы'!A194&amp;", "&amp;'Четырёхпредметные наборы'!B194&amp;", "&amp;'Четырёхпредметные наборы'!C194&amp;"}","")</f>
        <v>#N/A</v>
      </c>
      <c r="B644" t="e">
        <f ca="1">IF('Четырёхпредметные наборы'!$E194 &gt;=Параметры!$A$2,"{"&amp;'Четырёхпредметные наборы'!D194&amp;"}","")</f>
        <v>#N/A</v>
      </c>
      <c r="C644" t="e">
        <f ca="1">'Четырёхпредметные наборы'!$E194/COUNT('Список покупок'!$A$2:$A$31)</f>
        <v>#N/A</v>
      </c>
      <c r="D644" t="e">
        <f ca="1">'Четырёхпредметные наборы'!E194/INDIRECT(ADDRESS(MATCH(A644,Таблицы!$M$3:$M$122)+1,4,,,Таблицы!$M$1))</f>
        <v>#N/A</v>
      </c>
      <c r="E644" s="5" t="e">
        <f t="shared" ca="1" si="9"/>
        <v>#N/A</v>
      </c>
    </row>
    <row r="645" spans="1:5" hidden="1" x14ac:dyDescent="0.3">
      <c r="A645" t="e">
        <f ca="1">IF('Четырёхпредметные наборы'!$E195 &gt;=Параметры!$A$2,"{"&amp;'Четырёхпредметные наборы'!A195&amp;", "&amp;'Четырёхпредметные наборы'!B195&amp;", "&amp;'Четырёхпредметные наборы'!C195&amp;"}","")</f>
        <v>#N/A</v>
      </c>
      <c r="B645" t="e">
        <f ca="1">IF('Четырёхпредметные наборы'!$E195 &gt;=Параметры!$A$2,"{"&amp;'Четырёхпредметные наборы'!D195&amp;"}","")</f>
        <v>#N/A</v>
      </c>
      <c r="C645" t="e">
        <f ca="1">'Четырёхпредметные наборы'!$E195/COUNT('Список покупок'!$A$2:$A$31)</f>
        <v>#N/A</v>
      </c>
      <c r="D645" t="e">
        <f ca="1">'Четырёхпредметные наборы'!E195/INDIRECT(ADDRESS(MATCH(A645,Таблицы!$M$3:$M$122)+1,4,,,Таблицы!$M$1))</f>
        <v>#N/A</v>
      </c>
      <c r="E645" s="5" t="e">
        <f t="shared" ref="E645:E708" ca="1" si="10">C645*D645</f>
        <v>#N/A</v>
      </c>
    </row>
    <row r="646" spans="1:5" hidden="1" x14ac:dyDescent="0.3">
      <c r="A646" t="e">
        <f ca="1">IF('Четырёхпредметные наборы'!$E196 &gt;=Параметры!$A$2,"{"&amp;'Четырёхпредметные наборы'!A196&amp;", "&amp;'Четырёхпредметные наборы'!B196&amp;", "&amp;'Четырёхпредметные наборы'!C196&amp;"}","")</f>
        <v>#N/A</v>
      </c>
      <c r="B646" t="e">
        <f ca="1">IF('Четырёхпредметные наборы'!$E196 &gt;=Параметры!$A$2,"{"&amp;'Четырёхпредметные наборы'!D196&amp;"}","")</f>
        <v>#N/A</v>
      </c>
      <c r="C646" t="e">
        <f ca="1">'Четырёхпредметные наборы'!$E196/COUNT('Список покупок'!$A$2:$A$31)</f>
        <v>#N/A</v>
      </c>
      <c r="D646" t="e">
        <f ca="1">'Четырёхпредметные наборы'!E196/INDIRECT(ADDRESS(MATCH(A646,Таблицы!$M$3:$M$122)+1,4,,,Таблицы!$M$1))</f>
        <v>#N/A</v>
      </c>
      <c r="E646" s="5" t="e">
        <f t="shared" ca="1" si="10"/>
        <v>#N/A</v>
      </c>
    </row>
    <row r="647" spans="1:5" hidden="1" x14ac:dyDescent="0.3">
      <c r="A647" t="e">
        <f ca="1">IF('Четырёхпредметные наборы'!$E197 &gt;=Параметры!$A$2,"{"&amp;'Четырёхпредметные наборы'!A197&amp;", "&amp;'Четырёхпредметные наборы'!B197&amp;", "&amp;'Четырёхпредметные наборы'!C197&amp;"}","")</f>
        <v>#N/A</v>
      </c>
      <c r="B647" t="e">
        <f ca="1">IF('Четырёхпредметные наборы'!$E197 &gt;=Параметры!$A$2,"{"&amp;'Четырёхпредметные наборы'!D197&amp;"}","")</f>
        <v>#N/A</v>
      </c>
      <c r="C647" t="e">
        <f ca="1">'Четырёхпредметные наборы'!$E197/COUNT('Список покупок'!$A$2:$A$31)</f>
        <v>#N/A</v>
      </c>
      <c r="D647" t="e">
        <f ca="1">'Четырёхпредметные наборы'!E197/INDIRECT(ADDRESS(MATCH(A647,Таблицы!$M$3:$M$122)+1,4,,,Таблицы!$M$1))</f>
        <v>#N/A</v>
      </c>
      <c r="E647" s="5" t="e">
        <f t="shared" ca="1" si="10"/>
        <v>#N/A</v>
      </c>
    </row>
    <row r="648" spans="1:5" hidden="1" x14ac:dyDescent="0.3">
      <c r="A648" t="e">
        <f ca="1">IF('Четырёхпредметные наборы'!$E198 &gt;=Параметры!$A$2,"{"&amp;'Четырёхпредметные наборы'!A198&amp;", "&amp;'Четырёхпредметные наборы'!B198&amp;", "&amp;'Четырёхпредметные наборы'!C198&amp;"}","")</f>
        <v>#N/A</v>
      </c>
      <c r="B648" t="e">
        <f ca="1">IF('Четырёхпредметные наборы'!$E198 &gt;=Параметры!$A$2,"{"&amp;'Четырёхпредметные наборы'!D198&amp;"}","")</f>
        <v>#N/A</v>
      </c>
      <c r="C648" t="e">
        <f ca="1">'Четырёхпредметные наборы'!$E198/COUNT('Список покупок'!$A$2:$A$31)</f>
        <v>#N/A</v>
      </c>
      <c r="D648" t="e">
        <f ca="1">'Четырёхпредметные наборы'!E198/INDIRECT(ADDRESS(MATCH(A648,Таблицы!$M$3:$M$122)+1,4,,,Таблицы!$M$1))</f>
        <v>#N/A</v>
      </c>
      <c r="E648" s="5" t="e">
        <f t="shared" ca="1" si="10"/>
        <v>#N/A</v>
      </c>
    </row>
    <row r="649" spans="1:5" hidden="1" x14ac:dyDescent="0.3">
      <c r="A649" t="e">
        <f ca="1">IF('Четырёхпредметные наборы'!$E199 &gt;=Параметры!$A$2,"{"&amp;'Четырёхпредметные наборы'!A199&amp;", "&amp;'Четырёхпредметные наборы'!B199&amp;", "&amp;'Четырёхпредметные наборы'!C199&amp;"}","")</f>
        <v>#N/A</v>
      </c>
      <c r="B649" t="e">
        <f ca="1">IF('Четырёхпредметные наборы'!$E199 &gt;=Параметры!$A$2,"{"&amp;'Четырёхпредметные наборы'!D199&amp;"}","")</f>
        <v>#N/A</v>
      </c>
      <c r="C649" t="e">
        <f ca="1">'Четырёхпредметные наборы'!$E199/COUNT('Список покупок'!$A$2:$A$31)</f>
        <v>#N/A</v>
      </c>
      <c r="D649" t="e">
        <f ca="1">'Четырёхпредметные наборы'!E199/INDIRECT(ADDRESS(MATCH(A649,Таблицы!$M$3:$M$122)+1,4,,,Таблицы!$M$1))</f>
        <v>#N/A</v>
      </c>
      <c r="E649" s="5" t="e">
        <f t="shared" ca="1" si="10"/>
        <v>#N/A</v>
      </c>
    </row>
    <row r="650" spans="1:5" hidden="1" x14ac:dyDescent="0.3">
      <c r="A650" t="e">
        <f ca="1">IF('Четырёхпредметные наборы'!$E200 &gt;=Параметры!$A$2,"{"&amp;'Четырёхпредметные наборы'!A200&amp;", "&amp;'Четырёхпредметные наборы'!B200&amp;", "&amp;'Четырёхпредметные наборы'!C200&amp;"}","")</f>
        <v>#N/A</v>
      </c>
      <c r="B650" t="e">
        <f ca="1">IF('Четырёхпредметные наборы'!$E200 &gt;=Параметры!$A$2,"{"&amp;'Четырёхпредметные наборы'!D200&amp;"}","")</f>
        <v>#N/A</v>
      </c>
      <c r="C650" t="e">
        <f ca="1">'Четырёхпредметные наборы'!$E200/COUNT('Список покупок'!$A$2:$A$31)</f>
        <v>#N/A</v>
      </c>
      <c r="D650" t="e">
        <f ca="1">'Четырёхпредметные наборы'!E200/INDIRECT(ADDRESS(MATCH(A650,Таблицы!$M$3:$M$122)+1,4,,,Таблицы!$M$1))</f>
        <v>#N/A</v>
      </c>
      <c r="E650" s="5" t="e">
        <f t="shared" ca="1" si="10"/>
        <v>#N/A</v>
      </c>
    </row>
    <row r="651" spans="1:5" hidden="1" x14ac:dyDescent="0.3">
      <c r="A651" t="e">
        <f ca="1">IF('Четырёхпредметные наборы'!$E201 &gt;=Параметры!$A$2,"{"&amp;'Четырёхпредметные наборы'!A201&amp;", "&amp;'Четырёхпредметные наборы'!B201&amp;", "&amp;'Четырёхпредметные наборы'!C201&amp;"}","")</f>
        <v>#N/A</v>
      </c>
      <c r="B651" t="e">
        <f ca="1">IF('Четырёхпредметные наборы'!$E201 &gt;=Параметры!$A$2,"{"&amp;'Четырёхпредметные наборы'!D201&amp;"}","")</f>
        <v>#N/A</v>
      </c>
      <c r="C651" t="e">
        <f ca="1">'Четырёхпредметные наборы'!$E201/COUNT('Список покупок'!$A$2:$A$31)</f>
        <v>#N/A</v>
      </c>
      <c r="D651" t="e">
        <f ca="1">'Четырёхпредметные наборы'!E201/INDIRECT(ADDRESS(MATCH(A651,Таблицы!$M$3:$M$122)+1,4,,,Таблицы!$M$1))</f>
        <v>#N/A</v>
      </c>
      <c r="E651" s="5" t="e">
        <f t="shared" ca="1" si="10"/>
        <v>#N/A</v>
      </c>
    </row>
    <row r="652" spans="1:5" hidden="1" x14ac:dyDescent="0.3">
      <c r="A652" t="e">
        <f ca="1">IF('Четырёхпредметные наборы'!$E202 &gt;=Параметры!$A$2,"{"&amp;'Четырёхпредметные наборы'!A202&amp;", "&amp;'Четырёхпредметные наборы'!B202&amp;", "&amp;'Четырёхпредметные наборы'!C202&amp;"}","")</f>
        <v>#N/A</v>
      </c>
      <c r="B652" t="e">
        <f ca="1">IF('Четырёхпредметные наборы'!$E202 &gt;=Параметры!$A$2,"{"&amp;'Четырёхпредметные наборы'!D202&amp;"}","")</f>
        <v>#N/A</v>
      </c>
      <c r="C652" t="e">
        <f ca="1">'Четырёхпредметные наборы'!$E202/COUNT('Список покупок'!$A$2:$A$31)</f>
        <v>#N/A</v>
      </c>
      <c r="D652" t="e">
        <f ca="1">'Четырёхпредметные наборы'!E202/INDIRECT(ADDRESS(MATCH(A652,Таблицы!$M$3:$M$122)+1,4,,,Таблицы!$M$1))</f>
        <v>#N/A</v>
      </c>
      <c r="E652" s="5" t="e">
        <f t="shared" ca="1" si="10"/>
        <v>#N/A</v>
      </c>
    </row>
    <row r="653" spans="1:5" hidden="1" x14ac:dyDescent="0.3">
      <c r="A653" t="e">
        <f ca="1">IF('Четырёхпредметные наборы'!$E203 &gt;=Параметры!$A$2,"{"&amp;'Четырёхпредметные наборы'!A203&amp;", "&amp;'Четырёхпредметные наборы'!B203&amp;", "&amp;'Четырёхпредметные наборы'!C203&amp;"}","")</f>
        <v>#N/A</v>
      </c>
      <c r="B653" t="e">
        <f ca="1">IF('Четырёхпредметные наборы'!$E203 &gt;=Параметры!$A$2,"{"&amp;'Четырёхпредметные наборы'!D203&amp;"}","")</f>
        <v>#N/A</v>
      </c>
      <c r="C653" t="e">
        <f ca="1">'Четырёхпредметные наборы'!$E203/COUNT('Список покупок'!$A$2:$A$31)</f>
        <v>#N/A</v>
      </c>
      <c r="D653" t="e">
        <f ca="1">'Четырёхпредметные наборы'!E203/INDIRECT(ADDRESS(MATCH(A653,Таблицы!$M$3:$M$122)+1,4,,,Таблицы!$M$1))</f>
        <v>#N/A</v>
      </c>
      <c r="E653" s="5" t="e">
        <f t="shared" ca="1" si="10"/>
        <v>#N/A</v>
      </c>
    </row>
    <row r="654" spans="1:5" hidden="1" x14ac:dyDescent="0.3">
      <c r="A654" t="e">
        <f ca="1">IF('Четырёхпредметные наборы'!$E204 &gt;=Параметры!$A$2,"{"&amp;'Четырёхпредметные наборы'!A204&amp;", "&amp;'Четырёхпредметные наборы'!B204&amp;", "&amp;'Четырёхпредметные наборы'!C204&amp;"}","")</f>
        <v>#N/A</v>
      </c>
      <c r="B654" t="e">
        <f ca="1">IF('Четырёхпредметные наборы'!$E204 &gt;=Параметры!$A$2,"{"&amp;'Четырёхпредметные наборы'!D204&amp;"}","")</f>
        <v>#N/A</v>
      </c>
      <c r="C654" t="e">
        <f ca="1">'Четырёхпредметные наборы'!$E204/COUNT('Список покупок'!$A$2:$A$31)</f>
        <v>#N/A</v>
      </c>
      <c r="D654" t="e">
        <f ca="1">'Четырёхпредметные наборы'!E204/INDIRECT(ADDRESS(MATCH(A654,Таблицы!$M$3:$M$122)+1,4,,,Таблицы!$M$1))</f>
        <v>#N/A</v>
      </c>
      <c r="E654" s="5" t="e">
        <f t="shared" ca="1" si="10"/>
        <v>#N/A</v>
      </c>
    </row>
    <row r="655" spans="1:5" hidden="1" x14ac:dyDescent="0.3">
      <c r="A655" t="e">
        <f ca="1">IF('Четырёхпредметные наборы'!$E205 &gt;=Параметры!$A$2,"{"&amp;'Четырёхпредметные наборы'!A205&amp;", "&amp;'Четырёхпредметные наборы'!B205&amp;", "&amp;'Четырёхпредметные наборы'!C205&amp;"}","")</f>
        <v>#N/A</v>
      </c>
      <c r="B655" t="e">
        <f ca="1">IF('Четырёхпредметные наборы'!$E205 &gt;=Параметры!$A$2,"{"&amp;'Четырёхпредметные наборы'!D205&amp;"}","")</f>
        <v>#N/A</v>
      </c>
      <c r="C655" t="e">
        <f ca="1">'Четырёхпредметные наборы'!$E205/COUNT('Список покупок'!$A$2:$A$31)</f>
        <v>#N/A</v>
      </c>
      <c r="D655" t="e">
        <f ca="1">'Четырёхпредметные наборы'!E205/INDIRECT(ADDRESS(MATCH(A655,Таблицы!$M$3:$M$122)+1,4,,,Таблицы!$M$1))</f>
        <v>#N/A</v>
      </c>
      <c r="E655" s="5" t="e">
        <f t="shared" ca="1" si="10"/>
        <v>#N/A</v>
      </c>
    </row>
    <row r="656" spans="1:5" hidden="1" x14ac:dyDescent="0.3">
      <c r="A656" t="e">
        <f ca="1">IF('Четырёхпредметные наборы'!$E206 &gt;=Параметры!$A$2,"{"&amp;'Четырёхпредметные наборы'!A206&amp;", "&amp;'Четырёхпредметные наборы'!B206&amp;", "&amp;'Четырёхпредметные наборы'!C206&amp;"}","")</f>
        <v>#N/A</v>
      </c>
      <c r="B656" t="e">
        <f ca="1">IF('Четырёхпредметные наборы'!$E206 &gt;=Параметры!$A$2,"{"&amp;'Четырёхпредметные наборы'!D206&amp;"}","")</f>
        <v>#N/A</v>
      </c>
      <c r="C656" t="e">
        <f ca="1">'Четырёхпредметные наборы'!$E206/COUNT('Список покупок'!$A$2:$A$31)</f>
        <v>#N/A</v>
      </c>
      <c r="D656" t="e">
        <f ca="1">'Четырёхпредметные наборы'!E206/INDIRECT(ADDRESS(MATCH(A656,Таблицы!$M$3:$M$122)+1,4,,,Таблицы!$M$1))</f>
        <v>#N/A</v>
      </c>
      <c r="E656" s="5" t="e">
        <f t="shared" ca="1" si="10"/>
        <v>#N/A</v>
      </c>
    </row>
    <row r="657" spans="1:5" hidden="1" x14ac:dyDescent="0.3">
      <c r="A657" t="e">
        <f ca="1">IF('Четырёхпредметные наборы'!$E207 &gt;=Параметры!$A$2,"{"&amp;'Четырёхпредметные наборы'!A207&amp;", "&amp;'Четырёхпредметные наборы'!B207&amp;", "&amp;'Четырёхпредметные наборы'!C207&amp;"}","")</f>
        <v>#N/A</v>
      </c>
      <c r="B657" t="e">
        <f ca="1">IF('Четырёхпредметные наборы'!$E207 &gt;=Параметры!$A$2,"{"&amp;'Четырёхпредметные наборы'!D207&amp;"}","")</f>
        <v>#N/A</v>
      </c>
      <c r="C657" t="e">
        <f ca="1">'Четырёхпредметные наборы'!$E207/COUNT('Список покупок'!$A$2:$A$31)</f>
        <v>#N/A</v>
      </c>
      <c r="D657" t="e">
        <f ca="1">'Четырёхпредметные наборы'!E207/INDIRECT(ADDRESS(MATCH(A657,Таблицы!$M$3:$M$122)+1,4,,,Таблицы!$M$1))</f>
        <v>#N/A</v>
      </c>
      <c r="E657" s="5" t="e">
        <f t="shared" ca="1" si="10"/>
        <v>#N/A</v>
      </c>
    </row>
    <row r="658" spans="1:5" hidden="1" x14ac:dyDescent="0.3">
      <c r="A658" t="e">
        <f ca="1">IF('Четырёхпредметные наборы'!$E208 &gt;=Параметры!$A$2,"{"&amp;'Четырёхпредметные наборы'!A208&amp;", "&amp;'Четырёхпредметные наборы'!B208&amp;", "&amp;'Четырёхпредметные наборы'!C208&amp;"}","")</f>
        <v>#N/A</v>
      </c>
      <c r="B658" t="e">
        <f ca="1">IF('Четырёхпредметные наборы'!$E208 &gt;=Параметры!$A$2,"{"&amp;'Четырёхпредметные наборы'!D208&amp;"}","")</f>
        <v>#N/A</v>
      </c>
      <c r="C658" t="e">
        <f ca="1">'Четырёхпредметные наборы'!$E208/COUNT('Список покупок'!$A$2:$A$31)</f>
        <v>#N/A</v>
      </c>
      <c r="D658" t="e">
        <f ca="1">'Четырёхпредметные наборы'!E208/INDIRECT(ADDRESS(MATCH(A658,Таблицы!$M$3:$M$122)+1,4,,,Таблицы!$M$1))</f>
        <v>#N/A</v>
      </c>
      <c r="E658" s="5" t="e">
        <f t="shared" ca="1" si="10"/>
        <v>#N/A</v>
      </c>
    </row>
    <row r="659" spans="1:5" hidden="1" x14ac:dyDescent="0.3">
      <c r="A659" t="e">
        <f ca="1">IF('Четырёхпредметные наборы'!$E209 &gt;=Параметры!$A$2,"{"&amp;'Четырёхпредметные наборы'!A209&amp;", "&amp;'Четырёхпредметные наборы'!B209&amp;", "&amp;'Четырёхпредметные наборы'!C209&amp;"}","")</f>
        <v>#N/A</v>
      </c>
      <c r="B659" t="e">
        <f ca="1">IF('Четырёхпредметные наборы'!$E209 &gt;=Параметры!$A$2,"{"&amp;'Четырёхпредметные наборы'!D209&amp;"}","")</f>
        <v>#N/A</v>
      </c>
      <c r="C659" t="e">
        <f ca="1">'Четырёхпредметные наборы'!$E209/COUNT('Список покупок'!$A$2:$A$31)</f>
        <v>#N/A</v>
      </c>
      <c r="D659" t="e">
        <f ca="1">'Четырёхпредметные наборы'!E209/INDIRECT(ADDRESS(MATCH(A659,Таблицы!$M$3:$M$122)+1,4,,,Таблицы!$M$1))</f>
        <v>#N/A</v>
      </c>
      <c r="E659" s="5" t="e">
        <f t="shared" ca="1" si="10"/>
        <v>#N/A</v>
      </c>
    </row>
    <row r="660" spans="1:5" hidden="1" x14ac:dyDescent="0.3">
      <c r="A660" t="e">
        <f ca="1">IF('Четырёхпредметные наборы'!$E210 &gt;=Параметры!$A$2,"{"&amp;'Четырёхпредметные наборы'!A210&amp;", "&amp;'Четырёхпредметные наборы'!B210&amp;", "&amp;'Четырёхпредметные наборы'!C210&amp;"}","")</f>
        <v>#N/A</v>
      </c>
      <c r="B660" t="e">
        <f ca="1">IF('Четырёхпредметные наборы'!$E210 &gt;=Параметры!$A$2,"{"&amp;'Четырёхпредметные наборы'!D210&amp;"}","")</f>
        <v>#N/A</v>
      </c>
      <c r="C660" t="e">
        <f ca="1">'Четырёхпредметные наборы'!$E210/COUNT('Список покупок'!$A$2:$A$31)</f>
        <v>#N/A</v>
      </c>
      <c r="D660" t="e">
        <f ca="1">'Четырёхпредметные наборы'!E210/INDIRECT(ADDRESS(MATCH(A660,Таблицы!$M$3:$M$122)+1,4,,,Таблицы!$M$1))</f>
        <v>#N/A</v>
      </c>
      <c r="E660" s="5" t="e">
        <f t="shared" ca="1" si="10"/>
        <v>#N/A</v>
      </c>
    </row>
    <row r="661" spans="1:5" hidden="1" x14ac:dyDescent="0.3">
      <c r="A661" t="e">
        <f ca="1">IF('Четырёхпредметные наборы'!$E211 &gt;=Параметры!$A$2,"{"&amp;'Четырёхпредметные наборы'!A211&amp;", "&amp;'Четырёхпредметные наборы'!B211&amp;", "&amp;'Четырёхпредметные наборы'!C211&amp;"}","")</f>
        <v>#N/A</v>
      </c>
      <c r="B661" t="e">
        <f ca="1">IF('Четырёхпредметные наборы'!$E211 &gt;=Параметры!$A$2,"{"&amp;'Четырёхпредметные наборы'!D211&amp;"}","")</f>
        <v>#N/A</v>
      </c>
      <c r="C661" t="e">
        <f ca="1">'Четырёхпредметные наборы'!$E211/COUNT('Список покупок'!$A$2:$A$31)</f>
        <v>#N/A</v>
      </c>
      <c r="D661" t="e">
        <f ca="1">'Четырёхпредметные наборы'!E211/INDIRECT(ADDRESS(MATCH(A661,Таблицы!$M$3:$M$122)+1,4,,,Таблицы!$M$1))</f>
        <v>#N/A</v>
      </c>
      <c r="E661" s="5" t="e">
        <f t="shared" ca="1" si="10"/>
        <v>#N/A</v>
      </c>
    </row>
    <row r="662" spans="1:5" hidden="1" x14ac:dyDescent="0.3">
      <c r="A662" t="str">
        <f ca="1">IF('Четырёхпредметные наборы'!$E2 &gt;=Параметры!$A$2,"{"&amp;'Четырёхпредметные наборы'!A2&amp;", "&amp;'Четырёхпредметные наборы'!B2&amp;", "&amp;'Четырёхпредметные наборы'!D2&amp;"}","")</f>
        <v>{Анальгин, Баралгин, Влажные салфетки}</v>
      </c>
      <c r="B662" t="str">
        <f ca="1">IF('Четырёхпредметные наборы'!$E2 &gt;=Параметры!$A$2,"{"&amp;'Четырёхпредметные наборы'!C2&amp;"}","")</f>
        <v>{Валидол}</v>
      </c>
      <c r="C662">
        <f ca="1">'Четырёхпредметные наборы'!$E2/COUNT('Список покупок'!$A$2:$A$31)</f>
        <v>0.2</v>
      </c>
      <c r="D662">
        <f ca="1">'Четырёхпредметные наборы'!E2/INDIRECT(ADDRESS(MATCH(A662,Таблицы!$M$3:$M$122)+1,4,,,Таблицы!$M$1))</f>
        <v>1</v>
      </c>
      <c r="E662" s="5">
        <f t="shared" ca="1" si="10"/>
        <v>0.2</v>
      </c>
    </row>
    <row r="663" spans="1:5" hidden="1" x14ac:dyDescent="0.3">
      <c r="A663" t="str">
        <f ca="1">IF('Четырёхпредметные наборы'!$E3 &gt;=Параметры!$A$2,"{"&amp;'Четырёхпредметные наборы'!A3&amp;", "&amp;'Четырёхпредметные наборы'!B3&amp;", "&amp;'Четырёхпредметные наборы'!D3&amp;"}","")</f>
        <v/>
      </c>
      <c r="B663" t="str">
        <f ca="1">IF('Четырёхпредметные наборы'!$E3 &gt;=Параметры!$A$2,"{"&amp;'Четырёхпредметные наборы'!C3&amp;"}","")</f>
        <v/>
      </c>
      <c r="C663">
        <f ca="1">'Четырёхпредметные наборы'!$E3/COUNT('Список покупок'!$A$2:$A$31)</f>
        <v>0.1</v>
      </c>
      <c r="D663" t="e">
        <f ca="1">'Четырёхпредметные наборы'!E3/INDIRECT(ADDRESS(MATCH(A663,Таблицы!$M$3:$M$122)+1,4,,,Таблицы!$M$1))</f>
        <v>#N/A</v>
      </c>
      <c r="E663" s="5" t="e">
        <f t="shared" ca="1" si="10"/>
        <v>#N/A</v>
      </c>
    </row>
    <row r="664" spans="1:5" hidden="1" x14ac:dyDescent="0.3">
      <c r="A664" t="str">
        <f ca="1">IF('Четырёхпредметные наборы'!$E4 &gt;=Параметры!$A$2,"{"&amp;'Четырёхпредметные наборы'!A4&amp;", "&amp;'Четырёхпредметные наборы'!B4&amp;", "&amp;'Четырёхпредметные наборы'!D4&amp;"}","")</f>
        <v>{Анальгин, Баралгин, Контрактубекс}</v>
      </c>
      <c r="B664" t="str">
        <f ca="1">IF('Четырёхпредметные наборы'!$E4 &gt;=Параметры!$A$2,"{"&amp;'Четырёхпредметные наборы'!C4&amp;"}","")</f>
        <v>{Валидол}</v>
      </c>
      <c r="C664">
        <f ca="1">'Четырёхпредметные наборы'!$E4/COUNT('Список покупок'!$A$2:$A$31)</f>
        <v>0.2</v>
      </c>
      <c r="D664">
        <f ca="1">'Четырёхпредметные наборы'!E4/INDIRECT(ADDRESS(MATCH(A664,Таблицы!$M$3:$M$122)+1,4,,,Таблицы!$M$1))</f>
        <v>1</v>
      </c>
      <c r="E664" s="5">
        <f t="shared" ca="1" si="10"/>
        <v>0.2</v>
      </c>
    </row>
    <row r="665" spans="1:5" hidden="1" x14ac:dyDescent="0.3">
      <c r="A665" t="str">
        <f ca="1">IF('Четырёхпредметные наборы'!$E5 &gt;=Параметры!$A$2,"{"&amp;'Четырёхпредметные наборы'!A5&amp;", "&amp;'Четырёхпредметные наборы'!B5&amp;", "&amp;'Четырёхпредметные наборы'!D5&amp;"}","")</f>
        <v/>
      </c>
      <c r="B665" t="str">
        <f ca="1">IF('Четырёхпредметные наборы'!$E5 &gt;=Параметры!$A$2,"{"&amp;'Четырёхпредметные наборы'!C5&amp;"}","")</f>
        <v/>
      </c>
      <c r="C665">
        <f ca="1">'Четырёхпредметные наборы'!$E5/COUNT('Список покупок'!$A$2:$A$31)</f>
        <v>0.1</v>
      </c>
      <c r="D665" t="e">
        <f ca="1">'Четырёхпредметные наборы'!E5/INDIRECT(ADDRESS(MATCH(A665,Таблицы!$M$3:$M$122)+1,4,,,Таблицы!$M$1))</f>
        <v>#N/A</v>
      </c>
      <c r="E665" s="5" t="e">
        <f t="shared" ca="1" si="10"/>
        <v>#N/A</v>
      </c>
    </row>
    <row r="666" spans="1:5" hidden="1" x14ac:dyDescent="0.3">
      <c r="A666" t="e">
        <f ca="1">IF('Четырёхпредметные наборы'!$E6 &gt;=Параметры!$A$2,"{"&amp;'Четырёхпредметные наборы'!A6&amp;", "&amp;'Четырёхпредметные наборы'!B6&amp;", "&amp;'Четырёхпредметные наборы'!D6&amp;"}","")</f>
        <v>#N/A</v>
      </c>
      <c r="B666" t="e">
        <f ca="1">IF('Четырёхпредметные наборы'!$E6 &gt;=Параметры!$A$2,"{"&amp;'Четырёхпредметные наборы'!C6&amp;"}","")</f>
        <v>#N/A</v>
      </c>
      <c r="C666" t="e">
        <f ca="1">'Четырёхпредметные наборы'!$E6/COUNT('Список покупок'!$A$2:$A$31)</f>
        <v>#N/A</v>
      </c>
      <c r="D666" t="e">
        <f ca="1">'Четырёхпредметные наборы'!E6/INDIRECT(ADDRESS(MATCH(A666,Таблицы!$M$3:$M$122)+1,4,,,Таблицы!$M$1))</f>
        <v>#N/A</v>
      </c>
      <c r="E666" s="5" t="e">
        <f t="shared" ca="1" si="10"/>
        <v>#N/A</v>
      </c>
    </row>
    <row r="667" spans="1:5" hidden="1" x14ac:dyDescent="0.3">
      <c r="A667" t="e">
        <f ca="1">IF('Четырёхпредметные наборы'!$E7 &gt;=Параметры!$A$2,"{"&amp;'Четырёхпредметные наборы'!A7&amp;", "&amp;'Четырёхпредметные наборы'!B7&amp;", "&amp;'Четырёхпредметные наборы'!D7&amp;"}","")</f>
        <v>#N/A</v>
      </c>
      <c r="B667" t="e">
        <f ca="1">IF('Четырёхпредметные наборы'!$E7 &gt;=Параметры!$A$2,"{"&amp;'Четырёхпредметные наборы'!C7&amp;"}","")</f>
        <v>#N/A</v>
      </c>
      <c r="C667" t="e">
        <f ca="1">'Четырёхпредметные наборы'!$E7/COUNT('Список покупок'!$A$2:$A$31)</f>
        <v>#N/A</v>
      </c>
      <c r="D667" t="e">
        <f ca="1">'Четырёхпредметные наборы'!E7/INDIRECT(ADDRESS(MATCH(A667,Таблицы!$M$3:$M$122)+1,4,,,Таблицы!$M$1))</f>
        <v>#N/A</v>
      </c>
      <c r="E667" s="5" t="e">
        <f t="shared" ca="1" si="10"/>
        <v>#N/A</v>
      </c>
    </row>
    <row r="668" spans="1:5" hidden="1" x14ac:dyDescent="0.3">
      <c r="A668" t="str">
        <f ca="1">IF('Четырёхпредметные наборы'!$E8 &gt;=Параметры!$A$2,"{"&amp;'Четырёхпредметные наборы'!A8&amp;", "&amp;'Четырёхпредметные наборы'!B8&amp;", "&amp;'Четырёхпредметные наборы'!D8&amp;"}","")</f>
        <v/>
      </c>
      <c r="B668" t="str">
        <f ca="1">IF('Четырёхпредметные наборы'!$E8 &gt;=Параметры!$A$2,"{"&amp;'Четырёхпредметные наборы'!C8&amp;"}","")</f>
        <v/>
      </c>
      <c r="C668">
        <f ca="1">'Четырёхпредметные наборы'!$E8/COUNT('Список покупок'!$A$2:$A$31)</f>
        <v>6.6666666666666666E-2</v>
      </c>
      <c r="D668" t="e">
        <f ca="1">'Четырёхпредметные наборы'!E8/INDIRECT(ADDRESS(MATCH(A668,Таблицы!$M$3:$M$122)+1,4,,,Таблицы!$M$1))</f>
        <v>#N/A</v>
      </c>
      <c r="E668" s="5" t="e">
        <f t="shared" ca="1" si="10"/>
        <v>#N/A</v>
      </c>
    </row>
    <row r="669" spans="1:5" hidden="1" x14ac:dyDescent="0.3">
      <c r="A669" t="str">
        <f ca="1">IF('Четырёхпредметные наборы'!$E9 &gt;=Параметры!$A$2,"{"&amp;'Четырёхпредметные наборы'!A9&amp;", "&amp;'Четырёхпредметные наборы'!B9&amp;", "&amp;'Четырёхпредметные наборы'!D9&amp;"}","")</f>
        <v/>
      </c>
      <c r="B669" t="str">
        <f ca="1">IF('Четырёхпредметные наборы'!$E9 &gt;=Параметры!$A$2,"{"&amp;'Четырёхпредметные наборы'!C9&amp;"}","")</f>
        <v/>
      </c>
      <c r="C669">
        <f ca="1">'Четырёхпредметные наборы'!$E9/COUNT('Список покупок'!$A$2:$A$31)</f>
        <v>0.1</v>
      </c>
      <c r="D669" t="e">
        <f ca="1">'Четырёхпредметные наборы'!E9/INDIRECT(ADDRESS(MATCH(A669,Таблицы!$M$3:$M$122)+1,4,,,Таблицы!$M$1))</f>
        <v>#N/A</v>
      </c>
      <c r="E669" s="5" t="e">
        <f t="shared" ca="1" si="10"/>
        <v>#N/A</v>
      </c>
    </row>
    <row r="670" spans="1:5" hidden="1" x14ac:dyDescent="0.3">
      <c r="A670" t="str">
        <f ca="1">IF('Четырёхпредметные наборы'!$E10 &gt;=Параметры!$A$2,"{"&amp;'Четырёхпредметные наборы'!A10&amp;", "&amp;'Четырёхпредметные наборы'!B10&amp;", "&amp;'Четырёхпредметные наборы'!D10&amp;"}","")</f>
        <v>{Анальгин, Баралгин, Контрактубекс}</v>
      </c>
      <c r="B670" t="str">
        <f ca="1">IF('Четырёхпредметные наборы'!$E10 &gt;=Параметры!$A$2,"{"&amp;'Четырёхпредметные наборы'!C10&amp;"}","")</f>
        <v>{Влажные салфетки}</v>
      </c>
      <c r="C670">
        <f ca="1">'Четырёхпредметные наборы'!$E10/COUNT('Список покупок'!$A$2:$A$31)</f>
        <v>0.2</v>
      </c>
      <c r="D670">
        <f ca="1">'Четырёхпредметные наборы'!E10/INDIRECT(ADDRESS(MATCH(A670,Таблицы!$M$3:$M$122)+1,4,,,Таблицы!$M$1))</f>
        <v>1</v>
      </c>
      <c r="E670" s="5">
        <f t="shared" ca="1" si="10"/>
        <v>0.2</v>
      </c>
    </row>
    <row r="671" spans="1:5" hidden="1" x14ac:dyDescent="0.3">
      <c r="A671" t="str">
        <f ca="1">IF('Четырёхпредметные наборы'!$E11 &gt;=Параметры!$A$2,"{"&amp;'Четырёхпредметные наборы'!A11&amp;", "&amp;'Четырёхпредметные наборы'!B11&amp;", "&amp;'Четырёхпредметные наборы'!D11&amp;"}","")</f>
        <v/>
      </c>
      <c r="B671" t="str">
        <f ca="1">IF('Четырёхпредметные наборы'!$E11 &gt;=Параметры!$A$2,"{"&amp;'Четырёхпредметные наборы'!C11&amp;"}","")</f>
        <v/>
      </c>
      <c r="C671">
        <f ca="1">'Четырёхпредметные наборы'!$E11/COUNT('Список покупок'!$A$2:$A$31)</f>
        <v>0.1</v>
      </c>
      <c r="D671" t="e">
        <f ca="1">'Четырёхпредметные наборы'!E11/INDIRECT(ADDRESS(MATCH(A671,Таблицы!$M$3:$M$122)+1,4,,,Таблицы!$M$1))</f>
        <v>#N/A</v>
      </c>
      <c r="E671" s="5" t="e">
        <f t="shared" ca="1" si="10"/>
        <v>#N/A</v>
      </c>
    </row>
    <row r="672" spans="1:5" hidden="1" x14ac:dyDescent="0.3">
      <c r="A672" t="e">
        <f ca="1">IF('Четырёхпредметные наборы'!$E12 &gt;=Параметры!$A$2,"{"&amp;'Четырёхпредметные наборы'!A12&amp;", "&amp;'Четырёхпредметные наборы'!B12&amp;", "&amp;'Четырёхпредметные наборы'!D12&amp;"}","")</f>
        <v>#N/A</v>
      </c>
      <c r="B672" t="e">
        <f ca="1">IF('Четырёхпредметные наборы'!$E12 &gt;=Параметры!$A$2,"{"&amp;'Четырёхпредметные наборы'!C12&amp;"}","")</f>
        <v>#N/A</v>
      </c>
      <c r="C672" t="e">
        <f ca="1">'Четырёхпредметные наборы'!$E12/COUNT('Список покупок'!$A$2:$A$31)</f>
        <v>#N/A</v>
      </c>
      <c r="D672" t="e">
        <f ca="1">'Четырёхпредметные наборы'!E12/INDIRECT(ADDRESS(MATCH(A672,Таблицы!$M$3:$M$122)+1,4,,,Таблицы!$M$1))</f>
        <v>#N/A</v>
      </c>
      <c r="E672" s="5" t="e">
        <f t="shared" ca="1" si="10"/>
        <v>#N/A</v>
      </c>
    </row>
    <row r="673" spans="1:5" hidden="1" x14ac:dyDescent="0.3">
      <c r="A673" t="e">
        <f ca="1">IF('Четырёхпредметные наборы'!$E13 &gt;=Параметры!$A$2,"{"&amp;'Четырёхпредметные наборы'!A13&amp;", "&amp;'Четырёхпредметные наборы'!B13&amp;", "&amp;'Четырёхпредметные наборы'!D13&amp;"}","")</f>
        <v>#N/A</v>
      </c>
      <c r="B673" t="e">
        <f ca="1">IF('Четырёхпредметные наборы'!$E13 &gt;=Параметры!$A$2,"{"&amp;'Четырёхпредметные наборы'!C13&amp;"}","")</f>
        <v>#N/A</v>
      </c>
      <c r="C673" t="e">
        <f ca="1">'Четырёхпредметные наборы'!$E13/COUNT('Список покупок'!$A$2:$A$31)</f>
        <v>#N/A</v>
      </c>
      <c r="D673" t="e">
        <f ca="1">'Четырёхпредметные наборы'!E13/INDIRECT(ADDRESS(MATCH(A673,Таблицы!$M$3:$M$122)+1,4,,,Таблицы!$M$1))</f>
        <v>#N/A</v>
      </c>
      <c r="E673" s="5" t="e">
        <f t="shared" ca="1" si="10"/>
        <v>#N/A</v>
      </c>
    </row>
    <row r="674" spans="1:5" hidden="1" x14ac:dyDescent="0.3">
      <c r="A674" t="str">
        <f ca="1">IF('Четырёхпредметные наборы'!$E14 &gt;=Параметры!$A$2,"{"&amp;'Четырёхпредметные наборы'!A14&amp;", "&amp;'Четырёхпредметные наборы'!B14&amp;", "&amp;'Четырёхпредметные наборы'!D14&amp;"}","")</f>
        <v/>
      </c>
      <c r="B674" t="str">
        <f ca="1">IF('Четырёхпредметные наборы'!$E14 &gt;=Параметры!$A$2,"{"&amp;'Четырёхпредметные наборы'!C14&amp;"}","")</f>
        <v/>
      </c>
      <c r="C674">
        <f ca="1">'Четырёхпредметные наборы'!$E14/COUNT('Список покупок'!$A$2:$A$31)</f>
        <v>6.6666666666666666E-2</v>
      </c>
      <c r="D674" t="e">
        <f ca="1">'Четырёхпредметные наборы'!E14/INDIRECT(ADDRESS(MATCH(A674,Таблицы!$M$3:$M$122)+1,4,,,Таблицы!$M$1))</f>
        <v>#N/A</v>
      </c>
      <c r="E674" s="5" t="e">
        <f t="shared" ca="1" si="10"/>
        <v>#N/A</v>
      </c>
    </row>
    <row r="675" spans="1:5" hidden="1" x14ac:dyDescent="0.3">
      <c r="A675" t="e">
        <f ca="1">IF('Четырёхпредметные наборы'!$E15 &gt;=Параметры!$A$2,"{"&amp;'Четырёхпредметные наборы'!A15&amp;", "&amp;'Четырёхпредметные наборы'!B15&amp;", "&amp;'Четырёхпредметные наборы'!D15&amp;"}","")</f>
        <v>#N/A</v>
      </c>
      <c r="B675" t="e">
        <f ca="1">IF('Четырёхпредметные наборы'!$E15 &gt;=Параметры!$A$2,"{"&amp;'Четырёхпредметные наборы'!C15&amp;"}","")</f>
        <v>#N/A</v>
      </c>
      <c r="C675" t="e">
        <f ca="1">'Четырёхпредметные наборы'!$E15/COUNT('Список покупок'!$A$2:$A$31)</f>
        <v>#N/A</v>
      </c>
      <c r="D675" t="e">
        <f ca="1">'Четырёхпредметные наборы'!E15/INDIRECT(ADDRESS(MATCH(A675,Таблицы!$M$3:$M$122)+1,4,,,Таблицы!$M$1))</f>
        <v>#N/A</v>
      </c>
      <c r="E675" s="5" t="e">
        <f t="shared" ca="1" si="10"/>
        <v>#N/A</v>
      </c>
    </row>
    <row r="676" spans="1:5" hidden="1" x14ac:dyDescent="0.3">
      <c r="A676" t="e">
        <f ca="1">IF('Четырёхпредметные наборы'!$E16 &gt;=Параметры!$A$2,"{"&amp;'Четырёхпредметные наборы'!A16&amp;", "&amp;'Четырёхпредметные наборы'!B16&amp;", "&amp;'Четырёхпредметные наборы'!D16&amp;"}","")</f>
        <v>#N/A</v>
      </c>
      <c r="B676" t="e">
        <f ca="1">IF('Четырёхпредметные наборы'!$E16 &gt;=Параметры!$A$2,"{"&amp;'Четырёхпредметные наборы'!C16&amp;"}","")</f>
        <v>#N/A</v>
      </c>
      <c r="C676" t="e">
        <f ca="1">'Четырёхпредметные наборы'!$E16/COUNT('Список покупок'!$A$2:$A$31)</f>
        <v>#N/A</v>
      </c>
      <c r="D676" t="e">
        <f ca="1">'Четырёхпредметные наборы'!E16/INDIRECT(ADDRESS(MATCH(A676,Таблицы!$M$3:$M$122)+1,4,,,Таблицы!$M$1))</f>
        <v>#N/A</v>
      </c>
      <c r="E676" s="5" t="e">
        <f t="shared" ca="1" si="10"/>
        <v>#N/A</v>
      </c>
    </row>
    <row r="677" spans="1:5" hidden="1" x14ac:dyDescent="0.3">
      <c r="A677" t="e">
        <f ca="1">IF('Четырёхпредметные наборы'!$E17 &gt;=Параметры!$A$2,"{"&amp;'Четырёхпредметные наборы'!A17&amp;", "&amp;'Четырёхпредметные наборы'!B17&amp;", "&amp;'Четырёхпредметные наборы'!D17&amp;"}","")</f>
        <v>#N/A</v>
      </c>
      <c r="B677" t="e">
        <f ca="1">IF('Четырёхпредметные наборы'!$E17 &gt;=Параметры!$A$2,"{"&amp;'Четырёхпредметные наборы'!C17&amp;"}","")</f>
        <v>#N/A</v>
      </c>
      <c r="C677" t="e">
        <f ca="1">'Четырёхпредметные наборы'!$E17/COUNT('Список покупок'!$A$2:$A$31)</f>
        <v>#N/A</v>
      </c>
      <c r="D677" t="e">
        <f ca="1">'Четырёхпредметные наборы'!E17/INDIRECT(ADDRESS(MATCH(A677,Таблицы!$M$3:$M$122)+1,4,,,Таблицы!$M$1))</f>
        <v>#N/A</v>
      </c>
      <c r="E677" s="5" t="e">
        <f t="shared" ca="1" si="10"/>
        <v>#N/A</v>
      </c>
    </row>
    <row r="678" spans="1:5" hidden="1" x14ac:dyDescent="0.3">
      <c r="A678" t="e">
        <f ca="1">IF('Четырёхпредметные наборы'!$E18 &gt;=Параметры!$A$2,"{"&amp;'Четырёхпредметные наборы'!A18&amp;", "&amp;'Четырёхпредметные наборы'!B18&amp;", "&amp;'Четырёхпредметные наборы'!D18&amp;"}","")</f>
        <v>#N/A</v>
      </c>
      <c r="B678" t="e">
        <f ca="1">IF('Четырёхпредметные наборы'!$E18 &gt;=Параметры!$A$2,"{"&amp;'Четырёхпредметные наборы'!C18&amp;"}","")</f>
        <v>#N/A</v>
      </c>
      <c r="C678" t="e">
        <f ca="1">'Четырёхпредметные наборы'!$E18/COUNT('Список покупок'!$A$2:$A$31)</f>
        <v>#N/A</v>
      </c>
      <c r="D678" t="e">
        <f ca="1">'Четырёхпредметные наборы'!E18/INDIRECT(ADDRESS(MATCH(A678,Таблицы!$M$3:$M$122)+1,4,,,Таблицы!$M$1))</f>
        <v>#N/A</v>
      </c>
      <c r="E678" s="5" t="e">
        <f t="shared" ca="1" si="10"/>
        <v>#N/A</v>
      </c>
    </row>
    <row r="679" spans="1:5" hidden="1" x14ac:dyDescent="0.3">
      <c r="A679" t="e">
        <f ca="1">IF('Четырёхпредметные наборы'!$E19 &gt;=Параметры!$A$2,"{"&amp;'Четырёхпредметные наборы'!A19&amp;", "&amp;'Четырёхпредметные наборы'!B19&amp;", "&amp;'Четырёхпредметные наборы'!D19&amp;"}","")</f>
        <v>#N/A</v>
      </c>
      <c r="B679" t="e">
        <f ca="1">IF('Четырёхпредметные наборы'!$E19 &gt;=Параметры!$A$2,"{"&amp;'Четырёхпредметные наборы'!C19&amp;"}","")</f>
        <v>#N/A</v>
      </c>
      <c r="C679" t="e">
        <f ca="1">'Четырёхпредметные наборы'!$E19/COUNT('Список покупок'!$A$2:$A$31)</f>
        <v>#N/A</v>
      </c>
      <c r="D679" t="e">
        <f ca="1">'Четырёхпредметные наборы'!E19/INDIRECT(ADDRESS(MATCH(A679,Таблицы!$M$3:$M$122)+1,4,,,Таблицы!$M$1))</f>
        <v>#N/A</v>
      </c>
      <c r="E679" s="5" t="e">
        <f t="shared" ca="1" si="10"/>
        <v>#N/A</v>
      </c>
    </row>
    <row r="680" spans="1:5" hidden="1" x14ac:dyDescent="0.3">
      <c r="A680" t="str">
        <f ca="1">IF('Четырёхпредметные наборы'!$E20 &gt;=Параметры!$A$2,"{"&amp;'Четырёхпредметные наборы'!A20&amp;", "&amp;'Четырёхпредметные наборы'!B20&amp;", "&amp;'Четырёхпредметные наборы'!D20&amp;"}","")</f>
        <v/>
      </c>
      <c r="B680" t="str">
        <f ca="1">IF('Четырёхпредметные наборы'!$E20 &gt;=Параметры!$A$2,"{"&amp;'Четырёхпредметные наборы'!C20&amp;"}","")</f>
        <v/>
      </c>
      <c r="C680">
        <f ca="1">'Четырёхпредметные наборы'!$E20/COUNT('Список покупок'!$A$2:$A$31)</f>
        <v>0.1</v>
      </c>
      <c r="D680" t="e">
        <f ca="1">'Четырёхпредметные наборы'!E20/INDIRECT(ADDRESS(MATCH(A680,Таблицы!$M$3:$M$122)+1,4,,,Таблицы!$M$1))</f>
        <v>#N/A</v>
      </c>
      <c r="E680" s="5" t="e">
        <f t="shared" ca="1" si="10"/>
        <v>#N/A</v>
      </c>
    </row>
    <row r="681" spans="1:5" hidden="1" x14ac:dyDescent="0.3">
      <c r="A681" t="e">
        <f ca="1">IF('Четырёхпредметные наборы'!$E21 &gt;=Параметры!$A$2,"{"&amp;'Четырёхпредметные наборы'!A21&amp;", "&amp;'Четырёхпредметные наборы'!B21&amp;", "&amp;'Четырёхпредметные наборы'!D21&amp;"}","")</f>
        <v>#N/A</v>
      </c>
      <c r="B681" t="e">
        <f ca="1">IF('Четырёхпредметные наборы'!$E21 &gt;=Параметры!$A$2,"{"&amp;'Четырёхпредметные наборы'!C21&amp;"}","")</f>
        <v>#N/A</v>
      </c>
      <c r="C681" t="e">
        <f ca="1">'Четырёхпредметные наборы'!$E21/COUNT('Список покупок'!$A$2:$A$31)</f>
        <v>#N/A</v>
      </c>
      <c r="D681" t="e">
        <f ca="1">'Четырёхпредметные наборы'!E21/INDIRECT(ADDRESS(MATCH(A681,Таблицы!$M$3:$M$122)+1,4,,,Таблицы!$M$1))</f>
        <v>#N/A</v>
      </c>
      <c r="E681" s="5" t="e">
        <f t="shared" ca="1" si="10"/>
        <v>#N/A</v>
      </c>
    </row>
    <row r="682" spans="1:5" hidden="1" x14ac:dyDescent="0.3">
      <c r="A682" t="e">
        <f ca="1">IF('Четырёхпредметные наборы'!$E22 &gt;=Параметры!$A$2,"{"&amp;'Четырёхпредметные наборы'!A22&amp;", "&amp;'Четырёхпредметные наборы'!B22&amp;", "&amp;'Четырёхпредметные наборы'!D22&amp;"}","")</f>
        <v>#N/A</v>
      </c>
      <c r="B682" t="e">
        <f ca="1">IF('Четырёхпредметные наборы'!$E22 &gt;=Параметры!$A$2,"{"&amp;'Четырёхпредметные наборы'!C22&amp;"}","")</f>
        <v>#N/A</v>
      </c>
      <c r="C682" t="e">
        <f ca="1">'Четырёхпредметные наборы'!$E22/COUNT('Список покупок'!$A$2:$A$31)</f>
        <v>#N/A</v>
      </c>
      <c r="D682" t="e">
        <f ca="1">'Четырёхпредметные наборы'!E22/INDIRECT(ADDRESS(MATCH(A682,Таблицы!$M$3:$M$122)+1,4,,,Таблицы!$M$1))</f>
        <v>#N/A</v>
      </c>
      <c r="E682" s="5" t="e">
        <f t="shared" ca="1" si="10"/>
        <v>#N/A</v>
      </c>
    </row>
    <row r="683" spans="1:5" hidden="1" x14ac:dyDescent="0.3">
      <c r="A683" t="str">
        <f ca="1">IF('Четырёхпредметные наборы'!$E23 &gt;=Параметры!$A$2,"{"&amp;'Четырёхпредметные наборы'!A23&amp;", "&amp;'Четырёхпредметные наборы'!B23&amp;", "&amp;'Четырёхпредметные наборы'!D23&amp;"}","")</f>
        <v/>
      </c>
      <c r="B683" t="str">
        <f ca="1">IF('Четырёхпредметные наборы'!$E23 &gt;=Параметры!$A$2,"{"&amp;'Четырёхпредметные наборы'!C23&amp;"}","")</f>
        <v/>
      </c>
      <c r="C683">
        <f ca="1">'Четырёхпредметные наборы'!$E23/COUNT('Список покупок'!$A$2:$A$31)</f>
        <v>6.6666666666666666E-2</v>
      </c>
      <c r="D683" t="e">
        <f ca="1">'Четырёхпредметные наборы'!E23/INDIRECT(ADDRESS(MATCH(A683,Таблицы!$M$3:$M$122)+1,4,,,Таблицы!$M$1))</f>
        <v>#N/A</v>
      </c>
      <c r="E683" s="5" t="e">
        <f t="shared" ca="1" si="10"/>
        <v>#N/A</v>
      </c>
    </row>
    <row r="684" spans="1:5" hidden="1" x14ac:dyDescent="0.3">
      <c r="A684" t="e">
        <f ca="1">IF('Четырёхпредметные наборы'!$E24 &gt;=Параметры!$A$2,"{"&amp;'Четырёхпредметные наборы'!A24&amp;", "&amp;'Четырёхпредметные наборы'!B24&amp;", "&amp;'Четырёхпредметные наборы'!D24&amp;"}","")</f>
        <v>#N/A</v>
      </c>
      <c r="B684" t="e">
        <f ca="1">IF('Четырёхпредметные наборы'!$E24 &gt;=Параметры!$A$2,"{"&amp;'Четырёхпредметные наборы'!C24&amp;"}","")</f>
        <v>#N/A</v>
      </c>
      <c r="C684" t="e">
        <f ca="1">'Четырёхпредметные наборы'!$E24/COUNT('Список покупок'!$A$2:$A$31)</f>
        <v>#N/A</v>
      </c>
      <c r="D684" t="e">
        <f ca="1">'Четырёхпредметные наборы'!E24/INDIRECT(ADDRESS(MATCH(A684,Таблицы!$M$3:$M$122)+1,4,,,Таблицы!$M$1))</f>
        <v>#N/A</v>
      </c>
      <c r="E684" s="5" t="e">
        <f t="shared" ca="1" si="10"/>
        <v>#N/A</v>
      </c>
    </row>
    <row r="685" spans="1:5" hidden="1" x14ac:dyDescent="0.3">
      <c r="A685" t="e">
        <f ca="1">IF('Четырёхпредметные наборы'!$E25 &gt;=Параметры!$A$2,"{"&amp;'Четырёхпредметные наборы'!A25&amp;", "&amp;'Четырёхпредметные наборы'!B25&amp;", "&amp;'Четырёхпредметные наборы'!D25&amp;"}","")</f>
        <v>#N/A</v>
      </c>
      <c r="B685" t="e">
        <f ca="1">IF('Четырёхпредметные наборы'!$E25 &gt;=Параметры!$A$2,"{"&amp;'Четырёхпредметные наборы'!C25&amp;"}","")</f>
        <v>#N/A</v>
      </c>
      <c r="C685" t="e">
        <f ca="1">'Четырёхпредметные наборы'!$E25/COUNT('Список покупок'!$A$2:$A$31)</f>
        <v>#N/A</v>
      </c>
      <c r="D685" t="e">
        <f ca="1">'Четырёхпредметные наборы'!E25/INDIRECT(ADDRESS(MATCH(A685,Таблицы!$M$3:$M$122)+1,4,,,Таблицы!$M$1))</f>
        <v>#N/A</v>
      </c>
      <c r="E685" s="5" t="e">
        <f t="shared" ca="1" si="10"/>
        <v>#N/A</v>
      </c>
    </row>
    <row r="686" spans="1:5" hidden="1" x14ac:dyDescent="0.3">
      <c r="A686" t="e">
        <f ca="1">IF('Четырёхпредметные наборы'!$E26 &gt;=Параметры!$A$2,"{"&amp;'Четырёхпредметные наборы'!A26&amp;", "&amp;'Четырёхпредметные наборы'!B26&amp;", "&amp;'Четырёхпредметные наборы'!D26&amp;"}","")</f>
        <v>#N/A</v>
      </c>
      <c r="B686" t="e">
        <f ca="1">IF('Четырёхпредметные наборы'!$E26 &gt;=Параметры!$A$2,"{"&amp;'Четырёхпредметные наборы'!C26&amp;"}","")</f>
        <v>#N/A</v>
      </c>
      <c r="C686" t="e">
        <f ca="1">'Четырёхпредметные наборы'!$E26/COUNT('Список покупок'!$A$2:$A$31)</f>
        <v>#N/A</v>
      </c>
      <c r="D686" t="e">
        <f ca="1">'Четырёхпредметные наборы'!E26/INDIRECT(ADDRESS(MATCH(A686,Таблицы!$M$3:$M$122)+1,4,,,Таблицы!$M$1))</f>
        <v>#N/A</v>
      </c>
      <c r="E686" s="5" t="e">
        <f t="shared" ca="1" si="10"/>
        <v>#N/A</v>
      </c>
    </row>
    <row r="687" spans="1:5" hidden="1" x14ac:dyDescent="0.3">
      <c r="A687" t="e">
        <f ca="1">IF('Четырёхпредметные наборы'!$E27 &gt;=Параметры!$A$2,"{"&amp;'Четырёхпредметные наборы'!A27&amp;", "&amp;'Четырёхпредметные наборы'!B27&amp;", "&amp;'Четырёхпредметные наборы'!D27&amp;"}","")</f>
        <v>#N/A</v>
      </c>
      <c r="B687" t="e">
        <f ca="1">IF('Четырёхпредметные наборы'!$E27 &gt;=Параметры!$A$2,"{"&amp;'Четырёхпредметные наборы'!C27&amp;"}","")</f>
        <v>#N/A</v>
      </c>
      <c r="C687" t="e">
        <f ca="1">'Четырёхпредметные наборы'!$E27/COUNT('Список покупок'!$A$2:$A$31)</f>
        <v>#N/A</v>
      </c>
      <c r="D687" t="e">
        <f ca="1">'Четырёхпредметные наборы'!E27/INDIRECT(ADDRESS(MATCH(A687,Таблицы!$M$3:$M$122)+1,4,,,Таблицы!$M$1))</f>
        <v>#N/A</v>
      </c>
      <c r="E687" s="5" t="e">
        <f t="shared" ca="1" si="10"/>
        <v>#N/A</v>
      </c>
    </row>
    <row r="688" spans="1:5" hidden="1" x14ac:dyDescent="0.3">
      <c r="A688" t="e">
        <f ca="1">IF('Четырёхпредметные наборы'!$E28 &gt;=Параметры!$A$2,"{"&amp;'Четырёхпредметные наборы'!A28&amp;", "&amp;'Четырёхпредметные наборы'!B28&amp;", "&amp;'Четырёхпредметные наборы'!D28&amp;"}","")</f>
        <v>#N/A</v>
      </c>
      <c r="B688" t="e">
        <f ca="1">IF('Четырёхпредметные наборы'!$E28 &gt;=Параметры!$A$2,"{"&amp;'Четырёхпредметные наборы'!C28&amp;"}","")</f>
        <v>#N/A</v>
      </c>
      <c r="C688" t="e">
        <f ca="1">'Четырёхпредметные наборы'!$E28/COUNT('Список покупок'!$A$2:$A$31)</f>
        <v>#N/A</v>
      </c>
      <c r="D688" t="e">
        <f ca="1">'Четырёхпредметные наборы'!E28/INDIRECT(ADDRESS(MATCH(A688,Таблицы!$M$3:$M$122)+1,4,,,Таблицы!$M$1))</f>
        <v>#N/A</v>
      </c>
      <c r="E688" s="5" t="e">
        <f t="shared" ca="1" si="10"/>
        <v>#N/A</v>
      </c>
    </row>
    <row r="689" spans="1:5" hidden="1" x14ac:dyDescent="0.3">
      <c r="A689" t="e">
        <f ca="1">IF('Четырёхпредметные наборы'!$E29 &gt;=Параметры!$A$2,"{"&amp;'Четырёхпредметные наборы'!A29&amp;", "&amp;'Четырёхпредметные наборы'!B29&amp;", "&amp;'Четырёхпредметные наборы'!D29&amp;"}","")</f>
        <v>#N/A</v>
      </c>
      <c r="B689" t="e">
        <f ca="1">IF('Четырёхпредметные наборы'!$E29 &gt;=Параметры!$A$2,"{"&amp;'Четырёхпредметные наборы'!C29&amp;"}","")</f>
        <v>#N/A</v>
      </c>
      <c r="C689" t="e">
        <f ca="1">'Четырёхпредметные наборы'!$E29/COUNT('Список покупок'!$A$2:$A$31)</f>
        <v>#N/A</v>
      </c>
      <c r="D689" t="e">
        <f ca="1">'Четырёхпредметные наборы'!E29/INDIRECT(ADDRESS(MATCH(A689,Таблицы!$M$3:$M$122)+1,4,,,Таблицы!$M$1))</f>
        <v>#N/A</v>
      </c>
      <c r="E689" s="5" t="e">
        <f t="shared" ca="1" si="10"/>
        <v>#N/A</v>
      </c>
    </row>
    <row r="690" spans="1:5" hidden="1" x14ac:dyDescent="0.3">
      <c r="A690" t="str">
        <f ca="1">IF('Четырёхпредметные наборы'!$E30 &gt;=Параметры!$A$2,"{"&amp;'Четырёхпредметные наборы'!A30&amp;", "&amp;'Четырёхпредметные наборы'!B30&amp;", "&amp;'Четырёхпредметные наборы'!D30&amp;"}","")</f>
        <v/>
      </c>
      <c r="B690" t="str">
        <f ca="1">IF('Четырёхпредметные наборы'!$E30 &gt;=Параметры!$A$2,"{"&amp;'Четырёхпредметные наборы'!C30&amp;"}","")</f>
        <v/>
      </c>
      <c r="C690">
        <f ca="1">'Четырёхпредметные наборы'!$E30/COUNT('Список покупок'!$A$2:$A$31)</f>
        <v>0.1</v>
      </c>
      <c r="D690" t="e">
        <f ca="1">'Четырёхпредметные наборы'!E30/INDIRECT(ADDRESS(MATCH(A690,Таблицы!$M$3:$M$122)+1,4,,,Таблицы!$M$1))</f>
        <v>#N/A</v>
      </c>
      <c r="E690" s="5" t="e">
        <f t="shared" ca="1" si="10"/>
        <v>#N/A</v>
      </c>
    </row>
    <row r="691" spans="1:5" hidden="1" x14ac:dyDescent="0.3">
      <c r="A691" t="str">
        <f ca="1">IF('Четырёхпредметные наборы'!$E31 &gt;=Параметры!$A$2,"{"&amp;'Четырёхпредметные наборы'!A31&amp;", "&amp;'Четырёхпредметные наборы'!B31&amp;", "&amp;'Четырёхпредметные наборы'!D31&amp;"}","")</f>
        <v>{Анальгин, Валидол, Контрактубекс}</v>
      </c>
      <c r="B691" t="str">
        <f ca="1">IF('Четырёхпредметные наборы'!$E31 &gt;=Параметры!$A$2,"{"&amp;'Четырёхпредметные наборы'!C31&amp;"}","")</f>
        <v>{Влажные салфетки}</v>
      </c>
      <c r="C691">
        <f ca="1">'Четырёхпредметные наборы'!$E31/COUNT('Список покупок'!$A$2:$A$31)</f>
        <v>0.2</v>
      </c>
      <c r="D691">
        <f ca="1">'Четырёхпредметные наборы'!E31/INDIRECT(ADDRESS(MATCH(A691,Таблицы!$M$3:$M$122)+1,4,,,Таблицы!$M$1))</f>
        <v>1</v>
      </c>
      <c r="E691" s="5">
        <f t="shared" ca="1" si="10"/>
        <v>0.2</v>
      </c>
    </row>
    <row r="692" spans="1:5" hidden="1" x14ac:dyDescent="0.3">
      <c r="A692" t="str">
        <f ca="1">IF('Четырёхпредметные наборы'!$E32 &gt;=Параметры!$A$2,"{"&amp;'Четырёхпредметные наборы'!A32&amp;", "&amp;'Четырёхпредметные наборы'!B32&amp;", "&amp;'Четырёхпредметные наборы'!D32&amp;"}","")</f>
        <v/>
      </c>
      <c r="B692" t="str">
        <f ca="1">IF('Четырёхпредметные наборы'!$E32 &gt;=Параметры!$A$2,"{"&amp;'Четырёхпредметные наборы'!C32&amp;"}","")</f>
        <v/>
      </c>
      <c r="C692">
        <f ca="1">'Четырёхпредметные наборы'!$E32/COUNT('Список покупок'!$A$2:$A$31)</f>
        <v>0.1</v>
      </c>
      <c r="D692" t="e">
        <f ca="1">'Четырёхпредметные наборы'!E32/INDIRECT(ADDRESS(MATCH(A692,Таблицы!$M$3:$M$122)+1,4,,,Таблицы!$M$1))</f>
        <v>#N/A</v>
      </c>
      <c r="E692" s="5" t="e">
        <f t="shared" ca="1" si="10"/>
        <v>#N/A</v>
      </c>
    </row>
    <row r="693" spans="1:5" hidden="1" x14ac:dyDescent="0.3">
      <c r="A693" t="e">
        <f ca="1">IF('Четырёхпредметные наборы'!$E33 &gt;=Параметры!$A$2,"{"&amp;'Четырёхпредметные наборы'!A33&amp;", "&amp;'Четырёхпредметные наборы'!B33&amp;", "&amp;'Четырёхпредметные наборы'!D33&amp;"}","")</f>
        <v>#N/A</v>
      </c>
      <c r="B693" t="e">
        <f ca="1">IF('Четырёхпредметные наборы'!$E33 &gt;=Параметры!$A$2,"{"&amp;'Четырёхпредметные наборы'!C33&amp;"}","")</f>
        <v>#N/A</v>
      </c>
      <c r="C693" t="e">
        <f ca="1">'Четырёхпредметные наборы'!$E33/COUNT('Список покупок'!$A$2:$A$31)</f>
        <v>#N/A</v>
      </c>
      <c r="D693" t="e">
        <f ca="1">'Четырёхпредметные наборы'!E33/INDIRECT(ADDRESS(MATCH(A693,Таблицы!$M$3:$M$122)+1,4,,,Таблицы!$M$1))</f>
        <v>#N/A</v>
      </c>
      <c r="E693" s="5" t="e">
        <f t="shared" ca="1" si="10"/>
        <v>#N/A</v>
      </c>
    </row>
    <row r="694" spans="1:5" hidden="1" x14ac:dyDescent="0.3">
      <c r="A694" t="e">
        <f ca="1">IF('Четырёхпредметные наборы'!$E34 &gt;=Параметры!$A$2,"{"&amp;'Четырёхпредметные наборы'!A34&amp;", "&amp;'Четырёхпредметные наборы'!B34&amp;", "&amp;'Четырёхпредметные наборы'!D34&amp;"}","")</f>
        <v>#N/A</v>
      </c>
      <c r="B694" t="e">
        <f ca="1">IF('Четырёхпредметные наборы'!$E34 &gt;=Параметры!$A$2,"{"&amp;'Четырёхпредметные наборы'!C34&amp;"}","")</f>
        <v>#N/A</v>
      </c>
      <c r="C694" t="e">
        <f ca="1">'Четырёхпредметные наборы'!$E34/COUNT('Список покупок'!$A$2:$A$31)</f>
        <v>#N/A</v>
      </c>
      <c r="D694" t="e">
        <f ca="1">'Четырёхпредметные наборы'!E34/INDIRECT(ADDRESS(MATCH(A694,Таблицы!$M$3:$M$122)+1,4,,,Таблицы!$M$1))</f>
        <v>#N/A</v>
      </c>
      <c r="E694" s="5" t="e">
        <f t="shared" ca="1" si="10"/>
        <v>#N/A</v>
      </c>
    </row>
    <row r="695" spans="1:5" hidden="1" x14ac:dyDescent="0.3">
      <c r="A695" t="str">
        <f ca="1">IF('Четырёхпредметные наборы'!$E35 &gt;=Параметры!$A$2,"{"&amp;'Четырёхпредметные наборы'!A35&amp;", "&amp;'Четырёхпредметные наборы'!B35&amp;", "&amp;'Четырёхпредметные наборы'!D35&amp;"}","")</f>
        <v/>
      </c>
      <c r="B695" t="str">
        <f ca="1">IF('Четырёхпредметные наборы'!$E35 &gt;=Параметры!$A$2,"{"&amp;'Четырёхпредметные наборы'!C35&amp;"}","")</f>
        <v/>
      </c>
      <c r="C695">
        <f ca="1">'Четырёхпредметные наборы'!$E35/COUNT('Список покупок'!$A$2:$A$31)</f>
        <v>6.6666666666666666E-2</v>
      </c>
      <c r="D695" t="e">
        <f ca="1">'Четырёхпредметные наборы'!E35/INDIRECT(ADDRESS(MATCH(A695,Таблицы!$M$3:$M$122)+1,4,,,Таблицы!$M$1))</f>
        <v>#N/A</v>
      </c>
      <c r="E695" s="5" t="e">
        <f t="shared" ca="1" si="10"/>
        <v>#N/A</v>
      </c>
    </row>
    <row r="696" spans="1:5" hidden="1" x14ac:dyDescent="0.3">
      <c r="A696" t="e">
        <f ca="1">IF('Четырёхпредметные наборы'!$E36 &gt;=Параметры!$A$2,"{"&amp;'Четырёхпредметные наборы'!A36&amp;", "&amp;'Четырёхпредметные наборы'!B36&amp;", "&amp;'Четырёхпредметные наборы'!D36&amp;"}","")</f>
        <v>#N/A</v>
      </c>
      <c r="B696" t="e">
        <f ca="1">IF('Четырёхпредметные наборы'!$E36 &gt;=Параметры!$A$2,"{"&amp;'Четырёхпредметные наборы'!C36&amp;"}","")</f>
        <v>#N/A</v>
      </c>
      <c r="C696" t="e">
        <f ca="1">'Четырёхпредметные наборы'!$E36/COUNT('Список покупок'!$A$2:$A$31)</f>
        <v>#N/A</v>
      </c>
      <c r="D696" t="e">
        <f ca="1">'Четырёхпредметные наборы'!E36/INDIRECT(ADDRESS(MATCH(A696,Таблицы!$M$3:$M$122)+1,4,,,Таблицы!$M$1))</f>
        <v>#N/A</v>
      </c>
      <c r="E696" s="5" t="e">
        <f t="shared" ca="1" si="10"/>
        <v>#N/A</v>
      </c>
    </row>
    <row r="697" spans="1:5" hidden="1" x14ac:dyDescent="0.3">
      <c r="A697" t="e">
        <f ca="1">IF('Четырёхпредметные наборы'!$E37 &gt;=Параметры!$A$2,"{"&amp;'Четырёхпредметные наборы'!A37&amp;", "&amp;'Четырёхпредметные наборы'!B37&amp;", "&amp;'Четырёхпредметные наборы'!D37&amp;"}","")</f>
        <v>#N/A</v>
      </c>
      <c r="B697" t="e">
        <f ca="1">IF('Четырёхпредметные наборы'!$E37 &gt;=Параметры!$A$2,"{"&amp;'Четырёхпредметные наборы'!C37&amp;"}","")</f>
        <v>#N/A</v>
      </c>
      <c r="C697" t="e">
        <f ca="1">'Четырёхпредметные наборы'!$E37/COUNT('Список покупок'!$A$2:$A$31)</f>
        <v>#N/A</v>
      </c>
      <c r="D697" t="e">
        <f ca="1">'Четырёхпредметные наборы'!E37/INDIRECT(ADDRESS(MATCH(A697,Таблицы!$M$3:$M$122)+1,4,,,Таблицы!$M$1))</f>
        <v>#N/A</v>
      </c>
      <c r="E697" s="5" t="e">
        <f t="shared" ca="1" si="10"/>
        <v>#N/A</v>
      </c>
    </row>
    <row r="698" spans="1:5" hidden="1" x14ac:dyDescent="0.3">
      <c r="A698" t="e">
        <f ca="1">IF('Четырёхпредметные наборы'!$E38 &gt;=Параметры!$A$2,"{"&amp;'Четырёхпредметные наборы'!A38&amp;", "&amp;'Четырёхпредметные наборы'!B38&amp;", "&amp;'Четырёхпредметные наборы'!D38&amp;"}","")</f>
        <v>#N/A</v>
      </c>
      <c r="B698" t="e">
        <f ca="1">IF('Четырёхпредметные наборы'!$E38 &gt;=Параметры!$A$2,"{"&amp;'Четырёхпредметные наборы'!C38&amp;"}","")</f>
        <v>#N/A</v>
      </c>
      <c r="C698" t="e">
        <f ca="1">'Четырёхпредметные наборы'!$E38/COUNT('Список покупок'!$A$2:$A$31)</f>
        <v>#N/A</v>
      </c>
      <c r="D698" t="e">
        <f ca="1">'Четырёхпредметные наборы'!E38/INDIRECT(ADDRESS(MATCH(A698,Таблицы!$M$3:$M$122)+1,4,,,Таблицы!$M$1))</f>
        <v>#N/A</v>
      </c>
      <c r="E698" s="5" t="e">
        <f t="shared" ca="1" si="10"/>
        <v>#N/A</v>
      </c>
    </row>
    <row r="699" spans="1:5" hidden="1" x14ac:dyDescent="0.3">
      <c r="A699" t="e">
        <f ca="1">IF('Четырёхпредметные наборы'!$E39 &gt;=Параметры!$A$2,"{"&amp;'Четырёхпредметные наборы'!A39&amp;", "&amp;'Четырёхпредметные наборы'!B39&amp;", "&amp;'Четырёхпредметные наборы'!D39&amp;"}","")</f>
        <v>#N/A</v>
      </c>
      <c r="B699" t="e">
        <f ca="1">IF('Четырёхпредметные наборы'!$E39 &gt;=Параметры!$A$2,"{"&amp;'Четырёхпредметные наборы'!C39&amp;"}","")</f>
        <v>#N/A</v>
      </c>
      <c r="C699" t="e">
        <f ca="1">'Четырёхпредметные наборы'!$E39/COUNT('Список покупок'!$A$2:$A$31)</f>
        <v>#N/A</v>
      </c>
      <c r="D699" t="e">
        <f ca="1">'Четырёхпредметные наборы'!E39/INDIRECT(ADDRESS(MATCH(A699,Таблицы!$M$3:$M$122)+1,4,,,Таблицы!$M$1))</f>
        <v>#N/A</v>
      </c>
      <c r="E699" s="5" t="e">
        <f t="shared" ca="1" si="10"/>
        <v>#N/A</v>
      </c>
    </row>
    <row r="700" spans="1:5" hidden="1" x14ac:dyDescent="0.3">
      <c r="A700" t="e">
        <f ca="1">IF('Четырёхпредметные наборы'!$E40 &gt;=Параметры!$A$2,"{"&amp;'Четырёхпредметные наборы'!A40&amp;", "&amp;'Четырёхпредметные наборы'!B40&amp;", "&amp;'Четырёхпредметные наборы'!D40&amp;"}","")</f>
        <v>#N/A</v>
      </c>
      <c r="B700" t="e">
        <f ca="1">IF('Четырёхпредметные наборы'!$E40 &gt;=Параметры!$A$2,"{"&amp;'Четырёхпредметные наборы'!C40&amp;"}","")</f>
        <v>#N/A</v>
      </c>
      <c r="C700" t="e">
        <f ca="1">'Четырёхпредметные наборы'!$E40/COUNT('Список покупок'!$A$2:$A$31)</f>
        <v>#N/A</v>
      </c>
      <c r="D700" t="e">
        <f ca="1">'Четырёхпредметные наборы'!E40/INDIRECT(ADDRESS(MATCH(A700,Таблицы!$M$3:$M$122)+1,4,,,Таблицы!$M$1))</f>
        <v>#N/A</v>
      </c>
      <c r="E700" s="5" t="e">
        <f t="shared" ca="1" si="10"/>
        <v>#N/A</v>
      </c>
    </row>
    <row r="701" spans="1:5" hidden="1" x14ac:dyDescent="0.3">
      <c r="A701" t="str">
        <f ca="1">IF('Четырёхпредметные наборы'!$E41 &gt;=Параметры!$A$2,"{"&amp;'Четырёхпредметные наборы'!A41&amp;", "&amp;'Четырёхпредметные наборы'!B41&amp;", "&amp;'Четырёхпредметные наборы'!D41&amp;"}","")</f>
        <v/>
      </c>
      <c r="B701" t="str">
        <f ca="1">IF('Четырёхпредметные наборы'!$E41 &gt;=Параметры!$A$2,"{"&amp;'Четырёхпредметные наборы'!C41&amp;"}","")</f>
        <v/>
      </c>
      <c r="C701">
        <f ca="1">'Четырёхпредметные наборы'!$E41/COUNT('Список покупок'!$A$2:$A$31)</f>
        <v>0.1</v>
      </c>
      <c r="D701" t="e">
        <f ca="1">'Четырёхпредметные наборы'!E41/INDIRECT(ADDRESS(MATCH(A701,Таблицы!$M$3:$M$122)+1,4,,,Таблицы!$M$1))</f>
        <v>#N/A</v>
      </c>
      <c r="E701" s="5" t="e">
        <f t="shared" ca="1" si="10"/>
        <v>#N/A</v>
      </c>
    </row>
    <row r="702" spans="1:5" hidden="1" x14ac:dyDescent="0.3">
      <c r="A702" t="e">
        <f ca="1">IF('Четырёхпредметные наборы'!$E42 &gt;=Параметры!$A$2,"{"&amp;'Четырёхпредметные наборы'!A42&amp;", "&amp;'Четырёхпредметные наборы'!B42&amp;", "&amp;'Четырёхпредметные наборы'!D42&amp;"}","")</f>
        <v>#N/A</v>
      </c>
      <c r="B702" t="e">
        <f ca="1">IF('Четырёхпредметные наборы'!$E42 &gt;=Параметры!$A$2,"{"&amp;'Четырёхпредметные наборы'!C42&amp;"}","")</f>
        <v>#N/A</v>
      </c>
      <c r="C702" t="e">
        <f ca="1">'Четырёхпредметные наборы'!$E42/COUNT('Список покупок'!$A$2:$A$31)</f>
        <v>#N/A</v>
      </c>
      <c r="D702" t="e">
        <f ca="1">'Четырёхпредметные наборы'!E42/INDIRECT(ADDRESS(MATCH(A702,Таблицы!$M$3:$M$122)+1,4,,,Таблицы!$M$1))</f>
        <v>#N/A</v>
      </c>
      <c r="E702" s="5" t="e">
        <f t="shared" ca="1" si="10"/>
        <v>#N/A</v>
      </c>
    </row>
    <row r="703" spans="1:5" hidden="1" x14ac:dyDescent="0.3">
      <c r="A703" t="e">
        <f ca="1">IF('Четырёхпредметные наборы'!$E43 &gt;=Параметры!$A$2,"{"&amp;'Четырёхпредметные наборы'!A43&amp;", "&amp;'Четырёхпредметные наборы'!B43&amp;", "&amp;'Четырёхпредметные наборы'!D43&amp;"}","")</f>
        <v>#N/A</v>
      </c>
      <c r="B703" t="e">
        <f ca="1">IF('Четырёхпредметные наборы'!$E43 &gt;=Параметры!$A$2,"{"&amp;'Четырёхпредметные наборы'!C43&amp;"}","")</f>
        <v>#N/A</v>
      </c>
      <c r="C703" t="e">
        <f ca="1">'Четырёхпредметные наборы'!$E43/COUNT('Список покупок'!$A$2:$A$31)</f>
        <v>#N/A</v>
      </c>
      <c r="D703" t="e">
        <f ca="1">'Четырёхпредметные наборы'!E43/INDIRECT(ADDRESS(MATCH(A703,Таблицы!$M$3:$M$122)+1,4,,,Таблицы!$M$1))</f>
        <v>#N/A</v>
      </c>
      <c r="E703" s="5" t="e">
        <f t="shared" ca="1" si="10"/>
        <v>#N/A</v>
      </c>
    </row>
    <row r="704" spans="1:5" hidden="1" x14ac:dyDescent="0.3">
      <c r="A704" t="str">
        <f ca="1">IF('Четырёхпредметные наборы'!$E44 &gt;=Параметры!$A$2,"{"&amp;'Четырёхпредметные наборы'!A44&amp;", "&amp;'Четырёхпредметные наборы'!B44&amp;", "&amp;'Четырёхпредметные наборы'!D44&amp;"}","")</f>
        <v/>
      </c>
      <c r="B704" t="str">
        <f ca="1">IF('Четырёхпредметные наборы'!$E44 &gt;=Параметры!$A$2,"{"&amp;'Четырёхпредметные наборы'!C44&amp;"}","")</f>
        <v/>
      </c>
      <c r="C704">
        <f ca="1">'Четырёхпредметные наборы'!$E44/COUNT('Список покупок'!$A$2:$A$31)</f>
        <v>6.6666666666666666E-2</v>
      </c>
      <c r="D704" t="e">
        <f ca="1">'Четырёхпредметные наборы'!E44/INDIRECT(ADDRESS(MATCH(A704,Таблицы!$M$3:$M$122)+1,4,,,Таблицы!$M$1))</f>
        <v>#N/A</v>
      </c>
      <c r="E704" s="5" t="e">
        <f t="shared" ca="1" si="10"/>
        <v>#N/A</v>
      </c>
    </row>
    <row r="705" spans="1:5" hidden="1" x14ac:dyDescent="0.3">
      <c r="A705" t="e">
        <f ca="1">IF('Четырёхпредметные наборы'!$E45 &gt;=Параметры!$A$2,"{"&amp;'Четырёхпредметные наборы'!A45&amp;", "&amp;'Четырёхпредметные наборы'!B45&amp;", "&amp;'Четырёхпредметные наборы'!D45&amp;"}","")</f>
        <v>#N/A</v>
      </c>
      <c r="B705" t="e">
        <f ca="1">IF('Четырёхпредметные наборы'!$E45 &gt;=Параметры!$A$2,"{"&amp;'Четырёхпредметные наборы'!C45&amp;"}","")</f>
        <v>#N/A</v>
      </c>
      <c r="C705" t="e">
        <f ca="1">'Четырёхпредметные наборы'!$E45/COUNT('Список покупок'!$A$2:$A$31)</f>
        <v>#N/A</v>
      </c>
      <c r="D705" t="e">
        <f ca="1">'Четырёхпредметные наборы'!E45/INDIRECT(ADDRESS(MATCH(A705,Таблицы!$M$3:$M$122)+1,4,,,Таблицы!$M$1))</f>
        <v>#N/A</v>
      </c>
      <c r="E705" s="5" t="e">
        <f t="shared" ca="1" si="10"/>
        <v>#N/A</v>
      </c>
    </row>
    <row r="706" spans="1:5" hidden="1" x14ac:dyDescent="0.3">
      <c r="A706" t="e">
        <f ca="1">IF('Четырёхпредметные наборы'!$E46 &gt;=Параметры!$A$2,"{"&amp;'Четырёхпредметные наборы'!A46&amp;", "&amp;'Четырёхпредметные наборы'!B46&amp;", "&amp;'Четырёхпредметные наборы'!D46&amp;"}","")</f>
        <v>#N/A</v>
      </c>
      <c r="B706" t="e">
        <f ca="1">IF('Четырёхпредметные наборы'!$E46 &gt;=Параметры!$A$2,"{"&amp;'Четырёхпредметные наборы'!C46&amp;"}","")</f>
        <v>#N/A</v>
      </c>
      <c r="C706" t="e">
        <f ca="1">'Четырёхпредметные наборы'!$E46/COUNT('Список покупок'!$A$2:$A$31)</f>
        <v>#N/A</v>
      </c>
      <c r="D706" t="e">
        <f ca="1">'Четырёхпредметные наборы'!E46/INDIRECT(ADDRESS(MATCH(A706,Таблицы!$M$3:$M$122)+1,4,,,Таблицы!$M$1))</f>
        <v>#N/A</v>
      </c>
      <c r="E706" s="5" t="e">
        <f t="shared" ca="1" si="10"/>
        <v>#N/A</v>
      </c>
    </row>
    <row r="707" spans="1:5" hidden="1" x14ac:dyDescent="0.3">
      <c r="A707" t="e">
        <f ca="1">IF('Четырёхпредметные наборы'!$E47 &gt;=Параметры!$A$2,"{"&amp;'Четырёхпредметные наборы'!A47&amp;", "&amp;'Четырёхпредметные наборы'!B47&amp;", "&amp;'Четырёхпредметные наборы'!D47&amp;"}","")</f>
        <v>#N/A</v>
      </c>
      <c r="B707" t="e">
        <f ca="1">IF('Четырёхпредметные наборы'!$E47 &gt;=Параметры!$A$2,"{"&amp;'Четырёхпредметные наборы'!C47&amp;"}","")</f>
        <v>#N/A</v>
      </c>
      <c r="C707" t="e">
        <f ca="1">'Четырёхпредметные наборы'!$E47/COUNT('Список покупок'!$A$2:$A$31)</f>
        <v>#N/A</v>
      </c>
      <c r="D707" t="e">
        <f ca="1">'Четырёхпредметные наборы'!E47/INDIRECT(ADDRESS(MATCH(A707,Таблицы!$M$3:$M$122)+1,4,,,Таблицы!$M$1))</f>
        <v>#N/A</v>
      </c>
      <c r="E707" s="5" t="e">
        <f t="shared" ca="1" si="10"/>
        <v>#N/A</v>
      </c>
    </row>
    <row r="708" spans="1:5" hidden="1" x14ac:dyDescent="0.3">
      <c r="A708" t="e">
        <f ca="1">IF('Четырёхпредметные наборы'!$E48 &gt;=Параметры!$A$2,"{"&amp;'Четырёхпредметные наборы'!A48&amp;", "&amp;'Четырёхпредметные наборы'!B48&amp;", "&amp;'Четырёхпредметные наборы'!D48&amp;"}","")</f>
        <v>#N/A</v>
      </c>
      <c r="B708" t="e">
        <f ca="1">IF('Четырёхпредметные наборы'!$E48 &gt;=Параметры!$A$2,"{"&amp;'Четырёхпредметные наборы'!C48&amp;"}","")</f>
        <v>#N/A</v>
      </c>
      <c r="C708" t="e">
        <f ca="1">'Четырёхпредметные наборы'!$E48/COUNT('Список покупок'!$A$2:$A$31)</f>
        <v>#N/A</v>
      </c>
      <c r="D708" t="e">
        <f ca="1">'Четырёхпредметные наборы'!E48/INDIRECT(ADDRESS(MATCH(A708,Таблицы!$M$3:$M$122)+1,4,,,Таблицы!$M$1))</f>
        <v>#N/A</v>
      </c>
      <c r="E708" s="5" t="e">
        <f t="shared" ca="1" si="10"/>
        <v>#N/A</v>
      </c>
    </row>
    <row r="709" spans="1:5" hidden="1" x14ac:dyDescent="0.3">
      <c r="A709" t="e">
        <f ca="1">IF('Четырёхпредметные наборы'!$E49 &gt;=Параметры!$A$2,"{"&amp;'Четырёхпредметные наборы'!A49&amp;", "&amp;'Четырёхпредметные наборы'!B49&amp;", "&amp;'Четырёхпредметные наборы'!D49&amp;"}","")</f>
        <v>#N/A</v>
      </c>
      <c r="B709" t="e">
        <f ca="1">IF('Четырёхпредметные наборы'!$E49 &gt;=Параметры!$A$2,"{"&amp;'Четырёхпредметные наборы'!C49&amp;"}","")</f>
        <v>#N/A</v>
      </c>
      <c r="C709" t="e">
        <f ca="1">'Четырёхпредметные наборы'!$E49/COUNT('Список покупок'!$A$2:$A$31)</f>
        <v>#N/A</v>
      </c>
      <c r="D709" t="e">
        <f ca="1">'Четырёхпредметные наборы'!E49/INDIRECT(ADDRESS(MATCH(A709,Таблицы!$M$3:$M$122)+1,4,,,Таблицы!$M$1))</f>
        <v>#N/A</v>
      </c>
      <c r="E709" s="5" t="e">
        <f t="shared" ref="E709:E772" ca="1" si="11">C709*D709</f>
        <v>#N/A</v>
      </c>
    </row>
    <row r="710" spans="1:5" hidden="1" x14ac:dyDescent="0.3">
      <c r="A710" t="e">
        <f ca="1">IF('Четырёхпредметные наборы'!$E50 &gt;=Параметры!$A$2,"{"&amp;'Четырёхпредметные наборы'!A50&amp;", "&amp;'Четырёхпредметные наборы'!B50&amp;", "&amp;'Четырёхпредметные наборы'!D50&amp;"}","")</f>
        <v>#N/A</v>
      </c>
      <c r="B710" t="e">
        <f ca="1">IF('Четырёхпредметные наборы'!$E50 &gt;=Параметры!$A$2,"{"&amp;'Четырёхпредметные наборы'!C50&amp;"}","")</f>
        <v>#N/A</v>
      </c>
      <c r="C710" t="e">
        <f ca="1">'Четырёхпредметные наборы'!$E50/COUNT('Список покупок'!$A$2:$A$31)</f>
        <v>#N/A</v>
      </c>
      <c r="D710" t="e">
        <f ca="1">'Четырёхпредметные наборы'!E50/INDIRECT(ADDRESS(MATCH(A710,Таблицы!$M$3:$M$122)+1,4,,,Таблицы!$M$1))</f>
        <v>#N/A</v>
      </c>
      <c r="E710" s="5" t="e">
        <f t="shared" ca="1" si="11"/>
        <v>#N/A</v>
      </c>
    </row>
    <row r="711" spans="1:5" hidden="1" x14ac:dyDescent="0.3">
      <c r="A711" t="e">
        <f ca="1">IF('Четырёхпредметные наборы'!$E51 &gt;=Параметры!$A$2,"{"&amp;'Четырёхпредметные наборы'!A51&amp;", "&amp;'Четырёхпредметные наборы'!B51&amp;", "&amp;'Четырёхпредметные наборы'!D51&amp;"}","")</f>
        <v>#N/A</v>
      </c>
      <c r="B711" t="e">
        <f ca="1">IF('Четырёхпредметные наборы'!$E51 &gt;=Параметры!$A$2,"{"&amp;'Четырёхпредметные наборы'!C51&amp;"}","")</f>
        <v>#N/A</v>
      </c>
      <c r="C711" t="e">
        <f ca="1">'Четырёхпредметные наборы'!$E51/COUNT('Список покупок'!$A$2:$A$31)</f>
        <v>#N/A</v>
      </c>
      <c r="D711" t="e">
        <f ca="1">'Четырёхпредметные наборы'!E51/INDIRECT(ADDRESS(MATCH(A711,Таблицы!$M$3:$M$122)+1,4,,,Таблицы!$M$1))</f>
        <v>#N/A</v>
      </c>
      <c r="E711" s="5" t="e">
        <f t="shared" ca="1" si="11"/>
        <v>#N/A</v>
      </c>
    </row>
    <row r="712" spans="1:5" hidden="1" x14ac:dyDescent="0.3">
      <c r="A712" t="e">
        <f ca="1">IF('Четырёхпредметные наборы'!$E52 &gt;=Параметры!$A$2,"{"&amp;'Четырёхпредметные наборы'!A52&amp;", "&amp;'Четырёхпредметные наборы'!B52&amp;", "&amp;'Четырёхпредметные наборы'!D52&amp;"}","")</f>
        <v>#N/A</v>
      </c>
      <c r="B712" t="e">
        <f ca="1">IF('Четырёхпредметные наборы'!$E52 &gt;=Параметры!$A$2,"{"&amp;'Четырёхпредметные наборы'!C52&amp;"}","")</f>
        <v>#N/A</v>
      </c>
      <c r="C712" t="e">
        <f ca="1">'Четырёхпредметные наборы'!$E52/COUNT('Список покупок'!$A$2:$A$31)</f>
        <v>#N/A</v>
      </c>
      <c r="D712" t="e">
        <f ca="1">'Четырёхпредметные наборы'!E52/INDIRECT(ADDRESS(MATCH(A712,Таблицы!$M$3:$M$122)+1,4,,,Таблицы!$M$1))</f>
        <v>#N/A</v>
      </c>
      <c r="E712" s="5" t="e">
        <f t="shared" ca="1" si="11"/>
        <v>#N/A</v>
      </c>
    </row>
    <row r="713" spans="1:5" hidden="1" x14ac:dyDescent="0.3">
      <c r="A713" t="e">
        <f ca="1">IF('Четырёхпредметные наборы'!$E53 &gt;=Параметры!$A$2,"{"&amp;'Четырёхпредметные наборы'!A53&amp;", "&amp;'Четырёхпредметные наборы'!B53&amp;", "&amp;'Четырёхпредметные наборы'!D53&amp;"}","")</f>
        <v>#N/A</v>
      </c>
      <c r="B713" t="e">
        <f ca="1">IF('Четырёхпредметные наборы'!$E53 &gt;=Параметры!$A$2,"{"&amp;'Четырёхпредметные наборы'!C53&amp;"}","")</f>
        <v>#N/A</v>
      </c>
      <c r="C713" t="e">
        <f ca="1">'Четырёхпредметные наборы'!$E53/COUNT('Список покупок'!$A$2:$A$31)</f>
        <v>#N/A</v>
      </c>
      <c r="D713" t="e">
        <f ca="1">'Четырёхпредметные наборы'!E53/INDIRECT(ADDRESS(MATCH(A713,Таблицы!$M$3:$M$122)+1,4,,,Таблицы!$M$1))</f>
        <v>#N/A</v>
      </c>
      <c r="E713" s="5" t="e">
        <f t="shared" ca="1" si="11"/>
        <v>#N/A</v>
      </c>
    </row>
    <row r="714" spans="1:5" hidden="1" x14ac:dyDescent="0.3">
      <c r="A714" t="e">
        <f ca="1">IF('Четырёхпредметные наборы'!$E54 &gt;=Параметры!$A$2,"{"&amp;'Четырёхпредметные наборы'!A54&amp;", "&amp;'Четырёхпредметные наборы'!B54&amp;", "&amp;'Четырёхпредметные наборы'!D54&amp;"}","")</f>
        <v>#N/A</v>
      </c>
      <c r="B714" t="e">
        <f ca="1">IF('Четырёхпредметные наборы'!$E54 &gt;=Параметры!$A$2,"{"&amp;'Четырёхпредметные наборы'!C54&amp;"}","")</f>
        <v>#N/A</v>
      </c>
      <c r="C714" t="e">
        <f ca="1">'Четырёхпредметные наборы'!$E54/COUNT('Список покупок'!$A$2:$A$31)</f>
        <v>#N/A</v>
      </c>
      <c r="D714" t="e">
        <f ca="1">'Четырёхпредметные наборы'!E54/INDIRECT(ADDRESS(MATCH(A714,Таблицы!$M$3:$M$122)+1,4,,,Таблицы!$M$1))</f>
        <v>#N/A</v>
      </c>
      <c r="E714" s="5" t="e">
        <f t="shared" ca="1" si="11"/>
        <v>#N/A</v>
      </c>
    </row>
    <row r="715" spans="1:5" hidden="1" x14ac:dyDescent="0.3">
      <c r="A715" t="e">
        <f ca="1">IF('Четырёхпредметные наборы'!$E55 &gt;=Параметры!$A$2,"{"&amp;'Четырёхпредметные наборы'!A55&amp;", "&amp;'Четырёхпредметные наборы'!B55&amp;", "&amp;'Четырёхпредметные наборы'!D55&amp;"}","")</f>
        <v>#N/A</v>
      </c>
      <c r="B715" t="e">
        <f ca="1">IF('Четырёхпредметные наборы'!$E55 &gt;=Параметры!$A$2,"{"&amp;'Четырёхпредметные наборы'!C55&amp;"}","")</f>
        <v>#N/A</v>
      </c>
      <c r="C715" t="e">
        <f ca="1">'Четырёхпредметные наборы'!$E55/COUNT('Список покупок'!$A$2:$A$31)</f>
        <v>#N/A</v>
      </c>
      <c r="D715" t="e">
        <f ca="1">'Четырёхпредметные наборы'!E55/INDIRECT(ADDRESS(MATCH(A715,Таблицы!$M$3:$M$122)+1,4,,,Таблицы!$M$1))</f>
        <v>#N/A</v>
      </c>
      <c r="E715" s="5" t="e">
        <f t="shared" ca="1" si="11"/>
        <v>#N/A</v>
      </c>
    </row>
    <row r="716" spans="1:5" hidden="1" x14ac:dyDescent="0.3">
      <c r="A716" t="str">
        <f ca="1">IF('Четырёхпредметные наборы'!$E56 &gt;=Параметры!$A$2,"{"&amp;'Четырёхпредметные наборы'!A56&amp;", "&amp;'Четырёхпредметные наборы'!B56&amp;", "&amp;'Четырёхпредметные наборы'!D56&amp;"}","")</f>
        <v/>
      </c>
      <c r="B716" t="str">
        <f ca="1">IF('Четырёхпредметные наборы'!$E56 &gt;=Параметры!$A$2,"{"&amp;'Четырёхпредметные наборы'!C56&amp;"}","")</f>
        <v/>
      </c>
      <c r="C716">
        <f ca="1">'Четырёхпредметные наборы'!$E56/COUNT('Список покупок'!$A$2:$A$31)</f>
        <v>0.1</v>
      </c>
      <c r="D716" t="e">
        <f ca="1">'Четырёхпредметные наборы'!E56/INDIRECT(ADDRESS(MATCH(A716,Таблицы!$M$3:$M$122)+1,4,,,Таблицы!$M$1))</f>
        <v>#N/A</v>
      </c>
      <c r="E716" s="5" t="e">
        <f t="shared" ca="1" si="11"/>
        <v>#N/A</v>
      </c>
    </row>
    <row r="717" spans="1:5" hidden="1" x14ac:dyDescent="0.3">
      <c r="A717" t="e">
        <f ca="1">IF('Четырёхпредметные наборы'!$E57 &gt;=Параметры!$A$2,"{"&amp;'Четырёхпредметные наборы'!A57&amp;", "&amp;'Четырёхпредметные наборы'!B57&amp;", "&amp;'Четырёхпредметные наборы'!D57&amp;"}","")</f>
        <v>#N/A</v>
      </c>
      <c r="B717" t="e">
        <f ca="1">IF('Четырёхпредметные наборы'!$E57 &gt;=Параметры!$A$2,"{"&amp;'Четырёхпредметные наборы'!C57&amp;"}","")</f>
        <v>#N/A</v>
      </c>
      <c r="C717" t="e">
        <f ca="1">'Четырёхпредметные наборы'!$E57/COUNT('Список покупок'!$A$2:$A$31)</f>
        <v>#N/A</v>
      </c>
      <c r="D717" t="e">
        <f ca="1">'Четырёхпредметные наборы'!E57/INDIRECT(ADDRESS(MATCH(A717,Таблицы!$M$3:$M$122)+1,4,,,Таблицы!$M$1))</f>
        <v>#N/A</v>
      </c>
      <c r="E717" s="5" t="e">
        <f t="shared" ca="1" si="11"/>
        <v>#N/A</v>
      </c>
    </row>
    <row r="718" spans="1:5" hidden="1" x14ac:dyDescent="0.3">
      <c r="A718" t="e">
        <f ca="1">IF('Четырёхпредметные наборы'!$E58 &gt;=Параметры!$A$2,"{"&amp;'Четырёхпредметные наборы'!A58&amp;", "&amp;'Четырёхпредметные наборы'!B58&amp;", "&amp;'Четырёхпредметные наборы'!D58&amp;"}","")</f>
        <v>#N/A</v>
      </c>
      <c r="B718" t="e">
        <f ca="1">IF('Четырёхпредметные наборы'!$E58 &gt;=Параметры!$A$2,"{"&amp;'Четырёхпредметные наборы'!C58&amp;"}","")</f>
        <v>#N/A</v>
      </c>
      <c r="C718" t="e">
        <f ca="1">'Четырёхпредметные наборы'!$E58/COUNT('Список покупок'!$A$2:$A$31)</f>
        <v>#N/A</v>
      </c>
      <c r="D718" t="e">
        <f ca="1">'Четырёхпредметные наборы'!E58/INDIRECT(ADDRESS(MATCH(A718,Таблицы!$M$3:$M$122)+1,4,,,Таблицы!$M$1))</f>
        <v>#N/A</v>
      </c>
      <c r="E718" s="5" t="e">
        <f t="shared" ca="1" si="11"/>
        <v>#N/A</v>
      </c>
    </row>
    <row r="719" spans="1:5" hidden="1" x14ac:dyDescent="0.3">
      <c r="A719" t="str">
        <f ca="1">IF('Четырёхпредметные наборы'!$E59 &gt;=Параметры!$A$2,"{"&amp;'Четырёхпредметные наборы'!A59&amp;", "&amp;'Четырёхпредметные наборы'!B59&amp;", "&amp;'Четырёхпредметные наборы'!D59&amp;"}","")</f>
        <v/>
      </c>
      <c r="B719" t="str">
        <f ca="1">IF('Четырёхпредметные наборы'!$E59 &gt;=Параметры!$A$2,"{"&amp;'Четырёхпредметные наборы'!C59&amp;"}","")</f>
        <v/>
      </c>
      <c r="C719">
        <f ca="1">'Четырёхпредметные наборы'!$E59/COUNT('Список покупок'!$A$2:$A$31)</f>
        <v>6.6666666666666666E-2</v>
      </c>
      <c r="D719" t="e">
        <f ca="1">'Четырёхпредметные наборы'!E59/INDIRECT(ADDRESS(MATCH(A719,Таблицы!$M$3:$M$122)+1,4,,,Таблицы!$M$1))</f>
        <v>#N/A</v>
      </c>
      <c r="E719" s="5" t="e">
        <f t="shared" ca="1" si="11"/>
        <v>#N/A</v>
      </c>
    </row>
    <row r="720" spans="1:5" hidden="1" x14ac:dyDescent="0.3">
      <c r="A720" t="e">
        <f ca="1">IF('Четырёхпредметные наборы'!$E60 &gt;=Параметры!$A$2,"{"&amp;'Четырёхпредметные наборы'!A60&amp;", "&amp;'Четырёхпредметные наборы'!B60&amp;", "&amp;'Четырёхпредметные наборы'!D60&amp;"}","")</f>
        <v>#N/A</v>
      </c>
      <c r="B720" t="e">
        <f ca="1">IF('Четырёхпредметные наборы'!$E60 &gt;=Параметры!$A$2,"{"&amp;'Четырёхпредметные наборы'!C60&amp;"}","")</f>
        <v>#N/A</v>
      </c>
      <c r="C720" t="e">
        <f ca="1">'Четырёхпредметные наборы'!$E60/COUNT('Список покупок'!$A$2:$A$31)</f>
        <v>#N/A</v>
      </c>
      <c r="D720" t="e">
        <f ca="1">'Четырёхпредметные наборы'!E60/INDIRECT(ADDRESS(MATCH(A720,Таблицы!$M$3:$M$122)+1,4,,,Таблицы!$M$1))</f>
        <v>#N/A</v>
      </c>
      <c r="E720" s="5" t="e">
        <f t="shared" ca="1" si="11"/>
        <v>#N/A</v>
      </c>
    </row>
    <row r="721" spans="1:5" hidden="1" x14ac:dyDescent="0.3">
      <c r="A721" t="e">
        <f ca="1">IF('Четырёхпредметные наборы'!$E61 &gt;=Параметры!$A$2,"{"&amp;'Четырёхпредметные наборы'!A61&amp;", "&amp;'Четырёхпредметные наборы'!B61&amp;", "&amp;'Четырёхпредметные наборы'!D61&amp;"}","")</f>
        <v>#N/A</v>
      </c>
      <c r="B721" t="e">
        <f ca="1">IF('Четырёхпредметные наборы'!$E61 &gt;=Параметры!$A$2,"{"&amp;'Четырёхпредметные наборы'!C61&amp;"}","")</f>
        <v>#N/A</v>
      </c>
      <c r="C721" t="e">
        <f ca="1">'Четырёхпредметные наборы'!$E61/COUNT('Список покупок'!$A$2:$A$31)</f>
        <v>#N/A</v>
      </c>
      <c r="D721" t="e">
        <f ca="1">'Четырёхпредметные наборы'!E61/INDIRECT(ADDRESS(MATCH(A721,Таблицы!$M$3:$M$122)+1,4,,,Таблицы!$M$1))</f>
        <v>#N/A</v>
      </c>
      <c r="E721" s="5" t="e">
        <f t="shared" ca="1" si="11"/>
        <v>#N/A</v>
      </c>
    </row>
    <row r="722" spans="1:5" hidden="1" x14ac:dyDescent="0.3">
      <c r="A722" t="e">
        <f ca="1">IF('Четырёхпредметные наборы'!$E62 &gt;=Параметры!$A$2,"{"&amp;'Четырёхпредметные наборы'!A62&amp;", "&amp;'Четырёхпредметные наборы'!B62&amp;", "&amp;'Четырёхпредметные наборы'!D62&amp;"}","")</f>
        <v>#N/A</v>
      </c>
      <c r="B722" t="e">
        <f ca="1">IF('Четырёхпредметные наборы'!$E62 &gt;=Параметры!$A$2,"{"&amp;'Четырёхпредметные наборы'!C62&amp;"}","")</f>
        <v>#N/A</v>
      </c>
      <c r="C722" t="e">
        <f ca="1">'Четырёхпредметные наборы'!$E62/COUNT('Список покупок'!$A$2:$A$31)</f>
        <v>#N/A</v>
      </c>
      <c r="D722" t="e">
        <f ca="1">'Четырёхпредметные наборы'!E62/INDIRECT(ADDRESS(MATCH(A722,Таблицы!$M$3:$M$122)+1,4,,,Таблицы!$M$1))</f>
        <v>#N/A</v>
      </c>
      <c r="E722" s="5" t="e">
        <f t="shared" ca="1" si="11"/>
        <v>#N/A</v>
      </c>
    </row>
    <row r="723" spans="1:5" hidden="1" x14ac:dyDescent="0.3">
      <c r="A723" t="e">
        <f ca="1">IF('Четырёхпредметные наборы'!$E63 &gt;=Параметры!$A$2,"{"&amp;'Четырёхпредметные наборы'!A63&amp;", "&amp;'Четырёхпредметные наборы'!B63&amp;", "&amp;'Четырёхпредметные наборы'!D63&amp;"}","")</f>
        <v>#N/A</v>
      </c>
      <c r="B723" t="e">
        <f ca="1">IF('Четырёхпредметные наборы'!$E63 &gt;=Параметры!$A$2,"{"&amp;'Четырёхпредметные наборы'!C63&amp;"}","")</f>
        <v>#N/A</v>
      </c>
      <c r="C723" t="e">
        <f ca="1">'Четырёхпредметные наборы'!$E63/COUNT('Список покупок'!$A$2:$A$31)</f>
        <v>#N/A</v>
      </c>
      <c r="D723" t="e">
        <f ca="1">'Четырёхпредметные наборы'!E63/INDIRECT(ADDRESS(MATCH(A723,Таблицы!$M$3:$M$122)+1,4,,,Таблицы!$M$1))</f>
        <v>#N/A</v>
      </c>
      <c r="E723" s="5" t="e">
        <f t="shared" ca="1" si="11"/>
        <v>#N/A</v>
      </c>
    </row>
    <row r="724" spans="1:5" hidden="1" x14ac:dyDescent="0.3">
      <c r="A724" t="e">
        <f ca="1">IF('Четырёхпредметные наборы'!$E64 &gt;=Параметры!$A$2,"{"&amp;'Четырёхпредметные наборы'!A64&amp;", "&amp;'Четырёхпредметные наборы'!B64&amp;", "&amp;'Четырёхпредметные наборы'!D64&amp;"}","")</f>
        <v>#N/A</v>
      </c>
      <c r="B724" t="e">
        <f ca="1">IF('Четырёхпредметные наборы'!$E64 &gt;=Параметры!$A$2,"{"&amp;'Четырёхпредметные наборы'!C64&amp;"}","")</f>
        <v>#N/A</v>
      </c>
      <c r="C724" t="e">
        <f ca="1">'Четырёхпредметные наборы'!$E64/COUNT('Список покупок'!$A$2:$A$31)</f>
        <v>#N/A</v>
      </c>
      <c r="D724" t="e">
        <f ca="1">'Четырёхпредметные наборы'!E64/INDIRECT(ADDRESS(MATCH(A724,Таблицы!$M$3:$M$122)+1,4,,,Таблицы!$M$1))</f>
        <v>#N/A</v>
      </c>
      <c r="E724" s="5" t="e">
        <f t="shared" ca="1" si="11"/>
        <v>#N/A</v>
      </c>
    </row>
    <row r="725" spans="1:5" hidden="1" x14ac:dyDescent="0.3">
      <c r="A725" t="e">
        <f ca="1">IF('Четырёхпредметные наборы'!$E65 &gt;=Параметры!$A$2,"{"&amp;'Четырёхпредметные наборы'!A65&amp;", "&amp;'Четырёхпредметные наборы'!B65&amp;", "&amp;'Четырёхпредметные наборы'!D65&amp;"}","")</f>
        <v>#N/A</v>
      </c>
      <c r="B725" t="e">
        <f ca="1">IF('Четырёхпредметные наборы'!$E65 &gt;=Параметры!$A$2,"{"&amp;'Четырёхпредметные наборы'!C65&amp;"}","")</f>
        <v>#N/A</v>
      </c>
      <c r="C725" t="e">
        <f ca="1">'Четырёхпредметные наборы'!$E65/COUNT('Список покупок'!$A$2:$A$31)</f>
        <v>#N/A</v>
      </c>
      <c r="D725" t="e">
        <f ca="1">'Четырёхпредметные наборы'!E65/INDIRECT(ADDRESS(MATCH(A725,Таблицы!$M$3:$M$122)+1,4,,,Таблицы!$M$1))</f>
        <v>#N/A</v>
      </c>
      <c r="E725" s="5" t="e">
        <f t="shared" ca="1" si="11"/>
        <v>#N/A</v>
      </c>
    </row>
    <row r="726" spans="1:5" hidden="1" x14ac:dyDescent="0.3">
      <c r="A726" t="e">
        <f ca="1">IF('Четырёхпредметные наборы'!$E66 &gt;=Параметры!$A$2,"{"&amp;'Четырёхпредметные наборы'!A66&amp;", "&amp;'Четырёхпредметные наборы'!B66&amp;", "&amp;'Четырёхпредметные наборы'!D66&amp;"}","")</f>
        <v>#N/A</v>
      </c>
      <c r="B726" t="e">
        <f ca="1">IF('Четырёхпредметные наборы'!$E66 &gt;=Параметры!$A$2,"{"&amp;'Четырёхпредметные наборы'!C66&amp;"}","")</f>
        <v>#N/A</v>
      </c>
      <c r="C726" t="e">
        <f ca="1">'Четырёхпредметные наборы'!$E66/COUNT('Список покупок'!$A$2:$A$31)</f>
        <v>#N/A</v>
      </c>
      <c r="D726" t="e">
        <f ca="1">'Четырёхпредметные наборы'!E66/INDIRECT(ADDRESS(MATCH(A726,Таблицы!$M$3:$M$122)+1,4,,,Таблицы!$M$1))</f>
        <v>#N/A</v>
      </c>
      <c r="E726" s="5" t="e">
        <f t="shared" ca="1" si="11"/>
        <v>#N/A</v>
      </c>
    </row>
    <row r="727" spans="1:5" hidden="1" x14ac:dyDescent="0.3">
      <c r="A727" t="e">
        <f ca="1">IF('Четырёхпредметные наборы'!$E67 &gt;=Параметры!$A$2,"{"&amp;'Четырёхпредметные наборы'!A67&amp;", "&amp;'Четырёхпредметные наборы'!B67&amp;", "&amp;'Четырёхпредметные наборы'!D67&amp;"}","")</f>
        <v>#N/A</v>
      </c>
      <c r="B727" t="e">
        <f ca="1">IF('Четырёхпредметные наборы'!$E67 &gt;=Параметры!$A$2,"{"&amp;'Четырёхпредметные наборы'!C67&amp;"}","")</f>
        <v>#N/A</v>
      </c>
      <c r="C727" t="e">
        <f ca="1">'Четырёхпредметные наборы'!$E67/COUNT('Список покупок'!$A$2:$A$31)</f>
        <v>#N/A</v>
      </c>
      <c r="D727" t="e">
        <f ca="1">'Четырёхпредметные наборы'!E67/INDIRECT(ADDRESS(MATCH(A727,Таблицы!$M$3:$M$122)+1,4,,,Таблицы!$M$1))</f>
        <v>#N/A</v>
      </c>
      <c r="E727" s="5" t="e">
        <f t="shared" ca="1" si="11"/>
        <v>#N/A</v>
      </c>
    </row>
    <row r="728" spans="1:5" hidden="1" x14ac:dyDescent="0.3">
      <c r="A728" t="e">
        <f ca="1">IF('Четырёхпредметные наборы'!$E68 &gt;=Параметры!$A$2,"{"&amp;'Четырёхпредметные наборы'!A68&amp;", "&amp;'Четырёхпредметные наборы'!B68&amp;", "&amp;'Четырёхпредметные наборы'!D68&amp;"}","")</f>
        <v>#N/A</v>
      </c>
      <c r="B728" t="e">
        <f ca="1">IF('Четырёхпредметные наборы'!$E68 &gt;=Параметры!$A$2,"{"&amp;'Четырёхпредметные наборы'!C68&amp;"}","")</f>
        <v>#N/A</v>
      </c>
      <c r="C728" t="e">
        <f ca="1">'Четырёхпредметные наборы'!$E68/COUNT('Список покупок'!$A$2:$A$31)</f>
        <v>#N/A</v>
      </c>
      <c r="D728" t="e">
        <f ca="1">'Четырёхпредметные наборы'!E68/INDIRECT(ADDRESS(MATCH(A728,Таблицы!$M$3:$M$122)+1,4,,,Таблицы!$M$1))</f>
        <v>#N/A</v>
      </c>
      <c r="E728" s="5" t="e">
        <f t="shared" ca="1" si="11"/>
        <v>#N/A</v>
      </c>
    </row>
    <row r="729" spans="1:5" hidden="1" x14ac:dyDescent="0.3">
      <c r="A729" t="e">
        <f ca="1">IF('Четырёхпредметные наборы'!$E69 &gt;=Параметры!$A$2,"{"&amp;'Четырёхпредметные наборы'!A69&amp;", "&amp;'Четырёхпредметные наборы'!B69&amp;", "&amp;'Четырёхпредметные наборы'!D69&amp;"}","")</f>
        <v>#N/A</v>
      </c>
      <c r="B729" t="e">
        <f ca="1">IF('Четырёхпредметные наборы'!$E69 &gt;=Параметры!$A$2,"{"&amp;'Четырёхпредметные наборы'!C69&amp;"}","")</f>
        <v>#N/A</v>
      </c>
      <c r="C729" t="e">
        <f ca="1">'Четырёхпредметные наборы'!$E69/COUNT('Список покупок'!$A$2:$A$31)</f>
        <v>#N/A</v>
      </c>
      <c r="D729" t="e">
        <f ca="1">'Четырёхпредметные наборы'!E69/INDIRECT(ADDRESS(MATCH(A729,Таблицы!$M$3:$M$122)+1,4,,,Таблицы!$M$1))</f>
        <v>#N/A</v>
      </c>
      <c r="E729" s="5" t="e">
        <f t="shared" ca="1" si="11"/>
        <v>#N/A</v>
      </c>
    </row>
    <row r="730" spans="1:5" hidden="1" x14ac:dyDescent="0.3">
      <c r="A730" t="e">
        <f ca="1">IF('Четырёхпредметные наборы'!$E70 &gt;=Параметры!$A$2,"{"&amp;'Четырёхпредметные наборы'!A70&amp;", "&amp;'Четырёхпредметные наборы'!B70&amp;", "&amp;'Четырёхпредметные наборы'!D70&amp;"}","")</f>
        <v>#N/A</v>
      </c>
      <c r="B730" t="e">
        <f ca="1">IF('Четырёхпредметные наборы'!$E70 &gt;=Параметры!$A$2,"{"&amp;'Четырёхпредметные наборы'!C70&amp;"}","")</f>
        <v>#N/A</v>
      </c>
      <c r="C730" t="e">
        <f ca="1">'Четырёхпредметные наборы'!$E70/COUNT('Список покупок'!$A$2:$A$31)</f>
        <v>#N/A</v>
      </c>
      <c r="D730" t="e">
        <f ca="1">'Четырёхпредметные наборы'!E70/INDIRECT(ADDRESS(MATCH(A730,Таблицы!$M$3:$M$122)+1,4,,,Таблицы!$M$1))</f>
        <v>#N/A</v>
      </c>
      <c r="E730" s="5" t="e">
        <f t="shared" ca="1" si="11"/>
        <v>#N/A</v>
      </c>
    </row>
    <row r="731" spans="1:5" hidden="1" x14ac:dyDescent="0.3">
      <c r="A731" t="e">
        <f ca="1">IF('Четырёхпредметные наборы'!$E71 &gt;=Параметры!$A$2,"{"&amp;'Четырёхпредметные наборы'!A71&amp;", "&amp;'Четырёхпредметные наборы'!B71&amp;", "&amp;'Четырёхпредметные наборы'!D71&amp;"}","")</f>
        <v>#N/A</v>
      </c>
      <c r="B731" t="e">
        <f ca="1">IF('Четырёхпредметные наборы'!$E71 &gt;=Параметры!$A$2,"{"&amp;'Четырёхпредметные наборы'!C71&amp;"}","")</f>
        <v>#N/A</v>
      </c>
      <c r="C731" t="e">
        <f ca="1">'Четырёхпредметные наборы'!$E71/COUNT('Список покупок'!$A$2:$A$31)</f>
        <v>#N/A</v>
      </c>
      <c r="D731" t="e">
        <f ca="1">'Четырёхпредметные наборы'!E71/INDIRECT(ADDRESS(MATCH(A731,Таблицы!$M$3:$M$122)+1,4,,,Таблицы!$M$1))</f>
        <v>#N/A</v>
      </c>
      <c r="E731" s="5" t="e">
        <f t="shared" ca="1" si="11"/>
        <v>#N/A</v>
      </c>
    </row>
    <row r="732" spans="1:5" hidden="1" x14ac:dyDescent="0.3">
      <c r="A732" t="e">
        <f ca="1">IF('Четырёхпредметные наборы'!$E72 &gt;=Параметры!$A$2,"{"&amp;'Четырёхпредметные наборы'!A72&amp;", "&amp;'Четырёхпредметные наборы'!B72&amp;", "&amp;'Четырёхпредметные наборы'!D72&amp;"}","")</f>
        <v>#N/A</v>
      </c>
      <c r="B732" t="e">
        <f ca="1">IF('Четырёхпредметные наборы'!$E72 &gt;=Параметры!$A$2,"{"&amp;'Четырёхпредметные наборы'!C72&amp;"}","")</f>
        <v>#N/A</v>
      </c>
      <c r="C732" t="e">
        <f ca="1">'Четырёхпредметные наборы'!$E72/COUNT('Список покупок'!$A$2:$A$31)</f>
        <v>#N/A</v>
      </c>
      <c r="D732" t="e">
        <f ca="1">'Четырёхпредметные наборы'!E72/INDIRECT(ADDRESS(MATCH(A732,Таблицы!$M$3:$M$122)+1,4,,,Таблицы!$M$1))</f>
        <v>#N/A</v>
      </c>
      <c r="E732" s="5" t="e">
        <f t="shared" ca="1" si="11"/>
        <v>#N/A</v>
      </c>
    </row>
    <row r="733" spans="1:5" hidden="1" x14ac:dyDescent="0.3">
      <c r="A733" t="e">
        <f ca="1">IF('Четырёхпредметные наборы'!$E73 &gt;=Параметры!$A$2,"{"&amp;'Четырёхпредметные наборы'!A73&amp;", "&amp;'Четырёхпредметные наборы'!B73&amp;", "&amp;'Четырёхпредметные наборы'!D73&amp;"}","")</f>
        <v>#N/A</v>
      </c>
      <c r="B733" t="e">
        <f ca="1">IF('Четырёхпредметные наборы'!$E73 &gt;=Параметры!$A$2,"{"&amp;'Четырёхпредметные наборы'!C73&amp;"}","")</f>
        <v>#N/A</v>
      </c>
      <c r="C733" t="e">
        <f ca="1">'Четырёхпредметные наборы'!$E73/COUNT('Список покупок'!$A$2:$A$31)</f>
        <v>#N/A</v>
      </c>
      <c r="D733" t="e">
        <f ca="1">'Четырёхпредметные наборы'!E73/INDIRECT(ADDRESS(MATCH(A733,Таблицы!$M$3:$M$122)+1,4,,,Таблицы!$M$1))</f>
        <v>#N/A</v>
      </c>
      <c r="E733" s="5" t="e">
        <f t="shared" ca="1" si="11"/>
        <v>#N/A</v>
      </c>
    </row>
    <row r="734" spans="1:5" hidden="1" x14ac:dyDescent="0.3">
      <c r="A734" t="e">
        <f ca="1">IF('Четырёхпредметные наборы'!$E74 &gt;=Параметры!$A$2,"{"&amp;'Четырёхпредметные наборы'!A74&amp;", "&amp;'Четырёхпредметные наборы'!B74&amp;", "&amp;'Четырёхпредметные наборы'!D74&amp;"}","")</f>
        <v>#N/A</v>
      </c>
      <c r="B734" t="e">
        <f ca="1">IF('Четырёхпредметные наборы'!$E74 &gt;=Параметры!$A$2,"{"&amp;'Четырёхпредметные наборы'!C74&amp;"}","")</f>
        <v>#N/A</v>
      </c>
      <c r="C734" t="e">
        <f ca="1">'Четырёхпредметные наборы'!$E74/COUNT('Список покупок'!$A$2:$A$31)</f>
        <v>#N/A</v>
      </c>
      <c r="D734" t="e">
        <f ca="1">'Четырёхпредметные наборы'!E74/INDIRECT(ADDRESS(MATCH(A734,Таблицы!$M$3:$M$122)+1,4,,,Таблицы!$M$1))</f>
        <v>#N/A</v>
      </c>
      <c r="E734" s="5" t="e">
        <f t="shared" ca="1" si="11"/>
        <v>#N/A</v>
      </c>
    </row>
    <row r="735" spans="1:5" hidden="1" x14ac:dyDescent="0.3">
      <c r="A735" t="e">
        <f ca="1">IF('Четырёхпредметные наборы'!$E75 &gt;=Параметры!$A$2,"{"&amp;'Четырёхпредметные наборы'!A75&amp;", "&amp;'Четырёхпредметные наборы'!B75&amp;", "&amp;'Четырёхпредметные наборы'!D75&amp;"}","")</f>
        <v>#N/A</v>
      </c>
      <c r="B735" t="e">
        <f ca="1">IF('Четырёхпредметные наборы'!$E75 &gt;=Параметры!$A$2,"{"&amp;'Четырёхпредметные наборы'!C75&amp;"}","")</f>
        <v>#N/A</v>
      </c>
      <c r="C735" t="e">
        <f ca="1">'Четырёхпредметные наборы'!$E75/COUNT('Список покупок'!$A$2:$A$31)</f>
        <v>#N/A</v>
      </c>
      <c r="D735" t="e">
        <f ca="1">'Четырёхпредметные наборы'!E75/INDIRECT(ADDRESS(MATCH(A735,Таблицы!$M$3:$M$122)+1,4,,,Таблицы!$M$1))</f>
        <v>#N/A</v>
      </c>
      <c r="E735" s="5" t="e">
        <f t="shared" ca="1" si="11"/>
        <v>#N/A</v>
      </c>
    </row>
    <row r="736" spans="1:5" hidden="1" x14ac:dyDescent="0.3">
      <c r="A736" t="e">
        <f ca="1">IF('Четырёхпредметные наборы'!$E76 &gt;=Параметры!$A$2,"{"&amp;'Четырёхпредметные наборы'!A76&amp;", "&amp;'Четырёхпредметные наборы'!B76&amp;", "&amp;'Четырёхпредметные наборы'!D76&amp;"}","")</f>
        <v>#N/A</v>
      </c>
      <c r="B736" t="e">
        <f ca="1">IF('Четырёхпредметные наборы'!$E76 &gt;=Параметры!$A$2,"{"&amp;'Четырёхпредметные наборы'!C76&amp;"}","")</f>
        <v>#N/A</v>
      </c>
      <c r="C736" t="e">
        <f ca="1">'Четырёхпредметные наборы'!$E76/COUNT('Список покупок'!$A$2:$A$31)</f>
        <v>#N/A</v>
      </c>
      <c r="D736" t="e">
        <f ca="1">'Четырёхпредметные наборы'!E76/INDIRECT(ADDRESS(MATCH(A736,Таблицы!$M$3:$M$122)+1,4,,,Таблицы!$M$1))</f>
        <v>#N/A</v>
      </c>
      <c r="E736" s="5" t="e">
        <f t="shared" ca="1" si="11"/>
        <v>#N/A</v>
      </c>
    </row>
    <row r="737" spans="1:5" hidden="1" x14ac:dyDescent="0.3">
      <c r="A737" t="e">
        <f ca="1">IF('Четырёхпредметные наборы'!$E77 &gt;=Параметры!$A$2,"{"&amp;'Четырёхпредметные наборы'!A77&amp;", "&amp;'Четырёхпредметные наборы'!B77&amp;", "&amp;'Четырёхпредметные наборы'!D77&amp;"}","")</f>
        <v>#N/A</v>
      </c>
      <c r="B737" t="e">
        <f ca="1">IF('Четырёхпредметные наборы'!$E77 &gt;=Параметры!$A$2,"{"&amp;'Четырёхпредметные наборы'!C77&amp;"}","")</f>
        <v>#N/A</v>
      </c>
      <c r="C737" t="e">
        <f ca="1">'Четырёхпредметные наборы'!$E77/COUNT('Список покупок'!$A$2:$A$31)</f>
        <v>#N/A</v>
      </c>
      <c r="D737" t="e">
        <f ca="1">'Четырёхпредметные наборы'!E77/INDIRECT(ADDRESS(MATCH(A737,Таблицы!$M$3:$M$122)+1,4,,,Таблицы!$M$1))</f>
        <v>#N/A</v>
      </c>
      <c r="E737" s="5" t="e">
        <f t="shared" ca="1" si="11"/>
        <v>#N/A</v>
      </c>
    </row>
    <row r="738" spans="1:5" hidden="1" x14ac:dyDescent="0.3">
      <c r="A738" t="e">
        <f ca="1">IF('Четырёхпредметные наборы'!$E78 &gt;=Параметры!$A$2,"{"&amp;'Четырёхпредметные наборы'!A78&amp;", "&amp;'Четырёхпредметные наборы'!B78&amp;", "&amp;'Четырёхпредметные наборы'!D78&amp;"}","")</f>
        <v>#N/A</v>
      </c>
      <c r="B738" t="e">
        <f ca="1">IF('Четырёхпредметные наборы'!$E78 &gt;=Параметры!$A$2,"{"&amp;'Четырёхпредметные наборы'!C78&amp;"}","")</f>
        <v>#N/A</v>
      </c>
      <c r="C738" t="e">
        <f ca="1">'Четырёхпредметные наборы'!$E78/COUNT('Список покупок'!$A$2:$A$31)</f>
        <v>#N/A</v>
      </c>
      <c r="D738" t="e">
        <f ca="1">'Четырёхпредметные наборы'!E78/INDIRECT(ADDRESS(MATCH(A738,Таблицы!$M$3:$M$122)+1,4,,,Таблицы!$M$1))</f>
        <v>#N/A</v>
      </c>
      <c r="E738" s="5" t="e">
        <f t="shared" ca="1" si="11"/>
        <v>#N/A</v>
      </c>
    </row>
    <row r="739" spans="1:5" hidden="1" x14ac:dyDescent="0.3">
      <c r="A739" t="e">
        <f ca="1">IF('Четырёхпредметные наборы'!$E79 &gt;=Параметры!$A$2,"{"&amp;'Четырёхпредметные наборы'!A79&amp;", "&amp;'Четырёхпредметные наборы'!B79&amp;", "&amp;'Четырёхпредметные наборы'!D79&amp;"}","")</f>
        <v>#N/A</v>
      </c>
      <c r="B739" t="e">
        <f ca="1">IF('Четырёхпредметные наборы'!$E79 &gt;=Параметры!$A$2,"{"&amp;'Четырёхпредметные наборы'!C79&amp;"}","")</f>
        <v>#N/A</v>
      </c>
      <c r="C739" t="e">
        <f ca="1">'Четырёхпредметные наборы'!$E79/COUNT('Список покупок'!$A$2:$A$31)</f>
        <v>#N/A</v>
      </c>
      <c r="D739" t="e">
        <f ca="1">'Четырёхпредметные наборы'!E79/INDIRECT(ADDRESS(MATCH(A739,Таблицы!$M$3:$M$122)+1,4,,,Таблицы!$M$1))</f>
        <v>#N/A</v>
      </c>
      <c r="E739" s="5" t="e">
        <f t="shared" ca="1" si="11"/>
        <v>#N/A</v>
      </c>
    </row>
    <row r="740" spans="1:5" hidden="1" x14ac:dyDescent="0.3">
      <c r="A740" t="e">
        <f ca="1">IF('Четырёхпредметные наборы'!$E80 &gt;=Параметры!$A$2,"{"&amp;'Четырёхпредметные наборы'!A80&amp;", "&amp;'Четырёхпредметные наборы'!B80&amp;", "&amp;'Четырёхпредметные наборы'!D80&amp;"}","")</f>
        <v>#N/A</v>
      </c>
      <c r="B740" t="e">
        <f ca="1">IF('Четырёхпредметные наборы'!$E80 &gt;=Параметры!$A$2,"{"&amp;'Четырёхпредметные наборы'!C80&amp;"}","")</f>
        <v>#N/A</v>
      </c>
      <c r="C740" t="e">
        <f ca="1">'Четырёхпредметные наборы'!$E80/COUNT('Список покупок'!$A$2:$A$31)</f>
        <v>#N/A</v>
      </c>
      <c r="D740" t="e">
        <f ca="1">'Четырёхпредметные наборы'!E80/INDIRECT(ADDRESS(MATCH(A740,Таблицы!$M$3:$M$122)+1,4,,,Таблицы!$M$1))</f>
        <v>#N/A</v>
      </c>
      <c r="E740" s="5" t="e">
        <f t="shared" ca="1" si="11"/>
        <v>#N/A</v>
      </c>
    </row>
    <row r="741" spans="1:5" hidden="1" x14ac:dyDescent="0.3">
      <c r="A741" t="e">
        <f ca="1">IF('Четырёхпредметные наборы'!$E81 &gt;=Параметры!$A$2,"{"&amp;'Четырёхпредметные наборы'!A81&amp;", "&amp;'Четырёхпредметные наборы'!B81&amp;", "&amp;'Четырёхпредметные наборы'!D81&amp;"}","")</f>
        <v>#N/A</v>
      </c>
      <c r="B741" t="e">
        <f ca="1">IF('Четырёхпредметные наборы'!$E81 &gt;=Параметры!$A$2,"{"&amp;'Четырёхпредметные наборы'!C81&amp;"}","")</f>
        <v>#N/A</v>
      </c>
      <c r="C741" t="e">
        <f ca="1">'Четырёхпредметные наборы'!$E81/COUNT('Список покупок'!$A$2:$A$31)</f>
        <v>#N/A</v>
      </c>
      <c r="D741" t="e">
        <f ca="1">'Четырёхпредметные наборы'!E81/INDIRECT(ADDRESS(MATCH(A741,Таблицы!$M$3:$M$122)+1,4,,,Таблицы!$M$1))</f>
        <v>#N/A</v>
      </c>
      <c r="E741" s="5" t="e">
        <f t="shared" ca="1" si="11"/>
        <v>#N/A</v>
      </c>
    </row>
    <row r="742" spans="1:5" hidden="1" x14ac:dyDescent="0.3">
      <c r="A742" t="e">
        <f ca="1">IF('Четырёхпредметные наборы'!$E82 &gt;=Параметры!$A$2,"{"&amp;'Четырёхпредметные наборы'!A82&amp;", "&amp;'Четырёхпредметные наборы'!B82&amp;", "&amp;'Четырёхпредметные наборы'!D82&amp;"}","")</f>
        <v>#N/A</v>
      </c>
      <c r="B742" t="e">
        <f ca="1">IF('Четырёхпредметные наборы'!$E82 &gt;=Параметры!$A$2,"{"&amp;'Четырёхпредметные наборы'!C82&amp;"}","")</f>
        <v>#N/A</v>
      </c>
      <c r="C742" t="e">
        <f ca="1">'Четырёхпредметные наборы'!$E82/COUNT('Список покупок'!$A$2:$A$31)</f>
        <v>#N/A</v>
      </c>
      <c r="D742" t="e">
        <f ca="1">'Четырёхпредметные наборы'!E82/INDIRECT(ADDRESS(MATCH(A742,Таблицы!$M$3:$M$122)+1,4,,,Таблицы!$M$1))</f>
        <v>#N/A</v>
      </c>
      <c r="E742" s="5" t="e">
        <f t="shared" ca="1" si="11"/>
        <v>#N/A</v>
      </c>
    </row>
    <row r="743" spans="1:5" hidden="1" x14ac:dyDescent="0.3">
      <c r="A743" t="e">
        <f ca="1">IF('Четырёхпредметные наборы'!$E83 &gt;=Параметры!$A$2,"{"&amp;'Четырёхпредметные наборы'!A83&amp;", "&amp;'Четырёхпредметные наборы'!B83&amp;", "&amp;'Четырёхпредметные наборы'!D83&amp;"}","")</f>
        <v>#N/A</v>
      </c>
      <c r="B743" t="e">
        <f ca="1">IF('Четырёхпредметные наборы'!$E83 &gt;=Параметры!$A$2,"{"&amp;'Четырёхпредметные наборы'!C83&amp;"}","")</f>
        <v>#N/A</v>
      </c>
      <c r="C743" t="e">
        <f ca="1">'Четырёхпредметные наборы'!$E83/COUNT('Список покупок'!$A$2:$A$31)</f>
        <v>#N/A</v>
      </c>
      <c r="D743" t="e">
        <f ca="1">'Четырёхпредметные наборы'!E83/INDIRECT(ADDRESS(MATCH(A743,Таблицы!$M$3:$M$122)+1,4,,,Таблицы!$M$1))</f>
        <v>#N/A</v>
      </c>
      <c r="E743" s="5" t="e">
        <f t="shared" ca="1" si="11"/>
        <v>#N/A</v>
      </c>
    </row>
    <row r="744" spans="1:5" hidden="1" x14ac:dyDescent="0.3">
      <c r="A744" t="e">
        <f ca="1">IF('Четырёхпредметные наборы'!$E84 &gt;=Параметры!$A$2,"{"&amp;'Четырёхпредметные наборы'!A84&amp;", "&amp;'Четырёхпредметные наборы'!B84&amp;", "&amp;'Четырёхпредметные наборы'!D84&amp;"}","")</f>
        <v>#N/A</v>
      </c>
      <c r="B744" t="e">
        <f ca="1">IF('Четырёхпредметные наборы'!$E84 &gt;=Параметры!$A$2,"{"&amp;'Четырёхпредметные наборы'!C84&amp;"}","")</f>
        <v>#N/A</v>
      </c>
      <c r="C744" t="e">
        <f ca="1">'Четырёхпредметные наборы'!$E84/COUNT('Список покупок'!$A$2:$A$31)</f>
        <v>#N/A</v>
      </c>
      <c r="D744" t="e">
        <f ca="1">'Четырёхпредметные наборы'!E84/INDIRECT(ADDRESS(MATCH(A744,Таблицы!$M$3:$M$122)+1,4,,,Таблицы!$M$1))</f>
        <v>#N/A</v>
      </c>
      <c r="E744" s="5" t="e">
        <f t="shared" ca="1" si="11"/>
        <v>#N/A</v>
      </c>
    </row>
    <row r="745" spans="1:5" hidden="1" x14ac:dyDescent="0.3">
      <c r="A745" t="e">
        <f ca="1">IF('Четырёхпредметные наборы'!$E85 &gt;=Параметры!$A$2,"{"&amp;'Четырёхпредметные наборы'!A85&amp;", "&amp;'Четырёхпредметные наборы'!B85&amp;", "&amp;'Четырёхпредметные наборы'!D85&amp;"}","")</f>
        <v>#N/A</v>
      </c>
      <c r="B745" t="e">
        <f ca="1">IF('Четырёхпредметные наборы'!$E85 &gt;=Параметры!$A$2,"{"&amp;'Четырёхпредметные наборы'!C85&amp;"}","")</f>
        <v>#N/A</v>
      </c>
      <c r="C745" t="e">
        <f ca="1">'Четырёхпредметные наборы'!$E85/COUNT('Список покупок'!$A$2:$A$31)</f>
        <v>#N/A</v>
      </c>
      <c r="D745" t="e">
        <f ca="1">'Четырёхпредметные наборы'!E85/INDIRECT(ADDRESS(MATCH(A745,Таблицы!$M$3:$M$122)+1,4,,,Таблицы!$M$1))</f>
        <v>#N/A</v>
      </c>
      <c r="E745" s="5" t="e">
        <f t="shared" ca="1" si="11"/>
        <v>#N/A</v>
      </c>
    </row>
    <row r="746" spans="1:5" hidden="1" x14ac:dyDescent="0.3">
      <c r="A746" t="str">
        <f ca="1">IF('Четырёхпредметные наборы'!$E86 &gt;=Параметры!$A$2,"{"&amp;'Четырёхпредметные наборы'!A86&amp;", "&amp;'Четырёхпредметные наборы'!B86&amp;", "&amp;'Четырёхпредметные наборы'!D86&amp;"}","")</f>
        <v>{Баралгин, Валидол, Долгит}</v>
      </c>
      <c r="B746" t="str">
        <f ca="1">IF('Четырёхпредметные наборы'!$E86 &gt;=Параметры!$A$2,"{"&amp;'Четырёхпредметные наборы'!C86&amp;"}","")</f>
        <v>{Влажные салфетки}</v>
      </c>
      <c r="C746">
        <f ca="1">'Четырёхпредметные наборы'!$E86/COUNT('Список покупок'!$A$2:$A$31)</f>
        <v>0.16666666666666666</v>
      </c>
      <c r="D746">
        <f ca="1">'Четырёхпредметные наборы'!E86/INDIRECT(ADDRESS(MATCH(A746,Таблицы!$M$3:$M$122)+1,4,,,Таблицы!$M$1))</f>
        <v>1</v>
      </c>
      <c r="E746" s="5">
        <f t="shared" ca="1" si="11"/>
        <v>0.16666666666666666</v>
      </c>
    </row>
    <row r="747" spans="1:5" hidden="1" x14ac:dyDescent="0.3">
      <c r="A747" t="str">
        <f ca="1">IF('Четырёхпредметные наборы'!$E87 &gt;=Параметры!$A$2,"{"&amp;'Четырёхпредметные наборы'!A87&amp;", "&amp;'Четырёхпредметные наборы'!B87&amp;", "&amp;'Четырёхпредметные наборы'!D87&amp;"}","")</f>
        <v>{Баралгин, Валидол, Контрактубекс}</v>
      </c>
      <c r="B747" t="str">
        <f ca="1">IF('Четырёхпредметные наборы'!$E87 &gt;=Параметры!$A$2,"{"&amp;'Четырёхпредметные наборы'!C87&amp;"}","")</f>
        <v>{Влажные салфетки}</v>
      </c>
      <c r="C747">
        <f ca="1">'Четырёхпредметные наборы'!$E87/COUNT('Список покупок'!$A$2:$A$31)</f>
        <v>0.33333333333333331</v>
      </c>
      <c r="D747">
        <f ca="1">'Четырёхпредметные наборы'!E87/INDIRECT(ADDRESS(MATCH(A747,Таблицы!$M$3:$M$122)+1,4,,,Таблицы!$M$1))</f>
        <v>0.76923076923076927</v>
      </c>
      <c r="E747" s="5">
        <f t="shared" ca="1" si="11"/>
        <v>0.25641025641025639</v>
      </c>
    </row>
    <row r="748" spans="1:5" hidden="1" x14ac:dyDescent="0.3">
      <c r="A748" t="str">
        <f ca="1">IF('Четырёхпредметные наборы'!$E88 &gt;=Параметры!$A$2,"{"&amp;'Четырёхпредметные наборы'!A88&amp;", "&amp;'Четырёхпредметные наборы'!B88&amp;", "&amp;'Четырёхпредметные наборы'!D88&amp;"}","")</f>
        <v/>
      </c>
      <c r="B748" t="str">
        <f ca="1">IF('Четырёхпредметные наборы'!$E88 &gt;=Параметры!$A$2,"{"&amp;'Четырёхпредметные наборы'!C88&amp;"}","")</f>
        <v/>
      </c>
      <c r="C748">
        <f ca="1">'Четырёхпредметные наборы'!$E88/COUNT('Список покупок'!$A$2:$A$31)</f>
        <v>0.1</v>
      </c>
      <c r="D748" t="e">
        <f ca="1">'Четырёхпредметные наборы'!E88/INDIRECT(ADDRESS(MATCH(A748,Таблицы!$M$3:$M$122)+1,4,,,Таблицы!$M$1))</f>
        <v>#N/A</v>
      </c>
      <c r="E748" s="5" t="e">
        <f t="shared" ca="1" si="11"/>
        <v>#N/A</v>
      </c>
    </row>
    <row r="749" spans="1:5" hidden="1" x14ac:dyDescent="0.3">
      <c r="A749" t="e">
        <f ca="1">IF('Четырёхпредметные наборы'!$E89 &gt;=Параметры!$A$2,"{"&amp;'Четырёхпредметные наборы'!A89&amp;", "&amp;'Четырёхпредметные наборы'!B89&amp;", "&amp;'Четырёхпредметные наборы'!D89&amp;"}","")</f>
        <v>#N/A</v>
      </c>
      <c r="B749" t="e">
        <f ca="1">IF('Четырёхпредметные наборы'!$E89 &gt;=Параметры!$A$2,"{"&amp;'Четырёхпредметные наборы'!C89&amp;"}","")</f>
        <v>#N/A</v>
      </c>
      <c r="C749" t="e">
        <f ca="1">'Четырёхпредметные наборы'!$E89/COUNT('Список покупок'!$A$2:$A$31)</f>
        <v>#N/A</v>
      </c>
      <c r="D749" t="e">
        <f ca="1">'Четырёхпредметные наборы'!E89/INDIRECT(ADDRESS(MATCH(A749,Таблицы!$M$3:$M$122)+1,4,,,Таблицы!$M$1))</f>
        <v>#N/A</v>
      </c>
      <c r="E749" s="5" t="e">
        <f t="shared" ca="1" si="11"/>
        <v>#N/A</v>
      </c>
    </row>
    <row r="750" spans="1:5" hidden="1" x14ac:dyDescent="0.3">
      <c r="A750" t="e">
        <f ca="1">IF('Четырёхпредметные наборы'!$E90 &gt;=Параметры!$A$2,"{"&amp;'Четырёхпредметные наборы'!A90&amp;", "&amp;'Четырёхпредметные наборы'!B90&amp;", "&amp;'Четырёхпредметные наборы'!D90&amp;"}","")</f>
        <v>#N/A</v>
      </c>
      <c r="B750" t="e">
        <f ca="1">IF('Четырёхпредметные наборы'!$E90 &gt;=Параметры!$A$2,"{"&amp;'Четырёхпредметные наборы'!C90&amp;"}","")</f>
        <v>#N/A</v>
      </c>
      <c r="C750" t="e">
        <f ca="1">'Четырёхпредметные наборы'!$E90/COUNT('Список покупок'!$A$2:$A$31)</f>
        <v>#N/A</v>
      </c>
      <c r="D750" t="e">
        <f ca="1">'Четырёхпредметные наборы'!E90/INDIRECT(ADDRESS(MATCH(A750,Таблицы!$M$3:$M$122)+1,4,,,Таблицы!$M$1))</f>
        <v>#N/A</v>
      </c>
      <c r="E750" s="5" t="e">
        <f t="shared" ca="1" si="11"/>
        <v>#N/A</v>
      </c>
    </row>
    <row r="751" spans="1:5" hidden="1" x14ac:dyDescent="0.3">
      <c r="A751" t="str">
        <f ca="1">IF('Четырёхпредметные наборы'!$E91 &gt;=Параметры!$A$2,"{"&amp;'Четырёхпредметные наборы'!A91&amp;", "&amp;'Четырёхпредметные наборы'!B91&amp;", "&amp;'Четырёхпредметные наборы'!D91&amp;"}","")</f>
        <v/>
      </c>
      <c r="B751" t="str">
        <f ca="1">IF('Четырёхпредметные наборы'!$E91 &gt;=Параметры!$A$2,"{"&amp;'Четырёхпредметные наборы'!C91&amp;"}","")</f>
        <v/>
      </c>
      <c r="C751">
        <f ca="1">'Четырёхпредметные наборы'!$E91/COUNT('Список покупок'!$A$2:$A$31)</f>
        <v>6.6666666666666666E-2</v>
      </c>
      <c r="D751" t="e">
        <f ca="1">'Четырёхпредметные наборы'!E91/INDIRECT(ADDRESS(MATCH(A751,Таблицы!$M$3:$M$122)+1,4,,,Таблицы!$M$1))</f>
        <v>#N/A</v>
      </c>
      <c r="E751" s="5" t="e">
        <f t="shared" ca="1" si="11"/>
        <v>#N/A</v>
      </c>
    </row>
    <row r="752" spans="1:5" hidden="1" x14ac:dyDescent="0.3">
      <c r="A752" t="str">
        <f ca="1">IF('Четырёхпредметные наборы'!$E92 &gt;=Параметры!$A$2,"{"&amp;'Четырёхпредметные наборы'!A92&amp;", "&amp;'Четырёхпредметные наборы'!B92&amp;", "&amp;'Четырёхпредметные наборы'!D92&amp;"}","")</f>
        <v>{Баралгин, Валидол, Контрактубекс}</v>
      </c>
      <c r="B752" t="str">
        <f ca="1">IF('Четырёхпредметные наборы'!$E92 &gt;=Параметры!$A$2,"{"&amp;'Четырёхпредметные наборы'!C92&amp;"}","")</f>
        <v>{Долгит}</v>
      </c>
      <c r="C752">
        <f ca="1">'Четырёхпредметные наборы'!$E92/COUNT('Список покупок'!$A$2:$A$31)</f>
        <v>0.16666666666666666</v>
      </c>
      <c r="D752">
        <f ca="1">'Четырёхпредметные наборы'!E92/INDIRECT(ADDRESS(MATCH(A752,Таблицы!$M$3:$M$122)+1,4,,,Таблицы!$M$1))</f>
        <v>0.38461538461538464</v>
      </c>
      <c r="E752" s="5">
        <f t="shared" ca="1" si="11"/>
        <v>6.4102564102564097E-2</v>
      </c>
    </row>
    <row r="753" spans="1:5" hidden="1" x14ac:dyDescent="0.3">
      <c r="A753" t="str">
        <f ca="1">IF('Четырёхпредметные наборы'!$E93 &gt;=Параметры!$A$2,"{"&amp;'Четырёхпредметные наборы'!A93&amp;", "&amp;'Четырёхпредметные наборы'!B93&amp;", "&amp;'Четырёхпредметные наборы'!D93&amp;"}","")</f>
        <v/>
      </c>
      <c r="B753" t="str">
        <f ca="1">IF('Четырёхпредметные наборы'!$E93 &gt;=Параметры!$A$2,"{"&amp;'Четырёхпредметные наборы'!C93&amp;"}","")</f>
        <v/>
      </c>
      <c r="C753">
        <f ca="1">'Четырёхпредметные наборы'!$E93/COUNT('Список покупок'!$A$2:$A$31)</f>
        <v>6.6666666666666666E-2</v>
      </c>
      <c r="D753" t="e">
        <f ca="1">'Четырёхпредметные наборы'!E93/INDIRECT(ADDRESS(MATCH(A753,Таблицы!$M$3:$M$122)+1,4,,,Таблицы!$M$1))</f>
        <v>#N/A</v>
      </c>
      <c r="E753" s="5" t="e">
        <f t="shared" ca="1" si="11"/>
        <v>#N/A</v>
      </c>
    </row>
    <row r="754" spans="1:5" hidden="1" x14ac:dyDescent="0.3">
      <c r="A754" t="e">
        <f ca="1">IF('Четырёхпредметные наборы'!$E94 &gt;=Параметры!$A$2,"{"&amp;'Четырёхпредметные наборы'!A94&amp;", "&amp;'Четырёхпредметные наборы'!B94&amp;", "&amp;'Четырёхпредметные наборы'!D94&amp;"}","")</f>
        <v>#N/A</v>
      </c>
      <c r="B754" t="e">
        <f ca="1">IF('Четырёхпредметные наборы'!$E94 &gt;=Параметры!$A$2,"{"&amp;'Четырёхпредметные наборы'!C94&amp;"}","")</f>
        <v>#N/A</v>
      </c>
      <c r="C754" t="e">
        <f ca="1">'Четырёхпредметные наборы'!$E94/COUNT('Список покупок'!$A$2:$A$31)</f>
        <v>#N/A</v>
      </c>
      <c r="D754" t="e">
        <f ca="1">'Четырёхпредметные наборы'!E94/INDIRECT(ADDRESS(MATCH(A754,Таблицы!$M$3:$M$122)+1,4,,,Таблицы!$M$1))</f>
        <v>#N/A</v>
      </c>
      <c r="E754" s="5" t="e">
        <f t="shared" ca="1" si="11"/>
        <v>#N/A</v>
      </c>
    </row>
    <row r="755" spans="1:5" hidden="1" x14ac:dyDescent="0.3">
      <c r="A755" t="e">
        <f ca="1">IF('Четырёхпредметные наборы'!$E95 &gt;=Параметры!$A$2,"{"&amp;'Четырёхпредметные наборы'!A95&amp;", "&amp;'Четырёхпредметные наборы'!B95&amp;", "&amp;'Четырёхпредметные наборы'!D95&amp;"}","")</f>
        <v>#N/A</v>
      </c>
      <c r="B755" t="e">
        <f ca="1">IF('Четырёхпредметные наборы'!$E95 &gt;=Параметры!$A$2,"{"&amp;'Четырёхпредметные наборы'!C95&amp;"}","")</f>
        <v>#N/A</v>
      </c>
      <c r="C755" t="e">
        <f ca="1">'Четырёхпредметные наборы'!$E95/COUNT('Список покупок'!$A$2:$A$31)</f>
        <v>#N/A</v>
      </c>
      <c r="D755" t="e">
        <f ca="1">'Четырёхпредметные наборы'!E95/INDIRECT(ADDRESS(MATCH(A755,Таблицы!$M$3:$M$122)+1,4,,,Таблицы!$M$1))</f>
        <v>#N/A</v>
      </c>
      <c r="E755" s="5" t="e">
        <f t="shared" ca="1" si="11"/>
        <v>#N/A</v>
      </c>
    </row>
    <row r="756" spans="1:5" hidden="1" x14ac:dyDescent="0.3">
      <c r="A756" t="str">
        <f ca="1">IF('Четырёхпредметные наборы'!$E96 &gt;=Параметры!$A$2,"{"&amp;'Четырёхпредметные наборы'!A96&amp;", "&amp;'Четырёхпредметные наборы'!B96&amp;", "&amp;'Четырёхпредметные наборы'!D96&amp;"}","")</f>
        <v/>
      </c>
      <c r="B756" t="str">
        <f ca="1">IF('Четырёхпредметные наборы'!$E96 &gt;=Параметры!$A$2,"{"&amp;'Четырёхпредметные наборы'!C96&amp;"}","")</f>
        <v/>
      </c>
      <c r="C756">
        <f ca="1">'Четырёхпредметные наборы'!$E96/COUNT('Список покупок'!$A$2:$A$31)</f>
        <v>3.3333333333333333E-2</v>
      </c>
      <c r="D756" t="e">
        <f ca="1">'Четырёхпредметные наборы'!E96/INDIRECT(ADDRESS(MATCH(A756,Таблицы!$M$3:$M$122)+1,4,,,Таблицы!$M$1))</f>
        <v>#N/A</v>
      </c>
      <c r="E756" s="5" t="e">
        <f t="shared" ca="1" si="11"/>
        <v>#N/A</v>
      </c>
    </row>
    <row r="757" spans="1:5" hidden="1" x14ac:dyDescent="0.3">
      <c r="A757" t="str">
        <f ca="1">IF('Четырёхпредметные наборы'!$E97 &gt;=Параметры!$A$2,"{"&amp;'Четырёхпредметные наборы'!A97&amp;", "&amp;'Четырёхпредметные наборы'!B97&amp;", "&amp;'Четырёхпредметные наборы'!D97&amp;"}","")</f>
        <v/>
      </c>
      <c r="B757" t="str">
        <f ca="1">IF('Четырёхпредметные наборы'!$E97 &gt;=Параметры!$A$2,"{"&amp;'Четырёхпредметные наборы'!C97&amp;"}","")</f>
        <v/>
      </c>
      <c r="C757">
        <f ca="1">'Четырёхпредметные наборы'!$E97/COUNT('Список покупок'!$A$2:$A$31)</f>
        <v>0.13333333333333333</v>
      </c>
      <c r="D757" t="e">
        <f ca="1">'Четырёхпредметные наборы'!E97/INDIRECT(ADDRESS(MATCH(A757,Таблицы!$M$3:$M$122)+1,4,,,Таблицы!$M$1))</f>
        <v>#N/A</v>
      </c>
      <c r="E757" s="5" t="e">
        <f t="shared" ca="1" si="11"/>
        <v>#N/A</v>
      </c>
    </row>
    <row r="758" spans="1:5" hidden="1" x14ac:dyDescent="0.3">
      <c r="A758" t="e">
        <f ca="1">IF('Четырёхпредметные наборы'!$E98 &gt;=Параметры!$A$2,"{"&amp;'Четырёхпредметные наборы'!A98&amp;", "&amp;'Четырёхпредметные наборы'!B98&amp;", "&amp;'Четырёхпредметные наборы'!D98&amp;"}","")</f>
        <v>#N/A</v>
      </c>
      <c r="B758" t="e">
        <f ca="1">IF('Четырёхпредметные наборы'!$E98 &gt;=Параметры!$A$2,"{"&amp;'Четырёхпредметные наборы'!C98&amp;"}","")</f>
        <v>#N/A</v>
      </c>
      <c r="C758" t="e">
        <f ca="1">'Четырёхпредметные наборы'!$E98/COUNT('Список покупок'!$A$2:$A$31)</f>
        <v>#N/A</v>
      </c>
      <c r="D758" t="e">
        <f ca="1">'Четырёхпредметные наборы'!E98/INDIRECT(ADDRESS(MATCH(A758,Таблицы!$M$3:$M$122)+1,4,,,Таблицы!$M$1))</f>
        <v>#N/A</v>
      </c>
      <c r="E758" s="5" t="e">
        <f t="shared" ca="1" si="11"/>
        <v>#N/A</v>
      </c>
    </row>
    <row r="759" spans="1:5" hidden="1" x14ac:dyDescent="0.3">
      <c r="A759" t="e">
        <f ca="1">IF('Четырёхпредметные наборы'!$E99 &gt;=Параметры!$A$2,"{"&amp;'Четырёхпредметные наборы'!A99&amp;", "&amp;'Четырёхпредметные наборы'!B99&amp;", "&amp;'Четырёхпредметные наборы'!D99&amp;"}","")</f>
        <v>#N/A</v>
      </c>
      <c r="B759" t="e">
        <f ca="1">IF('Четырёхпредметные наборы'!$E99 &gt;=Параметры!$A$2,"{"&amp;'Четырёхпредметные наборы'!C99&amp;"}","")</f>
        <v>#N/A</v>
      </c>
      <c r="C759" t="e">
        <f ca="1">'Четырёхпредметные наборы'!$E99/COUNT('Список покупок'!$A$2:$A$31)</f>
        <v>#N/A</v>
      </c>
      <c r="D759" t="e">
        <f ca="1">'Четырёхпредметные наборы'!E99/INDIRECT(ADDRESS(MATCH(A759,Таблицы!$M$3:$M$122)+1,4,,,Таблицы!$M$1))</f>
        <v>#N/A</v>
      </c>
      <c r="E759" s="5" t="e">
        <f t="shared" ca="1" si="11"/>
        <v>#N/A</v>
      </c>
    </row>
    <row r="760" spans="1:5" hidden="1" x14ac:dyDescent="0.3">
      <c r="A760" t="str">
        <f ca="1">IF('Четырёхпредметные наборы'!$E100 &gt;=Параметры!$A$2,"{"&amp;'Четырёхпредметные наборы'!A100&amp;", "&amp;'Четырёхпредметные наборы'!B100&amp;", "&amp;'Четырёхпредметные наборы'!D100&amp;"}","")</f>
        <v/>
      </c>
      <c r="B760" t="str">
        <f ca="1">IF('Четырёхпредметные наборы'!$E100 &gt;=Параметры!$A$2,"{"&amp;'Четырёхпредметные наборы'!C100&amp;"}","")</f>
        <v/>
      </c>
      <c r="C760">
        <f ca="1">'Четырёхпредметные наборы'!$E100/COUNT('Список покупок'!$A$2:$A$31)</f>
        <v>6.6666666666666666E-2</v>
      </c>
      <c r="D760" t="e">
        <f ca="1">'Четырёхпредметные наборы'!E100/INDIRECT(ADDRESS(MATCH(A760,Таблицы!$M$3:$M$122)+1,4,,,Таблицы!$M$1))</f>
        <v>#N/A</v>
      </c>
      <c r="E760" s="5" t="e">
        <f t="shared" ca="1" si="11"/>
        <v>#N/A</v>
      </c>
    </row>
    <row r="761" spans="1:5" hidden="1" x14ac:dyDescent="0.3">
      <c r="A761" t="e">
        <f ca="1">IF('Четырёхпредметные наборы'!$E101 &gt;=Параметры!$A$2,"{"&amp;'Четырёхпредметные наборы'!A101&amp;", "&amp;'Четырёхпредметные наборы'!B101&amp;", "&amp;'Четырёхпредметные наборы'!D101&amp;"}","")</f>
        <v>#N/A</v>
      </c>
      <c r="B761" t="e">
        <f ca="1">IF('Четырёхпредметные наборы'!$E101 &gt;=Параметры!$A$2,"{"&amp;'Четырёхпредметные наборы'!C101&amp;"}","")</f>
        <v>#N/A</v>
      </c>
      <c r="C761" t="e">
        <f ca="1">'Четырёхпредметные наборы'!$E101/COUNT('Список покупок'!$A$2:$A$31)</f>
        <v>#N/A</v>
      </c>
      <c r="D761" t="e">
        <f ca="1">'Четырёхпредметные наборы'!E101/INDIRECT(ADDRESS(MATCH(A761,Таблицы!$M$3:$M$122)+1,4,,,Таблицы!$M$1))</f>
        <v>#N/A</v>
      </c>
      <c r="E761" s="5" t="e">
        <f t="shared" ca="1" si="11"/>
        <v>#N/A</v>
      </c>
    </row>
    <row r="762" spans="1:5" hidden="1" x14ac:dyDescent="0.3">
      <c r="A762" t="e">
        <f ca="1">IF('Четырёхпредметные наборы'!$E102 &gt;=Параметры!$A$2,"{"&amp;'Четырёхпредметные наборы'!A102&amp;", "&amp;'Четырёхпредметные наборы'!B102&amp;", "&amp;'Четырёхпредметные наборы'!D102&amp;"}","")</f>
        <v>#N/A</v>
      </c>
      <c r="B762" t="e">
        <f ca="1">IF('Четырёхпредметные наборы'!$E102 &gt;=Параметры!$A$2,"{"&amp;'Четырёхпредметные наборы'!C102&amp;"}","")</f>
        <v>#N/A</v>
      </c>
      <c r="C762" t="e">
        <f ca="1">'Четырёхпредметные наборы'!$E102/COUNT('Список покупок'!$A$2:$A$31)</f>
        <v>#N/A</v>
      </c>
      <c r="D762" t="e">
        <f ca="1">'Четырёхпредметные наборы'!E102/INDIRECT(ADDRESS(MATCH(A762,Таблицы!$M$3:$M$122)+1,4,,,Таблицы!$M$1))</f>
        <v>#N/A</v>
      </c>
      <c r="E762" s="5" t="e">
        <f t="shared" ca="1" si="11"/>
        <v>#N/A</v>
      </c>
    </row>
    <row r="763" spans="1:5" hidden="1" x14ac:dyDescent="0.3">
      <c r="A763" t="e">
        <f ca="1">IF('Четырёхпредметные наборы'!$E103 &gt;=Параметры!$A$2,"{"&amp;'Четырёхпредметные наборы'!A103&amp;", "&amp;'Четырёхпредметные наборы'!B103&amp;", "&amp;'Четырёхпредметные наборы'!D103&amp;"}","")</f>
        <v>#N/A</v>
      </c>
      <c r="B763" t="e">
        <f ca="1">IF('Четырёхпредметные наборы'!$E103 &gt;=Параметры!$A$2,"{"&amp;'Четырёхпредметные наборы'!C103&amp;"}","")</f>
        <v>#N/A</v>
      </c>
      <c r="C763" t="e">
        <f ca="1">'Четырёхпредметные наборы'!$E103/COUNT('Список покупок'!$A$2:$A$31)</f>
        <v>#N/A</v>
      </c>
      <c r="D763" t="e">
        <f ca="1">'Четырёхпредметные наборы'!E103/INDIRECT(ADDRESS(MATCH(A763,Таблицы!$M$3:$M$122)+1,4,,,Таблицы!$M$1))</f>
        <v>#N/A</v>
      </c>
      <c r="E763" s="5" t="e">
        <f t="shared" ca="1" si="11"/>
        <v>#N/A</v>
      </c>
    </row>
    <row r="764" spans="1:5" hidden="1" x14ac:dyDescent="0.3">
      <c r="A764" t="e">
        <f ca="1">IF('Четырёхпредметные наборы'!$E104 &gt;=Параметры!$A$2,"{"&amp;'Четырёхпредметные наборы'!A104&amp;", "&amp;'Четырёхпредметные наборы'!B104&amp;", "&amp;'Четырёхпредметные наборы'!D104&amp;"}","")</f>
        <v>#N/A</v>
      </c>
      <c r="B764" t="e">
        <f ca="1">IF('Четырёхпредметные наборы'!$E104 &gt;=Параметры!$A$2,"{"&amp;'Четырёхпредметные наборы'!C104&amp;"}","")</f>
        <v>#N/A</v>
      </c>
      <c r="C764" t="e">
        <f ca="1">'Четырёхпредметные наборы'!$E104/COUNT('Список покупок'!$A$2:$A$31)</f>
        <v>#N/A</v>
      </c>
      <c r="D764" t="e">
        <f ca="1">'Четырёхпредметные наборы'!E104/INDIRECT(ADDRESS(MATCH(A764,Таблицы!$M$3:$M$122)+1,4,,,Таблицы!$M$1))</f>
        <v>#N/A</v>
      </c>
      <c r="E764" s="5" t="e">
        <f t="shared" ca="1" si="11"/>
        <v>#N/A</v>
      </c>
    </row>
    <row r="765" spans="1:5" hidden="1" x14ac:dyDescent="0.3">
      <c r="A765" t="e">
        <f ca="1">IF('Четырёхпредметные наборы'!$E105 &gt;=Параметры!$A$2,"{"&amp;'Четырёхпредметные наборы'!A105&amp;", "&amp;'Четырёхпредметные наборы'!B105&amp;", "&amp;'Четырёхпредметные наборы'!D105&amp;"}","")</f>
        <v>#N/A</v>
      </c>
      <c r="B765" t="e">
        <f ca="1">IF('Четырёхпредметные наборы'!$E105 &gt;=Параметры!$A$2,"{"&amp;'Четырёхпредметные наборы'!C105&amp;"}","")</f>
        <v>#N/A</v>
      </c>
      <c r="C765" t="e">
        <f ca="1">'Четырёхпредметные наборы'!$E105/COUNT('Список покупок'!$A$2:$A$31)</f>
        <v>#N/A</v>
      </c>
      <c r="D765" t="e">
        <f ca="1">'Четырёхпредметные наборы'!E105/INDIRECT(ADDRESS(MATCH(A765,Таблицы!$M$3:$M$122)+1,4,,,Таблицы!$M$1))</f>
        <v>#N/A</v>
      </c>
      <c r="E765" s="5" t="e">
        <f t="shared" ca="1" si="11"/>
        <v>#N/A</v>
      </c>
    </row>
    <row r="766" spans="1:5" hidden="1" x14ac:dyDescent="0.3">
      <c r="A766" t="e">
        <f ca="1">IF('Четырёхпредметные наборы'!$E106 &gt;=Параметры!$A$2,"{"&amp;'Четырёхпредметные наборы'!A106&amp;", "&amp;'Четырёхпредметные наборы'!B106&amp;", "&amp;'Четырёхпредметные наборы'!D106&amp;"}","")</f>
        <v>#N/A</v>
      </c>
      <c r="B766" t="e">
        <f ca="1">IF('Четырёхпредметные наборы'!$E106 &gt;=Параметры!$A$2,"{"&amp;'Четырёхпредметные наборы'!C106&amp;"}","")</f>
        <v>#N/A</v>
      </c>
      <c r="C766" t="e">
        <f ca="1">'Четырёхпредметные наборы'!$E106/COUNT('Список покупок'!$A$2:$A$31)</f>
        <v>#N/A</v>
      </c>
      <c r="D766" t="e">
        <f ca="1">'Четырёхпредметные наборы'!E106/INDIRECT(ADDRESS(MATCH(A766,Таблицы!$M$3:$M$122)+1,4,,,Таблицы!$M$1))</f>
        <v>#N/A</v>
      </c>
      <c r="E766" s="5" t="e">
        <f t="shared" ca="1" si="11"/>
        <v>#N/A</v>
      </c>
    </row>
    <row r="767" spans="1:5" hidden="1" x14ac:dyDescent="0.3">
      <c r="A767" t="str">
        <f ca="1">IF('Четырёхпредметные наборы'!$E107 &gt;=Параметры!$A$2,"{"&amp;'Четырёхпредметные наборы'!A107&amp;", "&amp;'Четырёхпредметные наборы'!B107&amp;", "&amp;'Четырёхпредметные наборы'!D107&amp;"}","")</f>
        <v>{Баралгин, Влажные салфетки, Контрактубекс}</v>
      </c>
      <c r="B767" t="str">
        <f ca="1">IF('Четырёхпредметные наборы'!$E107 &gt;=Параметры!$A$2,"{"&amp;'Четырёхпредметные наборы'!C107&amp;"}","")</f>
        <v>{Долгит}</v>
      </c>
      <c r="C767">
        <f ca="1">'Четырёхпредметные наборы'!$E107/COUNT('Список покупок'!$A$2:$A$31)</f>
        <v>0.16666666666666666</v>
      </c>
      <c r="D767">
        <f ca="1">'Четырёхпредметные наборы'!E107/INDIRECT(ADDRESS(MATCH(A767,Таблицы!$M$3:$M$122)+1,4,,,Таблицы!$M$1))</f>
        <v>0.45454545454545453</v>
      </c>
      <c r="E767" s="5">
        <f t="shared" ca="1" si="11"/>
        <v>7.5757575757575746E-2</v>
      </c>
    </row>
    <row r="768" spans="1:5" hidden="1" x14ac:dyDescent="0.3">
      <c r="A768" t="str">
        <f ca="1">IF('Четырёхпредметные наборы'!$E108 &gt;=Параметры!$A$2,"{"&amp;'Четырёхпредметные наборы'!A108&amp;", "&amp;'Четырёхпредметные наборы'!B108&amp;", "&amp;'Четырёхпредметные наборы'!D108&amp;"}","")</f>
        <v/>
      </c>
      <c r="B768" t="str">
        <f ca="1">IF('Четырёхпредметные наборы'!$E108 &gt;=Параметры!$A$2,"{"&amp;'Четырёхпредметные наборы'!C108&amp;"}","")</f>
        <v/>
      </c>
      <c r="C768">
        <f ca="1">'Четырёхпредметные наборы'!$E108/COUNT('Список покупок'!$A$2:$A$31)</f>
        <v>6.6666666666666666E-2</v>
      </c>
      <c r="D768" t="e">
        <f ca="1">'Четырёхпредметные наборы'!E108/INDIRECT(ADDRESS(MATCH(A768,Таблицы!$M$3:$M$122)+1,4,,,Таблицы!$M$1))</f>
        <v>#N/A</v>
      </c>
      <c r="E768" s="5" t="e">
        <f t="shared" ca="1" si="11"/>
        <v>#N/A</v>
      </c>
    </row>
    <row r="769" spans="1:5" hidden="1" x14ac:dyDescent="0.3">
      <c r="A769" t="e">
        <f ca="1">IF('Четырёхпредметные наборы'!$E109 &gt;=Параметры!$A$2,"{"&amp;'Четырёхпредметные наборы'!A109&amp;", "&amp;'Четырёхпредметные наборы'!B109&amp;", "&amp;'Четырёхпредметные наборы'!D109&amp;"}","")</f>
        <v>#N/A</v>
      </c>
      <c r="B769" t="e">
        <f ca="1">IF('Четырёхпредметные наборы'!$E109 &gt;=Параметры!$A$2,"{"&amp;'Четырёхпредметные наборы'!C109&amp;"}","")</f>
        <v>#N/A</v>
      </c>
      <c r="C769" t="e">
        <f ca="1">'Четырёхпредметные наборы'!$E109/COUNT('Список покупок'!$A$2:$A$31)</f>
        <v>#N/A</v>
      </c>
      <c r="D769" t="e">
        <f ca="1">'Четырёхпредметные наборы'!E109/INDIRECT(ADDRESS(MATCH(A769,Таблицы!$M$3:$M$122)+1,4,,,Таблицы!$M$1))</f>
        <v>#N/A</v>
      </c>
      <c r="E769" s="5" t="e">
        <f t="shared" ca="1" si="11"/>
        <v>#N/A</v>
      </c>
    </row>
    <row r="770" spans="1:5" hidden="1" x14ac:dyDescent="0.3">
      <c r="A770" t="e">
        <f ca="1">IF('Четырёхпредметные наборы'!$E110 &gt;=Параметры!$A$2,"{"&amp;'Четырёхпредметные наборы'!A110&amp;", "&amp;'Четырёхпредметные наборы'!B110&amp;", "&amp;'Четырёхпредметные наборы'!D110&amp;"}","")</f>
        <v>#N/A</v>
      </c>
      <c r="B770" t="e">
        <f ca="1">IF('Четырёхпредметные наборы'!$E110 &gt;=Параметры!$A$2,"{"&amp;'Четырёхпредметные наборы'!C110&amp;"}","")</f>
        <v>#N/A</v>
      </c>
      <c r="C770" t="e">
        <f ca="1">'Четырёхпредметные наборы'!$E110/COUNT('Список покупок'!$A$2:$A$31)</f>
        <v>#N/A</v>
      </c>
      <c r="D770" t="e">
        <f ca="1">'Четырёхпредметные наборы'!E110/INDIRECT(ADDRESS(MATCH(A770,Таблицы!$M$3:$M$122)+1,4,,,Таблицы!$M$1))</f>
        <v>#N/A</v>
      </c>
      <c r="E770" s="5" t="e">
        <f t="shared" ca="1" si="11"/>
        <v>#N/A</v>
      </c>
    </row>
    <row r="771" spans="1:5" hidden="1" x14ac:dyDescent="0.3">
      <c r="A771" t="str">
        <f ca="1">IF('Четырёхпредметные наборы'!$E111 &gt;=Параметры!$A$2,"{"&amp;'Четырёхпредметные наборы'!A111&amp;", "&amp;'Четырёхпредметные наборы'!B111&amp;", "&amp;'Четырёхпредметные наборы'!D111&amp;"}","")</f>
        <v/>
      </c>
      <c r="B771" t="str">
        <f ca="1">IF('Четырёхпредметные наборы'!$E111 &gt;=Параметры!$A$2,"{"&amp;'Четырёхпредметные наборы'!C111&amp;"}","")</f>
        <v/>
      </c>
      <c r="C771">
        <f ca="1">'Четырёхпредметные наборы'!$E111/COUNT('Список покупок'!$A$2:$A$31)</f>
        <v>6.6666666666666666E-2</v>
      </c>
      <c r="D771" t="e">
        <f ca="1">'Четырёхпредметные наборы'!E111/INDIRECT(ADDRESS(MATCH(A771,Таблицы!$M$3:$M$122)+1,4,,,Таблицы!$M$1))</f>
        <v>#N/A</v>
      </c>
      <c r="E771" s="5" t="e">
        <f t="shared" ca="1" si="11"/>
        <v>#N/A</v>
      </c>
    </row>
    <row r="772" spans="1:5" hidden="1" x14ac:dyDescent="0.3">
      <c r="A772" t="str">
        <f ca="1">IF('Четырёхпредметные наборы'!$E112 &gt;=Параметры!$A$2,"{"&amp;'Четырёхпредметные наборы'!A112&amp;", "&amp;'Четырёхпредметные наборы'!B112&amp;", "&amp;'Четырёхпредметные наборы'!D112&amp;"}","")</f>
        <v/>
      </c>
      <c r="B772" t="str">
        <f ca="1">IF('Четырёхпредметные наборы'!$E112 &gt;=Параметры!$A$2,"{"&amp;'Четырёхпредметные наборы'!C112&amp;"}","")</f>
        <v/>
      </c>
      <c r="C772">
        <f ca="1">'Четырёхпредметные наборы'!$E112/COUNT('Список покупок'!$A$2:$A$31)</f>
        <v>0.1</v>
      </c>
      <c r="D772" t="e">
        <f ca="1">'Четырёхпредметные наборы'!E112/INDIRECT(ADDRESS(MATCH(A772,Таблицы!$M$3:$M$122)+1,4,,,Таблицы!$M$1))</f>
        <v>#N/A</v>
      </c>
      <c r="E772" s="5" t="e">
        <f t="shared" ca="1" si="11"/>
        <v>#N/A</v>
      </c>
    </row>
    <row r="773" spans="1:5" hidden="1" x14ac:dyDescent="0.3">
      <c r="A773" t="e">
        <f ca="1">IF('Четырёхпредметные наборы'!$E113 &gt;=Параметры!$A$2,"{"&amp;'Четырёхпредметные наборы'!A113&amp;", "&amp;'Четырёхпредметные наборы'!B113&amp;", "&amp;'Четырёхпредметные наборы'!D113&amp;"}","")</f>
        <v>#N/A</v>
      </c>
      <c r="B773" t="e">
        <f ca="1">IF('Четырёхпредметные наборы'!$E113 &gt;=Параметры!$A$2,"{"&amp;'Четырёхпредметные наборы'!C113&amp;"}","")</f>
        <v>#N/A</v>
      </c>
      <c r="C773" t="e">
        <f ca="1">'Четырёхпредметные наборы'!$E113/COUNT('Список покупок'!$A$2:$A$31)</f>
        <v>#N/A</v>
      </c>
      <c r="D773" t="e">
        <f ca="1">'Четырёхпредметные наборы'!E113/INDIRECT(ADDRESS(MATCH(A773,Таблицы!$M$3:$M$122)+1,4,,,Таблицы!$M$1))</f>
        <v>#N/A</v>
      </c>
      <c r="E773" s="5" t="e">
        <f t="shared" ref="E773:E836" ca="1" si="12">C773*D773</f>
        <v>#N/A</v>
      </c>
    </row>
    <row r="774" spans="1:5" hidden="1" x14ac:dyDescent="0.3">
      <c r="A774" t="e">
        <f ca="1">IF('Четырёхпредметные наборы'!$E114 &gt;=Параметры!$A$2,"{"&amp;'Четырёхпредметные наборы'!A114&amp;", "&amp;'Четырёхпредметные наборы'!B114&amp;", "&amp;'Четырёхпредметные наборы'!D114&amp;"}","")</f>
        <v>#N/A</v>
      </c>
      <c r="B774" t="e">
        <f ca="1">IF('Четырёхпредметные наборы'!$E114 &gt;=Параметры!$A$2,"{"&amp;'Четырёхпредметные наборы'!C114&amp;"}","")</f>
        <v>#N/A</v>
      </c>
      <c r="C774" t="e">
        <f ca="1">'Четырёхпредметные наборы'!$E114/COUNT('Список покупок'!$A$2:$A$31)</f>
        <v>#N/A</v>
      </c>
      <c r="D774" t="e">
        <f ca="1">'Четырёхпредметные наборы'!E114/INDIRECT(ADDRESS(MATCH(A774,Таблицы!$M$3:$M$122)+1,4,,,Таблицы!$M$1))</f>
        <v>#N/A</v>
      </c>
      <c r="E774" s="5" t="e">
        <f t="shared" ca="1" si="12"/>
        <v>#N/A</v>
      </c>
    </row>
    <row r="775" spans="1:5" hidden="1" x14ac:dyDescent="0.3">
      <c r="A775" t="str">
        <f ca="1">IF('Четырёхпредметные наборы'!$E115 &gt;=Параметры!$A$2,"{"&amp;'Четырёхпредметные наборы'!A115&amp;", "&amp;'Четырёхпредметные наборы'!B115&amp;", "&amp;'Четырёхпредметные наборы'!D115&amp;"}","")</f>
        <v/>
      </c>
      <c r="B775" t="str">
        <f ca="1">IF('Четырёхпредметные наборы'!$E115 &gt;=Параметры!$A$2,"{"&amp;'Четырёхпредметные наборы'!C115&amp;"}","")</f>
        <v/>
      </c>
      <c r="C775">
        <f ca="1">'Четырёхпредметные наборы'!$E115/COUNT('Список покупок'!$A$2:$A$31)</f>
        <v>6.6666666666666666E-2</v>
      </c>
      <c r="D775" t="e">
        <f ca="1">'Четырёхпредметные наборы'!E115/INDIRECT(ADDRESS(MATCH(A775,Таблицы!$M$3:$M$122)+1,4,,,Таблицы!$M$1))</f>
        <v>#N/A</v>
      </c>
      <c r="E775" s="5" t="e">
        <f t="shared" ca="1" si="12"/>
        <v>#N/A</v>
      </c>
    </row>
    <row r="776" spans="1:5" hidden="1" x14ac:dyDescent="0.3">
      <c r="A776" t="e">
        <f ca="1">IF('Четырёхпредметные наборы'!$E116 &gt;=Параметры!$A$2,"{"&amp;'Четырёхпредметные наборы'!A116&amp;", "&amp;'Четырёхпредметные наборы'!B116&amp;", "&amp;'Четырёхпредметные наборы'!D116&amp;"}","")</f>
        <v>#N/A</v>
      </c>
      <c r="B776" t="e">
        <f ca="1">IF('Четырёхпредметные наборы'!$E116 &gt;=Параметры!$A$2,"{"&amp;'Четырёхпредметные наборы'!C116&amp;"}","")</f>
        <v>#N/A</v>
      </c>
      <c r="C776" t="e">
        <f ca="1">'Четырёхпредметные наборы'!$E116/COUNT('Список покупок'!$A$2:$A$31)</f>
        <v>#N/A</v>
      </c>
      <c r="D776" t="e">
        <f ca="1">'Четырёхпредметные наборы'!E116/INDIRECT(ADDRESS(MATCH(A776,Таблицы!$M$3:$M$122)+1,4,,,Таблицы!$M$1))</f>
        <v>#N/A</v>
      </c>
      <c r="E776" s="5" t="e">
        <f t="shared" ca="1" si="12"/>
        <v>#N/A</v>
      </c>
    </row>
    <row r="777" spans="1:5" hidden="1" x14ac:dyDescent="0.3">
      <c r="A777" t="e">
        <f ca="1">IF('Четырёхпредметные наборы'!$E117 &gt;=Параметры!$A$2,"{"&amp;'Четырёхпредметные наборы'!A117&amp;", "&amp;'Четырёхпредметные наборы'!B117&amp;", "&amp;'Четырёхпредметные наборы'!D117&amp;"}","")</f>
        <v>#N/A</v>
      </c>
      <c r="B777" t="e">
        <f ca="1">IF('Четырёхпредметные наборы'!$E117 &gt;=Параметры!$A$2,"{"&amp;'Четырёхпредметные наборы'!C117&amp;"}","")</f>
        <v>#N/A</v>
      </c>
      <c r="C777" t="e">
        <f ca="1">'Четырёхпредметные наборы'!$E117/COUNT('Список покупок'!$A$2:$A$31)</f>
        <v>#N/A</v>
      </c>
      <c r="D777" t="e">
        <f ca="1">'Четырёхпредметные наборы'!E117/INDIRECT(ADDRESS(MATCH(A777,Таблицы!$M$3:$M$122)+1,4,,,Таблицы!$M$1))</f>
        <v>#N/A</v>
      </c>
      <c r="E777" s="5" t="e">
        <f t="shared" ca="1" si="12"/>
        <v>#N/A</v>
      </c>
    </row>
    <row r="778" spans="1:5" hidden="1" x14ac:dyDescent="0.3">
      <c r="A778" t="e">
        <f ca="1">IF('Четырёхпредметные наборы'!$E118 &gt;=Параметры!$A$2,"{"&amp;'Четырёхпредметные наборы'!A118&amp;", "&amp;'Четырёхпредметные наборы'!B118&amp;", "&amp;'Четырёхпредметные наборы'!D118&amp;"}","")</f>
        <v>#N/A</v>
      </c>
      <c r="B778" t="e">
        <f ca="1">IF('Четырёхпредметные наборы'!$E118 &gt;=Параметры!$A$2,"{"&amp;'Четырёхпредметные наборы'!C118&amp;"}","")</f>
        <v>#N/A</v>
      </c>
      <c r="C778" t="e">
        <f ca="1">'Четырёхпредметные наборы'!$E118/COUNT('Список покупок'!$A$2:$A$31)</f>
        <v>#N/A</v>
      </c>
      <c r="D778" t="e">
        <f ca="1">'Четырёхпредметные наборы'!E118/INDIRECT(ADDRESS(MATCH(A778,Таблицы!$M$3:$M$122)+1,4,,,Таблицы!$M$1))</f>
        <v>#N/A</v>
      </c>
      <c r="E778" s="5" t="e">
        <f t="shared" ca="1" si="12"/>
        <v>#N/A</v>
      </c>
    </row>
    <row r="779" spans="1:5" hidden="1" x14ac:dyDescent="0.3">
      <c r="A779" t="e">
        <f ca="1">IF('Четырёхпредметные наборы'!$E119 &gt;=Параметры!$A$2,"{"&amp;'Четырёхпредметные наборы'!A119&amp;", "&amp;'Четырёхпредметные наборы'!B119&amp;", "&amp;'Четырёхпредметные наборы'!D119&amp;"}","")</f>
        <v>#N/A</v>
      </c>
      <c r="B779" t="e">
        <f ca="1">IF('Четырёхпредметные наборы'!$E119 &gt;=Параметры!$A$2,"{"&amp;'Четырёхпредметные наборы'!C119&amp;"}","")</f>
        <v>#N/A</v>
      </c>
      <c r="C779" t="e">
        <f ca="1">'Четырёхпредметные наборы'!$E119/COUNT('Список покупок'!$A$2:$A$31)</f>
        <v>#N/A</v>
      </c>
      <c r="D779" t="e">
        <f ca="1">'Четырёхпредметные наборы'!E119/INDIRECT(ADDRESS(MATCH(A779,Таблицы!$M$3:$M$122)+1,4,,,Таблицы!$M$1))</f>
        <v>#N/A</v>
      </c>
      <c r="E779" s="5" t="e">
        <f t="shared" ca="1" si="12"/>
        <v>#N/A</v>
      </c>
    </row>
    <row r="780" spans="1:5" hidden="1" x14ac:dyDescent="0.3">
      <c r="A780" t="e">
        <f ca="1">IF('Четырёхпредметные наборы'!$E120 &gt;=Параметры!$A$2,"{"&amp;'Четырёхпредметные наборы'!A120&amp;", "&amp;'Четырёхпредметные наборы'!B120&amp;", "&amp;'Четырёхпредметные наборы'!D120&amp;"}","")</f>
        <v>#N/A</v>
      </c>
      <c r="B780" t="e">
        <f ca="1">IF('Четырёхпредметные наборы'!$E120 &gt;=Параметры!$A$2,"{"&amp;'Четырёхпредметные наборы'!C120&amp;"}","")</f>
        <v>#N/A</v>
      </c>
      <c r="C780" t="e">
        <f ca="1">'Четырёхпредметные наборы'!$E120/COUNT('Список покупок'!$A$2:$A$31)</f>
        <v>#N/A</v>
      </c>
      <c r="D780" t="e">
        <f ca="1">'Четырёхпредметные наборы'!E120/INDIRECT(ADDRESS(MATCH(A780,Таблицы!$M$3:$M$122)+1,4,,,Таблицы!$M$1))</f>
        <v>#N/A</v>
      </c>
      <c r="E780" s="5" t="e">
        <f t="shared" ca="1" si="12"/>
        <v>#N/A</v>
      </c>
    </row>
    <row r="781" spans="1:5" hidden="1" x14ac:dyDescent="0.3">
      <c r="A781" t="e">
        <f ca="1">IF('Четырёхпредметные наборы'!$E121 &gt;=Параметры!$A$2,"{"&amp;'Четырёхпредметные наборы'!A121&amp;", "&amp;'Четырёхпредметные наборы'!B121&amp;", "&amp;'Четырёхпредметные наборы'!D121&amp;"}","")</f>
        <v>#N/A</v>
      </c>
      <c r="B781" t="e">
        <f ca="1">IF('Четырёхпредметные наборы'!$E121 &gt;=Параметры!$A$2,"{"&amp;'Четырёхпредметные наборы'!C121&amp;"}","")</f>
        <v>#N/A</v>
      </c>
      <c r="C781" t="e">
        <f ca="1">'Четырёхпредметные наборы'!$E121/COUNT('Список покупок'!$A$2:$A$31)</f>
        <v>#N/A</v>
      </c>
      <c r="D781" t="e">
        <f ca="1">'Четырёхпредметные наборы'!E121/INDIRECT(ADDRESS(MATCH(A781,Таблицы!$M$3:$M$122)+1,4,,,Таблицы!$M$1))</f>
        <v>#N/A</v>
      </c>
      <c r="E781" s="5" t="e">
        <f t="shared" ca="1" si="12"/>
        <v>#N/A</v>
      </c>
    </row>
    <row r="782" spans="1:5" hidden="1" x14ac:dyDescent="0.3">
      <c r="A782" t="str">
        <f ca="1">IF('Четырёхпредметные наборы'!$E122 &gt;=Параметры!$A$2,"{"&amp;'Четырёхпредметные наборы'!A122&amp;", "&amp;'Четырёхпредметные наборы'!B122&amp;", "&amp;'Четырёхпредметные наборы'!D122&amp;"}","")</f>
        <v/>
      </c>
      <c r="B782" t="str">
        <f ca="1">IF('Четырёхпредметные наборы'!$E122 &gt;=Параметры!$A$2,"{"&amp;'Четырёхпредметные наборы'!C122&amp;"}","")</f>
        <v/>
      </c>
      <c r="C782">
        <f ca="1">'Четырёхпредметные наборы'!$E122/COUNT('Список покупок'!$A$2:$A$31)</f>
        <v>6.6666666666666666E-2</v>
      </c>
      <c r="D782" t="e">
        <f ca="1">'Четырёхпредметные наборы'!E122/INDIRECT(ADDRESS(MATCH(A782,Таблицы!$M$3:$M$122)+1,4,,,Таблицы!$M$1))</f>
        <v>#N/A</v>
      </c>
      <c r="E782" s="5" t="e">
        <f t="shared" ca="1" si="12"/>
        <v>#N/A</v>
      </c>
    </row>
    <row r="783" spans="1:5" hidden="1" x14ac:dyDescent="0.3">
      <c r="A783" t="e">
        <f ca="1">IF('Четырёхпредметные наборы'!$E123 &gt;=Параметры!$A$2,"{"&amp;'Четырёхпредметные наборы'!A123&amp;", "&amp;'Четырёхпредметные наборы'!B123&amp;", "&amp;'Четырёхпредметные наборы'!D123&amp;"}","")</f>
        <v>#N/A</v>
      </c>
      <c r="B783" t="e">
        <f ca="1">IF('Четырёхпредметные наборы'!$E123 &gt;=Параметры!$A$2,"{"&amp;'Четырёхпредметные наборы'!C123&amp;"}","")</f>
        <v>#N/A</v>
      </c>
      <c r="C783" t="e">
        <f ca="1">'Четырёхпредметные наборы'!$E123/COUNT('Список покупок'!$A$2:$A$31)</f>
        <v>#N/A</v>
      </c>
      <c r="D783" t="e">
        <f ca="1">'Четырёхпредметные наборы'!E123/INDIRECT(ADDRESS(MATCH(A783,Таблицы!$M$3:$M$122)+1,4,,,Таблицы!$M$1))</f>
        <v>#N/A</v>
      </c>
      <c r="E783" s="5" t="e">
        <f t="shared" ca="1" si="12"/>
        <v>#N/A</v>
      </c>
    </row>
    <row r="784" spans="1:5" hidden="1" x14ac:dyDescent="0.3">
      <c r="A784" t="e">
        <f ca="1">IF('Четырёхпредметные наборы'!$E124 &gt;=Параметры!$A$2,"{"&amp;'Четырёхпредметные наборы'!A124&amp;", "&amp;'Четырёхпредметные наборы'!B124&amp;", "&amp;'Четырёхпредметные наборы'!D124&amp;"}","")</f>
        <v>#N/A</v>
      </c>
      <c r="B784" t="e">
        <f ca="1">IF('Четырёхпредметные наборы'!$E124 &gt;=Параметры!$A$2,"{"&amp;'Четырёхпредметные наборы'!C124&amp;"}","")</f>
        <v>#N/A</v>
      </c>
      <c r="C784" t="e">
        <f ca="1">'Четырёхпредметные наборы'!$E124/COUNT('Список покупок'!$A$2:$A$31)</f>
        <v>#N/A</v>
      </c>
      <c r="D784" t="e">
        <f ca="1">'Четырёхпредметные наборы'!E124/INDIRECT(ADDRESS(MATCH(A784,Таблицы!$M$3:$M$122)+1,4,,,Таблицы!$M$1))</f>
        <v>#N/A</v>
      </c>
      <c r="E784" s="5" t="e">
        <f t="shared" ca="1" si="12"/>
        <v>#N/A</v>
      </c>
    </row>
    <row r="785" spans="1:5" hidden="1" x14ac:dyDescent="0.3">
      <c r="A785" t="str">
        <f ca="1">IF('Четырёхпредметные наборы'!$E125 &gt;=Параметры!$A$2,"{"&amp;'Четырёхпредметные наборы'!A125&amp;", "&amp;'Четырёхпредметные наборы'!B125&amp;", "&amp;'Четырёхпредметные наборы'!D125&amp;"}","")</f>
        <v/>
      </c>
      <c r="B785" t="str">
        <f ca="1">IF('Четырёхпредметные наборы'!$E125 &gt;=Параметры!$A$2,"{"&amp;'Четырёхпредметные наборы'!C125&amp;"}","")</f>
        <v/>
      </c>
      <c r="C785">
        <f ca="1">'Четырёхпредметные наборы'!$E125/COUNT('Список покупок'!$A$2:$A$31)</f>
        <v>3.3333333333333333E-2</v>
      </c>
      <c r="D785" t="e">
        <f ca="1">'Четырёхпредметные наборы'!E125/INDIRECT(ADDRESS(MATCH(A785,Таблицы!$M$3:$M$122)+1,4,,,Таблицы!$M$1))</f>
        <v>#N/A</v>
      </c>
      <c r="E785" s="5" t="e">
        <f t="shared" ca="1" si="12"/>
        <v>#N/A</v>
      </c>
    </row>
    <row r="786" spans="1:5" hidden="1" x14ac:dyDescent="0.3">
      <c r="A786" t="e">
        <f ca="1">IF('Четырёхпредметные наборы'!$E126 &gt;=Параметры!$A$2,"{"&amp;'Четырёхпредметные наборы'!A126&amp;", "&amp;'Четырёхпредметные наборы'!B126&amp;", "&amp;'Четырёхпредметные наборы'!D126&amp;"}","")</f>
        <v>#N/A</v>
      </c>
      <c r="B786" t="e">
        <f ca="1">IF('Четырёхпредметные наборы'!$E126 &gt;=Параметры!$A$2,"{"&amp;'Четырёхпредметные наборы'!C126&amp;"}","")</f>
        <v>#N/A</v>
      </c>
      <c r="C786" t="e">
        <f ca="1">'Четырёхпредметные наборы'!$E126/COUNT('Список покупок'!$A$2:$A$31)</f>
        <v>#N/A</v>
      </c>
      <c r="D786" t="e">
        <f ca="1">'Четырёхпредметные наборы'!E126/INDIRECT(ADDRESS(MATCH(A786,Таблицы!$M$3:$M$122)+1,4,,,Таблицы!$M$1))</f>
        <v>#N/A</v>
      </c>
      <c r="E786" s="5" t="e">
        <f t="shared" ca="1" si="12"/>
        <v>#N/A</v>
      </c>
    </row>
    <row r="787" spans="1:5" hidden="1" x14ac:dyDescent="0.3">
      <c r="A787" t="e">
        <f ca="1">IF('Четырёхпредметные наборы'!$E127 &gt;=Параметры!$A$2,"{"&amp;'Четырёхпредметные наборы'!A127&amp;", "&amp;'Четырёхпредметные наборы'!B127&amp;", "&amp;'Четырёхпредметные наборы'!D127&amp;"}","")</f>
        <v>#N/A</v>
      </c>
      <c r="B787" t="e">
        <f ca="1">IF('Четырёхпредметные наборы'!$E127 &gt;=Параметры!$A$2,"{"&amp;'Четырёхпредметные наборы'!C127&amp;"}","")</f>
        <v>#N/A</v>
      </c>
      <c r="C787" t="e">
        <f ca="1">'Четырёхпредметные наборы'!$E127/COUNT('Список покупок'!$A$2:$A$31)</f>
        <v>#N/A</v>
      </c>
      <c r="D787" t="e">
        <f ca="1">'Четырёхпредметные наборы'!E127/INDIRECT(ADDRESS(MATCH(A787,Таблицы!$M$3:$M$122)+1,4,,,Таблицы!$M$1))</f>
        <v>#N/A</v>
      </c>
      <c r="E787" s="5" t="e">
        <f t="shared" ca="1" si="12"/>
        <v>#N/A</v>
      </c>
    </row>
    <row r="788" spans="1:5" hidden="1" x14ac:dyDescent="0.3">
      <c r="A788" t="e">
        <f ca="1">IF('Четырёхпредметные наборы'!$E128 &gt;=Параметры!$A$2,"{"&amp;'Четырёхпредметные наборы'!A128&amp;", "&amp;'Четырёхпредметные наборы'!B128&amp;", "&amp;'Четырёхпредметные наборы'!D128&amp;"}","")</f>
        <v>#N/A</v>
      </c>
      <c r="B788" t="e">
        <f ca="1">IF('Четырёхпредметные наборы'!$E128 &gt;=Параметры!$A$2,"{"&amp;'Четырёхпредметные наборы'!C128&amp;"}","")</f>
        <v>#N/A</v>
      </c>
      <c r="C788" t="e">
        <f ca="1">'Четырёхпредметные наборы'!$E128/COUNT('Список покупок'!$A$2:$A$31)</f>
        <v>#N/A</v>
      </c>
      <c r="D788" t="e">
        <f ca="1">'Четырёхпредметные наборы'!E128/INDIRECT(ADDRESS(MATCH(A788,Таблицы!$M$3:$M$122)+1,4,,,Таблицы!$M$1))</f>
        <v>#N/A</v>
      </c>
      <c r="E788" s="5" t="e">
        <f t="shared" ca="1" si="12"/>
        <v>#N/A</v>
      </c>
    </row>
    <row r="789" spans="1:5" hidden="1" x14ac:dyDescent="0.3">
      <c r="A789" t="e">
        <f ca="1">IF('Четырёхпредметные наборы'!$E129 &gt;=Параметры!$A$2,"{"&amp;'Четырёхпредметные наборы'!A129&amp;", "&amp;'Четырёхпредметные наборы'!B129&amp;", "&amp;'Четырёхпредметные наборы'!D129&amp;"}","")</f>
        <v>#N/A</v>
      </c>
      <c r="B789" t="e">
        <f ca="1">IF('Четырёхпредметные наборы'!$E129 &gt;=Параметры!$A$2,"{"&amp;'Четырёхпредметные наборы'!C129&amp;"}","")</f>
        <v>#N/A</v>
      </c>
      <c r="C789" t="e">
        <f ca="1">'Четырёхпредметные наборы'!$E129/COUNT('Список покупок'!$A$2:$A$31)</f>
        <v>#N/A</v>
      </c>
      <c r="D789" t="e">
        <f ca="1">'Четырёхпредметные наборы'!E129/INDIRECT(ADDRESS(MATCH(A789,Таблицы!$M$3:$M$122)+1,4,,,Таблицы!$M$1))</f>
        <v>#N/A</v>
      </c>
      <c r="E789" s="5" t="e">
        <f t="shared" ca="1" si="12"/>
        <v>#N/A</v>
      </c>
    </row>
    <row r="790" spans="1:5" hidden="1" x14ac:dyDescent="0.3">
      <c r="A790" t="e">
        <f ca="1">IF('Четырёхпредметные наборы'!$E130 &gt;=Параметры!$A$2,"{"&amp;'Четырёхпредметные наборы'!A130&amp;", "&amp;'Четырёхпредметные наборы'!B130&amp;", "&amp;'Четырёхпредметные наборы'!D130&amp;"}","")</f>
        <v>#N/A</v>
      </c>
      <c r="B790" t="e">
        <f ca="1">IF('Четырёхпредметные наборы'!$E130 &gt;=Параметры!$A$2,"{"&amp;'Четырёхпредметные наборы'!C130&amp;"}","")</f>
        <v>#N/A</v>
      </c>
      <c r="C790" t="e">
        <f ca="1">'Четырёхпредметные наборы'!$E130/COUNT('Список покупок'!$A$2:$A$31)</f>
        <v>#N/A</v>
      </c>
      <c r="D790" t="e">
        <f ca="1">'Четырёхпредметные наборы'!E130/INDIRECT(ADDRESS(MATCH(A790,Таблицы!$M$3:$M$122)+1,4,,,Таблицы!$M$1))</f>
        <v>#N/A</v>
      </c>
      <c r="E790" s="5" t="e">
        <f t="shared" ca="1" si="12"/>
        <v>#N/A</v>
      </c>
    </row>
    <row r="791" spans="1:5" hidden="1" x14ac:dyDescent="0.3">
      <c r="A791" t="e">
        <f ca="1">IF('Четырёхпредметные наборы'!$E131 &gt;=Параметры!$A$2,"{"&amp;'Четырёхпредметные наборы'!A131&amp;", "&amp;'Четырёхпредметные наборы'!B131&amp;", "&amp;'Четырёхпредметные наборы'!D131&amp;"}","")</f>
        <v>#N/A</v>
      </c>
      <c r="B791" t="e">
        <f ca="1">IF('Четырёхпредметные наборы'!$E131 &gt;=Параметры!$A$2,"{"&amp;'Четырёхпредметные наборы'!C131&amp;"}","")</f>
        <v>#N/A</v>
      </c>
      <c r="C791" t="e">
        <f ca="1">'Четырёхпредметные наборы'!$E131/COUNT('Список покупок'!$A$2:$A$31)</f>
        <v>#N/A</v>
      </c>
      <c r="D791" t="e">
        <f ca="1">'Четырёхпредметные наборы'!E131/INDIRECT(ADDRESS(MATCH(A791,Таблицы!$M$3:$M$122)+1,4,,,Таблицы!$M$1))</f>
        <v>#N/A</v>
      </c>
      <c r="E791" s="5" t="e">
        <f t="shared" ca="1" si="12"/>
        <v>#N/A</v>
      </c>
    </row>
    <row r="792" spans="1:5" hidden="1" x14ac:dyDescent="0.3">
      <c r="A792" t="e">
        <f ca="1">IF('Четырёхпредметные наборы'!$E132 &gt;=Параметры!$A$2,"{"&amp;'Четырёхпредметные наборы'!A132&amp;", "&amp;'Четырёхпредметные наборы'!B132&amp;", "&amp;'Четырёхпредметные наборы'!D132&amp;"}","")</f>
        <v>#N/A</v>
      </c>
      <c r="B792" t="e">
        <f ca="1">IF('Четырёхпредметные наборы'!$E132 &gt;=Параметры!$A$2,"{"&amp;'Четырёхпредметные наборы'!C132&amp;"}","")</f>
        <v>#N/A</v>
      </c>
      <c r="C792" t="e">
        <f ca="1">'Четырёхпредметные наборы'!$E132/COUNT('Список покупок'!$A$2:$A$31)</f>
        <v>#N/A</v>
      </c>
      <c r="D792" t="e">
        <f ca="1">'Четырёхпредметные наборы'!E132/INDIRECT(ADDRESS(MATCH(A792,Таблицы!$M$3:$M$122)+1,4,,,Таблицы!$M$1))</f>
        <v>#N/A</v>
      </c>
      <c r="E792" s="5" t="e">
        <f t="shared" ca="1" si="12"/>
        <v>#N/A</v>
      </c>
    </row>
    <row r="793" spans="1:5" hidden="1" x14ac:dyDescent="0.3">
      <c r="A793" t="e">
        <f ca="1">IF('Четырёхпредметные наборы'!$E133 &gt;=Параметры!$A$2,"{"&amp;'Четырёхпредметные наборы'!A133&amp;", "&amp;'Четырёхпредметные наборы'!B133&amp;", "&amp;'Четырёхпредметные наборы'!D133&amp;"}","")</f>
        <v>#N/A</v>
      </c>
      <c r="B793" t="e">
        <f ca="1">IF('Четырёхпредметные наборы'!$E133 &gt;=Параметры!$A$2,"{"&amp;'Четырёхпредметные наборы'!C133&amp;"}","")</f>
        <v>#N/A</v>
      </c>
      <c r="C793" t="e">
        <f ca="1">'Четырёхпредметные наборы'!$E133/COUNT('Список покупок'!$A$2:$A$31)</f>
        <v>#N/A</v>
      </c>
      <c r="D793" t="e">
        <f ca="1">'Четырёхпредметные наборы'!E133/INDIRECT(ADDRESS(MATCH(A793,Таблицы!$M$3:$M$122)+1,4,,,Таблицы!$M$1))</f>
        <v>#N/A</v>
      </c>
      <c r="E793" s="5" t="e">
        <f t="shared" ca="1" si="12"/>
        <v>#N/A</v>
      </c>
    </row>
    <row r="794" spans="1:5" hidden="1" x14ac:dyDescent="0.3">
      <c r="A794" t="e">
        <f ca="1">IF('Четырёхпредметные наборы'!$E134 &gt;=Параметры!$A$2,"{"&amp;'Четырёхпредметные наборы'!A134&amp;", "&amp;'Четырёхпредметные наборы'!B134&amp;", "&amp;'Четырёхпредметные наборы'!D134&amp;"}","")</f>
        <v>#N/A</v>
      </c>
      <c r="B794" t="e">
        <f ca="1">IF('Четырёхпредметные наборы'!$E134 &gt;=Параметры!$A$2,"{"&amp;'Четырёхпредметные наборы'!C134&amp;"}","")</f>
        <v>#N/A</v>
      </c>
      <c r="C794" t="e">
        <f ca="1">'Четырёхпредметные наборы'!$E134/COUNT('Список покупок'!$A$2:$A$31)</f>
        <v>#N/A</v>
      </c>
      <c r="D794" t="e">
        <f ca="1">'Четырёхпредметные наборы'!E134/INDIRECT(ADDRESS(MATCH(A794,Таблицы!$M$3:$M$122)+1,4,,,Таблицы!$M$1))</f>
        <v>#N/A</v>
      </c>
      <c r="E794" s="5" t="e">
        <f t="shared" ca="1" si="12"/>
        <v>#N/A</v>
      </c>
    </row>
    <row r="795" spans="1:5" hidden="1" x14ac:dyDescent="0.3">
      <c r="A795" t="e">
        <f ca="1">IF('Четырёхпредметные наборы'!$E135 &gt;=Параметры!$A$2,"{"&amp;'Четырёхпредметные наборы'!A135&amp;", "&amp;'Четырёхпредметные наборы'!B135&amp;", "&amp;'Четырёхпредметные наборы'!D135&amp;"}","")</f>
        <v>#N/A</v>
      </c>
      <c r="B795" t="e">
        <f ca="1">IF('Четырёхпредметные наборы'!$E135 &gt;=Параметры!$A$2,"{"&amp;'Четырёхпредметные наборы'!C135&amp;"}","")</f>
        <v>#N/A</v>
      </c>
      <c r="C795" t="e">
        <f ca="1">'Четырёхпредметные наборы'!$E135/COUNT('Список покупок'!$A$2:$A$31)</f>
        <v>#N/A</v>
      </c>
      <c r="D795" t="e">
        <f ca="1">'Четырёхпредметные наборы'!E135/INDIRECT(ADDRESS(MATCH(A795,Таблицы!$M$3:$M$122)+1,4,,,Таблицы!$M$1))</f>
        <v>#N/A</v>
      </c>
      <c r="E795" s="5" t="e">
        <f t="shared" ca="1" si="12"/>
        <v>#N/A</v>
      </c>
    </row>
    <row r="796" spans="1:5" hidden="1" x14ac:dyDescent="0.3">
      <c r="A796" t="e">
        <f ca="1">IF('Четырёхпредметные наборы'!$E136 &gt;=Параметры!$A$2,"{"&amp;'Четырёхпредметные наборы'!A136&amp;", "&amp;'Четырёхпредметные наборы'!B136&amp;", "&amp;'Четырёхпредметные наборы'!D136&amp;"}","")</f>
        <v>#N/A</v>
      </c>
      <c r="B796" t="e">
        <f ca="1">IF('Четырёхпредметные наборы'!$E136 &gt;=Параметры!$A$2,"{"&amp;'Четырёхпредметные наборы'!C136&amp;"}","")</f>
        <v>#N/A</v>
      </c>
      <c r="C796" t="e">
        <f ca="1">'Четырёхпредметные наборы'!$E136/COUNT('Список покупок'!$A$2:$A$31)</f>
        <v>#N/A</v>
      </c>
      <c r="D796" t="e">
        <f ca="1">'Четырёхпредметные наборы'!E136/INDIRECT(ADDRESS(MATCH(A796,Таблицы!$M$3:$M$122)+1,4,,,Таблицы!$M$1))</f>
        <v>#N/A</v>
      </c>
      <c r="E796" s="5" t="e">
        <f t="shared" ca="1" si="12"/>
        <v>#N/A</v>
      </c>
    </row>
    <row r="797" spans="1:5" hidden="1" x14ac:dyDescent="0.3">
      <c r="A797" t="e">
        <f ca="1">IF('Четырёхпредметные наборы'!$E137 &gt;=Параметры!$A$2,"{"&amp;'Четырёхпредметные наборы'!A137&amp;", "&amp;'Четырёхпредметные наборы'!B137&amp;", "&amp;'Четырёхпредметные наборы'!D137&amp;"}","")</f>
        <v>#N/A</v>
      </c>
      <c r="B797" t="e">
        <f ca="1">IF('Четырёхпредметные наборы'!$E137 &gt;=Параметры!$A$2,"{"&amp;'Четырёхпредметные наборы'!C137&amp;"}","")</f>
        <v>#N/A</v>
      </c>
      <c r="C797" t="e">
        <f ca="1">'Четырёхпредметные наборы'!$E137/COUNT('Список покупок'!$A$2:$A$31)</f>
        <v>#N/A</v>
      </c>
      <c r="D797" t="e">
        <f ca="1">'Четырёхпредметные наборы'!E137/INDIRECT(ADDRESS(MATCH(A797,Таблицы!$M$3:$M$122)+1,4,,,Таблицы!$M$1))</f>
        <v>#N/A</v>
      </c>
      <c r="E797" s="5" t="e">
        <f t="shared" ca="1" si="12"/>
        <v>#N/A</v>
      </c>
    </row>
    <row r="798" spans="1:5" hidden="1" x14ac:dyDescent="0.3">
      <c r="A798" t="e">
        <f ca="1">IF('Четырёхпредметные наборы'!$E138 &gt;=Параметры!$A$2,"{"&amp;'Четырёхпредметные наборы'!A138&amp;", "&amp;'Четырёхпредметные наборы'!B138&amp;", "&amp;'Четырёхпредметные наборы'!D138&amp;"}","")</f>
        <v>#N/A</v>
      </c>
      <c r="B798" t="e">
        <f ca="1">IF('Четырёхпредметные наборы'!$E138 &gt;=Параметры!$A$2,"{"&amp;'Четырёхпредметные наборы'!C138&amp;"}","")</f>
        <v>#N/A</v>
      </c>
      <c r="C798" t="e">
        <f ca="1">'Четырёхпредметные наборы'!$E138/COUNT('Список покупок'!$A$2:$A$31)</f>
        <v>#N/A</v>
      </c>
      <c r="D798" t="e">
        <f ca="1">'Четырёхпредметные наборы'!E138/INDIRECT(ADDRESS(MATCH(A798,Таблицы!$M$3:$M$122)+1,4,,,Таблицы!$M$1))</f>
        <v>#N/A</v>
      </c>
      <c r="E798" s="5" t="e">
        <f t="shared" ca="1" si="12"/>
        <v>#N/A</v>
      </c>
    </row>
    <row r="799" spans="1:5" hidden="1" x14ac:dyDescent="0.3">
      <c r="A799" t="e">
        <f ca="1">IF('Четырёхпредметные наборы'!$E139 &gt;=Параметры!$A$2,"{"&amp;'Четырёхпредметные наборы'!A139&amp;", "&amp;'Четырёхпредметные наборы'!B139&amp;", "&amp;'Четырёхпредметные наборы'!D139&amp;"}","")</f>
        <v>#N/A</v>
      </c>
      <c r="B799" t="e">
        <f ca="1">IF('Четырёхпредметные наборы'!$E139 &gt;=Параметры!$A$2,"{"&amp;'Четырёхпредметные наборы'!C139&amp;"}","")</f>
        <v>#N/A</v>
      </c>
      <c r="C799" t="e">
        <f ca="1">'Четырёхпредметные наборы'!$E139/COUNT('Список покупок'!$A$2:$A$31)</f>
        <v>#N/A</v>
      </c>
      <c r="D799" t="e">
        <f ca="1">'Четырёхпредметные наборы'!E139/INDIRECT(ADDRESS(MATCH(A799,Таблицы!$M$3:$M$122)+1,4,,,Таблицы!$M$1))</f>
        <v>#N/A</v>
      </c>
      <c r="E799" s="5" t="e">
        <f t="shared" ca="1" si="12"/>
        <v>#N/A</v>
      </c>
    </row>
    <row r="800" spans="1:5" hidden="1" x14ac:dyDescent="0.3">
      <c r="A800" t="e">
        <f ca="1">IF('Четырёхпредметные наборы'!$E140 &gt;=Параметры!$A$2,"{"&amp;'Четырёхпредметные наборы'!A140&amp;", "&amp;'Четырёхпредметные наборы'!B140&amp;", "&amp;'Четырёхпредметные наборы'!D140&amp;"}","")</f>
        <v>#N/A</v>
      </c>
      <c r="B800" t="e">
        <f ca="1">IF('Четырёхпредметные наборы'!$E140 &gt;=Параметры!$A$2,"{"&amp;'Четырёхпредметные наборы'!C140&amp;"}","")</f>
        <v>#N/A</v>
      </c>
      <c r="C800" t="e">
        <f ca="1">'Четырёхпредметные наборы'!$E140/COUNT('Список покупок'!$A$2:$A$31)</f>
        <v>#N/A</v>
      </c>
      <c r="D800" t="e">
        <f ca="1">'Четырёхпредметные наборы'!E140/INDIRECT(ADDRESS(MATCH(A800,Таблицы!$M$3:$M$122)+1,4,,,Таблицы!$M$1))</f>
        <v>#N/A</v>
      </c>
      <c r="E800" s="5" t="e">
        <f t="shared" ca="1" si="12"/>
        <v>#N/A</v>
      </c>
    </row>
    <row r="801" spans="1:5" hidden="1" x14ac:dyDescent="0.3">
      <c r="A801" t="e">
        <f ca="1">IF('Четырёхпредметные наборы'!$E141 &gt;=Параметры!$A$2,"{"&amp;'Четырёхпредметные наборы'!A141&amp;", "&amp;'Четырёхпредметные наборы'!B141&amp;", "&amp;'Четырёхпредметные наборы'!D141&amp;"}","")</f>
        <v>#N/A</v>
      </c>
      <c r="B801" t="e">
        <f ca="1">IF('Четырёхпредметные наборы'!$E141 &gt;=Параметры!$A$2,"{"&amp;'Четырёхпредметные наборы'!C141&amp;"}","")</f>
        <v>#N/A</v>
      </c>
      <c r="C801" t="e">
        <f ca="1">'Четырёхпредметные наборы'!$E141/COUNT('Список покупок'!$A$2:$A$31)</f>
        <v>#N/A</v>
      </c>
      <c r="D801" t="e">
        <f ca="1">'Четырёхпредметные наборы'!E141/INDIRECT(ADDRESS(MATCH(A801,Таблицы!$M$3:$M$122)+1,4,,,Таблицы!$M$1))</f>
        <v>#N/A</v>
      </c>
      <c r="E801" s="5" t="e">
        <f t="shared" ca="1" si="12"/>
        <v>#N/A</v>
      </c>
    </row>
    <row r="802" spans="1:5" hidden="1" x14ac:dyDescent="0.3">
      <c r="A802" t="str">
        <f ca="1">IF('Четырёхпредметные наборы'!$E142 &gt;=Параметры!$A$2,"{"&amp;'Четырёхпредметные наборы'!A142&amp;", "&amp;'Четырёхпредметные наборы'!B142&amp;", "&amp;'Четырёхпредметные наборы'!D142&amp;"}","")</f>
        <v>{Валидол, Влажные салфетки, Контрактубекс}</v>
      </c>
      <c r="B802" t="str">
        <f ca="1">IF('Четырёхпредметные наборы'!$E142 &gt;=Параметры!$A$2,"{"&amp;'Четырёхпредметные наборы'!C142&amp;"}","")</f>
        <v>{Долгит}</v>
      </c>
      <c r="C802">
        <f ca="1">'Четырёхпредметные наборы'!$E142/COUNT('Список покупок'!$A$2:$A$31)</f>
        <v>0.23333333333333334</v>
      </c>
      <c r="D802">
        <f ca="1">'Четырёхпредметные наборы'!E142/INDIRECT(ADDRESS(MATCH(A802,Таблицы!$M$3:$M$122)+1,4,,,Таблицы!$M$1))</f>
        <v>0.53846153846153844</v>
      </c>
      <c r="E802" s="5">
        <f t="shared" ca="1" si="12"/>
        <v>0.12564102564102564</v>
      </c>
    </row>
    <row r="803" spans="1:5" hidden="1" x14ac:dyDescent="0.3">
      <c r="A803" t="str">
        <f ca="1">IF('Четырёхпредметные наборы'!$E143 &gt;=Параметры!$A$2,"{"&amp;'Четырёхпредметные наборы'!A143&amp;", "&amp;'Четырёхпредметные наборы'!B143&amp;", "&amp;'Четырёхпредметные наборы'!D143&amp;"}","")</f>
        <v/>
      </c>
      <c r="B803" t="str">
        <f ca="1">IF('Четырёхпредметные наборы'!$E143 &gt;=Параметры!$A$2,"{"&amp;'Четырёхпредметные наборы'!C143&amp;"}","")</f>
        <v/>
      </c>
      <c r="C803">
        <f ca="1">'Четырёхпредметные наборы'!$E143/COUNT('Список покупок'!$A$2:$A$31)</f>
        <v>0.13333333333333333</v>
      </c>
      <c r="D803" t="e">
        <f ca="1">'Четырёхпредметные наборы'!E143/INDIRECT(ADDRESS(MATCH(A803,Таблицы!$M$3:$M$122)+1,4,,,Таблицы!$M$1))</f>
        <v>#N/A</v>
      </c>
      <c r="E803" s="5" t="e">
        <f t="shared" ca="1" si="12"/>
        <v>#N/A</v>
      </c>
    </row>
    <row r="804" spans="1:5" hidden="1" x14ac:dyDescent="0.3">
      <c r="A804" t="e">
        <f ca="1">IF('Четырёхпредметные наборы'!$E144 &gt;=Параметры!$A$2,"{"&amp;'Четырёхпредметные наборы'!A144&amp;", "&amp;'Четырёхпредметные наборы'!B144&amp;", "&amp;'Четырёхпредметные наборы'!D144&amp;"}","")</f>
        <v>#N/A</v>
      </c>
      <c r="B804" t="e">
        <f ca="1">IF('Четырёхпредметные наборы'!$E144 &gt;=Параметры!$A$2,"{"&amp;'Четырёхпредметные наборы'!C144&amp;"}","")</f>
        <v>#N/A</v>
      </c>
      <c r="C804" t="e">
        <f ca="1">'Четырёхпредметные наборы'!$E144/COUNT('Список покупок'!$A$2:$A$31)</f>
        <v>#N/A</v>
      </c>
      <c r="D804" t="e">
        <f ca="1">'Четырёхпредметные наборы'!E144/INDIRECT(ADDRESS(MATCH(A804,Таблицы!$M$3:$M$122)+1,4,,,Таблицы!$M$1))</f>
        <v>#N/A</v>
      </c>
      <c r="E804" s="5" t="e">
        <f t="shared" ca="1" si="12"/>
        <v>#N/A</v>
      </c>
    </row>
    <row r="805" spans="1:5" hidden="1" x14ac:dyDescent="0.3">
      <c r="A805" t="e">
        <f ca="1">IF('Четырёхпредметные наборы'!$E145 &gt;=Параметры!$A$2,"{"&amp;'Четырёхпредметные наборы'!A145&amp;", "&amp;'Четырёхпредметные наборы'!B145&amp;", "&amp;'Четырёхпредметные наборы'!D145&amp;"}","")</f>
        <v>#N/A</v>
      </c>
      <c r="B805" t="e">
        <f ca="1">IF('Четырёхпредметные наборы'!$E145 &gt;=Параметры!$A$2,"{"&amp;'Четырёхпредметные наборы'!C145&amp;"}","")</f>
        <v>#N/A</v>
      </c>
      <c r="C805" t="e">
        <f ca="1">'Четырёхпредметные наборы'!$E145/COUNT('Список покупок'!$A$2:$A$31)</f>
        <v>#N/A</v>
      </c>
      <c r="D805" t="e">
        <f ca="1">'Четырёхпредметные наборы'!E145/INDIRECT(ADDRESS(MATCH(A805,Таблицы!$M$3:$M$122)+1,4,,,Таблицы!$M$1))</f>
        <v>#N/A</v>
      </c>
      <c r="E805" s="5" t="e">
        <f t="shared" ca="1" si="12"/>
        <v>#N/A</v>
      </c>
    </row>
    <row r="806" spans="1:5" hidden="1" x14ac:dyDescent="0.3">
      <c r="A806" t="str">
        <f ca="1">IF('Четырёхпредметные наборы'!$E146 &gt;=Параметры!$A$2,"{"&amp;'Четырёхпредметные наборы'!A146&amp;", "&amp;'Четырёхпредметные наборы'!B146&amp;", "&amp;'Четырёхпредметные наборы'!D146&amp;"}","")</f>
        <v/>
      </c>
      <c r="B806" t="str">
        <f ca="1">IF('Четырёхпредметные наборы'!$E146 &gt;=Параметры!$A$2,"{"&amp;'Четырёхпредметные наборы'!C146&amp;"}","")</f>
        <v/>
      </c>
      <c r="C806">
        <f ca="1">'Четырёхпредметные наборы'!$E146/COUNT('Список покупок'!$A$2:$A$31)</f>
        <v>3.3333333333333333E-2</v>
      </c>
      <c r="D806" t="e">
        <f ca="1">'Четырёхпредметные наборы'!E146/INDIRECT(ADDRESS(MATCH(A806,Таблицы!$M$3:$M$122)+1,4,,,Таблицы!$M$1))</f>
        <v>#N/A</v>
      </c>
      <c r="E806" s="5" t="e">
        <f t="shared" ca="1" si="12"/>
        <v>#N/A</v>
      </c>
    </row>
    <row r="807" spans="1:5" hidden="1" x14ac:dyDescent="0.3">
      <c r="A807" t="str">
        <f ca="1">IF('Четырёхпредметные наборы'!$E147 &gt;=Параметры!$A$2,"{"&amp;'Четырёхпредметные наборы'!A147&amp;", "&amp;'Четырёхпредметные наборы'!B147&amp;", "&amp;'Четырёхпредметные наборы'!D147&amp;"}","")</f>
        <v/>
      </c>
      <c r="B807" t="str">
        <f ca="1">IF('Четырёхпредметные наборы'!$E147 &gt;=Параметры!$A$2,"{"&amp;'Четырёхпредметные наборы'!C147&amp;"}","")</f>
        <v/>
      </c>
      <c r="C807">
        <f ca="1">'Четырёхпредметные наборы'!$E147/COUNT('Список покупок'!$A$2:$A$31)</f>
        <v>0.13333333333333333</v>
      </c>
      <c r="D807" t="e">
        <f ca="1">'Четырёхпредметные наборы'!E147/INDIRECT(ADDRESS(MATCH(A807,Таблицы!$M$3:$M$122)+1,4,,,Таблицы!$M$1))</f>
        <v>#N/A</v>
      </c>
      <c r="E807" s="5" t="e">
        <f t="shared" ca="1" si="12"/>
        <v>#N/A</v>
      </c>
    </row>
    <row r="808" spans="1:5" hidden="1" x14ac:dyDescent="0.3">
      <c r="A808" t="e">
        <f ca="1">IF('Четырёхпредметные наборы'!$E148 &gt;=Параметры!$A$2,"{"&amp;'Четырёхпредметные наборы'!A148&amp;", "&amp;'Четырёхпредметные наборы'!B148&amp;", "&amp;'Четырёхпредметные наборы'!D148&amp;"}","")</f>
        <v>#N/A</v>
      </c>
      <c r="B808" t="e">
        <f ca="1">IF('Четырёхпредметные наборы'!$E148 &gt;=Параметры!$A$2,"{"&amp;'Четырёхпредметные наборы'!C148&amp;"}","")</f>
        <v>#N/A</v>
      </c>
      <c r="C808" t="e">
        <f ca="1">'Четырёхпредметные наборы'!$E148/COUNT('Список покупок'!$A$2:$A$31)</f>
        <v>#N/A</v>
      </c>
      <c r="D808" t="e">
        <f ca="1">'Четырёхпредметные наборы'!E148/INDIRECT(ADDRESS(MATCH(A808,Таблицы!$M$3:$M$122)+1,4,,,Таблицы!$M$1))</f>
        <v>#N/A</v>
      </c>
      <c r="E808" s="5" t="e">
        <f t="shared" ca="1" si="12"/>
        <v>#N/A</v>
      </c>
    </row>
    <row r="809" spans="1:5" hidden="1" x14ac:dyDescent="0.3">
      <c r="A809" t="e">
        <f ca="1">IF('Четырёхпредметные наборы'!$E149 &gt;=Параметры!$A$2,"{"&amp;'Четырёхпредметные наборы'!A149&amp;", "&amp;'Четырёхпредметные наборы'!B149&amp;", "&amp;'Четырёхпредметные наборы'!D149&amp;"}","")</f>
        <v>#N/A</v>
      </c>
      <c r="B809" t="e">
        <f ca="1">IF('Четырёхпредметные наборы'!$E149 &gt;=Параметры!$A$2,"{"&amp;'Четырёхпредметные наборы'!C149&amp;"}","")</f>
        <v>#N/A</v>
      </c>
      <c r="C809" t="e">
        <f ca="1">'Четырёхпредметные наборы'!$E149/COUNT('Список покупок'!$A$2:$A$31)</f>
        <v>#N/A</v>
      </c>
      <c r="D809" t="e">
        <f ca="1">'Четырёхпредметные наборы'!E149/INDIRECT(ADDRESS(MATCH(A809,Таблицы!$M$3:$M$122)+1,4,,,Таблицы!$M$1))</f>
        <v>#N/A</v>
      </c>
      <c r="E809" s="5" t="e">
        <f t="shared" ca="1" si="12"/>
        <v>#N/A</v>
      </c>
    </row>
    <row r="810" spans="1:5" hidden="1" x14ac:dyDescent="0.3">
      <c r="A810" t="str">
        <f ca="1">IF('Четырёхпредметные наборы'!$E150 &gt;=Параметры!$A$2,"{"&amp;'Четырёхпредметные наборы'!A150&amp;", "&amp;'Четырёхпредметные наборы'!B150&amp;", "&amp;'Четырёхпредметные наборы'!D150&amp;"}","")</f>
        <v/>
      </c>
      <c r="B810" t="str">
        <f ca="1">IF('Четырёхпредметные наборы'!$E150 &gt;=Параметры!$A$2,"{"&amp;'Четырёхпредметные наборы'!C150&amp;"}","")</f>
        <v/>
      </c>
      <c r="C810">
        <f ca="1">'Четырёхпредметные наборы'!$E150/COUNT('Список покупок'!$A$2:$A$31)</f>
        <v>6.6666666666666666E-2</v>
      </c>
      <c r="D810" t="e">
        <f ca="1">'Четырёхпредметные наборы'!E150/INDIRECT(ADDRESS(MATCH(A810,Таблицы!$M$3:$M$122)+1,4,,,Таблицы!$M$1))</f>
        <v>#N/A</v>
      </c>
      <c r="E810" s="5" t="e">
        <f t="shared" ca="1" si="12"/>
        <v>#N/A</v>
      </c>
    </row>
    <row r="811" spans="1:5" hidden="1" x14ac:dyDescent="0.3">
      <c r="A811" t="e">
        <f ca="1">IF('Четырёхпредметные наборы'!$E151 &gt;=Параметры!$A$2,"{"&amp;'Четырёхпредметные наборы'!A151&amp;", "&amp;'Четырёхпредметные наборы'!B151&amp;", "&amp;'Четырёхпредметные наборы'!D151&amp;"}","")</f>
        <v>#N/A</v>
      </c>
      <c r="B811" t="e">
        <f ca="1">IF('Четырёхпредметные наборы'!$E151 &gt;=Параметры!$A$2,"{"&amp;'Четырёхпредметные наборы'!C151&amp;"}","")</f>
        <v>#N/A</v>
      </c>
      <c r="C811" t="e">
        <f ca="1">'Четырёхпредметные наборы'!$E151/COUNT('Список покупок'!$A$2:$A$31)</f>
        <v>#N/A</v>
      </c>
      <c r="D811" t="e">
        <f ca="1">'Четырёхпредметные наборы'!E151/INDIRECT(ADDRESS(MATCH(A811,Таблицы!$M$3:$M$122)+1,4,,,Таблицы!$M$1))</f>
        <v>#N/A</v>
      </c>
      <c r="E811" s="5" t="e">
        <f t="shared" ca="1" si="12"/>
        <v>#N/A</v>
      </c>
    </row>
    <row r="812" spans="1:5" hidden="1" x14ac:dyDescent="0.3">
      <c r="A812" t="e">
        <f ca="1">IF('Четырёхпредметные наборы'!$E152 &gt;=Параметры!$A$2,"{"&amp;'Четырёхпредметные наборы'!A152&amp;", "&amp;'Четырёхпредметные наборы'!B152&amp;", "&amp;'Четырёхпредметные наборы'!D152&amp;"}","")</f>
        <v>#N/A</v>
      </c>
      <c r="B812" t="e">
        <f ca="1">IF('Четырёхпредметные наборы'!$E152 &gt;=Параметры!$A$2,"{"&amp;'Четырёхпредметные наборы'!C152&amp;"}","")</f>
        <v>#N/A</v>
      </c>
      <c r="C812" t="e">
        <f ca="1">'Четырёхпредметные наборы'!$E152/COUNT('Список покупок'!$A$2:$A$31)</f>
        <v>#N/A</v>
      </c>
      <c r="D812" t="e">
        <f ca="1">'Четырёхпредметные наборы'!E152/INDIRECT(ADDRESS(MATCH(A812,Таблицы!$M$3:$M$122)+1,4,,,Таблицы!$M$1))</f>
        <v>#N/A</v>
      </c>
      <c r="E812" s="5" t="e">
        <f t="shared" ca="1" si="12"/>
        <v>#N/A</v>
      </c>
    </row>
    <row r="813" spans="1:5" hidden="1" x14ac:dyDescent="0.3">
      <c r="A813" t="str">
        <f ca="1">IF('Четырёхпредметные наборы'!$E153 &gt;=Параметры!$A$2,"{"&amp;'Четырёхпредметные наборы'!A153&amp;", "&amp;'Четырёхпредметные наборы'!B153&amp;", "&amp;'Четырёхпредметные наборы'!D153&amp;"}","")</f>
        <v/>
      </c>
      <c r="B813" t="str">
        <f ca="1">IF('Четырёхпредметные наборы'!$E153 &gt;=Параметры!$A$2,"{"&amp;'Четырёхпредметные наборы'!C153&amp;"}","")</f>
        <v/>
      </c>
      <c r="C813">
        <f ca="1">'Четырёхпредметные наборы'!$E153/COUNT('Список покупок'!$A$2:$A$31)</f>
        <v>3.3333333333333333E-2</v>
      </c>
      <c r="D813" t="e">
        <f ca="1">'Четырёхпредметные наборы'!E153/INDIRECT(ADDRESS(MATCH(A813,Таблицы!$M$3:$M$122)+1,4,,,Таблицы!$M$1))</f>
        <v>#N/A</v>
      </c>
      <c r="E813" s="5" t="e">
        <f t="shared" ca="1" si="12"/>
        <v>#N/A</v>
      </c>
    </row>
    <row r="814" spans="1:5" hidden="1" x14ac:dyDescent="0.3">
      <c r="A814" t="e">
        <f ca="1">IF('Четырёхпредметные наборы'!$E154 &gt;=Параметры!$A$2,"{"&amp;'Четырёхпредметные наборы'!A154&amp;", "&amp;'Четырёхпредметные наборы'!B154&amp;", "&amp;'Четырёхпредметные наборы'!D154&amp;"}","")</f>
        <v>#N/A</v>
      </c>
      <c r="B814" t="e">
        <f ca="1">IF('Четырёхпредметные наборы'!$E154 &gt;=Параметры!$A$2,"{"&amp;'Четырёхпредметные наборы'!C154&amp;"}","")</f>
        <v>#N/A</v>
      </c>
      <c r="C814" t="e">
        <f ca="1">'Четырёхпредметные наборы'!$E154/COUNT('Список покупок'!$A$2:$A$31)</f>
        <v>#N/A</v>
      </c>
      <c r="D814" t="e">
        <f ca="1">'Четырёхпредметные наборы'!E154/INDIRECT(ADDRESS(MATCH(A814,Таблицы!$M$3:$M$122)+1,4,,,Таблицы!$M$1))</f>
        <v>#N/A</v>
      </c>
      <c r="E814" s="5" t="e">
        <f t="shared" ca="1" si="12"/>
        <v>#N/A</v>
      </c>
    </row>
    <row r="815" spans="1:5" hidden="1" x14ac:dyDescent="0.3">
      <c r="A815" t="e">
        <f ca="1">IF('Четырёхпредметные наборы'!$E155 &gt;=Параметры!$A$2,"{"&amp;'Четырёхпредметные наборы'!A155&amp;", "&amp;'Четырёхпредметные наборы'!B155&amp;", "&amp;'Четырёхпредметные наборы'!D155&amp;"}","")</f>
        <v>#N/A</v>
      </c>
      <c r="B815" t="e">
        <f ca="1">IF('Четырёхпредметные наборы'!$E155 &gt;=Параметры!$A$2,"{"&amp;'Четырёхпредметные наборы'!C155&amp;"}","")</f>
        <v>#N/A</v>
      </c>
      <c r="C815" t="e">
        <f ca="1">'Четырёхпредметные наборы'!$E155/COUNT('Список покупок'!$A$2:$A$31)</f>
        <v>#N/A</v>
      </c>
      <c r="D815" t="e">
        <f ca="1">'Четырёхпредметные наборы'!E155/INDIRECT(ADDRESS(MATCH(A815,Таблицы!$M$3:$M$122)+1,4,,,Таблицы!$M$1))</f>
        <v>#N/A</v>
      </c>
      <c r="E815" s="5" t="e">
        <f t="shared" ca="1" si="12"/>
        <v>#N/A</v>
      </c>
    </row>
    <row r="816" spans="1:5" hidden="1" x14ac:dyDescent="0.3">
      <c r="A816" t="e">
        <f ca="1">IF('Четырёхпредметные наборы'!$E156 &gt;=Параметры!$A$2,"{"&amp;'Четырёхпредметные наборы'!A156&amp;", "&amp;'Четырёхпредметные наборы'!B156&amp;", "&amp;'Четырёхпредметные наборы'!D156&amp;"}","")</f>
        <v>#N/A</v>
      </c>
      <c r="B816" t="e">
        <f ca="1">IF('Четырёхпредметные наборы'!$E156 &gt;=Параметры!$A$2,"{"&amp;'Четырёхпредметные наборы'!C156&amp;"}","")</f>
        <v>#N/A</v>
      </c>
      <c r="C816" t="e">
        <f ca="1">'Четырёхпредметные наборы'!$E156/COUNT('Список покупок'!$A$2:$A$31)</f>
        <v>#N/A</v>
      </c>
      <c r="D816" t="e">
        <f ca="1">'Четырёхпредметные наборы'!E156/INDIRECT(ADDRESS(MATCH(A816,Таблицы!$M$3:$M$122)+1,4,,,Таблицы!$M$1))</f>
        <v>#N/A</v>
      </c>
      <c r="E816" s="5" t="e">
        <f t="shared" ca="1" si="12"/>
        <v>#N/A</v>
      </c>
    </row>
    <row r="817" spans="1:5" hidden="1" x14ac:dyDescent="0.3">
      <c r="A817" t="str">
        <f ca="1">IF('Четырёхпредметные наборы'!$E157 &gt;=Параметры!$A$2,"{"&amp;'Четырёхпредметные наборы'!A157&amp;", "&amp;'Четырёхпредметные наборы'!B157&amp;", "&amp;'Четырёхпредметные наборы'!D157&amp;"}","")</f>
        <v/>
      </c>
      <c r="B817" t="str">
        <f ca="1">IF('Четырёхпредметные наборы'!$E157 &gt;=Параметры!$A$2,"{"&amp;'Четырёхпредметные наборы'!C157&amp;"}","")</f>
        <v/>
      </c>
      <c r="C817">
        <f ca="1">'Четырёхпредметные наборы'!$E157/COUNT('Список покупок'!$A$2:$A$31)</f>
        <v>0.1</v>
      </c>
      <c r="D817" t="e">
        <f ca="1">'Четырёхпредметные наборы'!E157/INDIRECT(ADDRESS(MATCH(A817,Таблицы!$M$3:$M$122)+1,4,,,Таблицы!$M$1))</f>
        <v>#N/A</v>
      </c>
      <c r="E817" s="5" t="e">
        <f t="shared" ca="1" si="12"/>
        <v>#N/A</v>
      </c>
    </row>
    <row r="818" spans="1:5" hidden="1" x14ac:dyDescent="0.3">
      <c r="A818" t="e">
        <f ca="1">IF('Четырёхпредметные наборы'!$E158 &gt;=Параметры!$A$2,"{"&amp;'Четырёхпредметные наборы'!A158&amp;", "&amp;'Четырёхпредметные наборы'!B158&amp;", "&amp;'Четырёхпредметные наборы'!D158&amp;"}","")</f>
        <v>#N/A</v>
      </c>
      <c r="B818" t="e">
        <f ca="1">IF('Четырёхпредметные наборы'!$E158 &gt;=Параметры!$A$2,"{"&amp;'Четырёхпредметные наборы'!C158&amp;"}","")</f>
        <v>#N/A</v>
      </c>
      <c r="C818" t="e">
        <f ca="1">'Четырёхпредметные наборы'!$E158/COUNT('Список покупок'!$A$2:$A$31)</f>
        <v>#N/A</v>
      </c>
      <c r="D818" t="e">
        <f ca="1">'Четырёхпредметные наборы'!E158/INDIRECT(ADDRESS(MATCH(A818,Таблицы!$M$3:$M$122)+1,4,,,Таблицы!$M$1))</f>
        <v>#N/A</v>
      </c>
      <c r="E818" s="5" t="e">
        <f t="shared" ca="1" si="12"/>
        <v>#N/A</v>
      </c>
    </row>
    <row r="819" spans="1:5" hidden="1" x14ac:dyDescent="0.3">
      <c r="A819" t="e">
        <f ca="1">IF('Четырёхпредметные наборы'!$E159 &gt;=Параметры!$A$2,"{"&amp;'Четырёхпредметные наборы'!A159&amp;", "&amp;'Четырёхпредметные наборы'!B159&amp;", "&amp;'Четырёхпредметные наборы'!D159&amp;"}","")</f>
        <v>#N/A</v>
      </c>
      <c r="B819" t="e">
        <f ca="1">IF('Четырёхпредметные наборы'!$E159 &gt;=Параметры!$A$2,"{"&amp;'Четырёхпредметные наборы'!C159&amp;"}","")</f>
        <v>#N/A</v>
      </c>
      <c r="C819" t="e">
        <f ca="1">'Четырёхпредметные наборы'!$E159/COUNT('Список покупок'!$A$2:$A$31)</f>
        <v>#N/A</v>
      </c>
      <c r="D819" t="e">
        <f ca="1">'Четырёхпредметные наборы'!E159/INDIRECT(ADDRESS(MATCH(A819,Таблицы!$M$3:$M$122)+1,4,,,Таблицы!$M$1))</f>
        <v>#N/A</v>
      </c>
      <c r="E819" s="5" t="e">
        <f t="shared" ca="1" si="12"/>
        <v>#N/A</v>
      </c>
    </row>
    <row r="820" spans="1:5" hidden="1" x14ac:dyDescent="0.3">
      <c r="A820" t="str">
        <f ca="1">IF('Четырёхпредметные наборы'!$E160 &gt;=Параметры!$A$2,"{"&amp;'Четырёхпредметные наборы'!A160&amp;", "&amp;'Четырёхпредметные наборы'!B160&amp;", "&amp;'Четырёхпредметные наборы'!D160&amp;"}","")</f>
        <v/>
      </c>
      <c r="B820" t="str">
        <f ca="1">IF('Четырёхпредметные наборы'!$E160 &gt;=Параметры!$A$2,"{"&amp;'Четырёхпредметные наборы'!C160&amp;"}","")</f>
        <v/>
      </c>
      <c r="C820">
        <f ca="1">'Четырёхпредметные наборы'!$E160/COUNT('Список покупок'!$A$2:$A$31)</f>
        <v>3.3333333333333333E-2</v>
      </c>
      <c r="D820" t="e">
        <f ca="1">'Четырёхпредметные наборы'!E160/INDIRECT(ADDRESS(MATCH(A820,Таблицы!$M$3:$M$122)+1,4,,,Таблицы!$M$1))</f>
        <v>#N/A</v>
      </c>
      <c r="E820" s="5" t="e">
        <f t="shared" ca="1" si="12"/>
        <v>#N/A</v>
      </c>
    </row>
    <row r="821" spans="1:5" hidden="1" x14ac:dyDescent="0.3">
      <c r="A821" t="e">
        <f ca="1">IF('Четырёхпредметные наборы'!$E161 &gt;=Параметры!$A$2,"{"&amp;'Четырёхпредметные наборы'!A161&amp;", "&amp;'Четырёхпредметные наборы'!B161&amp;", "&amp;'Четырёхпредметные наборы'!D161&amp;"}","")</f>
        <v>#N/A</v>
      </c>
      <c r="B821" t="e">
        <f ca="1">IF('Четырёхпредметные наборы'!$E161 &gt;=Параметры!$A$2,"{"&amp;'Четырёхпредметные наборы'!C161&amp;"}","")</f>
        <v>#N/A</v>
      </c>
      <c r="C821" t="e">
        <f ca="1">'Четырёхпредметные наборы'!$E161/COUNT('Список покупок'!$A$2:$A$31)</f>
        <v>#N/A</v>
      </c>
      <c r="D821" t="e">
        <f ca="1">'Четырёхпредметные наборы'!E161/INDIRECT(ADDRESS(MATCH(A821,Таблицы!$M$3:$M$122)+1,4,,,Таблицы!$M$1))</f>
        <v>#N/A</v>
      </c>
      <c r="E821" s="5" t="e">
        <f t="shared" ca="1" si="12"/>
        <v>#N/A</v>
      </c>
    </row>
    <row r="822" spans="1:5" hidden="1" x14ac:dyDescent="0.3">
      <c r="A822" t="e">
        <f ca="1">IF('Четырёхпредметные наборы'!$E162 &gt;=Параметры!$A$2,"{"&amp;'Четырёхпредметные наборы'!A162&amp;", "&amp;'Четырёхпредметные наборы'!B162&amp;", "&amp;'Четырёхпредметные наборы'!D162&amp;"}","")</f>
        <v>#N/A</v>
      </c>
      <c r="B822" t="e">
        <f ca="1">IF('Четырёхпредметные наборы'!$E162 &gt;=Параметры!$A$2,"{"&amp;'Четырёхпредметные наборы'!C162&amp;"}","")</f>
        <v>#N/A</v>
      </c>
      <c r="C822" t="e">
        <f ca="1">'Четырёхпредметные наборы'!$E162/COUNT('Список покупок'!$A$2:$A$31)</f>
        <v>#N/A</v>
      </c>
      <c r="D822" t="e">
        <f ca="1">'Четырёхпредметные наборы'!E162/INDIRECT(ADDRESS(MATCH(A822,Таблицы!$M$3:$M$122)+1,4,,,Таблицы!$M$1))</f>
        <v>#N/A</v>
      </c>
      <c r="E822" s="5" t="e">
        <f t="shared" ca="1" si="12"/>
        <v>#N/A</v>
      </c>
    </row>
    <row r="823" spans="1:5" hidden="1" x14ac:dyDescent="0.3">
      <c r="A823" t="e">
        <f ca="1">IF('Четырёхпредметные наборы'!$E163 &gt;=Параметры!$A$2,"{"&amp;'Четырёхпредметные наборы'!A163&amp;", "&amp;'Четырёхпредметные наборы'!B163&amp;", "&amp;'Четырёхпредметные наборы'!D163&amp;"}","")</f>
        <v>#N/A</v>
      </c>
      <c r="B823" t="e">
        <f ca="1">IF('Четырёхпредметные наборы'!$E163 &gt;=Параметры!$A$2,"{"&amp;'Четырёхпредметные наборы'!C163&amp;"}","")</f>
        <v>#N/A</v>
      </c>
      <c r="C823" t="e">
        <f ca="1">'Четырёхпредметные наборы'!$E163/COUNT('Список покупок'!$A$2:$A$31)</f>
        <v>#N/A</v>
      </c>
      <c r="D823" t="e">
        <f ca="1">'Четырёхпредметные наборы'!E163/INDIRECT(ADDRESS(MATCH(A823,Таблицы!$M$3:$M$122)+1,4,,,Таблицы!$M$1))</f>
        <v>#N/A</v>
      </c>
      <c r="E823" s="5" t="e">
        <f t="shared" ca="1" si="12"/>
        <v>#N/A</v>
      </c>
    </row>
    <row r="824" spans="1:5" hidden="1" x14ac:dyDescent="0.3">
      <c r="A824" t="e">
        <f ca="1">IF('Четырёхпредметные наборы'!$E164 &gt;=Параметры!$A$2,"{"&amp;'Четырёхпредметные наборы'!A164&amp;", "&amp;'Четырёхпредметные наборы'!B164&amp;", "&amp;'Четырёхпредметные наборы'!D164&amp;"}","")</f>
        <v>#N/A</v>
      </c>
      <c r="B824" t="e">
        <f ca="1">IF('Четырёхпредметные наборы'!$E164 &gt;=Параметры!$A$2,"{"&amp;'Четырёхпредметные наборы'!C164&amp;"}","")</f>
        <v>#N/A</v>
      </c>
      <c r="C824" t="e">
        <f ca="1">'Четырёхпредметные наборы'!$E164/COUNT('Список покупок'!$A$2:$A$31)</f>
        <v>#N/A</v>
      </c>
      <c r="D824" t="e">
        <f ca="1">'Четырёхпредметные наборы'!E164/INDIRECT(ADDRESS(MATCH(A824,Таблицы!$M$3:$M$122)+1,4,,,Таблицы!$M$1))</f>
        <v>#N/A</v>
      </c>
      <c r="E824" s="5" t="e">
        <f t="shared" ca="1" si="12"/>
        <v>#N/A</v>
      </c>
    </row>
    <row r="825" spans="1:5" hidden="1" x14ac:dyDescent="0.3">
      <c r="A825" t="e">
        <f ca="1">IF('Четырёхпредметные наборы'!$E165 &gt;=Параметры!$A$2,"{"&amp;'Четырёхпредметные наборы'!A165&amp;", "&amp;'Четырёхпредметные наборы'!B165&amp;", "&amp;'Четырёхпредметные наборы'!D165&amp;"}","")</f>
        <v>#N/A</v>
      </c>
      <c r="B825" t="e">
        <f ca="1">IF('Четырёхпредметные наборы'!$E165 &gt;=Параметры!$A$2,"{"&amp;'Четырёхпредметные наборы'!C165&amp;"}","")</f>
        <v>#N/A</v>
      </c>
      <c r="C825" t="e">
        <f ca="1">'Четырёхпредметные наборы'!$E165/COUNT('Список покупок'!$A$2:$A$31)</f>
        <v>#N/A</v>
      </c>
      <c r="D825" t="e">
        <f ca="1">'Четырёхпредметные наборы'!E165/INDIRECT(ADDRESS(MATCH(A825,Таблицы!$M$3:$M$122)+1,4,,,Таблицы!$M$1))</f>
        <v>#N/A</v>
      </c>
      <c r="E825" s="5" t="e">
        <f t="shared" ca="1" si="12"/>
        <v>#N/A</v>
      </c>
    </row>
    <row r="826" spans="1:5" hidden="1" x14ac:dyDescent="0.3">
      <c r="A826" t="e">
        <f ca="1">IF('Четырёхпредметные наборы'!$E166 &gt;=Параметры!$A$2,"{"&amp;'Четырёхпредметные наборы'!A166&amp;", "&amp;'Четырёхпредметные наборы'!B166&amp;", "&amp;'Четырёхпредметные наборы'!D166&amp;"}","")</f>
        <v>#N/A</v>
      </c>
      <c r="B826" t="e">
        <f ca="1">IF('Четырёхпредметные наборы'!$E166 &gt;=Параметры!$A$2,"{"&amp;'Четырёхпредметные наборы'!C166&amp;"}","")</f>
        <v>#N/A</v>
      </c>
      <c r="C826" t="e">
        <f ca="1">'Четырёхпредметные наборы'!$E166/COUNT('Список покупок'!$A$2:$A$31)</f>
        <v>#N/A</v>
      </c>
      <c r="D826" t="e">
        <f ca="1">'Четырёхпредметные наборы'!E166/INDIRECT(ADDRESS(MATCH(A826,Таблицы!$M$3:$M$122)+1,4,,,Таблицы!$M$1))</f>
        <v>#N/A</v>
      </c>
      <c r="E826" s="5" t="e">
        <f t="shared" ca="1" si="12"/>
        <v>#N/A</v>
      </c>
    </row>
    <row r="827" spans="1:5" hidden="1" x14ac:dyDescent="0.3">
      <c r="A827" t="e">
        <f ca="1">IF('Четырёхпредметные наборы'!$E167 &gt;=Параметры!$A$2,"{"&amp;'Четырёхпредметные наборы'!A167&amp;", "&amp;'Четырёхпредметные наборы'!B167&amp;", "&amp;'Четырёхпредметные наборы'!D167&amp;"}","")</f>
        <v>#N/A</v>
      </c>
      <c r="B827" t="e">
        <f ca="1">IF('Четырёхпредметные наборы'!$E167 &gt;=Параметры!$A$2,"{"&amp;'Четырёхпредметные наборы'!C167&amp;"}","")</f>
        <v>#N/A</v>
      </c>
      <c r="C827" t="e">
        <f ca="1">'Четырёхпредметные наборы'!$E167/COUNT('Список покупок'!$A$2:$A$31)</f>
        <v>#N/A</v>
      </c>
      <c r="D827" t="e">
        <f ca="1">'Четырёхпредметные наборы'!E167/INDIRECT(ADDRESS(MATCH(A827,Таблицы!$M$3:$M$122)+1,4,,,Таблицы!$M$1))</f>
        <v>#N/A</v>
      </c>
      <c r="E827" s="5" t="e">
        <f t="shared" ca="1" si="12"/>
        <v>#N/A</v>
      </c>
    </row>
    <row r="828" spans="1:5" hidden="1" x14ac:dyDescent="0.3">
      <c r="A828" t="e">
        <f ca="1">IF('Четырёхпредметные наборы'!$E168 &gt;=Параметры!$A$2,"{"&amp;'Четырёхпредметные наборы'!A168&amp;", "&amp;'Четырёхпредметные наборы'!B168&amp;", "&amp;'Четырёхпредметные наборы'!D168&amp;"}","")</f>
        <v>#N/A</v>
      </c>
      <c r="B828" t="e">
        <f ca="1">IF('Четырёхпредметные наборы'!$E168 &gt;=Параметры!$A$2,"{"&amp;'Четырёхпредметные наборы'!C168&amp;"}","")</f>
        <v>#N/A</v>
      </c>
      <c r="C828" t="e">
        <f ca="1">'Четырёхпредметные наборы'!$E168/COUNT('Список покупок'!$A$2:$A$31)</f>
        <v>#N/A</v>
      </c>
      <c r="D828" t="e">
        <f ca="1">'Четырёхпредметные наборы'!E168/INDIRECT(ADDRESS(MATCH(A828,Таблицы!$M$3:$M$122)+1,4,,,Таблицы!$M$1))</f>
        <v>#N/A</v>
      </c>
      <c r="E828" s="5" t="e">
        <f t="shared" ca="1" si="12"/>
        <v>#N/A</v>
      </c>
    </row>
    <row r="829" spans="1:5" hidden="1" x14ac:dyDescent="0.3">
      <c r="A829" t="str">
        <f ca="1">IF('Четырёхпредметные наборы'!$E169 &gt;=Параметры!$A$2,"{"&amp;'Четырёхпредметные наборы'!A169&amp;", "&amp;'Четырёхпредметные наборы'!B169&amp;", "&amp;'Четырёхпредметные наборы'!D169&amp;"}","")</f>
        <v/>
      </c>
      <c r="B829" t="str">
        <f ca="1">IF('Четырёхпредметные наборы'!$E169 &gt;=Параметры!$A$2,"{"&amp;'Четырёхпредметные наборы'!C169&amp;"}","")</f>
        <v/>
      </c>
      <c r="C829">
        <f ca="1">'Четырёхпредметные наборы'!$E169/COUNT('Список покупок'!$A$2:$A$31)</f>
        <v>3.3333333333333333E-2</v>
      </c>
      <c r="D829" t="e">
        <f ca="1">'Четырёхпредметные наборы'!E169/INDIRECT(ADDRESS(MATCH(A829,Таблицы!$M$3:$M$122)+1,4,,,Таблицы!$M$1))</f>
        <v>#N/A</v>
      </c>
      <c r="E829" s="5" t="e">
        <f t="shared" ca="1" si="12"/>
        <v>#N/A</v>
      </c>
    </row>
    <row r="830" spans="1:5" hidden="1" x14ac:dyDescent="0.3">
      <c r="A830" t="e">
        <f ca="1">IF('Четырёхпредметные наборы'!$E170 &gt;=Параметры!$A$2,"{"&amp;'Четырёхпредметные наборы'!A170&amp;", "&amp;'Четырёхпредметные наборы'!B170&amp;", "&amp;'Четырёхпредметные наборы'!D170&amp;"}","")</f>
        <v>#N/A</v>
      </c>
      <c r="B830" t="e">
        <f ca="1">IF('Четырёхпредметные наборы'!$E170 &gt;=Параметры!$A$2,"{"&amp;'Четырёхпредметные наборы'!C170&amp;"}","")</f>
        <v>#N/A</v>
      </c>
      <c r="C830" t="e">
        <f ca="1">'Четырёхпредметные наборы'!$E170/COUNT('Список покупок'!$A$2:$A$31)</f>
        <v>#N/A</v>
      </c>
      <c r="D830" t="e">
        <f ca="1">'Четырёхпредметные наборы'!E170/INDIRECT(ADDRESS(MATCH(A830,Таблицы!$M$3:$M$122)+1,4,,,Таблицы!$M$1))</f>
        <v>#N/A</v>
      </c>
      <c r="E830" s="5" t="e">
        <f t="shared" ca="1" si="12"/>
        <v>#N/A</v>
      </c>
    </row>
    <row r="831" spans="1:5" hidden="1" x14ac:dyDescent="0.3">
      <c r="A831" t="e">
        <f ca="1">IF('Четырёхпредметные наборы'!$E171 &gt;=Параметры!$A$2,"{"&amp;'Четырёхпредметные наборы'!A171&amp;", "&amp;'Четырёхпредметные наборы'!B171&amp;", "&amp;'Четырёхпредметные наборы'!D171&amp;"}","")</f>
        <v>#N/A</v>
      </c>
      <c r="B831" t="e">
        <f ca="1">IF('Четырёхпредметные наборы'!$E171 &gt;=Параметры!$A$2,"{"&amp;'Четырёхпредметные наборы'!C171&amp;"}","")</f>
        <v>#N/A</v>
      </c>
      <c r="C831" t="e">
        <f ca="1">'Четырёхпредметные наборы'!$E171/COUNT('Список покупок'!$A$2:$A$31)</f>
        <v>#N/A</v>
      </c>
      <c r="D831" t="e">
        <f ca="1">'Четырёхпредметные наборы'!E171/INDIRECT(ADDRESS(MATCH(A831,Таблицы!$M$3:$M$122)+1,4,,,Таблицы!$M$1))</f>
        <v>#N/A</v>
      </c>
      <c r="E831" s="5" t="e">
        <f t="shared" ca="1" si="12"/>
        <v>#N/A</v>
      </c>
    </row>
    <row r="832" spans="1:5" hidden="1" x14ac:dyDescent="0.3">
      <c r="A832" t="e">
        <f ca="1">IF('Четырёхпредметные наборы'!$E172 &gt;=Параметры!$A$2,"{"&amp;'Четырёхпредметные наборы'!A172&amp;", "&amp;'Четырёхпредметные наборы'!B172&amp;", "&amp;'Четырёхпредметные наборы'!D172&amp;"}","")</f>
        <v>#N/A</v>
      </c>
      <c r="B832" t="e">
        <f ca="1">IF('Четырёхпредметные наборы'!$E172 &gt;=Параметры!$A$2,"{"&amp;'Четырёхпредметные наборы'!C172&amp;"}","")</f>
        <v>#N/A</v>
      </c>
      <c r="C832" t="e">
        <f ca="1">'Четырёхпредметные наборы'!$E172/COUNT('Список покупок'!$A$2:$A$31)</f>
        <v>#N/A</v>
      </c>
      <c r="D832" t="e">
        <f ca="1">'Четырёхпредметные наборы'!E172/INDIRECT(ADDRESS(MATCH(A832,Таблицы!$M$3:$M$122)+1,4,,,Таблицы!$M$1))</f>
        <v>#N/A</v>
      </c>
      <c r="E832" s="5" t="e">
        <f t="shared" ca="1" si="12"/>
        <v>#N/A</v>
      </c>
    </row>
    <row r="833" spans="1:5" hidden="1" x14ac:dyDescent="0.3">
      <c r="A833" t="e">
        <f ca="1">IF('Четырёхпредметные наборы'!$E173 &gt;=Параметры!$A$2,"{"&amp;'Четырёхпредметные наборы'!A173&amp;", "&amp;'Четырёхпредметные наборы'!B173&amp;", "&amp;'Четырёхпредметные наборы'!D173&amp;"}","")</f>
        <v>#N/A</v>
      </c>
      <c r="B833" t="e">
        <f ca="1">IF('Четырёхпредметные наборы'!$E173 &gt;=Параметры!$A$2,"{"&amp;'Четырёхпредметные наборы'!C173&amp;"}","")</f>
        <v>#N/A</v>
      </c>
      <c r="C833" t="e">
        <f ca="1">'Четырёхпредметные наборы'!$E173/COUNT('Список покупок'!$A$2:$A$31)</f>
        <v>#N/A</v>
      </c>
      <c r="D833" t="e">
        <f ca="1">'Четырёхпредметные наборы'!E173/INDIRECT(ADDRESS(MATCH(A833,Таблицы!$M$3:$M$122)+1,4,,,Таблицы!$M$1))</f>
        <v>#N/A</v>
      </c>
      <c r="E833" s="5" t="e">
        <f t="shared" ca="1" si="12"/>
        <v>#N/A</v>
      </c>
    </row>
    <row r="834" spans="1:5" hidden="1" x14ac:dyDescent="0.3">
      <c r="A834" t="e">
        <f ca="1">IF('Четырёхпредметные наборы'!$E174 &gt;=Параметры!$A$2,"{"&amp;'Четырёхпредметные наборы'!A174&amp;", "&amp;'Четырёхпредметные наборы'!B174&amp;", "&amp;'Четырёхпредметные наборы'!D174&amp;"}","")</f>
        <v>#N/A</v>
      </c>
      <c r="B834" t="e">
        <f ca="1">IF('Четырёхпредметные наборы'!$E174 &gt;=Параметры!$A$2,"{"&amp;'Четырёхпредметные наборы'!C174&amp;"}","")</f>
        <v>#N/A</v>
      </c>
      <c r="C834" t="e">
        <f ca="1">'Четырёхпредметные наборы'!$E174/COUNT('Список покупок'!$A$2:$A$31)</f>
        <v>#N/A</v>
      </c>
      <c r="D834" t="e">
        <f ca="1">'Четырёхпредметные наборы'!E174/INDIRECT(ADDRESS(MATCH(A834,Таблицы!$M$3:$M$122)+1,4,,,Таблицы!$M$1))</f>
        <v>#N/A</v>
      </c>
      <c r="E834" s="5" t="e">
        <f t="shared" ca="1" si="12"/>
        <v>#N/A</v>
      </c>
    </row>
    <row r="835" spans="1:5" hidden="1" x14ac:dyDescent="0.3">
      <c r="A835" t="e">
        <f ca="1">IF('Четырёхпредметные наборы'!$E175 &gt;=Параметры!$A$2,"{"&amp;'Четырёхпредметные наборы'!A175&amp;", "&amp;'Четырёхпредметные наборы'!B175&amp;", "&amp;'Четырёхпредметные наборы'!D175&amp;"}","")</f>
        <v>#N/A</v>
      </c>
      <c r="B835" t="e">
        <f ca="1">IF('Четырёхпредметные наборы'!$E175 &gt;=Параметры!$A$2,"{"&amp;'Четырёхпредметные наборы'!C175&amp;"}","")</f>
        <v>#N/A</v>
      </c>
      <c r="C835" t="e">
        <f ca="1">'Четырёхпредметные наборы'!$E175/COUNT('Список покупок'!$A$2:$A$31)</f>
        <v>#N/A</v>
      </c>
      <c r="D835" t="e">
        <f ca="1">'Четырёхпредметные наборы'!E175/INDIRECT(ADDRESS(MATCH(A835,Таблицы!$M$3:$M$122)+1,4,,,Таблицы!$M$1))</f>
        <v>#N/A</v>
      </c>
      <c r="E835" s="5" t="e">
        <f t="shared" ca="1" si="12"/>
        <v>#N/A</v>
      </c>
    </row>
    <row r="836" spans="1:5" hidden="1" x14ac:dyDescent="0.3">
      <c r="A836" t="e">
        <f ca="1">IF('Четырёхпредметные наборы'!$E176 &gt;=Параметры!$A$2,"{"&amp;'Четырёхпредметные наборы'!A176&amp;", "&amp;'Четырёхпредметные наборы'!B176&amp;", "&amp;'Четырёхпредметные наборы'!D176&amp;"}","")</f>
        <v>#N/A</v>
      </c>
      <c r="B836" t="e">
        <f ca="1">IF('Четырёхпредметные наборы'!$E176 &gt;=Параметры!$A$2,"{"&amp;'Четырёхпредметные наборы'!C176&amp;"}","")</f>
        <v>#N/A</v>
      </c>
      <c r="C836" t="e">
        <f ca="1">'Четырёхпредметные наборы'!$E176/COUNT('Список покупок'!$A$2:$A$31)</f>
        <v>#N/A</v>
      </c>
      <c r="D836" t="e">
        <f ca="1">'Четырёхпредметные наборы'!E176/INDIRECT(ADDRESS(MATCH(A836,Таблицы!$M$3:$M$122)+1,4,,,Таблицы!$M$1))</f>
        <v>#N/A</v>
      </c>
      <c r="E836" s="5" t="e">
        <f t="shared" ca="1" si="12"/>
        <v>#N/A</v>
      </c>
    </row>
    <row r="837" spans="1:5" hidden="1" x14ac:dyDescent="0.3">
      <c r="A837" t="str">
        <f ca="1">IF('Четырёхпредметные наборы'!$E177 &gt;=Параметры!$A$2,"{"&amp;'Четырёхпредметные наборы'!A177&amp;", "&amp;'Четырёхпредметные наборы'!B177&amp;", "&amp;'Четырёхпредметные наборы'!D177&amp;"}","")</f>
        <v/>
      </c>
      <c r="B837" t="str">
        <f ca="1">IF('Четырёхпредметные наборы'!$E177 &gt;=Параметры!$A$2,"{"&amp;'Четырёхпредметные наборы'!C177&amp;"}","")</f>
        <v/>
      </c>
      <c r="C837">
        <f ca="1">'Четырёхпредметные наборы'!$E177/COUNT('Список покупок'!$A$2:$A$31)</f>
        <v>0.1</v>
      </c>
      <c r="D837" t="e">
        <f ca="1">'Четырёхпредметные наборы'!E177/INDIRECT(ADDRESS(MATCH(A837,Таблицы!$M$3:$M$122)+1,4,,,Таблицы!$M$1))</f>
        <v>#N/A</v>
      </c>
      <c r="E837" s="5" t="e">
        <f t="shared" ref="E837:E900" ca="1" si="13">C837*D837</f>
        <v>#N/A</v>
      </c>
    </row>
    <row r="838" spans="1:5" hidden="1" x14ac:dyDescent="0.3">
      <c r="A838" t="e">
        <f ca="1">IF('Четырёхпредметные наборы'!$E178 &gt;=Параметры!$A$2,"{"&amp;'Четырёхпредметные наборы'!A178&amp;", "&amp;'Четырёхпредметные наборы'!B178&amp;", "&amp;'Четырёхпредметные наборы'!D178&amp;"}","")</f>
        <v>#N/A</v>
      </c>
      <c r="B838" t="e">
        <f ca="1">IF('Четырёхпредметные наборы'!$E178 &gt;=Параметры!$A$2,"{"&amp;'Четырёхпредметные наборы'!C178&amp;"}","")</f>
        <v>#N/A</v>
      </c>
      <c r="C838" t="e">
        <f ca="1">'Четырёхпредметные наборы'!$E178/COUNT('Список покупок'!$A$2:$A$31)</f>
        <v>#N/A</v>
      </c>
      <c r="D838" t="e">
        <f ca="1">'Четырёхпредметные наборы'!E178/INDIRECT(ADDRESS(MATCH(A838,Таблицы!$M$3:$M$122)+1,4,,,Таблицы!$M$1))</f>
        <v>#N/A</v>
      </c>
      <c r="E838" s="5" t="e">
        <f t="shared" ca="1" si="13"/>
        <v>#N/A</v>
      </c>
    </row>
    <row r="839" spans="1:5" hidden="1" x14ac:dyDescent="0.3">
      <c r="A839" t="e">
        <f ca="1">IF('Четырёхпредметные наборы'!$E179 &gt;=Параметры!$A$2,"{"&amp;'Четырёхпредметные наборы'!A179&amp;", "&amp;'Четырёхпредметные наборы'!B179&amp;", "&amp;'Четырёхпредметные наборы'!D179&amp;"}","")</f>
        <v>#N/A</v>
      </c>
      <c r="B839" t="e">
        <f ca="1">IF('Четырёхпредметные наборы'!$E179 &gt;=Параметры!$A$2,"{"&amp;'Четырёхпредметные наборы'!C179&amp;"}","")</f>
        <v>#N/A</v>
      </c>
      <c r="C839" t="e">
        <f ca="1">'Четырёхпредметные наборы'!$E179/COUNT('Список покупок'!$A$2:$A$31)</f>
        <v>#N/A</v>
      </c>
      <c r="D839" t="e">
        <f ca="1">'Четырёхпредметные наборы'!E179/INDIRECT(ADDRESS(MATCH(A839,Таблицы!$M$3:$M$122)+1,4,,,Таблицы!$M$1))</f>
        <v>#N/A</v>
      </c>
      <c r="E839" s="5" t="e">
        <f t="shared" ca="1" si="13"/>
        <v>#N/A</v>
      </c>
    </row>
    <row r="840" spans="1:5" hidden="1" x14ac:dyDescent="0.3">
      <c r="A840" t="str">
        <f ca="1">IF('Четырёхпредметные наборы'!$E180 &gt;=Параметры!$A$2,"{"&amp;'Четырёхпредметные наборы'!A180&amp;", "&amp;'Четырёхпредметные наборы'!B180&amp;", "&amp;'Четырёхпредметные наборы'!D180&amp;"}","")</f>
        <v/>
      </c>
      <c r="B840" t="str">
        <f ca="1">IF('Четырёхпредметные наборы'!$E180 &gt;=Параметры!$A$2,"{"&amp;'Четырёхпредметные наборы'!C180&amp;"}","")</f>
        <v/>
      </c>
      <c r="C840">
        <f ca="1">'Четырёхпредметные наборы'!$E180/COUNT('Список покупок'!$A$2:$A$31)</f>
        <v>6.6666666666666666E-2</v>
      </c>
      <c r="D840" t="e">
        <f ca="1">'Четырёхпредметные наборы'!E180/INDIRECT(ADDRESS(MATCH(A840,Таблицы!$M$3:$M$122)+1,4,,,Таблицы!$M$1))</f>
        <v>#N/A</v>
      </c>
      <c r="E840" s="5" t="e">
        <f t="shared" ca="1" si="13"/>
        <v>#N/A</v>
      </c>
    </row>
    <row r="841" spans="1:5" hidden="1" x14ac:dyDescent="0.3">
      <c r="A841" t="e">
        <f ca="1">IF('Четырёхпредметные наборы'!$E181 &gt;=Параметры!$A$2,"{"&amp;'Четырёхпредметные наборы'!A181&amp;", "&amp;'Четырёхпредметные наборы'!B181&amp;", "&amp;'Четырёхпредметные наборы'!D181&amp;"}","")</f>
        <v>#N/A</v>
      </c>
      <c r="B841" t="e">
        <f ca="1">IF('Четырёхпредметные наборы'!$E181 &gt;=Параметры!$A$2,"{"&amp;'Четырёхпредметные наборы'!C181&amp;"}","")</f>
        <v>#N/A</v>
      </c>
      <c r="C841" t="e">
        <f ca="1">'Четырёхпредметные наборы'!$E181/COUNT('Список покупок'!$A$2:$A$31)</f>
        <v>#N/A</v>
      </c>
      <c r="D841" t="e">
        <f ca="1">'Четырёхпредметные наборы'!E181/INDIRECT(ADDRESS(MATCH(A841,Таблицы!$M$3:$M$122)+1,4,,,Таблицы!$M$1))</f>
        <v>#N/A</v>
      </c>
      <c r="E841" s="5" t="e">
        <f t="shared" ca="1" si="13"/>
        <v>#N/A</v>
      </c>
    </row>
    <row r="842" spans="1:5" hidden="1" x14ac:dyDescent="0.3">
      <c r="A842" t="e">
        <f ca="1">IF('Четырёхпредметные наборы'!$E182 &gt;=Параметры!$A$2,"{"&amp;'Четырёхпредметные наборы'!A182&amp;", "&amp;'Четырёхпредметные наборы'!B182&amp;", "&amp;'Четырёхпредметные наборы'!D182&amp;"}","")</f>
        <v>#N/A</v>
      </c>
      <c r="B842" t="e">
        <f ca="1">IF('Четырёхпредметные наборы'!$E182 &gt;=Параметры!$A$2,"{"&amp;'Четырёхпредметные наборы'!C182&amp;"}","")</f>
        <v>#N/A</v>
      </c>
      <c r="C842" t="e">
        <f ca="1">'Четырёхпредметные наборы'!$E182/COUNT('Список покупок'!$A$2:$A$31)</f>
        <v>#N/A</v>
      </c>
      <c r="D842" t="e">
        <f ca="1">'Четырёхпредметные наборы'!E182/INDIRECT(ADDRESS(MATCH(A842,Таблицы!$M$3:$M$122)+1,4,,,Таблицы!$M$1))</f>
        <v>#N/A</v>
      </c>
      <c r="E842" s="5" t="e">
        <f t="shared" ca="1" si="13"/>
        <v>#N/A</v>
      </c>
    </row>
    <row r="843" spans="1:5" hidden="1" x14ac:dyDescent="0.3">
      <c r="A843" t="e">
        <f ca="1">IF('Четырёхпредметные наборы'!$E183 &gt;=Параметры!$A$2,"{"&amp;'Четырёхпредметные наборы'!A183&amp;", "&amp;'Четырёхпредметные наборы'!B183&amp;", "&amp;'Четырёхпредметные наборы'!D183&amp;"}","")</f>
        <v>#N/A</v>
      </c>
      <c r="B843" t="e">
        <f ca="1">IF('Четырёхпредметные наборы'!$E183 &gt;=Параметры!$A$2,"{"&amp;'Четырёхпредметные наборы'!C183&amp;"}","")</f>
        <v>#N/A</v>
      </c>
      <c r="C843" t="e">
        <f ca="1">'Четырёхпредметные наборы'!$E183/COUNT('Список покупок'!$A$2:$A$31)</f>
        <v>#N/A</v>
      </c>
      <c r="D843" t="e">
        <f ca="1">'Четырёхпредметные наборы'!E183/INDIRECT(ADDRESS(MATCH(A843,Таблицы!$M$3:$M$122)+1,4,,,Таблицы!$M$1))</f>
        <v>#N/A</v>
      </c>
      <c r="E843" s="5" t="e">
        <f t="shared" ca="1" si="13"/>
        <v>#N/A</v>
      </c>
    </row>
    <row r="844" spans="1:5" hidden="1" x14ac:dyDescent="0.3">
      <c r="A844" t="e">
        <f ca="1">IF('Четырёхпредметные наборы'!$E184 &gt;=Параметры!$A$2,"{"&amp;'Четырёхпредметные наборы'!A184&amp;", "&amp;'Четырёхпредметные наборы'!B184&amp;", "&amp;'Четырёхпредметные наборы'!D184&amp;"}","")</f>
        <v>#N/A</v>
      </c>
      <c r="B844" t="e">
        <f ca="1">IF('Четырёхпредметные наборы'!$E184 &gt;=Параметры!$A$2,"{"&amp;'Четырёхпредметные наборы'!C184&amp;"}","")</f>
        <v>#N/A</v>
      </c>
      <c r="C844" t="e">
        <f ca="1">'Четырёхпредметные наборы'!$E184/COUNT('Список покупок'!$A$2:$A$31)</f>
        <v>#N/A</v>
      </c>
      <c r="D844" t="e">
        <f ca="1">'Четырёхпредметные наборы'!E184/INDIRECT(ADDRESS(MATCH(A844,Таблицы!$M$3:$M$122)+1,4,,,Таблицы!$M$1))</f>
        <v>#N/A</v>
      </c>
      <c r="E844" s="5" t="e">
        <f t="shared" ca="1" si="13"/>
        <v>#N/A</v>
      </c>
    </row>
    <row r="845" spans="1:5" hidden="1" x14ac:dyDescent="0.3">
      <c r="A845" t="e">
        <f ca="1">IF('Четырёхпредметные наборы'!$E185 &gt;=Параметры!$A$2,"{"&amp;'Четырёхпредметные наборы'!A185&amp;", "&amp;'Четырёхпредметные наборы'!B185&amp;", "&amp;'Четырёхпредметные наборы'!D185&amp;"}","")</f>
        <v>#N/A</v>
      </c>
      <c r="B845" t="e">
        <f ca="1">IF('Четырёхпредметные наборы'!$E185 &gt;=Параметры!$A$2,"{"&amp;'Четырёхпредметные наборы'!C185&amp;"}","")</f>
        <v>#N/A</v>
      </c>
      <c r="C845" t="e">
        <f ca="1">'Четырёхпредметные наборы'!$E185/COUNT('Список покупок'!$A$2:$A$31)</f>
        <v>#N/A</v>
      </c>
      <c r="D845" t="e">
        <f ca="1">'Четырёхпредметные наборы'!E185/INDIRECT(ADDRESS(MATCH(A845,Таблицы!$M$3:$M$122)+1,4,,,Таблицы!$M$1))</f>
        <v>#N/A</v>
      </c>
      <c r="E845" s="5" t="e">
        <f t="shared" ca="1" si="13"/>
        <v>#N/A</v>
      </c>
    </row>
    <row r="846" spans="1:5" hidden="1" x14ac:dyDescent="0.3">
      <c r="A846" t="e">
        <f ca="1">IF('Четырёхпредметные наборы'!$E186 &gt;=Параметры!$A$2,"{"&amp;'Четырёхпредметные наборы'!A186&amp;", "&amp;'Четырёхпредметные наборы'!B186&amp;", "&amp;'Четырёхпредметные наборы'!D186&amp;"}","")</f>
        <v>#N/A</v>
      </c>
      <c r="B846" t="e">
        <f ca="1">IF('Четырёхпредметные наборы'!$E186 &gt;=Параметры!$A$2,"{"&amp;'Четырёхпредметные наборы'!C186&amp;"}","")</f>
        <v>#N/A</v>
      </c>
      <c r="C846" t="e">
        <f ca="1">'Четырёхпредметные наборы'!$E186/COUNT('Список покупок'!$A$2:$A$31)</f>
        <v>#N/A</v>
      </c>
      <c r="D846" t="e">
        <f ca="1">'Четырёхпредметные наборы'!E186/INDIRECT(ADDRESS(MATCH(A846,Таблицы!$M$3:$M$122)+1,4,,,Таблицы!$M$1))</f>
        <v>#N/A</v>
      </c>
      <c r="E846" s="5" t="e">
        <f t="shared" ca="1" si="13"/>
        <v>#N/A</v>
      </c>
    </row>
    <row r="847" spans="1:5" hidden="1" x14ac:dyDescent="0.3">
      <c r="A847" t="e">
        <f ca="1">IF('Четырёхпредметные наборы'!$E187 &gt;=Параметры!$A$2,"{"&amp;'Четырёхпредметные наборы'!A187&amp;", "&amp;'Четырёхпредметные наборы'!B187&amp;", "&amp;'Четырёхпредметные наборы'!D187&amp;"}","")</f>
        <v>#N/A</v>
      </c>
      <c r="B847" t="e">
        <f ca="1">IF('Четырёхпредметные наборы'!$E187 &gt;=Параметры!$A$2,"{"&amp;'Четырёхпредметные наборы'!C187&amp;"}","")</f>
        <v>#N/A</v>
      </c>
      <c r="C847" t="e">
        <f ca="1">'Четырёхпредметные наборы'!$E187/COUNT('Список покупок'!$A$2:$A$31)</f>
        <v>#N/A</v>
      </c>
      <c r="D847" t="e">
        <f ca="1">'Четырёхпредметные наборы'!E187/INDIRECT(ADDRESS(MATCH(A847,Таблицы!$M$3:$M$122)+1,4,,,Таблицы!$M$1))</f>
        <v>#N/A</v>
      </c>
      <c r="E847" s="5" t="e">
        <f t="shared" ca="1" si="13"/>
        <v>#N/A</v>
      </c>
    </row>
    <row r="848" spans="1:5" hidden="1" x14ac:dyDescent="0.3">
      <c r="A848" t="e">
        <f ca="1">IF('Четырёхпредметные наборы'!$E188 &gt;=Параметры!$A$2,"{"&amp;'Четырёхпредметные наборы'!A188&amp;", "&amp;'Четырёхпредметные наборы'!B188&amp;", "&amp;'Четырёхпредметные наборы'!D188&amp;"}","")</f>
        <v>#N/A</v>
      </c>
      <c r="B848" t="e">
        <f ca="1">IF('Четырёхпредметные наборы'!$E188 &gt;=Параметры!$A$2,"{"&amp;'Четырёхпредметные наборы'!C188&amp;"}","")</f>
        <v>#N/A</v>
      </c>
      <c r="C848" t="e">
        <f ca="1">'Четырёхпредметные наборы'!$E188/COUNT('Список покупок'!$A$2:$A$31)</f>
        <v>#N/A</v>
      </c>
      <c r="D848" t="e">
        <f ca="1">'Четырёхпредметные наборы'!E188/INDIRECT(ADDRESS(MATCH(A848,Таблицы!$M$3:$M$122)+1,4,,,Таблицы!$M$1))</f>
        <v>#N/A</v>
      </c>
      <c r="E848" s="5" t="e">
        <f t="shared" ca="1" si="13"/>
        <v>#N/A</v>
      </c>
    </row>
    <row r="849" spans="1:5" hidden="1" x14ac:dyDescent="0.3">
      <c r="A849" t="e">
        <f ca="1">IF('Четырёхпредметные наборы'!$E189 &gt;=Параметры!$A$2,"{"&amp;'Четырёхпредметные наборы'!A189&amp;", "&amp;'Четырёхпредметные наборы'!B189&amp;", "&amp;'Четырёхпредметные наборы'!D189&amp;"}","")</f>
        <v>#N/A</v>
      </c>
      <c r="B849" t="e">
        <f ca="1">IF('Четырёхпредметные наборы'!$E189 &gt;=Параметры!$A$2,"{"&amp;'Четырёхпредметные наборы'!C189&amp;"}","")</f>
        <v>#N/A</v>
      </c>
      <c r="C849" t="e">
        <f ca="1">'Четырёхпредметные наборы'!$E189/COUNT('Список покупок'!$A$2:$A$31)</f>
        <v>#N/A</v>
      </c>
      <c r="D849" t="e">
        <f ca="1">'Четырёхпредметные наборы'!E189/INDIRECT(ADDRESS(MATCH(A849,Таблицы!$M$3:$M$122)+1,4,,,Таблицы!$M$1))</f>
        <v>#N/A</v>
      </c>
      <c r="E849" s="5" t="e">
        <f t="shared" ca="1" si="13"/>
        <v>#N/A</v>
      </c>
    </row>
    <row r="850" spans="1:5" hidden="1" x14ac:dyDescent="0.3">
      <c r="A850" t="e">
        <f ca="1">IF('Четырёхпредметные наборы'!$E190 &gt;=Параметры!$A$2,"{"&amp;'Четырёхпредметные наборы'!A190&amp;", "&amp;'Четырёхпредметные наборы'!B190&amp;", "&amp;'Четырёхпредметные наборы'!D190&amp;"}","")</f>
        <v>#N/A</v>
      </c>
      <c r="B850" t="e">
        <f ca="1">IF('Четырёхпредметные наборы'!$E190 &gt;=Параметры!$A$2,"{"&amp;'Четырёхпредметные наборы'!C190&amp;"}","")</f>
        <v>#N/A</v>
      </c>
      <c r="C850" t="e">
        <f ca="1">'Четырёхпредметные наборы'!$E190/COUNT('Список покупок'!$A$2:$A$31)</f>
        <v>#N/A</v>
      </c>
      <c r="D850" t="e">
        <f ca="1">'Четырёхпредметные наборы'!E190/INDIRECT(ADDRESS(MATCH(A850,Таблицы!$M$3:$M$122)+1,4,,,Таблицы!$M$1))</f>
        <v>#N/A</v>
      </c>
      <c r="E850" s="5" t="e">
        <f t="shared" ca="1" si="13"/>
        <v>#N/A</v>
      </c>
    </row>
    <row r="851" spans="1:5" hidden="1" x14ac:dyDescent="0.3">
      <c r="A851" t="e">
        <f ca="1">IF('Четырёхпредметные наборы'!$E191 &gt;=Параметры!$A$2,"{"&amp;'Четырёхпредметные наборы'!A191&amp;", "&amp;'Четырёхпредметные наборы'!B191&amp;", "&amp;'Четырёхпредметные наборы'!D191&amp;"}","")</f>
        <v>#N/A</v>
      </c>
      <c r="B851" t="e">
        <f ca="1">IF('Четырёхпредметные наборы'!$E191 &gt;=Параметры!$A$2,"{"&amp;'Четырёхпредметные наборы'!C191&amp;"}","")</f>
        <v>#N/A</v>
      </c>
      <c r="C851" t="e">
        <f ca="1">'Четырёхпредметные наборы'!$E191/COUNT('Список покупок'!$A$2:$A$31)</f>
        <v>#N/A</v>
      </c>
      <c r="D851" t="e">
        <f ca="1">'Четырёхпредметные наборы'!E191/INDIRECT(ADDRESS(MATCH(A851,Таблицы!$M$3:$M$122)+1,4,,,Таблицы!$M$1))</f>
        <v>#N/A</v>
      </c>
      <c r="E851" s="5" t="e">
        <f t="shared" ca="1" si="13"/>
        <v>#N/A</v>
      </c>
    </row>
    <row r="852" spans="1:5" hidden="1" x14ac:dyDescent="0.3">
      <c r="A852" t="e">
        <f ca="1">IF('Четырёхпредметные наборы'!$E192 &gt;=Параметры!$A$2,"{"&amp;'Четырёхпредметные наборы'!A192&amp;", "&amp;'Четырёхпредметные наборы'!B192&amp;", "&amp;'Четырёхпредметные наборы'!D192&amp;"}","")</f>
        <v>#N/A</v>
      </c>
      <c r="B852" t="e">
        <f ca="1">IF('Четырёхпредметные наборы'!$E192 &gt;=Параметры!$A$2,"{"&amp;'Четырёхпредметные наборы'!C192&amp;"}","")</f>
        <v>#N/A</v>
      </c>
      <c r="C852" t="e">
        <f ca="1">'Четырёхпредметные наборы'!$E192/COUNT('Список покупок'!$A$2:$A$31)</f>
        <v>#N/A</v>
      </c>
      <c r="D852" t="e">
        <f ca="1">'Четырёхпредметные наборы'!E192/INDIRECT(ADDRESS(MATCH(A852,Таблицы!$M$3:$M$122)+1,4,,,Таблицы!$M$1))</f>
        <v>#N/A</v>
      </c>
      <c r="E852" s="5" t="e">
        <f t="shared" ca="1" si="13"/>
        <v>#N/A</v>
      </c>
    </row>
    <row r="853" spans="1:5" hidden="1" x14ac:dyDescent="0.3">
      <c r="A853" t="e">
        <f ca="1">IF('Четырёхпредметные наборы'!$E193 &gt;=Параметры!$A$2,"{"&amp;'Четырёхпредметные наборы'!A193&amp;", "&amp;'Четырёхпредметные наборы'!B193&amp;", "&amp;'Четырёхпредметные наборы'!D193&amp;"}","")</f>
        <v>#N/A</v>
      </c>
      <c r="B853" t="e">
        <f ca="1">IF('Четырёхпредметные наборы'!$E193 &gt;=Параметры!$A$2,"{"&amp;'Четырёхпредметные наборы'!C193&amp;"}","")</f>
        <v>#N/A</v>
      </c>
      <c r="C853" t="e">
        <f ca="1">'Четырёхпредметные наборы'!$E193/COUNT('Список покупок'!$A$2:$A$31)</f>
        <v>#N/A</v>
      </c>
      <c r="D853" t="e">
        <f ca="1">'Четырёхпредметные наборы'!E193/INDIRECT(ADDRESS(MATCH(A853,Таблицы!$M$3:$M$122)+1,4,,,Таблицы!$M$1))</f>
        <v>#N/A</v>
      </c>
      <c r="E853" s="5" t="e">
        <f t="shared" ca="1" si="13"/>
        <v>#N/A</v>
      </c>
    </row>
    <row r="854" spans="1:5" hidden="1" x14ac:dyDescent="0.3">
      <c r="A854" t="e">
        <f ca="1">IF('Четырёхпредметные наборы'!$E194 &gt;=Параметры!$A$2,"{"&amp;'Четырёхпредметные наборы'!A194&amp;", "&amp;'Четырёхпредметные наборы'!B194&amp;", "&amp;'Четырёхпредметные наборы'!D194&amp;"}","")</f>
        <v>#N/A</v>
      </c>
      <c r="B854" t="e">
        <f ca="1">IF('Четырёхпредметные наборы'!$E194 &gt;=Параметры!$A$2,"{"&amp;'Четырёхпредметные наборы'!C194&amp;"}","")</f>
        <v>#N/A</v>
      </c>
      <c r="C854" t="e">
        <f ca="1">'Четырёхпредметные наборы'!$E194/COUNT('Список покупок'!$A$2:$A$31)</f>
        <v>#N/A</v>
      </c>
      <c r="D854" t="e">
        <f ca="1">'Четырёхпредметные наборы'!E194/INDIRECT(ADDRESS(MATCH(A854,Таблицы!$M$3:$M$122)+1,4,,,Таблицы!$M$1))</f>
        <v>#N/A</v>
      </c>
      <c r="E854" s="5" t="e">
        <f t="shared" ca="1" si="13"/>
        <v>#N/A</v>
      </c>
    </row>
    <row r="855" spans="1:5" hidden="1" x14ac:dyDescent="0.3">
      <c r="A855" t="e">
        <f ca="1">IF('Четырёхпредметные наборы'!$E195 &gt;=Параметры!$A$2,"{"&amp;'Четырёхпредметные наборы'!A195&amp;", "&amp;'Четырёхпредметные наборы'!B195&amp;", "&amp;'Четырёхпредметные наборы'!D195&amp;"}","")</f>
        <v>#N/A</v>
      </c>
      <c r="B855" t="e">
        <f ca="1">IF('Четырёхпредметные наборы'!$E195 &gt;=Параметры!$A$2,"{"&amp;'Четырёхпредметные наборы'!C195&amp;"}","")</f>
        <v>#N/A</v>
      </c>
      <c r="C855" t="e">
        <f ca="1">'Четырёхпредметные наборы'!$E195/COUNT('Список покупок'!$A$2:$A$31)</f>
        <v>#N/A</v>
      </c>
      <c r="D855" t="e">
        <f ca="1">'Четырёхпредметные наборы'!E195/INDIRECT(ADDRESS(MATCH(A855,Таблицы!$M$3:$M$122)+1,4,,,Таблицы!$M$1))</f>
        <v>#N/A</v>
      </c>
      <c r="E855" s="5" t="e">
        <f t="shared" ca="1" si="13"/>
        <v>#N/A</v>
      </c>
    </row>
    <row r="856" spans="1:5" hidden="1" x14ac:dyDescent="0.3">
      <c r="A856" t="e">
        <f ca="1">IF('Четырёхпредметные наборы'!$E196 &gt;=Параметры!$A$2,"{"&amp;'Четырёхпредметные наборы'!A196&amp;", "&amp;'Четырёхпредметные наборы'!B196&amp;", "&amp;'Четырёхпредметные наборы'!D196&amp;"}","")</f>
        <v>#N/A</v>
      </c>
      <c r="B856" t="e">
        <f ca="1">IF('Четырёхпредметные наборы'!$E196 &gt;=Параметры!$A$2,"{"&amp;'Четырёхпредметные наборы'!C196&amp;"}","")</f>
        <v>#N/A</v>
      </c>
      <c r="C856" t="e">
        <f ca="1">'Четырёхпредметные наборы'!$E196/COUNT('Список покупок'!$A$2:$A$31)</f>
        <v>#N/A</v>
      </c>
      <c r="D856" t="e">
        <f ca="1">'Четырёхпредметные наборы'!E196/INDIRECT(ADDRESS(MATCH(A856,Таблицы!$M$3:$M$122)+1,4,,,Таблицы!$M$1))</f>
        <v>#N/A</v>
      </c>
      <c r="E856" s="5" t="e">
        <f t="shared" ca="1" si="13"/>
        <v>#N/A</v>
      </c>
    </row>
    <row r="857" spans="1:5" hidden="1" x14ac:dyDescent="0.3">
      <c r="A857" t="e">
        <f ca="1">IF('Четырёхпредметные наборы'!$E197 &gt;=Параметры!$A$2,"{"&amp;'Четырёхпредметные наборы'!A197&amp;", "&amp;'Четырёхпредметные наборы'!B197&amp;", "&amp;'Четырёхпредметные наборы'!D197&amp;"}","")</f>
        <v>#N/A</v>
      </c>
      <c r="B857" t="e">
        <f ca="1">IF('Четырёхпредметные наборы'!$E197 &gt;=Параметры!$A$2,"{"&amp;'Четырёхпредметные наборы'!C197&amp;"}","")</f>
        <v>#N/A</v>
      </c>
      <c r="C857" t="e">
        <f ca="1">'Четырёхпредметные наборы'!$E197/COUNT('Список покупок'!$A$2:$A$31)</f>
        <v>#N/A</v>
      </c>
      <c r="D857" t="e">
        <f ca="1">'Четырёхпредметные наборы'!E197/INDIRECT(ADDRESS(MATCH(A857,Таблицы!$M$3:$M$122)+1,4,,,Таблицы!$M$1))</f>
        <v>#N/A</v>
      </c>
      <c r="E857" s="5" t="e">
        <f t="shared" ca="1" si="13"/>
        <v>#N/A</v>
      </c>
    </row>
    <row r="858" spans="1:5" hidden="1" x14ac:dyDescent="0.3">
      <c r="A858" t="e">
        <f ca="1">IF('Четырёхпредметные наборы'!$E198 &gt;=Параметры!$A$2,"{"&amp;'Четырёхпредметные наборы'!A198&amp;", "&amp;'Четырёхпредметные наборы'!B198&amp;", "&amp;'Четырёхпредметные наборы'!D198&amp;"}","")</f>
        <v>#N/A</v>
      </c>
      <c r="B858" t="e">
        <f ca="1">IF('Четырёхпредметные наборы'!$E198 &gt;=Параметры!$A$2,"{"&amp;'Четырёхпредметные наборы'!C198&amp;"}","")</f>
        <v>#N/A</v>
      </c>
      <c r="C858" t="e">
        <f ca="1">'Четырёхпредметные наборы'!$E198/COUNT('Список покупок'!$A$2:$A$31)</f>
        <v>#N/A</v>
      </c>
      <c r="D858" t="e">
        <f ca="1">'Четырёхпредметные наборы'!E198/INDIRECT(ADDRESS(MATCH(A858,Таблицы!$M$3:$M$122)+1,4,,,Таблицы!$M$1))</f>
        <v>#N/A</v>
      </c>
      <c r="E858" s="5" t="e">
        <f t="shared" ca="1" si="13"/>
        <v>#N/A</v>
      </c>
    </row>
    <row r="859" spans="1:5" hidden="1" x14ac:dyDescent="0.3">
      <c r="A859" t="e">
        <f ca="1">IF('Четырёхпредметные наборы'!$E199 &gt;=Параметры!$A$2,"{"&amp;'Четырёхпредметные наборы'!A199&amp;", "&amp;'Четырёхпредметные наборы'!B199&amp;", "&amp;'Четырёхпредметные наборы'!D199&amp;"}","")</f>
        <v>#N/A</v>
      </c>
      <c r="B859" t="e">
        <f ca="1">IF('Четырёхпредметные наборы'!$E199 &gt;=Параметры!$A$2,"{"&amp;'Четырёхпредметные наборы'!C199&amp;"}","")</f>
        <v>#N/A</v>
      </c>
      <c r="C859" t="e">
        <f ca="1">'Четырёхпредметные наборы'!$E199/COUNT('Список покупок'!$A$2:$A$31)</f>
        <v>#N/A</v>
      </c>
      <c r="D859" t="e">
        <f ca="1">'Четырёхпредметные наборы'!E199/INDIRECT(ADDRESS(MATCH(A859,Таблицы!$M$3:$M$122)+1,4,,,Таблицы!$M$1))</f>
        <v>#N/A</v>
      </c>
      <c r="E859" s="5" t="e">
        <f t="shared" ca="1" si="13"/>
        <v>#N/A</v>
      </c>
    </row>
    <row r="860" spans="1:5" hidden="1" x14ac:dyDescent="0.3">
      <c r="A860" t="e">
        <f ca="1">IF('Четырёхпредметные наборы'!$E200 &gt;=Параметры!$A$2,"{"&amp;'Четырёхпредметные наборы'!A200&amp;", "&amp;'Четырёхпредметные наборы'!B200&amp;", "&amp;'Четырёхпредметные наборы'!D200&amp;"}","")</f>
        <v>#N/A</v>
      </c>
      <c r="B860" t="e">
        <f ca="1">IF('Четырёхпредметные наборы'!$E200 &gt;=Параметры!$A$2,"{"&amp;'Четырёхпредметные наборы'!C200&amp;"}","")</f>
        <v>#N/A</v>
      </c>
      <c r="C860" t="e">
        <f ca="1">'Четырёхпредметные наборы'!$E200/COUNT('Список покупок'!$A$2:$A$31)</f>
        <v>#N/A</v>
      </c>
      <c r="D860" t="e">
        <f ca="1">'Четырёхпредметные наборы'!E200/INDIRECT(ADDRESS(MATCH(A860,Таблицы!$M$3:$M$122)+1,4,,,Таблицы!$M$1))</f>
        <v>#N/A</v>
      </c>
      <c r="E860" s="5" t="e">
        <f t="shared" ca="1" si="13"/>
        <v>#N/A</v>
      </c>
    </row>
    <row r="861" spans="1:5" hidden="1" x14ac:dyDescent="0.3">
      <c r="A861" t="e">
        <f ca="1">IF('Четырёхпредметные наборы'!$E201 &gt;=Параметры!$A$2,"{"&amp;'Четырёхпредметные наборы'!A201&amp;", "&amp;'Четырёхпредметные наборы'!B201&amp;", "&amp;'Четырёхпредметные наборы'!D201&amp;"}","")</f>
        <v>#N/A</v>
      </c>
      <c r="B861" t="e">
        <f ca="1">IF('Четырёхпредметные наборы'!$E201 &gt;=Параметры!$A$2,"{"&amp;'Четырёхпредметные наборы'!C201&amp;"}","")</f>
        <v>#N/A</v>
      </c>
      <c r="C861" t="e">
        <f ca="1">'Четырёхпредметные наборы'!$E201/COUNT('Список покупок'!$A$2:$A$31)</f>
        <v>#N/A</v>
      </c>
      <c r="D861" t="e">
        <f ca="1">'Четырёхпредметные наборы'!E201/INDIRECT(ADDRESS(MATCH(A861,Таблицы!$M$3:$M$122)+1,4,,,Таблицы!$M$1))</f>
        <v>#N/A</v>
      </c>
      <c r="E861" s="5" t="e">
        <f t="shared" ca="1" si="13"/>
        <v>#N/A</v>
      </c>
    </row>
    <row r="862" spans="1:5" hidden="1" x14ac:dyDescent="0.3">
      <c r="A862" t="e">
        <f ca="1">IF('Четырёхпредметные наборы'!$E202 &gt;=Параметры!$A$2,"{"&amp;'Четырёхпредметные наборы'!A202&amp;", "&amp;'Четырёхпредметные наборы'!B202&amp;", "&amp;'Четырёхпредметные наборы'!D202&amp;"}","")</f>
        <v>#N/A</v>
      </c>
      <c r="B862" t="e">
        <f ca="1">IF('Четырёхпредметные наборы'!$E202 &gt;=Параметры!$A$2,"{"&amp;'Четырёхпредметные наборы'!C202&amp;"}","")</f>
        <v>#N/A</v>
      </c>
      <c r="C862" t="e">
        <f ca="1">'Четырёхпредметные наборы'!$E202/COUNT('Список покупок'!$A$2:$A$31)</f>
        <v>#N/A</v>
      </c>
      <c r="D862" t="e">
        <f ca="1">'Четырёхпредметные наборы'!E202/INDIRECT(ADDRESS(MATCH(A862,Таблицы!$M$3:$M$122)+1,4,,,Таблицы!$M$1))</f>
        <v>#N/A</v>
      </c>
      <c r="E862" s="5" t="e">
        <f t="shared" ca="1" si="13"/>
        <v>#N/A</v>
      </c>
    </row>
    <row r="863" spans="1:5" hidden="1" x14ac:dyDescent="0.3">
      <c r="A863" t="e">
        <f ca="1">IF('Четырёхпредметные наборы'!$E203 &gt;=Параметры!$A$2,"{"&amp;'Четырёхпредметные наборы'!A203&amp;", "&amp;'Четырёхпредметные наборы'!B203&amp;", "&amp;'Четырёхпредметные наборы'!D203&amp;"}","")</f>
        <v>#N/A</v>
      </c>
      <c r="B863" t="e">
        <f ca="1">IF('Четырёхпредметные наборы'!$E203 &gt;=Параметры!$A$2,"{"&amp;'Четырёхпредметные наборы'!C203&amp;"}","")</f>
        <v>#N/A</v>
      </c>
      <c r="C863" t="e">
        <f ca="1">'Четырёхпредметные наборы'!$E203/COUNT('Список покупок'!$A$2:$A$31)</f>
        <v>#N/A</v>
      </c>
      <c r="D863" t="e">
        <f ca="1">'Четырёхпредметные наборы'!E203/INDIRECT(ADDRESS(MATCH(A863,Таблицы!$M$3:$M$122)+1,4,,,Таблицы!$M$1))</f>
        <v>#N/A</v>
      </c>
      <c r="E863" s="5" t="e">
        <f t="shared" ca="1" si="13"/>
        <v>#N/A</v>
      </c>
    </row>
    <row r="864" spans="1:5" hidden="1" x14ac:dyDescent="0.3">
      <c r="A864" t="e">
        <f ca="1">IF('Четырёхпредметные наборы'!$E204 &gt;=Параметры!$A$2,"{"&amp;'Четырёхпредметные наборы'!A204&amp;", "&amp;'Четырёхпредметные наборы'!B204&amp;", "&amp;'Четырёхпредметные наборы'!D204&amp;"}","")</f>
        <v>#N/A</v>
      </c>
      <c r="B864" t="e">
        <f ca="1">IF('Четырёхпредметные наборы'!$E204 &gt;=Параметры!$A$2,"{"&amp;'Четырёхпредметные наборы'!C204&amp;"}","")</f>
        <v>#N/A</v>
      </c>
      <c r="C864" t="e">
        <f ca="1">'Четырёхпредметные наборы'!$E204/COUNT('Список покупок'!$A$2:$A$31)</f>
        <v>#N/A</v>
      </c>
      <c r="D864" t="e">
        <f ca="1">'Четырёхпредметные наборы'!E204/INDIRECT(ADDRESS(MATCH(A864,Таблицы!$M$3:$M$122)+1,4,,,Таблицы!$M$1))</f>
        <v>#N/A</v>
      </c>
      <c r="E864" s="5" t="e">
        <f t="shared" ca="1" si="13"/>
        <v>#N/A</v>
      </c>
    </row>
    <row r="865" spans="1:5" hidden="1" x14ac:dyDescent="0.3">
      <c r="A865" t="e">
        <f ca="1">IF('Четырёхпредметные наборы'!$E205 &gt;=Параметры!$A$2,"{"&amp;'Четырёхпредметные наборы'!A205&amp;", "&amp;'Четырёхпредметные наборы'!B205&amp;", "&amp;'Четырёхпредметные наборы'!D205&amp;"}","")</f>
        <v>#N/A</v>
      </c>
      <c r="B865" t="e">
        <f ca="1">IF('Четырёхпредметные наборы'!$E205 &gt;=Параметры!$A$2,"{"&amp;'Четырёхпредметные наборы'!C205&amp;"}","")</f>
        <v>#N/A</v>
      </c>
      <c r="C865" t="e">
        <f ca="1">'Четырёхпредметные наборы'!$E205/COUNT('Список покупок'!$A$2:$A$31)</f>
        <v>#N/A</v>
      </c>
      <c r="D865" t="e">
        <f ca="1">'Четырёхпредметные наборы'!E205/INDIRECT(ADDRESS(MATCH(A865,Таблицы!$M$3:$M$122)+1,4,,,Таблицы!$M$1))</f>
        <v>#N/A</v>
      </c>
      <c r="E865" s="5" t="e">
        <f t="shared" ca="1" si="13"/>
        <v>#N/A</v>
      </c>
    </row>
    <row r="866" spans="1:5" hidden="1" x14ac:dyDescent="0.3">
      <c r="A866" t="e">
        <f ca="1">IF('Четырёхпредметные наборы'!$E206 &gt;=Параметры!$A$2,"{"&amp;'Четырёхпредметные наборы'!A206&amp;", "&amp;'Четырёхпредметные наборы'!B206&amp;", "&amp;'Четырёхпредметные наборы'!D206&amp;"}","")</f>
        <v>#N/A</v>
      </c>
      <c r="B866" t="e">
        <f ca="1">IF('Четырёхпредметные наборы'!$E206 &gt;=Параметры!$A$2,"{"&amp;'Четырёхпредметные наборы'!C206&amp;"}","")</f>
        <v>#N/A</v>
      </c>
      <c r="C866" t="e">
        <f ca="1">'Четырёхпредметные наборы'!$E206/COUNT('Список покупок'!$A$2:$A$31)</f>
        <v>#N/A</v>
      </c>
      <c r="D866" t="e">
        <f ca="1">'Четырёхпредметные наборы'!E206/INDIRECT(ADDRESS(MATCH(A866,Таблицы!$M$3:$M$122)+1,4,,,Таблицы!$M$1))</f>
        <v>#N/A</v>
      </c>
      <c r="E866" s="5" t="e">
        <f t="shared" ca="1" si="13"/>
        <v>#N/A</v>
      </c>
    </row>
    <row r="867" spans="1:5" hidden="1" x14ac:dyDescent="0.3">
      <c r="A867" t="e">
        <f ca="1">IF('Четырёхпредметные наборы'!$E207 &gt;=Параметры!$A$2,"{"&amp;'Четырёхпредметные наборы'!A207&amp;", "&amp;'Четырёхпредметные наборы'!B207&amp;", "&amp;'Четырёхпредметные наборы'!D207&amp;"}","")</f>
        <v>#N/A</v>
      </c>
      <c r="B867" t="e">
        <f ca="1">IF('Четырёхпредметные наборы'!$E207 &gt;=Параметры!$A$2,"{"&amp;'Четырёхпредметные наборы'!C207&amp;"}","")</f>
        <v>#N/A</v>
      </c>
      <c r="C867" t="e">
        <f ca="1">'Четырёхпредметные наборы'!$E207/COUNT('Список покупок'!$A$2:$A$31)</f>
        <v>#N/A</v>
      </c>
      <c r="D867" t="e">
        <f ca="1">'Четырёхпредметные наборы'!E207/INDIRECT(ADDRESS(MATCH(A867,Таблицы!$M$3:$M$122)+1,4,,,Таблицы!$M$1))</f>
        <v>#N/A</v>
      </c>
      <c r="E867" s="5" t="e">
        <f t="shared" ca="1" si="13"/>
        <v>#N/A</v>
      </c>
    </row>
    <row r="868" spans="1:5" hidden="1" x14ac:dyDescent="0.3">
      <c r="A868" t="e">
        <f ca="1">IF('Четырёхпредметные наборы'!$E208 &gt;=Параметры!$A$2,"{"&amp;'Четырёхпредметные наборы'!A208&amp;", "&amp;'Четырёхпредметные наборы'!B208&amp;", "&amp;'Четырёхпредметные наборы'!D208&amp;"}","")</f>
        <v>#N/A</v>
      </c>
      <c r="B868" t="e">
        <f ca="1">IF('Четырёхпредметные наборы'!$E208 &gt;=Параметры!$A$2,"{"&amp;'Четырёхпредметные наборы'!C208&amp;"}","")</f>
        <v>#N/A</v>
      </c>
      <c r="C868" t="e">
        <f ca="1">'Четырёхпредметные наборы'!$E208/COUNT('Список покупок'!$A$2:$A$31)</f>
        <v>#N/A</v>
      </c>
      <c r="D868" t="e">
        <f ca="1">'Четырёхпредметные наборы'!E208/INDIRECT(ADDRESS(MATCH(A868,Таблицы!$M$3:$M$122)+1,4,,,Таблицы!$M$1))</f>
        <v>#N/A</v>
      </c>
      <c r="E868" s="5" t="e">
        <f t="shared" ca="1" si="13"/>
        <v>#N/A</v>
      </c>
    </row>
    <row r="869" spans="1:5" hidden="1" x14ac:dyDescent="0.3">
      <c r="A869" t="e">
        <f ca="1">IF('Четырёхпредметные наборы'!$E209 &gt;=Параметры!$A$2,"{"&amp;'Четырёхпредметные наборы'!A209&amp;", "&amp;'Четырёхпредметные наборы'!B209&amp;", "&amp;'Четырёхпредметные наборы'!D209&amp;"}","")</f>
        <v>#N/A</v>
      </c>
      <c r="B869" t="e">
        <f ca="1">IF('Четырёхпредметные наборы'!$E209 &gt;=Параметры!$A$2,"{"&amp;'Четырёхпредметные наборы'!C209&amp;"}","")</f>
        <v>#N/A</v>
      </c>
      <c r="C869" t="e">
        <f ca="1">'Четырёхпредметные наборы'!$E209/COUNT('Список покупок'!$A$2:$A$31)</f>
        <v>#N/A</v>
      </c>
      <c r="D869" t="e">
        <f ca="1">'Четырёхпредметные наборы'!E209/INDIRECT(ADDRESS(MATCH(A869,Таблицы!$M$3:$M$122)+1,4,,,Таблицы!$M$1))</f>
        <v>#N/A</v>
      </c>
      <c r="E869" s="5" t="e">
        <f t="shared" ca="1" si="13"/>
        <v>#N/A</v>
      </c>
    </row>
    <row r="870" spans="1:5" hidden="1" x14ac:dyDescent="0.3">
      <c r="A870" t="e">
        <f ca="1">IF('Четырёхпредметные наборы'!$E210 &gt;=Параметры!$A$2,"{"&amp;'Четырёхпредметные наборы'!A210&amp;", "&amp;'Четырёхпредметные наборы'!B210&amp;", "&amp;'Четырёхпредметные наборы'!D210&amp;"}","")</f>
        <v>#N/A</v>
      </c>
      <c r="B870" t="e">
        <f ca="1">IF('Четырёхпредметные наборы'!$E210 &gt;=Параметры!$A$2,"{"&amp;'Четырёхпредметные наборы'!C210&amp;"}","")</f>
        <v>#N/A</v>
      </c>
      <c r="C870" t="e">
        <f ca="1">'Четырёхпредметные наборы'!$E210/COUNT('Список покупок'!$A$2:$A$31)</f>
        <v>#N/A</v>
      </c>
      <c r="D870" t="e">
        <f ca="1">'Четырёхпредметные наборы'!E210/INDIRECT(ADDRESS(MATCH(A870,Таблицы!$M$3:$M$122)+1,4,,,Таблицы!$M$1))</f>
        <v>#N/A</v>
      </c>
      <c r="E870" s="5" t="e">
        <f t="shared" ca="1" si="13"/>
        <v>#N/A</v>
      </c>
    </row>
    <row r="871" spans="1:5" hidden="1" x14ac:dyDescent="0.3">
      <c r="A871" t="e">
        <f ca="1">IF('Четырёхпредметные наборы'!$E211 &gt;=Параметры!$A$2,"{"&amp;'Четырёхпредметные наборы'!A211&amp;", "&amp;'Четырёхпредметные наборы'!B211&amp;", "&amp;'Четырёхпредметные наборы'!D211&amp;"}","")</f>
        <v>#N/A</v>
      </c>
      <c r="B871" t="e">
        <f ca="1">IF('Четырёхпредметные наборы'!$E211 &gt;=Параметры!$A$2,"{"&amp;'Четырёхпредметные наборы'!C211&amp;"}","")</f>
        <v>#N/A</v>
      </c>
      <c r="C871" t="e">
        <f ca="1">'Четырёхпредметные наборы'!$E211/COUNT('Список покупок'!$A$2:$A$31)</f>
        <v>#N/A</v>
      </c>
      <c r="D871" t="e">
        <f ca="1">'Четырёхпредметные наборы'!E211/INDIRECT(ADDRESS(MATCH(A871,Таблицы!$M$3:$M$122)+1,4,,,Таблицы!$M$1))</f>
        <v>#N/A</v>
      </c>
      <c r="E871" s="5" t="e">
        <f t="shared" ca="1" si="13"/>
        <v>#N/A</v>
      </c>
    </row>
    <row r="872" spans="1:5" hidden="1" x14ac:dyDescent="0.3">
      <c r="A872" t="str">
        <f ca="1">IF('Четырёхпредметные наборы'!$E2 &gt;=Параметры!$A$2,"{"&amp;'Четырёхпредметные наборы'!A2&amp;", "&amp;'Четырёхпредметные наборы'!C2&amp;", "&amp;'Четырёхпредметные наборы'!D2&amp;"}","")</f>
        <v>{Анальгин, Валидол, Влажные салфетки}</v>
      </c>
      <c r="B872" t="str">
        <f ca="1">IF('Четырёхпредметные наборы'!$E2 &gt;=Параметры!$A$2,"{"&amp;'Четырёхпредметные наборы'!B2&amp;"}","")</f>
        <v>{Баралгин}</v>
      </c>
      <c r="C872">
        <f ca="1">'Четырёхпредметные наборы'!$E2/COUNT('Список покупок'!$A$2:$A$31)</f>
        <v>0.2</v>
      </c>
      <c r="D872">
        <f ca="1">'Четырёхпредметные наборы'!$E2/INDIRECT(ADDRESS(MATCH(A872,Таблицы!$M$3:$M$122)+1,4,,,Таблицы!$M$1))</f>
        <v>1</v>
      </c>
      <c r="E872" s="5">
        <f t="shared" ca="1" si="13"/>
        <v>0.2</v>
      </c>
    </row>
    <row r="873" spans="1:5" hidden="1" x14ac:dyDescent="0.3">
      <c r="A873" t="str">
        <f ca="1">IF('Четырёхпредметные наборы'!$E3 &gt;=Параметры!$A$2,"{"&amp;'Четырёхпредметные наборы'!A3&amp;", "&amp;'Четырёхпредметные наборы'!C3&amp;", "&amp;'Четырёхпредметные наборы'!D3&amp;"}","")</f>
        <v/>
      </c>
      <c r="B873" t="str">
        <f ca="1">IF('Четырёхпредметные наборы'!$E3 &gt;=Параметры!$A$2,"{"&amp;'Четырёхпредметные наборы'!B3&amp;"}","")</f>
        <v/>
      </c>
      <c r="C873">
        <f ca="1">'Четырёхпредметные наборы'!$E3/COUNT('Список покупок'!$A$2:$A$31)</f>
        <v>0.1</v>
      </c>
      <c r="D873" t="e">
        <f ca="1">'Четырёхпредметные наборы'!$E3/INDIRECT(ADDRESS(MATCH(A873,Таблицы!$M$3:$M$122)+1,4,,,Таблицы!$M$1))</f>
        <v>#N/A</v>
      </c>
      <c r="E873" s="5" t="e">
        <f t="shared" ca="1" si="13"/>
        <v>#N/A</v>
      </c>
    </row>
    <row r="874" spans="1:5" hidden="1" x14ac:dyDescent="0.3">
      <c r="A874" t="str">
        <f ca="1">IF('Четырёхпредметные наборы'!$E4 &gt;=Параметры!$A$2,"{"&amp;'Четырёхпредметные наборы'!A4&amp;", "&amp;'Четырёхпредметные наборы'!C4&amp;", "&amp;'Четырёхпредметные наборы'!D4&amp;"}","")</f>
        <v>{Анальгин, Валидол, Контрактубекс}</v>
      </c>
      <c r="B874" t="str">
        <f ca="1">IF('Четырёхпредметные наборы'!$E4 &gt;=Параметры!$A$2,"{"&amp;'Четырёхпредметные наборы'!B4&amp;"}","")</f>
        <v>{Баралгин}</v>
      </c>
      <c r="C874">
        <f ca="1">'Четырёхпредметные наборы'!$E4/COUNT('Список покупок'!$A$2:$A$31)</f>
        <v>0.2</v>
      </c>
      <c r="D874">
        <f ca="1">'Четырёхпредметные наборы'!$E4/INDIRECT(ADDRESS(MATCH(A874,Таблицы!$M$3:$M$122)+1,4,,,Таблицы!$M$1))</f>
        <v>1</v>
      </c>
      <c r="E874" s="5">
        <f t="shared" ca="1" si="13"/>
        <v>0.2</v>
      </c>
    </row>
    <row r="875" spans="1:5" hidden="1" x14ac:dyDescent="0.3">
      <c r="A875" t="str">
        <f ca="1">IF('Четырёхпредметные наборы'!$E5 &gt;=Параметры!$A$2,"{"&amp;'Четырёхпредметные наборы'!A5&amp;", "&amp;'Четырёхпредметные наборы'!C5&amp;", "&amp;'Четырёхпредметные наборы'!D5&amp;"}","")</f>
        <v/>
      </c>
      <c r="B875" t="str">
        <f ca="1">IF('Четырёхпредметные наборы'!$E5 &gt;=Параметры!$A$2,"{"&amp;'Четырёхпредметные наборы'!B5&amp;"}","")</f>
        <v/>
      </c>
      <c r="C875">
        <f ca="1">'Четырёхпредметные наборы'!$E5/COUNT('Список покупок'!$A$2:$A$31)</f>
        <v>0.1</v>
      </c>
      <c r="D875" t="e">
        <f ca="1">'Четырёхпредметные наборы'!$E5/INDIRECT(ADDRESS(MATCH(A875,Таблицы!$M$3:$M$122)+1,4,,,Таблицы!$M$1))</f>
        <v>#N/A</v>
      </c>
      <c r="E875" s="5" t="e">
        <f t="shared" ca="1" si="13"/>
        <v>#N/A</v>
      </c>
    </row>
    <row r="876" spans="1:5" hidden="1" x14ac:dyDescent="0.3">
      <c r="A876" t="e">
        <f ca="1">IF('Четырёхпредметные наборы'!$E6 &gt;=Параметры!$A$2,"{"&amp;'Четырёхпредметные наборы'!A6&amp;", "&amp;'Четырёхпредметные наборы'!C6&amp;", "&amp;'Четырёхпредметные наборы'!D6&amp;"}","")</f>
        <v>#N/A</v>
      </c>
      <c r="B876" t="e">
        <f ca="1">IF('Четырёхпредметные наборы'!$E6 &gt;=Параметры!$A$2,"{"&amp;'Четырёхпредметные наборы'!B6&amp;"}","")</f>
        <v>#N/A</v>
      </c>
      <c r="C876" t="e">
        <f ca="1">'Четырёхпредметные наборы'!$E6/COUNT('Список покупок'!$A$2:$A$31)</f>
        <v>#N/A</v>
      </c>
      <c r="D876" t="e">
        <f ca="1">'Четырёхпредметные наборы'!$E6/INDIRECT(ADDRESS(MATCH(A876,Таблицы!$M$3:$M$122)+1,4,,,Таблицы!$M$1))</f>
        <v>#N/A</v>
      </c>
      <c r="E876" s="5" t="e">
        <f t="shared" ca="1" si="13"/>
        <v>#N/A</v>
      </c>
    </row>
    <row r="877" spans="1:5" hidden="1" x14ac:dyDescent="0.3">
      <c r="A877" t="e">
        <f ca="1">IF('Четырёхпредметные наборы'!$E7 &gt;=Параметры!$A$2,"{"&amp;'Четырёхпредметные наборы'!A7&amp;", "&amp;'Четырёхпредметные наборы'!C7&amp;", "&amp;'Четырёхпредметные наборы'!D7&amp;"}","")</f>
        <v>#N/A</v>
      </c>
      <c r="B877" t="e">
        <f ca="1">IF('Четырёхпредметные наборы'!$E7 &gt;=Параметры!$A$2,"{"&amp;'Четырёхпредметные наборы'!B7&amp;"}","")</f>
        <v>#N/A</v>
      </c>
      <c r="C877" t="e">
        <f ca="1">'Четырёхпредметные наборы'!$E7/COUNT('Список покупок'!$A$2:$A$31)</f>
        <v>#N/A</v>
      </c>
      <c r="D877" t="e">
        <f ca="1">'Четырёхпредметные наборы'!$E7/INDIRECT(ADDRESS(MATCH(A877,Таблицы!$M$3:$M$122)+1,4,,,Таблицы!$M$1))</f>
        <v>#N/A</v>
      </c>
      <c r="E877" s="5" t="e">
        <f t="shared" ca="1" si="13"/>
        <v>#N/A</v>
      </c>
    </row>
    <row r="878" spans="1:5" hidden="1" x14ac:dyDescent="0.3">
      <c r="A878" t="str">
        <f ca="1">IF('Четырёхпредметные наборы'!$E8 &gt;=Параметры!$A$2,"{"&amp;'Четырёхпредметные наборы'!A8&amp;", "&amp;'Четырёхпредметные наборы'!C8&amp;", "&amp;'Четырёхпредметные наборы'!D8&amp;"}","")</f>
        <v/>
      </c>
      <c r="B878" t="str">
        <f ca="1">IF('Четырёхпредметные наборы'!$E8 &gt;=Параметры!$A$2,"{"&amp;'Четырёхпредметные наборы'!B8&amp;"}","")</f>
        <v/>
      </c>
      <c r="C878">
        <f ca="1">'Четырёхпредметные наборы'!$E8/COUNT('Список покупок'!$A$2:$A$31)</f>
        <v>6.6666666666666666E-2</v>
      </c>
      <c r="D878" t="e">
        <f ca="1">'Четырёхпредметные наборы'!$E8/INDIRECT(ADDRESS(MATCH(A878,Таблицы!$M$3:$M$122)+1,4,,,Таблицы!$M$1))</f>
        <v>#N/A</v>
      </c>
      <c r="E878" s="5" t="e">
        <f t="shared" ca="1" si="13"/>
        <v>#N/A</v>
      </c>
    </row>
    <row r="879" spans="1:5" hidden="1" x14ac:dyDescent="0.3">
      <c r="A879" t="str">
        <f ca="1">IF('Четырёхпредметные наборы'!$E9 &gt;=Параметры!$A$2,"{"&amp;'Четырёхпредметные наборы'!A9&amp;", "&amp;'Четырёхпредметные наборы'!C9&amp;", "&amp;'Четырёхпредметные наборы'!D9&amp;"}","")</f>
        <v/>
      </c>
      <c r="B879" t="str">
        <f ca="1">IF('Четырёхпредметные наборы'!$E9 &gt;=Параметры!$A$2,"{"&amp;'Четырёхпредметные наборы'!B9&amp;"}","")</f>
        <v/>
      </c>
      <c r="C879">
        <f ca="1">'Четырёхпредметные наборы'!$E9/COUNT('Список покупок'!$A$2:$A$31)</f>
        <v>0.1</v>
      </c>
      <c r="D879" t="e">
        <f ca="1">'Четырёхпредметные наборы'!$E9/INDIRECT(ADDRESS(MATCH(A879,Таблицы!$M$3:$M$122)+1,4,,,Таблицы!$M$1))</f>
        <v>#N/A</v>
      </c>
      <c r="E879" s="5" t="e">
        <f t="shared" ca="1" si="13"/>
        <v>#N/A</v>
      </c>
    </row>
    <row r="880" spans="1:5" hidden="1" x14ac:dyDescent="0.3">
      <c r="A880" t="str">
        <f ca="1">IF('Четырёхпредметные наборы'!$E10 &gt;=Параметры!$A$2,"{"&amp;'Четырёхпредметные наборы'!A10&amp;", "&amp;'Четырёхпредметные наборы'!C10&amp;", "&amp;'Четырёхпредметные наборы'!D10&amp;"}","")</f>
        <v>{Анальгин, Влажные салфетки, Контрактубекс}</v>
      </c>
      <c r="B880" t="str">
        <f ca="1">IF('Четырёхпредметные наборы'!$E10 &gt;=Параметры!$A$2,"{"&amp;'Четырёхпредметные наборы'!B10&amp;"}","")</f>
        <v>{Баралгин}</v>
      </c>
      <c r="C880">
        <f ca="1">'Четырёхпредметные наборы'!$E10/COUNT('Список покупок'!$A$2:$A$31)</f>
        <v>0.2</v>
      </c>
      <c r="D880">
        <f ca="1">'Четырёхпредметные наборы'!$E10/INDIRECT(ADDRESS(MATCH(A880,Таблицы!$M$3:$M$122)+1,4,,,Таблицы!$M$1))</f>
        <v>1</v>
      </c>
      <c r="E880" s="5">
        <f t="shared" ca="1" si="13"/>
        <v>0.2</v>
      </c>
    </row>
    <row r="881" spans="1:5" hidden="1" x14ac:dyDescent="0.3">
      <c r="A881" t="str">
        <f ca="1">IF('Четырёхпредметные наборы'!$E11 &gt;=Параметры!$A$2,"{"&amp;'Четырёхпредметные наборы'!A11&amp;", "&amp;'Четырёхпредметные наборы'!C11&amp;", "&amp;'Четырёхпредметные наборы'!D11&amp;"}","")</f>
        <v/>
      </c>
      <c r="B881" t="str">
        <f ca="1">IF('Четырёхпредметные наборы'!$E11 &gt;=Параметры!$A$2,"{"&amp;'Четырёхпредметные наборы'!B11&amp;"}","")</f>
        <v/>
      </c>
      <c r="C881">
        <f ca="1">'Четырёхпредметные наборы'!$E11/COUNT('Список покупок'!$A$2:$A$31)</f>
        <v>0.1</v>
      </c>
      <c r="D881" t="e">
        <f ca="1">'Четырёхпредметные наборы'!$E11/INDIRECT(ADDRESS(MATCH(A881,Таблицы!$M$3:$M$122)+1,4,,,Таблицы!$M$1))</f>
        <v>#N/A</v>
      </c>
      <c r="E881" s="5" t="e">
        <f t="shared" ca="1" si="13"/>
        <v>#N/A</v>
      </c>
    </row>
    <row r="882" spans="1:5" hidden="1" x14ac:dyDescent="0.3">
      <c r="A882" t="e">
        <f ca="1">IF('Четырёхпредметные наборы'!$E12 &gt;=Параметры!$A$2,"{"&amp;'Четырёхпредметные наборы'!A12&amp;", "&amp;'Четырёхпредметные наборы'!C12&amp;", "&amp;'Четырёхпредметные наборы'!D12&amp;"}","")</f>
        <v>#N/A</v>
      </c>
      <c r="B882" t="e">
        <f ca="1">IF('Четырёхпредметные наборы'!$E12 &gt;=Параметры!$A$2,"{"&amp;'Четырёхпредметные наборы'!B12&amp;"}","")</f>
        <v>#N/A</v>
      </c>
      <c r="C882" t="e">
        <f ca="1">'Четырёхпредметные наборы'!$E12/COUNT('Список покупок'!$A$2:$A$31)</f>
        <v>#N/A</v>
      </c>
      <c r="D882" t="e">
        <f ca="1">'Четырёхпредметные наборы'!$E12/INDIRECT(ADDRESS(MATCH(A882,Таблицы!$M$3:$M$122)+1,4,,,Таблицы!$M$1))</f>
        <v>#N/A</v>
      </c>
      <c r="E882" s="5" t="e">
        <f t="shared" ca="1" si="13"/>
        <v>#N/A</v>
      </c>
    </row>
    <row r="883" spans="1:5" hidden="1" x14ac:dyDescent="0.3">
      <c r="A883" t="e">
        <f ca="1">IF('Четырёхпредметные наборы'!$E13 &gt;=Параметры!$A$2,"{"&amp;'Четырёхпредметные наборы'!A13&amp;", "&amp;'Четырёхпредметные наборы'!C13&amp;", "&amp;'Четырёхпредметные наборы'!D13&amp;"}","")</f>
        <v>#N/A</v>
      </c>
      <c r="B883" t="e">
        <f ca="1">IF('Четырёхпредметные наборы'!$E13 &gt;=Параметры!$A$2,"{"&amp;'Четырёхпредметные наборы'!B13&amp;"}","")</f>
        <v>#N/A</v>
      </c>
      <c r="C883" t="e">
        <f ca="1">'Четырёхпредметные наборы'!$E13/COUNT('Список покупок'!$A$2:$A$31)</f>
        <v>#N/A</v>
      </c>
      <c r="D883" t="e">
        <f ca="1">'Четырёхпредметные наборы'!$E13/INDIRECT(ADDRESS(MATCH(A883,Таблицы!$M$3:$M$122)+1,4,,,Таблицы!$M$1))</f>
        <v>#N/A</v>
      </c>
      <c r="E883" s="5" t="e">
        <f t="shared" ca="1" si="13"/>
        <v>#N/A</v>
      </c>
    </row>
    <row r="884" spans="1:5" hidden="1" x14ac:dyDescent="0.3">
      <c r="A884" t="str">
        <f ca="1">IF('Четырёхпредметные наборы'!$E14 &gt;=Параметры!$A$2,"{"&amp;'Четырёхпредметные наборы'!A14&amp;", "&amp;'Четырёхпредметные наборы'!C14&amp;", "&amp;'Четырёхпредметные наборы'!D14&amp;"}","")</f>
        <v/>
      </c>
      <c r="B884" t="str">
        <f ca="1">IF('Четырёхпредметные наборы'!$E14 &gt;=Параметры!$A$2,"{"&amp;'Четырёхпредметные наборы'!B14&amp;"}","")</f>
        <v/>
      </c>
      <c r="C884">
        <f ca="1">'Четырёхпредметные наборы'!$E14/COUNT('Список покупок'!$A$2:$A$31)</f>
        <v>6.6666666666666666E-2</v>
      </c>
      <c r="D884" t="e">
        <f ca="1">'Четырёхпредметные наборы'!$E14/INDIRECT(ADDRESS(MATCH(A884,Таблицы!$M$3:$M$122)+1,4,,,Таблицы!$M$1))</f>
        <v>#N/A</v>
      </c>
      <c r="E884" s="5" t="e">
        <f t="shared" ca="1" si="13"/>
        <v>#N/A</v>
      </c>
    </row>
    <row r="885" spans="1:5" hidden="1" x14ac:dyDescent="0.3">
      <c r="A885" t="e">
        <f ca="1">IF('Четырёхпредметные наборы'!$E15 &gt;=Параметры!$A$2,"{"&amp;'Четырёхпредметные наборы'!A15&amp;", "&amp;'Четырёхпредметные наборы'!C15&amp;", "&amp;'Четырёхпредметные наборы'!D15&amp;"}","")</f>
        <v>#N/A</v>
      </c>
      <c r="B885" t="e">
        <f ca="1">IF('Четырёхпредметные наборы'!$E15 &gt;=Параметры!$A$2,"{"&amp;'Четырёхпредметные наборы'!B15&amp;"}","")</f>
        <v>#N/A</v>
      </c>
      <c r="C885" t="e">
        <f ca="1">'Четырёхпредметные наборы'!$E15/COUNT('Список покупок'!$A$2:$A$31)</f>
        <v>#N/A</v>
      </c>
      <c r="D885" t="e">
        <f ca="1">'Четырёхпредметные наборы'!$E15/INDIRECT(ADDRESS(MATCH(A885,Таблицы!$M$3:$M$122)+1,4,,,Таблицы!$M$1))</f>
        <v>#N/A</v>
      </c>
      <c r="E885" s="5" t="e">
        <f t="shared" ca="1" si="13"/>
        <v>#N/A</v>
      </c>
    </row>
    <row r="886" spans="1:5" hidden="1" x14ac:dyDescent="0.3">
      <c r="A886" t="e">
        <f ca="1">IF('Четырёхпредметные наборы'!$E16 &gt;=Параметры!$A$2,"{"&amp;'Четырёхпредметные наборы'!A16&amp;", "&amp;'Четырёхпредметные наборы'!C16&amp;", "&amp;'Четырёхпредметные наборы'!D16&amp;"}","")</f>
        <v>#N/A</v>
      </c>
      <c r="B886" t="e">
        <f ca="1">IF('Четырёхпредметные наборы'!$E16 &gt;=Параметры!$A$2,"{"&amp;'Четырёхпредметные наборы'!B16&amp;"}","")</f>
        <v>#N/A</v>
      </c>
      <c r="C886" t="e">
        <f ca="1">'Четырёхпредметные наборы'!$E16/COUNT('Список покупок'!$A$2:$A$31)</f>
        <v>#N/A</v>
      </c>
      <c r="D886" t="e">
        <f ca="1">'Четырёхпредметные наборы'!$E16/INDIRECT(ADDRESS(MATCH(A886,Таблицы!$M$3:$M$122)+1,4,,,Таблицы!$M$1))</f>
        <v>#N/A</v>
      </c>
      <c r="E886" s="5" t="e">
        <f t="shared" ca="1" si="13"/>
        <v>#N/A</v>
      </c>
    </row>
    <row r="887" spans="1:5" hidden="1" x14ac:dyDescent="0.3">
      <c r="A887" t="e">
        <f ca="1">IF('Четырёхпредметные наборы'!$E17 &gt;=Параметры!$A$2,"{"&amp;'Четырёхпредметные наборы'!A17&amp;", "&amp;'Четырёхпредметные наборы'!C17&amp;", "&amp;'Четырёхпредметные наборы'!D17&amp;"}","")</f>
        <v>#N/A</v>
      </c>
      <c r="B887" t="e">
        <f ca="1">IF('Четырёхпредметные наборы'!$E17 &gt;=Параметры!$A$2,"{"&amp;'Четырёхпредметные наборы'!B17&amp;"}","")</f>
        <v>#N/A</v>
      </c>
      <c r="C887" t="e">
        <f ca="1">'Четырёхпредметные наборы'!$E17/COUNT('Список покупок'!$A$2:$A$31)</f>
        <v>#N/A</v>
      </c>
      <c r="D887" t="e">
        <f ca="1">'Четырёхпредметные наборы'!$E17/INDIRECT(ADDRESS(MATCH(A887,Таблицы!$M$3:$M$122)+1,4,,,Таблицы!$M$1))</f>
        <v>#N/A</v>
      </c>
      <c r="E887" s="5" t="e">
        <f t="shared" ca="1" si="13"/>
        <v>#N/A</v>
      </c>
    </row>
    <row r="888" spans="1:5" hidden="1" x14ac:dyDescent="0.3">
      <c r="A888" t="e">
        <f ca="1">IF('Четырёхпредметные наборы'!$E18 &gt;=Параметры!$A$2,"{"&amp;'Четырёхпредметные наборы'!A18&amp;", "&amp;'Четырёхпредметные наборы'!C18&amp;", "&amp;'Четырёхпредметные наборы'!D18&amp;"}","")</f>
        <v>#N/A</v>
      </c>
      <c r="B888" t="e">
        <f ca="1">IF('Четырёхпредметные наборы'!$E18 &gt;=Параметры!$A$2,"{"&amp;'Четырёхпредметные наборы'!B18&amp;"}","")</f>
        <v>#N/A</v>
      </c>
      <c r="C888" t="e">
        <f ca="1">'Четырёхпредметные наборы'!$E18/COUNT('Список покупок'!$A$2:$A$31)</f>
        <v>#N/A</v>
      </c>
      <c r="D888" t="e">
        <f ca="1">'Четырёхпредметные наборы'!$E18/INDIRECT(ADDRESS(MATCH(A888,Таблицы!$M$3:$M$122)+1,4,,,Таблицы!$M$1))</f>
        <v>#N/A</v>
      </c>
      <c r="E888" s="5" t="e">
        <f t="shared" ca="1" si="13"/>
        <v>#N/A</v>
      </c>
    </row>
    <row r="889" spans="1:5" hidden="1" x14ac:dyDescent="0.3">
      <c r="A889" t="e">
        <f ca="1">IF('Четырёхпредметные наборы'!$E19 &gt;=Параметры!$A$2,"{"&amp;'Четырёхпредметные наборы'!A19&amp;", "&amp;'Четырёхпредметные наборы'!C19&amp;", "&amp;'Четырёхпредметные наборы'!D19&amp;"}","")</f>
        <v>#N/A</v>
      </c>
      <c r="B889" t="e">
        <f ca="1">IF('Четырёхпредметные наборы'!$E19 &gt;=Параметры!$A$2,"{"&amp;'Четырёхпредметные наборы'!B19&amp;"}","")</f>
        <v>#N/A</v>
      </c>
      <c r="C889" t="e">
        <f ca="1">'Четырёхпредметные наборы'!$E19/COUNT('Список покупок'!$A$2:$A$31)</f>
        <v>#N/A</v>
      </c>
      <c r="D889" t="e">
        <f ca="1">'Четырёхпредметные наборы'!$E19/INDIRECT(ADDRESS(MATCH(A889,Таблицы!$M$3:$M$122)+1,4,,,Таблицы!$M$1))</f>
        <v>#N/A</v>
      </c>
      <c r="E889" s="5" t="e">
        <f t="shared" ca="1" si="13"/>
        <v>#N/A</v>
      </c>
    </row>
    <row r="890" spans="1:5" hidden="1" x14ac:dyDescent="0.3">
      <c r="A890" t="str">
        <f ca="1">IF('Четырёхпредметные наборы'!$E20 &gt;=Параметры!$A$2,"{"&amp;'Четырёхпредметные наборы'!A20&amp;", "&amp;'Четырёхпредметные наборы'!C20&amp;", "&amp;'Четырёхпредметные наборы'!D20&amp;"}","")</f>
        <v/>
      </c>
      <c r="B890" t="str">
        <f ca="1">IF('Четырёхпредметные наборы'!$E20 &gt;=Параметры!$A$2,"{"&amp;'Четырёхпредметные наборы'!B20&amp;"}","")</f>
        <v/>
      </c>
      <c r="C890">
        <f ca="1">'Четырёхпредметные наборы'!$E20/COUNT('Список покупок'!$A$2:$A$31)</f>
        <v>0.1</v>
      </c>
      <c r="D890" t="e">
        <f ca="1">'Четырёхпредметные наборы'!$E20/INDIRECT(ADDRESS(MATCH(A890,Таблицы!$M$3:$M$122)+1,4,,,Таблицы!$M$1))</f>
        <v>#N/A</v>
      </c>
      <c r="E890" s="5" t="e">
        <f t="shared" ca="1" si="13"/>
        <v>#N/A</v>
      </c>
    </row>
    <row r="891" spans="1:5" hidden="1" x14ac:dyDescent="0.3">
      <c r="A891" t="e">
        <f ca="1">IF('Четырёхпредметные наборы'!$E21 &gt;=Параметры!$A$2,"{"&amp;'Четырёхпредметные наборы'!A21&amp;", "&amp;'Четырёхпредметные наборы'!C21&amp;", "&amp;'Четырёхпредметные наборы'!D21&amp;"}","")</f>
        <v>#N/A</v>
      </c>
      <c r="B891" t="e">
        <f ca="1">IF('Четырёхпредметные наборы'!$E21 &gt;=Параметры!$A$2,"{"&amp;'Четырёхпредметные наборы'!B21&amp;"}","")</f>
        <v>#N/A</v>
      </c>
      <c r="C891" t="e">
        <f ca="1">'Четырёхпредметные наборы'!$E21/COUNT('Список покупок'!$A$2:$A$31)</f>
        <v>#N/A</v>
      </c>
      <c r="D891" t="e">
        <f ca="1">'Четырёхпредметные наборы'!$E21/INDIRECT(ADDRESS(MATCH(A891,Таблицы!$M$3:$M$122)+1,4,,,Таблицы!$M$1))</f>
        <v>#N/A</v>
      </c>
      <c r="E891" s="5" t="e">
        <f t="shared" ca="1" si="13"/>
        <v>#N/A</v>
      </c>
    </row>
    <row r="892" spans="1:5" hidden="1" x14ac:dyDescent="0.3">
      <c r="A892" t="e">
        <f ca="1">IF('Четырёхпредметные наборы'!$E22 &gt;=Параметры!$A$2,"{"&amp;'Четырёхпредметные наборы'!A22&amp;", "&amp;'Четырёхпредметные наборы'!C22&amp;", "&amp;'Четырёхпредметные наборы'!D22&amp;"}","")</f>
        <v>#N/A</v>
      </c>
      <c r="B892" t="e">
        <f ca="1">IF('Четырёхпредметные наборы'!$E22 &gt;=Параметры!$A$2,"{"&amp;'Четырёхпредметные наборы'!B22&amp;"}","")</f>
        <v>#N/A</v>
      </c>
      <c r="C892" t="e">
        <f ca="1">'Четырёхпредметные наборы'!$E22/COUNT('Список покупок'!$A$2:$A$31)</f>
        <v>#N/A</v>
      </c>
      <c r="D892" t="e">
        <f ca="1">'Четырёхпредметные наборы'!$E22/INDIRECT(ADDRESS(MATCH(A892,Таблицы!$M$3:$M$122)+1,4,,,Таблицы!$M$1))</f>
        <v>#N/A</v>
      </c>
      <c r="E892" s="5" t="e">
        <f t="shared" ca="1" si="13"/>
        <v>#N/A</v>
      </c>
    </row>
    <row r="893" spans="1:5" hidden="1" x14ac:dyDescent="0.3">
      <c r="A893" t="str">
        <f ca="1">IF('Четырёхпредметные наборы'!$E23 &gt;=Параметры!$A$2,"{"&amp;'Четырёхпредметные наборы'!A23&amp;", "&amp;'Четырёхпредметные наборы'!C23&amp;", "&amp;'Четырёхпредметные наборы'!D23&amp;"}","")</f>
        <v/>
      </c>
      <c r="B893" t="str">
        <f ca="1">IF('Четырёхпредметные наборы'!$E23 &gt;=Параметры!$A$2,"{"&amp;'Четырёхпредметные наборы'!B23&amp;"}","")</f>
        <v/>
      </c>
      <c r="C893">
        <f ca="1">'Четырёхпредметные наборы'!$E23/COUNT('Список покупок'!$A$2:$A$31)</f>
        <v>6.6666666666666666E-2</v>
      </c>
      <c r="D893" t="e">
        <f ca="1">'Четырёхпредметные наборы'!$E23/INDIRECT(ADDRESS(MATCH(A893,Таблицы!$M$3:$M$122)+1,4,,,Таблицы!$M$1))</f>
        <v>#N/A</v>
      </c>
      <c r="E893" s="5" t="e">
        <f t="shared" ca="1" si="13"/>
        <v>#N/A</v>
      </c>
    </row>
    <row r="894" spans="1:5" hidden="1" x14ac:dyDescent="0.3">
      <c r="A894" t="e">
        <f ca="1">IF('Четырёхпредметные наборы'!$E24 &gt;=Параметры!$A$2,"{"&amp;'Четырёхпредметные наборы'!A24&amp;", "&amp;'Четырёхпредметные наборы'!C24&amp;", "&amp;'Четырёхпредметные наборы'!D24&amp;"}","")</f>
        <v>#N/A</v>
      </c>
      <c r="B894" t="e">
        <f ca="1">IF('Четырёхпредметные наборы'!$E24 &gt;=Параметры!$A$2,"{"&amp;'Четырёхпредметные наборы'!B24&amp;"}","")</f>
        <v>#N/A</v>
      </c>
      <c r="C894" t="e">
        <f ca="1">'Четырёхпредметные наборы'!$E24/COUNT('Список покупок'!$A$2:$A$31)</f>
        <v>#N/A</v>
      </c>
      <c r="D894" t="e">
        <f ca="1">'Четырёхпредметные наборы'!$E24/INDIRECT(ADDRESS(MATCH(A894,Таблицы!$M$3:$M$122)+1,4,,,Таблицы!$M$1))</f>
        <v>#N/A</v>
      </c>
      <c r="E894" s="5" t="e">
        <f t="shared" ca="1" si="13"/>
        <v>#N/A</v>
      </c>
    </row>
    <row r="895" spans="1:5" hidden="1" x14ac:dyDescent="0.3">
      <c r="A895" t="e">
        <f ca="1">IF('Четырёхпредметные наборы'!$E25 &gt;=Параметры!$A$2,"{"&amp;'Четырёхпредметные наборы'!A25&amp;", "&amp;'Четырёхпредметные наборы'!C25&amp;", "&amp;'Четырёхпредметные наборы'!D25&amp;"}","")</f>
        <v>#N/A</v>
      </c>
      <c r="B895" t="e">
        <f ca="1">IF('Четырёхпредметные наборы'!$E25 &gt;=Параметры!$A$2,"{"&amp;'Четырёхпредметные наборы'!B25&amp;"}","")</f>
        <v>#N/A</v>
      </c>
      <c r="C895" t="e">
        <f ca="1">'Четырёхпредметные наборы'!$E25/COUNT('Список покупок'!$A$2:$A$31)</f>
        <v>#N/A</v>
      </c>
      <c r="D895" t="e">
        <f ca="1">'Четырёхпредметные наборы'!$E25/INDIRECT(ADDRESS(MATCH(A895,Таблицы!$M$3:$M$122)+1,4,,,Таблицы!$M$1))</f>
        <v>#N/A</v>
      </c>
      <c r="E895" s="5" t="e">
        <f t="shared" ca="1" si="13"/>
        <v>#N/A</v>
      </c>
    </row>
    <row r="896" spans="1:5" hidden="1" x14ac:dyDescent="0.3">
      <c r="A896" t="e">
        <f ca="1">IF('Четырёхпредметные наборы'!$E26 &gt;=Параметры!$A$2,"{"&amp;'Четырёхпредметные наборы'!A26&amp;", "&amp;'Четырёхпредметные наборы'!C26&amp;", "&amp;'Четырёхпредметные наборы'!D26&amp;"}","")</f>
        <v>#N/A</v>
      </c>
      <c r="B896" t="e">
        <f ca="1">IF('Четырёхпредметные наборы'!$E26 &gt;=Параметры!$A$2,"{"&amp;'Четырёхпредметные наборы'!B26&amp;"}","")</f>
        <v>#N/A</v>
      </c>
      <c r="C896" t="e">
        <f ca="1">'Четырёхпредметные наборы'!$E26/COUNT('Список покупок'!$A$2:$A$31)</f>
        <v>#N/A</v>
      </c>
      <c r="D896" t="e">
        <f ca="1">'Четырёхпредметные наборы'!$E26/INDIRECT(ADDRESS(MATCH(A896,Таблицы!$M$3:$M$122)+1,4,,,Таблицы!$M$1))</f>
        <v>#N/A</v>
      </c>
      <c r="E896" s="5" t="e">
        <f t="shared" ca="1" si="13"/>
        <v>#N/A</v>
      </c>
    </row>
    <row r="897" spans="1:5" hidden="1" x14ac:dyDescent="0.3">
      <c r="A897" t="e">
        <f ca="1">IF('Четырёхпредметные наборы'!$E27 &gt;=Параметры!$A$2,"{"&amp;'Четырёхпредметные наборы'!A27&amp;", "&amp;'Четырёхпредметные наборы'!C27&amp;", "&amp;'Четырёхпредметные наборы'!D27&amp;"}","")</f>
        <v>#N/A</v>
      </c>
      <c r="B897" t="e">
        <f ca="1">IF('Четырёхпредметные наборы'!$E27 &gt;=Параметры!$A$2,"{"&amp;'Четырёхпредметные наборы'!B27&amp;"}","")</f>
        <v>#N/A</v>
      </c>
      <c r="C897" t="e">
        <f ca="1">'Четырёхпредметные наборы'!$E27/COUNT('Список покупок'!$A$2:$A$31)</f>
        <v>#N/A</v>
      </c>
      <c r="D897" t="e">
        <f ca="1">'Четырёхпредметные наборы'!$E27/INDIRECT(ADDRESS(MATCH(A897,Таблицы!$M$3:$M$122)+1,4,,,Таблицы!$M$1))</f>
        <v>#N/A</v>
      </c>
      <c r="E897" s="5" t="e">
        <f t="shared" ca="1" si="13"/>
        <v>#N/A</v>
      </c>
    </row>
    <row r="898" spans="1:5" hidden="1" x14ac:dyDescent="0.3">
      <c r="A898" t="e">
        <f ca="1">IF('Четырёхпредметные наборы'!$E28 &gt;=Параметры!$A$2,"{"&amp;'Четырёхпредметные наборы'!A28&amp;", "&amp;'Четырёхпредметные наборы'!C28&amp;", "&amp;'Четырёхпредметные наборы'!D28&amp;"}","")</f>
        <v>#N/A</v>
      </c>
      <c r="B898" t="e">
        <f ca="1">IF('Четырёхпредметные наборы'!$E28 &gt;=Параметры!$A$2,"{"&amp;'Четырёхпредметные наборы'!B28&amp;"}","")</f>
        <v>#N/A</v>
      </c>
      <c r="C898" t="e">
        <f ca="1">'Четырёхпредметные наборы'!$E28/COUNT('Список покупок'!$A$2:$A$31)</f>
        <v>#N/A</v>
      </c>
      <c r="D898" t="e">
        <f ca="1">'Четырёхпредметные наборы'!$E28/INDIRECT(ADDRESS(MATCH(A898,Таблицы!$M$3:$M$122)+1,4,,,Таблицы!$M$1))</f>
        <v>#N/A</v>
      </c>
      <c r="E898" s="5" t="e">
        <f t="shared" ca="1" si="13"/>
        <v>#N/A</v>
      </c>
    </row>
    <row r="899" spans="1:5" hidden="1" x14ac:dyDescent="0.3">
      <c r="A899" t="e">
        <f ca="1">IF('Четырёхпредметные наборы'!$E29 &gt;=Параметры!$A$2,"{"&amp;'Четырёхпредметные наборы'!A29&amp;", "&amp;'Четырёхпредметные наборы'!C29&amp;", "&amp;'Четырёхпредметные наборы'!D29&amp;"}","")</f>
        <v>#N/A</v>
      </c>
      <c r="B899" t="e">
        <f ca="1">IF('Четырёхпредметные наборы'!$E29 &gt;=Параметры!$A$2,"{"&amp;'Четырёхпредметные наборы'!B29&amp;"}","")</f>
        <v>#N/A</v>
      </c>
      <c r="C899" t="e">
        <f ca="1">'Четырёхпредметные наборы'!$E29/COUNT('Список покупок'!$A$2:$A$31)</f>
        <v>#N/A</v>
      </c>
      <c r="D899" t="e">
        <f ca="1">'Четырёхпредметные наборы'!$E29/INDIRECT(ADDRESS(MATCH(A899,Таблицы!$M$3:$M$122)+1,4,,,Таблицы!$M$1))</f>
        <v>#N/A</v>
      </c>
      <c r="E899" s="5" t="e">
        <f t="shared" ca="1" si="13"/>
        <v>#N/A</v>
      </c>
    </row>
    <row r="900" spans="1:5" hidden="1" x14ac:dyDescent="0.3">
      <c r="A900" t="str">
        <f ca="1">IF('Четырёхпредметные наборы'!$E30 &gt;=Параметры!$A$2,"{"&amp;'Четырёхпредметные наборы'!A30&amp;", "&amp;'Четырёхпредметные наборы'!C30&amp;", "&amp;'Четырёхпредметные наборы'!D30&amp;"}","")</f>
        <v/>
      </c>
      <c r="B900" t="str">
        <f ca="1">IF('Четырёхпредметные наборы'!$E30 &gt;=Параметры!$A$2,"{"&amp;'Четырёхпредметные наборы'!B30&amp;"}","")</f>
        <v/>
      </c>
      <c r="C900">
        <f ca="1">'Четырёхпредметные наборы'!$E30/COUNT('Список покупок'!$A$2:$A$31)</f>
        <v>0.1</v>
      </c>
      <c r="D900" t="e">
        <f ca="1">'Четырёхпредметные наборы'!$E30/INDIRECT(ADDRESS(MATCH(A900,Таблицы!$M$3:$M$122)+1,4,,,Таблицы!$M$1))</f>
        <v>#N/A</v>
      </c>
      <c r="E900" s="5" t="e">
        <f t="shared" ca="1" si="13"/>
        <v>#N/A</v>
      </c>
    </row>
    <row r="901" spans="1:5" hidden="1" x14ac:dyDescent="0.3">
      <c r="A901" t="str">
        <f ca="1">IF('Четырёхпредметные наборы'!$E31 &gt;=Параметры!$A$2,"{"&amp;'Четырёхпредметные наборы'!A31&amp;", "&amp;'Четырёхпредметные наборы'!C31&amp;", "&amp;'Четырёхпредметные наборы'!D31&amp;"}","")</f>
        <v>{Анальгин, Влажные салфетки, Контрактубекс}</v>
      </c>
      <c r="B901" t="str">
        <f ca="1">IF('Четырёхпредметные наборы'!$E31 &gt;=Параметры!$A$2,"{"&amp;'Четырёхпредметные наборы'!B31&amp;"}","")</f>
        <v>{Валидол}</v>
      </c>
      <c r="C901">
        <f ca="1">'Четырёхпредметные наборы'!$E31/COUNT('Список покупок'!$A$2:$A$31)</f>
        <v>0.2</v>
      </c>
      <c r="D901">
        <f ca="1">'Четырёхпредметные наборы'!$E31/INDIRECT(ADDRESS(MATCH(A901,Таблицы!$M$3:$M$122)+1,4,,,Таблицы!$M$1))</f>
        <v>1</v>
      </c>
      <c r="E901" s="5">
        <f t="shared" ref="E901:E964" ca="1" si="14">C901*D901</f>
        <v>0.2</v>
      </c>
    </row>
    <row r="902" spans="1:5" hidden="1" x14ac:dyDescent="0.3">
      <c r="A902" t="str">
        <f ca="1">IF('Четырёхпредметные наборы'!$E32 &gt;=Параметры!$A$2,"{"&amp;'Четырёхпредметные наборы'!A32&amp;", "&amp;'Четырёхпредметные наборы'!C32&amp;", "&amp;'Четырёхпредметные наборы'!D32&amp;"}","")</f>
        <v/>
      </c>
      <c r="B902" t="str">
        <f ca="1">IF('Четырёхпредметные наборы'!$E32 &gt;=Параметры!$A$2,"{"&amp;'Четырёхпредметные наборы'!B32&amp;"}","")</f>
        <v/>
      </c>
      <c r="C902">
        <f ca="1">'Четырёхпредметные наборы'!$E32/COUNT('Список покупок'!$A$2:$A$31)</f>
        <v>0.1</v>
      </c>
      <c r="D902" t="e">
        <f ca="1">'Четырёхпредметные наборы'!$E32/INDIRECT(ADDRESS(MATCH(A902,Таблицы!$M$3:$M$122)+1,4,,,Таблицы!$M$1))</f>
        <v>#N/A</v>
      </c>
      <c r="E902" s="5" t="e">
        <f t="shared" ca="1" si="14"/>
        <v>#N/A</v>
      </c>
    </row>
    <row r="903" spans="1:5" hidden="1" x14ac:dyDescent="0.3">
      <c r="A903" t="e">
        <f ca="1">IF('Четырёхпредметные наборы'!$E33 &gt;=Параметры!$A$2,"{"&amp;'Четырёхпредметные наборы'!A33&amp;", "&amp;'Четырёхпредметные наборы'!C33&amp;", "&amp;'Четырёхпредметные наборы'!D33&amp;"}","")</f>
        <v>#N/A</v>
      </c>
      <c r="B903" t="e">
        <f ca="1">IF('Четырёхпредметные наборы'!$E33 &gt;=Параметры!$A$2,"{"&amp;'Четырёхпредметные наборы'!B33&amp;"}","")</f>
        <v>#N/A</v>
      </c>
      <c r="C903" t="e">
        <f ca="1">'Четырёхпредметные наборы'!$E33/COUNT('Список покупок'!$A$2:$A$31)</f>
        <v>#N/A</v>
      </c>
      <c r="D903" t="e">
        <f ca="1">'Четырёхпредметные наборы'!$E33/INDIRECT(ADDRESS(MATCH(A903,Таблицы!$M$3:$M$122)+1,4,,,Таблицы!$M$1))</f>
        <v>#N/A</v>
      </c>
      <c r="E903" s="5" t="e">
        <f t="shared" ca="1" si="14"/>
        <v>#N/A</v>
      </c>
    </row>
    <row r="904" spans="1:5" hidden="1" x14ac:dyDescent="0.3">
      <c r="A904" t="e">
        <f ca="1">IF('Четырёхпредметные наборы'!$E34 &gt;=Параметры!$A$2,"{"&amp;'Четырёхпредметные наборы'!A34&amp;", "&amp;'Четырёхпредметные наборы'!C34&amp;", "&amp;'Четырёхпредметные наборы'!D34&amp;"}","")</f>
        <v>#N/A</v>
      </c>
      <c r="B904" t="e">
        <f ca="1">IF('Четырёхпредметные наборы'!$E34 &gt;=Параметры!$A$2,"{"&amp;'Четырёхпредметные наборы'!B34&amp;"}","")</f>
        <v>#N/A</v>
      </c>
      <c r="C904" t="e">
        <f ca="1">'Четырёхпредметные наборы'!$E34/COUNT('Список покупок'!$A$2:$A$31)</f>
        <v>#N/A</v>
      </c>
      <c r="D904" t="e">
        <f ca="1">'Четырёхпредметные наборы'!$E34/INDIRECT(ADDRESS(MATCH(A904,Таблицы!$M$3:$M$122)+1,4,,,Таблицы!$M$1))</f>
        <v>#N/A</v>
      </c>
      <c r="E904" s="5" t="e">
        <f t="shared" ca="1" si="14"/>
        <v>#N/A</v>
      </c>
    </row>
    <row r="905" spans="1:5" hidden="1" x14ac:dyDescent="0.3">
      <c r="A905" t="str">
        <f ca="1">IF('Четырёхпредметные наборы'!$E35 &gt;=Параметры!$A$2,"{"&amp;'Четырёхпредметные наборы'!A35&amp;", "&amp;'Четырёхпредметные наборы'!C35&amp;", "&amp;'Четырёхпредметные наборы'!D35&amp;"}","")</f>
        <v/>
      </c>
      <c r="B905" t="str">
        <f ca="1">IF('Четырёхпредметные наборы'!$E35 &gt;=Параметры!$A$2,"{"&amp;'Четырёхпредметные наборы'!B35&amp;"}","")</f>
        <v/>
      </c>
      <c r="C905">
        <f ca="1">'Четырёхпредметные наборы'!$E35/COUNT('Список покупок'!$A$2:$A$31)</f>
        <v>6.6666666666666666E-2</v>
      </c>
      <c r="D905" t="e">
        <f ca="1">'Четырёхпредметные наборы'!$E35/INDIRECT(ADDRESS(MATCH(A905,Таблицы!$M$3:$M$122)+1,4,,,Таблицы!$M$1))</f>
        <v>#N/A</v>
      </c>
      <c r="E905" s="5" t="e">
        <f t="shared" ca="1" si="14"/>
        <v>#N/A</v>
      </c>
    </row>
    <row r="906" spans="1:5" hidden="1" x14ac:dyDescent="0.3">
      <c r="A906" t="e">
        <f ca="1">IF('Четырёхпредметные наборы'!$E36 &gt;=Параметры!$A$2,"{"&amp;'Четырёхпредметные наборы'!A36&amp;", "&amp;'Четырёхпредметные наборы'!C36&amp;", "&amp;'Четырёхпредметные наборы'!D36&amp;"}","")</f>
        <v>#N/A</v>
      </c>
      <c r="B906" t="e">
        <f ca="1">IF('Четырёхпредметные наборы'!$E36 &gt;=Параметры!$A$2,"{"&amp;'Четырёхпредметные наборы'!B36&amp;"}","")</f>
        <v>#N/A</v>
      </c>
      <c r="C906" t="e">
        <f ca="1">'Четырёхпредметные наборы'!$E36/COUNT('Список покупок'!$A$2:$A$31)</f>
        <v>#N/A</v>
      </c>
      <c r="D906" t="e">
        <f ca="1">'Четырёхпредметные наборы'!$E36/INDIRECT(ADDRESS(MATCH(A906,Таблицы!$M$3:$M$122)+1,4,,,Таблицы!$M$1))</f>
        <v>#N/A</v>
      </c>
      <c r="E906" s="5" t="e">
        <f t="shared" ca="1" si="14"/>
        <v>#N/A</v>
      </c>
    </row>
    <row r="907" spans="1:5" hidden="1" x14ac:dyDescent="0.3">
      <c r="A907" t="e">
        <f ca="1">IF('Четырёхпредметные наборы'!$E37 &gt;=Параметры!$A$2,"{"&amp;'Четырёхпредметные наборы'!A37&amp;", "&amp;'Четырёхпредметные наборы'!C37&amp;", "&amp;'Четырёхпредметные наборы'!D37&amp;"}","")</f>
        <v>#N/A</v>
      </c>
      <c r="B907" t="e">
        <f ca="1">IF('Четырёхпредметные наборы'!$E37 &gt;=Параметры!$A$2,"{"&amp;'Четырёхпредметные наборы'!B37&amp;"}","")</f>
        <v>#N/A</v>
      </c>
      <c r="C907" t="e">
        <f ca="1">'Четырёхпредметные наборы'!$E37/COUNT('Список покупок'!$A$2:$A$31)</f>
        <v>#N/A</v>
      </c>
      <c r="D907" t="e">
        <f ca="1">'Четырёхпредметные наборы'!$E37/INDIRECT(ADDRESS(MATCH(A907,Таблицы!$M$3:$M$122)+1,4,,,Таблицы!$M$1))</f>
        <v>#N/A</v>
      </c>
      <c r="E907" s="5" t="e">
        <f t="shared" ca="1" si="14"/>
        <v>#N/A</v>
      </c>
    </row>
    <row r="908" spans="1:5" hidden="1" x14ac:dyDescent="0.3">
      <c r="A908" t="e">
        <f ca="1">IF('Четырёхпредметные наборы'!$E38 &gt;=Параметры!$A$2,"{"&amp;'Четырёхпредметные наборы'!A38&amp;", "&amp;'Четырёхпредметные наборы'!C38&amp;", "&amp;'Четырёхпредметные наборы'!D38&amp;"}","")</f>
        <v>#N/A</v>
      </c>
      <c r="B908" t="e">
        <f ca="1">IF('Четырёхпредметные наборы'!$E38 &gt;=Параметры!$A$2,"{"&amp;'Четырёхпредметные наборы'!B38&amp;"}","")</f>
        <v>#N/A</v>
      </c>
      <c r="C908" t="e">
        <f ca="1">'Четырёхпредметные наборы'!$E38/COUNT('Список покупок'!$A$2:$A$31)</f>
        <v>#N/A</v>
      </c>
      <c r="D908" t="e">
        <f ca="1">'Четырёхпредметные наборы'!$E38/INDIRECT(ADDRESS(MATCH(A908,Таблицы!$M$3:$M$122)+1,4,,,Таблицы!$M$1))</f>
        <v>#N/A</v>
      </c>
      <c r="E908" s="5" t="e">
        <f t="shared" ca="1" si="14"/>
        <v>#N/A</v>
      </c>
    </row>
    <row r="909" spans="1:5" hidden="1" x14ac:dyDescent="0.3">
      <c r="A909" t="e">
        <f ca="1">IF('Четырёхпредметные наборы'!$E39 &gt;=Параметры!$A$2,"{"&amp;'Четырёхпредметные наборы'!A39&amp;", "&amp;'Четырёхпредметные наборы'!C39&amp;", "&amp;'Четырёхпредметные наборы'!D39&amp;"}","")</f>
        <v>#N/A</v>
      </c>
      <c r="B909" t="e">
        <f ca="1">IF('Четырёхпредметные наборы'!$E39 &gt;=Параметры!$A$2,"{"&amp;'Четырёхпредметные наборы'!B39&amp;"}","")</f>
        <v>#N/A</v>
      </c>
      <c r="C909" t="e">
        <f ca="1">'Четырёхпредметные наборы'!$E39/COUNT('Список покупок'!$A$2:$A$31)</f>
        <v>#N/A</v>
      </c>
      <c r="D909" t="e">
        <f ca="1">'Четырёхпредметные наборы'!$E39/INDIRECT(ADDRESS(MATCH(A909,Таблицы!$M$3:$M$122)+1,4,,,Таблицы!$M$1))</f>
        <v>#N/A</v>
      </c>
      <c r="E909" s="5" t="e">
        <f t="shared" ca="1" si="14"/>
        <v>#N/A</v>
      </c>
    </row>
    <row r="910" spans="1:5" hidden="1" x14ac:dyDescent="0.3">
      <c r="A910" t="e">
        <f ca="1">IF('Четырёхпредметные наборы'!$E40 &gt;=Параметры!$A$2,"{"&amp;'Четырёхпредметные наборы'!A40&amp;", "&amp;'Четырёхпредметные наборы'!C40&amp;", "&amp;'Четырёхпредметные наборы'!D40&amp;"}","")</f>
        <v>#N/A</v>
      </c>
      <c r="B910" t="e">
        <f ca="1">IF('Четырёхпредметные наборы'!$E40 &gt;=Параметры!$A$2,"{"&amp;'Четырёхпредметные наборы'!B40&amp;"}","")</f>
        <v>#N/A</v>
      </c>
      <c r="C910" t="e">
        <f ca="1">'Четырёхпредметные наборы'!$E40/COUNT('Список покупок'!$A$2:$A$31)</f>
        <v>#N/A</v>
      </c>
      <c r="D910" t="e">
        <f ca="1">'Четырёхпредметные наборы'!$E40/INDIRECT(ADDRESS(MATCH(A910,Таблицы!$M$3:$M$122)+1,4,,,Таблицы!$M$1))</f>
        <v>#N/A</v>
      </c>
      <c r="E910" s="5" t="e">
        <f t="shared" ca="1" si="14"/>
        <v>#N/A</v>
      </c>
    </row>
    <row r="911" spans="1:5" hidden="1" x14ac:dyDescent="0.3">
      <c r="A911" t="str">
        <f ca="1">IF('Четырёхпредметные наборы'!$E41 &gt;=Параметры!$A$2,"{"&amp;'Четырёхпредметные наборы'!A41&amp;", "&amp;'Четырёхпредметные наборы'!C41&amp;", "&amp;'Четырёхпредметные наборы'!D41&amp;"}","")</f>
        <v/>
      </c>
      <c r="B911" t="str">
        <f ca="1">IF('Четырёхпредметные наборы'!$E41 &gt;=Параметры!$A$2,"{"&amp;'Четырёхпредметные наборы'!B41&amp;"}","")</f>
        <v/>
      </c>
      <c r="C911">
        <f ca="1">'Четырёхпредметные наборы'!$E41/COUNT('Список покупок'!$A$2:$A$31)</f>
        <v>0.1</v>
      </c>
      <c r="D911" t="e">
        <f ca="1">'Четырёхпредметные наборы'!$E41/INDIRECT(ADDRESS(MATCH(A911,Таблицы!$M$3:$M$122)+1,4,,,Таблицы!$M$1))</f>
        <v>#N/A</v>
      </c>
      <c r="E911" s="5" t="e">
        <f t="shared" ca="1" si="14"/>
        <v>#N/A</v>
      </c>
    </row>
    <row r="912" spans="1:5" hidden="1" x14ac:dyDescent="0.3">
      <c r="A912" t="e">
        <f ca="1">IF('Четырёхпредметные наборы'!$E42 &gt;=Параметры!$A$2,"{"&amp;'Четырёхпредметные наборы'!A42&amp;", "&amp;'Четырёхпредметные наборы'!C42&amp;", "&amp;'Четырёхпредметные наборы'!D42&amp;"}","")</f>
        <v>#N/A</v>
      </c>
      <c r="B912" t="e">
        <f ca="1">IF('Четырёхпредметные наборы'!$E42 &gt;=Параметры!$A$2,"{"&amp;'Четырёхпредметные наборы'!B42&amp;"}","")</f>
        <v>#N/A</v>
      </c>
      <c r="C912" t="e">
        <f ca="1">'Четырёхпредметные наборы'!$E42/COUNT('Список покупок'!$A$2:$A$31)</f>
        <v>#N/A</v>
      </c>
      <c r="D912" t="e">
        <f ca="1">'Четырёхпредметные наборы'!$E42/INDIRECT(ADDRESS(MATCH(A912,Таблицы!$M$3:$M$122)+1,4,,,Таблицы!$M$1))</f>
        <v>#N/A</v>
      </c>
      <c r="E912" s="5" t="e">
        <f t="shared" ca="1" si="14"/>
        <v>#N/A</v>
      </c>
    </row>
    <row r="913" spans="1:5" hidden="1" x14ac:dyDescent="0.3">
      <c r="A913" t="e">
        <f ca="1">IF('Четырёхпредметные наборы'!$E43 &gt;=Параметры!$A$2,"{"&amp;'Четырёхпредметные наборы'!A43&amp;", "&amp;'Четырёхпредметные наборы'!C43&amp;", "&amp;'Четырёхпредметные наборы'!D43&amp;"}","")</f>
        <v>#N/A</v>
      </c>
      <c r="B913" t="e">
        <f ca="1">IF('Четырёхпредметные наборы'!$E43 &gt;=Параметры!$A$2,"{"&amp;'Четырёхпредметные наборы'!B43&amp;"}","")</f>
        <v>#N/A</v>
      </c>
      <c r="C913" t="e">
        <f ca="1">'Четырёхпредметные наборы'!$E43/COUNT('Список покупок'!$A$2:$A$31)</f>
        <v>#N/A</v>
      </c>
      <c r="D913" t="e">
        <f ca="1">'Четырёхпредметные наборы'!$E43/INDIRECT(ADDRESS(MATCH(A913,Таблицы!$M$3:$M$122)+1,4,,,Таблицы!$M$1))</f>
        <v>#N/A</v>
      </c>
      <c r="E913" s="5" t="e">
        <f t="shared" ca="1" si="14"/>
        <v>#N/A</v>
      </c>
    </row>
    <row r="914" spans="1:5" hidden="1" x14ac:dyDescent="0.3">
      <c r="A914" t="str">
        <f ca="1">IF('Четырёхпредметные наборы'!$E44 &gt;=Параметры!$A$2,"{"&amp;'Четырёхпредметные наборы'!A44&amp;", "&amp;'Четырёхпредметные наборы'!C44&amp;", "&amp;'Четырёхпредметные наборы'!D44&amp;"}","")</f>
        <v/>
      </c>
      <c r="B914" t="str">
        <f ca="1">IF('Четырёхпредметные наборы'!$E44 &gt;=Параметры!$A$2,"{"&amp;'Четырёхпредметные наборы'!B44&amp;"}","")</f>
        <v/>
      </c>
      <c r="C914">
        <f ca="1">'Четырёхпредметные наборы'!$E44/COUNT('Список покупок'!$A$2:$A$31)</f>
        <v>6.6666666666666666E-2</v>
      </c>
      <c r="D914" t="e">
        <f ca="1">'Четырёхпредметные наборы'!$E44/INDIRECT(ADDRESS(MATCH(A914,Таблицы!$M$3:$M$122)+1,4,,,Таблицы!$M$1))</f>
        <v>#N/A</v>
      </c>
      <c r="E914" s="5" t="e">
        <f t="shared" ca="1" si="14"/>
        <v>#N/A</v>
      </c>
    </row>
    <row r="915" spans="1:5" hidden="1" x14ac:dyDescent="0.3">
      <c r="A915" t="e">
        <f ca="1">IF('Четырёхпредметные наборы'!$E45 &gt;=Параметры!$A$2,"{"&amp;'Четырёхпредметные наборы'!A45&amp;", "&amp;'Четырёхпредметные наборы'!C45&amp;", "&amp;'Четырёхпредметные наборы'!D45&amp;"}","")</f>
        <v>#N/A</v>
      </c>
      <c r="B915" t="e">
        <f ca="1">IF('Четырёхпредметные наборы'!$E45 &gt;=Параметры!$A$2,"{"&amp;'Четырёхпредметные наборы'!B45&amp;"}","")</f>
        <v>#N/A</v>
      </c>
      <c r="C915" t="e">
        <f ca="1">'Четырёхпредметные наборы'!$E45/COUNT('Список покупок'!$A$2:$A$31)</f>
        <v>#N/A</v>
      </c>
      <c r="D915" t="e">
        <f ca="1">'Четырёхпредметные наборы'!$E45/INDIRECT(ADDRESS(MATCH(A915,Таблицы!$M$3:$M$122)+1,4,,,Таблицы!$M$1))</f>
        <v>#N/A</v>
      </c>
      <c r="E915" s="5" t="e">
        <f t="shared" ca="1" si="14"/>
        <v>#N/A</v>
      </c>
    </row>
    <row r="916" spans="1:5" hidden="1" x14ac:dyDescent="0.3">
      <c r="A916" t="e">
        <f ca="1">IF('Четырёхпредметные наборы'!$E46 &gt;=Параметры!$A$2,"{"&amp;'Четырёхпредметные наборы'!A46&amp;", "&amp;'Четырёхпредметные наборы'!C46&amp;", "&amp;'Четырёхпредметные наборы'!D46&amp;"}","")</f>
        <v>#N/A</v>
      </c>
      <c r="B916" t="e">
        <f ca="1">IF('Четырёхпредметные наборы'!$E46 &gt;=Параметры!$A$2,"{"&amp;'Четырёхпредметные наборы'!B46&amp;"}","")</f>
        <v>#N/A</v>
      </c>
      <c r="C916" t="e">
        <f ca="1">'Четырёхпредметные наборы'!$E46/COUNT('Список покупок'!$A$2:$A$31)</f>
        <v>#N/A</v>
      </c>
      <c r="D916" t="e">
        <f ca="1">'Четырёхпредметные наборы'!$E46/INDIRECT(ADDRESS(MATCH(A916,Таблицы!$M$3:$M$122)+1,4,,,Таблицы!$M$1))</f>
        <v>#N/A</v>
      </c>
      <c r="E916" s="5" t="e">
        <f t="shared" ca="1" si="14"/>
        <v>#N/A</v>
      </c>
    </row>
    <row r="917" spans="1:5" hidden="1" x14ac:dyDescent="0.3">
      <c r="A917" t="e">
        <f ca="1">IF('Четырёхпредметные наборы'!$E47 &gt;=Параметры!$A$2,"{"&amp;'Четырёхпредметные наборы'!A47&amp;", "&amp;'Четырёхпредметные наборы'!C47&amp;", "&amp;'Четырёхпредметные наборы'!D47&amp;"}","")</f>
        <v>#N/A</v>
      </c>
      <c r="B917" t="e">
        <f ca="1">IF('Четырёхпредметные наборы'!$E47 &gt;=Параметры!$A$2,"{"&amp;'Четырёхпредметные наборы'!B47&amp;"}","")</f>
        <v>#N/A</v>
      </c>
      <c r="C917" t="e">
        <f ca="1">'Четырёхпредметные наборы'!$E47/COUNT('Список покупок'!$A$2:$A$31)</f>
        <v>#N/A</v>
      </c>
      <c r="D917" t="e">
        <f ca="1">'Четырёхпредметные наборы'!$E47/INDIRECT(ADDRESS(MATCH(A917,Таблицы!$M$3:$M$122)+1,4,,,Таблицы!$M$1))</f>
        <v>#N/A</v>
      </c>
      <c r="E917" s="5" t="e">
        <f t="shared" ca="1" si="14"/>
        <v>#N/A</v>
      </c>
    </row>
    <row r="918" spans="1:5" hidden="1" x14ac:dyDescent="0.3">
      <c r="A918" t="e">
        <f ca="1">IF('Четырёхпредметные наборы'!$E48 &gt;=Параметры!$A$2,"{"&amp;'Четырёхпредметные наборы'!A48&amp;", "&amp;'Четырёхпредметные наборы'!C48&amp;", "&amp;'Четырёхпредметные наборы'!D48&amp;"}","")</f>
        <v>#N/A</v>
      </c>
      <c r="B918" t="e">
        <f ca="1">IF('Четырёхпредметные наборы'!$E48 &gt;=Параметры!$A$2,"{"&amp;'Четырёхпредметные наборы'!B48&amp;"}","")</f>
        <v>#N/A</v>
      </c>
      <c r="C918" t="e">
        <f ca="1">'Четырёхпредметные наборы'!$E48/COUNT('Список покупок'!$A$2:$A$31)</f>
        <v>#N/A</v>
      </c>
      <c r="D918" t="e">
        <f ca="1">'Четырёхпредметные наборы'!$E48/INDIRECT(ADDRESS(MATCH(A918,Таблицы!$M$3:$M$122)+1,4,,,Таблицы!$M$1))</f>
        <v>#N/A</v>
      </c>
      <c r="E918" s="5" t="e">
        <f t="shared" ca="1" si="14"/>
        <v>#N/A</v>
      </c>
    </row>
    <row r="919" spans="1:5" hidden="1" x14ac:dyDescent="0.3">
      <c r="A919" t="e">
        <f ca="1">IF('Четырёхпредметные наборы'!$E49 &gt;=Параметры!$A$2,"{"&amp;'Четырёхпредметные наборы'!A49&amp;", "&amp;'Четырёхпредметные наборы'!C49&amp;", "&amp;'Четырёхпредметные наборы'!D49&amp;"}","")</f>
        <v>#N/A</v>
      </c>
      <c r="B919" t="e">
        <f ca="1">IF('Четырёхпредметные наборы'!$E49 &gt;=Параметры!$A$2,"{"&amp;'Четырёхпредметные наборы'!B49&amp;"}","")</f>
        <v>#N/A</v>
      </c>
      <c r="C919" t="e">
        <f ca="1">'Четырёхпредметные наборы'!$E49/COUNT('Список покупок'!$A$2:$A$31)</f>
        <v>#N/A</v>
      </c>
      <c r="D919" t="e">
        <f ca="1">'Четырёхпредметные наборы'!$E49/INDIRECT(ADDRESS(MATCH(A919,Таблицы!$M$3:$M$122)+1,4,,,Таблицы!$M$1))</f>
        <v>#N/A</v>
      </c>
      <c r="E919" s="5" t="e">
        <f t="shared" ca="1" si="14"/>
        <v>#N/A</v>
      </c>
    </row>
    <row r="920" spans="1:5" hidden="1" x14ac:dyDescent="0.3">
      <c r="A920" t="e">
        <f ca="1">IF('Четырёхпредметные наборы'!$E50 &gt;=Параметры!$A$2,"{"&amp;'Четырёхпредметные наборы'!A50&amp;", "&amp;'Четырёхпредметные наборы'!C50&amp;", "&amp;'Четырёхпредметные наборы'!D50&amp;"}","")</f>
        <v>#N/A</v>
      </c>
      <c r="B920" t="e">
        <f ca="1">IF('Четырёхпредметные наборы'!$E50 &gt;=Параметры!$A$2,"{"&amp;'Четырёхпредметные наборы'!B50&amp;"}","")</f>
        <v>#N/A</v>
      </c>
      <c r="C920" t="e">
        <f ca="1">'Четырёхпредметные наборы'!$E50/COUNT('Список покупок'!$A$2:$A$31)</f>
        <v>#N/A</v>
      </c>
      <c r="D920" t="e">
        <f ca="1">'Четырёхпредметные наборы'!$E50/INDIRECT(ADDRESS(MATCH(A920,Таблицы!$M$3:$M$122)+1,4,,,Таблицы!$M$1))</f>
        <v>#N/A</v>
      </c>
      <c r="E920" s="5" t="e">
        <f t="shared" ca="1" si="14"/>
        <v>#N/A</v>
      </c>
    </row>
    <row r="921" spans="1:5" hidden="1" x14ac:dyDescent="0.3">
      <c r="A921" t="e">
        <f ca="1">IF('Четырёхпредметные наборы'!$E51 &gt;=Параметры!$A$2,"{"&amp;'Четырёхпредметные наборы'!A51&amp;", "&amp;'Четырёхпредметные наборы'!C51&amp;", "&amp;'Четырёхпредметные наборы'!D51&amp;"}","")</f>
        <v>#N/A</v>
      </c>
      <c r="B921" t="e">
        <f ca="1">IF('Четырёхпредметные наборы'!$E51 &gt;=Параметры!$A$2,"{"&amp;'Четырёхпредметные наборы'!B51&amp;"}","")</f>
        <v>#N/A</v>
      </c>
      <c r="C921" t="e">
        <f ca="1">'Четырёхпредметные наборы'!$E51/COUNT('Список покупок'!$A$2:$A$31)</f>
        <v>#N/A</v>
      </c>
      <c r="D921" t="e">
        <f ca="1">'Четырёхпредметные наборы'!$E51/INDIRECT(ADDRESS(MATCH(A921,Таблицы!$M$3:$M$122)+1,4,,,Таблицы!$M$1))</f>
        <v>#N/A</v>
      </c>
      <c r="E921" s="5" t="e">
        <f t="shared" ca="1" si="14"/>
        <v>#N/A</v>
      </c>
    </row>
    <row r="922" spans="1:5" hidden="1" x14ac:dyDescent="0.3">
      <c r="A922" t="e">
        <f ca="1">IF('Четырёхпредметные наборы'!$E52 &gt;=Параметры!$A$2,"{"&amp;'Четырёхпредметные наборы'!A52&amp;", "&amp;'Четырёхпредметные наборы'!C52&amp;", "&amp;'Четырёхпредметные наборы'!D52&amp;"}","")</f>
        <v>#N/A</v>
      </c>
      <c r="B922" t="e">
        <f ca="1">IF('Четырёхпредметные наборы'!$E52 &gt;=Параметры!$A$2,"{"&amp;'Четырёхпредметные наборы'!B52&amp;"}","")</f>
        <v>#N/A</v>
      </c>
      <c r="C922" t="e">
        <f ca="1">'Четырёхпредметные наборы'!$E52/COUNT('Список покупок'!$A$2:$A$31)</f>
        <v>#N/A</v>
      </c>
      <c r="D922" t="e">
        <f ca="1">'Четырёхпредметные наборы'!$E52/INDIRECT(ADDRESS(MATCH(A922,Таблицы!$M$3:$M$122)+1,4,,,Таблицы!$M$1))</f>
        <v>#N/A</v>
      </c>
      <c r="E922" s="5" t="e">
        <f t="shared" ca="1" si="14"/>
        <v>#N/A</v>
      </c>
    </row>
    <row r="923" spans="1:5" hidden="1" x14ac:dyDescent="0.3">
      <c r="A923" t="e">
        <f ca="1">IF('Четырёхпредметные наборы'!$E53 &gt;=Параметры!$A$2,"{"&amp;'Четырёхпредметные наборы'!A53&amp;", "&amp;'Четырёхпредметные наборы'!C53&amp;", "&amp;'Четырёхпредметные наборы'!D53&amp;"}","")</f>
        <v>#N/A</v>
      </c>
      <c r="B923" t="e">
        <f ca="1">IF('Четырёхпредметные наборы'!$E53 &gt;=Параметры!$A$2,"{"&amp;'Четырёхпредметные наборы'!B53&amp;"}","")</f>
        <v>#N/A</v>
      </c>
      <c r="C923" t="e">
        <f ca="1">'Четырёхпредметные наборы'!$E53/COUNT('Список покупок'!$A$2:$A$31)</f>
        <v>#N/A</v>
      </c>
      <c r="D923" t="e">
        <f ca="1">'Четырёхпредметные наборы'!$E53/INDIRECT(ADDRESS(MATCH(A923,Таблицы!$M$3:$M$122)+1,4,,,Таблицы!$M$1))</f>
        <v>#N/A</v>
      </c>
      <c r="E923" s="5" t="e">
        <f t="shared" ca="1" si="14"/>
        <v>#N/A</v>
      </c>
    </row>
    <row r="924" spans="1:5" hidden="1" x14ac:dyDescent="0.3">
      <c r="A924" t="e">
        <f ca="1">IF('Четырёхпредметные наборы'!$E54 &gt;=Параметры!$A$2,"{"&amp;'Четырёхпредметные наборы'!A54&amp;", "&amp;'Четырёхпредметные наборы'!C54&amp;", "&amp;'Четырёхпредметные наборы'!D54&amp;"}","")</f>
        <v>#N/A</v>
      </c>
      <c r="B924" t="e">
        <f ca="1">IF('Четырёхпредметные наборы'!$E54 &gt;=Параметры!$A$2,"{"&amp;'Четырёхпредметные наборы'!B54&amp;"}","")</f>
        <v>#N/A</v>
      </c>
      <c r="C924" t="e">
        <f ca="1">'Четырёхпредметные наборы'!$E54/COUNT('Список покупок'!$A$2:$A$31)</f>
        <v>#N/A</v>
      </c>
      <c r="D924" t="e">
        <f ca="1">'Четырёхпредметные наборы'!$E54/INDIRECT(ADDRESS(MATCH(A924,Таблицы!$M$3:$M$122)+1,4,,,Таблицы!$M$1))</f>
        <v>#N/A</v>
      </c>
      <c r="E924" s="5" t="e">
        <f t="shared" ca="1" si="14"/>
        <v>#N/A</v>
      </c>
    </row>
    <row r="925" spans="1:5" hidden="1" x14ac:dyDescent="0.3">
      <c r="A925" t="e">
        <f ca="1">IF('Четырёхпредметные наборы'!$E55 &gt;=Параметры!$A$2,"{"&amp;'Четырёхпредметные наборы'!A55&amp;", "&amp;'Четырёхпредметные наборы'!C55&amp;", "&amp;'Четырёхпредметные наборы'!D55&amp;"}","")</f>
        <v>#N/A</v>
      </c>
      <c r="B925" t="e">
        <f ca="1">IF('Четырёхпредметные наборы'!$E55 &gt;=Параметры!$A$2,"{"&amp;'Четырёхпредметные наборы'!B55&amp;"}","")</f>
        <v>#N/A</v>
      </c>
      <c r="C925" t="e">
        <f ca="1">'Четырёхпредметные наборы'!$E55/COUNT('Список покупок'!$A$2:$A$31)</f>
        <v>#N/A</v>
      </c>
      <c r="D925" t="e">
        <f ca="1">'Четырёхпредметные наборы'!$E55/INDIRECT(ADDRESS(MATCH(A925,Таблицы!$M$3:$M$122)+1,4,,,Таблицы!$M$1))</f>
        <v>#N/A</v>
      </c>
      <c r="E925" s="5" t="e">
        <f t="shared" ca="1" si="14"/>
        <v>#N/A</v>
      </c>
    </row>
    <row r="926" spans="1:5" hidden="1" x14ac:dyDescent="0.3">
      <c r="A926" t="str">
        <f ca="1">IF('Четырёхпредметные наборы'!$E56 &gt;=Параметры!$A$2,"{"&amp;'Четырёхпредметные наборы'!A56&amp;", "&amp;'Четырёхпредметные наборы'!C56&amp;", "&amp;'Четырёхпредметные наборы'!D56&amp;"}","")</f>
        <v/>
      </c>
      <c r="B926" t="str">
        <f ca="1">IF('Четырёхпредметные наборы'!$E56 &gt;=Параметры!$A$2,"{"&amp;'Четырёхпредметные наборы'!B56&amp;"}","")</f>
        <v/>
      </c>
      <c r="C926">
        <f ca="1">'Четырёхпредметные наборы'!$E56/COUNT('Список покупок'!$A$2:$A$31)</f>
        <v>0.1</v>
      </c>
      <c r="D926" t="e">
        <f ca="1">'Четырёхпредметные наборы'!$E56/INDIRECT(ADDRESS(MATCH(A926,Таблицы!$M$3:$M$122)+1,4,,,Таблицы!$M$1))</f>
        <v>#N/A</v>
      </c>
      <c r="E926" s="5" t="e">
        <f t="shared" ca="1" si="14"/>
        <v>#N/A</v>
      </c>
    </row>
    <row r="927" spans="1:5" hidden="1" x14ac:dyDescent="0.3">
      <c r="A927" t="e">
        <f ca="1">IF('Четырёхпредметные наборы'!$E57 &gt;=Параметры!$A$2,"{"&amp;'Четырёхпредметные наборы'!A57&amp;", "&amp;'Четырёхпредметные наборы'!C57&amp;", "&amp;'Четырёхпредметные наборы'!D57&amp;"}","")</f>
        <v>#N/A</v>
      </c>
      <c r="B927" t="e">
        <f ca="1">IF('Четырёхпредметные наборы'!$E57 &gt;=Параметры!$A$2,"{"&amp;'Четырёхпредметные наборы'!B57&amp;"}","")</f>
        <v>#N/A</v>
      </c>
      <c r="C927" t="e">
        <f ca="1">'Четырёхпредметные наборы'!$E57/COUNT('Список покупок'!$A$2:$A$31)</f>
        <v>#N/A</v>
      </c>
      <c r="D927" t="e">
        <f ca="1">'Четырёхпредметные наборы'!$E57/INDIRECT(ADDRESS(MATCH(A927,Таблицы!$M$3:$M$122)+1,4,,,Таблицы!$M$1))</f>
        <v>#N/A</v>
      </c>
      <c r="E927" s="5" t="e">
        <f t="shared" ca="1" si="14"/>
        <v>#N/A</v>
      </c>
    </row>
    <row r="928" spans="1:5" hidden="1" x14ac:dyDescent="0.3">
      <c r="A928" t="e">
        <f ca="1">IF('Четырёхпредметные наборы'!$E58 &gt;=Параметры!$A$2,"{"&amp;'Четырёхпредметные наборы'!A58&amp;", "&amp;'Четырёхпредметные наборы'!C58&amp;", "&amp;'Четырёхпредметные наборы'!D58&amp;"}","")</f>
        <v>#N/A</v>
      </c>
      <c r="B928" t="e">
        <f ca="1">IF('Четырёхпредметные наборы'!$E58 &gt;=Параметры!$A$2,"{"&amp;'Четырёхпредметные наборы'!B58&amp;"}","")</f>
        <v>#N/A</v>
      </c>
      <c r="C928" t="e">
        <f ca="1">'Четырёхпредметные наборы'!$E58/COUNT('Список покупок'!$A$2:$A$31)</f>
        <v>#N/A</v>
      </c>
      <c r="D928" t="e">
        <f ca="1">'Четырёхпредметные наборы'!$E58/INDIRECT(ADDRESS(MATCH(A928,Таблицы!$M$3:$M$122)+1,4,,,Таблицы!$M$1))</f>
        <v>#N/A</v>
      </c>
      <c r="E928" s="5" t="e">
        <f t="shared" ca="1" si="14"/>
        <v>#N/A</v>
      </c>
    </row>
    <row r="929" spans="1:5" hidden="1" x14ac:dyDescent="0.3">
      <c r="A929" t="str">
        <f ca="1">IF('Четырёхпредметные наборы'!$E59 &gt;=Параметры!$A$2,"{"&amp;'Четырёхпредметные наборы'!A59&amp;", "&amp;'Четырёхпредметные наборы'!C59&amp;", "&amp;'Четырёхпредметные наборы'!D59&amp;"}","")</f>
        <v/>
      </c>
      <c r="B929" t="str">
        <f ca="1">IF('Четырёхпредметные наборы'!$E59 &gt;=Параметры!$A$2,"{"&amp;'Четырёхпредметные наборы'!B59&amp;"}","")</f>
        <v/>
      </c>
      <c r="C929">
        <f ca="1">'Четырёхпредметные наборы'!$E59/COUNT('Список покупок'!$A$2:$A$31)</f>
        <v>6.6666666666666666E-2</v>
      </c>
      <c r="D929" t="e">
        <f ca="1">'Четырёхпредметные наборы'!$E59/INDIRECT(ADDRESS(MATCH(A929,Таблицы!$M$3:$M$122)+1,4,,,Таблицы!$M$1))</f>
        <v>#N/A</v>
      </c>
      <c r="E929" s="5" t="e">
        <f t="shared" ca="1" si="14"/>
        <v>#N/A</v>
      </c>
    </row>
    <row r="930" spans="1:5" hidden="1" x14ac:dyDescent="0.3">
      <c r="A930" t="e">
        <f ca="1">IF('Четырёхпредметные наборы'!$E60 &gt;=Параметры!$A$2,"{"&amp;'Четырёхпредметные наборы'!A60&amp;", "&amp;'Четырёхпредметные наборы'!C60&amp;", "&amp;'Четырёхпредметные наборы'!D60&amp;"}","")</f>
        <v>#N/A</v>
      </c>
      <c r="B930" t="e">
        <f ca="1">IF('Четырёхпредметные наборы'!$E60 &gt;=Параметры!$A$2,"{"&amp;'Четырёхпредметные наборы'!B60&amp;"}","")</f>
        <v>#N/A</v>
      </c>
      <c r="C930" t="e">
        <f ca="1">'Четырёхпредметные наборы'!$E60/COUNT('Список покупок'!$A$2:$A$31)</f>
        <v>#N/A</v>
      </c>
      <c r="D930" t="e">
        <f ca="1">'Четырёхпредметные наборы'!$E60/INDIRECT(ADDRESS(MATCH(A930,Таблицы!$M$3:$M$122)+1,4,,,Таблицы!$M$1))</f>
        <v>#N/A</v>
      </c>
      <c r="E930" s="5" t="e">
        <f t="shared" ca="1" si="14"/>
        <v>#N/A</v>
      </c>
    </row>
    <row r="931" spans="1:5" hidden="1" x14ac:dyDescent="0.3">
      <c r="A931" t="e">
        <f ca="1">IF('Четырёхпредметные наборы'!$E61 &gt;=Параметры!$A$2,"{"&amp;'Четырёхпредметные наборы'!A61&amp;", "&amp;'Четырёхпредметные наборы'!C61&amp;", "&amp;'Четырёхпредметные наборы'!D61&amp;"}","")</f>
        <v>#N/A</v>
      </c>
      <c r="B931" t="e">
        <f ca="1">IF('Четырёхпредметные наборы'!$E61 &gt;=Параметры!$A$2,"{"&amp;'Четырёхпредметные наборы'!B61&amp;"}","")</f>
        <v>#N/A</v>
      </c>
      <c r="C931" t="e">
        <f ca="1">'Четырёхпредметные наборы'!$E61/COUNT('Список покупок'!$A$2:$A$31)</f>
        <v>#N/A</v>
      </c>
      <c r="D931" t="e">
        <f ca="1">'Четырёхпредметные наборы'!$E61/INDIRECT(ADDRESS(MATCH(A931,Таблицы!$M$3:$M$122)+1,4,,,Таблицы!$M$1))</f>
        <v>#N/A</v>
      </c>
      <c r="E931" s="5" t="e">
        <f t="shared" ca="1" si="14"/>
        <v>#N/A</v>
      </c>
    </row>
    <row r="932" spans="1:5" hidden="1" x14ac:dyDescent="0.3">
      <c r="A932" t="e">
        <f ca="1">IF('Четырёхпредметные наборы'!$E62 &gt;=Параметры!$A$2,"{"&amp;'Четырёхпредметные наборы'!A62&amp;", "&amp;'Четырёхпредметные наборы'!C62&amp;", "&amp;'Четырёхпредметные наборы'!D62&amp;"}","")</f>
        <v>#N/A</v>
      </c>
      <c r="B932" t="e">
        <f ca="1">IF('Четырёхпредметные наборы'!$E62 &gt;=Параметры!$A$2,"{"&amp;'Четырёхпредметные наборы'!B62&amp;"}","")</f>
        <v>#N/A</v>
      </c>
      <c r="C932" t="e">
        <f ca="1">'Четырёхпредметные наборы'!$E62/COUNT('Список покупок'!$A$2:$A$31)</f>
        <v>#N/A</v>
      </c>
      <c r="D932" t="e">
        <f ca="1">'Четырёхпредметные наборы'!$E62/INDIRECT(ADDRESS(MATCH(A932,Таблицы!$M$3:$M$122)+1,4,,,Таблицы!$M$1))</f>
        <v>#N/A</v>
      </c>
      <c r="E932" s="5" t="e">
        <f t="shared" ca="1" si="14"/>
        <v>#N/A</v>
      </c>
    </row>
    <row r="933" spans="1:5" hidden="1" x14ac:dyDescent="0.3">
      <c r="A933" t="e">
        <f ca="1">IF('Четырёхпредметные наборы'!$E63 &gt;=Параметры!$A$2,"{"&amp;'Четырёхпредметные наборы'!A63&amp;", "&amp;'Четырёхпредметные наборы'!C63&amp;", "&amp;'Четырёхпредметные наборы'!D63&amp;"}","")</f>
        <v>#N/A</v>
      </c>
      <c r="B933" t="e">
        <f ca="1">IF('Четырёхпредметные наборы'!$E63 &gt;=Параметры!$A$2,"{"&amp;'Четырёхпредметные наборы'!B63&amp;"}","")</f>
        <v>#N/A</v>
      </c>
      <c r="C933" t="e">
        <f ca="1">'Четырёхпредметные наборы'!$E63/COUNT('Список покупок'!$A$2:$A$31)</f>
        <v>#N/A</v>
      </c>
      <c r="D933" t="e">
        <f ca="1">'Четырёхпредметные наборы'!$E63/INDIRECT(ADDRESS(MATCH(A933,Таблицы!$M$3:$M$122)+1,4,,,Таблицы!$M$1))</f>
        <v>#N/A</v>
      </c>
      <c r="E933" s="5" t="e">
        <f t="shared" ca="1" si="14"/>
        <v>#N/A</v>
      </c>
    </row>
    <row r="934" spans="1:5" hidden="1" x14ac:dyDescent="0.3">
      <c r="A934" t="e">
        <f ca="1">IF('Четырёхпредметные наборы'!$E64 &gt;=Параметры!$A$2,"{"&amp;'Четырёхпредметные наборы'!A64&amp;", "&amp;'Четырёхпредметные наборы'!C64&amp;", "&amp;'Четырёхпредметные наборы'!D64&amp;"}","")</f>
        <v>#N/A</v>
      </c>
      <c r="B934" t="e">
        <f ca="1">IF('Четырёхпредметные наборы'!$E64 &gt;=Параметры!$A$2,"{"&amp;'Четырёхпредметные наборы'!B64&amp;"}","")</f>
        <v>#N/A</v>
      </c>
      <c r="C934" t="e">
        <f ca="1">'Четырёхпредметные наборы'!$E64/COUNT('Список покупок'!$A$2:$A$31)</f>
        <v>#N/A</v>
      </c>
      <c r="D934" t="e">
        <f ca="1">'Четырёхпредметные наборы'!$E64/INDIRECT(ADDRESS(MATCH(A934,Таблицы!$M$3:$M$122)+1,4,,,Таблицы!$M$1))</f>
        <v>#N/A</v>
      </c>
      <c r="E934" s="5" t="e">
        <f t="shared" ca="1" si="14"/>
        <v>#N/A</v>
      </c>
    </row>
    <row r="935" spans="1:5" hidden="1" x14ac:dyDescent="0.3">
      <c r="A935" t="e">
        <f ca="1">IF('Четырёхпредметные наборы'!$E65 &gt;=Параметры!$A$2,"{"&amp;'Четырёхпредметные наборы'!A65&amp;", "&amp;'Четырёхпредметные наборы'!C65&amp;", "&amp;'Четырёхпредметные наборы'!D65&amp;"}","")</f>
        <v>#N/A</v>
      </c>
      <c r="B935" t="e">
        <f ca="1">IF('Четырёхпредметные наборы'!$E65 &gt;=Параметры!$A$2,"{"&amp;'Четырёхпредметные наборы'!B65&amp;"}","")</f>
        <v>#N/A</v>
      </c>
      <c r="C935" t="e">
        <f ca="1">'Четырёхпредметные наборы'!$E65/COUNT('Список покупок'!$A$2:$A$31)</f>
        <v>#N/A</v>
      </c>
      <c r="D935" t="e">
        <f ca="1">'Четырёхпредметные наборы'!$E65/INDIRECT(ADDRESS(MATCH(A935,Таблицы!$M$3:$M$122)+1,4,,,Таблицы!$M$1))</f>
        <v>#N/A</v>
      </c>
      <c r="E935" s="5" t="e">
        <f t="shared" ca="1" si="14"/>
        <v>#N/A</v>
      </c>
    </row>
    <row r="936" spans="1:5" hidden="1" x14ac:dyDescent="0.3">
      <c r="A936" t="e">
        <f ca="1">IF('Четырёхпредметные наборы'!$E66 &gt;=Параметры!$A$2,"{"&amp;'Четырёхпредметные наборы'!A66&amp;", "&amp;'Четырёхпредметные наборы'!C66&amp;", "&amp;'Четырёхпредметные наборы'!D66&amp;"}","")</f>
        <v>#N/A</v>
      </c>
      <c r="B936" t="e">
        <f ca="1">IF('Четырёхпредметные наборы'!$E66 &gt;=Параметры!$A$2,"{"&amp;'Четырёхпредметные наборы'!B66&amp;"}","")</f>
        <v>#N/A</v>
      </c>
      <c r="C936" t="e">
        <f ca="1">'Четырёхпредметные наборы'!$E66/COUNT('Список покупок'!$A$2:$A$31)</f>
        <v>#N/A</v>
      </c>
      <c r="D936" t="e">
        <f ca="1">'Четырёхпредметные наборы'!$E66/INDIRECT(ADDRESS(MATCH(A936,Таблицы!$M$3:$M$122)+1,4,,,Таблицы!$M$1))</f>
        <v>#N/A</v>
      </c>
      <c r="E936" s="5" t="e">
        <f t="shared" ca="1" si="14"/>
        <v>#N/A</v>
      </c>
    </row>
    <row r="937" spans="1:5" hidden="1" x14ac:dyDescent="0.3">
      <c r="A937" t="e">
        <f ca="1">IF('Четырёхпредметные наборы'!$E67 &gt;=Параметры!$A$2,"{"&amp;'Четырёхпредметные наборы'!A67&amp;", "&amp;'Четырёхпредметные наборы'!C67&amp;", "&amp;'Четырёхпредметные наборы'!D67&amp;"}","")</f>
        <v>#N/A</v>
      </c>
      <c r="B937" t="e">
        <f ca="1">IF('Четырёхпредметные наборы'!$E67 &gt;=Параметры!$A$2,"{"&amp;'Четырёхпредметные наборы'!B67&amp;"}","")</f>
        <v>#N/A</v>
      </c>
      <c r="C937" t="e">
        <f ca="1">'Четырёхпредметные наборы'!$E67/COUNT('Список покупок'!$A$2:$A$31)</f>
        <v>#N/A</v>
      </c>
      <c r="D937" t="e">
        <f ca="1">'Четырёхпредметные наборы'!$E67/INDIRECT(ADDRESS(MATCH(A937,Таблицы!$M$3:$M$122)+1,4,,,Таблицы!$M$1))</f>
        <v>#N/A</v>
      </c>
      <c r="E937" s="5" t="e">
        <f t="shared" ca="1" si="14"/>
        <v>#N/A</v>
      </c>
    </row>
    <row r="938" spans="1:5" hidden="1" x14ac:dyDescent="0.3">
      <c r="A938" t="e">
        <f ca="1">IF('Четырёхпредметные наборы'!$E68 &gt;=Параметры!$A$2,"{"&amp;'Четырёхпредметные наборы'!A68&amp;", "&amp;'Четырёхпредметные наборы'!C68&amp;", "&amp;'Четырёхпредметные наборы'!D68&amp;"}","")</f>
        <v>#N/A</v>
      </c>
      <c r="B938" t="e">
        <f ca="1">IF('Четырёхпредметные наборы'!$E68 &gt;=Параметры!$A$2,"{"&amp;'Четырёхпредметные наборы'!B68&amp;"}","")</f>
        <v>#N/A</v>
      </c>
      <c r="C938" t="e">
        <f ca="1">'Четырёхпредметные наборы'!$E68/COUNT('Список покупок'!$A$2:$A$31)</f>
        <v>#N/A</v>
      </c>
      <c r="D938" t="e">
        <f ca="1">'Четырёхпредметные наборы'!$E68/INDIRECT(ADDRESS(MATCH(A938,Таблицы!$M$3:$M$122)+1,4,,,Таблицы!$M$1))</f>
        <v>#N/A</v>
      </c>
      <c r="E938" s="5" t="e">
        <f t="shared" ca="1" si="14"/>
        <v>#N/A</v>
      </c>
    </row>
    <row r="939" spans="1:5" hidden="1" x14ac:dyDescent="0.3">
      <c r="A939" t="e">
        <f ca="1">IF('Четырёхпредметные наборы'!$E69 &gt;=Параметры!$A$2,"{"&amp;'Четырёхпредметные наборы'!A69&amp;", "&amp;'Четырёхпредметные наборы'!C69&amp;", "&amp;'Четырёхпредметные наборы'!D69&amp;"}","")</f>
        <v>#N/A</v>
      </c>
      <c r="B939" t="e">
        <f ca="1">IF('Четырёхпредметные наборы'!$E69 &gt;=Параметры!$A$2,"{"&amp;'Четырёхпредметные наборы'!B69&amp;"}","")</f>
        <v>#N/A</v>
      </c>
      <c r="C939" t="e">
        <f ca="1">'Четырёхпредметные наборы'!$E69/COUNT('Список покупок'!$A$2:$A$31)</f>
        <v>#N/A</v>
      </c>
      <c r="D939" t="e">
        <f ca="1">'Четырёхпредметные наборы'!$E69/INDIRECT(ADDRESS(MATCH(A939,Таблицы!$M$3:$M$122)+1,4,,,Таблицы!$M$1))</f>
        <v>#N/A</v>
      </c>
      <c r="E939" s="5" t="e">
        <f t="shared" ca="1" si="14"/>
        <v>#N/A</v>
      </c>
    </row>
    <row r="940" spans="1:5" hidden="1" x14ac:dyDescent="0.3">
      <c r="A940" t="e">
        <f ca="1">IF('Четырёхпредметные наборы'!$E70 &gt;=Параметры!$A$2,"{"&amp;'Четырёхпредметные наборы'!A70&amp;", "&amp;'Четырёхпредметные наборы'!C70&amp;", "&amp;'Четырёхпредметные наборы'!D70&amp;"}","")</f>
        <v>#N/A</v>
      </c>
      <c r="B940" t="e">
        <f ca="1">IF('Четырёхпредметные наборы'!$E70 &gt;=Параметры!$A$2,"{"&amp;'Четырёхпредметные наборы'!B70&amp;"}","")</f>
        <v>#N/A</v>
      </c>
      <c r="C940" t="e">
        <f ca="1">'Четырёхпредметные наборы'!$E70/COUNT('Список покупок'!$A$2:$A$31)</f>
        <v>#N/A</v>
      </c>
      <c r="D940" t="e">
        <f ca="1">'Четырёхпредметные наборы'!$E70/INDIRECT(ADDRESS(MATCH(A940,Таблицы!$M$3:$M$122)+1,4,,,Таблицы!$M$1))</f>
        <v>#N/A</v>
      </c>
      <c r="E940" s="5" t="e">
        <f t="shared" ca="1" si="14"/>
        <v>#N/A</v>
      </c>
    </row>
    <row r="941" spans="1:5" hidden="1" x14ac:dyDescent="0.3">
      <c r="A941" t="e">
        <f ca="1">IF('Четырёхпредметные наборы'!$E71 &gt;=Параметры!$A$2,"{"&amp;'Четырёхпредметные наборы'!A71&amp;", "&amp;'Четырёхпредметные наборы'!C71&amp;", "&amp;'Четырёхпредметные наборы'!D71&amp;"}","")</f>
        <v>#N/A</v>
      </c>
      <c r="B941" t="e">
        <f ca="1">IF('Четырёхпредметные наборы'!$E71 &gt;=Параметры!$A$2,"{"&amp;'Четырёхпредметные наборы'!B71&amp;"}","")</f>
        <v>#N/A</v>
      </c>
      <c r="C941" t="e">
        <f ca="1">'Четырёхпредметные наборы'!$E71/COUNT('Список покупок'!$A$2:$A$31)</f>
        <v>#N/A</v>
      </c>
      <c r="D941" t="e">
        <f ca="1">'Четырёхпредметные наборы'!$E71/INDIRECT(ADDRESS(MATCH(A941,Таблицы!$M$3:$M$122)+1,4,,,Таблицы!$M$1))</f>
        <v>#N/A</v>
      </c>
      <c r="E941" s="5" t="e">
        <f t="shared" ca="1" si="14"/>
        <v>#N/A</v>
      </c>
    </row>
    <row r="942" spans="1:5" hidden="1" x14ac:dyDescent="0.3">
      <c r="A942" t="e">
        <f ca="1">IF('Четырёхпредметные наборы'!$E72 &gt;=Параметры!$A$2,"{"&amp;'Четырёхпредметные наборы'!A72&amp;", "&amp;'Четырёхпредметные наборы'!C72&amp;", "&amp;'Четырёхпредметные наборы'!D72&amp;"}","")</f>
        <v>#N/A</v>
      </c>
      <c r="B942" t="e">
        <f ca="1">IF('Четырёхпредметные наборы'!$E72 &gt;=Параметры!$A$2,"{"&amp;'Четырёхпредметные наборы'!B72&amp;"}","")</f>
        <v>#N/A</v>
      </c>
      <c r="C942" t="e">
        <f ca="1">'Четырёхпредметные наборы'!$E72/COUNT('Список покупок'!$A$2:$A$31)</f>
        <v>#N/A</v>
      </c>
      <c r="D942" t="e">
        <f ca="1">'Четырёхпредметные наборы'!$E72/INDIRECT(ADDRESS(MATCH(A942,Таблицы!$M$3:$M$122)+1,4,,,Таблицы!$M$1))</f>
        <v>#N/A</v>
      </c>
      <c r="E942" s="5" t="e">
        <f t="shared" ca="1" si="14"/>
        <v>#N/A</v>
      </c>
    </row>
    <row r="943" spans="1:5" hidden="1" x14ac:dyDescent="0.3">
      <c r="A943" t="e">
        <f ca="1">IF('Четырёхпредметные наборы'!$E73 &gt;=Параметры!$A$2,"{"&amp;'Четырёхпредметные наборы'!A73&amp;", "&amp;'Четырёхпредметные наборы'!C73&amp;", "&amp;'Четырёхпредметные наборы'!D73&amp;"}","")</f>
        <v>#N/A</v>
      </c>
      <c r="B943" t="e">
        <f ca="1">IF('Четырёхпредметные наборы'!$E73 &gt;=Параметры!$A$2,"{"&amp;'Четырёхпредметные наборы'!B73&amp;"}","")</f>
        <v>#N/A</v>
      </c>
      <c r="C943" t="e">
        <f ca="1">'Четырёхпредметные наборы'!$E73/COUNT('Список покупок'!$A$2:$A$31)</f>
        <v>#N/A</v>
      </c>
      <c r="D943" t="e">
        <f ca="1">'Четырёхпредметные наборы'!$E73/INDIRECT(ADDRESS(MATCH(A943,Таблицы!$M$3:$M$122)+1,4,,,Таблицы!$M$1))</f>
        <v>#N/A</v>
      </c>
      <c r="E943" s="5" t="e">
        <f t="shared" ca="1" si="14"/>
        <v>#N/A</v>
      </c>
    </row>
    <row r="944" spans="1:5" hidden="1" x14ac:dyDescent="0.3">
      <c r="A944" t="e">
        <f ca="1">IF('Четырёхпредметные наборы'!$E74 &gt;=Параметры!$A$2,"{"&amp;'Четырёхпредметные наборы'!A74&amp;", "&amp;'Четырёхпредметные наборы'!C74&amp;", "&amp;'Четырёхпредметные наборы'!D74&amp;"}","")</f>
        <v>#N/A</v>
      </c>
      <c r="B944" t="e">
        <f ca="1">IF('Четырёхпредметные наборы'!$E74 &gt;=Параметры!$A$2,"{"&amp;'Четырёхпредметные наборы'!B74&amp;"}","")</f>
        <v>#N/A</v>
      </c>
      <c r="C944" t="e">
        <f ca="1">'Четырёхпредметные наборы'!$E74/COUNT('Список покупок'!$A$2:$A$31)</f>
        <v>#N/A</v>
      </c>
      <c r="D944" t="e">
        <f ca="1">'Четырёхпредметные наборы'!$E74/INDIRECT(ADDRESS(MATCH(A944,Таблицы!$M$3:$M$122)+1,4,,,Таблицы!$M$1))</f>
        <v>#N/A</v>
      </c>
      <c r="E944" s="5" t="e">
        <f t="shared" ca="1" si="14"/>
        <v>#N/A</v>
      </c>
    </row>
    <row r="945" spans="1:5" hidden="1" x14ac:dyDescent="0.3">
      <c r="A945" t="e">
        <f ca="1">IF('Четырёхпредметные наборы'!$E75 &gt;=Параметры!$A$2,"{"&amp;'Четырёхпредметные наборы'!A75&amp;", "&amp;'Четырёхпредметные наборы'!C75&amp;", "&amp;'Четырёхпредметные наборы'!D75&amp;"}","")</f>
        <v>#N/A</v>
      </c>
      <c r="B945" t="e">
        <f ca="1">IF('Четырёхпредметные наборы'!$E75 &gt;=Параметры!$A$2,"{"&amp;'Четырёхпредметные наборы'!B75&amp;"}","")</f>
        <v>#N/A</v>
      </c>
      <c r="C945" t="e">
        <f ca="1">'Четырёхпредметные наборы'!$E75/COUNT('Список покупок'!$A$2:$A$31)</f>
        <v>#N/A</v>
      </c>
      <c r="D945" t="e">
        <f ca="1">'Четырёхпредметные наборы'!$E75/INDIRECT(ADDRESS(MATCH(A945,Таблицы!$M$3:$M$122)+1,4,,,Таблицы!$M$1))</f>
        <v>#N/A</v>
      </c>
      <c r="E945" s="5" t="e">
        <f t="shared" ca="1" si="14"/>
        <v>#N/A</v>
      </c>
    </row>
    <row r="946" spans="1:5" hidden="1" x14ac:dyDescent="0.3">
      <c r="A946" t="e">
        <f ca="1">IF('Четырёхпредметные наборы'!$E76 &gt;=Параметры!$A$2,"{"&amp;'Четырёхпредметные наборы'!A76&amp;", "&amp;'Четырёхпредметные наборы'!C76&amp;", "&amp;'Четырёхпредметные наборы'!D76&amp;"}","")</f>
        <v>#N/A</v>
      </c>
      <c r="B946" t="e">
        <f ca="1">IF('Четырёхпредметные наборы'!$E76 &gt;=Параметры!$A$2,"{"&amp;'Четырёхпредметные наборы'!B76&amp;"}","")</f>
        <v>#N/A</v>
      </c>
      <c r="C946" t="e">
        <f ca="1">'Четырёхпредметные наборы'!$E76/COUNT('Список покупок'!$A$2:$A$31)</f>
        <v>#N/A</v>
      </c>
      <c r="D946" t="e">
        <f ca="1">'Четырёхпредметные наборы'!$E76/INDIRECT(ADDRESS(MATCH(A946,Таблицы!$M$3:$M$122)+1,4,,,Таблицы!$M$1))</f>
        <v>#N/A</v>
      </c>
      <c r="E946" s="5" t="e">
        <f t="shared" ca="1" si="14"/>
        <v>#N/A</v>
      </c>
    </row>
    <row r="947" spans="1:5" hidden="1" x14ac:dyDescent="0.3">
      <c r="A947" t="e">
        <f ca="1">IF('Четырёхпредметные наборы'!$E77 &gt;=Параметры!$A$2,"{"&amp;'Четырёхпредметные наборы'!A77&amp;", "&amp;'Четырёхпредметные наборы'!C77&amp;", "&amp;'Четырёхпредметные наборы'!D77&amp;"}","")</f>
        <v>#N/A</v>
      </c>
      <c r="B947" t="e">
        <f ca="1">IF('Четырёхпредметные наборы'!$E77 &gt;=Параметры!$A$2,"{"&amp;'Четырёхпредметные наборы'!B77&amp;"}","")</f>
        <v>#N/A</v>
      </c>
      <c r="C947" t="e">
        <f ca="1">'Четырёхпредметные наборы'!$E77/COUNT('Список покупок'!$A$2:$A$31)</f>
        <v>#N/A</v>
      </c>
      <c r="D947" t="e">
        <f ca="1">'Четырёхпредметные наборы'!$E77/INDIRECT(ADDRESS(MATCH(A947,Таблицы!$M$3:$M$122)+1,4,,,Таблицы!$M$1))</f>
        <v>#N/A</v>
      </c>
      <c r="E947" s="5" t="e">
        <f t="shared" ca="1" si="14"/>
        <v>#N/A</v>
      </c>
    </row>
    <row r="948" spans="1:5" hidden="1" x14ac:dyDescent="0.3">
      <c r="A948" t="e">
        <f ca="1">IF('Четырёхпредметные наборы'!$E78 &gt;=Параметры!$A$2,"{"&amp;'Четырёхпредметные наборы'!A78&amp;", "&amp;'Четырёхпредметные наборы'!C78&amp;", "&amp;'Четырёхпредметные наборы'!D78&amp;"}","")</f>
        <v>#N/A</v>
      </c>
      <c r="B948" t="e">
        <f ca="1">IF('Четырёхпредметные наборы'!$E78 &gt;=Параметры!$A$2,"{"&amp;'Четырёхпредметные наборы'!B78&amp;"}","")</f>
        <v>#N/A</v>
      </c>
      <c r="C948" t="e">
        <f ca="1">'Четырёхпредметные наборы'!$E78/COUNT('Список покупок'!$A$2:$A$31)</f>
        <v>#N/A</v>
      </c>
      <c r="D948" t="e">
        <f ca="1">'Четырёхпредметные наборы'!$E78/INDIRECT(ADDRESS(MATCH(A948,Таблицы!$M$3:$M$122)+1,4,,,Таблицы!$M$1))</f>
        <v>#N/A</v>
      </c>
      <c r="E948" s="5" t="e">
        <f t="shared" ca="1" si="14"/>
        <v>#N/A</v>
      </c>
    </row>
    <row r="949" spans="1:5" hidden="1" x14ac:dyDescent="0.3">
      <c r="A949" t="e">
        <f ca="1">IF('Четырёхпредметные наборы'!$E79 &gt;=Параметры!$A$2,"{"&amp;'Четырёхпредметные наборы'!A79&amp;", "&amp;'Четырёхпредметные наборы'!C79&amp;", "&amp;'Четырёхпредметные наборы'!D79&amp;"}","")</f>
        <v>#N/A</v>
      </c>
      <c r="B949" t="e">
        <f ca="1">IF('Четырёхпредметные наборы'!$E79 &gt;=Параметры!$A$2,"{"&amp;'Четырёхпредметные наборы'!B79&amp;"}","")</f>
        <v>#N/A</v>
      </c>
      <c r="C949" t="e">
        <f ca="1">'Четырёхпредметные наборы'!$E79/COUNT('Список покупок'!$A$2:$A$31)</f>
        <v>#N/A</v>
      </c>
      <c r="D949" t="e">
        <f ca="1">'Четырёхпредметные наборы'!$E79/INDIRECT(ADDRESS(MATCH(A949,Таблицы!$M$3:$M$122)+1,4,,,Таблицы!$M$1))</f>
        <v>#N/A</v>
      </c>
      <c r="E949" s="5" t="e">
        <f t="shared" ca="1" si="14"/>
        <v>#N/A</v>
      </c>
    </row>
    <row r="950" spans="1:5" hidden="1" x14ac:dyDescent="0.3">
      <c r="A950" t="e">
        <f ca="1">IF('Четырёхпредметные наборы'!$E80 &gt;=Параметры!$A$2,"{"&amp;'Четырёхпредметные наборы'!A80&amp;", "&amp;'Четырёхпредметные наборы'!C80&amp;", "&amp;'Четырёхпредметные наборы'!D80&amp;"}","")</f>
        <v>#N/A</v>
      </c>
      <c r="B950" t="e">
        <f ca="1">IF('Четырёхпредметные наборы'!$E80 &gt;=Параметры!$A$2,"{"&amp;'Четырёхпредметные наборы'!B80&amp;"}","")</f>
        <v>#N/A</v>
      </c>
      <c r="C950" t="e">
        <f ca="1">'Четырёхпредметные наборы'!$E80/COUNT('Список покупок'!$A$2:$A$31)</f>
        <v>#N/A</v>
      </c>
      <c r="D950" t="e">
        <f ca="1">'Четырёхпредметные наборы'!$E80/INDIRECT(ADDRESS(MATCH(A950,Таблицы!$M$3:$M$122)+1,4,,,Таблицы!$M$1))</f>
        <v>#N/A</v>
      </c>
      <c r="E950" s="5" t="e">
        <f t="shared" ca="1" si="14"/>
        <v>#N/A</v>
      </c>
    </row>
    <row r="951" spans="1:5" hidden="1" x14ac:dyDescent="0.3">
      <c r="A951" t="e">
        <f ca="1">IF('Четырёхпредметные наборы'!$E81 &gt;=Параметры!$A$2,"{"&amp;'Четырёхпредметные наборы'!A81&amp;", "&amp;'Четырёхпредметные наборы'!C81&amp;", "&amp;'Четырёхпредметные наборы'!D81&amp;"}","")</f>
        <v>#N/A</v>
      </c>
      <c r="B951" t="e">
        <f ca="1">IF('Четырёхпредметные наборы'!$E81 &gt;=Параметры!$A$2,"{"&amp;'Четырёхпредметные наборы'!B81&amp;"}","")</f>
        <v>#N/A</v>
      </c>
      <c r="C951" t="e">
        <f ca="1">'Четырёхпредметные наборы'!$E81/COUNT('Список покупок'!$A$2:$A$31)</f>
        <v>#N/A</v>
      </c>
      <c r="D951" t="e">
        <f ca="1">'Четырёхпредметные наборы'!$E81/INDIRECT(ADDRESS(MATCH(A951,Таблицы!$M$3:$M$122)+1,4,,,Таблицы!$M$1))</f>
        <v>#N/A</v>
      </c>
      <c r="E951" s="5" t="e">
        <f t="shared" ca="1" si="14"/>
        <v>#N/A</v>
      </c>
    </row>
    <row r="952" spans="1:5" hidden="1" x14ac:dyDescent="0.3">
      <c r="A952" t="e">
        <f ca="1">IF('Четырёхпредметные наборы'!$E82 &gt;=Параметры!$A$2,"{"&amp;'Четырёхпредметные наборы'!A82&amp;", "&amp;'Четырёхпредметные наборы'!C82&amp;", "&amp;'Четырёхпредметные наборы'!D82&amp;"}","")</f>
        <v>#N/A</v>
      </c>
      <c r="B952" t="e">
        <f ca="1">IF('Четырёхпредметные наборы'!$E82 &gt;=Параметры!$A$2,"{"&amp;'Четырёхпредметные наборы'!B82&amp;"}","")</f>
        <v>#N/A</v>
      </c>
      <c r="C952" t="e">
        <f ca="1">'Четырёхпредметные наборы'!$E82/COUNT('Список покупок'!$A$2:$A$31)</f>
        <v>#N/A</v>
      </c>
      <c r="D952" t="e">
        <f ca="1">'Четырёхпредметные наборы'!$E82/INDIRECT(ADDRESS(MATCH(A952,Таблицы!$M$3:$M$122)+1,4,,,Таблицы!$M$1))</f>
        <v>#N/A</v>
      </c>
      <c r="E952" s="5" t="e">
        <f t="shared" ca="1" si="14"/>
        <v>#N/A</v>
      </c>
    </row>
    <row r="953" spans="1:5" hidden="1" x14ac:dyDescent="0.3">
      <c r="A953" t="e">
        <f ca="1">IF('Четырёхпредметные наборы'!$E83 &gt;=Параметры!$A$2,"{"&amp;'Четырёхпредметные наборы'!A83&amp;", "&amp;'Четырёхпредметные наборы'!C83&amp;", "&amp;'Четырёхпредметные наборы'!D83&amp;"}","")</f>
        <v>#N/A</v>
      </c>
      <c r="B953" t="e">
        <f ca="1">IF('Четырёхпредметные наборы'!$E83 &gt;=Параметры!$A$2,"{"&amp;'Четырёхпредметные наборы'!B83&amp;"}","")</f>
        <v>#N/A</v>
      </c>
      <c r="C953" t="e">
        <f ca="1">'Четырёхпредметные наборы'!$E83/COUNT('Список покупок'!$A$2:$A$31)</f>
        <v>#N/A</v>
      </c>
      <c r="D953" t="e">
        <f ca="1">'Четырёхпредметные наборы'!$E83/INDIRECT(ADDRESS(MATCH(A953,Таблицы!$M$3:$M$122)+1,4,,,Таблицы!$M$1))</f>
        <v>#N/A</v>
      </c>
      <c r="E953" s="5" t="e">
        <f t="shared" ca="1" si="14"/>
        <v>#N/A</v>
      </c>
    </row>
    <row r="954" spans="1:5" hidden="1" x14ac:dyDescent="0.3">
      <c r="A954" t="e">
        <f ca="1">IF('Четырёхпредметные наборы'!$E84 &gt;=Параметры!$A$2,"{"&amp;'Четырёхпредметные наборы'!A84&amp;", "&amp;'Четырёхпредметные наборы'!C84&amp;", "&amp;'Четырёхпредметные наборы'!D84&amp;"}","")</f>
        <v>#N/A</v>
      </c>
      <c r="B954" t="e">
        <f ca="1">IF('Четырёхпредметные наборы'!$E84 &gt;=Параметры!$A$2,"{"&amp;'Четырёхпредметные наборы'!B84&amp;"}","")</f>
        <v>#N/A</v>
      </c>
      <c r="C954" t="e">
        <f ca="1">'Четырёхпредметные наборы'!$E84/COUNT('Список покупок'!$A$2:$A$31)</f>
        <v>#N/A</v>
      </c>
      <c r="D954" t="e">
        <f ca="1">'Четырёхпредметные наборы'!$E84/INDIRECT(ADDRESS(MATCH(A954,Таблицы!$M$3:$M$122)+1,4,,,Таблицы!$M$1))</f>
        <v>#N/A</v>
      </c>
      <c r="E954" s="5" t="e">
        <f t="shared" ca="1" si="14"/>
        <v>#N/A</v>
      </c>
    </row>
    <row r="955" spans="1:5" hidden="1" x14ac:dyDescent="0.3">
      <c r="A955" t="e">
        <f ca="1">IF('Четырёхпредметные наборы'!$E85 &gt;=Параметры!$A$2,"{"&amp;'Четырёхпредметные наборы'!A85&amp;", "&amp;'Четырёхпредметные наборы'!C85&amp;", "&amp;'Четырёхпредметные наборы'!D85&amp;"}","")</f>
        <v>#N/A</v>
      </c>
      <c r="B955" t="e">
        <f ca="1">IF('Четырёхпредметные наборы'!$E85 &gt;=Параметры!$A$2,"{"&amp;'Четырёхпредметные наборы'!B85&amp;"}","")</f>
        <v>#N/A</v>
      </c>
      <c r="C955" t="e">
        <f ca="1">'Четырёхпредметные наборы'!$E85/COUNT('Список покупок'!$A$2:$A$31)</f>
        <v>#N/A</v>
      </c>
      <c r="D955" t="e">
        <f ca="1">'Четырёхпредметные наборы'!$E85/INDIRECT(ADDRESS(MATCH(A955,Таблицы!$M$3:$M$122)+1,4,,,Таблицы!$M$1))</f>
        <v>#N/A</v>
      </c>
      <c r="E955" s="5" t="e">
        <f t="shared" ca="1" si="14"/>
        <v>#N/A</v>
      </c>
    </row>
    <row r="956" spans="1:5" hidden="1" x14ac:dyDescent="0.3">
      <c r="A956" t="str">
        <f ca="1">IF('Четырёхпредметные наборы'!$E86 &gt;=Параметры!$A$2,"{"&amp;'Четырёхпредметные наборы'!A86&amp;", "&amp;'Четырёхпредметные наборы'!C86&amp;", "&amp;'Четырёхпредметные наборы'!D86&amp;"}","")</f>
        <v>{Баралгин, Влажные салфетки, Долгит}</v>
      </c>
      <c r="B956" t="str">
        <f ca="1">IF('Четырёхпредметные наборы'!$E86 &gt;=Параметры!$A$2,"{"&amp;'Четырёхпредметные наборы'!B86&amp;"}","")</f>
        <v>{Валидол}</v>
      </c>
      <c r="C956">
        <f ca="1">'Четырёхпредметные наборы'!$E86/COUNT('Список покупок'!$A$2:$A$31)</f>
        <v>0.16666666666666666</v>
      </c>
      <c r="D956">
        <f ca="1">'Четырёхпредметные наборы'!$E86/INDIRECT(ADDRESS(MATCH(A956,Таблицы!$M$3:$M$122)+1,4,,,Таблицы!$M$1))</f>
        <v>0.83333333333333337</v>
      </c>
      <c r="E956" s="5">
        <f t="shared" ca="1" si="14"/>
        <v>0.1388888888888889</v>
      </c>
    </row>
    <row r="957" spans="1:5" hidden="1" x14ac:dyDescent="0.3">
      <c r="A957" t="str">
        <f ca="1">IF('Четырёхпредметные наборы'!$E87 &gt;=Параметры!$A$2,"{"&amp;'Четырёхпредметные наборы'!A87&amp;", "&amp;'Четырёхпредметные наборы'!C87&amp;", "&amp;'Четырёхпредметные наборы'!D87&amp;"}","")</f>
        <v>{Баралгин, Влажные салфетки, Контрактубекс}</v>
      </c>
      <c r="B957" t="str">
        <f ca="1">IF('Четырёхпредметные наборы'!$E87 &gt;=Параметры!$A$2,"{"&amp;'Четырёхпредметные наборы'!B87&amp;"}","")</f>
        <v>{Валидол}</v>
      </c>
      <c r="C957">
        <f ca="1">'Четырёхпредметные наборы'!$E87/COUNT('Список покупок'!$A$2:$A$31)</f>
        <v>0.33333333333333331</v>
      </c>
      <c r="D957">
        <f ca="1">'Четырёхпредметные наборы'!$E87/INDIRECT(ADDRESS(MATCH(A957,Таблицы!$M$3:$M$122)+1,4,,,Таблицы!$M$1))</f>
        <v>0.90909090909090906</v>
      </c>
      <c r="E957" s="5">
        <f t="shared" ca="1" si="14"/>
        <v>0.30303030303030298</v>
      </c>
    </row>
    <row r="958" spans="1:5" hidden="1" x14ac:dyDescent="0.3">
      <c r="A958" t="str">
        <f ca="1">IF('Четырёхпредметные наборы'!$E88 &gt;=Параметры!$A$2,"{"&amp;'Четырёхпредметные наборы'!A88&amp;", "&amp;'Четырёхпредметные наборы'!C88&amp;", "&amp;'Четырёхпредметные наборы'!D88&amp;"}","")</f>
        <v/>
      </c>
      <c r="B958" t="str">
        <f ca="1">IF('Четырёхпредметные наборы'!$E88 &gt;=Параметры!$A$2,"{"&amp;'Четырёхпредметные наборы'!B88&amp;"}","")</f>
        <v/>
      </c>
      <c r="C958">
        <f ca="1">'Четырёхпредметные наборы'!$E88/COUNT('Список покупок'!$A$2:$A$31)</f>
        <v>0.1</v>
      </c>
      <c r="D958" t="e">
        <f ca="1">'Четырёхпредметные наборы'!$E88/INDIRECT(ADDRESS(MATCH(A958,Таблицы!$M$3:$M$122)+1,4,,,Таблицы!$M$1))</f>
        <v>#N/A</v>
      </c>
      <c r="E958" s="5" t="e">
        <f t="shared" ca="1" si="14"/>
        <v>#N/A</v>
      </c>
    </row>
    <row r="959" spans="1:5" hidden="1" x14ac:dyDescent="0.3">
      <c r="A959" t="e">
        <f ca="1">IF('Четырёхпредметные наборы'!$E89 &gt;=Параметры!$A$2,"{"&amp;'Четырёхпредметные наборы'!A89&amp;", "&amp;'Четырёхпредметные наборы'!C89&amp;", "&amp;'Четырёхпредметные наборы'!D89&amp;"}","")</f>
        <v>#N/A</v>
      </c>
      <c r="B959" t="e">
        <f ca="1">IF('Четырёхпредметные наборы'!$E89 &gt;=Параметры!$A$2,"{"&amp;'Четырёхпредметные наборы'!B89&amp;"}","")</f>
        <v>#N/A</v>
      </c>
      <c r="C959" t="e">
        <f ca="1">'Четырёхпредметные наборы'!$E89/COUNT('Список покупок'!$A$2:$A$31)</f>
        <v>#N/A</v>
      </c>
      <c r="D959" t="e">
        <f ca="1">'Четырёхпредметные наборы'!$E89/INDIRECT(ADDRESS(MATCH(A959,Таблицы!$M$3:$M$122)+1,4,,,Таблицы!$M$1))</f>
        <v>#N/A</v>
      </c>
      <c r="E959" s="5" t="e">
        <f t="shared" ca="1" si="14"/>
        <v>#N/A</v>
      </c>
    </row>
    <row r="960" spans="1:5" hidden="1" x14ac:dyDescent="0.3">
      <c r="A960" t="e">
        <f ca="1">IF('Четырёхпредметные наборы'!$E90 &gt;=Параметры!$A$2,"{"&amp;'Четырёхпредметные наборы'!A90&amp;", "&amp;'Четырёхпредметные наборы'!C90&amp;", "&amp;'Четырёхпредметные наборы'!D90&amp;"}","")</f>
        <v>#N/A</v>
      </c>
      <c r="B960" t="e">
        <f ca="1">IF('Четырёхпредметные наборы'!$E90 &gt;=Параметры!$A$2,"{"&amp;'Четырёхпредметные наборы'!B90&amp;"}","")</f>
        <v>#N/A</v>
      </c>
      <c r="C960" t="e">
        <f ca="1">'Четырёхпредметные наборы'!$E90/COUNT('Список покупок'!$A$2:$A$31)</f>
        <v>#N/A</v>
      </c>
      <c r="D960" t="e">
        <f ca="1">'Четырёхпредметные наборы'!$E90/INDIRECT(ADDRESS(MATCH(A960,Таблицы!$M$3:$M$122)+1,4,,,Таблицы!$M$1))</f>
        <v>#N/A</v>
      </c>
      <c r="E960" s="5" t="e">
        <f t="shared" ca="1" si="14"/>
        <v>#N/A</v>
      </c>
    </row>
    <row r="961" spans="1:5" hidden="1" x14ac:dyDescent="0.3">
      <c r="A961" t="str">
        <f ca="1">IF('Четырёхпредметные наборы'!$E91 &gt;=Параметры!$A$2,"{"&amp;'Четырёхпредметные наборы'!A91&amp;", "&amp;'Четырёхпредметные наборы'!C91&amp;", "&amp;'Четырёхпредметные наборы'!D91&amp;"}","")</f>
        <v/>
      </c>
      <c r="B961" t="str">
        <f ca="1">IF('Четырёхпредметные наборы'!$E91 &gt;=Параметры!$A$2,"{"&amp;'Четырёхпредметные наборы'!B91&amp;"}","")</f>
        <v/>
      </c>
      <c r="C961">
        <f ca="1">'Четырёхпредметные наборы'!$E91/COUNT('Список покупок'!$A$2:$A$31)</f>
        <v>6.6666666666666666E-2</v>
      </c>
      <c r="D961" t="e">
        <f ca="1">'Четырёхпредметные наборы'!$E91/INDIRECT(ADDRESS(MATCH(A961,Таблицы!$M$3:$M$122)+1,4,,,Таблицы!$M$1))</f>
        <v>#N/A</v>
      </c>
      <c r="E961" s="5" t="e">
        <f t="shared" ca="1" si="14"/>
        <v>#N/A</v>
      </c>
    </row>
    <row r="962" spans="1:5" hidden="1" x14ac:dyDescent="0.3">
      <c r="A962" t="str">
        <f ca="1">IF('Четырёхпредметные наборы'!$E92 &gt;=Параметры!$A$2,"{"&amp;'Четырёхпредметные наборы'!A92&amp;", "&amp;'Четырёхпредметные наборы'!C92&amp;", "&amp;'Четырёхпредметные наборы'!D92&amp;"}","")</f>
        <v>{Баралгин, Долгит, Контрактубекс}</v>
      </c>
      <c r="B962" t="str">
        <f ca="1">IF('Четырёхпредметные наборы'!$E92 &gt;=Параметры!$A$2,"{"&amp;'Четырёхпредметные наборы'!B92&amp;"}","")</f>
        <v>{Валидол}</v>
      </c>
      <c r="C962">
        <f ca="1">'Четырёхпредметные наборы'!$E92/COUNT('Список покупок'!$A$2:$A$31)</f>
        <v>0.16666666666666666</v>
      </c>
      <c r="D962">
        <f ca="1">'Четырёхпредметные наборы'!$E92/INDIRECT(ADDRESS(MATCH(A962,Таблицы!$M$3:$M$122)+1,4,,,Таблицы!$M$1))</f>
        <v>1</v>
      </c>
      <c r="E962" s="5">
        <f t="shared" ca="1" si="14"/>
        <v>0.16666666666666666</v>
      </c>
    </row>
    <row r="963" spans="1:5" hidden="1" x14ac:dyDescent="0.3">
      <c r="A963" t="str">
        <f ca="1">IF('Четырёхпредметные наборы'!$E93 &gt;=Параметры!$A$2,"{"&amp;'Четырёхпредметные наборы'!A93&amp;", "&amp;'Четырёхпредметные наборы'!C93&amp;", "&amp;'Четырёхпредметные наборы'!D93&amp;"}","")</f>
        <v/>
      </c>
      <c r="B963" t="str">
        <f ca="1">IF('Четырёхпредметные наборы'!$E93 &gt;=Параметры!$A$2,"{"&amp;'Четырёхпредметные наборы'!B93&amp;"}","")</f>
        <v/>
      </c>
      <c r="C963">
        <f ca="1">'Четырёхпредметные наборы'!$E93/COUNT('Список покупок'!$A$2:$A$31)</f>
        <v>6.6666666666666666E-2</v>
      </c>
      <c r="D963" t="e">
        <f ca="1">'Четырёхпредметные наборы'!$E93/INDIRECT(ADDRESS(MATCH(A963,Таблицы!$M$3:$M$122)+1,4,,,Таблицы!$M$1))</f>
        <v>#N/A</v>
      </c>
      <c r="E963" s="5" t="e">
        <f t="shared" ca="1" si="14"/>
        <v>#N/A</v>
      </c>
    </row>
    <row r="964" spans="1:5" hidden="1" x14ac:dyDescent="0.3">
      <c r="A964" t="e">
        <f ca="1">IF('Четырёхпредметные наборы'!$E94 &gt;=Параметры!$A$2,"{"&amp;'Четырёхпредметные наборы'!A94&amp;", "&amp;'Четырёхпредметные наборы'!C94&amp;", "&amp;'Четырёхпредметные наборы'!D94&amp;"}","")</f>
        <v>#N/A</v>
      </c>
      <c r="B964" t="e">
        <f ca="1">IF('Четырёхпредметные наборы'!$E94 &gt;=Параметры!$A$2,"{"&amp;'Четырёхпредметные наборы'!B94&amp;"}","")</f>
        <v>#N/A</v>
      </c>
      <c r="C964" t="e">
        <f ca="1">'Четырёхпредметные наборы'!$E94/COUNT('Список покупок'!$A$2:$A$31)</f>
        <v>#N/A</v>
      </c>
      <c r="D964" t="e">
        <f ca="1">'Четырёхпредметные наборы'!$E94/INDIRECT(ADDRESS(MATCH(A964,Таблицы!$M$3:$M$122)+1,4,,,Таблицы!$M$1))</f>
        <v>#N/A</v>
      </c>
      <c r="E964" s="5" t="e">
        <f t="shared" ca="1" si="14"/>
        <v>#N/A</v>
      </c>
    </row>
    <row r="965" spans="1:5" hidden="1" x14ac:dyDescent="0.3">
      <c r="A965" t="e">
        <f ca="1">IF('Четырёхпредметные наборы'!$E95 &gt;=Параметры!$A$2,"{"&amp;'Четырёхпредметные наборы'!A95&amp;", "&amp;'Четырёхпредметные наборы'!C95&amp;", "&amp;'Четырёхпредметные наборы'!D95&amp;"}","")</f>
        <v>#N/A</v>
      </c>
      <c r="B965" t="e">
        <f ca="1">IF('Четырёхпредметные наборы'!$E95 &gt;=Параметры!$A$2,"{"&amp;'Четырёхпредметные наборы'!B95&amp;"}","")</f>
        <v>#N/A</v>
      </c>
      <c r="C965" t="e">
        <f ca="1">'Четырёхпредметные наборы'!$E95/COUNT('Список покупок'!$A$2:$A$31)</f>
        <v>#N/A</v>
      </c>
      <c r="D965" t="e">
        <f ca="1">'Четырёхпредметные наборы'!$E95/INDIRECT(ADDRESS(MATCH(A965,Таблицы!$M$3:$M$122)+1,4,,,Таблицы!$M$1))</f>
        <v>#N/A</v>
      </c>
      <c r="E965" s="5" t="e">
        <f t="shared" ref="E965:E1028" ca="1" si="15">C965*D965</f>
        <v>#N/A</v>
      </c>
    </row>
    <row r="966" spans="1:5" hidden="1" x14ac:dyDescent="0.3">
      <c r="A966" t="str">
        <f ca="1">IF('Четырёхпредметные наборы'!$E96 &gt;=Параметры!$A$2,"{"&amp;'Четырёхпредметные наборы'!A96&amp;", "&amp;'Четырёхпредметные наборы'!C96&amp;", "&amp;'Четырёхпредметные наборы'!D96&amp;"}","")</f>
        <v/>
      </c>
      <c r="B966" t="str">
        <f ca="1">IF('Четырёхпредметные наборы'!$E96 &gt;=Параметры!$A$2,"{"&amp;'Четырёхпредметные наборы'!B96&amp;"}","")</f>
        <v/>
      </c>
      <c r="C966">
        <f ca="1">'Четырёхпредметные наборы'!$E96/COUNT('Список покупок'!$A$2:$A$31)</f>
        <v>3.3333333333333333E-2</v>
      </c>
      <c r="D966" t="e">
        <f ca="1">'Четырёхпредметные наборы'!$E96/INDIRECT(ADDRESS(MATCH(A966,Таблицы!$M$3:$M$122)+1,4,,,Таблицы!$M$1))</f>
        <v>#N/A</v>
      </c>
      <c r="E966" s="5" t="e">
        <f t="shared" ca="1" si="15"/>
        <v>#N/A</v>
      </c>
    </row>
    <row r="967" spans="1:5" hidden="1" x14ac:dyDescent="0.3">
      <c r="A967" t="str">
        <f ca="1">IF('Четырёхпредметные наборы'!$E97 &gt;=Параметры!$A$2,"{"&amp;'Четырёхпредметные наборы'!A97&amp;", "&amp;'Четырёхпредметные наборы'!C97&amp;", "&amp;'Четырёхпредметные наборы'!D97&amp;"}","")</f>
        <v/>
      </c>
      <c r="B967" t="str">
        <f ca="1">IF('Четырёхпредметные наборы'!$E97 &gt;=Параметры!$A$2,"{"&amp;'Четырёхпредметные наборы'!B97&amp;"}","")</f>
        <v/>
      </c>
      <c r="C967">
        <f ca="1">'Четырёхпредметные наборы'!$E97/COUNT('Список покупок'!$A$2:$A$31)</f>
        <v>0.13333333333333333</v>
      </c>
      <c r="D967" t="e">
        <f ca="1">'Четырёхпредметные наборы'!$E97/INDIRECT(ADDRESS(MATCH(A967,Таблицы!$M$3:$M$122)+1,4,,,Таблицы!$M$1))</f>
        <v>#N/A</v>
      </c>
      <c r="E967" s="5" t="e">
        <f t="shared" ca="1" si="15"/>
        <v>#N/A</v>
      </c>
    </row>
    <row r="968" spans="1:5" hidden="1" x14ac:dyDescent="0.3">
      <c r="A968" t="e">
        <f ca="1">IF('Четырёхпредметные наборы'!$E98 &gt;=Параметры!$A$2,"{"&amp;'Четырёхпредметные наборы'!A98&amp;", "&amp;'Четырёхпредметные наборы'!C98&amp;", "&amp;'Четырёхпредметные наборы'!D98&amp;"}","")</f>
        <v>#N/A</v>
      </c>
      <c r="B968" t="e">
        <f ca="1">IF('Четырёхпредметные наборы'!$E98 &gt;=Параметры!$A$2,"{"&amp;'Четырёхпредметные наборы'!B98&amp;"}","")</f>
        <v>#N/A</v>
      </c>
      <c r="C968" t="e">
        <f ca="1">'Четырёхпредметные наборы'!$E98/COUNT('Список покупок'!$A$2:$A$31)</f>
        <v>#N/A</v>
      </c>
      <c r="D968" t="e">
        <f ca="1">'Четырёхпредметные наборы'!$E98/INDIRECT(ADDRESS(MATCH(A968,Таблицы!$M$3:$M$122)+1,4,,,Таблицы!$M$1))</f>
        <v>#N/A</v>
      </c>
      <c r="E968" s="5" t="e">
        <f t="shared" ca="1" si="15"/>
        <v>#N/A</v>
      </c>
    </row>
    <row r="969" spans="1:5" hidden="1" x14ac:dyDescent="0.3">
      <c r="A969" t="e">
        <f ca="1">IF('Четырёхпредметные наборы'!$E99 &gt;=Параметры!$A$2,"{"&amp;'Четырёхпредметные наборы'!A99&amp;", "&amp;'Четырёхпредметные наборы'!C99&amp;", "&amp;'Четырёхпредметные наборы'!D99&amp;"}","")</f>
        <v>#N/A</v>
      </c>
      <c r="B969" t="e">
        <f ca="1">IF('Четырёхпредметные наборы'!$E99 &gt;=Параметры!$A$2,"{"&amp;'Четырёхпредметные наборы'!B99&amp;"}","")</f>
        <v>#N/A</v>
      </c>
      <c r="C969" t="e">
        <f ca="1">'Четырёхпредметные наборы'!$E99/COUNT('Список покупок'!$A$2:$A$31)</f>
        <v>#N/A</v>
      </c>
      <c r="D969" t="e">
        <f ca="1">'Четырёхпредметные наборы'!$E99/INDIRECT(ADDRESS(MATCH(A969,Таблицы!$M$3:$M$122)+1,4,,,Таблицы!$M$1))</f>
        <v>#N/A</v>
      </c>
      <c r="E969" s="5" t="e">
        <f t="shared" ca="1" si="15"/>
        <v>#N/A</v>
      </c>
    </row>
    <row r="970" spans="1:5" hidden="1" x14ac:dyDescent="0.3">
      <c r="A970" t="str">
        <f ca="1">IF('Четырёхпредметные наборы'!$E100 &gt;=Параметры!$A$2,"{"&amp;'Четырёхпредметные наборы'!A100&amp;", "&amp;'Четырёхпредметные наборы'!C100&amp;", "&amp;'Четырёхпредметные наборы'!D100&amp;"}","")</f>
        <v/>
      </c>
      <c r="B970" t="str">
        <f ca="1">IF('Четырёхпредметные наборы'!$E100 &gt;=Параметры!$A$2,"{"&amp;'Четырёхпредметные наборы'!B100&amp;"}","")</f>
        <v/>
      </c>
      <c r="C970">
        <f ca="1">'Четырёхпредметные наборы'!$E100/COUNT('Список покупок'!$A$2:$A$31)</f>
        <v>6.6666666666666666E-2</v>
      </c>
      <c r="D970" t="e">
        <f ca="1">'Четырёхпредметные наборы'!$E100/INDIRECT(ADDRESS(MATCH(A970,Таблицы!$M$3:$M$122)+1,4,,,Таблицы!$M$1))</f>
        <v>#N/A</v>
      </c>
      <c r="E970" s="5" t="e">
        <f t="shared" ca="1" si="15"/>
        <v>#N/A</v>
      </c>
    </row>
    <row r="971" spans="1:5" hidden="1" x14ac:dyDescent="0.3">
      <c r="A971" t="e">
        <f ca="1">IF('Четырёхпредметные наборы'!$E101 &gt;=Параметры!$A$2,"{"&amp;'Четырёхпредметные наборы'!A101&amp;", "&amp;'Четырёхпредметные наборы'!C101&amp;", "&amp;'Четырёхпредметные наборы'!D101&amp;"}","")</f>
        <v>#N/A</v>
      </c>
      <c r="B971" t="e">
        <f ca="1">IF('Четырёхпредметные наборы'!$E101 &gt;=Параметры!$A$2,"{"&amp;'Четырёхпредметные наборы'!B101&amp;"}","")</f>
        <v>#N/A</v>
      </c>
      <c r="C971" t="e">
        <f ca="1">'Четырёхпредметные наборы'!$E101/COUNT('Список покупок'!$A$2:$A$31)</f>
        <v>#N/A</v>
      </c>
      <c r="D971" t="e">
        <f ca="1">'Четырёхпредметные наборы'!$E101/INDIRECT(ADDRESS(MATCH(A971,Таблицы!$M$3:$M$122)+1,4,,,Таблицы!$M$1))</f>
        <v>#N/A</v>
      </c>
      <c r="E971" s="5" t="e">
        <f t="shared" ca="1" si="15"/>
        <v>#N/A</v>
      </c>
    </row>
    <row r="972" spans="1:5" hidden="1" x14ac:dyDescent="0.3">
      <c r="A972" t="e">
        <f ca="1">IF('Четырёхпредметные наборы'!$E102 &gt;=Параметры!$A$2,"{"&amp;'Четырёхпредметные наборы'!A102&amp;", "&amp;'Четырёхпредметные наборы'!C102&amp;", "&amp;'Четырёхпредметные наборы'!D102&amp;"}","")</f>
        <v>#N/A</v>
      </c>
      <c r="B972" t="e">
        <f ca="1">IF('Четырёхпредметные наборы'!$E102 &gt;=Параметры!$A$2,"{"&amp;'Четырёхпредметные наборы'!B102&amp;"}","")</f>
        <v>#N/A</v>
      </c>
      <c r="C972" t="e">
        <f ca="1">'Четырёхпредметные наборы'!$E102/COUNT('Список покупок'!$A$2:$A$31)</f>
        <v>#N/A</v>
      </c>
      <c r="D972" t="e">
        <f ca="1">'Четырёхпредметные наборы'!$E102/INDIRECT(ADDRESS(MATCH(A972,Таблицы!$M$3:$M$122)+1,4,,,Таблицы!$M$1))</f>
        <v>#N/A</v>
      </c>
      <c r="E972" s="5" t="e">
        <f t="shared" ca="1" si="15"/>
        <v>#N/A</v>
      </c>
    </row>
    <row r="973" spans="1:5" hidden="1" x14ac:dyDescent="0.3">
      <c r="A973" t="e">
        <f ca="1">IF('Четырёхпредметные наборы'!$E103 &gt;=Параметры!$A$2,"{"&amp;'Четырёхпредметные наборы'!A103&amp;", "&amp;'Четырёхпредметные наборы'!C103&amp;", "&amp;'Четырёхпредметные наборы'!D103&amp;"}","")</f>
        <v>#N/A</v>
      </c>
      <c r="B973" t="e">
        <f ca="1">IF('Четырёхпредметные наборы'!$E103 &gt;=Параметры!$A$2,"{"&amp;'Четырёхпредметные наборы'!B103&amp;"}","")</f>
        <v>#N/A</v>
      </c>
      <c r="C973" t="e">
        <f ca="1">'Четырёхпредметные наборы'!$E103/COUNT('Список покупок'!$A$2:$A$31)</f>
        <v>#N/A</v>
      </c>
      <c r="D973" t="e">
        <f ca="1">'Четырёхпредметные наборы'!$E103/INDIRECT(ADDRESS(MATCH(A973,Таблицы!$M$3:$M$122)+1,4,,,Таблицы!$M$1))</f>
        <v>#N/A</v>
      </c>
      <c r="E973" s="5" t="e">
        <f t="shared" ca="1" si="15"/>
        <v>#N/A</v>
      </c>
    </row>
    <row r="974" spans="1:5" hidden="1" x14ac:dyDescent="0.3">
      <c r="A974" t="e">
        <f ca="1">IF('Четырёхпредметные наборы'!$E104 &gt;=Параметры!$A$2,"{"&amp;'Четырёхпредметные наборы'!A104&amp;", "&amp;'Четырёхпредметные наборы'!C104&amp;", "&amp;'Четырёхпредметные наборы'!D104&amp;"}","")</f>
        <v>#N/A</v>
      </c>
      <c r="B974" t="e">
        <f ca="1">IF('Четырёхпредметные наборы'!$E104 &gt;=Параметры!$A$2,"{"&amp;'Четырёхпредметные наборы'!B104&amp;"}","")</f>
        <v>#N/A</v>
      </c>
      <c r="C974" t="e">
        <f ca="1">'Четырёхпредметные наборы'!$E104/COUNT('Список покупок'!$A$2:$A$31)</f>
        <v>#N/A</v>
      </c>
      <c r="D974" t="e">
        <f ca="1">'Четырёхпредметные наборы'!$E104/INDIRECT(ADDRESS(MATCH(A974,Таблицы!$M$3:$M$122)+1,4,,,Таблицы!$M$1))</f>
        <v>#N/A</v>
      </c>
      <c r="E974" s="5" t="e">
        <f t="shared" ca="1" si="15"/>
        <v>#N/A</v>
      </c>
    </row>
    <row r="975" spans="1:5" hidden="1" x14ac:dyDescent="0.3">
      <c r="A975" t="e">
        <f ca="1">IF('Четырёхпредметные наборы'!$E105 &gt;=Параметры!$A$2,"{"&amp;'Четырёхпредметные наборы'!A105&amp;", "&amp;'Четырёхпредметные наборы'!C105&amp;", "&amp;'Четырёхпредметные наборы'!D105&amp;"}","")</f>
        <v>#N/A</v>
      </c>
      <c r="B975" t="e">
        <f ca="1">IF('Четырёхпредметные наборы'!$E105 &gt;=Параметры!$A$2,"{"&amp;'Четырёхпредметные наборы'!B105&amp;"}","")</f>
        <v>#N/A</v>
      </c>
      <c r="C975" t="e">
        <f ca="1">'Четырёхпредметные наборы'!$E105/COUNT('Список покупок'!$A$2:$A$31)</f>
        <v>#N/A</v>
      </c>
      <c r="D975" t="e">
        <f ca="1">'Четырёхпредметные наборы'!$E105/INDIRECT(ADDRESS(MATCH(A975,Таблицы!$M$3:$M$122)+1,4,,,Таблицы!$M$1))</f>
        <v>#N/A</v>
      </c>
      <c r="E975" s="5" t="e">
        <f t="shared" ca="1" si="15"/>
        <v>#N/A</v>
      </c>
    </row>
    <row r="976" spans="1:5" hidden="1" x14ac:dyDescent="0.3">
      <c r="A976" t="e">
        <f ca="1">IF('Четырёхпредметные наборы'!$E106 &gt;=Параметры!$A$2,"{"&amp;'Четырёхпредметные наборы'!A106&amp;", "&amp;'Четырёхпредметные наборы'!C106&amp;", "&amp;'Четырёхпредметные наборы'!D106&amp;"}","")</f>
        <v>#N/A</v>
      </c>
      <c r="B976" t="e">
        <f ca="1">IF('Четырёхпредметные наборы'!$E106 &gt;=Параметры!$A$2,"{"&amp;'Четырёхпредметные наборы'!B106&amp;"}","")</f>
        <v>#N/A</v>
      </c>
      <c r="C976" t="e">
        <f ca="1">'Четырёхпредметные наборы'!$E106/COUNT('Список покупок'!$A$2:$A$31)</f>
        <v>#N/A</v>
      </c>
      <c r="D976" t="e">
        <f ca="1">'Четырёхпредметные наборы'!$E106/INDIRECT(ADDRESS(MATCH(A976,Таблицы!$M$3:$M$122)+1,4,,,Таблицы!$M$1))</f>
        <v>#N/A</v>
      </c>
      <c r="E976" s="5" t="e">
        <f t="shared" ca="1" si="15"/>
        <v>#N/A</v>
      </c>
    </row>
    <row r="977" spans="1:5" hidden="1" x14ac:dyDescent="0.3">
      <c r="A977" t="str">
        <f ca="1">IF('Четырёхпредметные наборы'!$E107 &gt;=Параметры!$A$2,"{"&amp;'Четырёхпредметные наборы'!A107&amp;", "&amp;'Четырёхпредметные наборы'!C107&amp;", "&amp;'Четырёхпредметные наборы'!D107&amp;"}","")</f>
        <v>{Баралгин, Долгит, Контрактубекс}</v>
      </c>
      <c r="B977" t="str">
        <f ca="1">IF('Четырёхпредметные наборы'!$E107 &gt;=Параметры!$A$2,"{"&amp;'Четырёхпредметные наборы'!B107&amp;"}","")</f>
        <v>{Влажные салфетки}</v>
      </c>
      <c r="C977">
        <f ca="1">'Четырёхпредметные наборы'!$E107/COUNT('Список покупок'!$A$2:$A$31)</f>
        <v>0.16666666666666666</v>
      </c>
      <c r="D977">
        <f ca="1">'Четырёхпредметные наборы'!$E107/INDIRECT(ADDRESS(MATCH(A977,Таблицы!$M$3:$M$122)+1,4,,,Таблицы!$M$1))</f>
        <v>1</v>
      </c>
      <c r="E977" s="5">
        <f t="shared" ca="1" si="15"/>
        <v>0.16666666666666666</v>
      </c>
    </row>
    <row r="978" spans="1:5" hidden="1" x14ac:dyDescent="0.3">
      <c r="A978" t="str">
        <f ca="1">IF('Четырёхпредметные наборы'!$E108 &gt;=Параметры!$A$2,"{"&amp;'Четырёхпредметные наборы'!A108&amp;", "&amp;'Четырёхпредметные наборы'!C108&amp;", "&amp;'Четырёхпредметные наборы'!D108&amp;"}","")</f>
        <v/>
      </c>
      <c r="B978" t="str">
        <f ca="1">IF('Четырёхпредметные наборы'!$E108 &gt;=Параметры!$A$2,"{"&amp;'Четырёхпредметные наборы'!B108&amp;"}","")</f>
        <v/>
      </c>
      <c r="C978">
        <f ca="1">'Четырёхпредметные наборы'!$E108/COUNT('Список покупок'!$A$2:$A$31)</f>
        <v>6.6666666666666666E-2</v>
      </c>
      <c r="D978" t="e">
        <f ca="1">'Четырёхпредметные наборы'!$E108/INDIRECT(ADDRESS(MATCH(A978,Таблицы!$M$3:$M$122)+1,4,,,Таблицы!$M$1))</f>
        <v>#N/A</v>
      </c>
      <c r="E978" s="5" t="e">
        <f t="shared" ca="1" si="15"/>
        <v>#N/A</v>
      </c>
    </row>
    <row r="979" spans="1:5" hidden="1" x14ac:dyDescent="0.3">
      <c r="A979" t="e">
        <f ca="1">IF('Четырёхпредметные наборы'!$E109 &gt;=Параметры!$A$2,"{"&amp;'Четырёхпредметные наборы'!A109&amp;", "&amp;'Четырёхпредметные наборы'!C109&amp;", "&amp;'Четырёхпредметные наборы'!D109&amp;"}","")</f>
        <v>#N/A</v>
      </c>
      <c r="B979" t="e">
        <f ca="1">IF('Четырёхпредметные наборы'!$E109 &gt;=Параметры!$A$2,"{"&amp;'Четырёхпредметные наборы'!B109&amp;"}","")</f>
        <v>#N/A</v>
      </c>
      <c r="C979" t="e">
        <f ca="1">'Четырёхпредметные наборы'!$E109/COUNT('Список покупок'!$A$2:$A$31)</f>
        <v>#N/A</v>
      </c>
      <c r="D979" t="e">
        <f ca="1">'Четырёхпредметные наборы'!$E109/INDIRECT(ADDRESS(MATCH(A979,Таблицы!$M$3:$M$122)+1,4,,,Таблицы!$M$1))</f>
        <v>#N/A</v>
      </c>
      <c r="E979" s="5" t="e">
        <f t="shared" ca="1" si="15"/>
        <v>#N/A</v>
      </c>
    </row>
    <row r="980" spans="1:5" hidden="1" x14ac:dyDescent="0.3">
      <c r="A980" t="e">
        <f ca="1">IF('Четырёхпредметные наборы'!$E110 &gt;=Параметры!$A$2,"{"&amp;'Четырёхпредметные наборы'!A110&amp;", "&amp;'Четырёхпредметные наборы'!C110&amp;", "&amp;'Четырёхпредметные наборы'!D110&amp;"}","")</f>
        <v>#N/A</v>
      </c>
      <c r="B980" t="e">
        <f ca="1">IF('Четырёхпредметные наборы'!$E110 &gt;=Параметры!$A$2,"{"&amp;'Четырёхпредметные наборы'!B110&amp;"}","")</f>
        <v>#N/A</v>
      </c>
      <c r="C980" t="e">
        <f ca="1">'Четырёхпредметные наборы'!$E110/COUNT('Список покупок'!$A$2:$A$31)</f>
        <v>#N/A</v>
      </c>
      <c r="D980" t="e">
        <f ca="1">'Четырёхпредметные наборы'!$E110/INDIRECT(ADDRESS(MATCH(A980,Таблицы!$M$3:$M$122)+1,4,,,Таблицы!$M$1))</f>
        <v>#N/A</v>
      </c>
      <c r="E980" s="5" t="e">
        <f t="shared" ca="1" si="15"/>
        <v>#N/A</v>
      </c>
    </row>
    <row r="981" spans="1:5" hidden="1" x14ac:dyDescent="0.3">
      <c r="A981" t="str">
        <f ca="1">IF('Четырёхпредметные наборы'!$E111 &gt;=Параметры!$A$2,"{"&amp;'Четырёхпредметные наборы'!A111&amp;", "&amp;'Четырёхпредметные наборы'!C111&amp;", "&amp;'Четырёхпредметные наборы'!D111&amp;"}","")</f>
        <v/>
      </c>
      <c r="B981" t="str">
        <f ca="1">IF('Четырёхпредметные наборы'!$E111 &gt;=Параметры!$A$2,"{"&amp;'Четырёхпредметные наборы'!B111&amp;"}","")</f>
        <v/>
      </c>
      <c r="C981">
        <f ca="1">'Четырёхпредметные наборы'!$E111/COUNT('Список покупок'!$A$2:$A$31)</f>
        <v>6.6666666666666666E-2</v>
      </c>
      <c r="D981" t="e">
        <f ca="1">'Четырёхпредметные наборы'!$E111/INDIRECT(ADDRESS(MATCH(A981,Таблицы!$M$3:$M$122)+1,4,,,Таблицы!$M$1))</f>
        <v>#N/A</v>
      </c>
      <c r="E981" s="5" t="e">
        <f t="shared" ca="1" si="15"/>
        <v>#N/A</v>
      </c>
    </row>
    <row r="982" spans="1:5" hidden="1" x14ac:dyDescent="0.3">
      <c r="A982" t="str">
        <f ca="1">IF('Четырёхпредметные наборы'!$E112 &gt;=Параметры!$A$2,"{"&amp;'Четырёхпредметные наборы'!A112&amp;", "&amp;'Четырёхпредметные наборы'!C112&amp;", "&amp;'Четырёхпредметные наборы'!D112&amp;"}","")</f>
        <v/>
      </c>
      <c r="B982" t="str">
        <f ca="1">IF('Четырёхпредметные наборы'!$E112 &gt;=Параметры!$A$2,"{"&amp;'Четырёхпредметные наборы'!B112&amp;"}","")</f>
        <v/>
      </c>
      <c r="C982">
        <f ca="1">'Четырёхпредметные наборы'!$E112/COUNT('Список покупок'!$A$2:$A$31)</f>
        <v>0.1</v>
      </c>
      <c r="D982" t="e">
        <f ca="1">'Четырёхпредметные наборы'!$E112/INDIRECT(ADDRESS(MATCH(A982,Таблицы!$M$3:$M$122)+1,4,,,Таблицы!$M$1))</f>
        <v>#N/A</v>
      </c>
      <c r="E982" s="5" t="e">
        <f t="shared" ca="1" si="15"/>
        <v>#N/A</v>
      </c>
    </row>
    <row r="983" spans="1:5" hidden="1" x14ac:dyDescent="0.3">
      <c r="A983" t="e">
        <f ca="1">IF('Четырёхпредметные наборы'!$E113 &gt;=Параметры!$A$2,"{"&amp;'Четырёхпредметные наборы'!A113&amp;", "&amp;'Четырёхпредметные наборы'!C113&amp;", "&amp;'Четырёхпредметные наборы'!D113&amp;"}","")</f>
        <v>#N/A</v>
      </c>
      <c r="B983" t="e">
        <f ca="1">IF('Четырёхпредметные наборы'!$E113 &gt;=Параметры!$A$2,"{"&amp;'Четырёхпредметные наборы'!B113&amp;"}","")</f>
        <v>#N/A</v>
      </c>
      <c r="C983" t="e">
        <f ca="1">'Четырёхпредметные наборы'!$E113/COUNT('Список покупок'!$A$2:$A$31)</f>
        <v>#N/A</v>
      </c>
      <c r="D983" t="e">
        <f ca="1">'Четырёхпредметные наборы'!$E113/INDIRECT(ADDRESS(MATCH(A983,Таблицы!$M$3:$M$122)+1,4,,,Таблицы!$M$1))</f>
        <v>#N/A</v>
      </c>
      <c r="E983" s="5" t="e">
        <f t="shared" ca="1" si="15"/>
        <v>#N/A</v>
      </c>
    </row>
    <row r="984" spans="1:5" hidden="1" x14ac:dyDescent="0.3">
      <c r="A984" t="e">
        <f ca="1">IF('Четырёхпредметные наборы'!$E114 &gt;=Параметры!$A$2,"{"&amp;'Четырёхпредметные наборы'!A114&amp;", "&amp;'Четырёхпредметные наборы'!C114&amp;", "&amp;'Четырёхпредметные наборы'!D114&amp;"}","")</f>
        <v>#N/A</v>
      </c>
      <c r="B984" t="e">
        <f ca="1">IF('Четырёхпредметные наборы'!$E114 &gt;=Параметры!$A$2,"{"&amp;'Четырёхпредметные наборы'!B114&amp;"}","")</f>
        <v>#N/A</v>
      </c>
      <c r="C984" t="e">
        <f ca="1">'Четырёхпредметные наборы'!$E114/COUNT('Список покупок'!$A$2:$A$31)</f>
        <v>#N/A</v>
      </c>
      <c r="D984" t="e">
        <f ca="1">'Четырёхпредметные наборы'!$E114/INDIRECT(ADDRESS(MATCH(A984,Таблицы!$M$3:$M$122)+1,4,,,Таблицы!$M$1))</f>
        <v>#N/A</v>
      </c>
      <c r="E984" s="5" t="e">
        <f t="shared" ca="1" si="15"/>
        <v>#N/A</v>
      </c>
    </row>
    <row r="985" spans="1:5" hidden="1" x14ac:dyDescent="0.3">
      <c r="A985" t="str">
        <f ca="1">IF('Четырёхпредметные наборы'!$E115 &gt;=Параметры!$A$2,"{"&amp;'Четырёхпредметные наборы'!A115&amp;", "&amp;'Четырёхпредметные наборы'!C115&amp;", "&amp;'Четырёхпредметные наборы'!D115&amp;"}","")</f>
        <v/>
      </c>
      <c r="B985" t="str">
        <f ca="1">IF('Четырёхпредметные наборы'!$E115 &gt;=Параметры!$A$2,"{"&amp;'Четырёхпредметные наборы'!B115&amp;"}","")</f>
        <v/>
      </c>
      <c r="C985">
        <f ca="1">'Четырёхпредметные наборы'!$E115/COUNT('Список покупок'!$A$2:$A$31)</f>
        <v>6.6666666666666666E-2</v>
      </c>
      <c r="D985" t="e">
        <f ca="1">'Четырёхпредметные наборы'!$E115/INDIRECT(ADDRESS(MATCH(A985,Таблицы!$M$3:$M$122)+1,4,,,Таблицы!$M$1))</f>
        <v>#N/A</v>
      </c>
      <c r="E985" s="5" t="e">
        <f t="shared" ca="1" si="15"/>
        <v>#N/A</v>
      </c>
    </row>
    <row r="986" spans="1:5" hidden="1" x14ac:dyDescent="0.3">
      <c r="A986" t="e">
        <f ca="1">IF('Четырёхпредметные наборы'!$E116 &gt;=Параметры!$A$2,"{"&amp;'Четырёхпредметные наборы'!A116&amp;", "&amp;'Четырёхпредметные наборы'!C116&amp;", "&amp;'Четырёхпредметные наборы'!D116&amp;"}","")</f>
        <v>#N/A</v>
      </c>
      <c r="B986" t="e">
        <f ca="1">IF('Четырёхпредметные наборы'!$E116 &gt;=Параметры!$A$2,"{"&amp;'Четырёхпредметные наборы'!B116&amp;"}","")</f>
        <v>#N/A</v>
      </c>
      <c r="C986" t="e">
        <f ca="1">'Четырёхпредметные наборы'!$E116/COUNT('Список покупок'!$A$2:$A$31)</f>
        <v>#N/A</v>
      </c>
      <c r="D986" t="e">
        <f ca="1">'Четырёхпредметные наборы'!$E116/INDIRECT(ADDRESS(MATCH(A986,Таблицы!$M$3:$M$122)+1,4,,,Таблицы!$M$1))</f>
        <v>#N/A</v>
      </c>
      <c r="E986" s="5" t="e">
        <f t="shared" ca="1" si="15"/>
        <v>#N/A</v>
      </c>
    </row>
    <row r="987" spans="1:5" hidden="1" x14ac:dyDescent="0.3">
      <c r="A987" t="e">
        <f ca="1">IF('Четырёхпредметные наборы'!$E117 &gt;=Параметры!$A$2,"{"&amp;'Четырёхпредметные наборы'!A117&amp;", "&amp;'Четырёхпредметные наборы'!C117&amp;", "&amp;'Четырёхпредметные наборы'!D117&amp;"}","")</f>
        <v>#N/A</v>
      </c>
      <c r="B987" t="e">
        <f ca="1">IF('Четырёхпредметные наборы'!$E117 &gt;=Параметры!$A$2,"{"&amp;'Четырёхпредметные наборы'!B117&amp;"}","")</f>
        <v>#N/A</v>
      </c>
      <c r="C987" t="e">
        <f ca="1">'Четырёхпредметные наборы'!$E117/COUNT('Список покупок'!$A$2:$A$31)</f>
        <v>#N/A</v>
      </c>
      <c r="D987" t="e">
        <f ca="1">'Четырёхпредметные наборы'!$E117/INDIRECT(ADDRESS(MATCH(A987,Таблицы!$M$3:$M$122)+1,4,,,Таблицы!$M$1))</f>
        <v>#N/A</v>
      </c>
      <c r="E987" s="5" t="e">
        <f t="shared" ca="1" si="15"/>
        <v>#N/A</v>
      </c>
    </row>
    <row r="988" spans="1:5" hidden="1" x14ac:dyDescent="0.3">
      <c r="A988" t="e">
        <f ca="1">IF('Четырёхпредметные наборы'!$E118 &gt;=Параметры!$A$2,"{"&amp;'Четырёхпредметные наборы'!A118&amp;", "&amp;'Четырёхпредметные наборы'!C118&amp;", "&amp;'Четырёхпредметные наборы'!D118&amp;"}","")</f>
        <v>#N/A</v>
      </c>
      <c r="B988" t="e">
        <f ca="1">IF('Четырёхпредметные наборы'!$E118 &gt;=Параметры!$A$2,"{"&amp;'Четырёхпредметные наборы'!B118&amp;"}","")</f>
        <v>#N/A</v>
      </c>
      <c r="C988" t="e">
        <f ca="1">'Четырёхпредметные наборы'!$E118/COUNT('Список покупок'!$A$2:$A$31)</f>
        <v>#N/A</v>
      </c>
      <c r="D988" t="e">
        <f ca="1">'Четырёхпредметные наборы'!$E118/INDIRECT(ADDRESS(MATCH(A988,Таблицы!$M$3:$M$122)+1,4,,,Таблицы!$M$1))</f>
        <v>#N/A</v>
      </c>
      <c r="E988" s="5" t="e">
        <f t="shared" ca="1" si="15"/>
        <v>#N/A</v>
      </c>
    </row>
    <row r="989" spans="1:5" hidden="1" x14ac:dyDescent="0.3">
      <c r="A989" t="e">
        <f ca="1">IF('Четырёхпредметные наборы'!$E119 &gt;=Параметры!$A$2,"{"&amp;'Четырёхпредметные наборы'!A119&amp;", "&amp;'Четырёхпредметные наборы'!C119&amp;", "&amp;'Четырёхпредметные наборы'!D119&amp;"}","")</f>
        <v>#N/A</v>
      </c>
      <c r="B989" t="e">
        <f ca="1">IF('Четырёхпредметные наборы'!$E119 &gt;=Параметры!$A$2,"{"&amp;'Четырёхпредметные наборы'!B119&amp;"}","")</f>
        <v>#N/A</v>
      </c>
      <c r="C989" t="e">
        <f ca="1">'Четырёхпредметные наборы'!$E119/COUNT('Список покупок'!$A$2:$A$31)</f>
        <v>#N/A</v>
      </c>
      <c r="D989" t="e">
        <f ca="1">'Четырёхпредметные наборы'!$E119/INDIRECT(ADDRESS(MATCH(A989,Таблицы!$M$3:$M$122)+1,4,,,Таблицы!$M$1))</f>
        <v>#N/A</v>
      </c>
      <c r="E989" s="5" t="e">
        <f t="shared" ca="1" si="15"/>
        <v>#N/A</v>
      </c>
    </row>
    <row r="990" spans="1:5" hidden="1" x14ac:dyDescent="0.3">
      <c r="A990" t="e">
        <f ca="1">IF('Четырёхпредметные наборы'!$E120 &gt;=Параметры!$A$2,"{"&amp;'Четырёхпредметные наборы'!A120&amp;", "&amp;'Четырёхпредметные наборы'!C120&amp;", "&amp;'Четырёхпредметные наборы'!D120&amp;"}","")</f>
        <v>#N/A</v>
      </c>
      <c r="B990" t="e">
        <f ca="1">IF('Четырёхпредметные наборы'!$E120 &gt;=Параметры!$A$2,"{"&amp;'Четырёхпредметные наборы'!B120&amp;"}","")</f>
        <v>#N/A</v>
      </c>
      <c r="C990" t="e">
        <f ca="1">'Четырёхпредметные наборы'!$E120/COUNT('Список покупок'!$A$2:$A$31)</f>
        <v>#N/A</v>
      </c>
      <c r="D990" t="e">
        <f ca="1">'Четырёхпредметные наборы'!$E120/INDIRECT(ADDRESS(MATCH(A990,Таблицы!$M$3:$M$122)+1,4,,,Таблицы!$M$1))</f>
        <v>#N/A</v>
      </c>
      <c r="E990" s="5" t="e">
        <f t="shared" ca="1" si="15"/>
        <v>#N/A</v>
      </c>
    </row>
    <row r="991" spans="1:5" hidden="1" x14ac:dyDescent="0.3">
      <c r="A991" t="e">
        <f ca="1">IF('Четырёхпредметные наборы'!$E121 &gt;=Параметры!$A$2,"{"&amp;'Четырёхпредметные наборы'!A121&amp;", "&amp;'Четырёхпредметные наборы'!C121&amp;", "&amp;'Четырёхпредметные наборы'!D121&amp;"}","")</f>
        <v>#N/A</v>
      </c>
      <c r="B991" t="e">
        <f ca="1">IF('Четырёхпредметные наборы'!$E121 &gt;=Параметры!$A$2,"{"&amp;'Четырёхпредметные наборы'!B121&amp;"}","")</f>
        <v>#N/A</v>
      </c>
      <c r="C991" t="e">
        <f ca="1">'Четырёхпредметные наборы'!$E121/COUNT('Список покупок'!$A$2:$A$31)</f>
        <v>#N/A</v>
      </c>
      <c r="D991" t="e">
        <f ca="1">'Четырёхпредметные наборы'!$E121/INDIRECT(ADDRESS(MATCH(A991,Таблицы!$M$3:$M$122)+1,4,,,Таблицы!$M$1))</f>
        <v>#N/A</v>
      </c>
      <c r="E991" s="5" t="e">
        <f t="shared" ca="1" si="15"/>
        <v>#N/A</v>
      </c>
    </row>
    <row r="992" spans="1:5" hidden="1" x14ac:dyDescent="0.3">
      <c r="A992" t="str">
        <f ca="1">IF('Четырёхпредметные наборы'!$E122 &gt;=Параметры!$A$2,"{"&amp;'Четырёхпредметные наборы'!A122&amp;", "&amp;'Четырёхпредметные наборы'!C122&amp;", "&amp;'Четырёхпредметные наборы'!D122&amp;"}","")</f>
        <v/>
      </c>
      <c r="B992" t="str">
        <f ca="1">IF('Четырёхпредметные наборы'!$E122 &gt;=Параметры!$A$2,"{"&amp;'Четырёхпредметные наборы'!B122&amp;"}","")</f>
        <v/>
      </c>
      <c r="C992">
        <f ca="1">'Четырёхпредметные наборы'!$E122/COUNT('Список покупок'!$A$2:$A$31)</f>
        <v>6.6666666666666666E-2</v>
      </c>
      <c r="D992" t="e">
        <f ca="1">'Четырёхпредметные наборы'!$E122/INDIRECT(ADDRESS(MATCH(A992,Таблицы!$M$3:$M$122)+1,4,,,Таблицы!$M$1))</f>
        <v>#N/A</v>
      </c>
      <c r="E992" s="5" t="e">
        <f t="shared" ca="1" si="15"/>
        <v>#N/A</v>
      </c>
    </row>
    <row r="993" spans="1:5" hidden="1" x14ac:dyDescent="0.3">
      <c r="A993" t="e">
        <f ca="1">IF('Четырёхпредметные наборы'!$E123 &gt;=Параметры!$A$2,"{"&amp;'Четырёхпредметные наборы'!A123&amp;", "&amp;'Четырёхпредметные наборы'!C123&amp;", "&amp;'Четырёхпредметные наборы'!D123&amp;"}","")</f>
        <v>#N/A</v>
      </c>
      <c r="B993" t="e">
        <f ca="1">IF('Четырёхпредметные наборы'!$E123 &gt;=Параметры!$A$2,"{"&amp;'Четырёхпредметные наборы'!B123&amp;"}","")</f>
        <v>#N/A</v>
      </c>
      <c r="C993" t="e">
        <f ca="1">'Четырёхпредметные наборы'!$E123/COUNT('Список покупок'!$A$2:$A$31)</f>
        <v>#N/A</v>
      </c>
      <c r="D993" t="e">
        <f ca="1">'Четырёхпредметные наборы'!$E123/INDIRECT(ADDRESS(MATCH(A993,Таблицы!$M$3:$M$122)+1,4,,,Таблицы!$M$1))</f>
        <v>#N/A</v>
      </c>
      <c r="E993" s="5" t="e">
        <f t="shared" ca="1" si="15"/>
        <v>#N/A</v>
      </c>
    </row>
    <row r="994" spans="1:5" hidden="1" x14ac:dyDescent="0.3">
      <c r="A994" t="e">
        <f ca="1">IF('Четырёхпредметные наборы'!$E124 &gt;=Параметры!$A$2,"{"&amp;'Четырёхпредметные наборы'!A124&amp;", "&amp;'Четырёхпредметные наборы'!C124&amp;", "&amp;'Четырёхпредметные наборы'!D124&amp;"}","")</f>
        <v>#N/A</v>
      </c>
      <c r="B994" t="e">
        <f ca="1">IF('Четырёхпредметные наборы'!$E124 &gt;=Параметры!$A$2,"{"&amp;'Четырёхпредметные наборы'!B124&amp;"}","")</f>
        <v>#N/A</v>
      </c>
      <c r="C994" t="e">
        <f ca="1">'Четырёхпредметные наборы'!$E124/COUNT('Список покупок'!$A$2:$A$31)</f>
        <v>#N/A</v>
      </c>
      <c r="D994" t="e">
        <f ca="1">'Четырёхпредметные наборы'!$E124/INDIRECT(ADDRESS(MATCH(A994,Таблицы!$M$3:$M$122)+1,4,,,Таблицы!$M$1))</f>
        <v>#N/A</v>
      </c>
      <c r="E994" s="5" t="e">
        <f t="shared" ca="1" si="15"/>
        <v>#N/A</v>
      </c>
    </row>
    <row r="995" spans="1:5" hidden="1" x14ac:dyDescent="0.3">
      <c r="A995" t="str">
        <f ca="1">IF('Четырёхпредметные наборы'!$E125 &gt;=Параметры!$A$2,"{"&amp;'Четырёхпредметные наборы'!A125&amp;", "&amp;'Четырёхпредметные наборы'!C125&amp;", "&amp;'Четырёхпредметные наборы'!D125&amp;"}","")</f>
        <v/>
      </c>
      <c r="B995" t="str">
        <f ca="1">IF('Четырёхпредметные наборы'!$E125 &gt;=Параметры!$A$2,"{"&amp;'Четырёхпредметные наборы'!B125&amp;"}","")</f>
        <v/>
      </c>
      <c r="C995">
        <f ca="1">'Четырёхпредметные наборы'!$E125/COUNT('Список покупок'!$A$2:$A$31)</f>
        <v>3.3333333333333333E-2</v>
      </c>
      <c r="D995" t="e">
        <f ca="1">'Четырёхпредметные наборы'!$E125/INDIRECT(ADDRESS(MATCH(A995,Таблицы!$M$3:$M$122)+1,4,,,Таблицы!$M$1))</f>
        <v>#N/A</v>
      </c>
      <c r="E995" s="5" t="e">
        <f t="shared" ca="1" si="15"/>
        <v>#N/A</v>
      </c>
    </row>
    <row r="996" spans="1:5" hidden="1" x14ac:dyDescent="0.3">
      <c r="A996" t="e">
        <f ca="1">IF('Четырёхпредметные наборы'!$E126 &gt;=Параметры!$A$2,"{"&amp;'Четырёхпредметные наборы'!A126&amp;", "&amp;'Четырёхпредметные наборы'!C126&amp;", "&amp;'Четырёхпредметные наборы'!D126&amp;"}","")</f>
        <v>#N/A</v>
      </c>
      <c r="B996" t="e">
        <f ca="1">IF('Четырёхпредметные наборы'!$E126 &gt;=Параметры!$A$2,"{"&amp;'Четырёхпредметные наборы'!B126&amp;"}","")</f>
        <v>#N/A</v>
      </c>
      <c r="C996" t="e">
        <f ca="1">'Четырёхпредметные наборы'!$E126/COUNT('Список покупок'!$A$2:$A$31)</f>
        <v>#N/A</v>
      </c>
      <c r="D996" t="e">
        <f ca="1">'Четырёхпредметные наборы'!$E126/INDIRECT(ADDRESS(MATCH(A996,Таблицы!$M$3:$M$122)+1,4,,,Таблицы!$M$1))</f>
        <v>#N/A</v>
      </c>
      <c r="E996" s="5" t="e">
        <f t="shared" ca="1" si="15"/>
        <v>#N/A</v>
      </c>
    </row>
    <row r="997" spans="1:5" hidden="1" x14ac:dyDescent="0.3">
      <c r="A997" t="e">
        <f ca="1">IF('Четырёхпредметные наборы'!$E127 &gt;=Параметры!$A$2,"{"&amp;'Четырёхпредметные наборы'!A127&amp;", "&amp;'Четырёхпредметные наборы'!C127&amp;", "&amp;'Четырёхпредметные наборы'!D127&amp;"}","")</f>
        <v>#N/A</v>
      </c>
      <c r="B997" t="e">
        <f ca="1">IF('Четырёхпредметные наборы'!$E127 &gt;=Параметры!$A$2,"{"&amp;'Четырёхпредметные наборы'!B127&amp;"}","")</f>
        <v>#N/A</v>
      </c>
      <c r="C997" t="e">
        <f ca="1">'Четырёхпредметные наборы'!$E127/COUNT('Список покупок'!$A$2:$A$31)</f>
        <v>#N/A</v>
      </c>
      <c r="D997" t="e">
        <f ca="1">'Четырёхпредметные наборы'!$E127/INDIRECT(ADDRESS(MATCH(A997,Таблицы!$M$3:$M$122)+1,4,,,Таблицы!$M$1))</f>
        <v>#N/A</v>
      </c>
      <c r="E997" s="5" t="e">
        <f t="shared" ca="1" si="15"/>
        <v>#N/A</v>
      </c>
    </row>
    <row r="998" spans="1:5" hidden="1" x14ac:dyDescent="0.3">
      <c r="A998" t="e">
        <f ca="1">IF('Четырёхпредметные наборы'!$E128 &gt;=Параметры!$A$2,"{"&amp;'Четырёхпредметные наборы'!A128&amp;", "&amp;'Четырёхпредметные наборы'!C128&amp;", "&amp;'Четырёхпредметные наборы'!D128&amp;"}","")</f>
        <v>#N/A</v>
      </c>
      <c r="B998" t="e">
        <f ca="1">IF('Четырёхпредметные наборы'!$E128 &gt;=Параметры!$A$2,"{"&amp;'Четырёхпредметные наборы'!B128&amp;"}","")</f>
        <v>#N/A</v>
      </c>
      <c r="C998" t="e">
        <f ca="1">'Четырёхпредметные наборы'!$E128/COUNT('Список покупок'!$A$2:$A$31)</f>
        <v>#N/A</v>
      </c>
      <c r="D998" t="e">
        <f ca="1">'Четырёхпредметные наборы'!$E128/INDIRECT(ADDRESS(MATCH(A998,Таблицы!$M$3:$M$122)+1,4,,,Таблицы!$M$1))</f>
        <v>#N/A</v>
      </c>
      <c r="E998" s="5" t="e">
        <f t="shared" ca="1" si="15"/>
        <v>#N/A</v>
      </c>
    </row>
    <row r="999" spans="1:5" hidden="1" x14ac:dyDescent="0.3">
      <c r="A999" t="e">
        <f ca="1">IF('Четырёхпредметные наборы'!$E129 &gt;=Параметры!$A$2,"{"&amp;'Четырёхпредметные наборы'!A129&amp;", "&amp;'Четырёхпредметные наборы'!C129&amp;", "&amp;'Четырёхпредметные наборы'!D129&amp;"}","")</f>
        <v>#N/A</v>
      </c>
      <c r="B999" t="e">
        <f ca="1">IF('Четырёхпредметные наборы'!$E129 &gt;=Параметры!$A$2,"{"&amp;'Четырёхпредметные наборы'!B129&amp;"}","")</f>
        <v>#N/A</v>
      </c>
      <c r="C999" t="e">
        <f ca="1">'Четырёхпредметные наборы'!$E129/COUNT('Список покупок'!$A$2:$A$31)</f>
        <v>#N/A</v>
      </c>
      <c r="D999" t="e">
        <f ca="1">'Четырёхпредметные наборы'!$E129/INDIRECT(ADDRESS(MATCH(A999,Таблицы!$M$3:$M$122)+1,4,,,Таблицы!$M$1))</f>
        <v>#N/A</v>
      </c>
      <c r="E999" s="5" t="e">
        <f t="shared" ca="1" si="15"/>
        <v>#N/A</v>
      </c>
    </row>
    <row r="1000" spans="1:5" hidden="1" x14ac:dyDescent="0.3">
      <c r="A1000" t="e">
        <f ca="1">IF('Четырёхпредметные наборы'!$E130 &gt;=Параметры!$A$2,"{"&amp;'Четырёхпредметные наборы'!A130&amp;", "&amp;'Четырёхпредметные наборы'!C130&amp;", "&amp;'Четырёхпредметные наборы'!D130&amp;"}","")</f>
        <v>#N/A</v>
      </c>
      <c r="B1000" t="e">
        <f ca="1">IF('Четырёхпредметные наборы'!$E130 &gt;=Параметры!$A$2,"{"&amp;'Четырёхпредметные наборы'!B130&amp;"}","")</f>
        <v>#N/A</v>
      </c>
      <c r="C1000" t="e">
        <f ca="1">'Четырёхпредметные наборы'!$E130/COUNT('Список покупок'!$A$2:$A$31)</f>
        <v>#N/A</v>
      </c>
      <c r="D1000" t="e">
        <f ca="1">'Четырёхпредметные наборы'!$E130/INDIRECT(ADDRESS(MATCH(A1000,Таблицы!$M$3:$M$122)+1,4,,,Таблицы!$M$1))</f>
        <v>#N/A</v>
      </c>
      <c r="E1000" s="5" t="e">
        <f t="shared" ca="1" si="15"/>
        <v>#N/A</v>
      </c>
    </row>
    <row r="1001" spans="1:5" hidden="1" x14ac:dyDescent="0.3">
      <c r="A1001" t="e">
        <f ca="1">IF('Четырёхпредметные наборы'!$E131 &gt;=Параметры!$A$2,"{"&amp;'Четырёхпредметные наборы'!A131&amp;", "&amp;'Четырёхпредметные наборы'!C131&amp;", "&amp;'Четырёхпредметные наборы'!D131&amp;"}","")</f>
        <v>#N/A</v>
      </c>
      <c r="B1001" t="e">
        <f ca="1">IF('Четырёхпредметные наборы'!$E131 &gt;=Параметры!$A$2,"{"&amp;'Четырёхпредметные наборы'!B131&amp;"}","")</f>
        <v>#N/A</v>
      </c>
      <c r="C1001" t="e">
        <f ca="1">'Четырёхпредметные наборы'!$E131/COUNT('Список покупок'!$A$2:$A$31)</f>
        <v>#N/A</v>
      </c>
      <c r="D1001" t="e">
        <f ca="1">'Четырёхпредметные наборы'!$E131/INDIRECT(ADDRESS(MATCH(A1001,Таблицы!$M$3:$M$122)+1,4,,,Таблицы!$M$1))</f>
        <v>#N/A</v>
      </c>
      <c r="E1001" s="5" t="e">
        <f t="shared" ca="1" si="15"/>
        <v>#N/A</v>
      </c>
    </row>
    <row r="1002" spans="1:5" hidden="1" x14ac:dyDescent="0.3">
      <c r="A1002" t="e">
        <f ca="1">IF('Четырёхпредметные наборы'!$E132 &gt;=Параметры!$A$2,"{"&amp;'Четырёхпредметные наборы'!A132&amp;", "&amp;'Четырёхпредметные наборы'!C132&amp;", "&amp;'Четырёхпредметные наборы'!D132&amp;"}","")</f>
        <v>#N/A</v>
      </c>
      <c r="B1002" t="e">
        <f ca="1">IF('Четырёхпредметные наборы'!$E132 &gt;=Параметры!$A$2,"{"&amp;'Четырёхпредметные наборы'!B132&amp;"}","")</f>
        <v>#N/A</v>
      </c>
      <c r="C1002" t="e">
        <f ca="1">'Четырёхпредметные наборы'!$E132/COUNT('Список покупок'!$A$2:$A$31)</f>
        <v>#N/A</v>
      </c>
      <c r="D1002" t="e">
        <f ca="1">'Четырёхпредметные наборы'!$E132/INDIRECT(ADDRESS(MATCH(A1002,Таблицы!$M$3:$M$122)+1,4,,,Таблицы!$M$1))</f>
        <v>#N/A</v>
      </c>
      <c r="E1002" s="5" t="e">
        <f t="shared" ca="1" si="15"/>
        <v>#N/A</v>
      </c>
    </row>
    <row r="1003" spans="1:5" hidden="1" x14ac:dyDescent="0.3">
      <c r="A1003" t="e">
        <f ca="1">IF('Четырёхпредметные наборы'!$E133 &gt;=Параметры!$A$2,"{"&amp;'Четырёхпредметные наборы'!A133&amp;", "&amp;'Четырёхпредметные наборы'!C133&amp;", "&amp;'Четырёхпредметные наборы'!D133&amp;"}","")</f>
        <v>#N/A</v>
      </c>
      <c r="B1003" t="e">
        <f ca="1">IF('Четырёхпредметные наборы'!$E133 &gt;=Параметры!$A$2,"{"&amp;'Четырёхпредметные наборы'!B133&amp;"}","")</f>
        <v>#N/A</v>
      </c>
      <c r="C1003" t="e">
        <f ca="1">'Четырёхпредметные наборы'!$E133/COUNT('Список покупок'!$A$2:$A$31)</f>
        <v>#N/A</v>
      </c>
      <c r="D1003" t="e">
        <f ca="1">'Четырёхпредметные наборы'!$E133/INDIRECT(ADDRESS(MATCH(A1003,Таблицы!$M$3:$M$122)+1,4,,,Таблицы!$M$1))</f>
        <v>#N/A</v>
      </c>
      <c r="E1003" s="5" t="e">
        <f t="shared" ca="1" si="15"/>
        <v>#N/A</v>
      </c>
    </row>
    <row r="1004" spans="1:5" hidden="1" x14ac:dyDescent="0.3">
      <c r="A1004" t="e">
        <f ca="1">IF('Четырёхпредметные наборы'!$E134 &gt;=Параметры!$A$2,"{"&amp;'Четырёхпредметные наборы'!A134&amp;", "&amp;'Четырёхпредметные наборы'!C134&amp;", "&amp;'Четырёхпредметные наборы'!D134&amp;"}","")</f>
        <v>#N/A</v>
      </c>
      <c r="B1004" t="e">
        <f ca="1">IF('Четырёхпредметные наборы'!$E134 &gt;=Параметры!$A$2,"{"&amp;'Четырёхпредметные наборы'!B134&amp;"}","")</f>
        <v>#N/A</v>
      </c>
      <c r="C1004" t="e">
        <f ca="1">'Четырёхпредметные наборы'!$E134/COUNT('Список покупок'!$A$2:$A$31)</f>
        <v>#N/A</v>
      </c>
      <c r="D1004" t="e">
        <f ca="1">'Четырёхпредметные наборы'!$E134/INDIRECT(ADDRESS(MATCH(A1004,Таблицы!$M$3:$M$122)+1,4,,,Таблицы!$M$1))</f>
        <v>#N/A</v>
      </c>
      <c r="E1004" s="5" t="e">
        <f t="shared" ca="1" si="15"/>
        <v>#N/A</v>
      </c>
    </row>
    <row r="1005" spans="1:5" hidden="1" x14ac:dyDescent="0.3">
      <c r="A1005" t="e">
        <f ca="1">IF('Четырёхпредметные наборы'!$E135 &gt;=Параметры!$A$2,"{"&amp;'Четырёхпредметные наборы'!A135&amp;", "&amp;'Четырёхпредметные наборы'!C135&amp;", "&amp;'Четырёхпредметные наборы'!D135&amp;"}","")</f>
        <v>#N/A</v>
      </c>
      <c r="B1005" t="e">
        <f ca="1">IF('Четырёхпредметные наборы'!$E135 &gt;=Параметры!$A$2,"{"&amp;'Четырёхпредметные наборы'!B135&amp;"}","")</f>
        <v>#N/A</v>
      </c>
      <c r="C1005" t="e">
        <f ca="1">'Четырёхпредметные наборы'!$E135/COUNT('Список покупок'!$A$2:$A$31)</f>
        <v>#N/A</v>
      </c>
      <c r="D1005" t="e">
        <f ca="1">'Четырёхпредметные наборы'!$E135/INDIRECT(ADDRESS(MATCH(A1005,Таблицы!$M$3:$M$122)+1,4,,,Таблицы!$M$1))</f>
        <v>#N/A</v>
      </c>
      <c r="E1005" s="5" t="e">
        <f t="shared" ca="1" si="15"/>
        <v>#N/A</v>
      </c>
    </row>
    <row r="1006" spans="1:5" hidden="1" x14ac:dyDescent="0.3">
      <c r="A1006" t="e">
        <f ca="1">IF('Четырёхпредметные наборы'!$E136 &gt;=Параметры!$A$2,"{"&amp;'Четырёхпредметные наборы'!A136&amp;", "&amp;'Четырёхпредметные наборы'!C136&amp;", "&amp;'Четырёхпредметные наборы'!D136&amp;"}","")</f>
        <v>#N/A</v>
      </c>
      <c r="B1006" t="e">
        <f ca="1">IF('Четырёхпредметные наборы'!$E136 &gt;=Параметры!$A$2,"{"&amp;'Четырёхпредметные наборы'!B136&amp;"}","")</f>
        <v>#N/A</v>
      </c>
      <c r="C1006" t="e">
        <f ca="1">'Четырёхпредметные наборы'!$E136/COUNT('Список покупок'!$A$2:$A$31)</f>
        <v>#N/A</v>
      </c>
      <c r="D1006" t="e">
        <f ca="1">'Четырёхпредметные наборы'!$E136/INDIRECT(ADDRESS(MATCH(A1006,Таблицы!$M$3:$M$122)+1,4,,,Таблицы!$M$1))</f>
        <v>#N/A</v>
      </c>
      <c r="E1006" s="5" t="e">
        <f t="shared" ca="1" si="15"/>
        <v>#N/A</v>
      </c>
    </row>
    <row r="1007" spans="1:5" hidden="1" x14ac:dyDescent="0.3">
      <c r="A1007" t="e">
        <f ca="1">IF('Четырёхпредметные наборы'!$E137 &gt;=Параметры!$A$2,"{"&amp;'Четырёхпредметные наборы'!A137&amp;", "&amp;'Четырёхпредметные наборы'!C137&amp;", "&amp;'Четырёхпредметные наборы'!D137&amp;"}","")</f>
        <v>#N/A</v>
      </c>
      <c r="B1007" t="e">
        <f ca="1">IF('Четырёхпредметные наборы'!$E137 &gt;=Параметры!$A$2,"{"&amp;'Четырёхпредметные наборы'!B137&amp;"}","")</f>
        <v>#N/A</v>
      </c>
      <c r="C1007" t="e">
        <f ca="1">'Четырёхпредметные наборы'!$E137/COUNT('Список покупок'!$A$2:$A$31)</f>
        <v>#N/A</v>
      </c>
      <c r="D1007" t="e">
        <f ca="1">'Четырёхпредметные наборы'!$E137/INDIRECT(ADDRESS(MATCH(A1007,Таблицы!$M$3:$M$122)+1,4,,,Таблицы!$M$1))</f>
        <v>#N/A</v>
      </c>
      <c r="E1007" s="5" t="e">
        <f t="shared" ca="1" si="15"/>
        <v>#N/A</v>
      </c>
    </row>
    <row r="1008" spans="1:5" hidden="1" x14ac:dyDescent="0.3">
      <c r="A1008" t="e">
        <f ca="1">IF('Четырёхпредметные наборы'!$E138 &gt;=Параметры!$A$2,"{"&amp;'Четырёхпредметные наборы'!A138&amp;", "&amp;'Четырёхпредметные наборы'!C138&amp;", "&amp;'Четырёхпредметные наборы'!D138&amp;"}","")</f>
        <v>#N/A</v>
      </c>
      <c r="B1008" t="e">
        <f ca="1">IF('Четырёхпредметные наборы'!$E138 &gt;=Параметры!$A$2,"{"&amp;'Четырёхпредметные наборы'!B138&amp;"}","")</f>
        <v>#N/A</v>
      </c>
      <c r="C1008" t="e">
        <f ca="1">'Четырёхпредметные наборы'!$E138/COUNT('Список покупок'!$A$2:$A$31)</f>
        <v>#N/A</v>
      </c>
      <c r="D1008" t="e">
        <f ca="1">'Четырёхпредметные наборы'!$E138/INDIRECT(ADDRESS(MATCH(A1008,Таблицы!$M$3:$M$122)+1,4,,,Таблицы!$M$1))</f>
        <v>#N/A</v>
      </c>
      <c r="E1008" s="5" t="e">
        <f t="shared" ca="1" si="15"/>
        <v>#N/A</v>
      </c>
    </row>
    <row r="1009" spans="1:5" hidden="1" x14ac:dyDescent="0.3">
      <c r="A1009" t="e">
        <f ca="1">IF('Четырёхпредметные наборы'!$E139 &gt;=Параметры!$A$2,"{"&amp;'Четырёхпредметные наборы'!A139&amp;", "&amp;'Четырёхпредметные наборы'!C139&amp;", "&amp;'Четырёхпредметные наборы'!D139&amp;"}","")</f>
        <v>#N/A</v>
      </c>
      <c r="B1009" t="e">
        <f ca="1">IF('Четырёхпредметные наборы'!$E139 &gt;=Параметры!$A$2,"{"&amp;'Четырёхпредметные наборы'!B139&amp;"}","")</f>
        <v>#N/A</v>
      </c>
      <c r="C1009" t="e">
        <f ca="1">'Четырёхпредметные наборы'!$E139/COUNT('Список покупок'!$A$2:$A$31)</f>
        <v>#N/A</v>
      </c>
      <c r="D1009" t="e">
        <f ca="1">'Четырёхпредметные наборы'!$E139/INDIRECT(ADDRESS(MATCH(A1009,Таблицы!$M$3:$M$122)+1,4,,,Таблицы!$M$1))</f>
        <v>#N/A</v>
      </c>
      <c r="E1009" s="5" t="e">
        <f t="shared" ca="1" si="15"/>
        <v>#N/A</v>
      </c>
    </row>
    <row r="1010" spans="1:5" hidden="1" x14ac:dyDescent="0.3">
      <c r="A1010" t="e">
        <f ca="1">IF('Четырёхпредметные наборы'!$E140 &gt;=Параметры!$A$2,"{"&amp;'Четырёхпредметные наборы'!A140&amp;", "&amp;'Четырёхпредметные наборы'!C140&amp;", "&amp;'Четырёхпредметные наборы'!D140&amp;"}","")</f>
        <v>#N/A</v>
      </c>
      <c r="B1010" t="e">
        <f ca="1">IF('Четырёхпредметные наборы'!$E140 &gt;=Параметры!$A$2,"{"&amp;'Четырёхпредметные наборы'!B140&amp;"}","")</f>
        <v>#N/A</v>
      </c>
      <c r="C1010" t="e">
        <f ca="1">'Четырёхпредметные наборы'!$E140/COUNT('Список покупок'!$A$2:$A$31)</f>
        <v>#N/A</v>
      </c>
      <c r="D1010" t="e">
        <f ca="1">'Четырёхпредметные наборы'!$E140/INDIRECT(ADDRESS(MATCH(A1010,Таблицы!$M$3:$M$122)+1,4,,,Таблицы!$M$1))</f>
        <v>#N/A</v>
      </c>
      <c r="E1010" s="5" t="e">
        <f t="shared" ca="1" si="15"/>
        <v>#N/A</v>
      </c>
    </row>
    <row r="1011" spans="1:5" hidden="1" x14ac:dyDescent="0.3">
      <c r="A1011" t="e">
        <f ca="1">IF('Четырёхпредметные наборы'!$E141 &gt;=Параметры!$A$2,"{"&amp;'Четырёхпредметные наборы'!A141&amp;", "&amp;'Четырёхпредметные наборы'!C141&amp;", "&amp;'Четырёхпредметные наборы'!D141&amp;"}","")</f>
        <v>#N/A</v>
      </c>
      <c r="B1011" t="e">
        <f ca="1">IF('Четырёхпредметные наборы'!$E141 &gt;=Параметры!$A$2,"{"&amp;'Четырёхпредметные наборы'!B141&amp;"}","")</f>
        <v>#N/A</v>
      </c>
      <c r="C1011" t="e">
        <f ca="1">'Четырёхпредметные наборы'!$E141/COUNT('Список покупок'!$A$2:$A$31)</f>
        <v>#N/A</v>
      </c>
      <c r="D1011" t="e">
        <f ca="1">'Четырёхпредметные наборы'!$E141/INDIRECT(ADDRESS(MATCH(A1011,Таблицы!$M$3:$M$122)+1,4,,,Таблицы!$M$1))</f>
        <v>#N/A</v>
      </c>
      <c r="E1011" s="5" t="e">
        <f t="shared" ca="1" si="15"/>
        <v>#N/A</v>
      </c>
    </row>
    <row r="1012" spans="1:5" hidden="1" x14ac:dyDescent="0.3">
      <c r="A1012" t="str">
        <f ca="1">IF('Четырёхпредметные наборы'!$E142 &gt;=Параметры!$A$2,"{"&amp;'Четырёхпредметные наборы'!A142&amp;", "&amp;'Четырёхпредметные наборы'!C142&amp;", "&amp;'Четырёхпредметные наборы'!D142&amp;"}","")</f>
        <v>{Валидол, Долгит, Контрактубекс}</v>
      </c>
      <c r="B1012" t="str">
        <f ca="1">IF('Четырёхпредметные наборы'!$E142 &gt;=Параметры!$A$2,"{"&amp;'Четырёхпредметные наборы'!B142&amp;"}","")</f>
        <v>{Влажные салфетки}</v>
      </c>
      <c r="C1012">
        <f ca="1">'Четырёхпредметные наборы'!$E142/COUNT('Список покупок'!$A$2:$A$31)</f>
        <v>0.23333333333333334</v>
      </c>
      <c r="D1012">
        <f ca="1">'Четырёхпредметные наборы'!$E142/INDIRECT(ADDRESS(MATCH(A1012,Таблицы!$M$3:$M$122)+1,4,,,Таблицы!$M$1))</f>
        <v>1</v>
      </c>
      <c r="E1012" s="5">
        <f t="shared" ca="1" si="15"/>
        <v>0.23333333333333334</v>
      </c>
    </row>
    <row r="1013" spans="1:5" hidden="1" x14ac:dyDescent="0.3">
      <c r="A1013" t="str">
        <f ca="1">IF('Четырёхпредметные наборы'!$E143 &gt;=Параметры!$A$2,"{"&amp;'Четырёхпредметные наборы'!A143&amp;", "&amp;'Четырёхпредметные наборы'!C143&amp;", "&amp;'Четырёхпредметные наборы'!D143&amp;"}","")</f>
        <v/>
      </c>
      <c r="B1013" t="str">
        <f ca="1">IF('Четырёхпредметные наборы'!$E143 &gt;=Параметры!$A$2,"{"&amp;'Четырёхпредметные наборы'!B143&amp;"}","")</f>
        <v/>
      </c>
      <c r="C1013">
        <f ca="1">'Четырёхпредметные наборы'!$E143/COUNT('Список покупок'!$A$2:$A$31)</f>
        <v>0.13333333333333333</v>
      </c>
      <c r="D1013" t="e">
        <f ca="1">'Четырёхпредметные наборы'!$E143/INDIRECT(ADDRESS(MATCH(A1013,Таблицы!$M$3:$M$122)+1,4,,,Таблицы!$M$1))</f>
        <v>#N/A</v>
      </c>
      <c r="E1013" s="5" t="e">
        <f t="shared" ca="1" si="15"/>
        <v>#N/A</v>
      </c>
    </row>
    <row r="1014" spans="1:5" hidden="1" x14ac:dyDescent="0.3">
      <c r="A1014" t="e">
        <f ca="1">IF('Четырёхпредметные наборы'!$E144 &gt;=Параметры!$A$2,"{"&amp;'Четырёхпредметные наборы'!A144&amp;", "&amp;'Четырёхпредметные наборы'!C144&amp;", "&amp;'Четырёхпредметные наборы'!D144&amp;"}","")</f>
        <v>#N/A</v>
      </c>
      <c r="B1014" t="e">
        <f ca="1">IF('Четырёхпредметные наборы'!$E144 &gt;=Параметры!$A$2,"{"&amp;'Четырёхпредметные наборы'!B144&amp;"}","")</f>
        <v>#N/A</v>
      </c>
      <c r="C1014" t="e">
        <f ca="1">'Четырёхпредметные наборы'!$E144/COUNT('Список покупок'!$A$2:$A$31)</f>
        <v>#N/A</v>
      </c>
      <c r="D1014" t="e">
        <f ca="1">'Четырёхпредметные наборы'!$E144/INDIRECT(ADDRESS(MATCH(A1014,Таблицы!$M$3:$M$122)+1,4,,,Таблицы!$M$1))</f>
        <v>#N/A</v>
      </c>
      <c r="E1014" s="5" t="e">
        <f t="shared" ca="1" si="15"/>
        <v>#N/A</v>
      </c>
    </row>
    <row r="1015" spans="1:5" hidden="1" x14ac:dyDescent="0.3">
      <c r="A1015" t="e">
        <f ca="1">IF('Четырёхпредметные наборы'!$E145 &gt;=Параметры!$A$2,"{"&amp;'Четырёхпредметные наборы'!A145&amp;", "&amp;'Четырёхпредметные наборы'!C145&amp;", "&amp;'Четырёхпредметные наборы'!D145&amp;"}","")</f>
        <v>#N/A</v>
      </c>
      <c r="B1015" t="e">
        <f ca="1">IF('Четырёхпредметные наборы'!$E145 &gt;=Параметры!$A$2,"{"&amp;'Четырёхпредметные наборы'!B145&amp;"}","")</f>
        <v>#N/A</v>
      </c>
      <c r="C1015" t="e">
        <f ca="1">'Четырёхпредметные наборы'!$E145/COUNT('Список покупок'!$A$2:$A$31)</f>
        <v>#N/A</v>
      </c>
      <c r="D1015" t="e">
        <f ca="1">'Четырёхпредметные наборы'!$E145/INDIRECT(ADDRESS(MATCH(A1015,Таблицы!$M$3:$M$122)+1,4,,,Таблицы!$M$1))</f>
        <v>#N/A</v>
      </c>
      <c r="E1015" s="5" t="e">
        <f t="shared" ca="1" si="15"/>
        <v>#N/A</v>
      </c>
    </row>
    <row r="1016" spans="1:5" hidden="1" x14ac:dyDescent="0.3">
      <c r="A1016" t="str">
        <f ca="1">IF('Четырёхпредметные наборы'!$E146 &gt;=Параметры!$A$2,"{"&amp;'Четырёхпредметные наборы'!A146&amp;", "&amp;'Четырёхпредметные наборы'!C146&amp;", "&amp;'Четырёхпредметные наборы'!D146&amp;"}","")</f>
        <v/>
      </c>
      <c r="B1016" t="str">
        <f ca="1">IF('Четырёхпредметные наборы'!$E146 &gt;=Параметры!$A$2,"{"&amp;'Четырёхпредметные наборы'!B146&amp;"}","")</f>
        <v/>
      </c>
      <c r="C1016">
        <f ca="1">'Четырёхпредметные наборы'!$E146/COUNT('Список покупок'!$A$2:$A$31)</f>
        <v>3.3333333333333333E-2</v>
      </c>
      <c r="D1016" t="e">
        <f ca="1">'Четырёхпредметные наборы'!$E146/INDIRECT(ADDRESS(MATCH(A1016,Таблицы!$M$3:$M$122)+1,4,,,Таблицы!$M$1))</f>
        <v>#N/A</v>
      </c>
      <c r="E1016" s="5" t="e">
        <f t="shared" ca="1" si="15"/>
        <v>#N/A</v>
      </c>
    </row>
    <row r="1017" spans="1:5" hidden="1" x14ac:dyDescent="0.3">
      <c r="A1017" t="str">
        <f ca="1">IF('Четырёхпредметные наборы'!$E147 &gt;=Параметры!$A$2,"{"&amp;'Четырёхпредметные наборы'!A147&amp;", "&amp;'Четырёхпредметные наборы'!C147&amp;", "&amp;'Четырёхпредметные наборы'!D147&amp;"}","")</f>
        <v/>
      </c>
      <c r="B1017" t="str">
        <f ca="1">IF('Четырёхпредметные наборы'!$E147 &gt;=Параметры!$A$2,"{"&amp;'Четырёхпредметные наборы'!B147&amp;"}","")</f>
        <v/>
      </c>
      <c r="C1017">
        <f ca="1">'Четырёхпредметные наборы'!$E147/COUNT('Список покупок'!$A$2:$A$31)</f>
        <v>0.13333333333333333</v>
      </c>
      <c r="D1017" t="e">
        <f ca="1">'Четырёхпредметные наборы'!$E147/INDIRECT(ADDRESS(MATCH(A1017,Таблицы!$M$3:$M$122)+1,4,,,Таблицы!$M$1))</f>
        <v>#N/A</v>
      </c>
      <c r="E1017" s="5" t="e">
        <f t="shared" ca="1" si="15"/>
        <v>#N/A</v>
      </c>
    </row>
    <row r="1018" spans="1:5" hidden="1" x14ac:dyDescent="0.3">
      <c r="A1018" t="e">
        <f ca="1">IF('Четырёхпредметные наборы'!$E148 &gt;=Параметры!$A$2,"{"&amp;'Четырёхпредметные наборы'!A148&amp;", "&amp;'Четырёхпредметные наборы'!C148&amp;", "&amp;'Четырёхпредметные наборы'!D148&amp;"}","")</f>
        <v>#N/A</v>
      </c>
      <c r="B1018" t="e">
        <f ca="1">IF('Четырёхпредметные наборы'!$E148 &gt;=Параметры!$A$2,"{"&amp;'Четырёхпредметные наборы'!B148&amp;"}","")</f>
        <v>#N/A</v>
      </c>
      <c r="C1018" t="e">
        <f ca="1">'Четырёхпредметные наборы'!$E148/COUNT('Список покупок'!$A$2:$A$31)</f>
        <v>#N/A</v>
      </c>
      <c r="D1018" t="e">
        <f ca="1">'Четырёхпредметные наборы'!$E148/INDIRECT(ADDRESS(MATCH(A1018,Таблицы!$M$3:$M$122)+1,4,,,Таблицы!$M$1))</f>
        <v>#N/A</v>
      </c>
      <c r="E1018" s="5" t="e">
        <f t="shared" ca="1" si="15"/>
        <v>#N/A</v>
      </c>
    </row>
    <row r="1019" spans="1:5" hidden="1" x14ac:dyDescent="0.3">
      <c r="A1019" t="e">
        <f ca="1">IF('Четырёхпредметные наборы'!$E149 &gt;=Параметры!$A$2,"{"&amp;'Четырёхпредметные наборы'!A149&amp;", "&amp;'Четырёхпредметные наборы'!C149&amp;", "&amp;'Четырёхпредметные наборы'!D149&amp;"}","")</f>
        <v>#N/A</v>
      </c>
      <c r="B1019" t="e">
        <f ca="1">IF('Четырёхпредметные наборы'!$E149 &gt;=Параметры!$A$2,"{"&amp;'Четырёхпредметные наборы'!B149&amp;"}","")</f>
        <v>#N/A</v>
      </c>
      <c r="C1019" t="e">
        <f ca="1">'Четырёхпредметные наборы'!$E149/COUNT('Список покупок'!$A$2:$A$31)</f>
        <v>#N/A</v>
      </c>
      <c r="D1019" t="e">
        <f ca="1">'Четырёхпредметные наборы'!$E149/INDIRECT(ADDRESS(MATCH(A1019,Таблицы!$M$3:$M$122)+1,4,,,Таблицы!$M$1))</f>
        <v>#N/A</v>
      </c>
      <c r="E1019" s="5" t="e">
        <f t="shared" ca="1" si="15"/>
        <v>#N/A</v>
      </c>
    </row>
    <row r="1020" spans="1:5" hidden="1" x14ac:dyDescent="0.3">
      <c r="A1020" t="str">
        <f ca="1">IF('Четырёхпредметные наборы'!$E150 &gt;=Параметры!$A$2,"{"&amp;'Четырёхпредметные наборы'!A150&amp;", "&amp;'Четырёхпредметные наборы'!C150&amp;", "&amp;'Четырёхпредметные наборы'!D150&amp;"}","")</f>
        <v/>
      </c>
      <c r="B1020" t="str">
        <f ca="1">IF('Четырёхпредметные наборы'!$E150 &gt;=Параметры!$A$2,"{"&amp;'Четырёхпредметные наборы'!B150&amp;"}","")</f>
        <v/>
      </c>
      <c r="C1020">
        <f ca="1">'Четырёхпредметные наборы'!$E150/COUNT('Список покупок'!$A$2:$A$31)</f>
        <v>6.6666666666666666E-2</v>
      </c>
      <c r="D1020" t="e">
        <f ca="1">'Четырёхпредметные наборы'!$E150/INDIRECT(ADDRESS(MATCH(A1020,Таблицы!$M$3:$M$122)+1,4,,,Таблицы!$M$1))</f>
        <v>#N/A</v>
      </c>
      <c r="E1020" s="5" t="e">
        <f t="shared" ca="1" si="15"/>
        <v>#N/A</v>
      </c>
    </row>
    <row r="1021" spans="1:5" hidden="1" x14ac:dyDescent="0.3">
      <c r="A1021" t="e">
        <f ca="1">IF('Четырёхпредметные наборы'!$E151 &gt;=Параметры!$A$2,"{"&amp;'Четырёхпредметные наборы'!A151&amp;", "&amp;'Четырёхпредметные наборы'!C151&amp;", "&amp;'Четырёхпредметные наборы'!D151&amp;"}","")</f>
        <v>#N/A</v>
      </c>
      <c r="B1021" t="e">
        <f ca="1">IF('Четырёхпредметные наборы'!$E151 &gt;=Параметры!$A$2,"{"&amp;'Четырёхпредметные наборы'!B151&amp;"}","")</f>
        <v>#N/A</v>
      </c>
      <c r="C1021" t="e">
        <f ca="1">'Четырёхпредметные наборы'!$E151/COUNT('Список покупок'!$A$2:$A$31)</f>
        <v>#N/A</v>
      </c>
      <c r="D1021" t="e">
        <f ca="1">'Четырёхпредметные наборы'!$E151/INDIRECT(ADDRESS(MATCH(A1021,Таблицы!$M$3:$M$122)+1,4,,,Таблицы!$M$1))</f>
        <v>#N/A</v>
      </c>
      <c r="E1021" s="5" t="e">
        <f t="shared" ca="1" si="15"/>
        <v>#N/A</v>
      </c>
    </row>
    <row r="1022" spans="1:5" hidden="1" x14ac:dyDescent="0.3">
      <c r="A1022" t="e">
        <f ca="1">IF('Четырёхпредметные наборы'!$E152 &gt;=Параметры!$A$2,"{"&amp;'Четырёхпредметные наборы'!A152&amp;", "&amp;'Четырёхпредметные наборы'!C152&amp;", "&amp;'Четырёхпредметные наборы'!D152&amp;"}","")</f>
        <v>#N/A</v>
      </c>
      <c r="B1022" t="e">
        <f ca="1">IF('Четырёхпредметные наборы'!$E152 &gt;=Параметры!$A$2,"{"&amp;'Четырёхпредметные наборы'!B152&amp;"}","")</f>
        <v>#N/A</v>
      </c>
      <c r="C1022" t="e">
        <f ca="1">'Четырёхпредметные наборы'!$E152/COUNT('Список покупок'!$A$2:$A$31)</f>
        <v>#N/A</v>
      </c>
      <c r="D1022" t="e">
        <f ca="1">'Четырёхпредметные наборы'!$E152/INDIRECT(ADDRESS(MATCH(A1022,Таблицы!$M$3:$M$122)+1,4,,,Таблицы!$M$1))</f>
        <v>#N/A</v>
      </c>
      <c r="E1022" s="5" t="e">
        <f t="shared" ca="1" si="15"/>
        <v>#N/A</v>
      </c>
    </row>
    <row r="1023" spans="1:5" hidden="1" x14ac:dyDescent="0.3">
      <c r="A1023" t="str">
        <f ca="1">IF('Четырёхпредметные наборы'!$E153 &gt;=Параметры!$A$2,"{"&amp;'Четырёхпредметные наборы'!A153&amp;", "&amp;'Четырёхпредметные наборы'!C153&amp;", "&amp;'Четырёхпредметные наборы'!D153&amp;"}","")</f>
        <v/>
      </c>
      <c r="B1023" t="str">
        <f ca="1">IF('Четырёхпредметные наборы'!$E153 &gt;=Параметры!$A$2,"{"&amp;'Четырёхпредметные наборы'!B153&amp;"}","")</f>
        <v/>
      </c>
      <c r="C1023">
        <f ca="1">'Четырёхпредметные наборы'!$E153/COUNT('Список покупок'!$A$2:$A$31)</f>
        <v>3.3333333333333333E-2</v>
      </c>
      <c r="D1023" t="e">
        <f ca="1">'Четырёхпредметные наборы'!$E153/INDIRECT(ADDRESS(MATCH(A1023,Таблицы!$M$3:$M$122)+1,4,,,Таблицы!$M$1))</f>
        <v>#N/A</v>
      </c>
      <c r="E1023" s="5" t="e">
        <f t="shared" ca="1" si="15"/>
        <v>#N/A</v>
      </c>
    </row>
    <row r="1024" spans="1:5" hidden="1" x14ac:dyDescent="0.3">
      <c r="A1024" t="e">
        <f ca="1">IF('Четырёхпредметные наборы'!$E154 &gt;=Параметры!$A$2,"{"&amp;'Четырёхпредметные наборы'!A154&amp;", "&amp;'Четырёхпредметные наборы'!C154&amp;", "&amp;'Четырёхпредметные наборы'!D154&amp;"}","")</f>
        <v>#N/A</v>
      </c>
      <c r="B1024" t="e">
        <f ca="1">IF('Четырёхпредметные наборы'!$E154 &gt;=Параметры!$A$2,"{"&amp;'Четырёхпредметные наборы'!B154&amp;"}","")</f>
        <v>#N/A</v>
      </c>
      <c r="C1024" t="e">
        <f ca="1">'Четырёхпредметные наборы'!$E154/COUNT('Список покупок'!$A$2:$A$31)</f>
        <v>#N/A</v>
      </c>
      <c r="D1024" t="e">
        <f ca="1">'Четырёхпредметные наборы'!$E154/INDIRECT(ADDRESS(MATCH(A1024,Таблицы!$M$3:$M$122)+1,4,,,Таблицы!$M$1))</f>
        <v>#N/A</v>
      </c>
      <c r="E1024" s="5" t="e">
        <f t="shared" ca="1" si="15"/>
        <v>#N/A</v>
      </c>
    </row>
    <row r="1025" spans="1:5" hidden="1" x14ac:dyDescent="0.3">
      <c r="A1025" t="e">
        <f ca="1">IF('Четырёхпредметные наборы'!$E155 &gt;=Параметры!$A$2,"{"&amp;'Четырёхпредметные наборы'!A155&amp;", "&amp;'Четырёхпредметные наборы'!C155&amp;", "&amp;'Четырёхпредметные наборы'!D155&amp;"}","")</f>
        <v>#N/A</v>
      </c>
      <c r="B1025" t="e">
        <f ca="1">IF('Четырёхпредметные наборы'!$E155 &gt;=Параметры!$A$2,"{"&amp;'Четырёхпредметные наборы'!B155&amp;"}","")</f>
        <v>#N/A</v>
      </c>
      <c r="C1025" t="e">
        <f ca="1">'Четырёхпредметные наборы'!$E155/COUNT('Список покупок'!$A$2:$A$31)</f>
        <v>#N/A</v>
      </c>
      <c r="D1025" t="e">
        <f ca="1">'Четырёхпредметные наборы'!$E155/INDIRECT(ADDRESS(MATCH(A1025,Таблицы!$M$3:$M$122)+1,4,,,Таблицы!$M$1))</f>
        <v>#N/A</v>
      </c>
      <c r="E1025" s="5" t="e">
        <f t="shared" ca="1" si="15"/>
        <v>#N/A</v>
      </c>
    </row>
    <row r="1026" spans="1:5" hidden="1" x14ac:dyDescent="0.3">
      <c r="A1026" t="e">
        <f ca="1">IF('Четырёхпредметные наборы'!$E156 &gt;=Параметры!$A$2,"{"&amp;'Четырёхпредметные наборы'!A156&amp;", "&amp;'Четырёхпредметные наборы'!C156&amp;", "&amp;'Четырёхпредметные наборы'!D156&amp;"}","")</f>
        <v>#N/A</v>
      </c>
      <c r="B1026" t="e">
        <f ca="1">IF('Четырёхпредметные наборы'!$E156 &gt;=Параметры!$A$2,"{"&amp;'Четырёхпредметные наборы'!B156&amp;"}","")</f>
        <v>#N/A</v>
      </c>
      <c r="C1026" t="e">
        <f ca="1">'Четырёхпредметные наборы'!$E156/COUNT('Список покупок'!$A$2:$A$31)</f>
        <v>#N/A</v>
      </c>
      <c r="D1026" t="e">
        <f ca="1">'Четырёхпредметные наборы'!$E156/INDIRECT(ADDRESS(MATCH(A1026,Таблицы!$M$3:$M$122)+1,4,,,Таблицы!$M$1))</f>
        <v>#N/A</v>
      </c>
      <c r="E1026" s="5" t="e">
        <f t="shared" ca="1" si="15"/>
        <v>#N/A</v>
      </c>
    </row>
    <row r="1027" spans="1:5" hidden="1" x14ac:dyDescent="0.3">
      <c r="A1027" t="str">
        <f ca="1">IF('Четырёхпредметные наборы'!$E157 &gt;=Параметры!$A$2,"{"&amp;'Четырёхпредметные наборы'!A157&amp;", "&amp;'Четырёхпредметные наборы'!C157&amp;", "&amp;'Четырёхпредметные наборы'!D157&amp;"}","")</f>
        <v/>
      </c>
      <c r="B1027" t="str">
        <f ca="1">IF('Четырёхпредметные наборы'!$E157 &gt;=Параметры!$A$2,"{"&amp;'Четырёхпредметные наборы'!B157&amp;"}","")</f>
        <v/>
      </c>
      <c r="C1027">
        <f ca="1">'Четырёхпредметные наборы'!$E157/COUNT('Список покупок'!$A$2:$A$31)</f>
        <v>0.1</v>
      </c>
      <c r="D1027" t="e">
        <f ca="1">'Четырёхпредметные наборы'!$E157/INDIRECT(ADDRESS(MATCH(A1027,Таблицы!$M$3:$M$122)+1,4,,,Таблицы!$M$1))</f>
        <v>#N/A</v>
      </c>
      <c r="E1027" s="5" t="e">
        <f t="shared" ca="1" si="15"/>
        <v>#N/A</v>
      </c>
    </row>
    <row r="1028" spans="1:5" hidden="1" x14ac:dyDescent="0.3">
      <c r="A1028" t="e">
        <f ca="1">IF('Четырёхпредметные наборы'!$E158 &gt;=Параметры!$A$2,"{"&amp;'Четырёхпредметные наборы'!A158&amp;", "&amp;'Четырёхпредметные наборы'!C158&amp;", "&amp;'Четырёхпредметные наборы'!D158&amp;"}","")</f>
        <v>#N/A</v>
      </c>
      <c r="B1028" t="e">
        <f ca="1">IF('Четырёхпредметные наборы'!$E158 &gt;=Параметры!$A$2,"{"&amp;'Четырёхпредметные наборы'!B158&amp;"}","")</f>
        <v>#N/A</v>
      </c>
      <c r="C1028" t="e">
        <f ca="1">'Четырёхпредметные наборы'!$E158/COUNT('Список покупок'!$A$2:$A$31)</f>
        <v>#N/A</v>
      </c>
      <c r="D1028" t="e">
        <f ca="1">'Четырёхпредметные наборы'!$E158/INDIRECT(ADDRESS(MATCH(A1028,Таблицы!$M$3:$M$122)+1,4,,,Таблицы!$M$1))</f>
        <v>#N/A</v>
      </c>
      <c r="E1028" s="5" t="e">
        <f t="shared" ca="1" si="15"/>
        <v>#N/A</v>
      </c>
    </row>
    <row r="1029" spans="1:5" hidden="1" x14ac:dyDescent="0.3">
      <c r="A1029" t="e">
        <f ca="1">IF('Четырёхпредметные наборы'!$E159 &gt;=Параметры!$A$2,"{"&amp;'Четырёхпредметные наборы'!A159&amp;", "&amp;'Четырёхпредметные наборы'!C159&amp;", "&amp;'Четырёхпредметные наборы'!D159&amp;"}","")</f>
        <v>#N/A</v>
      </c>
      <c r="B1029" t="e">
        <f ca="1">IF('Четырёхпредметные наборы'!$E159 &gt;=Параметры!$A$2,"{"&amp;'Четырёхпредметные наборы'!B159&amp;"}","")</f>
        <v>#N/A</v>
      </c>
      <c r="C1029" t="e">
        <f ca="1">'Четырёхпредметные наборы'!$E159/COUNT('Список покупок'!$A$2:$A$31)</f>
        <v>#N/A</v>
      </c>
      <c r="D1029" t="e">
        <f ca="1">'Четырёхпредметные наборы'!$E159/INDIRECT(ADDRESS(MATCH(A1029,Таблицы!$M$3:$M$122)+1,4,,,Таблицы!$M$1))</f>
        <v>#N/A</v>
      </c>
      <c r="E1029" s="5" t="e">
        <f t="shared" ref="E1029:E1092" ca="1" si="16">C1029*D1029</f>
        <v>#N/A</v>
      </c>
    </row>
    <row r="1030" spans="1:5" hidden="1" x14ac:dyDescent="0.3">
      <c r="A1030" t="str">
        <f ca="1">IF('Четырёхпредметные наборы'!$E160 &gt;=Параметры!$A$2,"{"&amp;'Четырёхпредметные наборы'!A160&amp;", "&amp;'Четырёхпредметные наборы'!C160&amp;", "&amp;'Четырёхпредметные наборы'!D160&amp;"}","")</f>
        <v/>
      </c>
      <c r="B1030" t="str">
        <f ca="1">IF('Четырёхпредметные наборы'!$E160 &gt;=Параметры!$A$2,"{"&amp;'Четырёхпредметные наборы'!B160&amp;"}","")</f>
        <v/>
      </c>
      <c r="C1030">
        <f ca="1">'Четырёхпредметные наборы'!$E160/COUNT('Список покупок'!$A$2:$A$31)</f>
        <v>3.3333333333333333E-2</v>
      </c>
      <c r="D1030" t="e">
        <f ca="1">'Четырёхпредметные наборы'!$E160/INDIRECT(ADDRESS(MATCH(A1030,Таблицы!$M$3:$M$122)+1,4,,,Таблицы!$M$1))</f>
        <v>#N/A</v>
      </c>
      <c r="E1030" s="5" t="e">
        <f t="shared" ca="1" si="16"/>
        <v>#N/A</v>
      </c>
    </row>
    <row r="1031" spans="1:5" hidden="1" x14ac:dyDescent="0.3">
      <c r="A1031" t="e">
        <f ca="1">IF('Четырёхпредметные наборы'!$E161 &gt;=Параметры!$A$2,"{"&amp;'Четырёхпредметные наборы'!A161&amp;", "&amp;'Четырёхпредметные наборы'!C161&amp;", "&amp;'Четырёхпредметные наборы'!D161&amp;"}","")</f>
        <v>#N/A</v>
      </c>
      <c r="B1031" t="e">
        <f ca="1">IF('Четырёхпредметные наборы'!$E161 &gt;=Параметры!$A$2,"{"&amp;'Четырёхпредметные наборы'!B161&amp;"}","")</f>
        <v>#N/A</v>
      </c>
      <c r="C1031" t="e">
        <f ca="1">'Четырёхпредметные наборы'!$E161/COUNT('Список покупок'!$A$2:$A$31)</f>
        <v>#N/A</v>
      </c>
      <c r="D1031" t="e">
        <f ca="1">'Четырёхпредметные наборы'!$E161/INDIRECT(ADDRESS(MATCH(A1031,Таблицы!$M$3:$M$122)+1,4,,,Таблицы!$M$1))</f>
        <v>#N/A</v>
      </c>
      <c r="E1031" s="5" t="e">
        <f t="shared" ca="1" si="16"/>
        <v>#N/A</v>
      </c>
    </row>
    <row r="1032" spans="1:5" hidden="1" x14ac:dyDescent="0.3">
      <c r="A1032" t="e">
        <f ca="1">IF('Четырёхпредметные наборы'!$E162 &gt;=Параметры!$A$2,"{"&amp;'Четырёхпредметные наборы'!A162&amp;", "&amp;'Четырёхпредметные наборы'!C162&amp;", "&amp;'Четырёхпредметные наборы'!D162&amp;"}","")</f>
        <v>#N/A</v>
      </c>
      <c r="B1032" t="e">
        <f ca="1">IF('Четырёхпредметные наборы'!$E162 &gt;=Параметры!$A$2,"{"&amp;'Четырёхпредметные наборы'!B162&amp;"}","")</f>
        <v>#N/A</v>
      </c>
      <c r="C1032" t="e">
        <f ca="1">'Четырёхпредметные наборы'!$E162/COUNT('Список покупок'!$A$2:$A$31)</f>
        <v>#N/A</v>
      </c>
      <c r="D1032" t="e">
        <f ca="1">'Четырёхпредметные наборы'!$E162/INDIRECT(ADDRESS(MATCH(A1032,Таблицы!$M$3:$M$122)+1,4,,,Таблицы!$M$1))</f>
        <v>#N/A</v>
      </c>
      <c r="E1032" s="5" t="e">
        <f t="shared" ca="1" si="16"/>
        <v>#N/A</v>
      </c>
    </row>
    <row r="1033" spans="1:5" hidden="1" x14ac:dyDescent="0.3">
      <c r="A1033" t="e">
        <f ca="1">IF('Четырёхпредметные наборы'!$E163 &gt;=Параметры!$A$2,"{"&amp;'Четырёхпредметные наборы'!A163&amp;", "&amp;'Четырёхпредметные наборы'!C163&amp;", "&amp;'Четырёхпредметные наборы'!D163&amp;"}","")</f>
        <v>#N/A</v>
      </c>
      <c r="B1033" t="e">
        <f ca="1">IF('Четырёхпредметные наборы'!$E163 &gt;=Параметры!$A$2,"{"&amp;'Четырёхпредметные наборы'!B163&amp;"}","")</f>
        <v>#N/A</v>
      </c>
      <c r="C1033" t="e">
        <f ca="1">'Четырёхпредметные наборы'!$E163/COUNT('Список покупок'!$A$2:$A$31)</f>
        <v>#N/A</v>
      </c>
      <c r="D1033" t="e">
        <f ca="1">'Четырёхпредметные наборы'!$E163/INDIRECT(ADDRESS(MATCH(A1033,Таблицы!$M$3:$M$122)+1,4,,,Таблицы!$M$1))</f>
        <v>#N/A</v>
      </c>
      <c r="E1033" s="5" t="e">
        <f t="shared" ca="1" si="16"/>
        <v>#N/A</v>
      </c>
    </row>
    <row r="1034" spans="1:5" hidden="1" x14ac:dyDescent="0.3">
      <c r="A1034" t="e">
        <f ca="1">IF('Четырёхпредметные наборы'!$E164 &gt;=Параметры!$A$2,"{"&amp;'Четырёхпредметные наборы'!A164&amp;", "&amp;'Четырёхпредметные наборы'!C164&amp;", "&amp;'Четырёхпредметные наборы'!D164&amp;"}","")</f>
        <v>#N/A</v>
      </c>
      <c r="B1034" t="e">
        <f ca="1">IF('Четырёхпредметные наборы'!$E164 &gt;=Параметры!$A$2,"{"&amp;'Четырёхпредметные наборы'!B164&amp;"}","")</f>
        <v>#N/A</v>
      </c>
      <c r="C1034" t="e">
        <f ca="1">'Четырёхпредметные наборы'!$E164/COUNT('Список покупок'!$A$2:$A$31)</f>
        <v>#N/A</v>
      </c>
      <c r="D1034" t="e">
        <f ca="1">'Четырёхпредметные наборы'!$E164/INDIRECT(ADDRESS(MATCH(A1034,Таблицы!$M$3:$M$122)+1,4,,,Таблицы!$M$1))</f>
        <v>#N/A</v>
      </c>
      <c r="E1034" s="5" t="e">
        <f t="shared" ca="1" si="16"/>
        <v>#N/A</v>
      </c>
    </row>
    <row r="1035" spans="1:5" hidden="1" x14ac:dyDescent="0.3">
      <c r="A1035" t="e">
        <f ca="1">IF('Четырёхпредметные наборы'!$E165 &gt;=Параметры!$A$2,"{"&amp;'Четырёхпредметные наборы'!A165&amp;", "&amp;'Четырёхпредметные наборы'!C165&amp;", "&amp;'Четырёхпредметные наборы'!D165&amp;"}","")</f>
        <v>#N/A</v>
      </c>
      <c r="B1035" t="e">
        <f ca="1">IF('Четырёхпредметные наборы'!$E165 &gt;=Параметры!$A$2,"{"&amp;'Четырёхпредметные наборы'!B165&amp;"}","")</f>
        <v>#N/A</v>
      </c>
      <c r="C1035" t="e">
        <f ca="1">'Четырёхпредметные наборы'!$E165/COUNT('Список покупок'!$A$2:$A$31)</f>
        <v>#N/A</v>
      </c>
      <c r="D1035" t="e">
        <f ca="1">'Четырёхпредметные наборы'!$E165/INDIRECT(ADDRESS(MATCH(A1035,Таблицы!$M$3:$M$122)+1,4,,,Таблицы!$M$1))</f>
        <v>#N/A</v>
      </c>
      <c r="E1035" s="5" t="e">
        <f t="shared" ca="1" si="16"/>
        <v>#N/A</v>
      </c>
    </row>
    <row r="1036" spans="1:5" hidden="1" x14ac:dyDescent="0.3">
      <c r="A1036" t="e">
        <f ca="1">IF('Четырёхпредметные наборы'!$E166 &gt;=Параметры!$A$2,"{"&amp;'Четырёхпредметные наборы'!A166&amp;", "&amp;'Четырёхпредметные наборы'!C166&amp;", "&amp;'Четырёхпредметные наборы'!D166&amp;"}","")</f>
        <v>#N/A</v>
      </c>
      <c r="B1036" t="e">
        <f ca="1">IF('Четырёхпредметные наборы'!$E166 &gt;=Параметры!$A$2,"{"&amp;'Четырёхпредметные наборы'!B166&amp;"}","")</f>
        <v>#N/A</v>
      </c>
      <c r="C1036" t="e">
        <f ca="1">'Четырёхпредметные наборы'!$E166/COUNT('Список покупок'!$A$2:$A$31)</f>
        <v>#N/A</v>
      </c>
      <c r="D1036" t="e">
        <f ca="1">'Четырёхпредметные наборы'!$E166/INDIRECT(ADDRESS(MATCH(A1036,Таблицы!$M$3:$M$122)+1,4,,,Таблицы!$M$1))</f>
        <v>#N/A</v>
      </c>
      <c r="E1036" s="5" t="e">
        <f t="shared" ca="1" si="16"/>
        <v>#N/A</v>
      </c>
    </row>
    <row r="1037" spans="1:5" hidden="1" x14ac:dyDescent="0.3">
      <c r="A1037" t="e">
        <f ca="1">IF('Четырёхпредметные наборы'!$E167 &gt;=Параметры!$A$2,"{"&amp;'Четырёхпредметные наборы'!A167&amp;", "&amp;'Четырёхпредметные наборы'!C167&amp;", "&amp;'Четырёхпредметные наборы'!D167&amp;"}","")</f>
        <v>#N/A</v>
      </c>
      <c r="B1037" t="e">
        <f ca="1">IF('Четырёхпредметные наборы'!$E167 &gt;=Параметры!$A$2,"{"&amp;'Четырёхпредметные наборы'!B167&amp;"}","")</f>
        <v>#N/A</v>
      </c>
      <c r="C1037" t="e">
        <f ca="1">'Четырёхпредметные наборы'!$E167/COUNT('Список покупок'!$A$2:$A$31)</f>
        <v>#N/A</v>
      </c>
      <c r="D1037" t="e">
        <f ca="1">'Четырёхпредметные наборы'!$E167/INDIRECT(ADDRESS(MATCH(A1037,Таблицы!$M$3:$M$122)+1,4,,,Таблицы!$M$1))</f>
        <v>#N/A</v>
      </c>
      <c r="E1037" s="5" t="e">
        <f t="shared" ca="1" si="16"/>
        <v>#N/A</v>
      </c>
    </row>
    <row r="1038" spans="1:5" hidden="1" x14ac:dyDescent="0.3">
      <c r="A1038" t="e">
        <f ca="1">IF('Четырёхпредметные наборы'!$E168 &gt;=Параметры!$A$2,"{"&amp;'Четырёхпредметные наборы'!A168&amp;", "&amp;'Четырёхпредметные наборы'!C168&amp;", "&amp;'Четырёхпредметные наборы'!D168&amp;"}","")</f>
        <v>#N/A</v>
      </c>
      <c r="B1038" t="e">
        <f ca="1">IF('Четырёхпредметные наборы'!$E168 &gt;=Параметры!$A$2,"{"&amp;'Четырёхпредметные наборы'!B168&amp;"}","")</f>
        <v>#N/A</v>
      </c>
      <c r="C1038" t="e">
        <f ca="1">'Четырёхпредметные наборы'!$E168/COUNT('Список покупок'!$A$2:$A$31)</f>
        <v>#N/A</v>
      </c>
      <c r="D1038" t="e">
        <f ca="1">'Четырёхпредметные наборы'!$E168/INDIRECT(ADDRESS(MATCH(A1038,Таблицы!$M$3:$M$122)+1,4,,,Таблицы!$M$1))</f>
        <v>#N/A</v>
      </c>
      <c r="E1038" s="5" t="e">
        <f t="shared" ca="1" si="16"/>
        <v>#N/A</v>
      </c>
    </row>
    <row r="1039" spans="1:5" hidden="1" x14ac:dyDescent="0.3">
      <c r="A1039" t="str">
        <f ca="1">IF('Четырёхпредметные наборы'!$E169 &gt;=Параметры!$A$2,"{"&amp;'Четырёхпредметные наборы'!A169&amp;", "&amp;'Четырёхпредметные наборы'!C169&amp;", "&amp;'Четырёхпредметные наборы'!D169&amp;"}","")</f>
        <v/>
      </c>
      <c r="B1039" t="str">
        <f ca="1">IF('Четырёхпредметные наборы'!$E169 &gt;=Параметры!$A$2,"{"&amp;'Четырёхпредметные наборы'!B169&amp;"}","")</f>
        <v/>
      </c>
      <c r="C1039">
        <f ca="1">'Четырёхпредметные наборы'!$E169/COUNT('Список покупок'!$A$2:$A$31)</f>
        <v>3.3333333333333333E-2</v>
      </c>
      <c r="D1039" t="e">
        <f ca="1">'Четырёхпредметные наборы'!$E169/INDIRECT(ADDRESS(MATCH(A1039,Таблицы!$M$3:$M$122)+1,4,,,Таблицы!$M$1))</f>
        <v>#N/A</v>
      </c>
      <c r="E1039" s="5" t="e">
        <f t="shared" ca="1" si="16"/>
        <v>#N/A</v>
      </c>
    </row>
    <row r="1040" spans="1:5" hidden="1" x14ac:dyDescent="0.3">
      <c r="A1040" t="e">
        <f ca="1">IF('Четырёхпредметные наборы'!$E170 &gt;=Параметры!$A$2,"{"&amp;'Четырёхпредметные наборы'!A170&amp;", "&amp;'Четырёхпредметные наборы'!C170&amp;", "&amp;'Четырёхпредметные наборы'!D170&amp;"}","")</f>
        <v>#N/A</v>
      </c>
      <c r="B1040" t="e">
        <f ca="1">IF('Четырёхпредметные наборы'!$E170 &gt;=Параметры!$A$2,"{"&amp;'Четырёхпредметные наборы'!B170&amp;"}","")</f>
        <v>#N/A</v>
      </c>
      <c r="C1040" t="e">
        <f ca="1">'Четырёхпредметные наборы'!$E170/COUNT('Список покупок'!$A$2:$A$31)</f>
        <v>#N/A</v>
      </c>
      <c r="D1040" t="e">
        <f ca="1">'Четырёхпредметные наборы'!$E170/INDIRECT(ADDRESS(MATCH(A1040,Таблицы!$M$3:$M$122)+1,4,,,Таблицы!$M$1))</f>
        <v>#N/A</v>
      </c>
      <c r="E1040" s="5" t="e">
        <f t="shared" ca="1" si="16"/>
        <v>#N/A</v>
      </c>
    </row>
    <row r="1041" spans="1:5" hidden="1" x14ac:dyDescent="0.3">
      <c r="A1041" t="e">
        <f ca="1">IF('Четырёхпредметные наборы'!$E171 &gt;=Параметры!$A$2,"{"&amp;'Четырёхпредметные наборы'!A171&amp;", "&amp;'Четырёхпредметные наборы'!C171&amp;", "&amp;'Четырёхпредметные наборы'!D171&amp;"}","")</f>
        <v>#N/A</v>
      </c>
      <c r="B1041" t="e">
        <f ca="1">IF('Четырёхпредметные наборы'!$E171 &gt;=Параметры!$A$2,"{"&amp;'Четырёхпредметные наборы'!B171&amp;"}","")</f>
        <v>#N/A</v>
      </c>
      <c r="C1041" t="e">
        <f ca="1">'Четырёхпредметные наборы'!$E171/COUNT('Список покупок'!$A$2:$A$31)</f>
        <v>#N/A</v>
      </c>
      <c r="D1041" t="e">
        <f ca="1">'Четырёхпредметные наборы'!$E171/INDIRECT(ADDRESS(MATCH(A1041,Таблицы!$M$3:$M$122)+1,4,,,Таблицы!$M$1))</f>
        <v>#N/A</v>
      </c>
      <c r="E1041" s="5" t="e">
        <f t="shared" ca="1" si="16"/>
        <v>#N/A</v>
      </c>
    </row>
    <row r="1042" spans="1:5" hidden="1" x14ac:dyDescent="0.3">
      <c r="A1042" t="e">
        <f ca="1">IF('Четырёхпредметные наборы'!$E172 &gt;=Параметры!$A$2,"{"&amp;'Четырёхпредметные наборы'!A172&amp;", "&amp;'Четырёхпредметные наборы'!C172&amp;", "&amp;'Четырёхпредметные наборы'!D172&amp;"}","")</f>
        <v>#N/A</v>
      </c>
      <c r="B1042" t="e">
        <f ca="1">IF('Четырёхпредметные наборы'!$E172 &gt;=Параметры!$A$2,"{"&amp;'Четырёхпредметные наборы'!B172&amp;"}","")</f>
        <v>#N/A</v>
      </c>
      <c r="C1042" t="e">
        <f ca="1">'Четырёхпредметные наборы'!$E172/COUNT('Список покупок'!$A$2:$A$31)</f>
        <v>#N/A</v>
      </c>
      <c r="D1042" t="e">
        <f ca="1">'Четырёхпредметные наборы'!$E172/INDIRECT(ADDRESS(MATCH(A1042,Таблицы!$M$3:$M$122)+1,4,,,Таблицы!$M$1))</f>
        <v>#N/A</v>
      </c>
      <c r="E1042" s="5" t="e">
        <f t="shared" ca="1" si="16"/>
        <v>#N/A</v>
      </c>
    </row>
    <row r="1043" spans="1:5" hidden="1" x14ac:dyDescent="0.3">
      <c r="A1043" t="e">
        <f ca="1">IF('Четырёхпредметные наборы'!$E173 &gt;=Параметры!$A$2,"{"&amp;'Четырёхпредметные наборы'!A173&amp;", "&amp;'Четырёхпредметные наборы'!C173&amp;", "&amp;'Четырёхпредметные наборы'!D173&amp;"}","")</f>
        <v>#N/A</v>
      </c>
      <c r="B1043" t="e">
        <f ca="1">IF('Четырёхпредметные наборы'!$E173 &gt;=Параметры!$A$2,"{"&amp;'Четырёхпредметные наборы'!B173&amp;"}","")</f>
        <v>#N/A</v>
      </c>
      <c r="C1043" t="e">
        <f ca="1">'Четырёхпредметные наборы'!$E173/COUNT('Список покупок'!$A$2:$A$31)</f>
        <v>#N/A</v>
      </c>
      <c r="D1043" t="e">
        <f ca="1">'Четырёхпредметные наборы'!$E173/INDIRECT(ADDRESS(MATCH(A1043,Таблицы!$M$3:$M$122)+1,4,,,Таблицы!$M$1))</f>
        <v>#N/A</v>
      </c>
      <c r="E1043" s="5" t="e">
        <f t="shared" ca="1" si="16"/>
        <v>#N/A</v>
      </c>
    </row>
    <row r="1044" spans="1:5" hidden="1" x14ac:dyDescent="0.3">
      <c r="A1044" t="e">
        <f ca="1">IF('Четырёхпредметные наборы'!$E174 &gt;=Параметры!$A$2,"{"&amp;'Четырёхпредметные наборы'!A174&amp;", "&amp;'Четырёхпредметные наборы'!C174&amp;", "&amp;'Четырёхпредметные наборы'!D174&amp;"}","")</f>
        <v>#N/A</v>
      </c>
      <c r="B1044" t="e">
        <f ca="1">IF('Четырёхпредметные наборы'!$E174 &gt;=Параметры!$A$2,"{"&amp;'Четырёхпредметные наборы'!B174&amp;"}","")</f>
        <v>#N/A</v>
      </c>
      <c r="C1044" t="e">
        <f ca="1">'Четырёхпредметные наборы'!$E174/COUNT('Список покупок'!$A$2:$A$31)</f>
        <v>#N/A</v>
      </c>
      <c r="D1044" t="e">
        <f ca="1">'Четырёхпредметные наборы'!$E174/INDIRECT(ADDRESS(MATCH(A1044,Таблицы!$M$3:$M$122)+1,4,,,Таблицы!$M$1))</f>
        <v>#N/A</v>
      </c>
      <c r="E1044" s="5" t="e">
        <f t="shared" ca="1" si="16"/>
        <v>#N/A</v>
      </c>
    </row>
    <row r="1045" spans="1:5" hidden="1" x14ac:dyDescent="0.3">
      <c r="A1045" t="e">
        <f ca="1">IF('Четырёхпредметные наборы'!$E175 &gt;=Параметры!$A$2,"{"&amp;'Четырёхпредметные наборы'!A175&amp;", "&amp;'Четырёхпредметные наборы'!C175&amp;", "&amp;'Четырёхпредметные наборы'!D175&amp;"}","")</f>
        <v>#N/A</v>
      </c>
      <c r="B1045" t="e">
        <f ca="1">IF('Четырёхпредметные наборы'!$E175 &gt;=Параметры!$A$2,"{"&amp;'Четырёхпредметные наборы'!B175&amp;"}","")</f>
        <v>#N/A</v>
      </c>
      <c r="C1045" t="e">
        <f ca="1">'Четырёхпредметные наборы'!$E175/COUNT('Список покупок'!$A$2:$A$31)</f>
        <v>#N/A</v>
      </c>
      <c r="D1045" t="e">
        <f ca="1">'Четырёхпредметные наборы'!$E175/INDIRECT(ADDRESS(MATCH(A1045,Таблицы!$M$3:$M$122)+1,4,,,Таблицы!$M$1))</f>
        <v>#N/A</v>
      </c>
      <c r="E1045" s="5" t="e">
        <f t="shared" ca="1" si="16"/>
        <v>#N/A</v>
      </c>
    </row>
    <row r="1046" spans="1:5" hidden="1" x14ac:dyDescent="0.3">
      <c r="A1046" t="e">
        <f ca="1">IF('Четырёхпредметные наборы'!$E176 &gt;=Параметры!$A$2,"{"&amp;'Четырёхпредметные наборы'!A176&amp;", "&amp;'Четырёхпредметные наборы'!C176&amp;", "&amp;'Четырёхпредметные наборы'!D176&amp;"}","")</f>
        <v>#N/A</v>
      </c>
      <c r="B1046" t="e">
        <f ca="1">IF('Четырёхпредметные наборы'!$E176 &gt;=Параметры!$A$2,"{"&amp;'Четырёхпредметные наборы'!B176&amp;"}","")</f>
        <v>#N/A</v>
      </c>
      <c r="C1046" t="e">
        <f ca="1">'Четырёхпредметные наборы'!$E176/COUNT('Список покупок'!$A$2:$A$31)</f>
        <v>#N/A</v>
      </c>
      <c r="D1046" t="e">
        <f ca="1">'Четырёхпредметные наборы'!$E176/INDIRECT(ADDRESS(MATCH(A1046,Таблицы!$M$3:$M$122)+1,4,,,Таблицы!$M$1))</f>
        <v>#N/A</v>
      </c>
      <c r="E1046" s="5" t="e">
        <f t="shared" ca="1" si="16"/>
        <v>#N/A</v>
      </c>
    </row>
    <row r="1047" spans="1:5" hidden="1" x14ac:dyDescent="0.3">
      <c r="A1047" t="str">
        <f ca="1">IF('Четырёхпредметные наборы'!$E177 &gt;=Параметры!$A$2,"{"&amp;'Четырёхпредметные наборы'!A177&amp;", "&amp;'Четырёхпредметные наборы'!C177&amp;", "&amp;'Четырёхпредметные наборы'!D177&amp;"}","")</f>
        <v/>
      </c>
      <c r="B1047" t="str">
        <f ca="1">IF('Четырёхпредметные наборы'!$E177 &gt;=Параметры!$A$2,"{"&amp;'Четырёхпредметные наборы'!B177&amp;"}","")</f>
        <v/>
      </c>
      <c r="C1047">
        <f ca="1">'Четырёхпредметные наборы'!$E177/COUNT('Список покупок'!$A$2:$A$31)</f>
        <v>0.1</v>
      </c>
      <c r="D1047" t="e">
        <f ca="1">'Четырёхпредметные наборы'!$E177/INDIRECT(ADDRESS(MATCH(A1047,Таблицы!$M$3:$M$122)+1,4,,,Таблицы!$M$1))</f>
        <v>#N/A</v>
      </c>
      <c r="E1047" s="5" t="e">
        <f t="shared" ca="1" si="16"/>
        <v>#N/A</v>
      </c>
    </row>
    <row r="1048" spans="1:5" hidden="1" x14ac:dyDescent="0.3">
      <c r="A1048" t="e">
        <f ca="1">IF('Четырёхпредметные наборы'!$E178 &gt;=Параметры!$A$2,"{"&amp;'Четырёхпредметные наборы'!A178&amp;", "&amp;'Четырёхпредметные наборы'!C178&amp;", "&amp;'Четырёхпредметные наборы'!D178&amp;"}","")</f>
        <v>#N/A</v>
      </c>
      <c r="B1048" t="e">
        <f ca="1">IF('Четырёхпредметные наборы'!$E178 &gt;=Параметры!$A$2,"{"&amp;'Четырёхпредметные наборы'!B178&amp;"}","")</f>
        <v>#N/A</v>
      </c>
      <c r="C1048" t="e">
        <f ca="1">'Четырёхпредметные наборы'!$E178/COUNT('Список покупок'!$A$2:$A$31)</f>
        <v>#N/A</v>
      </c>
      <c r="D1048" t="e">
        <f ca="1">'Четырёхпредметные наборы'!$E178/INDIRECT(ADDRESS(MATCH(A1048,Таблицы!$M$3:$M$122)+1,4,,,Таблицы!$M$1))</f>
        <v>#N/A</v>
      </c>
      <c r="E1048" s="5" t="e">
        <f t="shared" ca="1" si="16"/>
        <v>#N/A</v>
      </c>
    </row>
    <row r="1049" spans="1:5" hidden="1" x14ac:dyDescent="0.3">
      <c r="A1049" t="e">
        <f ca="1">IF('Четырёхпредметные наборы'!$E179 &gt;=Параметры!$A$2,"{"&amp;'Четырёхпредметные наборы'!A179&amp;", "&amp;'Четырёхпредметные наборы'!C179&amp;", "&amp;'Четырёхпредметные наборы'!D179&amp;"}","")</f>
        <v>#N/A</v>
      </c>
      <c r="B1049" t="e">
        <f ca="1">IF('Четырёхпредметные наборы'!$E179 &gt;=Параметры!$A$2,"{"&amp;'Четырёхпредметные наборы'!B179&amp;"}","")</f>
        <v>#N/A</v>
      </c>
      <c r="C1049" t="e">
        <f ca="1">'Четырёхпредметные наборы'!$E179/COUNT('Список покупок'!$A$2:$A$31)</f>
        <v>#N/A</v>
      </c>
      <c r="D1049" t="e">
        <f ca="1">'Четырёхпредметные наборы'!$E179/INDIRECT(ADDRESS(MATCH(A1049,Таблицы!$M$3:$M$122)+1,4,,,Таблицы!$M$1))</f>
        <v>#N/A</v>
      </c>
      <c r="E1049" s="5" t="e">
        <f t="shared" ca="1" si="16"/>
        <v>#N/A</v>
      </c>
    </row>
    <row r="1050" spans="1:5" hidden="1" x14ac:dyDescent="0.3">
      <c r="A1050" t="str">
        <f ca="1">IF('Четырёхпредметные наборы'!$E180 &gt;=Параметры!$A$2,"{"&amp;'Четырёхпредметные наборы'!A180&amp;", "&amp;'Четырёхпредметные наборы'!C180&amp;", "&amp;'Четырёхпредметные наборы'!D180&amp;"}","")</f>
        <v/>
      </c>
      <c r="B1050" t="str">
        <f ca="1">IF('Четырёхпредметные наборы'!$E180 &gt;=Параметры!$A$2,"{"&amp;'Четырёхпредметные наборы'!B180&amp;"}","")</f>
        <v/>
      </c>
      <c r="C1050">
        <f ca="1">'Четырёхпредметные наборы'!$E180/COUNT('Список покупок'!$A$2:$A$31)</f>
        <v>6.6666666666666666E-2</v>
      </c>
      <c r="D1050" t="e">
        <f ca="1">'Четырёхпредметные наборы'!$E180/INDIRECT(ADDRESS(MATCH(A1050,Таблицы!$M$3:$M$122)+1,4,,,Таблицы!$M$1))</f>
        <v>#N/A</v>
      </c>
      <c r="E1050" s="5" t="e">
        <f t="shared" ca="1" si="16"/>
        <v>#N/A</v>
      </c>
    </row>
    <row r="1051" spans="1:5" hidden="1" x14ac:dyDescent="0.3">
      <c r="A1051" t="e">
        <f ca="1">IF('Четырёхпредметные наборы'!$E181 &gt;=Параметры!$A$2,"{"&amp;'Четырёхпредметные наборы'!A181&amp;", "&amp;'Четырёхпредметные наборы'!C181&amp;", "&amp;'Четырёхпредметные наборы'!D181&amp;"}","")</f>
        <v>#N/A</v>
      </c>
      <c r="B1051" t="e">
        <f ca="1">IF('Четырёхпредметные наборы'!$E181 &gt;=Параметры!$A$2,"{"&amp;'Четырёхпредметные наборы'!B181&amp;"}","")</f>
        <v>#N/A</v>
      </c>
      <c r="C1051" t="e">
        <f ca="1">'Четырёхпредметные наборы'!$E181/COUNT('Список покупок'!$A$2:$A$31)</f>
        <v>#N/A</v>
      </c>
      <c r="D1051" t="e">
        <f ca="1">'Четырёхпредметные наборы'!$E181/INDIRECT(ADDRESS(MATCH(A1051,Таблицы!$M$3:$M$122)+1,4,,,Таблицы!$M$1))</f>
        <v>#N/A</v>
      </c>
      <c r="E1051" s="5" t="e">
        <f t="shared" ca="1" si="16"/>
        <v>#N/A</v>
      </c>
    </row>
    <row r="1052" spans="1:5" hidden="1" x14ac:dyDescent="0.3">
      <c r="A1052" t="e">
        <f ca="1">IF('Четырёхпредметные наборы'!$E182 &gt;=Параметры!$A$2,"{"&amp;'Четырёхпредметные наборы'!A182&amp;", "&amp;'Четырёхпредметные наборы'!C182&amp;", "&amp;'Четырёхпредметные наборы'!D182&amp;"}","")</f>
        <v>#N/A</v>
      </c>
      <c r="B1052" t="e">
        <f ca="1">IF('Четырёхпредметные наборы'!$E182 &gt;=Параметры!$A$2,"{"&amp;'Четырёхпредметные наборы'!B182&amp;"}","")</f>
        <v>#N/A</v>
      </c>
      <c r="C1052" t="e">
        <f ca="1">'Четырёхпредметные наборы'!$E182/COUNT('Список покупок'!$A$2:$A$31)</f>
        <v>#N/A</v>
      </c>
      <c r="D1052" t="e">
        <f ca="1">'Четырёхпредметные наборы'!$E182/INDIRECT(ADDRESS(MATCH(A1052,Таблицы!$M$3:$M$122)+1,4,,,Таблицы!$M$1))</f>
        <v>#N/A</v>
      </c>
      <c r="E1052" s="5" t="e">
        <f t="shared" ca="1" si="16"/>
        <v>#N/A</v>
      </c>
    </row>
    <row r="1053" spans="1:5" hidden="1" x14ac:dyDescent="0.3">
      <c r="A1053" t="e">
        <f ca="1">IF('Четырёхпредметные наборы'!$E183 &gt;=Параметры!$A$2,"{"&amp;'Четырёхпредметные наборы'!A183&amp;", "&amp;'Четырёхпредметные наборы'!C183&amp;", "&amp;'Четырёхпредметные наборы'!D183&amp;"}","")</f>
        <v>#N/A</v>
      </c>
      <c r="B1053" t="e">
        <f ca="1">IF('Четырёхпредметные наборы'!$E183 &gt;=Параметры!$A$2,"{"&amp;'Четырёхпредметные наборы'!B183&amp;"}","")</f>
        <v>#N/A</v>
      </c>
      <c r="C1053" t="e">
        <f ca="1">'Четырёхпредметные наборы'!$E183/COUNT('Список покупок'!$A$2:$A$31)</f>
        <v>#N/A</v>
      </c>
      <c r="D1053" t="e">
        <f ca="1">'Четырёхпредметные наборы'!$E183/INDIRECT(ADDRESS(MATCH(A1053,Таблицы!$M$3:$M$122)+1,4,,,Таблицы!$M$1))</f>
        <v>#N/A</v>
      </c>
      <c r="E1053" s="5" t="e">
        <f t="shared" ca="1" si="16"/>
        <v>#N/A</v>
      </c>
    </row>
    <row r="1054" spans="1:5" hidden="1" x14ac:dyDescent="0.3">
      <c r="A1054" t="e">
        <f ca="1">IF('Четырёхпредметные наборы'!$E184 &gt;=Параметры!$A$2,"{"&amp;'Четырёхпредметные наборы'!A184&amp;", "&amp;'Четырёхпредметные наборы'!C184&amp;", "&amp;'Четырёхпредметные наборы'!D184&amp;"}","")</f>
        <v>#N/A</v>
      </c>
      <c r="B1054" t="e">
        <f ca="1">IF('Четырёхпредметные наборы'!$E184 &gt;=Параметры!$A$2,"{"&amp;'Четырёхпредметные наборы'!B184&amp;"}","")</f>
        <v>#N/A</v>
      </c>
      <c r="C1054" t="e">
        <f ca="1">'Четырёхпредметные наборы'!$E184/COUNT('Список покупок'!$A$2:$A$31)</f>
        <v>#N/A</v>
      </c>
      <c r="D1054" t="e">
        <f ca="1">'Четырёхпредметные наборы'!$E184/INDIRECT(ADDRESS(MATCH(A1054,Таблицы!$M$3:$M$122)+1,4,,,Таблицы!$M$1))</f>
        <v>#N/A</v>
      </c>
      <c r="E1054" s="5" t="e">
        <f t="shared" ca="1" si="16"/>
        <v>#N/A</v>
      </c>
    </row>
    <row r="1055" spans="1:5" hidden="1" x14ac:dyDescent="0.3">
      <c r="A1055" t="e">
        <f ca="1">IF('Четырёхпредметные наборы'!$E185 &gt;=Параметры!$A$2,"{"&amp;'Четырёхпредметные наборы'!A185&amp;", "&amp;'Четырёхпредметные наборы'!C185&amp;", "&amp;'Четырёхпредметные наборы'!D185&amp;"}","")</f>
        <v>#N/A</v>
      </c>
      <c r="B1055" t="e">
        <f ca="1">IF('Четырёхпредметные наборы'!$E185 &gt;=Параметры!$A$2,"{"&amp;'Четырёхпредметные наборы'!B185&amp;"}","")</f>
        <v>#N/A</v>
      </c>
      <c r="C1055" t="e">
        <f ca="1">'Четырёхпредметные наборы'!$E185/COUNT('Список покупок'!$A$2:$A$31)</f>
        <v>#N/A</v>
      </c>
      <c r="D1055" t="e">
        <f ca="1">'Четырёхпредметные наборы'!$E185/INDIRECT(ADDRESS(MATCH(A1055,Таблицы!$M$3:$M$122)+1,4,,,Таблицы!$M$1))</f>
        <v>#N/A</v>
      </c>
      <c r="E1055" s="5" t="e">
        <f t="shared" ca="1" si="16"/>
        <v>#N/A</v>
      </c>
    </row>
    <row r="1056" spans="1:5" hidden="1" x14ac:dyDescent="0.3">
      <c r="A1056" t="e">
        <f ca="1">IF('Четырёхпредметные наборы'!$E186 &gt;=Параметры!$A$2,"{"&amp;'Четырёхпредметные наборы'!A186&amp;", "&amp;'Четырёхпредметные наборы'!C186&amp;", "&amp;'Четырёхпредметные наборы'!D186&amp;"}","")</f>
        <v>#N/A</v>
      </c>
      <c r="B1056" t="e">
        <f ca="1">IF('Четырёхпредметные наборы'!$E186 &gt;=Параметры!$A$2,"{"&amp;'Четырёхпредметные наборы'!B186&amp;"}","")</f>
        <v>#N/A</v>
      </c>
      <c r="C1056" t="e">
        <f ca="1">'Четырёхпредметные наборы'!$E186/COUNT('Список покупок'!$A$2:$A$31)</f>
        <v>#N/A</v>
      </c>
      <c r="D1056" t="e">
        <f ca="1">'Четырёхпредметные наборы'!$E186/INDIRECT(ADDRESS(MATCH(A1056,Таблицы!$M$3:$M$122)+1,4,,,Таблицы!$M$1))</f>
        <v>#N/A</v>
      </c>
      <c r="E1056" s="5" t="e">
        <f t="shared" ca="1" si="16"/>
        <v>#N/A</v>
      </c>
    </row>
    <row r="1057" spans="1:5" hidden="1" x14ac:dyDescent="0.3">
      <c r="A1057" t="e">
        <f ca="1">IF('Четырёхпредметные наборы'!$E187 &gt;=Параметры!$A$2,"{"&amp;'Четырёхпредметные наборы'!A187&amp;", "&amp;'Четырёхпредметные наборы'!C187&amp;", "&amp;'Четырёхпредметные наборы'!D187&amp;"}","")</f>
        <v>#N/A</v>
      </c>
      <c r="B1057" t="e">
        <f ca="1">IF('Четырёхпредметные наборы'!$E187 &gt;=Параметры!$A$2,"{"&amp;'Четырёхпредметные наборы'!B187&amp;"}","")</f>
        <v>#N/A</v>
      </c>
      <c r="C1057" t="e">
        <f ca="1">'Четырёхпредметные наборы'!$E187/COUNT('Список покупок'!$A$2:$A$31)</f>
        <v>#N/A</v>
      </c>
      <c r="D1057" t="e">
        <f ca="1">'Четырёхпредметные наборы'!$E187/INDIRECT(ADDRESS(MATCH(A1057,Таблицы!$M$3:$M$122)+1,4,,,Таблицы!$M$1))</f>
        <v>#N/A</v>
      </c>
      <c r="E1057" s="5" t="e">
        <f t="shared" ca="1" si="16"/>
        <v>#N/A</v>
      </c>
    </row>
    <row r="1058" spans="1:5" hidden="1" x14ac:dyDescent="0.3">
      <c r="A1058" t="e">
        <f ca="1">IF('Четырёхпредметные наборы'!$E188 &gt;=Параметры!$A$2,"{"&amp;'Четырёхпредметные наборы'!A188&amp;", "&amp;'Четырёхпредметные наборы'!C188&amp;", "&amp;'Четырёхпредметные наборы'!D188&amp;"}","")</f>
        <v>#N/A</v>
      </c>
      <c r="B1058" t="e">
        <f ca="1">IF('Четырёхпредметные наборы'!$E188 &gt;=Параметры!$A$2,"{"&amp;'Четырёхпредметные наборы'!B188&amp;"}","")</f>
        <v>#N/A</v>
      </c>
      <c r="C1058" t="e">
        <f ca="1">'Четырёхпредметные наборы'!$E188/COUNT('Список покупок'!$A$2:$A$31)</f>
        <v>#N/A</v>
      </c>
      <c r="D1058" t="e">
        <f ca="1">'Четырёхпредметные наборы'!$E188/INDIRECT(ADDRESS(MATCH(A1058,Таблицы!$M$3:$M$122)+1,4,,,Таблицы!$M$1))</f>
        <v>#N/A</v>
      </c>
      <c r="E1058" s="5" t="e">
        <f t="shared" ca="1" si="16"/>
        <v>#N/A</v>
      </c>
    </row>
    <row r="1059" spans="1:5" hidden="1" x14ac:dyDescent="0.3">
      <c r="A1059" t="e">
        <f ca="1">IF('Четырёхпредметные наборы'!$E189 &gt;=Параметры!$A$2,"{"&amp;'Четырёхпредметные наборы'!A189&amp;", "&amp;'Четырёхпредметные наборы'!C189&amp;", "&amp;'Четырёхпредметные наборы'!D189&amp;"}","")</f>
        <v>#N/A</v>
      </c>
      <c r="B1059" t="e">
        <f ca="1">IF('Четырёхпредметные наборы'!$E189 &gt;=Параметры!$A$2,"{"&amp;'Четырёхпредметные наборы'!B189&amp;"}","")</f>
        <v>#N/A</v>
      </c>
      <c r="C1059" t="e">
        <f ca="1">'Четырёхпредметные наборы'!$E189/COUNT('Список покупок'!$A$2:$A$31)</f>
        <v>#N/A</v>
      </c>
      <c r="D1059" t="e">
        <f ca="1">'Четырёхпредметные наборы'!$E189/INDIRECT(ADDRESS(MATCH(A1059,Таблицы!$M$3:$M$122)+1,4,,,Таблицы!$M$1))</f>
        <v>#N/A</v>
      </c>
      <c r="E1059" s="5" t="e">
        <f t="shared" ca="1" si="16"/>
        <v>#N/A</v>
      </c>
    </row>
    <row r="1060" spans="1:5" hidden="1" x14ac:dyDescent="0.3">
      <c r="A1060" t="e">
        <f ca="1">IF('Четырёхпредметные наборы'!$E190 &gt;=Параметры!$A$2,"{"&amp;'Четырёхпредметные наборы'!A190&amp;", "&amp;'Четырёхпредметные наборы'!C190&amp;", "&amp;'Четырёхпредметные наборы'!D190&amp;"}","")</f>
        <v>#N/A</v>
      </c>
      <c r="B1060" t="e">
        <f ca="1">IF('Четырёхпредметные наборы'!$E190 &gt;=Параметры!$A$2,"{"&amp;'Четырёхпредметные наборы'!B190&amp;"}","")</f>
        <v>#N/A</v>
      </c>
      <c r="C1060" t="e">
        <f ca="1">'Четырёхпредметные наборы'!$E190/COUNT('Список покупок'!$A$2:$A$31)</f>
        <v>#N/A</v>
      </c>
      <c r="D1060" t="e">
        <f ca="1">'Четырёхпредметные наборы'!$E190/INDIRECT(ADDRESS(MATCH(A1060,Таблицы!$M$3:$M$122)+1,4,,,Таблицы!$M$1))</f>
        <v>#N/A</v>
      </c>
      <c r="E1060" s="5" t="e">
        <f t="shared" ca="1" si="16"/>
        <v>#N/A</v>
      </c>
    </row>
    <row r="1061" spans="1:5" hidden="1" x14ac:dyDescent="0.3">
      <c r="A1061" t="e">
        <f ca="1">IF('Четырёхпредметные наборы'!$E191 &gt;=Параметры!$A$2,"{"&amp;'Четырёхпредметные наборы'!A191&amp;", "&amp;'Четырёхпредметные наборы'!C191&amp;", "&amp;'Четырёхпредметные наборы'!D191&amp;"}","")</f>
        <v>#N/A</v>
      </c>
      <c r="B1061" t="e">
        <f ca="1">IF('Четырёхпредметные наборы'!$E191 &gt;=Параметры!$A$2,"{"&amp;'Четырёхпредметные наборы'!B191&amp;"}","")</f>
        <v>#N/A</v>
      </c>
      <c r="C1061" t="e">
        <f ca="1">'Четырёхпредметные наборы'!$E191/COUNT('Список покупок'!$A$2:$A$31)</f>
        <v>#N/A</v>
      </c>
      <c r="D1061" t="e">
        <f ca="1">'Четырёхпредметные наборы'!$E191/INDIRECT(ADDRESS(MATCH(A1061,Таблицы!$M$3:$M$122)+1,4,,,Таблицы!$M$1))</f>
        <v>#N/A</v>
      </c>
      <c r="E1061" s="5" t="e">
        <f t="shared" ca="1" si="16"/>
        <v>#N/A</v>
      </c>
    </row>
    <row r="1062" spans="1:5" hidden="1" x14ac:dyDescent="0.3">
      <c r="A1062" t="e">
        <f ca="1">IF('Четырёхпредметные наборы'!$E192 &gt;=Параметры!$A$2,"{"&amp;'Четырёхпредметные наборы'!A192&amp;", "&amp;'Четырёхпредметные наборы'!C192&amp;", "&amp;'Четырёхпредметные наборы'!D192&amp;"}","")</f>
        <v>#N/A</v>
      </c>
      <c r="B1062" t="e">
        <f ca="1">IF('Четырёхпредметные наборы'!$E192 &gt;=Параметры!$A$2,"{"&amp;'Четырёхпредметные наборы'!B192&amp;"}","")</f>
        <v>#N/A</v>
      </c>
      <c r="C1062" t="e">
        <f ca="1">'Четырёхпредметные наборы'!$E192/COUNT('Список покупок'!$A$2:$A$31)</f>
        <v>#N/A</v>
      </c>
      <c r="D1062" t="e">
        <f ca="1">'Четырёхпредметные наборы'!$E192/INDIRECT(ADDRESS(MATCH(A1062,Таблицы!$M$3:$M$122)+1,4,,,Таблицы!$M$1))</f>
        <v>#N/A</v>
      </c>
      <c r="E1062" s="5" t="e">
        <f t="shared" ca="1" si="16"/>
        <v>#N/A</v>
      </c>
    </row>
    <row r="1063" spans="1:5" hidden="1" x14ac:dyDescent="0.3">
      <c r="A1063" t="e">
        <f ca="1">IF('Четырёхпредметные наборы'!$E193 &gt;=Параметры!$A$2,"{"&amp;'Четырёхпредметные наборы'!A193&amp;", "&amp;'Четырёхпредметные наборы'!C193&amp;", "&amp;'Четырёхпредметные наборы'!D193&amp;"}","")</f>
        <v>#N/A</v>
      </c>
      <c r="B1063" t="e">
        <f ca="1">IF('Четырёхпредметные наборы'!$E193 &gt;=Параметры!$A$2,"{"&amp;'Четырёхпредметные наборы'!B193&amp;"}","")</f>
        <v>#N/A</v>
      </c>
      <c r="C1063" t="e">
        <f ca="1">'Четырёхпредметные наборы'!$E193/COUNT('Список покупок'!$A$2:$A$31)</f>
        <v>#N/A</v>
      </c>
      <c r="D1063" t="e">
        <f ca="1">'Четырёхпредметные наборы'!$E193/INDIRECT(ADDRESS(MATCH(A1063,Таблицы!$M$3:$M$122)+1,4,,,Таблицы!$M$1))</f>
        <v>#N/A</v>
      </c>
      <c r="E1063" s="5" t="e">
        <f t="shared" ca="1" si="16"/>
        <v>#N/A</v>
      </c>
    </row>
    <row r="1064" spans="1:5" hidden="1" x14ac:dyDescent="0.3">
      <c r="A1064" t="e">
        <f ca="1">IF('Четырёхпредметные наборы'!$E194 &gt;=Параметры!$A$2,"{"&amp;'Четырёхпредметные наборы'!A194&amp;", "&amp;'Четырёхпредметные наборы'!C194&amp;", "&amp;'Четырёхпредметные наборы'!D194&amp;"}","")</f>
        <v>#N/A</v>
      </c>
      <c r="B1064" t="e">
        <f ca="1">IF('Четырёхпредметные наборы'!$E194 &gt;=Параметры!$A$2,"{"&amp;'Четырёхпредметные наборы'!B194&amp;"}","")</f>
        <v>#N/A</v>
      </c>
      <c r="C1064" t="e">
        <f ca="1">'Четырёхпредметные наборы'!$E194/COUNT('Список покупок'!$A$2:$A$31)</f>
        <v>#N/A</v>
      </c>
      <c r="D1064" t="e">
        <f ca="1">'Четырёхпредметные наборы'!$E194/INDIRECT(ADDRESS(MATCH(A1064,Таблицы!$M$3:$M$122)+1,4,,,Таблицы!$M$1))</f>
        <v>#N/A</v>
      </c>
      <c r="E1064" s="5" t="e">
        <f t="shared" ca="1" si="16"/>
        <v>#N/A</v>
      </c>
    </row>
    <row r="1065" spans="1:5" hidden="1" x14ac:dyDescent="0.3">
      <c r="A1065" t="e">
        <f ca="1">IF('Четырёхпредметные наборы'!$E195 &gt;=Параметры!$A$2,"{"&amp;'Четырёхпредметные наборы'!A195&amp;", "&amp;'Четырёхпредметные наборы'!C195&amp;", "&amp;'Четырёхпредметные наборы'!D195&amp;"}","")</f>
        <v>#N/A</v>
      </c>
      <c r="B1065" t="e">
        <f ca="1">IF('Четырёхпредметные наборы'!$E195 &gt;=Параметры!$A$2,"{"&amp;'Четырёхпредметные наборы'!B195&amp;"}","")</f>
        <v>#N/A</v>
      </c>
      <c r="C1065" t="e">
        <f ca="1">'Четырёхпредметные наборы'!$E195/COUNT('Список покупок'!$A$2:$A$31)</f>
        <v>#N/A</v>
      </c>
      <c r="D1065" t="e">
        <f ca="1">'Четырёхпредметные наборы'!$E195/INDIRECT(ADDRESS(MATCH(A1065,Таблицы!$M$3:$M$122)+1,4,,,Таблицы!$M$1))</f>
        <v>#N/A</v>
      </c>
      <c r="E1065" s="5" t="e">
        <f t="shared" ca="1" si="16"/>
        <v>#N/A</v>
      </c>
    </row>
    <row r="1066" spans="1:5" hidden="1" x14ac:dyDescent="0.3">
      <c r="A1066" t="e">
        <f ca="1">IF('Четырёхпредметные наборы'!$E196 &gt;=Параметры!$A$2,"{"&amp;'Четырёхпредметные наборы'!A196&amp;", "&amp;'Четырёхпредметные наборы'!C196&amp;", "&amp;'Четырёхпредметные наборы'!D196&amp;"}","")</f>
        <v>#N/A</v>
      </c>
      <c r="B1066" t="e">
        <f ca="1">IF('Четырёхпредметные наборы'!$E196 &gt;=Параметры!$A$2,"{"&amp;'Четырёхпредметные наборы'!B196&amp;"}","")</f>
        <v>#N/A</v>
      </c>
      <c r="C1066" t="e">
        <f ca="1">'Четырёхпредметные наборы'!$E196/COUNT('Список покупок'!$A$2:$A$31)</f>
        <v>#N/A</v>
      </c>
      <c r="D1066" t="e">
        <f ca="1">'Четырёхпредметные наборы'!$E196/INDIRECT(ADDRESS(MATCH(A1066,Таблицы!$M$3:$M$122)+1,4,,,Таблицы!$M$1))</f>
        <v>#N/A</v>
      </c>
      <c r="E1066" s="5" t="e">
        <f t="shared" ca="1" si="16"/>
        <v>#N/A</v>
      </c>
    </row>
    <row r="1067" spans="1:5" hidden="1" x14ac:dyDescent="0.3">
      <c r="A1067" t="e">
        <f ca="1">IF('Четырёхпредметные наборы'!$E197 &gt;=Параметры!$A$2,"{"&amp;'Четырёхпредметные наборы'!A197&amp;", "&amp;'Четырёхпредметные наборы'!C197&amp;", "&amp;'Четырёхпредметные наборы'!D197&amp;"}","")</f>
        <v>#N/A</v>
      </c>
      <c r="B1067" t="e">
        <f ca="1">IF('Четырёхпредметные наборы'!$E197 &gt;=Параметры!$A$2,"{"&amp;'Четырёхпредметные наборы'!B197&amp;"}","")</f>
        <v>#N/A</v>
      </c>
      <c r="C1067" t="e">
        <f ca="1">'Четырёхпредметные наборы'!$E197/COUNT('Список покупок'!$A$2:$A$31)</f>
        <v>#N/A</v>
      </c>
      <c r="D1067" t="e">
        <f ca="1">'Четырёхпредметные наборы'!$E197/INDIRECT(ADDRESS(MATCH(A1067,Таблицы!$M$3:$M$122)+1,4,,,Таблицы!$M$1))</f>
        <v>#N/A</v>
      </c>
      <c r="E1067" s="5" t="e">
        <f t="shared" ca="1" si="16"/>
        <v>#N/A</v>
      </c>
    </row>
    <row r="1068" spans="1:5" hidden="1" x14ac:dyDescent="0.3">
      <c r="A1068" t="e">
        <f ca="1">IF('Четырёхпредметные наборы'!$E198 &gt;=Параметры!$A$2,"{"&amp;'Четырёхпредметные наборы'!A198&amp;", "&amp;'Четырёхпредметные наборы'!C198&amp;", "&amp;'Четырёхпредметные наборы'!D198&amp;"}","")</f>
        <v>#N/A</v>
      </c>
      <c r="B1068" t="e">
        <f ca="1">IF('Четырёхпредметные наборы'!$E198 &gt;=Параметры!$A$2,"{"&amp;'Четырёхпредметные наборы'!B198&amp;"}","")</f>
        <v>#N/A</v>
      </c>
      <c r="C1068" t="e">
        <f ca="1">'Четырёхпредметные наборы'!$E198/COUNT('Список покупок'!$A$2:$A$31)</f>
        <v>#N/A</v>
      </c>
      <c r="D1068" t="e">
        <f ca="1">'Четырёхпредметные наборы'!$E198/INDIRECT(ADDRESS(MATCH(A1068,Таблицы!$M$3:$M$122)+1,4,,,Таблицы!$M$1))</f>
        <v>#N/A</v>
      </c>
      <c r="E1068" s="5" t="e">
        <f t="shared" ca="1" si="16"/>
        <v>#N/A</v>
      </c>
    </row>
    <row r="1069" spans="1:5" hidden="1" x14ac:dyDescent="0.3">
      <c r="A1069" t="e">
        <f ca="1">IF('Четырёхпредметные наборы'!$E199 &gt;=Параметры!$A$2,"{"&amp;'Четырёхпредметные наборы'!A199&amp;", "&amp;'Четырёхпредметные наборы'!C199&amp;", "&amp;'Четырёхпредметные наборы'!D199&amp;"}","")</f>
        <v>#N/A</v>
      </c>
      <c r="B1069" t="e">
        <f ca="1">IF('Четырёхпредметные наборы'!$E199 &gt;=Параметры!$A$2,"{"&amp;'Четырёхпредметные наборы'!B199&amp;"}","")</f>
        <v>#N/A</v>
      </c>
      <c r="C1069" t="e">
        <f ca="1">'Четырёхпредметные наборы'!$E199/COUNT('Список покупок'!$A$2:$A$31)</f>
        <v>#N/A</v>
      </c>
      <c r="D1069" t="e">
        <f ca="1">'Четырёхпредметные наборы'!$E199/INDIRECT(ADDRESS(MATCH(A1069,Таблицы!$M$3:$M$122)+1,4,,,Таблицы!$M$1))</f>
        <v>#N/A</v>
      </c>
      <c r="E1069" s="5" t="e">
        <f t="shared" ca="1" si="16"/>
        <v>#N/A</v>
      </c>
    </row>
    <row r="1070" spans="1:5" hidden="1" x14ac:dyDescent="0.3">
      <c r="A1070" t="e">
        <f ca="1">IF('Четырёхпредметные наборы'!$E200 &gt;=Параметры!$A$2,"{"&amp;'Четырёхпредметные наборы'!A200&amp;", "&amp;'Четырёхпредметные наборы'!C200&amp;", "&amp;'Четырёхпредметные наборы'!D200&amp;"}","")</f>
        <v>#N/A</v>
      </c>
      <c r="B1070" t="e">
        <f ca="1">IF('Четырёхпредметные наборы'!$E200 &gt;=Параметры!$A$2,"{"&amp;'Четырёхпредметные наборы'!B200&amp;"}","")</f>
        <v>#N/A</v>
      </c>
      <c r="C1070" t="e">
        <f ca="1">'Четырёхпредметные наборы'!$E200/COUNT('Список покупок'!$A$2:$A$31)</f>
        <v>#N/A</v>
      </c>
      <c r="D1070" t="e">
        <f ca="1">'Четырёхпредметные наборы'!$E200/INDIRECT(ADDRESS(MATCH(A1070,Таблицы!$M$3:$M$122)+1,4,,,Таблицы!$M$1))</f>
        <v>#N/A</v>
      </c>
      <c r="E1070" s="5" t="e">
        <f t="shared" ca="1" si="16"/>
        <v>#N/A</v>
      </c>
    </row>
    <row r="1071" spans="1:5" hidden="1" x14ac:dyDescent="0.3">
      <c r="A1071" t="e">
        <f ca="1">IF('Четырёхпредметные наборы'!$E201 &gt;=Параметры!$A$2,"{"&amp;'Четырёхпредметные наборы'!A201&amp;", "&amp;'Четырёхпредметные наборы'!C201&amp;", "&amp;'Четырёхпредметные наборы'!D201&amp;"}","")</f>
        <v>#N/A</v>
      </c>
      <c r="B1071" t="e">
        <f ca="1">IF('Четырёхпредметные наборы'!$E201 &gt;=Параметры!$A$2,"{"&amp;'Четырёхпредметные наборы'!B201&amp;"}","")</f>
        <v>#N/A</v>
      </c>
      <c r="C1071" t="e">
        <f ca="1">'Четырёхпредметные наборы'!$E201/COUNT('Список покупок'!$A$2:$A$31)</f>
        <v>#N/A</v>
      </c>
      <c r="D1071" t="e">
        <f ca="1">'Четырёхпредметные наборы'!$E201/INDIRECT(ADDRESS(MATCH(A1071,Таблицы!$M$3:$M$122)+1,4,,,Таблицы!$M$1))</f>
        <v>#N/A</v>
      </c>
      <c r="E1071" s="5" t="e">
        <f t="shared" ca="1" si="16"/>
        <v>#N/A</v>
      </c>
    </row>
    <row r="1072" spans="1:5" hidden="1" x14ac:dyDescent="0.3">
      <c r="A1072" t="e">
        <f ca="1">IF('Четырёхпредметные наборы'!$E202 &gt;=Параметры!$A$2,"{"&amp;'Четырёхпредметные наборы'!A202&amp;", "&amp;'Четырёхпредметные наборы'!C202&amp;", "&amp;'Четырёхпредметные наборы'!D202&amp;"}","")</f>
        <v>#N/A</v>
      </c>
      <c r="B1072" t="e">
        <f ca="1">IF('Четырёхпредметные наборы'!$E202 &gt;=Параметры!$A$2,"{"&amp;'Четырёхпредметные наборы'!B202&amp;"}","")</f>
        <v>#N/A</v>
      </c>
      <c r="C1072" t="e">
        <f ca="1">'Четырёхпредметные наборы'!$E202/COUNT('Список покупок'!$A$2:$A$31)</f>
        <v>#N/A</v>
      </c>
      <c r="D1072" t="e">
        <f ca="1">'Четырёхпредметные наборы'!$E202/INDIRECT(ADDRESS(MATCH(A1072,Таблицы!$M$3:$M$122)+1,4,,,Таблицы!$M$1))</f>
        <v>#N/A</v>
      </c>
      <c r="E1072" s="5" t="e">
        <f t="shared" ca="1" si="16"/>
        <v>#N/A</v>
      </c>
    </row>
    <row r="1073" spans="1:5" hidden="1" x14ac:dyDescent="0.3">
      <c r="A1073" t="e">
        <f ca="1">IF('Четырёхпредметные наборы'!$E203 &gt;=Параметры!$A$2,"{"&amp;'Четырёхпредметные наборы'!A203&amp;", "&amp;'Четырёхпредметные наборы'!C203&amp;", "&amp;'Четырёхпредметные наборы'!D203&amp;"}","")</f>
        <v>#N/A</v>
      </c>
      <c r="B1073" t="e">
        <f ca="1">IF('Четырёхпредметные наборы'!$E203 &gt;=Параметры!$A$2,"{"&amp;'Четырёхпредметные наборы'!B203&amp;"}","")</f>
        <v>#N/A</v>
      </c>
      <c r="C1073" t="e">
        <f ca="1">'Четырёхпредметные наборы'!$E203/COUNT('Список покупок'!$A$2:$A$31)</f>
        <v>#N/A</v>
      </c>
      <c r="D1073" t="e">
        <f ca="1">'Четырёхпредметные наборы'!$E203/INDIRECT(ADDRESS(MATCH(A1073,Таблицы!$M$3:$M$122)+1,4,,,Таблицы!$M$1))</f>
        <v>#N/A</v>
      </c>
      <c r="E1073" s="5" t="e">
        <f t="shared" ca="1" si="16"/>
        <v>#N/A</v>
      </c>
    </row>
    <row r="1074" spans="1:5" hidden="1" x14ac:dyDescent="0.3">
      <c r="A1074" t="e">
        <f ca="1">IF('Четырёхпредметные наборы'!$E204 &gt;=Параметры!$A$2,"{"&amp;'Четырёхпредметные наборы'!A204&amp;", "&amp;'Четырёхпредметные наборы'!C204&amp;", "&amp;'Четырёхпредметные наборы'!D204&amp;"}","")</f>
        <v>#N/A</v>
      </c>
      <c r="B1074" t="e">
        <f ca="1">IF('Четырёхпредметные наборы'!$E204 &gt;=Параметры!$A$2,"{"&amp;'Четырёхпредметные наборы'!B204&amp;"}","")</f>
        <v>#N/A</v>
      </c>
      <c r="C1074" t="e">
        <f ca="1">'Четырёхпредметные наборы'!$E204/COUNT('Список покупок'!$A$2:$A$31)</f>
        <v>#N/A</v>
      </c>
      <c r="D1074" t="e">
        <f ca="1">'Четырёхпредметные наборы'!$E204/INDIRECT(ADDRESS(MATCH(A1074,Таблицы!$M$3:$M$122)+1,4,,,Таблицы!$M$1))</f>
        <v>#N/A</v>
      </c>
      <c r="E1074" s="5" t="e">
        <f t="shared" ca="1" si="16"/>
        <v>#N/A</v>
      </c>
    </row>
    <row r="1075" spans="1:5" hidden="1" x14ac:dyDescent="0.3">
      <c r="A1075" t="e">
        <f ca="1">IF('Четырёхпредметные наборы'!$E205 &gt;=Параметры!$A$2,"{"&amp;'Четырёхпредметные наборы'!A205&amp;", "&amp;'Четырёхпредметные наборы'!C205&amp;", "&amp;'Четырёхпредметные наборы'!D205&amp;"}","")</f>
        <v>#N/A</v>
      </c>
      <c r="B1075" t="e">
        <f ca="1">IF('Четырёхпредметные наборы'!$E205 &gt;=Параметры!$A$2,"{"&amp;'Четырёхпредметные наборы'!B205&amp;"}","")</f>
        <v>#N/A</v>
      </c>
      <c r="C1075" t="e">
        <f ca="1">'Четырёхпредметные наборы'!$E205/COUNT('Список покупок'!$A$2:$A$31)</f>
        <v>#N/A</v>
      </c>
      <c r="D1075" t="e">
        <f ca="1">'Четырёхпредметные наборы'!$E205/INDIRECT(ADDRESS(MATCH(A1075,Таблицы!$M$3:$M$122)+1,4,,,Таблицы!$M$1))</f>
        <v>#N/A</v>
      </c>
      <c r="E1075" s="5" t="e">
        <f t="shared" ca="1" si="16"/>
        <v>#N/A</v>
      </c>
    </row>
    <row r="1076" spans="1:5" hidden="1" x14ac:dyDescent="0.3">
      <c r="A1076" t="e">
        <f ca="1">IF('Четырёхпредметные наборы'!$E206 &gt;=Параметры!$A$2,"{"&amp;'Четырёхпредметные наборы'!A206&amp;", "&amp;'Четырёхпредметные наборы'!C206&amp;", "&amp;'Четырёхпредметные наборы'!D206&amp;"}","")</f>
        <v>#N/A</v>
      </c>
      <c r="B1076" t="e">
        <f ca="1">IF('Четырёхпредметные наборы'!$E206 &gt;=Параметры!$A$2,"{"&amp;'Четырёхпредметные наборы'!B206&amp;"}","")</f>
        <v>#N/A</v>
      </c>
      <c r="C1076" t="e">
        <f ca="1">'Четырёхпредметные наборы'!$E206/COUNT('Список покупок'!$A$2:$A$31)</f>
        <v>#N/A</v>
      </c>
      <c r="D1076" t="e">
        <f ca="1">'Четырёхпредметные наборы'!$E206/INDIRECT(ADDRESS(MATCH(A1076,Таблицы!$M$3:$M$122)+1,4,,,Таблицы!$M$1))</f>
        <v>#N/A</v>
      </c>
      <c r="E1076" s="5" t="e">
        <f t="shared" ca="1" si="16"/>
        <v>#N/A</v>
      </c>
    </row>
    <row r="1077" spans="1:5" hidden="1" x14ac:dyDescent="0.3">
      <c r="A1077" t="e">
        <f ca="1">IF('Четырёхпредметные наборы'!$E207 &gt;=Параметры!$A$2,"{"&amp;'Четырёхпредметные наборы'!A207&amp;", "&amp;'Четырёхпредметные наборы'!C207&amp;", "&amp;'Четырёхпредметные наборы'!D207&amp;"}","")</f>
        <v>#N/A</v>
      </c>
      <c r="B1077" t="e">
        <f ca="1">IF('Четырёхпредметные наборы'!$E207 &gt;=Параметры!$A$2,"{"&amp;'Четырёхпредметные наборы'!B207&amp;"}","")</f>
        <v>#N/A</v>
      </c>
      <c r="C1077" t="e">
        <f ca="1">'Четырёхпредметные наборы'!$E207/COUNT('Список покупок'!$A$2:$A$31)</f>
        <v>#N/A</v>
      </c>
      <c r="D1077" t="e">
        <f ca="1">'Четырёхпредметные наборы'!$E207/INDIRECT(ADDRESS(MATCH(A1077,Таблицы!$M$3:$M$122)+1,4,,,Таблицы!$M$1))</f>
        <v>#N/A</v>
      </c>
      <c r="E1077" s="5" t="e">
        <f t="shared" ca="1" si="16"/>
        <v>#N/A</v>
      </c>
    </row>
    <row r="1078" spans="1:5" hidden="1" x14ac:dyDescent="0.3">
      <c r="A1078" t="e">
        <f ca="1">IF('Четырёхпредметные наборы'!$E208 &gt;=Параметры!$A$2,"{"&amp;'Четырёхпредметные наборы'!A208&amp;", "&amp;'Четырёхпредметные наборы'!C208&amp;", "&amp;'Четырёхпредметные наборы'!D208&amp;"}","")</f>
        <v>#N/A</v>
      </c>
      <c r="B1078" t="e">
        <f ca="1">IF('Четырёхпредметные наборы'!$E208 &gt;=Параметры!$A$2,"{"&amp;'Четырёхпредметные наборы'!B208&amp;"}","")</f>
        <v>#N/A</v>
      </c>
      <c r="C1078" t="e">
        <f ca="1">'Четырёхпредметные наборы'!$E208/COUNT('Список покупок'!$A$2:$A$31)</f>
        <v>#N/A</v>
      </c>
      <c r="D1078" t="e">
        <f ca="1">'Четырёхпредметные наборы'!$E208/INDIRECT(ADDRESS(MATCH(A1078,Таблицы!$M$3:$M$122)+1,4,,,Таблицы!$M$1))</f>
        <v>#N/A</v>
      </c>
      <c r="E1078" s="5" t="e">
        <f t="shared" ca="1" si="16"/>
        <v>#N/A</v>
      </c>
    </row>
    <row r="1079" spans="1:5" hidden="1" x14ac:dyDescent="0.3">
      <c r="A1079" t="e">
        <f ca="1">IF('Четырёхпредметные наборы'!$E209 &gt;=Параметры!$A$2,"{"&amp;'Четырёхпредметные наборы'!A209&amp;", "&amp;'Четырёхпредметные наборы'!C209&amp;", "&amp;'Четырёхпредметные наборы'!D209&amp;"}","")</f>
        <v>#N/A</v>
      </c>
      <c r="B1079" t="e">
        <f ca="1">IF('Четырёхпредметные наборы'!$E209 &gt;=Параметры!$A$2,"{"&amp;'Четырёхпредметные наборы'!B209&amp;"}","")</f>
        <v>#N/A</v>
      </c>
      <c r="C1079" t="e">
        <f ca="1">'Четырёхпредметные наборы'!$E209/COUNT('Список покупок'!$A$2:$A$31)</f>
        <v>#N/A</v>
      </c>
      <c r="D1079" t="e">
        <f ca="1">'Четырёхпредметные наборы'!$E209/INDIRECT(ADDRESS(MATCH(A1079,Таблицы!$M$3:$M$122)+1,4,,,Таблицы!$M$1))</f>
        <v>#N/A</v>
      </c>
      <c r="E1079" s="5" t="e">
        <f t="shared" ca="1" si="16"/>
        <v>#N/A</v>
      </c>
    </row>
    <row r="1080" spans="1:5" hidden="1" x14ac:dyDescent="0.3">
      <c r="A1080" t="e">
        <f ca="1">IF('Четырёхпредметные наборы'!$E210 &gt;=Параметры!$A$2,"{"&amp;'Четырёхпредметные наборы'!A210&amp;", "&amp;'Четырёхпредметные наборы'!C210&amp;", "&amp;'Четырёхпредметные наборы'!D210&amp;"}","")</f>
        <v>#N/A</v>
      </c>
      <c r="B1080" t="e">
        <f ca="1">IF('Четырёхпредметные наборы'!$E210 &gt;=Параметры!$A$2,"{"&amp;'Четырёхпредметные наборы'!B210&amp;"}","")</f>
        <v>#N/A</v>
      </c>
      <c r="C1080" t="e">
        <f ca="1">'Четырёхпредметные наборы'!$E210/COUNT('Список покупок'!$A$2:$A$31)</f>
        <v>#N/A</v>
      </c>
      <c r="D1080" t="e">
        <f ca="1">'Четырёхпредметные наборы'!$E210/INDIRECT(ADDRESS(MATCH(A1080,Таблицы!$M$3:$M$122)+1,4,,,Таблицы!$M$1))</f>
        <v>#N/A</v>
      </c>
      <c r="E1080" s="5" t="e">
        <f t="shared" ca="1" si="16"/>
        <v>#N/A</v>
      </c>
    </row>
    <row r="1081" spans="1:5" hidden="1" x14ac:dyDescent="0.3">
      <c r="A1081" t="e">
        <f ca="1">IF('Четырёхпредметные наборы'!$E211 &gt;=Параметры!$A$2,"{"&amp;'Четырёхпредметные наборы'!A211&amp;", "&amp;'Четырёхпредметные наборы'!C211&amp;", "&amp;'Четырёхпредметные наборы'!D211&amp;"}","")</f>
        <v>#N/A</v>
      </c>
      <c r="B1081" t="e">
        <f ca="1">IF('Четырёхпредметные наборы'!$E211 &gt;=Параметры!$A$2,"{"&amp;'Четырёхпредметные наборы'!B211&amp;"}","")</f>
        <v>#N/A</v>
      </c>
      <c r="C1081" t="e">
        <f ca="1">'Четырёхпредметные наборы'!$E211/COUNT('Список покупок'!$A$2:$A$31)</f>
        <v>#N/A</v>
      </c>
      <c r="D1081" t="e">
        <f ca="1">'Четырёхпредметные наборы'!$E211/INDIRECT(ADDRESS(MATCH(A1081,Таблицы!$M$3:$M$122)+1,4,,,Таблицы!$M$1))</f>
        <v>#N/A</v>
      </c>
      <c r="E1081" s="5" t="e">
        <f t="shared" ca="1" si="16"/>
        <v>#N/A</v>
      </c>
    </row>
    <row r="1082" spans="1:5" hidden="1" x14ac:dyDescent="0.3">
      <c r="A1082" t="str">
        <f ca="1">IF('Четырёхпредметные наборы'!$E2 &gt;=Параметры!$A$2,"{"&amp;'Четырёхпредметные наборы'!B2&amp;", "&amp;'Четырёхпредметные наборы'!C2&amp;", "&amp;'Четырёхпредметные наборы'!D2&amp;"}","")</f>
        <v>{Баралгин, Валидол, Влажные салфетки}</v>
      </c>
      <c r="B1082" t="str">
        <f ca="1">IF('Четырёхпредметные наборы'!$E2 &gt;=Параметры!$A$2,"{"&amp;'Четырёхпредметные наборы'!A2&amp;"}","")</f>
        <v>{Анальгин}</v>
      </c>
      <c r="C1082">
        <f ca="1">'Четырёхпредметные наборы'!$E2/COUNT('Список покупок'!$A$2:$A$31)</f>
        <v>0.2</v>
      </c>
      <c r="D1082">
        <f ca="1">'Четырёхпредметные наборы'!$E2/INDIRECT(ADDRESS(MATCH(A1082,Таблицы!$M$3:$M$122)+1,4,,,Таблицы!$M$1))</f>
        <v>0.54545454545454541</v>
      </c>
      <c r="E1082" s="5">
        <f t="shared" ca="1" si="16"/>
        <v>0.10909090909090909</v>
      </c>
    </row>
    <row r="1083" spans="1:5" hidden="1" x14ac:dyDescent="0.3">
      <c r="A1083" t="str">
        <f ca="1">IF('Четырёхпредметные наборы'!$E3 &gt;=Параметры!$A$2,"{"&amp;'Четырёхпредметные наборы'!B3&amp;", "&amp;'Четырёхпредметные наборы'!C3&amp;", "&amp;'Четырёхпредметные наборы'!D3&amp;"}","")</f>
        <v/>
      </c>
      <c r="B1083" t="str">
        <f ca="1">IF('Четырёхпредметные наборы'!$E3 &gt;=Параметры!$A$2,"{"&amp;'Четырёхпредметные наборы'!A3&amp;"}","")</f>
        <v/>
      </c>
      <c r="C1083">
        <f ca="1">'Четырёхпредметные наборы'!$E3/COUNT('Список покупок'!$A$2:$A$31)</f>
        <v>0.1</v>
      </c>
      <c r="D1083" t="e">
        <f ca="1">'Четырёхпредметные наборы'!$E3/INDIRECT(ADDRESS(MATCH(A1083,Таблицы!$M$3:$M$122)+1,4,,,Таблицы!$M$1))</f>
        <v>#N/A</v>
      </c>
      <c r="E1083" s="5" t="e">
        <f t="shared" ca="1" si="16"/>
        <v>#N/A</v>
      </c>
    </row>
    <row r="1084" spans="1:5" hidden="1" x14ac:dyDescent="0.3">
      <c r="A1084" t="str">
        <f ca="1">IF('Четырёхпредметные наборы'!$E4 &gt;=Параметры!$A$2,"{"&amp;'Четырёхпредметные наборы'!B4&amp;", "&amp;'Четырёхпредметные наборы'!C4&amp;", "&amp;'Четырёхпредметные наборы'!D4&amp;"}","")</f>
        <v>{Баралгин, Валидол, Контрактубекс}</v>
      </c>
      <c r="B1084" t="str">
        <f ca="1">IF('Четырёхпредметные наборы'!$E4 &gt;=Параметры!$A$2,"{"&amp;'Четырёхпредметные наборы'!A4&amp;"}","")</f>
        <v>{Анальгин}</v>
      </c>
      <c r="C1084">
        <f ca="1">'Четырёхпредметные наборы'!$E4/COUNT('Список покупок'!$A$2:$A$31)</f>
        <v>0.2</v>
      </c>
      <c r="D1084">
        <f ca="1">'Четырёхпредметные наборы'!$E4/INDIRECT(ADDRESS(MATCH(A1084,Таблицы!$M$3:$M$122)+1,4,,,Таблицы!$M$1))</f>
        <v>0.46153846153846156</v>
      </c>
      <c r="E1084" s="5">
        <f t="shared" ca="1" si="16"/>
        <v>9.2307692307692313E-2</v>
      </c>
    </row>
    <row r="1085" spans="1:5" hidden="1" x14ac:dyDescent="0.3">
      <c r="A1085" t="str">
        <f ca="1">IF('Четырёхпредметные наборы'!$E5 &gt;=Параметры!$A$2,"{"&amp;'Четырёхпредметные наборы'!B5&amp;", "&amp;'Четырёхпредметные наборы'!C5&amp;", "&amp;'Четырёхпредметные наборы'!D5&amp;"}","")</f>
        <v/>
      </c>
      <c r="B1085" t="str">
        <f ca="1">IF('Четырёхпредметные наборы'!$E5 &gt;=Параметры!$A$2,"{"&amp;'Четырёхпредметные наборы'!A5&amp;"}","")</f>
        <v/>
      </c>
      <c r="C1085">
        <f ca="1">'Четырёхпредметные наборы'!$E5/COUNT('Список покупок'!$A$2:$A$31)</f>
        <v>0.1</v>
      </c>
      <c r="D1085" t="e">
        <f ca="1">'Четырёхпредметные наборы'!$E5/INDIRECT(ADDRESS(MATCH(A1085,Таблицы!$M$3:$M$122)+1,4,,,Таблицы!$M$1))</f>
        <v>#N/A</v>
      </c>
      <c r="E1085" s="5" t="e">
        <f t="shared" ca="1" si="16"/>
        <v>#N/A</v>
      </c>
    </row>
    <row r="1086" spans="1:5" hidden="1" x14ac:dyDescent="0.3">
      <c r="A1086" t="e">
        <f ca="1">IF('Четырёхпредметные наборы'!$E6 &gt;=Параметры!$A$2,"{"&amp;'Четырёхпредметные наборы'!B6&amp;", "&amp;'Четырёхпредметные наборы'!C6&amp;", "&amp;'Четырёхпредметные наборы'!D6&amp;"}","")</f>
        <v>#N/A</v>
      </c>
      <c r="B1086" t="e">
        <f ca="1">IF('Четырёхпредметные наборы'!$E6 &gt;=Параметры!$A$2,"{"&amp;'Четырёхпредметные наборы'!A6&amp;"}","")</f>
        <v>#N/A</v>
      </c>
      <c r="C1086" t="e">
        <f ca="1">'Четырёхпредметные наборы'!$E6/COUNT('Список покупок'!$A$2:$A$31)</f>
        <v>#N/A</v>
      </c>
      <c r="D1086" t="e">
        <f ca="1">'Четырёхпредметные наборы'!$E6/INDIRECT(ADDRESS(MATCH(A1086,Таблицы!$M$3:$M$122)+1,4,,,Таблицы!$M$1))</f>
        <v>#N/A</v>
      </c>
      <c r="E1086" s="5" t="e">
        <f t="shared" ca="1" si="16"/>
        <v>#N/A</v>
      </c>
    </row>
    <row r="1087" spans="1:5" hidden="1" x14ac:dyDescent="0.3">
      <c r="A1087" t="e">
        <f ca="1">IF('Четырёхпредметные наборы'!$E7 &gt;=Параметры!$A$2,"{"&amp;'Четырёхпредметные наборы'!B7&amp;", "&amp;'Четырёхпредметные наборы'!C7&amp;", "&amp;'Четырёхпредметные наборы'!D7&amp;"}","")</f>
        <v>#N/A</v>
      </c>
      <c r="B1087" t="e">
        <f ca="1">IF('Четырёхпредметные наборы'!$E7 &gt;=Параметры!$A$2,"{"&amp;'Четырёхпредметные наборы'!A7&amp;"}","")</f>
        <v>#N/A</v>
      </c>
      <c r="C1087" t="e">
        <f ca="1">'Четырёхпредметные наборы'!$E7/COUNT('Список покупок'!$A$2:$A$31)</f>
        <v>#N/A</v>
      </c>
      <c r="D1087" t="e">
        <f ca="1">'Четырёхпредметные наборы'!$E7/INDIRECT(ADDRESS(MATCH(A1087,Таблицы!$M$3:$M$122)+1,4,,,Таблицы!$M$1))</f>
        <v>#N/A</v>
      </c>
      <c r="E1087" s="5" t="e">
        <f t="shared" ca="1" si="16"/>
        <v>#N/A</v>
      </c>
    </row>
    <row r="1088" spans="1:5" hidden="1" x14ac:dyDescent="0.3">
      <c r="A1088" t="str">
        <f ca="1">IF('Четырёхпредметные наборы'!$E8 &gt;=Параметры!$A$2,"{"&amp;'Четырёхпредметные наборы'!B8&amp;", "&amp;'Четырёхпредметные наборы'!C8&amp;", "&amp;'Четырёхпредметные наборы'!D8&amp;"}","")</f>
        <v/>
      </c>
      <c r="B1088" t="str">
        <f ca="1">IF('Четырёхпредметные наборы'!$E8 &gt;=Параметры!$A$2,"{"&amp;'Четырёхпредметные наборы'!A8&amp;"}","")</f>
        <v/>
      </c>
      <c r="C1088">
        <f ca="1">'Четырёхпредметные наборы'!$E8/COUNT('Список покупок'!$A$2:$A$31)</f>
        <v>6.6666666666666666E-2</v>
      </c>
      <c r="D1088" t="e">
        <f ca="1">'Четырёхпредметные наборы'!$E8/INDIRECT(ADDRESS(MATCH(A1088,Таблицы!$M$3:$M$122)+1,4,,,Таблицы!$M$1))</f>
        <v>#N/A</v>
      </c>
      <c r="E1088" s="5" t="e">
        <f t="shared" ca="1" si="16"/>
        <v>#N/A</v>
      </c>
    </row>
    <row r="1089" spans="1:5" hidden="1" x14ac:dyDescent="0.3">
      <c r="A1089" t="str">
        <f ca="1">IF('Четырёхпредметные наборы'!$E9 &gt;=Параметры!$A$2,"{"&amp;'Четырёхпредметные наборы'!B9&amp;", "&amp;'Четырёхпредметные наборы'!C9&amp;", "&amp;'Четырёхпредметные наборы'!D9&amp;"}","")</f>
        <v/>
      </c>
      <c r="B1089" t="str">
        <f ca="1">IF('Четырёхпредметные наборы'!$E9 &gt;=Параметры!$A$2,"{"&amp;'Четырёхпредметные наборы'!A9&amp;"}","")</f>
        <v/>
      </c>
      <c r="C1089">
        <f ca="1">'Четырёхпредметные наборы'!$E9/COUNT('Список покупок'!$A$2:$A$31)</f>
        <v>0.1</v>
      </c>
      <c r="D1089" t="e">
        <f ca="1">'Четырёхпредметные наборы'!$E9/INDIRECT(ADDRESS(MATCH(A1089,Таблицы!$M$3:$M$122)+1,4,,,Таблицы!$M$1))</f>
        <v>#N/A</v>
      </c>
      <c r="E1089" s="5" t="e">
        <f t="shared" ca="1" si="16"/>
        <v>#N/A</v>
      </c>
    </row>
    <row r="1090" spans="1:5" hidden="1" x14ac:dyDescent="0.3">
      <c r="A1090" t="str">
        <f ca="1">IF('Четырёхпредметные наборы'!$E10 &gt;=Параметры!$A$2,"{"&amp;'Четырёхпредметные наборы'!B10&amp;", "&amp;'Четырёхпредметные наборы'!C10&amp;", "&amp;'Четырёхпредметные наборы'!D10&amp;"}","")</f>
        <v>{Баралгин, Влажные салфетки, Контрактубекс}</v>
      </c>
      <c r="B1090" t="str">
        <f ca="1">IF('Четырёхпредметные наборы'!$E10 &gt;=Параметры!$A$2,"{"&amp;'Четырёхпредметные наборы'!A10&amp;"}","")</f>
        <v>{Анальгин}</v>
      </c>
      <c r="C1090">
        <f ca="1">'Четырёхпредметные наборы'!$E10/COUNT('Список покупок'!$A$2:$A$31)</f>
        <v>0.2</v>
      </c>
      <c r="D1090">
        <f ca="1">'Четырёхпредметные наборы'!$E10/INDIRECT(ADDRESS(MATCH(A1090,Таблицы!$M$3:$M$122)+1,4,,,Таблицы!$M$1))</f>
        <v>0.54545454545454541</v>
      </c>
      <c r="E1090" s="5">
        <f t="shared" ca="1" si="16"/>
        <v>0.10909090909090909</v>
      </c>
    </row>
    <row r="1091" spans="1:5" hidden="1" x14ac:dyDescent="0.3">
      <c r="A1091" t="str">
        <f ca="1">IF('Четырёхпредметные наборы'!$E11 &gt;=Параметры!$A$2,"{"&amp;'Четырёхпредметные наборы'!B11&amp;", "&amp;'Четырёхпредметные наборы'!C11&amp;", "&amp;'Четырёхпредметные наборы'!D11&amp;"}","")</f>
        <v/>
      </c>
      <c r="B1091" t="str">
        <f ca="1">IF('Четырёхпредметные наборы'!$E11 &gt;=Параметры!$A$2,"{"&amp;'Четырёхпредметные наборы'!A11&amp;"}","")</f>
        <v/>
      </c>
      <c r="C1091">
        <f ca="1">'Четырёхпредметные наборы'!$E11/COUNT('Список покупок'!$A$2:$A$31)</f>
        <v>0.1</v>
      </c>
      <c r="D1091" t="e">
        <f ca="1">'Четырёхпредметные наборы'!$E11/INDIRECT(ADDRESS(MATCH(A1091,Таблицы!$M$3:$M$122)+1,4,,,Таблицы!$M$1))</f>
        <v>#N/A</v>
      </c>
      <c r="E1091" s="5" t="e">
        <f t="shared" ca="1" si="16"/>
        <v>#N/A</v>
      </c>
    </row>
    <row r="1092" spans="1:5" hidden="1" x14ac:dyDescent="0.3">
      <c r="A1092" t="e">
        <f ca="1">IF('Четырёхпредметные наборы'!$E12 &gt;=Параметры!$A$2,"{"&amp;'Четырёхпредметные наборы'!B12&amp;", "&amp;'Четырёхпредметные наборы'!C12&amp;", "&amp;'Четырёхпредметные наборы'!D12&amp;"}","")</f>
        <v>#N/A</v>
      </c>
      <c r="B1092" t="e">
        <f ca="1">IF('Четырёхпредметные наборы'!$E12 &gt;=Параметры!$A$2,"{"&amp;'Четырёхпредметные наборы'!A12&amp;"}","")</f>
        <v>#N/A</v>
      </c>
      <c r="C1092" t="e">
        <f ca="1">'Четырёхпредметные наборы'!$E12/COUNT('Список покупок'!$A$2:$A$31)</f>
        <v>#N/A</v>
      </c>
      <c r="D1092" t="e">
        <f ca="1">'Четырёхпредметные наборы'!$E12/INDIRECT(ADDRESS(MATCH(A1092,Таблицы!$M$3:$M$122)+1,4,,,Таблицы!$M$1))</f>
        <v>#N/A</v>
      </c>
      <c r="E1092" s="5" t="e">
        <f t="shared" ca="1" si="16"/>
        <v>#N/A</v>
      </c>
    </row>
    <row r="1093" spans="1:5" hidden="1" x14ac:dyDescent="0.3">
      <c r="A1093" t="e">
        <f ca="1">IF('Четырёхпредметные наборы'!$E13 &gt;=Параметры!$A$2,"{"&amp;'Четырёхпредметные наборы'!B13&amp;", "&amp;'Четырёхпредметные наборы'!C13&amp;", "&amp;'Четырёхпредметные наборы'!D13&amp;"}","")</f>
        <v>#N/A</v>
      </c>
      <c r="B1093" t="e">
        <f ca="1">IF('Четырёхпредметные наборы'!$E13 &gt;=Параметры!$A$2,"{"&amp;'Четырёхпредметные наборы'!A13&amp;"}","")</f>
        <v>#N/A</v>
      </c>
      <c r="C1093" t="e">
        <f ca="1">'Четырёхпредметные наборы'!$E13/COUNT('Список покупок'!$A$2:$A$31)</f>
        <v>#N/A</v>
      </c>
      <c r="D1093" t="e">
        <f ca="1">'Четырёхпредметные наборы'!$E13/INDIRECT(ADDRESS(MATCH(A1093,Таблицы!$M$3:$M$122)+1,4,,,Таблицы!$M$1))</f>
        <v>#N/A</v>
      </c>
      <c r="E1093" s="5" t="e">
        <f t="shared" ref="E1093:E1156" ca="1" si="17">C1093*D1093</f>
        <v>#N/A</v>
      </c>
    </row>
    <row r="1094" spans="1:5" hidden="1" x14ac:dyDescent="0.3">
      <c r="A1094" t="str">
        <f ca="1">IF('Четырёхпредметные наборы'!$E14 &gt;=Параметры!$A$2,"{"&amp;'Четырёхпредметные наборы'!B14&amp;", "&amp;'Четырёхпредметные наборы'!C14&amp;", "&amp;'Четырёхпредметные наборы'!D14&amp;"}","")</f>
        <v/>
      </c>
      <c r="B1094" t="str">
        <f ca="1">IF('Четырёхпредметные наборы'!$E14 &gt;=Параметры!$A$2,"{"&amp;'Четырёхпредметные наборы'!A14&amp;"}","")</f>
        <v/>
      </c>
      <c r="C1094">
        <f ca="1">'Четырёхпредметные наборы'!$E14/COUNT('Список покупок'!$A$2:$A$31)</f>
        <v>6.6666666666666666E-2</v>
      </c>
      <c r="D1094" t="e">
        <f ca="1">'Четырёхпредметные наборы'!$E14/INDIRECT(ADDRESS(MATCH(A1094,Таблицы!$M$3:$M$122)+1,4,,,Таблицы!$M$1))</f>
        <v>#N/A</v>
      </c>
      <c r="E1094" s="5" t="e">
        <f t="shared" ca="1" si="17"/>
        <v>#N/A</v>
      </c>
    </row>
    <row r="1095" spans="1:5" hidden="1" x14ac:dyDescent="0.3">
      <c r="A1095" t="e">
        <f ca="1">IF('Четырёхпредметные наборы'!$E15 &gt;=Параметры!$A$2,"{"&amp;'Четырёхпредметные наборы'!B15&amp;", "&amp;'Четырёхпредметные наборы'!C15&amp;", "&amp;'Четырёхпредметные наборы'!D15&amp;"}","")</f>
        <v>#N/A</v>
      </c>
      <c r="B1095" t="e">
        <f ca="1">IF('Четырёхпредметные наборы'!$E15 &gt;=Параметры!$A$2,"{"&amp;'Четырёхпредметные наборы'!A15&amp;"}","")</f>
        <v>#N/A</v>
      </c>
      <c r="C1095" t="e">
        <f ca="1">'Четырёхпредметные наборы'!$E15/COUNT('Список покупок'!$A$2:$A$31)</f>
        <v>#N/A</v>
      </c>
      <c r="D1095" t="e">
        <f ca="1">'Четырёхпредметные наборы'!$E15/INDIRECT(ADDRESS(MATCH(A1095,Таблицы!$M$3:$M$122)+1,4,,,Таблицы!$M$1))</f>
        <v>#N/A</v>
      </c>
      <c r="E1095" s="5" t="e">
        <f t="shared" ca="1" si="17"/>
        <v>#N/A</v>
      </c>
    </row>
    <row r="1096" spans="1:5" hidden="1" x14ac:dyDescent="0.3">
      <c r="A1096" t="e">
        <f ca="1">IF('Четырёхпредметные наборы'!$E16 &gt;=Параметры!$A$2,"{"&amp;'Четырёхпредметные наборы'!B16&amp;", "&amp;'Четырёхпредметные наборы'!C16&amp;", "&amp;'Четырёхпредметные наборы'!D16&amp;"}","")</f>
        <v>#N/A</v>
      </c>
      <c r="B1096" t="e">
        <f ca="1">IF('Четырёхпредметные наборы'!$E16 &gt;=Параметры!$A$2,"{"&amp;'Четырёхпредметные наборы'!A16&amp;"}","")</f>
        <v>#N/A</v>
      </c>
      <c r="C1096" t="e">
        <f ca="1">'Четырёхпредметные наборы'!$E16/COUNT('Список покупок'!$A$2:$A$31)</f>
        <v>#N/A</v>
      </c>
      <c r="D1096" t="e">
        <f ca="1">'Четырёхпредметные наборы'!$E16/INDIRECT(ADDRESS(MATCH(A1096,Таблицы!$M$3:$M$122)+1,4,,,Таблицы!$M$1))</f>
        <v>#N/A</v>
      </c>
      <c r="E1096" s="5" t="e">
        <f t="shared" ca="1" si="17"/>
        <v>#N/A</v>
      </c>
    </row>
    <row r="1097" spans="1:5" hidden="1" x14ac:dyDescent="0.3">
      <c r="A1097" t="e">
        <f ca="1">IF('Четырёхпредметные наборы'!$E17 &gt;=Параметры!$A$2,"{"&amp;'Четырёхпредметные наборы'!B17&amp;", "&amp;'Четырёхпредметные наборы'!C17&amp;", "&amp;'Четырёхпредметные наборы'!D17&amp;"}","")</f>
        <v>#N/A</v>
      </c>
      <c r="B1097" t="e">
        <f ca="1">IF('Четырёхпредметные наборы'!$E17 &gt;=Параметры!$A$2,"{"&amp;'Четырёхпредметные наборы'!A17&amp;"}","")</f>
        <v>#N/A</v>
      </c>
      <c r="C1097" t="e">
        <f ca="1">'Четырёхпредметные наборы'!$E17/COUNT('Список покупок'!$A$2:$A$31)</f>
        <v>#N/A</v>
      </c>
      <c r="D1097" t="e">
        <f ca="1">'Четырёхпредметные наборы'!$E17/INDIRECT(ADDRESS(MATCH(A1097,Таблицы!$M$3:$M$122)+1,4,,,Таблицы!$M$1))</f>
        <v>#N/A</v>
      </c>
      <c r="E1097" s="5" t="e">
        <f t="shared" ca="1" si="17"/>
        <v>#N/A</v>
      </c>
    </row>
    <row r="1098" spans="1:5" hidden="1" x14ac:dyDescent="0.3">
      <c r="A1098" t="e">
        <f ca="1">IF('Четырёхпредметные наборы'!$E18 &gt;=Параметры!$A$2,"{"&amp;'Четырёхпредметные наборы'!B18&amp;", "&amp;'Четырёхпредметные наборы'!C18&amp;", "&amp;'Четырёхпредметные наборы'!D18&amp;"}","")</f>
        <v>#N/A</v>
      </c>
      <c r="B1098" t="e">
        <f ca="1">IF('Четырёхпредметные наборы'!$E18 &gt;=Параметры!$A$2,"{"&amp;'Четырёхпредметные наборы'!A18&amp;"}","")</f>
        <v>#N/A</v>
      </c>
      <c r="C1098" t="e">
        <f ca="1">'Четырёхпредметные наборы'!$E18/COUNT('Список покупок'!$A$2:$A$31)</f>
        <v>#N/A</v>
      </c>
      <c r="D1098" t="e">
        <f ca="1">'Четырёхпредметные наборы'!$E18/INDIRECT(ADDRESS(MATCH(A1098,Таблицы!$M$3:$M$122)+1,4,,,Таблицы!$M$1))</f>
        <v>#N/A</v>
      </c>
      <c r="E1098" s="5" t="e">
        <f t="shared" ca="1" si="17"/>
        <v>#N/A</v>
      </c>
    </row>
    <row r="1099" spans="1:5" hidden="1" x14ac:dyDescent="0.3">
      <c r="A1099" t="e">
        <f ca="1">IF('Четырёхпредметные наборы'!$E19 &gt;=Параметры!$A$2,"{"&amp;'Четырёхпредметные наборы'!B19&amp;", "&amp;'Четырёхпредметные наборы'!C19&amp;", "&amp;'Четырёхпредметные наборы'!D19&amp;"}","")</f>
        <v>#N/A</v>
      </c>
      <c r="B1099" t="e">
        <f ca="1">IF('Четырёхпредметные наборы'!$E19 &gt;=Параметры!$A$2,"{"&amp;'Четырёхпредметные наборы'!A19&amp;"}","")</f>
        <v>#N/A</v>
      </c>
      <c r="C1099" t="e">
        <f ca="1">'Четырёхпредметные наборы'!$E19/COUNT('Список покупок'!$A$2:$A$31)</f>
        <v>#N/A</v>
      </c>
      <c r="D1099" t="e">
        <f ca="1">'Четырёхпредметные наборы'!$E19/INDIRECT(ADDRESS(MATCH(A1099,Таблицы!$M$3:$M$122)+1,4,,,Таблицы!$M$1))</f>
        <v>#N/A</v>
      </c>
      <c r="E1099" s="5" t="e">
        <f t="shared" ca="1" si="17"/>
        <v>#N/A</v>
      </c>
    </row>
    <row r="1100" spans="1:5" hidden="1" x14ac:dyDescent="0.3">
      <c r="A1100" t="str">
        <f ca="1">IF('Четырёхпредметные наборы'!$E20 &gt;=Параметры!$A$2,"{"&amp;'Четырёхпредметные наборы'!B20&amp;", "&amp;'Четырёхпредметные наборы'!C20&amp;", "&amp;'Четырёхпредметные наборы'!D20&amp;"}","")</f>
        <v/>
      </c>
      <c r="B1100" t="str">
        <f ca="1">IF('Четырёхпредметные наборы'!$E20 &gt;=Параметры!$A$2,"{"&amp;'Четырёхпредметные наборы'!A20&amp;"}","")</f>
        <v/>
      </c>
      <c r="C1100">
        <f ca="1">'Четырёхпредметные наборы'!$E20/COUNT('Список покупок'!$A$2:$A$31)</f>
        <v>0.1</v>
      </c>
      <c r="D1100" t="e">
        <f ca="1">'Четырёхпредметные наборы'!$E20/INDIRECT(ADDRESS(MATCH(A1100,Таблицы!$M$3:$M$122)+1,4,,,Таблицы!$M$1))</f>
        <v>#N/A</v>
      </c>
      <c r="E1100" s="5" t="e">
        <f t="shared" ca="1" si="17"/>
        <v>#N/A</v>
      </c>
    </row>
    <row r="1101" spans="1:5" hidden="1" x14ac:dyDescent="0.3">
      <c r="A1101" t="e">
        <f ca="1">IF('Четырёхпредметные наборы'!$E21 &gt;=Параметры!$A$2,"{"&amp;'Четырёхпредметные наборы'!B21&amp;", "&amp;'Четырёхпредметные наборы'!C21&amp;", "&amp;'Четырёхпредметные наборы'!D21&amp;"}","")</f>
        <v>#N/A</v>
      </c>
      <c r="B1101" t="e">
        <f ca="1">IF('Четырёхпредметные наборы'!$E21 &gt;=Параметры!$A$2,"{"&amp;'Четырёхпредметные наборы'!A21&amp;"}","")</f>
        <v>#N/A</v>
      </c>
      <c r="C1101" t="e">
        <f ca="1">'Четырёхпредметные наборы'!$E21/COUNT('Список покупок'!$A$2:$A$31)</f>
        <v>#N/A</v>
      </c>
      <c r="D1101" t="e">
        <f ca="1">'Четырёхпредметные наборы'!$E21/INDIRECT(ADDRESS(MATCH(A1101,Таблицы!$M$3:$M$122)+1,4,,,Таблицы!$M$1))</f>
        <v>#N/A</v>
      </c>
      <c r="E1101" s="5" t="e">
        <f t="shared" ca="1" si="17"/>
        <v>#N/A</v>
      </c>
    </row>
    <row r="1102" spans="1:5" hidden="1" x14ac:dyDescent="0.3">
      <c r="A1102" t="e">
        <f ca="1">IF('Четырёхпредметные наборы'!$E22 &gt;=Параметры!$A$2,"{"&amp;'Четырёхпредметные наборы'!B22&amp;", "&amp;'Четырёхпредметные наборы'!C22&amp;", "&amp;'Четырёхпредметные наборы'!D22&amp;"}","")</f>
        <v>#N/A</v>
      </c>
      <c r="B1102" t="e">
        <f ca="1">IF('Четырёхпредметные наборы'!$E22 &gt;=Параметры!$A$2,"{"&amp;'Четырёхпредметные наборы'!A22&amp;"}","")</f>
        <v>#N/A</v>
      </c>
      <c r="C1102" t="e">
        <f ca="1">'Четырёхпредметные наборы'!$E22/COUNT('Список покупок'!$A$2:$A$31)</f>
        <v>#N/A</v>
      </c>
      <c r="D1102" t="e">
        <f ca="1">'Четырёхпредметные наборы'!$E22/INDIRECT(ADDRESS(MATCH(A1102,Таблицы!$M$3:$M$122)+1,4,,,Таблицы!$M$1))</f>
        <v>#N/A</v>
      </c>
      <c r="E1102" s="5" t="e">
        <f t="shared" ca="1" si="17"/>
        <v>#N/A</v>
      </c>
    </row>
    <row r="1103" spans="1:5" hidden="1" x14ac:dyDescent="0.3">
      <c r="A1103" t="str">
        <f ca="1">IF('Четырёхпредметные наборы'!$E23 &gt;=Параметры!$A$2,"{"&amp;'Четырёхпредметные наборы'!B23&amp;", "&amp;'Четырёхпредметные наборы'!C23&amp;", "&amp;'Четырёхпредметные наборы'!D23&amp;"}","")</f>
        <v/>
      </c>
      <c r="B1103" t="str">
        <f ca="1">IF('Четырёхпредметные наборы'!$E23 &gt;=Параметры!$A$2,"{"&amp;'Четырёхпредметные наборы'!A23&amp;"}","")</f>
        <v/>
      </c>
      <c r="C1103">
        <f ca="1">'Четырёхпредметные наборы'!$E23/COUNT('Список покупок'!$A$2:$A$31)</f>
        <v>6.6666666666666666E-2</v>
      </c>
      <c r="D1103" t="e">
        <f ca="1">'Четырёхпредметные наборы'!$E23/INDIRECT(ADDRESS(MATCH(A1103,Таблицы!$M$3:$M$122)+1,4,,,Таблицы!$M$1))</f>
        <v>#N/A</v>
      </c>
      <c r="E1103" s="5" t="e">
        <f t="shared" ca="1" si="17"/>
        <v>#N/A</v>
      </c>
    </row>
    <row r="1104" spans="1:5" hidden="1" x14ac:dyDescent="0.3">
      <c r="A1104" t="e">
        <f ca="1">IF('Четырёхпредметные наборы'!$E24 &gt;=Параметры!$A$2,"{"&amp;'Четырёхпредметные наборы'!B24&amp;", "&amp;'Четырёхпредметные наборы'!C24&amp;", "&amp;'Четырёхпредметные наборы'!D24&amp;"}","")</f>
        <v>#N/A</v>
      </c>
      <c r="B1104" t="e">
        <f ca="1">IF('Четырёхпредметные наборы'!$E24 &gt;=Параметры!$A$2,"{"&amp;'Четырёхпредметные наборы'!A24&amp;"}","")</f>
        <v>#N/A</v>
      </c>
      <c r="C1104" t="e">
        <f ca="1">'Четырёхпредметные наборы'!$E24/COUNT('Список покупок'!$A$2:$A$31)</f>
        <v>#N/A</v>
      </c>
      <c r="D1104" t="e">
        <f ca="1">'Четырёхпредметные наборы'!$E24/INDIRECT(ADDRESS(MATCH(A1104,Таблицы!$M$3:$M$122)+1,4,,,Таблицы!$M$1))</f>
        <v>#N/A</v>
      </c>
      <c r="E1104" s="5" t="e">
        <f t="shared" ca="1" si="17"/>
        <v>#N/A</v>
      </c>
    </row>
    <row r="1105" spans="1:5" hidden="1" x14ac:dyDescent="0.3">
      <c r="A1105" t="e">
        <f ca="1">IF('Четырёхпредметные наборы'!$E25 &gt;=Параметры!$A$2,"{"&amp;'Четырёхпредметные наборы'!B25&amp;", "&amp;'Четырёхпредметные наборы'!C25&amp;", "&amp;'Четырёхпредметные наборы'!D25&amp;"}","")</f>
        <v>#N/A</v>
      </c>
      <c r="B1105" t="e">
        <f ca="1">IF('Четырёхпредметные наборы'!$E25 &gt;=Параметры!$A$2,"{"&amp;'Четырёхпредметные наборы'!A25&amp;"}","")</f>
        <v>#N/A</v>
      </c>
      <c r="C1105" t="e">
        <f ca="1">'Четырёхпредметные наборы'!$E25/COUNT('Список покупок'!$A$2:$A$31)</f>
        <v>#N/A</v>
      </c>
      <c r="D1105" t="e">
        <f ca="1">'Четырёхпредметные наборы'!$E25/INDIRECT(ADDRESS(MATCH(A1105,Таблицы!$M$3:$M$122)+1,4,,,Таблицы!$M$1))</f>
        <v>#N/A</v>
      </c>
      <c r="E1105" s="5" t="e">
        <f t="shared" ca="1" si="17"/>
        <v>#N/A</v>
      </c>
    </row>
    <row r="1106" spans="1:5" hidden="1" x14ac:dyDescent="0.3">
      <c r="A1106" t="e">
        <f ca="1">IF('Четырёхпредметные наборы'!$E26 &gt;=Параметры!$A$2,"{"&amp;'Четырёхпредметные наборы'!B26&amp;", "&amp;'Четырёхпредметные наборы'!C26&amp;", "&amp;'Четырёхпредметные наборы'!D26&amp;"}","")</f>
        <v>#N/A</v>
      </c>
      <c r="B1106" t="e">
        <f ca="1">IF('Четырёхпредметные наборы'!$E26 &gt;=Параметры!$A$2,"{"&amp;'Четырёхпредметные наборы'!A26&amp;"}","")</f>
        <v>#N/A</v>
      </c>
      <c r="C1106" t="e">
        <f ca="1">'Четырёхпредметные наборы'!$E26/COUNT('Список покупок'!$A$2:$A$31)</f>
        <v>#N/A</v>
      </c>
      <c r="D1106" t="e">
        <f ca="1">'Четырёхпредметные наборы'!$E26/INDIRECT(ADDRESS(MATCH(A1106,Таблицы!$M$3:$M$122)+1,4,,,Таблицы!$M$1))</f>
        <v>#N/A</v>
      </c>
      <c r="E1106" s="5" t="e">
        <f t="shared" ca="1" si="17"/>
        <v>#N/A</v>
      </c>
    </row>
    <row r="1107" spans="1:5" hidden="1" x14ac:dyDescent="0.3">
      <c r="A1107" t="e">
        <f ca="1">IF('Четырёхпредметные наборы'!$E27 &gt;=Параметры!$A$2,"{"&amp;'Четырёхпредметные наборы'!B27&amp;", "&amp;'Четырёхпредметные наборы'!C27&amp;", "&amp;'Четырёхпредметные наборы'!D27&amp;"}","")</f>
        <v>#N/A</v>
      </c>
      <c r="B1107" t="e">
        <f ca="1">IF('Четырёхпредметные наборы'!$E27 &gt;=Параметры!$A$2,"{"&amp;'Четырёхпредметные наборы'!A27&amp;"}","")</f>
        <v>#N/A</v>
      </c>
      <c r="C1107" t="e">
        <f ca="1">'Четырёхпредметные наборы'!$E27/COUNT('Список покупок'!$A$2:$A$31)</f>
        <v>#N/A</v>
      </c>
      <c r="D1107" t="e">
        <f ca="1">'Четырёхпредметные наборы'!$E27/INDIRECT(ADDRESS(MATCH(A1107,Таблицы!$M$3:$M$122)+1,4,,,Таблицы!$M$1))</f>
        <v>#N/A</v>
      </c>
      <c r="E1107" s="5" t="e">
        <f t="shared" ca="1" si="17"/>
        <v>#N/A</v>
      </c>
    </row>
    <row r="1108" spans="1:5" hidden="1" x14ac:dyDescent="0.3">
      <c r="A1108" t="e">
        <f ca="1">IF('Четырёхпредметные наборы'!$E28 &gt;=Параметры!$A$2,"{"&amp;'Четырёхпредметные наборы'!B28&amp;", "&amp;'Четырёхпредметные наборы'!C28&amp;", "&amp;'Четырёхпредметные наборы'!D28&amp;"}","")</f>
        <v>#N/A</v>
      </c>
      <c r="B1108" t="e">
        <f ca="1">IF('Четырёхпредметные наборы'!$E28 &gt;=Параметры!$A$2,"{"&amp;'Четырёхпредметные наборы'!A28&amp;"}","")</f>
        <v>#N/A</v>
      </c>
      <c r="C1108" t="e">
        <f ca="1">'Четырёхпредметные наборы'!$E28/COUNT('Список покупок'!$A$2:$A$31)</f>
        <v>#N/A</v>
      </c>
      <c r="D1108" t="e">
        <f ca="1">'Четырёхпредметные наборы'!$E28/INDIRECT(ADDRESS(MATCH(A1108,Таблицы!$M$3:$M$122)+1,4,,,Таблицы!$M$1))</f>
        <v>#N/A</v>
      </c>
      <c r="E1108" s="5" t="e">
        <f t="shared" ca="1" si="17"/>
        <v>#N/A</v>
      </c>
    </row>
    <row r="1109" spans="1:5" hidden="1" x14ac:dyDescent="0.3">
      <c r="A1109" t="e">
        <f ca="1">IF('Четырёхпредметные наборы'!$E29 &gt;=Параметры!$A$2,"{"&amp;'Четырёхпредметные наборы'!B29&amp;", "&amp;'Четырёхпредметные наборы'!C29&amp;", "&amp;'Четырёхпредметные наборы'!D29&amp;"}","")</f>
        <v>#N/A</v>
      </c>
      <c r="B1109" t="e">
        <f ca="1">IF('Четырёхпредметные наборы'!$E29 &gt;=Параметры!$A$2,"{"&amp;'Четырёхпредметные наборы'!A29&amp;"}","")</f>
        <v>#N/A</v>
      </c>
      <c r="C1109" t="e">
        <f ca="1">'Четырёхпредметные наборы'!$E29/COUNT('Список покупок'!$A$2:$A$31)</f>
        <v>#N/A</v>
      </c>
      <c r="D1109" t="e">
        <f ca="1">'Четырёхпредметные наборы'!$E29/INDIRECT(ADDRESS(MATCH(A1109,Таблицы!$M$3:$M$122)+1,4,,,Таблицы!$M$1))</f>
        <v>#N/A</v>
      </c>
      <c r="E1109" s="5" t="e">
        <f t="shared" ca="1" si="17"/>
        <v>#N/A</v>
      </c>
    </row>
    <row r="1110" spans="1:5" hidden="1" x14ac:dyDescent="0.3">
      <c r="A1110" t="str">
        <f ca="1">IF('Четырёхпредметные наборы'!$E30 &gt;=Параметры!$A$2,"{"&amp;'Четырёхпредметные наборы'!B30&amp;", "&amp;'Четырёхпредметные наборы'!C30&amp;", "&amp;'Четырёхпредметные наборы'!D30&amp;"}","")</f>
        <v/>
      </c>
      <c r="B1110" t="str">
        <f ca="1">IF('Четырёхпредметные наборы'!$E30 &gt;=Параметры!$A$2,"{"&amp;'Четырёхпредметные наборы'!A30&amp;"}","")</f>
        <v/>
      </c>
      <c r="C1110">
        <f ca="1">'Четырёхпредметные наборы'!$E30/COUNT('Список покупок'!$A$2:$A$31)</f>
        <v>0.1</v>
      </c>
      <c r="D1110" t="e">
        <f ca="1">'Четырёхпредметные наборы'!$E30/INDIRECT(ADDRESS(MATCH(A1110,Таблицы!$M$3:$M$122)+1,4,,,Таблицы!$M$1))</f>
        <v>#N/A</v>
      </c>
      <c r="E1110" s="5" t="e">
        <f t="shared" ca="1" si="17"/>
        <v>#N/A</v>
      </c>
    </row>
    <row r="1111" spans="1:5" hidden="1" x14ac:dyDescent="0.3">
      <c r="A1111" t="str">
        <f ca="1">IF('Четырёхпредметные наборы'!$E31 &gt;=Параметры!$A$2,"{"&amp;'Четырёхпредметные наборы'!B31&amp;", "&amp;'Четырёхпредметные наборы'!C31&amp;", "&amp;'Четырёхпредметные наборы'!D31&amp;"}","")</f>
        <v>{Валидол, Влажные салфетки, Контрактубекс}</v>
      </c>
      <c r="B1111" t="str">
        <f ca="1">IF('Четырёхпредметные наборы'!$E31 &gt;=Параметры!$A$2,"{"&amp;'Четырёхпредметные наборы'!A31&amp;"}","")</f>
        <v>{Анальгин}</v>
      </c>
      <c r="C1111">
        <f ca="1">'Четырёхпредметные наборы'!$E31/COUNT('Список покупок'!$A$2:$A$31)</f>
        <v>0.2</v>
      </c>
      <c r="D1111">
        <f ca="1">'Четырёхпредметные наборы'!$E31/INDIRECT(ADDRESS(MATCH(A1111,Таблицы!$M$3:$M$122)+1,4,,,Таблицы!$M$1))</f>
        <v>0.46153846153846156</v>
      </c>
      <c r="E1111" s="5">
        <f t="shared" ca="1" si="17"/>
        <v>9.2307692307692313E-2</v>
      </c>
    </row>
    <row r="1112" spans="1:5" hidden="1" x14ac:dyDescent="0.3">
      <c r="A1112" t="str">
        <f ca="1">IF('Четырёхпредметные наборы'!$E32 &gt;=Параметры!$A$2,"{"&amp;'Четырёхпредметные наборы'!B32&amp;", "&amp;'Четырёхпредметные наборы'!C32&amp;", "&amp;'Четырёхпредметные наборы'!D32&amp;"}","")</f>
        <v/>
      </c>
      <c r="B1112" t="str">
        <f ca="1">IF('Четырёхпредметные наборы'!$E32 &gt;=Параметры!$A$2,"{"&amp;'Четырёхпредметные наборы'!A32&amp;"}","")</f>
        <v/>
      </c>
      <c r="C1112">
        <f ca="1">'Четырёхпредметные наборы'!$E32/COUNT('Список покупок'!$A$2:$A$31)</f>
        <v>0.1</v>
      </c>
      <c r="D1112" t="e">
        <f ca="1">'Четырёхпредметные наборы'!$E32/INDIRECT(ADDRESS(MATCH(A1112,Таблицы!$M$3:$M$122)+1,4,,,Таблицы!$M$1))</f>
        <v>#N/A</v>
      </c>
      <c r="E1112" s="5" t="e">
        <f t="shared" ca="1" si="17"/>
        <v>#N/A</v>
      </c>
    </row>
    <row r="1113" spans="1:5" hidden="1" x14ac:dyDescent="0.3">
      <c r="A1113" t="e">
        <f ca="1">IF('Четырёхпредметные наборы'!$E33 &gt;=Параметры!$A$2,"{"&amp;'Четырёхпредметные наборы'!B33&amp;", "&amp;'Четырёхпредметные наборы'!C33&amp;", "&amp;'Четырёхпредметные наборы'!D33&amp;"}","")</f>
        <v>#N/A</v>
      </c>
      <c r="B1113" t="e">
        <f ca="1">IF('Четырёхпредметные наборы'!$E33 &gt;=Параметры!$A$2,"{"&amp;'Четырёхпредметные наборы'!A33&amp;"}","")</f>
        <v>#N/A</v>
      </c>
      <c r="C1113" t="e">
        <f ca="1">'Четырёхпредметные наборы'!$E33/COUNT('Список покупок'!$A$2:$A$31)</f>
        <v>#N/A</v>
      </c>
      <c r="D1113" t="e">
        <f ca="1">'Четырёхпредметные наборы'!$E33/INDIRECT(ADDRESS(MATCH(A1113,Таблицы!$M$3:$M$122)+1,4,,,Таблицы!$M$1))</f>
        <v>#N/A</v>
      </c>
      <c r="E1113" s="5" t="e">
        <f t="shared" ca="1" si="17"/>
        <v>#N/A</v>
      </c>
    </row>
    <row r="1114" spans="1:5" hidden="1" x14ac:dyDescent="0.3">
      <c r="A1114" t="e">
        <f ca="1">IF('Четырёхпредметные наборы'!$E34 &gt;=Параметры!$A$2,"{"&amp;'Четырёхпредметные наборы'!B34&amp;", "&amp;'Четырёхпредметные наборы'!C34&amp;", "&amp;'Четырёхпредметные наборы'!D34&amp;"}","")</f>
        <v>#N/A</v>
      </c>
      <c r="B1114" t="e">
        <f ca="1">IF('Четырёхпредметные наборы'!$E34 &gt;=Параметры!$A$2,"{"&amp;'Четырёхпредметные наборы'!A34&amp;"}","")</f>
        <v>#N/A</v>
      </c>
      <c r="C1114" t="e">
        <f ca="1">'Четырёхпредметные наборы'!$E34/COUNT('Список покупок'!$A$2:$A$31)</f>
        <v>#N/A</v>
      </c>
      <c r="D1114" t="e">
        <f ca="1">'Четырёхпредметные наборы'!$E34/INDIRECT(ADDRESS(MATCH(A1114,Таблицы!$M$3:$M$122)+1,4,,,Таблицы!$M$1))</f>
        <v>#N/A</v>
      </c>
      <c r="E1114" s="5" t="e">
        <f t="shared" ca="1" si="17"/>
        <v>#N/A</v>
      </c>
    </row>
    <row r="1115" spans="1:5" hidden="1" x14ac:dyDescent="0.3">
      <c r="A1115" t="str">
        <f ca="1">IF('Четырёхпредметные наборы'!$E35 &gt;=Параметры!$A$2,"{"&amp;'Четырёхпредметные наборы'!B35&amp;", "&amp;'Четырёхпредметные наборы'!C35&amp;", "&amp;'Четырёхпредметные наборы'!D35&amp;"}","")</f>
        <v/>
      </c>
      <c r="B1115" t="str">
        <f ca="1">IF('Четырёхпредметные наборы'!$E35 &gt;=Параметры!$A$2,"{"&amp;'Четырёхпредметные наборы'!A35&amp;"}","")</f>
        <v/>
      </c>
      <c r="C1115">
        <f ca="1">'Четырёхпредметные наборы'!$E35/COUNT('Список покупок'!$A$2:$A$31)</f>
        <v>6.6666666666666666E-2</v>
      </c>
      <c r="D1115" t="e">
        <f ca="1">'Четырёхпредметные наборы'!$E35/INDIRECT(ADDRESS(MATCH(A1115,Таблицы!$M$3:$M$122)+1,4,,,Таблицы!$M$1))</f>
        <v>#N/A</v>
      </c>
      <c r="E1115" s="5" t="e">
        <f t="shared" ca="1" si="17"/>
        <v>#N/A</v>
      </c>
    </row>
    <row r="1116" spans="1:5" hidden="1" x14ac:dyDescent="0.3">
      <c r="A1116" t="e">
        <f ca="1">IF('Четырёхпредметные наборы'!$E36 &gt;=Параметры!$A$2,"{"&amp;'Четырёхпредметные наборы'!B36&amp;", "&amp;'Четырёхпредметные наборы'!C36&amp;", "&amp;'Четырёхпредметные наборы'!D36&amp;"}","")</f>
        <v>#N/A</v>
      </c>
      <c r="B1116" t="e">
        <f ca="1">IF('Четырёхпредметные наборы'!$E36 &gt;=Параметры!$A$2,"{"&amp;'Четырёхпредметные наборы'!A36&amp;"}","")</f>
        <v>#N/A</v>
      </c>
      <c r="C1116" t="e">
        <f ca="1">'Четырёхпредметные наборы'!$E36/COUNT('Список покупок'!$A$2:$A$31)</f>
        <v>#N/A</v>
      </c>
      <c r="D1116" t="e">
        <f ca="1">'Четырёхпредметные наборы'!$E36/INDIRECT(ADDRESS(MATCH(A1116,Таблицы!$M$3:$M$122)+1,4,,,Таблицы!$M$1))</f>
        <v>#N/A</v>
      </c>
      <c r="E1116" s="5" t="e">
        <f t="shared" ca="1" si="17"/>
        <v>#N/A</v>
      </c>
    </row>
    <row r="1117" spans="1:5" hidden="1" x14ac:dyDescent="0.3">
      <c r="A1117" t="e">
        <f ca="1">IF('Четырёхпредметные наборы'!$E37 &gt;=Параметры!$A$2,"{"&amp;'Четырёхпредметные наборы'!B37&amp;", "&amp;'Четырёхпредметные наборы'!C37&amp;", "&amp;'Четырёхпредметные наборы'!D37&amp;"}","")</f>
        <v>#N/A</v>
      </c>
      <c r="B1117" t="e">
        <f ca="1">IF('Четырёхпредметные наборы'!$E37 &gt;=Параметры!$A$2,"{"&amp;'Четырёхпредметные наборы'!A37&amp;"}","")</f>
        <v>#N/A</v>
      </c>
      <c r="C1117" t="e">
        <f ca="1">'Четырёхпредметные наборы'!$E37/COUNT('Список покупок'!$A$2:$A$31)</f>
        <v>#N/A</v>
      </c>
      <c r="D1117" t="e">
        <f ca="1">'Четырёхпредметные наборы'!$E37/INDIRECT(ADDRESS(MATCH(A1117,Таблицы!$M$3:$M$122)+1,4,,,Таблицы!$M$1))</f>
        <v>#N/A</v>
      </c>
      <c r="E1117" s="5" t="e">
        <f t="shared" ca="1" si="17"/>
        <v>#N/A</v>
      </c>
    </row>
    <row r="1118" spans="1:5" hidden="1" x14ac:dyDescent="0.3">
      <c r="A1118" t="e">
        <f ca="1">IF('Четырёхпредметные наборы'!$E38 &gt;=Параметры!$A$2,"{"&amp;'Четырёхпредметные наборы'!B38&amp;", "&amp;'Четырёхпредметные наборы'!C38&amp;", "&amp;'Четырёхпредметные наборы'!D38&amp;"}","")</f>
        <v>#N/A</v>
      </c>
      <c r="B1118" t="e">
        <f ca="1">IF('Четырёхпредметные наборы'!$E38 &gt;=Параметры!$A$2,"{"&amp;'Четырёхпредметные наборы'!A38&amp;"}","")</f>
        <v>#N/A</v>
      </c>
      <c r="C1118" t="e">
        <f ca="1">'Четырёхпредметные наборы'!$E38/COUNT('Список покупок'!$A$2:$A$31)</f>
        <v>#N/A</v>
      </c>
      <c r="D1118" t="e">
        <f ca="1">'Четырёхпредметные наборы'!$E38/INDIRECT(ADDRESS(MATCH(A1118,Таблицы!$M$3:$M$122)+1,4,,,Таблицы!$M$1))</f>
        <v>#N/A</v>
      </c>
      <c r="E1118" s="5" t="e">
        <f t="shared" ca="1" si="17"/>
        <v>#N/A</v>
      </c>
    </row>
    <row r="1119" spans="1:5" hidden="1" x14ac:dyDescent="0.3">
      <c r="A1119" t="e">
        <f ca="1">IF('Четырёхпредметные наборы'!$E39 &gt;=Параметры!$A$2,"{"&amp;'Четырёхпредметные наборы'!B39&amp;", "&amp;'Четырёхпредметные наборы'!C39&amp;", "&amp;'Четырёхпредметные наборы'!D39&amp;"}","")</f>
        <v>#N/A</v>
      </c>
      <c r="B1119" t="e">
        <f ca="1">IF('Четырёхпредметные наборы'!$E39 &gt;=Параметры!$A$2,"{"&amp;'Четырёхпредметные наборы'!A39&amp;"}","")</f>
        <v>#N/A</v>
      </c>
      <c r="C1119" t="e">
        <f ca="1">'Четырёхпредметные наборы'!$E39/COUNT('Список покупок'!$A$2:$A$31)</f>
        <v>#N/A</v>
      </c>
      <c r="D1119" t="e">
        <f ca="1">'Четырёхпредметные наборы'!$E39/INDIRECT(ADDRESS(MATCH(A1119,Таблицы!$M$3:$M$122)+1,4,,,Таблицы!$M$1))</f>
        <v>#N/A</v>
      </c>
      <c r="E1119" s="5" t="e">
        <f t="shared" ca="1" si="17"/>
        <v>#N/A</v>
      </c>
    </row>
    <row r="1120" spans="1:5" hidden="1" x14ac:dyDescent="0.3">
      <c r="A1120" t="e">
        <f ca="1">IF('Четырёхпредметные наборы'!$E40 &gt;=Параметры!$A$2,"{"&amp;'Четырёхпредметные наборы'!B40&amp;", "&amp;'Четырёхпредметные наборы'!C40&amp;", "&amp;'Четырёхпредметные наборы'!D40&amp;"}","")</f>
        <v>#N/A</v>
      </c>
      <c r="B1120" t="e">
        <f ca="1">IF('Четырёхпредметные наборы'!$E40 &gt;=Параметры!$A$2,"{"&amp;'Четырёхпредметные наборы'!A40&amp;"}","")</f>
        <v>#N/A</v>
      </c>
      <c r="C1120" t="e">
        <f ca="1">'Четырёхпредметные наборы'!$E40/COUNT('Список покупок'!$A$2:$A$31)</f>
        <v>#N/A</v>
      </c>
      <c r="D1120" t="e">
        <f ca="1">'Четырёхпредметные наборы'!$E40/INDIRECT(ADDRESS(MATCH(A1120,Таблицы!$M$3:$M$122)+1,4,,,Таблицы!$M$1))</f>
        <v>#N/A</v>
      </c>
      <c r="E1120" s="5" t="e">
        <f t="shared" ca="1" si="17"/>
        <v>#N/A</v>
      </c>
    </row>
    <row r="1121" spans="1:5" hidden="1" x14ac:dyDescent="0.3">
      <c r="A1121" t="str">
        <f ca="1">IF('Четырёхпредметные наборы'!$E41 &gt;=Параметры!$A$2,"{"&amp;'Четырёхпредметные наборы'!B41&amp;", "&amp;'Четырёхпредметные наборы'!C41&amp;", "&amp;'Четырёхпредметные наборы'!D41&amp;"}","")</f>
        <v/>
      </c>
      <c r="B1121" t="str">
        <f ca="1">IF('Четырёхпредметные наборы'!$E41 &gt;=Параметры!$A$2,"{"&amp;'Четырёхпредметные наборы'!A41&amp;"}","")</f>
        <v/>
      </c>
      <c r="C1121">
        <f ca="1">'Четырёхпредметные наборы'!$E41/COUNT('Список покупок'!$A$2:$A$31)</f>
        <v>0.1</v>
      </c>
      <c r="D1121" t="e">
        <f ca="1">'Четырёхпредметные наборы'!$E41/INDIRECT(ADDRESS(MATCH(A1121,Таблицы!$M$3:$M$122)+1,4,,,Таблицы!$M$1))</f>
        <v>#N/A</v>
      </c>
      <c r="E1121" s="5" t="e">
        <f t="shared" ca="1" si="17"/>
        <v>#N/A</v>
      </c>
    </row>
    <row r="1122" spans="1:5" hidden="1" x14ac:dyDescent="0.3">
      <c r="A1122" t="e">
        <f ca="1">IF('Четырёхпредметные наборы'!$E42 &gt;=Параметры!$A$2,"{"&amp;'Четырёхпредметные наборы'!B42&amp;", "&amp;'Четырёхпредметные наборы'!C42&amp;", "&amp;'Четырёхпредметные наборы'!D42&amp;"}","")</f>
        <v>#N/A</v>
      </c>
      <c r="B1122" t="e">
        <f ca="1">IF('Четырёхпредметные наборы'!$E42 &gt;=Параметры!$A$2,"{"&amp;'Четырёхпредметные наборы'!A42&amp;"}","")</f>
        <v>#N/A</v>
      </c>
      <c r="C1122" t="e">
        <f ca="1">'Четырёхпредметные наборы'!$E42/COUNT('Список покупок'!$A$2:$A$31)</f>
        <v>#N/A</v>
      </c>
      <c r="D1122" t="e">
        <f ca="1">'Четырёхпредметные наборы'!$E42/INDIRECT(ADDRESS(MATCH(A1122,Таблицы!$M$3:$M$122)+1,4,,,Таблицы!$M$1))</f>
        <v>#N/A</v>
      </c>
      <c r="E1122" s="5" t="e">
        <f t="shared" ca="1" si="17"/>
        <v>#N/A</v>
      </c>
    </row>
    <row r="1123" spans="1:5" hidden="1" x14ac:dyDescent="0.3">
      <c r="A1123" t="e">
        <f ca="1">IF('Четырёхпредметные наборы'!$E43 &gt;=Параметры!$A$2,"{"&amp;'Четырёхпредметные наборы'!B43&amp;", "&amp;'Четырёхпредметные наборы'!C43&amp;", "&amp;'Четырёхпредметные наборы'!D43&amp;"}","")</f>
        <v>#N/A</v>
      </c>
      <c r="B1123" t="e">
        <f ca="1">IF('Четырёхпредметные наборы'!$E43 &gt;=Параметры!$A$2,"{"&amp;'Четырёхпредметные наборы'!A43&amp;"}","")</f>
        <v>#N/A</v>
      </c>
      <c r="C1123" t="e">
        <f ca="1">'Четырёхпредметные наборы'!$E43/COUNT('Список покупок'!$A$2:$A$31)</f>
        <v>#N/A</v>
      </c>
      <c r="D1123" t="e">
        <f ca="1">'Четырёхпредметные наборы'!$E43/INDIRECT(ADDRESS(MATCH(A1123,Таблицы!$M$3:$M$122)+1,4,,,Таблицы!$M$1))</f>
        <v>#N/A</v>
      </c>
      <c r="E1123" s="5" t="e">
        <f t="shared" ca="1" si="17"/>
        <v>#N/A</v>
      </c>
    </row>
    <row r="1124" spans="1:5" hidden="1" x14ac:dyDescent="0.3">
      <c r="A1124" t="str">
        <f ca="1">IF('Четырёхпредметные наборы'!$E44 &gt;=Параметры!$A$2,"{"&amp;'Четырёхпредметные наборы'!B44&amp;", "&amp;'Четырёхпредметные наборы'!C44&amp;", "&amp;'Четырёхпредметные наборы'!D44&amp;"}","")</f>
        <v/>
      </c>
      <c r="B1124" t="str">
        <f ca="1">IF('Четырёхпредметные наборы'!$E44 &gt;=Параметры!$A$2,"{"&amp;'Четырёхпредметные наборы'!A44&amp;"}","")</f>
        <v/>
      </c>
      <c r="C1124">
        <f ca="1">'Четырёхпредметные наборы'!$E44/COUNT('Список покупок'!$A$2:$A$31)</f>
        <v>6.6666666666666666E-2</v>
      </c>
      <c r="D1124" t="e">
        <f ca="1">'Четырёхпредметные наборы'!$E44/INDIRECT(ADDRESS(MATCH(A1124,Таблицы!$M$3:$M$122)+1,4,,,Таблицы!$M$1))</f>
        <v>#N/A</v>
      </c>
      <c r="E1124" s="5" t="e">
        <f t="shared" ca="1" si="17"/>
        <v>#N/A</v>
      </c>
    </row>
    <row r="1125" spans="1:5" hidden="1" x14ac:dyDescent="0.3">
      <c r="A1125" t="e">
        <f ca="1">IF('Четырёхпредметные наборы'!$E45 &gt;=Параметры!$A$2,"{"&amp;'Четырёхпредметные наборы'!B45&amp;", "&amp;'Четырёхпредметные наборы'!C45&amp;", "&amp;'Четырёхпредметные наборы'!D45&amp;"}","")</f>
        <v>#N/A</v>
      </c>
      <c r="B1125" t="e">
        <f ca="1">IF('Четырёхпредметные наборы'!$E45 &gt;=Параметры!$A$2,"{"&amp;'Четырёхпредметные наборы'!A45&amp;"}","")</f>
        <v>#N/A</v>
      </c>
      <c r="C1125" t="e">
        <f ca="1">'Четырёхпредметные наборы'!$E45/COUNT('Список покупок'!$A$2:$A$31)</f>
        <v>#N/A</v>
      </c>
      <c r="D1125" t="e">
        <f ca="1">'Четырёхпредметные наборы'!$E45/INDIRECT(ADDRESS(MATCH(A1125,Таблицы!$M$3:$M$122)+1,4,,,Таблицы!$M$1))</f>
        <v>#N/A</v>
      </c>
      <c r="E1125" s="5" t="e">
        <f t="shared" ca="1" si="17"/>
        <v>#N/A</v>
      </c>
    </row>
    <row r="1126" spans="1:5" hidden="1" x14ac:dyDescent="0.3">
      <c r="A1126" t="e">
        <f ca="1">IF('Четырёхпредметные наборы'!$E46 &gt;=Параметры!$A$2,"{"&amp;'Четырёхпредметные наборы'!B46&amp;", "&amp;'Четырёхпредметные наборы'!C46&amp;", "&amp;'Четырёхпредметные наборы'!D46&amp;"}","")</f>
        <v>#N/A</v>
      </c>
      <c r="B1126" t="e">
        <f ca="1">IF('Четырёхпредметные наборы'!$E46 &gt;=Параметры!$A$2,"{"&amp;'Четырёхпредметные наборы'!A46&amp;"}","")</f>
        <v>#N/A</v>
      </c>
      <c r="C1126" t="e">
        <f ca="1">'Четырёхпредметные наборы'!$E46/COUNT('Список покупок'!$A$2:$A$31)</f>
        <v>#N/A</v>
      </c>
      <c r="D1126" t="e">
        <f ca="1">'Четырёхпредметные наборы'!$E46/INDIRECT(ADDRESS(MATCH(A1126,Таблицы!$M$3:$M$122)+1,4,,,Таблицы!$M$1))</f>
        <v>#N/A</v>
      </c>
      <c r="E1126" s="5" t="e">
        <f t="shared" ca="1" si="17"/>
        <v>#N/A</v>
      </c>
    </row>
    <row r="1127" spans="1:5" hidden="1" x14ac:dyDescent="0.3">
      <c r="A1127" t="e">
        <f ca="1">IF('Четырёхпредметные наборы'!$E47 &gt;=Параметры!$A$2,"{"&amp;'Четырёхпредметные наборы'!B47&amp;", "&amp;'Четырёхпредметные наборы'!C47&amp;", "&amp;'Четырёхпредметные наборы'!D47&amp;"}","")</f>
        <v>#N/A</v>
      </c>
      <c r="B1127" t="e">
        <f ca="1">IF('Четырёхпредметные наборы'!$E47 &gt;=Параметры!$A$2,"{"&amp;'Четырёхпредметные наборы'!A47&amp;"}","")</f>
        <v>#N/A</v>
      </c>
      <c r="C1127" t="e">
        <f ca="1">'Четырёхпредметные наборы'!$E47/COUNT('Список покупок'!$A$2:$A$31)</f>
        <v>#N/A</v>
      </c>
      <c r="D1127" t="e">
        <f ca="1">'Четырёхпредметные наборы'!$E47/INDIRECT(ADDRESS(MATCH(A1127,Таблицы!$M$3:$M$122)+1,4,,,Таблицы!$M$1))</f>
        <v>#N/A</v>
      </c>
      <c r="E1127" s="5" t="e">
        <f t="shared" ca="1" si="17"/>
        <v>#N/A</v>
      </c>
    </row>
    <row r="1128" spans="1:5" hidden="1" x14ac:dyDescent="0.3">
      <c r="A1128" t="e">
        <f ca="1">IF('Четырёхпредметные наборы'!$E48 &gt;=Параметры!$A$2,"{"&amp;'Четырёхпредметные наборы'!B48&amp;", "&amp;'Четырёхпредметные наборы'!C48&amp;", "&amp;'Четырёхпредметные наборы'!D48&amp;"}","")</f>
        <v>#N/A</v>
      </c>
      <c r="B1128" t="e">
        <f ca="1">IF('Четырёхпредметные наборы'!$E48 &gt;=Параметры!$A$2,"{"&amp;'Четырёхпредметные наборы'!A48&amp;"}","")</f>
        <v>#N/A</v>
      </c>
      <c r="C1128" t="e">
        <f ca="1">'Четырёхпредметные наборы'!$E48/COUNT('Список покупок'!$A$2:$A$31)</f>
        <v>#N/A</v>
      </c>
      <c r="D1128" t="e">
        <f ca="1">'Четырёхпредметные наборы'!$E48/INDIRECT(ADDRESS(MATCH(A1128,Таблицы!$M$3:$M$122)+1,4,,,Таблицы!$M$1))</f>
        <v>#N/A</v>
      </c>
      <c r="E1128" s="5" t="e">
        <f t="shared" ca="1" si="17"/>
        <v>#N/A</v>
      </c>
    </row>
    <row r="1129" spans="1:5" hidden="1" x14ac:dyDescent="0.3">
      <c r="A1129" t="e">
        <f ca="1">IF('Четырёхпредметные наборы'!$E49 &gt;=Параметры!$A$2,"{"&amp;'Четырёхпредметные наборы'!B49&amp;", "&amp;'Четырёхпредметные наборы'!C49&amp;", "&amp;'Четырёхпредметные наборы'!D49&amp;"}","")</f>
        <v>#N/A</v>
      </c>
      <c r="B1129" t="e">
        <f ca="1">IF('Четырёхпредметные наборы'!$E49 &gt;=Параметры!$A$2,"{"&amp;'Четырёхпредметные наборы'!A49&amp;"}","")</f>
        <v>#N/A</v>
      </c>
      <c r="C1129" t="e">
        <f ca="1">'Четырёхпредметные наборы'!$E49/COUNT('Список покупок'!$A$2:$A$31)</f>
        <v>#N/A</v>
      </c>
      <c r="D1129" t="e">
        <f ca="1">'Четырёхпредметные наборы'!$E49/INDIRECT(ADDRESS(MATCH(A1129,Таблицы!$M$3:$M$122)+1,4,,,Таблицы!$M$1))</f>
        <v>#N/A</v>
      </c>
      <c r="E1129" s="5" t="e">
        <f t="shared" ca="1" si="17"/>
        <v>#N/A</v>
      </c>
    </row>
    <row r="1130" spans="1:5" hidden="1" x14ac:dyDescent="0.3">
      <c r="A1130" t="e">
        <f ca="1">IF('Четырёхпредметные наборы'!$E50 &gt;=Параметры!$A$2,"{"&amp;'Четырёхпредметные наборы'!B50&amp;", "&amp;'Четырёхпредметные наборы'!C50&amp;", "&amp;'Четырёхпредметные наборы'!D50&amp;"}","")</f>
        <v>#N/A</v>
      </c>
      <c r="B1130" t="e">
        <f ca="1">IF('Четырёхпредметные наборы'!$E50 &gt;=Параметры!$A$2,"{"&amp;'Четырёхпредметные наборы'!A50&amp;"}","")</f>
        <v>#N/A</v>
      </c>
      <c r="C1130" t="e">
        <f ca="1">'Четырёхпредметные наборы'!$E50/COUNT('Список покупок'!$A$2:$A$31)</f>
        <v>#N/A</v>
      </c>
      <c r="D1130" t="e">
        <f ca="1">'Четырёхпредметные наборы'!$E50/INDIRECT(ADDRESS(MATCH(A1130,Таблицы!$M$3:$M$122)+1,4,,,Таблицы!$M$1))</f>
        <v>#N/A</v>
      </c>
      <c r="E1130" s="5" t="e">
        <f t="shared" ca="1" si="17"/>
        <v>#N/A</v>
      </c>
    </row>
    <row r="1131" spans="1:5" hidden="1" x14ac:dyDescent="0.3">
      <c r="A1131" t="e">
        <f ca="1">IF('Четырёхпредметные наборы'!$E51 &gt;=Параметры!$A$2,"{"&amp;'Четырёхпредметные наборы'!B51&amp;", "&amp;'Четырёхпредметные наборы'!C51&amp;", "&amp;'Четырёхпредметные наборы'!D51&amp;"}","")</f>
        <v>#N/A</v>
      </c>
      <c r="B1131" t="e">
        <f ca="1">IF('Четырёхпредметные наборы'!$E51 &gt;=Параметры!$A$2,"{"&amp;'Четырёхпредметные наборы'!A51&amp;"}","")</f>
        <v>#N/A</v>
      </c>
      <c r="C1131" t="e">
        <f ca="1">'Четырёхпредметные наборы'!$E51/COUNT('Список покупок'!$A$2:$A$31)</f>
        <v>#N/A</v>
      </c>
      <c r="D1131" t="e">
        <f ca="1">'Четырёхпредметные наборы'!$E51/INDIRECT(ADDRESS(MATCH(A1131,Таблицы!$M$3:$M$122)+1,4,,,Таблицы!$M$1))</f>
        <v>#N/A</v>
      </c>
      <c r="E1131" s="5" t="e">
        <f t="shared" ca="1" si="17"/>
        <v>#N/A</v>
      </c>
    </row>
    <row r="1132" spans="1:5" hidden="1" x14ac:dyDescent="0.3">
      <c r="A1132" t="e">
        <f ca="1">IF('Четырёхпредметные наборы'!$E52 &gt;=Параметры!$A$2,"{"&amp;'Четырёхпредметные наборы'!B52&amp;", "&amp;'Четырёхпредметные наборы'!C52&amp;", "&amp;'Четырёхпредметные наборы'!D52&amp;"}","")</f>
        <v>#N/A</v>
      </c>
      <c r="B1132" t="e">
        <f ca="1">IF('Четырёхпредметные наборы'!$E52 &gt;=Параметры!$A$2,"{"&amp;'Четырёхпредметные наборы'!A52&amp;"}","")</f>
        <v>#N/A</v>
      </c>
      <c r="C1132" t="e">
        <f ca="1">'Четырёхпредметные наборы'!$E52/COUNT('Список покупок'!$A$2:$A$31)</f>
        <v>#N/A</v>
      </c>
      <c r="D1132" t="e">
        <f ca="1">'Четырёхпредметные наборы'!$E52/INDIRECT(ADDRESS(MATCH(A1132,Таблицы!$M$3:$M$122)+1,4,,,Таблицы!$M$1))</f>
        <v>#N/A</v>
      </c>
      <c r="E1132" s="5" t="e">
        <f t="shared" ca="1" si="17"/>
        <v>#N/A</v>
      </c>
    </row>
    <row r="1133" spans="1:5" hidden="1" x14ac:dyDescent="0.3">
      <c r="A1133" t="e">
        <f ca="1">IF('Четырёхпредметные наборы'!$E53 &gt;=Параметры!$A$2,"{"&amp;'Четырёхпредметные наборы'!B53&amp;", "&amp;'Четырёхпредметные наборы'!C53&amp;", "&amp;'Четырёхпредметные наборы'!D53&amp;"}","")</f>
        <v>#N/A</v>
      </c>
      <c r="B1133" t="e">
        <f ca="1">IF('Четырёхпредметные наборы'!$E53 &gt;=Параметры!$A$2,"{"&amp;'Четырёхпредметные наборы'!A53&amp;"}","")</f>
        <v>#N/A</v>
      </c>
      <c r="C1133" t="e">
        <f ca="1">'Четырёхпредметные наборы'!$E53/COUNT('Список покупок'!$A$2:$A$31)</f>
        <v>#N/A</v>
      </c>
      <c r="D1133" t="e">
        <f ca="1">'Четырёхпредметные наборы'!$E53/INDIRECT(ADDRESS(MATCH(A1133,Таблицы!$M$3:$M$122)+1,4,,,Таблицы!$M$1))</f>
        <v>#N/A</v>
      </c>
      <c r="E1133" s="5" t="e">
        <f t="shared" ca="1" si="17"/>
        <v>#N/A</v>
      </c>
    </row>
    <row r="1134" spans="1:5" hidden="1" x14ac:dyDescent="0.3">
      <c r="A1134" t="e">
        <f ca="1">IF('Четырёхпредметные наборы'!$E54 &gt;=Параметры!$A$2,"{"&amp;'Четырёхпредметные наборы'!B54&amp;", "&amp;'Четырёхпредметные наборы'!C54&amp;", "&amp;'Четырёхпредметные наборы'!D54&amp;"}","")</f>
        <v>#N/A</v>
      </c>
      <c r="B1134" t="e">
        <f ca="1">IF('Четырёхпредметные наборы'!$E54 &gt;=Параметры!$A$2,"{"&amp;'Четырёхпредметные наборы'!A54&amp;"}","")</f>
        <v>#N/A</v>
      </c>
      <c r="C1134" t="e">
        <f ca="1">'Четырёхпредметные наборы'!$E54/COUNT('Список покупок'!$A$2:$A$31)</f>
        <v>#N/A</v>
      </c>
      <c r="D1134" t="e">
        <f ca="1">'Четырёхпредметные наборы'!$E54/INDIRECT(ADDRESS(MATCH(A1134,Таблицы!$M$3:$M$122)+1,4,,,Таблицы!$M$1))</f>
        <v>#N/A</v>
      </c>
      <c r="E1134" s="5" t="e">
        <f t="shared" ca="1" si="17"/>
        <v>#N/A</v>
      </c>
    </row>
    <row r="1135" spans="1:5" hidden="1" x14ac:dyDescent="0.3">
      <c r="A1135" t="e">
        <f ca="1">IF('Четырёхпредметные наборы'!$E55 &gt;=Параметры!$A$2,"{"&amp;'Четырёхпредметные наборы'!B55&amp;", "&amp;'Четырёхпредметные наборы'!C55&amp;", "&amp;'Четырёхпредметные наборы'!D55&amp;"}","")</f>
        <v>#N/A</v>
      </c>
      <c r="B1135" t="e">
        <f ca="1">IF('Четырёхпредметные наборы'!$E55 &gt;=Параметры!$A$2,"{"&amp;'Четырёхпредметные наборы'!A55&amp;"}","")</f>
        <v>#N/A</v>
      </c>
      <c r="C1135" t="e">
        <f ca="1">'Четырёхпредметные наборы'!$E55/COUNT('Список покупок'!$A$2:$A$31)</f>
        <v>#N/A</v>
      </c>
      <c r="D1135" t="e">
        <f ca="1">'Четырёхпредметные наборы'!$E55/INDIRECT(ADDRESS(MATCH(A1135,Таблицы!$M$3:$M$122)+1,4,,,Таблицы!$M$1))</f>
        <v>#N/A</v>
      </c>
      <c r="E1135" s="5" t="e">
        <f t="shared" ca="1" si="17"/>
        <v>#N/A</v>
      </c>
    </row>
    <row r="1136" spans="1:5" hidden="1" x14ac:dyDescent="0.3">
      <c r="A1136" t="str">
        <f ca="1">IF('Четырёхпредметные наборы'!$E56 &gt;=Параметры!$A$2,"{"&amp;'Четырёхпредметные наборы'!B56&amp;", "&amp;'Четырёхпредметные наборы'!C56&amp;", "&amp;'Четырёхпредметные наборы'!D56&amp;"}","")</f>
        <v/>
      </c>
      <c r="B1136" t="str">
        <f ca="1">IF('Четырёхпредметные наборы'!$E56 &gt;=Параметры!$A$2,"{"&amp;'Четырёхпредметные наборы'!A56&amp;"}","")</f>
        <v/>
      </c>
      <c r="C1136">
        <f ca="1">'Четырёхпредметные наборы'!$E56/COUNT('Список покупок'!$A$2:$A$31)</f>
        <v>0.1</v>
      </c>
      <c r="D1136" t="e">
        <f ca="1">'Четырёхпредметные наборы'!$E56/INDIRECT(ADDRESS(MATCH(A1136,Таблицы!$M$3:$M$122)+1,4,,,Таблицы!$M$1))</f>
        <v>#N/A</v>
      </c>
      <c r="E1136" s="5" t="e">
        <f t="shared" ca="1" si="17"/>
        <v>#N/A</v>
      </c>
    </row>
    <row r="1137" spans="1:5" hidden="1" x14ac:dyDescent="0.3">
      <c r="A1137" t="e">
        <f ca="1">IF('Четырёхпредметные наборы'!$E57 &gt;=Параметры!$A$2,"{"&amp;'Четырёхпредметные наборы'!B57&amp;", "&amp;'Четырёхпредметные наборы'!C57&amp;", "&amp;'Четырёхпредметные наборы'!D57&amp;"}","")</f>
        <v>#N/A</v>
      </c>
      <c r="B1137" t="e">
        <f ca="1">IF('Четырёхпредметные наборы'!$E57 &gt;=Параметры!$A$2,"{"&amp;'Четырёхпредметные наборы'!A57&amp;"}","")</f>
        <v>#N/A</v>
      </c>
      <c r="C1137" t="e">
        <f ca="1">'Четырёхпредметные наборы'!$E57/COUNT('Список покупок'!$A$2:$A$31)</f>
        <v>#N/A</v>
      </c>
      <c r="D1137" t="e">
        <f ca="1">'Четырёхпредметные наборы'!$E57/INDIRECT(ADDRESS(MATCH(A1137,Таблицы!$M$3:$M$122)+1,4,,,Таблицы!$M$1))</f>
        <v>#N/A</v>
      </c>
      <c r="E1137" s="5" t="e">
        <f t="shared" ca="1" si="17"/>
        <v>#N/A</v>
      </c>
    </row>
    <row r="1138" spans="1:5" hidden="1" x14ac:dyDescent="0.3">
      <c r="A1138" t="e">
        <f ca="1">IF('Четырёхпредметные наборы'!$E58 &gt;=Параметры!$A$2,"{"&amp;'Четырёхпредметные наборы'!B58&amp;", "&amp;'Четырёхпредметные наборы'!C58&amp;", "&amp;'Четырёхпредметные наборы'!D58&amp;"}","")</f>
        <v>#N/A</v>
      </c>
      <c r="B1138" t="e">
        <f ca="1">IF('Четырёхпредметные наборы'!$E58 &gt;=Параметры!$A$2,"{"&amp;'Четырёхпредметные наборы'!A58&amp;"}","")</f>
        <v>#N/A</v>
      </c>
      <c r="C1138" t="e">
        <f ca="1">'Четырёхпредметные наборы'!$E58/COUNT('Список покупок'!$A$2:$A$31)</f>
        <v>#N/A</v>
      </c>
      <c r="D1138" t="e">
        <f ca="1">'Четырёхпредметные наборы'!$E58/INDIRECT(ADDRESS(MATCH(A1138,Таблицы!$M$3:$M$122)+1,4,,,Таблицы!$M$1))</f>
        <v>#N/A</v>
      </c>
      <c r="E1138" s="5" t="e">
        <f t="shared" ca="1" si="17"/>
        <v>#N/A</v>
      </c>
    </row>
    <row r="1139" spans="1:5" hidden="1" x14ac:dyDescent="0.3">
      <c r="A1139" t="str">
        <f ca="1">IF('Четырёхпредметные наборы'!$E59 &gt;=Параметры!$A$2,"{"&amp;'Четырёхпредметные наборы'!B59&amp;", "&amp;'Четырёхпредметные наборы'!C59&amp;", "&amp;'Четырёхпредметные наборы'!D59&amp;"}","")</f>
        <v/>
      </c>
      <c r="B1139" t="str">
        <f ca="1">IF('Четырёхпредметные наборы'!$E59 &gt;=Параметры!$A$2,"{"&amp;'Четырёхпредметные наборы'!A59&amp;"}","")</f>
        <v/>
      </c>
      <c r="C1139">
        <f ca="1">'Четырёхпредметные наборы'!$E59/COUNT('Список покупок'!$A$2:$A$31)</f>
        <v>6.6666666666666666E-2</v>
      </c>
      <c r="D1139" t="e">
        <f ca="1">'Четырёхпредметные наборы'!$E59/INDIRECT(ADDRESS(MATCH(A1139,Таблицы!$M$3:$M$122)+1,4,,,Таблицы!$M$1))</f>
        <v>#N/A</v>
      </c>
      <c r="E1139" s="5" t="e">
        <f t="shared" ca="1" si="17"/>
        <v>#N/A</v>
      </c>
    </row>
    <row r="1140" spans="1:5" hidden="1" x14ac:dyDescent="0.3">
      <c r="A1140" t="e">
        <f ca="1">IF('Четырёхпредметные наборы'!$E60 &gt;=Параметры!$A$2,"{"&amp;'Четырёхпредметные наборы'!B60&amp;", "&amp;'Четырёхпредметные наборы'!C60&amp;", "&amp;'Четырёхпредметные наборы'!D60&amp;"}","")</f>
        <v>#N/A</v>
      </c>
      <c r="B1140" t="e">
        <f ca="1">IF('Четырёхпредметные наборы'!$E60 &gt;=Параметры!$A$2,"{"&amp;'Четырёхпредметные наборы'!A60&amp;"}","")</f>
        <v>#N/A</v>
      </c>
      <c r="C1140" t="e">
        <f ca="1">'Четырёхпредметные наборы'!$E60/COUNT('Список покупок'!$A$2:$A$31)</f>
        <v>#N/A</v>
      </c>
      <c r="D1140" t="e">
        <f ca="1">'Четырёхпредметные наборы'!$E60/INDIRECT(ADDRESS(MATCH(A1140,Таблицы!$M$3:$M$122)+1,4,,,Таблицы!$M$1))</f>
        <v>#N/A</v>
      </c>
      <c r="E1140" s="5" t="e">
        <f t="shared" ca="1" si="17"/>
        <v>#N/A</v>
      </c>
    </row>
    <row r="1141" spans="1:5" hidden="1" x14ac:dyDescent="0.3">
      <c r="A1141" t="e">
        <f ca="1">IF('Четырёхпредметные наборы'!$E61 &gt;=Параметры!$A$2,"{"&amp;'Четырёхпредметные наборы'!B61&amp;", "&amp;'Четырёхпредметные наборы'!C61&amp;", "&amp;'Четырёхпредметные наборы'!D61&amp;"}","")</f>
        <v>#N/A</v>
      </c>
      <c r="B1141" t="e">
        <f ca="1">IF('Четырёхпредметные наборы'!$E61 &gt;=Параметры!$A$2,"{"&amp;'Четырёхпредметные наборы'!A61&amp;"}","")</f>
        <v>#N/A</v>
      </c>
      <c r="C1141" t="e">
        <f ca="1">'Четырёхпредметные наборы'!$E61/COUNT('Список покупок'!$A$2:$A$31)</f>
        <v>#N/A</v>
      </c>
      <c r="D1141" t="e">
        <f ca="1">'Четырёхпредметные наборы'!$E61/INDIRECT(ADDRESS(MATCH(A1141,Таблицы!$M$3:$M$122)+1,4,,,Таблицы!$M$1))</f>
        <v>#N/A</v>
      </c>
      <c r="E1141" s="5" t="e">
        <f t="shared" ca="1" si="17"/>
        <v>#N/A</v>
      </c>
    </row>
    <row r="1142" spans="1:5" hidden="1" x14ac:dyDescent="0.3">
      <c r="A1142" t="e">
        <f ca="1">IF('Четырёхпредметные наборы'!$E62 &gt;=Параметры!$A$2,"{"&amp;'Четырёхпредметные наборы'!B62&amp;", "&amp;'Четырёхпредметные наборы'!C62&amp;", "&amp;'Четырёхпредметные наборы'!D62&amp;"}","")</f>
        <v>#N/A</v>
      </c>
      <c r="B1142" t="e">
        <f ca="1">IF('Четырёхпредметные наборы'!$E62 &gt;=Параметры!$A$2,"{"&amp;'Четырёхпредметные наборы'!A62&amp;"}","")</f>
        <v>#N/A</v>
      </c>
      <c r="C1142" t="e">
        <f ca="1">'Четырёхпредметные наборы'!$E62/COUNT('Список покупок'!$A$2:$A$31)</f>
        <v>#N/A</v>
      </c>
      <c r="D1142" t="e">
        <f ca="1">'Четырёхпредметные наборы'!$E62/INDIRECT(ADDRESS(MATCH(A1142,Таблицы!$M$3:$M$122)+1,4,,,Таблицы!$M$1))</f>
        <v>#N/A</v>
      </c>
      <c r="E1142" s="5" t="e">
        <f t="shared" ca="1" si="17"/>
        <v>#N/A</v>
      </c>
    </row>
    <row r="1143" spans="1:5" hidden="1" x14ac:dyDescent="0.3">
      <c r="A1143" t="e">
        <f ca="1">IF('Четырёхпредметные наборы'!$E63 &gt;=Параметры!$A$2,"{"&amp;'Четырёхпредметные наборы'!B63&amp;", "&amp;'Четырёхпредметные наборы'!C63&amp;", "&amp;'Четырёхпредметные наборы'!D63&amp;"}","")</f>
        <v>#N/A</v>
      </c>
      <c r="B1143" t="e">
        <f ca="1">IF('Четырёхпредметные наборы'!$E63 &gt;=Параметры!$A$2,"{"&amp;'Четырёхпредметные наборы'!A63&amp;"}","")</f>
        <v>#N/A</v>
      </c>
      <c r="C1143" t="e">
        <f ca="1">'Четырёхпредметные наборы'!$E63/COUNT('Список покупок'!$A$2:$A$31)</f>
        <v>#N/A</v>
      </c>
      <c r="D1143" t="e">
        <f ca="1">'Четырёхпредметные наборы'!$E63/INDIRECT(ADDRESS(MATCH(A1143,Таблицы!$M$3:$M$122)+1,4,,,Таблицы!$M$1))</f>
        <v>#N/A</v>
      </c>
      <c r="E1143" s="5" t="e">
        <f t="shared" ca="1" si="17"/>
        <v>#N/A</v>
      </c>
    </row>
    <row r="1144" spans="1:5" hidden="1" x14ac:dyDescent="0.3">
      <c r="A1144" t="e">
        <f ca="1">IF('Четырёхпредметные наборы'!$E64 &gt;=Параметры!$A$2,"{"&amp;'Четырёхпредметные наборы'!B64&amp;", "&amp;'Четырёхпредметные наборы'!C64&amp;", "&amp;'Четырёхпредметные наборы'!D64&amp;"}","")</f>
        <v>#N/A</v>
      </c>
      <c r="B1144" t="e">
        <f ca="1">IF('Четырёхпредметные наборы'!$E64 &gt;=Параметры!$A$2,"{"&amp;'Четырёхпредметные наборы'!A64&amp;"}","")</f>
        <v>#N/A</v>
      </c>
      <c r="C1144" t="e">
        <f ca="1">'Четырёхпредметные наборы'!$E64/COUNT('Список покупок'!$A$2:$A$31)</f>
        <v>#N/A</v>
      </c>
      <c r="D1144" t="e">
        <f ca="1">'Четырёхпредметные наборы'!$E64/INDIRECT(ADDRESS(MATCH(A1144,Таблицы!$M$3:$M$122)+1,4,,,Таблицы!$M$1))</f>
        <v>#N/A</v>
      </c>
      <c r="E1144" s="5" t="e">
        <f t="shared" ca="1" si="17"/>
        <v>#N/A</v>
      </c>
    </row>
    <row r="1145" spans="1:5" hidden="1" x14ac:dyDescent="0.3">
      <c r="A1145" t="e">
        <f ca="1">IF('Четырёхпредметные наборы'!$E65 &gt;=Параметры!$A$2,"{"&amp;'Четырёхпредметные наборы'!B65&amp;", "&amp;'Четырёхпредметные наборы'!C65&amp;", "&amp;'Четырёхпредметные наборы'!D65&amp;"}","")</f>
        <v>#N/A</v>
      </c>
      <c r="B1145" t="e">
        <f ca="1">IF('Четырёхпредметные наборы'!$E65 &gt;=Параметры!$A$2,"{"&amp;'Четырёхпредметные наборы'!A65&amp;"}","")</f>
        <v>#N/A</v>
      </c>
      <c r="C1145" t="e">
        <f ca="1">'Четырёхпредметные наборы'!$E65/COUNT('Список покупок'!$A$2:$A$31)</f>
        <v>#N/A</v>
      </c>
      <c r="D1145" t="e">
        <f ca="1">'Четырёхпредметные наборы'!$E65/INDIRECT(ADDRESS(MATCH(A1145,Таблицы!$M$3:$M$122)+1,4,,,Таблицы!$M$1))</f>
        <v>#N/A</v>
      </c>
      <c r="E1145" s="5" t="e">
        <f t="shared" ca="1" si="17"/>
        <v>#N/A</v>
      </c>
    </row>
    <row r="1146" spans="1:5" hidden="1" x14ac:dyDescent="0.3">
      <c r="A1146" t="e">
        <f ca="1">IF('Четырёхпредметные наборы'!$E66 &gt;=Параметры!$A$2,"{"&amp;'Четырёхпредметные наборы'!B66&amp;", "&amp;'Четырёхпредметные наборы'!C66&amp;", "&amp;'Четырёхпредметные наборы'!D66&amp;"}","")</f>
        <v>#N/A</v>
      </c>
      <c r="B1146" t="e">
        <f ca="1">IF('Четырёхпредметные наборы'!$E66 &gt;=Параметры!$A$2,"{"&amp;'Четырёхпредметные наборы'!A66&amp;"}","")</f>
        <v>#N/A</v>
      </c>
      <c r="C1146" t="e">
        <f ca="1">'Четырёхпредметные наборы'!$E66/COUNT('Список покупок'!$A$2:$A$31)</f>
        <v>#N/A</v>
      </c>
      <c r="D1146" t="e">
        <f ca="1">'Четырёхпредметные наборы'!$E66/INDIRECT(ADDRESS(MATCH(A1146,Таблицы!$M$3:$M$122)+1,4,,,Таблицы!$M$1))</f>
        <v>#N/A</v>
      </c>
      <c r="E1146" s="5" t="e">
        <f t="shared" ca="1" si="17"/>
        <v>#N/A</v>
      </c>
    </row>
    <row r="1147" spans="1:5" hidden="1" x14ac:dyDescent="0.3">
      <c r="A1147" t="e">
        <f ca="1">IF('Четырёхпредметные наборы'!$E67 &gt;=Параметры!$A$2,"{"&amp;'Четырёхпредметные наборы'!B67&amp;", "&amp;'Четырёхпредметные наборы'!C67&amp;", "&amp;'Четырёхпредметные наборы'!D67&amp;"}","")</f>
        <v>#N/A</v>
      </c>
      <c r="B1147" t="e">
        <f ca="1">IF('Четырёхпредметные наборы'!$E67 &gt;=Параметры!$A$2,"{"&amp;'Четырёхпредметные наборы'!A67&amp;"}","")</f>
        <v>#N/A</v>
      </c>
      <c r="C1147" t="e">
        <f ca="1">'Четырёхпредметные наборы'!$E67/COUNT('Список покупок'!$A$2:$A$31)</f>
        <v>#N/A</v>
      </c>
      <c r="D1147" t="e">
        <f ca="1">'Четырёхпредметные наборы'!$E67/INDIRECT(ADDRESS(MATCH(A1147,Таблицы!$M$3:$M$122)+1,4,,,Таблицы!$M$1))</f>
        <v>#N/A</v>
      </c>
      <c r="E1147" s="5" t="e">
        <f t="shared" ca="1" si="17"/>
        <v>#N/A</v>
      </c>
    </row>
    <row r="1148" spans="1:5" hidden="1" x14ac:dyDescent="0.3">
      <c r="A1148" t="e">
        <f ca="1">IF('Четырёхпредметные наборы'!$E68 &gt;=Параметры!$A$2,"{"&amp;'Четырёхпредметные наборы'!B68&amp;", "&amp;'Четырёхпредметные наборы'!C68&amp;", "&amp;'Четырёхпредметные наборы'!D68&amp;"}","")</f>
        <v>#N/A</v>
      </c>
      <c r="B1148" t="e">
        <f ca="1">IF('Четырёхпредметные наборы'!$E68 &gt;=Параметры!$A$2,"{"&amp;'Четырёхпредметные наборы'!A68&amp;"}","")</f>
        <v>#N/A</v>
      </c>
      <c r="C1148" t="e">
        <f ca="1">'Четырёхпредметные наборы'!$E68/COUNT('Список покупок'!$A$2:$A$31)</f>
        <v>#N/A</v>
      </c>
      <c r="D1148" t="e">
        <f ca="1">'Четырёхпредметные наборы'!$E68/INDIRECT(ADDRESS(MATCH(A1148,Таблицы!$M$3:$M$122)+1,4,,,Таблицы!$M$1))</f>
        <v>#N/A</v>
      </c>
      <c r="E1148" s="5" t="e">
        <f t="shared" ca="1" si="17"/>
        <v>#N/A</v>
      </c>
    </row>
    <row r="1149" spans="1:5" hidden="1" x14ac:dyDescent="0.3">
      <c r="A1149" t="e">
        <f ca="1">IF('Четырёхпредметные наборы'!$E69 &gt;=Параметры!$A$2,"{"&amp;'Четырёхпредметные наборы'!B69&amp;", "&amp;'Четырёхпредметные наборы'!C69&amp;", "&amp;'Четырёхпредметные наборы'!D69&amp;"}","")</f>
        <v>#N/A</v>
      </c>
      <c r="B1149" t="e">
        <f ca="1">IF('Четырёхпредметные наборы'!$E69 &gt;=Параметры!$A$2,"{"&amp;'Четырёхпредметные наборы'!A69&amp;"}","")</f>
        <v>#N/A</v>
      </c>
      <c r="C1149" t="e">
        <f ca="1">'Четырёхпредметные наборы'!$E69/COUNT('Список покупок'!$A$2:$A$31)</f>
        <v>#N/A</v>
      </c>
      <c r="D1149" t="e">
        <f ca="1">'Четырёхпредметные наборы'!$E69/INDIRECT(ADDRESS(MATCH(A1149,Таблицы!$M$3:$M$122)+1,4,,,Таблицы!$M$1))</f>
        <v>#N/A</v>
      </c>
      <c r="E1149" s="5" t="e">
        <f t="shared" ca="1" si="17"/>
        <v>#N/A</v>
      </c>
    </row>
    <row r="1150" spans="1:5" hidden="1" x14ac:dyDescent="0.3">
      <c r="A1150" t="e">
        <f ca="1">IF('Четырёхпредметные наборы'!$E70 &gt;=Параметры!$A$2,"{"&amp;'Четырёхпредметные наборы'!B70&amp;", "&amp;'Четырёхпредметные наборы'!C70&amp;", "&amp;'Четырёхпредметные наборы'!D70&amp;"}","")</f>
        <v>#N/A</v>
      </c>
      <c r="B1150" t="e">
        <f ca="1">IF('Четырёхпредметные наборы'!$E70 &gt;=Параметры!$A$2,"{"&amp;'Четырёхпредметные наборы'!A70&amp;"}","")</f>
        <v>#N/A</v>
      </c>
      <c r="C1150" t="e">
        <f ca="1">'Четырёхпредметные наборы'!$E70/COUNT('Список покупок'!$A$2:$A$31)</f>
        <v>#N/A</v>
      </c>
      <c r="D1150" t="e">
        <f ca="1">'Четырёхпредметные наборы'!$E70/INDIRECT(ADDRESS(MATCH(A1150,Таблицы!$M$3:$M$122)+1,4,,,Таблицы!$M$1))</f>
        <v>#N/A</v>
      </c>
      <c r="E1150" s="5" t="e">
        <f t="shared" ca="1" si="17"/>
        <v>#N/A</v>
      </c>
    </row>
    <row r="1151" spans="1:5" hidden="1" x14ac:dyDescent="0.3">
      <c r="A1151" t="e">
        <f ca="1">IF('Четырёхпредметные наборы'!$E71 &gt;=Параметры!$A$2,"{"&amp;'Четырёхпредметные наборы'!B71&amp;", "&amp;'Четырёхпредметные наборы'!C71&amp;", "&amp;'Четырёхпредметные наборы'!D71&amp;"}","")</f>
        <v>#N/A</v>
      </c>
      <c r="B1151" t="e">
        <f ca="1">IF('Четырёхпредметные наборы'!$E71 &gt;=Параметры!$A$2,"{"&amp;'Четырёхпредметные наборы'!A71&amp;"}","")</f>
        <v>#N/A</v>
      </c>
      <c r="C1151" t="e">
        <f ca="1">'Четырёхпредметные наборы'!$E71/COUNT('Список покупок'!$A$2:$A$31)</f>
        <v>#N/A</v>
      </c>
      <c r="D1151" t="e">
        <f ca="1">'Четырёхпредметные наборы'!$E71/INDIRECT(ADDRESS(MATCH(A1151,Таблицы!$M$3:$M$122)+1,4,,,Таблицы!$M$1))</f>
        <v>#N/A</v>
      </c>
      <c r="E1151" s="5" t="e">
        <f t="shared" ca="1" si="17"/>
        <v>#N/A</v>
      </c>
    </row>
    <row r="1152" spans="1:5" hidden="1" x14ac:dyDescent="0.3">
      <c r="A1152" t="e">
        <f ca="1">IF('Четырёхпредметные наборы'!$E72 &gt;=Параметры!$A$2,"{"&amp;'Четырёхпредметные наборы'!B72&amp;", "&amp;'Четырёхпредметные наборы'!C72&amp;", "&amp;'Четырёхпредметные наборы'!D72&amp;"}","")</f>
        <v>#N/A</v>
      </c>
      <c r="B1152" t="e">
        <f ca="1">IF('Четырёхпредметные наборы'!$E72 &gt;=Параметры!$A$2,"{"&amp;'Четырёхпредметные наборы'!A72&amp;"}","")</f>
        <v>#N/A</v>
      </c>
      <c r="C1152" t="e">
        <f ca="1">'Четырёхпредметные наборы'!$E72/COUNT('Список покупок'!$A$2:$A$31)</f>
        <v>#N/A</v>
      </c>
      <c r="D1152" t="e">
        <f ca="1">'Четырёхпредметные наборы'!$E72/INDIRECT(ADDRESS(MATCH(A1152,Таблицы!$M$3:$M$122)+1,4,,,Таблицы!$M$1))</f>
        <v>#N/A</v>
      </c>
      <c r="E1152" s="5" t="e">
        <f t="shared" ca="1" si="17"/>
        <v>#N/A</v>
      </c>
    </row>
    <row r="1153" spans="1:5" hidden="1" x14ac:dyDescent="0.3">
      <c r="A1153" t="e">
        <f ca="1">IF('Четырёхпредметные наборы'!$E73 &gt;=Параметры!$A$2,"{"&amp;'Четырёхпредметные наборы'!B73&amp;", "&amp;'Четырёхпредметные наборы'!C73&amp;", "&amp;'Четырёхпредметные наборы'!D73&amp;"}","")</f>
        <v>#N/A</v>
      </c>
      <c r="B1153" t="e">
        <f ca="1">IF('Четырёхпредметные наборы'!$E73 &gt;=Параметры!$A$2,"{"&amp;'Четырёхпредметные наборы'!A73&amp;"}","")</f>
        <v>#N/A</v>
      </c>
      <c r="C1153" t="e">
        <f ca="1">'Четырёхпредметные наборы'!$E73/COUNT('Список покупок'!$A$2:$A$31)</f>
        <v>#N/A</v>
      </c>
      <c r="D1153" t="e">
        <f ca="1">'Четырёхпредметные наборы'!$E73/INDIRECT(ADDRESS(MATCH(A1153,Таблицы!$M$3:$M$122)+1,4,,,Таблицы!$M$1))</f>
        <v>#N/A</v>
      </c>
      <c r="E1153" s="5" t="e">
        <f t="shared" ca="1" si="17"/>
        <v>#N/A</v>
      </c>
    </row>
    <row r="1154" spans="1:5" hidden="1" x14ac:dyDescent="0.3">
      <c r="A1154" t="e">
        <f ca="1">IF('Четырёхпредметные наборы'!$E74 &gt;=Параметры!$A$2,"{"&amp;'Четырёхпредметные наборы'!B74&amp;", "&amp;'Четырёхпредметные наборы'!C74&amp;", "&amp;'Четырёхпредметные наборы'!D74&amp;"}","")</f>
        <v>#N/A</v>
      </c>
      <c r="B1154" t="e">
        <f ca="1">IF('Четырёхпредметные наборы'!$E74 &gt;=Параметры!$A$2,"{"&amp;'Четырёхпредметные наборы'!A74&amp;"}","")</f>
        <v>#N/A</v>
      </c>
      <c r="C1154" t="e">
        <f ca="1">'Четырёхпредметные наборы'!$E74/COUNT('Список покупок'!$A$2:$A$31)</f>
        <v>#N/A</v>
      </c>
      <c r="D1154" t="e">
        <f ca="1">'Четырёхпредметные наборы'!$E74/INDIRECT(ADDRESS(MATCH(A1154,Таблицы!$M$3:$M$122)+1,4,,,Таблицы!$M$1))</f>
        <v>#N/A</v>
      </c>
      <c r="E1154" s="5" t="e">
        <f t="shared" ca="1" si="17"/>
        <v>#N/A</v>
      </c>
    </row>
    <row r="1155" spans="1:5" hidden="1" x14ac:dyDescent="0.3">
      <c r="A1155" t="e">
        <f ca="1">IF('Четырёхпредметные наборы'!$E75 &gt;=Параметры!$A$2,"{"&amp;'Четырёхпредметные наборы'!B75&amp;", "&amp;'Четырёхпредметные наборы'!C75&amp;", "&amp;'Четырёхпредметные наборы'!D75&amp;"}","")</f>
        <v>#N/A</v>
      </c>
      <c r="B1155" t="e">
        <f ca="1">IF('Четырёхпредметные наборы'!$E75 &gt;=Параметры!$A$2,"{"&amp;'Четырёхпредметные наборы'!A75&amp;"}","")</f>
        <v>#N/A</v>
      </c>
      <c r="C1155" t="e">
        <f ca="1">'Четырёхпредметные наборы'!$E75/COUNT('Список покупок'!$A$2:$A$31)</f>
        <v>#N/A</v>
      </c>
      <c r="D1155" t="e">
        <f ca="1">'Четырёхпредметные наборы'!$E75/INDIRECT(ADDRESS(MATCH(A1155,Таблицы!$M$3:$M$122)+1,4,,,Таблицы!$M$1))</f>
        <v>#N/A</v>
      </c>
      <c r="E1155" s="5" t="e">
        <f t="shared" ca="1" si="17"/>
        <v>#N/A</v>
      </c>
    </row>
    <row r="1156" spans="1:5" hidden="1" x14ac:dyDescent="0.3">
      <c r="A1156" t="e">
        <f ca="1">IF('Четырёхпредметные наборы'!$E76 &gt;=Параметры!$A$2,"{"&amp;'Четырёхпредметные наборы'!B76&amp;", "&amp;'Четырёхпредметные наборы'!C76&amp;", "&amp;'Четырёхпредметные наборы'!D76&amp;"}","")</f>
        <v>#N/A</v>
      </c>
      <c r="B1156" t="e">
        <f ca="1">IF('Четырёхпредметные наборы'!$E76 &gt;=Параметры!$A$2,"{"&amp;'Четырёхпредметные наборы'!A76&amp;"}","")</f>
        <v>#N/A</v>
      </c>
      <c r="C1156" t="e">
        <f ca="1">'Четырёхпредметные наборы'!$E76/COUNT('Список покупок'!$A$2:$A$31)</f>
        <v>#N/A</v>
      </c>
      <c r="D1156" t="e">
        <f ca="1">'Четырёхпредметные наборы'!$E76/INDIRECT(ADDRESS(MATCH(A1156,Таблицы!$M$3:$M$122)+1,4,,,Таблицы!$M$1))</f>
        <v>#N/A</v>
      </c>
      <c r="E1156" s="5" t="e">
        <f t="shared" ca="1" si="17"/>
        <v>#N/A</v>
      </c>
    </row>
    <row r="1157" spans="1:5" hidden="1" x14ac:dyDescent="0.3">
      <c r="A1157" t="e">
        <f ca="1">IF('Четырёхпредметные наборы'!$E77 &gt;=Параметры!$A$2,"{"&amp;'Четырёхпредметные наборы'!B77&amp;", "&amp;'Четырёхпредметные наборы'!C77&amp;", "&amp;'Четырёхпредметные наборы'!D77&amp;"}","")</f>
        <v>#N/A</v>
      </c>
      <c r="B1157" t="e">
        <f ca="1">IF('Четырёхпредметные наборы'!$E77 &gt;=Параметры!$A$2,"{"&amp;'Четырёхпредметные наборы'!A77&amp;"}","")</f>
        <v>#N/A</v>
      </c>
      <c r="C1157" t="e">
        <f ca="1">'Четырёхпредметные наборы'!$E77/COUNT('Список покупок'!$A$2:$A$31)</f>
        <v>#N/A</v>
      </c>
      <c r="D1157" t="e">
        <f ca="1">'Четырёхпредметные наборы'!$E77/INDIRECT(ADDRESS(MATCH(A1157,Таблицы!$M$3:$M$122)+1,4,,,Таблицы!$M$1))</f>
        <v>#N/A</v>
      </c>
      <c r="E1157" s="5" t="e">
        <f t="shared" ref="E1157:E1220" ca="1" si="18">C1157*D1157</f>
        <v>#N/A</v>
      </c>
    </row>
    <row r="1158" spans="1:5" hidden="1" x14ac:dyDescent="0.3">
      <c r="A1158" t="e">
        <f ca="1">IF('Четырёхпредметные наборы'!$E78 &gt;=Параметры!$A$2,"{"&amp;'Четырёхпредметные наборы'!B78&amp;", "&amp;'Четырёхпредметные наборы'!C78&amp;", "&amp;'Четырёхпредметные наборы'!D78&amp;"}","")</f>
        <v>#N/A</v>
      </c>
      <c r="B1158" t="e">
        <f ca="1">IF('Четырёхпредметные наборы'!$E78 &gt;=Параметры!$A$2,"{"&amp;'Четырёхпредметные наборы'!A78&amp;"}","")</f>
        <v>#N/A</v>
      </c>
      <c r="C1158" t="e">
        <f ca="1">'Четырёхпредметные наборы'!$E78/COUNT('Список покупок'!$A$2:$A$31)</f>
        <v>#N/A</v>
      </c>
      <c r="D1158" t="e">
        <f ca="1">'Четырёхпредметные наборы'!$E78/INDIRECT(ADDRESS(MATCH(A1158,Таблицы!$M$3:$M$122)+1,4,,,Таблицы!$M$1))</f>
        <v>#N/A</v>
      </c>
      <c r="E1158" s="5" t="e">
        <f t="shared" ca="1" si="18"/>
        <v>#N/A</v>
      </c>
    </row>
    <row r="1159" spans="1:5" hidden="1" x14ac:dyDescent="0.3">
      <c r="A1159" t="e">
        <f ca="1">IF('Четырёхпредметные наборы'!$E79 &gt;=Параметры!$A$2,"{"&amp;'Четырёхпредметные наборы'!B79&amp;", "&amp;'Четырёхпредметные наборы'!C79&amp;", "&amp;'Четырёхпредметные наборы'!D79&amp;"}","")</f>
        <v>#N/A</v>
      </c>
      <c r="B1159" t="e">
        <f ca="1">IF('Четырёхпредметные наборы'!$E79 &gt;=Параметры!$A$2,"{"&amp;'Четырёхпредметные наборы'!A79&amp;"}","")</f>
        <v>#N/A</v>
      </c>
      <c r="C1159" t="e">
        <f ca="1">'Четырёхпредметные наборы'!$E79/COUNT('Список покупок'!$A$2:$A$31)</f>
        <v>#N/A</v>
      </c>
      <c r="D1159" t="e">
        <f ca="1">'Четырёхпредметные наборы'!$E79/INDIRECT(ADDRESS(MATCH(A1159,Таблицы!$M$3:$M$122)+1,4,,,Таблицы!$M$1))</f>
        <v>#N/A</v>
      </c>
      <c r="E1159" s="5" t="e">
        <f t="shared" ca="1" si="18"/>
        <v>#N/A</v>
      </c>
    </row>
    <row r="1160" spans="1:5" hidden="1" x14ac:dyDescent="0.3">
      <c r="A1160" t="e">
        <f ca="1">IF('Четырёхпредметные наборы'!$E80 &gt;=Параметры!$A$2,"{"&amp;'Четырёхпредметные наборы'!B80&amp;", "&amp;'Четырёхпредметные наборы'!C80&amp;", "&amp;'Четырёхпредметные наборы'!D80&amp;"}","")</f>
        <v>#N/A</v>
      </c>
      <c r="B1160" t="e">
        <f ca="1">IF('Четырёхпредметные наборы'!$E80 &gt;=Параметры!$A$2,"{"&amp;'Четырёхпредметные наборы'!A80&amp;"}","")</f>
        <v>#N/A</v>
      </c>
      <c r="C1160" t="e">
        <f ca="1">'Четырёхпредметные наборы'!$E80/COUNT('Список покупок'!$A$2:$A$31)</f>
        <v>#N/A</v>
      </c>
      <c r="D1160" t="e">
        <f ca="1">'Четырёхпредметные наборы'!$E80/INDIRECT(ADDRESS(MATCH(A1160,Таблицы!$M$3:$M$122)+1,4,,,Таблицы!$M$1))</f>
        <v>#N/A</v>
      </c>
      <c r="E1160" s="5" t="e">
        <f t="shared" ca="1" si="18"/>
        <v>#N/A</v>
      </c>
    </row>
    <row r="1161" spans="1:5" hidden="1" x14ac:dyDescent="0.3">
      <c r="A1161" t="e">
        <f ca="1">IF('Четырёхпредметные наборы'!$E81 &gt;=Параметры!$A$2,"{"&amp;'Четырёхпредметные наборы'!B81&amp;", "&amp;'Четырёхпредметные наборы'!C81&amp;", "&amp;'Четырёхпредметные наборы'!D81&amp;"}","")</f>
        <v>#N/A</v>
      </c>
      <c r="B1161" t="e">
        <f ca="1">IF('Четырёхпредметные наборы'!$E81 &gt;=Параметры!$A$2,"{"&amp;'Четырёхпредметные наборы'!A81&amp;"}","")</f>
        <v>#N/A</v>
      </c>
      <c r="C1161" t="e">
        <f ca="1">'Четырёхпредметные наборы'!$E81/COUNT('Список покупок'!$A$2:$A$31)</f>
        <v>#N/A</v>
      </c>
      <c r="D1161" t="e">
        <f ca="1">'Четырёхпредметные наборы'!$E81/INDIRECT(ADDRESS(MATCH(A1161,Таблицы!$M$3:$M$122)+1,4,,,Таблицы!$M$1))</f>
        <v>#N/A</v>
      </c>
      <c r="E1161" s="5" t="e">
        <f t="shared" ca="1" si="18"/>
        <v>#N/A</v>
      </c>
    </row>
    <row r="1162" spans="1:5" hidden="1" x14ac:dyDescent="0.3">
      <c r="A1162" t="e">
        <f ca="1">IF('Четырёхпредметные наборы'!$E82 &gt;=Параметры!$A$2,"{"&amp;'Четырёхпредметные наборы'!B82&amp;", "&amp;'Четырёхпредметные наборы'!C82&amp;", "&amp;'Четырёхпредметные наборы'!D82&amp;"}","")</f>
        <v>#N/A</v>
      </c>
      <c r="B1162" t="e">
        <f ca="1">IF('Четырёхпредметные наборы'!$E82 &gt;=Параметры!$A$2,"{"&amp;'Четырёхпредметные наборы'!A82&amp;"}","")</f>
        <v>#N/A</v>
      </c>
      <c r="C1162" t="e">
        <f ca="1">'Четырёхпредметные наборы'!$E82/COUNT('Список покупок'!$A$2:$A$31)</f>
        <v>#N/A</v>
      </c>
      <c r="D1162" t="e">
        <f ca="1">'Четырёхпредметные наборы'!$E82/INDIRECT(ADDRESS(MATCH(A1162,Таблицы!$M$3:$M$122)+1,4,,,Таблицы!$M$1))</f>
        <v>#N/A</v>
      </c>
      <c r="E1162" s="5" t="e">
        <f t="shared" ca="1" si="18"/>
        <v>#N/A</v>
      </c>
    </row>
    <row r="1163" spans="1:5" hidden="1" x14ac:dyDescent="0.3">
      <c r="A1163" t="e">
        <f ca="1">IF('Четырёхпредметные наборы'!$E83 &gt;=Параметры!$A$2,"{"&amp;'Четырёхпредметные наборы'!B83&amp;", "&amp;'Четырёхпредметные наборы'!C83&amp;", "&amp;'Четырёхпредметные наборы'!D83&amp;"}","")</f>
        <v>#N/A</v>
      </c>
      <c r="B1163" t="e">
        <f ca="1">IF('Четырёхпредметные наборы'!$E83 &gt;=Параметры!$A$2,"{"&amp;'Четырёхпредметные наборы'!A83&amp;"}","")</f>
        <v>#N/A</v>
      </c>
      <c r="C1163" t="e">
        <f ca="1">'Четырёхпредметные наборы'!$E83/COUNT('Список покупок'!$A$2:$A$31)</f>
        <v>#N/A</v>
      </c>
      <c r="D1163" t="e">
        <f ca="1">'Четырёхпредметные наборы'!$E83/INDIRECT(ADDRESS(MATCH(A1163,Таблицы!$M$3:$M$122)+1,4,,,Таблицы!$M$1))</f>
        <v>#N/A</v>
      </c>
      <c r="E1163" s="5" t="e">
        <f t="shared" ca="1" si="18"/>
        <v>#N/A</v>
      </c>
    </row>
    <row r="1164" spans="1:5" hidden="1" x14ac:dyDescent="0.3">
      <c r="A1164" t="e">
        <f ca="1">IF('Четырёхпредметные наборы'!$E84 &gt;=Параметры!$A$2,"{"&amp;'Четырёхпредметные наборы'!B84&amp;", "&amp;'Четырёхпредметные наборы'!C84&amp;", "&amp;'Четырёхпредметные наборы'!D84&amp;"}","")</f>
        <v>#N/A</v>
      </c>
      <c r="B1164" t="e">
        <f ca="1">IF('Четырёхпредметные наборы'!$E84 &gt;=Параметры!$A$2,"{"&amp;'Четырёхпредметные наборы'!A84&amp;"}","")</f>
        <v>#N/A</v>
      </c>
      <c r="C1164" t="e">
        <f ca="1">'Четырёхпредметные наборы'!$E84/COUNT('Список покупок'!$A$2:$A$31)</f>
        <v>#N/A</v>
      </c>
      <c r="D1164" t="e">
        <f ca="1">'Четырёхпредметные наборы'!$E84/INDIRECT(ADDRESS(MATCH(A1164,Таблицы!$M$3:$M$122)+1,4,,,Таблицы!$M$1))</f>
        <v>#N/A</v>
      </c>
      <c r="E1164" s="5" t="e">
        <f t="shared" ca="1" si="18"/>
        <v>#N/A</v>
      </c>
    </row>
    <row r="1165" spans="1:5" hidden="1" x14ac:dyDescent="0.3">
      <c r="A1165" t="e">
        <f ca="1">IF('Четырёхпредметные наборы'!$E85 &gt;=Параметры!$A$2,"{"&amp;'Четырёхпредметные наборы'!B85&amp;", "&amp;'Четырёхпредметные наборы'!C85&amp;", "&amp;'Четырёхпредметные наборы'!D85&amp;"}","")</f>
        <v>#N/A</v>
      </c>
      <c r="B1165" t="e">
        <f ca="1">IF('Четырёхпредметные наборы'!$E85 &gt;=Параметры!$A$2,"{"&amp;'Четырёхпредметные наборы'!A85&amp;"}","")</f>
        <v>#N/A</v>
      </c>
      <c r="C1165" t="e">
        <f ca="1">'Четырёхпредметные наборы'!$E85/COUNT('Список покупок'!$A$2:$A$31)</f>
        <v>#N/A</v>
      </c>
      <c r="D1165" t="e">
        <f ca="1">'Четырёхпредметные наборы'!$E85/INDIRECT(ADDRESS(MATCH(A1165,Таблицы!$M$3:$M$122)+1,4,,,Таблицы!$M$1))</f>
        <v>#N/A</v>
      </c>
      <c r="E1165" s="5" t="e">
        <f t="shared" ca="1" si="18"/>
        <v>#N/A</v>
      </c>
    </row>
    <row r="1166" spans="1:5" hidden="1" x14ac:dyDescent="0.3">
      <c r="A1166" t="str">
        <f ca="1">IF('Четырёхпредметные наборы'!$E86 &gt;=Параметры!$A$2,"{"&amp;'Четырёхпредметные наборы'!B86&amp;", "&amp;'Четырёхпредметные наборы'!C86&amp;", "&amp;'Четырёхпредметные наборы'!D86&amp;"}","")</f>
        <v>{Валидол, Влажные салфетки, Долгит}</v>
      </c>
      <c r="B1166" t="str">
        <f ca="1">IF('Четырёхпредметные наборы'!$E86 &gt;=Параметры!$A$2,"{"&amp;'Четырёхпредметные наборы'!A86&amp;"}","")</f>
        <v>{Баралгин}</v>
      </c>
      <c r="C1166">
        <f ca="1">'Четырёхпредметные наборы'!$E86/COUNT('Список покупок'!$A$2:$A$31)</f>
        <v>0.16666666666666666</v>
      </c>
      <c r="D1166">
        <f ca="1">'Четырёхпредметные наборы'!$E86/INDIRECT(ADDRESS(MATCH(A1166,Таблицы!$M$3:$M$122)+1,4,,,Таблицы!$M$1))</f>
        <v>0.55555555555555558</v>
      </c>
      <c r="E1166" s="5">
        <f t="shared" ca="1" si="18"/>
        <v>9.2592592592592587E-2</v>
      </c>
    </row>
    <row r="1167" spans="1:5" hidden="1" x14ac:dyDescent="0.3">
      <c r="A1167" t="str">
        <f ca="1">IF('Четырёхпредметные наборы'!$E87 &gt;=Параметры!$A$2,"{"&amp;'Четырёхпредметные наборы'!B87&amp;", "&amp;'Четырёхпредметные наборы'!C87&amp;", "&amp;'Четырёхпредметные наборы'!D87&amp;"}","")</f>
        <v>{Валидол, Влажные салфетки, Контрактубекс}</v>
      </c>
      <c r="B1167" t="str">
        <f ca="1">IF('Четырёхпредметные наборы'!$E87 &gt;=Параметры!$A$2,"{"&amp;'Четырёхпредметные наборы'!A87&amp;"}","")</f>
        <v>{Баралгин}</v>
      </c>
      <c r="C1167">
        <f ca="1">'Четырёхпредметные наборы'!$E87/COUNT('Список покупок'!$A$2:$A$31)</f>
        <v>0.33333333333333331</v>
      </c>
      <c r="D1167">
        <f ca="1">'Четырёхпредметные наборы'!$E87/INDIRECT(ADDRESS(MATCH(A1167,Таблицы!$M$3:$M$122)+1,4,,,Таблицы!$M$1))</f>
        <v>0.76923076923076927</v>
      </c>
      <c r="E1167" s="5">
        <f t="shared" ca="1" si="18"/>
        <v>0.25641025641025639</v>
      </c>
    </row>
    <row r="1168" spans="1:5" hidden="1" x14ac:dyDescent="0.3">
      <c r="A1168" t="str">
        <f ca="1">IF('Четырёхпредметные наборы'!$E88 &gt;=Параметры!$A$2,"{"&amp;'Четырёхпредметные наборы'!B88&amp;", "&amp;'Четырёхпредметные наборы'!C88&amp;", "&amp;'Четырёхпредметные наборы'!D88&amp;"}","")</f>
        <v/>
      </c>
      <c r="B1168" t="str">
        <f ca="1">IF('Четырёхпредметные наборы'!$E88 &gt;=Параметры!$A$2,"{"&amp;'Четырёхпредметные наборы'!A88&amp;"}","")</f>
        <v/>
      </c>
      <c r="C1168">
        <f ca="1">'Четырёхпредметные наборы'!$E88/COUNT('Список покупок'!$A$2:$A$31)</f>
        <v>0.1</v>
      </c>
      <c r="D1168" t="e">
        <f ca="1">'Четырёхпредметные наборы'!$E88/INDIRECT(ADDRESS(MATCH(A1168,Таблицы!$M$3:$M$122)+1,4,,,Таблицы!$M$1))</f>
        <v>#N/A</v>
      </c>
      <c r="E1168" s="5" t="e">
        <f t="shared" ca="1" si="18"/>
        <v>#N/A</v>
      </c>
    </row>
    <row r="1169" spans="1:5" hidden="1" x14ac:dyDescent="0.3">
      <c r="A1169" t="e">
        <f ca="1">IF('Четырёхпредметные наборы'!$E89 &gt;=Параметры!$A$2,"{"&amp;'Четырёхпредметные наборы'!B89&amp;", "&amp;'Четырёхпредметные наборы'!C89&amp;", "&amp;'Четырёхпредметные наборы'!D89&amp;"}","")</f>
        <v>#N/A</v>
      </c>
      <c r="B1169" t="e">
        <f ca="1">IF('Четырёхпредметные наборы'!$E89 &gt;=Параметры!$A$2,"{"&amp;'Четырёхпредметные наборы'!A89&amp;"}","")</f>
        <v>#N/A</v>
      </c>
      <c r="C1169" t="e">
        <f ca="1">'Четырёхпредметные наборы'!$E89/COUNT('Список покупок'!$A$2:$A$31)</f>
        <v>#N/A</v>
      </c>
      <c r="D1169" t="e">
        <f ca="1">'Четырёхпредметные наборы'!$E89/INDIRECT(ADDRESS(MATCH(A1169,Таблицы!$M$3:$M$122)+1,4,,,Таблицы!$M$1))</f>
        <v>#N/A</v>
      </c>
      <c r="E1169" s="5" t="e">
        <f t="shared" ca="1" si="18"/>
        <v>#N/A</v>
      </c>
    </row>
    <row r="1170" spans="1:5" hidden="1" x14ac:dyDescent="0.3">
      <c r="A1170" t="e">
        <f ca="1">IF('Четырёхпредметные наборы'!$E90 &gt;=Параметры!$A$2,"{"&amp;'Четырёхпредметные наборы'!B90&amp;", "&amp;'Четырёхпредметные наборы'!C90&amp;", "&amp;'Четырёхпредметные наборы'!D90&amp;"}","")</f>
        <v>#N/A</v>
      </c>
      <c r="B1170" t="e">
        <f ca="1">IF('Четырёхпредметные наборы'!$E90 &gt;=Параметры!$A$2,"{"&amp;'Четырёхпредметные наборы'!A90&amp;"}","")</f>
        <v>#N/A</v>
      </c>
      <c r="C1170" t="e">
        <f ca="1">'Четырёхпредметные наборы'!$E90/COUNT('Список покупок'!$A$2:$A$31)</f>
        <v>#N/A</v>
      </c>
      <c r="D1170" t="e">
        <f ca="1">'Четырёхпредметные наборы'!$E90/INDIRECT(ADDRESS(MATCH(A1170,Таблицы!$M$3:$M$122)+1,4,,,Таблицы!$M$1))</f>
        <v>#N/A</v>
      </c>
      <c r="E1170" s="5" t="e">
        <f t="shared" ca="1" si="18"/>
        <v>#N/A</v>
      </c>
    </row>
    <row r="1171" spans="1:5" hidden="1" x14ac:dyDescent="0.3">
      <c r="A1171" t="str">
        <f ca="1">IF('Четырёхпредметные наборы'!$E91 &gt;=Параметры!$A$2,"{"&amp;'Четырёхпредметные наборы'!B91&amp;", "&amp;'Четырёхпредметные наборы'!C91&amp;", "&amp;'Четырёхпредметные наборы'!D91&amp;"}","")</f>
        <v/>
      </c>
      <c r="B1171" t="str">
        <f ca="1">IF('Четырёхпредметные наборы'!$E91 &gt;=Параметры!$A$2,"{"&amp;'Четырёхпредметные наборы'!A91&amp;"}","")</f>
        <v/>
      </c>
      <c r="C1171">
        <f ca="1">'Четырёхпредметные наборы'!$E91/COUNT('Список покупок'!$A$2:$A$31)</f>
        <v>6.6666666666666666E-2</v>
      </c>
      <c r="D1171" t="e">
        <f ca="1">'Четырёхпредметные наборы'!$E91/INDIRECT(ADDRESS(MATCH(A1171,Таблицы!$M$3:$M$122)+1,4,,,Таблицы!$M$1))</f>
        <v>#N/A</v>
      </c>
      <c r="E1171" s="5" t="e">
        <f t="shared" ca="1" si="18"/>
        <v>#N/A</v>
      </c>
    </row>
    <row r="1172" spans="1:5" hidden="1" x14ac:dyDescent="0.3">
      <c r="A1172" t="str">
        <f ca="1">IF('Четырёхпредметные наборы'!$E92 &gt;=Параметры!$A$2,"{"&amp;'Четырёхпредметные наборы'!B92&amp;", "&amp;'Четырёхпредметные наборы'!C92&amp;", "&amp;'Четырёхпредметные наборы'!D92&amp;"}","")</f>
        <v>{Валидол, Долгит, Контрактубекс}</v>
      </c>
      <c r="B1172" t="str">
        <f ca="1">IF('Четырёхпредметные наборы'!$E92 &gt;=Параметры!$A$2,"{"&amp;'Четырёхпредметные наборы'!A92&amp;"}","")</f>
        <v>{Баралгин}</v>
      </c>
      <c r="C1172">
        <f ca="1">'Четырёхпредметные наборы'!$E92/COUNT('Список покупок'!$A$2:$A$31)</f>
        <v>0.16666666666666666</v>
      </c>
      <c r="D1172">
        <f ca="1">'Четырёхпредметные наборы'!$E92/INDIRECT(ADDRESS(MATCH(A1172,Таблицы!$M$3:$M$122)+1,4,,,Таблицы!$M$1))</f>
        <v>0.7142857142857143</v>
      </c>
      <c r="E1172" s="5">
        <f t="shared" ca="1" si="18"/>
        <v>0.11904761904761904</v>
      </c>
    </row>
    <row r="1173" spans="1:5" hidden="1" x14ac:dyDescent="0.3">
      <c r="A1173" t="str">
        <f ca="1">IF('Четырёхпредметные наборы'!$E93 &gt;=Параметры!$A$2,"{"&amp;'Четырёхпредметные наборы'!B93&amp;", "&amp;'Четырёхпредметные наборы'!C93&amp;", "&amp;'Четырёхпредметные наборы'!D93&amp;"}","")</f>
        <v/>
      </c>
      <c r="B1173" t="str">
        <f ca="1">IF('Четырёхпредметные наборы'!$E93 &gt;=Параметры!$A$2,"{"&amp;'Четырёхпредметные наборы'!A93&amp;"}","")</f>
        <v/>
      </c>
      <c r="C1173">
        <f ca="1">'Четырёхпредметные наборы'!$E93/COUNT('Список покупок'!$A$2:$A$31)</f>
        <v>6.6666666666666666E-2</v>
      </c>
      <c r="D1173" t="e">
        <f ca="1">'Четырёхпредметные наборы'!$E93/INDIRECT(ADDRESS(MATCH(A1173,Таблицы!$M$3:$M$122)+1,4,,,Таблицы!$M$1))</f>
        <v>#N/A</v>
      </c>
      <c r="E1173" s="5" t="e">
        <f t="shared" ca="1" si="18"/>
        <v>#N/A</v>
      </c>
    </row>
    <row r="1174" spans="1:5" hidden="1" x14ac:dyDescent="0.3">
      <c r="A1174" t="e">
        <f ca="1">IF('Четырёхпредметные наборы'!$E94 &gt;=Параметры!$A$2,"{"&amp;'Четырёхпредметные наборы'!B94&amp;", "&amp;'Четырёхпредметные наборы'!C94&amp;", "&amp;'Четырёхпредметные наборы'!D94&amp;"}","")</f>
        <v>#N/A</v>
      </c>
      <c r="B1174" t="e">
        <f ca="1">IF('Четырёхпредметные наборы'!$E94 &gt;=Параметры!$A$2,"{"&amp;'Четырёхпредметные наборы'!A94&amp;"}","")</f>
        <v>#N/A</v>
      </c>
      <c r="C1174" t="e">
        <f ca="1">'Четырёхпредметные наборы'!$E94/COUNT('Список покупок'!$A$2:$A$31)</f>
        <v>#N/A</v>
      </c>
      <c r="D1174" t="e">
        <f ca="1">'Четырёхпредметные наборы'!$E94/INDIRECT(ADDRESS(MATCH(A1174,Таблицы!$M$3:$M$122)+1,4,,,Таблицы!$M$1))</f>
        <v>#N/A</v>
      </c>
      <c r="E1174" s="5" t="e">
        <f t="shared" ca="1" si="18"/>
        <v>#N/A</v>
      </c>
    </row>
    <row r="1175" spans="1:5" hidden="1" x14ac:dyDescent="0.3">
      <c r="A1175" t="e">
        <f ca="1">IF('Четырёхпредметные наборы'!$E95 &gt;=Параметры!$A$2,"{"&amp;'Четырёхпредметные наборы'!B95&amp;", "&amp;'Четырёхпредметные наборы'!C95&amp;", "&amp;'Четырёхпредметные наборы'!D95&amp;"}","")</f>
        <v>#N/A</v>
      </c>
      <c r="B1175" t="e">
        <f ca="1">IF('Четырёхпредметные наборы'!$E95 &gt;=Параметры!$A$2,"{"&amp;'Четырёхпредметные наборы'!A95&amp;"}","")</f>
        <v>#N/A</v>
      </c>
      <c r="C1175" t="e">
        <f ca="1">'Четырёхпредметные наборы'!$E95/COUNT('Список покупок'!$A$2:$A$31)</f>
        <v>#N/A</v>
      </c>
      <c r="D1175" t="e">
        <f ca="1">'Четырёхпредметные наборы'!$E95/INDIRECT(ADDRESS(MATCH(A1175,Таблицы!$M$3:$M$122)+1,4,,,Таблицы!$M$1))</f>
        <v>#N/A</v>
      </c>
      <c r="E1175" s="5" t="e">
        <f t="shared" ca="1" si="18"/>
        <v>#N/A</v>
      </c>
    </row>
    <row r="1176" spans="1:5" hidden="1" x14ac:dyDescent="0.3">
      <c r="A1176" t="str">
        <f ca="1">IF('Четырёхпредметные наборы'!$E96 &gt;=Параметры!$A$2,"{"&amp;'Четырёхпредметные наборы'!B96&amp;", "&amp;'Четырёхпредметные наборы'!C96&amp;", "&amp;'Четырёхпредметные наборы'!D96&amp;"}","")</f>
        <v/>
      </c>
      <c r="B1176" t="str">
        <f ca="1">IF('Четырёхпредметные наборы'!$E96 &gt;=Параметры!$A$2,"{"&amp;'Четырёхпредметные наборы'!A96&amp;"}","")</f>
        <v/>
      </c>
      <c r="C1176">
        <f ca="1">'Четырёхпредметные наборы'!$E96/COUNT('Список покупок'!$A$2:$A$31)</f>
        <v>3.3333333333333333E-2</v>
      </c>
      <c r="D1176" t="e">
        <f ca="1">'Четырёхпредметные наборы'!$E96/INDIRECT(ADDRESS(MATCH(A1176,Таблицы!$M$3:$M$122)+1,4,,,Таблицы!$M$1))</f>
        <v>#N/A</v>
      </c>
      <c r="E1176" s="5" t="e">
        <f t="shared" ca="1" si="18"/>
        <v>#N/A</v>
      </c>
    </row>
    <row r="1177" spans="1:5" hidden="1" x14ac:dyDescent="0.3">
      <c r="A1177" t="str">
        <f ca="1">IF('Четырёхпредметные наборы'!$E97 &gt;=Параметры!$A$2,"{"&amp;'Четырёхпредметные наборы'!B97&amp;", "&amp;'Четырёхпредметные наборы'!C97&amp;", "&amp;'Четырёхпредметные наборы'!D97&amp;"}","")</f>
        <v/>
      </c>
      <c r="B1177" t="str">
        <f ca="1">IF('Четырёхпредметные наборы'!$E97 &gt;=Параметры!$A$2,"{"&amp;'Четырёхпредметные наборы'!A97&amp;"}","")</f>
        <v/>
      </c>
      <c r="C1177">
        <f ca="1">'Четырёхпредметные наборы'!$E97/COUNT('Список покупок'!$A$2:$A$31)</f>
        <v>0.13333333333333333</v>
      </c>
      <c r="D1177" t="e">
        <f ca="1">'Четырёхпредметные наборы'!$E97/INDIRECT(ADDRESS(MATCH(A1177,Таблицы!$M$3:$M$122)+1,4,,,Таблицы!$M$1))</f>
        <v>#N/A</v>
      </c>
      <c r="E1177" s="5" t="e">
        <f t="shared" ca="1" si="18"/>
        <v>#N/A</v>
      </c>
    </row>
    <row r="1178" spans="1:5" hidden="1" x14ac:dyDescent="0.3">
      <c r="A1178" t="e">
        <f ca="1">IF('Четырёхпредметные наборы'!$E98 &gt;=Параметры!$A$2,"{"&amp;'Четырёхпредметные наборы'!B98&amp;", "&amp;'Четырёхпредметные наборы'!C98&amp;", "&amp;'Четырёхпредметные наборы'!D98&amp;"}","")</f>
        <v>#N/A</v>
      </c>
      <c r="B1178" t="e">
        <f ca="1">IF('Четырёхпредметные наборы'!$E98 &gt;=Параметры!$A$2,"{"&amp;'Четырёхпредметные наборы'!A98&amp;"}","")</f>
        <v>#N/A</v>
      </c>
      <c r="C1178" t="e">
        <f ca="1">'Четырёхпредметные наборы'!$E98/COUNT('Список покупок'!$A$2:$A$31)</f>
        <v>#N/A</v>
      </c>
      <c r="D1178" t="e">
        <f ca="1">'Четырёхпредметные наборы'!$E98/INDIRECT(ADDRESS(MATCH(A1178,Таблицы!$M$3:$M$122)+1,4,,,Таблицы!$M$1))</f>
        <v>#N/A</v>
      </c>
      <c r="E1178" s="5" t="e">
        <f t="shared" ca="1" si="18"/>
        <v>#N/A</v>
      </c>
    </row>
    <row r="1179" spans="1:5" hidden="1" x14ac:dyDescent="0.3">
      <c r="A1179" t="e">
        <f ca="1">IF('Четырёхпредметные наборы'!$E99 &gt;=Параметры!$A$2,"{"&amp;'Четырёхпредметные наборы'!B99&amp;", "&amp;'Четырёхпредметные наборы'!C99&amp;", "&amp;'Четырёхпредметные наборы'!D99&amp;"}","")</f>
        <v>#N/A</v>
      </c>
      <c r="B1179" t="e">
        <f ca="1">IF('Четырёхпредметные наборы'!$E99 &gt;=Параметры!$A$2,"{"&amp;'Четырёхпредметные наборы'!A99&amp;"}","")</f>
        <v>#N/A</v>
      </c>
      <c r="C1179" t="e">
        <f ca="1">'Четырёхпредметные наборы'!$E99/COUNT('Список покупок'!$A$2:$A$31)</f>
        <v>#N/A</v>
      </c>
      <c r="D1179" t="e">
        <f ca="1">'Четырёхпредметные наборы'!$E99/INDIRECT(ADDRESS(MATCH(A1179,Таблицы!$M$3:$M$122)+1,4,,,Таблицы!$M$1))</f>
        <v>#N/A</v>
      </c>
      <c r="E1179" s="5" t="e">
        <f t="shared" ca="1" si="18"/>
        <v>#N/A</v>
      </c>
    </row>
    <row r="1180" spans="1:5" hidden="1" x14ac:dyDescent="0.3">
      <c r="A1180" t="str">
        <f ca="1">IF('Четырёхпредметные наборы'!$E100 &gt;=Параметры!$A$2,"{"&amp;'Четырёхпредметные наборы'!B100&amp;", "&amp;'Четырёхпредметные наборы'!C100&amp;", "&amp;'Четырёхпредметные наборы'!D100&amp;"}","")</f>
        <v/>
      </c>
      <c r="B1180" t="str">
        <f ca="1">IF('Четырёхпредметные наборы'!$E100 &gt;=Параметры!$A$2,"{"&amp;'Четырёхпредметные наборы'!A100&amp;"}","")</f>
        <v/>
      </c>
      <c r="C1180">
        <f ca="1">'Четырёхпредметные наборы'!$E100/COUNT('Список покупок'!$A$2:$A$31)</f>
        <v>6.6666666666666666E-2</v>
      </c>
      <c r="D1180" t="e">
        <f ca="1">'Четырёхпредметные наборы'!$E100/INDIRECT(ADDRESS(MATCH(A1180,Таблицы!$M$3:$M$122)+1,4,,,Таблицы!$M$1))</f>
        <v>#N/A</v>
      </c>
      <c r="E1180" s="5" t="e">
        <f t="shared" ca="1" si="18"/>
        <v>#N/A</v>
      </c>
    </row>
    <row r="1181" spans="1:5" hidden="1" x14ac:dyDescent="0.3">
      <c r="A1181" t="e">
        <f ca="1">IF('Четырёхпредметные наборы'!$E101 &gt;=Параметры!$A$2,"{"&amp;'Четырёхпредметные наборы'!B101&amp;", "&amp;'Четырёхпредметные наборы'!C101&amp;", "&amp;'Четырёхпредметные наборы'!D101&amp;"}","")</f>
        <v>#N/A</v>
      </c>
      <c r="B1181" t="e">
        <f ca="1">IF('Четырёхпредметные наборы'!$E101 &gt;=Параметры!$A$2,"{"&amp;'Четырёхпредметные наборы'!A101&amp;"}","")</f>
        <v>#N/A</v>
      </c>
      <c r="C1181" t="e">
        <f ca="1">'Четырёхпредметные наборы'!$E101/COUNT('Список покупок'!$A$2:$A$31)</f>
        <v>#N/A</v>
      </c>
      <c r="D1181" t="e">
        <f ca="1">'Четырёхпредметные наборы'!$E101/INDIRECT(ADDRESS(MATCH(A1181,Таблицы!$M$3:$M$122)+1,4,,,Таблицы!$M$1))</f>
        <v>#N/A</v>
      </c>
      <c r="E1181" s="5" t="e">
        <f t="shared" ca="1" si="18"/>
        <v>#N/A</v>
      </c>
    </row>
    <row r="1182" spans="1:5" hidden="1" x14ac:dyDescent="0.3">
      <c r="A1182" t="e">
        <f ca="1">IF('Четырёхпредметные наборы'!$E102 &gt;=Параметры!$A$2,"{"&amp;'Четырёхпредметные наборы'!B102&amp;", "&amp;'Четырёхпредметные наборы'!C102&amp;", "&amp;'Четырёхпредметные наборы'!D102&amp;"}","")</f>
        <v>#N/A</v>
      </c>
      <c r="B1182" t="e">
        <f ca="1">IF('Четырёхпредметные наборы'!$E102 &gt;=Параметры!$A$2,"{"&amp;'Четырёхпредметные наборы'!A102&amp;"}","")</f>
        <v>#N/A</v>
      </c>
      <c r="C1182" t="e">
        <f ca="1">'Четырёхпредметные наборы'!$E102/COUNT('Список покупок'!$A$2:$A$31)</f>
        <v>#N/A</v>
      </c>
      <c r="D1182" t="e">
        <f ca="1">'Четырёхпредметные наборы'!$E102/INDIRECT(ADDRESS(MATCH(A1182,Таблицы!$M$3:$M$122)+1,4,,,Таблицы!$M$1))</f>
        <v>#N/A</v>
      </c>
      <c r="E1182" s="5" t="e">
        <f t="shared" ca="1" si="18"/>
        <v>#N/A</v>
      </c>
    </row>
    <row r="1183" spans="1:5" hidden="1" x14ac:dyDescent="0.3">
      <c r="A1183" t="e">
        <f ca="1">IF('Четырёхпредметные наборы'!$E103 &gt;=Параметры!$A$2,"{"&amp;'Четырёхпредметные наборы'!B103&amp;", "&amp;'Четырёхпредметные наборы'!C103&amp;", "&amp;'Четырёхпредметные наборы'!D103&amp;"}","")</f>
        <v>#N/A</v>
      </c>
      <c r="B1183" t="e">
        <f ca="1">IF('Четырёхпредметные наборы'!$E103 &gt;=Параметры!$A$2,"{"&amp;'Четырёхпредметные наборы'!A103&amp;"}","")</f>
        <v>#N/A</v>
      </c>
      <c r="C1183" t="e">
        <f ca="1">'Четырёхпредметные наборы'!$E103/COUNT('Список покупок'!$A$2:$A$31)</f>
        <v>#N/A</v>
      </c>
      <c r="D1183" t="e">
        <f ca="1">'Четырёхпредметные наборы'!$E103/INDIRECT(ADDRESS(MATCH(A1183,Таблицы!$M$3:$M$122)+1,4,,,Таблицы!$M$1))</f>
        <v>#N/A</v>
      </c>
      <c r="E1183" s="5" t="e">
        <f t="shared" ca="1" si="18"/>
        <v>#N/A</v>
      </c>
    </row>
    <row r="1184" spans="1:5" hidden="1" x14ac:dyDescent="0.3">
      <c r="A1184" t="e">
        <f ca="1">IF('Четырёхпредметные наборы'!$E104 &gt;=Параметры!$A$2,"{"&amp;'Четырёхпредметные наборы'!B104&amp;", "&amp;'Четырёхпредметные наборы'!C104&amp;", "&amp;'Четырёхпредметные наборы'!D104&amp;"}","")</f>
        <v>#N/A</v>
      </c>
      <c r="B1184" t="e">
        <f ca="1">IF('Четырёхпредметные наборы'!$E104 &gt;=Параметры!$A$2,"{"&amp;'Четырёхпредметные наборы'!A104&amp;"}","")</f>
        <v>#N/A</v>
      </c>
      <c r="C1184" t="e">
        <f ca="1">'Четырёхпредметные наборы'!$E104/COUNT('Список покупок'!$A$2:$A$31)</f>
        <v>#N/A</v>
      </c>
      <c r="D1184" t="e">
        <f ca="1">'Четырёхпредметные наборы'!$E104/INDIRECT(ADDRESS(MATCH(A1184,Таблицы!$M$3:$M$122)+1,4,,,Таблицы!$M$1))</f>
        <v>#N/A</v>
      </c>
      <c r="E1184" s="5" t="e">
        <f t="shared" ca="1" si="18"/>
        <v>#N/A</v>
      </c>
    </row>
    <row r="1185" spans="1:5" hidden="1" x14ac:dyDescent="0.3">
      <c r="A1185" t="e">
        <f ca="1">IF('Четырёхпредметные наборы'!$E105 &gt;=Параметры!$A$2,"{"&amp;'Четырёхпредметные наборы'!B105&amp;", "&amp;'Четырёхпредметные наборы'!C105&amp;", "&amp;'Четырёхпредметные наборы'!D105&amp;"}","")</f>
        <v>#N/A</v>
      </c>
      <c r="B1185" t="e">
        <f ca="1">IF('Четырёхпредметные наборы'!$E105 &gt;=Параметры!$A$2,"{"&amp;'Четырёхпредметные наборы'!A105&amp;"}","")</f>
        <v>#N/A</v>
      </c>
      <c r="C1185" t="e">
        <f ca="1">'Четырёхпредметные наборы'!$E105/COUNT('Список покупок'!$A$2:$A$31)</f>
        <v>#N/A</v>
      </c>
      <c r="D1185" t="e">
        <f ca="1">'Четырёхпредметные наборы'!$E105/INDIRECT(ADDRESS(MATCH(A1185,Таблицы!$M$3:$M$122)+1,4,,,Таблицы!$M$1))</f>
        <v>#N/A</v>
      </c>
      <c r="E1185" s="5" t="e">
        <f t="shared" ca="1" si="18"/>
        <v>#N/A</v>
      </c>
    </row>
    <row r="1186" spans="1:5" hidden="1" x14ac:dyDescent="0.3">
      <c r="A1186" t="e">
        <f ca="1">IF('Четырёхпредметные наборы'!$E106 &gt;=Параметры!$A$2,"{"&amp;'Четырёхпредметные наборы'!B106&amp;", "&amp;'Четырёхпредметные наборы'!C106&amp;", "&amp;'Четырёхпредметные наборы'!D106&amp;"}","")</f>
        <v>#N/A</v>
      </c>
      <c r="B1186" t="e">
        <f ca="1">IF('Четырёхпредметные наборы'!$E106 &gt;=Параметры!$A$2,"{"&amp;'Четырёхпредметные наборы'!A106&amp;"}","")</f>
        <v>#N/A</v>
      </c>
      <c r="C1186" t="e">
        <f ca="1">'Четырёхпредметные наборы'!$E106/COUNT('Список покупок'!$A$2:$A$31)</f>
        <v>#N/A</v>
      </c>
      <c r="D1186" t="e">
        <f ca="1">'Четырёхпредметные наборы'!$E106/INDIRECT(ADDRESS(MATCH(A1186,Таблицы!$M$3:$M$122)+1,4,,,Таблицы!$M$1))</f>
        <v>#N/A</v>
      </c>
      <c r="E1186" s="5" t="e">
        <f t="shared" ca="1" si="18"/>
        <v>#N/A</v>
      </c>
    </row>
    <row r="1187" spans="1:5" hidden="1" x14ac:dyDescent="0.3">
      <c r="A1187" t="str">
        <f ca="1">IF('Четырёхпредметные наборы'!$E107 &gt;=Параметры!$A$2,"{"&amp;'Четырёхпредметные наборы'!B107&amp;", "&amp;'Четырёхпредметные наборы'!C107&amp;", "&amp;'Четырёхпредметные наборы'!D107&amp;"}","")</f>
        <v>{Влажные салфетки, Долгит, Контрактубекс}</v>
      </c>
      <c r="B1187" t="str">
        <f ca="1">IF('Четырёхпредметные наборы'!$E107 &gt;=Параметры!$A$2,"{"&amp;'Четырёхпредметные наборы'!A107&amp;"}","")</f>
        <v>{Баралгин}</v>
      </c>
      <c r="C1187">
        <f ca="1">'Четырёхпредметные наборы'!$E107/COUNT('Список покупок'!$A$2:$A$31)</f>
        <v>0.16666666666666666</v>
      </c>
      <c r="D1187">
        <f ca="1">'Четырёхпредметные наборы'!$E107/INDIRECT(ADDRESS(MATCH(A1187,Таблицы!$M$3:$M$122)+1,4,,,Таблицы!$M$1))</f>
        <v>0.625</v>
      </c>
      <c r="E1187" s="5">
        <f t="shared" ca="1" si="18"/>
        <v>0.10416666666666666</v>
      </c>
    </row>
    <row r="1188" spans="1:5" hidden="1" x14ac:dyDescent="0.3">
      <c r="A1188" t="str">
        <f ca="1">IF('Четырёхпредметные наборы'!$E108 &gt;=Параметры!$A$2,"{"&amp;'Четырёхпредметные наборы'!B108&amp;", "&amp;'Четырёхпредметные наборы'!C108&amp;", "&amp;'Четырёхпредметные наборы'!D108&amp;"}","")</f>
        <v/>
      </c>
      <c r="B1188" t="str">
        <f ca="1">IF('Четырёхпредметные наборы'!$E108 &gt;=Параметры!$A$2,"{"&amp;'Четырёхпредметные наборы'!A108&amp;"}","")</f>
        <v/>
      </c>
      <c r="C1188">
        <f ca="1">'Четырёхпредметные наборы'!$E108/COUNT('Список покупок'!$A$2:$A$31)</f>
        <v>6.6666666666666666E-2</v>
      </c>
      <c r="D1188" t="e">
        <f ca="1">'Четырёхпредметные наборы'!$E108/INDIRECT(ADDRESS(MATCH(A1188,Таблицы!$M$3:$M$122)+1,4,,,Таблицы!$M$1))</f>
        <v>#N/A</v>
      </c>
      <c r="E1188" s="5" t="e">
        <f t="shared" ca="1" si="18"/>
        <v>#N/A</v>
      </c>
    </row>
    <row r="1189" spans="1:5" hidden="1" x14ac:dyDescent="0.3">
      <c r="A1189" t="e">
        <f ca="1">IF('Четырёхпредметные наборы'!$E109 &gt;=Параметры!$A$2,"{"&amp;'Четырёхпредметные наборы'!B109&amp;", "&amp;'Четырёхпредметные наборы'!C109&amp;", "&amp;'Четырёхпредметные наборы'!D109&amp;"}","")</f>
        <v>#N/A</v>
      </c>
      <c r="B1189" t="e">
        <f ca="1">IF('Четырёхпредметные наборы'!$E109 &gt;=Параметры!$A$2,"{"&amp;'Четырёхпредметные наборы'!A109&amp;"}","")</f>
        <v>#N/A</v>
      </c>
      <c r="C1189" t="e">
        <f ca="1">'Четырёхпредметные наборы'!$E109/COUNT('Список покупок'!$A$2:$A$31)</f>
        <v>#N/A</v>
      </c>
      <c r="D1189" t="e">
        <f ca="1">'Четырёхпредметные наборы'!$E109/INDIRECT(ADDRESS(MATCH(A1189,Таблицы!$M$3:$M$122)+1,4,,,Таблицы!$M$1))</f>
        <v>#N/A</v>
      </c>
      <c r="E1189" s="5" t="e">
        <f t="shared" ca="1" si="18"/>
        <v>#N/A</v>
      </c>
    </row>
    <row r="1190" spans="1:5" hidden="1" x14ac:dyDescent="0.3">
      <c r="A1190" t="e">
        <f ca="1">IF('Четырёхпредметные наборы'!$E110 &gt;=Параметры!$A$2,"{"&amp;'Четырёхпредметные наборы'!B110&amp;", "&amp;'Четырёхпредметные наборы'!C110&amp;", "&amp;'Четырёхпредметные наборы'!D110&amp;"}","")</f>
        <v>#N/A</v>
      </c>
      <c r="B1190" t="e">
        <f ca="1">IF('Четырёхпредметные наборы'!$E110 &gt;=Параметры!$A$2,"{"&amp;'Четырёхпредметные наборы'!A110&amp;"}","")</f>
        <v>#N/A</v>
      </c>
      <c r="C1190" t="e">
        <f ca="1">'Четырёхпредметные наборы'!$E110/COUNT('Список покупок'!$A$2:$A$31)</f>
        <v>#N/A</v>
      </c>
      <c r="D1190" t="e">
        <f ca="1">'Четырёхпредметные наборы'!$E110/INDIRECT(ADDRESS(MATCH(A1190,Таблицы!$M$3:$M$122)+1,4,,,Таблицы!$M$1))</f>
        <v>#N/A</v>
      </c>
      <c r="E1190" s="5" t="e">
        <f t="shared" ca="1" si="18"/>
        <v>#N/A</v>
      </c>
    </row>
    <row r="1191" spans="1:5" hidden="1" x14ac:dyDescent="0.3">
      <c r="A1191" t="str">
        <f ca="1">IF('Четырёхпредметные наборы'!$E111 &gt;=Параметры!$A$2,"{"&amp;'Четырёхпредметные наборы'!B111&amp;", "&amp;'Четырёхпредметные наборы'!C111&amp;", "&amp;'Четырёхпредметные наборы'!D111&amp;"}","")</f>
        <v/>
      </c>
      <c r="B1191" t="str">
        <f ca="1">IF('Четырёхпредметные наборы'!$E111 &gt;=Параметры!$A$2,"{"&amp;'Четырёхпредметные наборы'!A111&amp;"}","")</f>
        <v/>
      </c>
      <c r="C1191">
        <f ca="1">'Четырёхпредметные наборы'!$E111/COUNT('Список покупок'!$A$2:$A$31)</f>
        <v>6.6666666666666666E-2</v>
      </c>
      <c r="D1191" t="e">
        <f ca="1">'Четырёхпредметные наборы'!$E111/INDIRECT(ADDRESS(MATCH(A1191,Таблицы!$M$3:$M$122)+1,4,,,Таблицы!$M$1))</f>
        <v>#N/A</v>
      </c>
      <c r="E1191" s="5" t="e">
        <f t="shared" ca="1" si="18"/>
        <v>#N/A</v>
      </c>
    </row>
    <row r="1192" spans="1:5" hidden="1" x14ac:dyDescent="0.3">
      <c r="A1192" t="str">
        <f ca="1">IF('Четырёхпредметные наборы'!$E112 &gt;=Параметры!$A$2,"{"&amp;'Четырёхпредметные наборы'!B112&amp;", "&amp;'Четырёхпредметные наборы'!C112&amp;", "&amp;'Четырёхпредметные наборы'!D112&amp;"}","")</f>
        <v/>
      </c>
      <c r="B1192" t="str">
        <f ca="1">IF('Четырёхпредметные наборы'!$E112 &gt;=Параметры!$A$2,"{"&amp;'Четырёхпредметные наборы'!A112&amp;"}","")</f>
        <v/>
      </c>
      <c r="C1192">
        <f ca="1">'Четырёхпредметные наборы'!$E112/COUNT('Список покупок'!$A$2:$A$31)</f>
        <v>0.1</v>
      </c>
      <c r="D1192" t="e">
        <f ca="1">'Четырёхпредметные наборы'!$E112/INDIRECT(ADDRESS(MATCH(A1192,Таблицы!$M$3:$M$122)+1,4,,,Таблицы!$M$1))</f>
        <v>#N/A</v>
      </c>
      <c r="E1192" s="5" t="e">
        <f t="shared" ca="1" si="18"/>
        <v>#N/A</v>
      </c>
    </row>
    <row r="1193" spans="1:5" hidden="1" x14ac:dyDescent="0.3">
      <c r="A1193" t="e">
        <f ca="1">IF('Четырёхпредметные наборы'!$E113 &gt;=Параметры!$A$2,"{"&amp;'Четырёхпредметные наборы'!B113&amp;", "&amp;'Четырёхпредметные наборы'!C113&amp;", "&amp;'Четырёхпредметные наборы'!D113&amp;"}","")</f>
        <v>#N/A</v>
      </c>
      <c r="B1193" t="e">
        <f ca="1">IF('Четырёхпредметные наборы'!$E113 &gt;=Параметры!$A$2,"{"&amp;'Четырёхпредметные наборы'!A113&amp;"}","")</f>
        <v>#N/A</v>
      </c>
      <c r="C1193" t="e">
        <f ca="1">'Четырёхпредметные наборы'!$E113/COUNT('Список покупок'!$A$2:$A$31)</f>
        <v>#N/A</v>
      </c>
      <c r="D1193" t="e">
        <f ca="1">'Четырёхпредметные наборы'!$E113/INDIRECT(ADDRESS(MATCH(A1193,Таблицы!$M$3:$M$122)+1,4,,,Таблицы!$M$1))</f>
        <v>#N/A</v>
      </c>
      <c r="E1193" s="5" t="e">
        <f t="shared" ca="1" si="18"/>
        <v>#N/A</v>
      </c>
    </row>
    <row r="1194" spans="1:5" hidden="1" x14ac:dyDescent="0.3">
      <c r="A1194" t="e">
        <f ca="1">IF('Четырёхпредметные наборы'!$E114 &gt;=Параметры!$A$2,"{"&amp;'Четырёхпредметные наборы'!B114&amp;", "&amp;'Четырёхпредметные наборы'!C114&amp;", "&amp;'Четырёхпредметные наборы'!D114&amp;"}","")</f>
        <v>#N/A</v>
      </c>
      <c r="B1194" t="e">
        <f ca="1">IF('Четырёхпредметные наборы'!$E114 &gt;=Параметры!$A$2,"{"&amp;'Четырёхпредметные наборы'!A114&amp;"}","")</f>
        <v>#N/A</v>
      </c>
      <c r="C1194" t="e">
        <f ca="1">'Четырёхпредметные наборы'!$E114/COUNT('Список покупок'!$A$2:$A$31)</f>
        <v>#N/A</v>
      </c>
      <c r="D1194" t="e">
        <f ca="1">'Четырёхпредметные наборы'!$E114/INDIRECT(ADDRESS(MATCH(A1194,Таблицы!$M$3:$M$122)+1,4,,,Таблицы!$M$1))</f>
        <v>#N/A</v>
      </c>
      <c r="E1194" s="5" t="e">
        <f t="shared" ca="1" si="18"/>
        <v>#N/A</v>
      </c>
    </row>
    <row r="1195" spans="1:5" hidden="1" x14ac:dyDescent="0.3">
      <c r="A1195" t="str">
        <f ca="1">IF('Четырёхпредметные наборы'!$E115 &gt;=Параметры!$A$2,"{"&amp;'Четырёхпредметные наборы'!B115&amp;", "&amp;'Четырёхпредметные наборы'!C115&amp;", "&amp;'Четырёхпредметные наборы'!D115&amp;"}","")</f>
        <v/>
      </c>
      <c r="B1195" t="str">
        <f ca="1">IF('Четырёхпредметные наборы'!$E115 &gt;=Параметры!$A$2,"{"&amp;'Четырёхпредметные наборы'!A115&amp;"}","")</f>
        <v/>
      </c>
      <c r="C1195">
        <f ca="1">'Четырёхпредметные наборы'!$E115/COUNT('Список покупок'!$A$2:$A$31)</f>
        <v>6.6666666666666666E-2</v>
      </c>
      <c r="D1195" t="e">
        <f ca="1">'Четырёхпредметные наборы'!$E115/INDIRECT(ADDRESS(MATCH(A1195,Таблицы!$M$3:$M$122)+1,4,,,Таблицы!$M$1))</f>
        <v>#N/A</v>
      </c>
      <c r="E1195" s="5" t="e">
        <f t="shared" ca="1" si="18"/>
        <v>#N/A</v>
      </c>
    </row>
    <row r="1196" spans="1:5" hidden="1" x14ac:dyDescent="0.3">
      <c r="A1196" t="e">
        <f ca="1">IF('Четырёхпредметные наборы'!$E116 &gt;=Параметры!$A$2,"{"&amp;'Четырёхпредметные наборы'!B116&amp;", "&amp;'Четырёхпредметные наборы'!C116&amp;", "&amp;'Четырёхпредметные наборы'!D116&amp;"}","")</f>
        <v>#N/A</v>
      </c>
      <c r="B1196" t="e">
        <f ca="1">IF('Четырёхпредметные наборы'!$E116 &gt;=Параметры!$A$2,"{"&amp;'Четырёхпредметные наборы'!A116&amp;"}","")</f>
        <v>#N/A</v>
      </c>
      <c r="C1196" t="e">
        <f ca="1">'Четырёхпредметные наборы'!$E116/COUNT('Список покупок'!$A$2:$A$31)</f>
        <v>#N/A</v>
      </c>
      <c r="D1196" t="e">
        <f ca="1">'Четырёхпредметные наборы'!$E116/INDIRECT(ADDRESS(MATCH(A1196,Таблицы!$M$3:$M$122)+1,4,,,Таблицы!$M$1))</f>
        <v>#N/A</v>
      </c>
      <c r="E1196" s="5" t="e">
        <f t="shared" ca="1" si="18"/>
        <v>#N/A</v>
      </c>
    </row>
    <row r="1197" spans="1:5" hidden="1" x14ac:dyDescent="0.3">
      <c r="A1197" t="e">
        <f ca="1">IF('Четырёхпредметные наборы'!$E117 &gt;=Параметры!$A$2,"{"&amp;'Четырёхпредметные наборы'!B117&amp;", "&amp;'Четырёхпредметные наборы'!C117&amp;", "&amp;'Четырёхпредметные наборы'!D117&amp;"}","")</f>
        <v>#N/A</v>
      </c>
      <c r="B1197" t="e">
        <f ca="1">IF('Четырёхпредметные наборы'!$E117 &gt;=Параметры!$A$2,"{"&amp;'Четырёхпредметные наборы'!A117&amp;"}","")</f>
        <v>#N/A</v>
      </c>
      <c r="C1197" t="e">
        <f ca="1">'Четырёхпредметные наборы'!$E117/COUNT('Список покупок'!$A$2:$A$31)</f>
        <v>#N/A</v>
      </c>
      <c r="D1197" t="e">
        <f ca="1">'Четырёхпредметные наборы'!$E117/INDIRECT(ADDRESS(MATCH(A1197,Таблицы!$M$3:$M$122)+1,4,,,Таблицы!$M$1))</f>
        <v>#N/A</v>
      </c>
      <c r="E1197" s="5" t="e">
        <f t="shared" ca="1" si="18"/>
        <v>#N/A</v>
      </c>
    </row>
    <row r="1198" spans="1:5" hidden="1" x14ac:dyDescent="0.3">
      <c r="A1198" t="e">
        <f ca="1">IF('Четырёхпредметные наборы'!$E118 &gt;=Параметры!$A$2,"{"&amp;'Четырёхпредметные наборы'!B118&amp;", "&amp;'Четырёхпредметные наборы'!C118&amp;", "&amp;'Четырёхпредметные наборы'!D118&amp;"}","")</f>
        <v>#N/A</v>
      </c>
      <c r="B1198" t="e">
        <f ca="1">IF('Четырёхпредметные наборы'!$E118 &gt;=Параметры!$A$2,"{"&amp;'Четырёхпредметные наборы'!A118&amp;"}","")</f>
        <v>#N/A</v>
      </c>
      <c r="C1198" t="e">
        <f ca="1">'Четырёхпредметные наборы'!$E118/COUNT('Список покупок'!$A$2:$A$31)</f>
        <v>#N/A</v>
      </c>
      <c r="D1198" t="e">
        <f ca="1">'Четырёхпредметные наборы'!$E118/INDIRECT(ADDRESS(MATCH(A1198,Таблицы!$M$3:$M$122)+1,4,,,Таблицы!$M$1))</f>
        <v>#N/A</v>
      </c>
      <c r="E1198" s="5" t="e">
        <f t="shared" ca="1" si="18"/>
        <v>#N/A</v>
      </c>
    </row>
    <row r="1199" spans="1:5" hidden="1" x14ac:dyDescent="0.3">
      <c r="A1199" t="e">
        <f ca="1">IF('Четырёхпредметные наборы'!$E119 &gt;=Параметры!$A$2,"{"&amp;'Четырёхпредметные наборы'!B119&amp;", "&amp;'Четырёхпредметные наборы'!C119&amp;", "&amp;'Четырёхпредметные наборы'!D119&amp;"}","")</f>
        <v>#N/A</v>
      </c>
      <c r="B1199" t="e">
        <f ca="1">IF('Четырёхпредметные наборы'!$E119 &gt;=Параметры!$A$2,"{"&amp;'Четырёхпредметные наборы'!A119&amp;"}","")</f>
        <v>#N/A</v>
      </c>
      <c r="C1199" t="e">
        <f ca="1">'Четырёхпредметные наборы'!$E119/COUNT('Список покупок'!$A$2:$A$31)</f>
        <v>#N/A</v>
      </c>
      <c r="D1199" t="e">
        <f ca="1">'Четырёхпредметные наборы'!$E119/INDIRECT(ADDRESS(MATCH(A1199,Таблицы!$M$3:$M$122)+1,4,,,Таблицы!$M$1))</f>
        <v>#N/A</v>
      </c>
      <c r="E1199" s="5" t="e">
        <f t="shared" ca="1" si="18"/>
        <v>#N/A</v>
      </c>
    </row>
    <row r="1200" spans="1:5" hidden="1" x14ac:dyDescent="0.3">
      <c r="A1200" t="e">
        <f ca="1">IF('Четырёхпредметные наборы'!$E120 &gt;=Параметры!$A$2,"{"&amp;'Четырёхпредметные наборы'!B120&amp;", "&amp;'Четырёхпредметные наборы'!C120&amp;", "&amp;'Четырёхпредметные наборы'!D120&amp;"}","")</f>
        <v>#N/A</v>
      </c>
      <c r="B1200" t="e">
        <f ca="1">IF('Четырёхпредметные наборы'!$E120 &gt;=Параметры!$A$2,"{"&amp;'Четырёхпредметные наборы'!A120&amp;"}","")</f>
        <v>#N/A</v>
      </c>
      <c r="C1200" t="e">
        <f ca="1">'Четырёхпредметные наборы'!$E120/COUNT('Список покупок'!$A$2:$A$31)</f>
        <v>#N/A</v>
      </c>
      <c r="D1200" t="e">
        <f ca="1">'Четырёхпредметные наборы'!$E120/INDIRECT(ADDRESS(MATCH(A1200,Таблицы!$M$3:$M$122)+1,4,,,Таблицы!$M$1))</f>
        <v>#N/A</v>
      </c>
      <c r="E1200" s="5" t="e">
        <f t="shared" ca="1" si="18"/>
        <v>#N/A</v>
      </c>
    </row>
    <row r="1201" spans="1:5" hidden="1" x14ac:dyDescent="0.3">
      <c r="A1201" t="e">
        <f ca="1">IF('Четырёхпредметные наборы'!$E121 &gt;=Параметры!$A$2,"{"&amp;'Четырёхпредметные наборы'!B121&amp;", "&amp;'Четырёхпредметные наборы'!C121&amp;", "&amp;'Четырёхпредметные наборы'!D121&amp;"}","")</f>
        <v>#N/A</v>
      </c>
      <c r="B1201" t="e">
        <f ca="1">IF('Четырёхпредметные наборы'!$E121 &gt;=Параметры!$A$2,"{"&amp;'Четырёхпредметные наборы'!A121&amp;"}","")</f>
        <v>#N/A</v>
      </c>
      <c r="C1201" t="e">
        <f ca="1">'Четырёхпредметные наборы'!$E121/COUNT('Список покупок'!$A$2:$A$31)</f>
        <v>#N/A</v>
      </c>
      <c r="D1201" t="e">
        <f ca="1">'Четырёхпредметные наборы'!$E121/INDIRECT(ADDRESS(MATCH(A1201,Таблицы!$M$3:$M$122)+1,4,,,Таблицы!$M$1))</f>
        <v>#N/A</v>
      </c>
      <c r="E1201" s="5" t="e">
        <f t="shared" ca="1" si="18"/>
        <v>#N/A</v>
      </c>
    </row>
    <row r="1202" spans="1:5" hidden="1" x14ac:dyDescent="0.3">
      <c r="A1202" t="str">
        <f ca="1">IF('Четырёхпредметные наборы'!$E122 &gt;=Параметры!$A$2,"{"&amp;'Четырёхпредметные наборы'!B122&amp;", "&amp;'Четырёхпредметные наборы'!C122&amp;", "&amp;'Четырёхпредметные наборы'!D122&amp;"}","")</f>
        <v/>
      </c>
      <c r="B1202" t="str">
        <f ca="1">IF('Четырёхпредметные наборы'!$E122 &gt;=Параметры!$A$2,"{"&amp;'Четырёхпредметные наборы'!A122&amp;"}","")</f>
        <v/>
      </c>
      <c r="C1202">
        <f ca="1">'Четырёхпредметные наборы'!$E122/COUNT('Список покупок'!$A$2:$A$31)</f>
        <v>6.6666666666666666E-2</v>
      </c>
      <c r="D1202" t="e">
        <f ca="1">'Четырёхпредметные наборы'!$E122/INDIRECT(ADDRESS(MATCH(A1202,Таблицы!$M$3:$M$122)+1,4,,,Таблицы!$M$1))</f>
        <v>#N/A</v>
      </c>
      <c r="E1202" s="5" t="e">
        <f t="shared" ca="1" si="18"/>
        <v>#N/A</v>
      </c>
    </row>
    <row r="1203" spans="1:5" hidden="1" x14ac:dyDescent="0.3">
      <c r="A1203" t="e">
        <f ca="1">IF('Четырёхпредметные наборы'!$E123 &gt;=Параметры!$A$2,"{"&amp;'Четырёхпредметные наборы'!B123&amp;", "&amp;'Четырёхпредметные наборы'!C123&amp;", "&amp;'Четырёхпредметные наборы'!D123&amp;"}","")</f>
        <v>#N/A</v>
      </c>
      <c r="B1203" t="e">
        <f ca="1">IF('Четырёхпредметные наборы'!$E123 &gt;=Параметры!$A$2,"{"&amp;'Четырёхпредметные наборы'!A123&amp;"}","")</f>
        <v>#N/A</v>
      </c>
      <c r="C1203" t="e">
        <f ca="1">'Четырёхпредметные наборы'!$E123/COUNT('Список покупок'!$A$2:$A$31)</f>
        <v>#N/A</v>
      </c>
      <c r="D1203" t="e">
        <f ca="1">'Четырёхпредметные наборы'!$E123/INDIRECT(ADDRESS(MATCH(A1203,Таблицы!$M$3:$M$122)+1,4,,,Таблицы!$M$1))</f>
        <v>#N/A</v>
      </c>
      <c r="E1203" s="5" t="e">
        <f t="shared" ca="1" si="18"/>
        <v>#N/A</v>
      </c>
    </row>
    <row r="1204" spans="1:5" hidden="1" x14ac:dyDescent="0.3">
      <c r="A1204" t="e">
        <f ca="1">IF('Четырёхпредметные наборы'!$E124 &gt;=Параметры!$A$2,"{"&amp;'Четырёхпредметные наборы'!B124&amp;", "&amp;'Четырёхпредметные наборы'!C124&amp;", "&amp;'Четырёхпредметные наборы'!D124&amp;"}","")</f>
        <v>#N/A</v>
      </c>
      <c r="B1204" t="e">
        <f ca="1">IF('Четырёхпредметные наборы'!$E124 &gt;=Параметры!$A$2,"{"&amp;'Четырёхпредметные наборы'!A124&amp;"}","")</f>
        <v>#N/A</v>
      </c>
      <c r="C1204" t="e">
        <f ca="1">'Четырёхпредметные наборы'!$E124/COUNT('Список покупок'!$A$2:$A$31)</f>
        <v>#N/A</v>
      </c>
      <c r="D1204" t="e">
        <f ca="1">'Четырёхпредметные наборы'!$E124/INDIRECT(ADDRESS(MATCH(A1204,Таблицы!$M$3:$M$122)+1,4,,,Таблицы!$M$1))</f>
        <v>#N/A</v>
      </c>
      <c r="E1204" s="5" t="e">
        <f t="shared" ca="1" si="18"/>
        <v>#N/A</v>
      </c>
    </row>
    <row r="1205" spans="1:5" hidden="1" x14ac:dyDescent="0.3">
      <c r="A1205" t="str">
        <f ca="1">IF('Четырёхпредметные наборы'!$E125 &gt;=Параметры!$A$2,"{"&amp;'Четырёхпредметные наборы'!B125&amp;", "&amp;'Четырёхпредметные наборы'!C125&amp;", "&amp;'Четырёхпредметные наборы'!D125&amp;"}","")</f>
        <v/>
      </c>
      <c r="B1205" t="str">
        <f ca="1">IF('Четырёхпредметные наборы'!$E125 &gt;=Параметры!$A$2,"{"&amp;'Четырёхпредметные наборы'!A125&amp;"}","")</f>
        <v/>
      </c>
      <c r="C1205">
        <f ca="1">'Четырёхпредметные наборы'!$E125/COUNT('Список покупок'!$A$2:$A$31)</f>
        <v>3.3333333333333333E-2</v>
      </c>
      <c r="D1205" t="e">
        <f ca="1">'Четырёхпредметные наборы'!$E125/INDIRECT(ADDRESS(MATCH(A1205,Таблицы!$M$3:$M$122)+1,4,,,Таблицы!$M$1))</f>
        <v>#N/A</v>
      </c>
      <c r="E1205" s="5" t="e">
        <f t="shared" ca="1" si="18"/>
        <v>#N/A</v>
      </c>
    </row>
    <row r="1206" spans="1:5" hidden="1" x14ac:dyDescent="0.3">
      <c r="A1206" t="e">
        <f ca="1">IF('Четырёхпредметные наборы'!$E126 &gt;=Параметры!$A$2,"{"&amp;'Четырёхпредметные наборы'!B126&amp;", "&amp;'Четырёхпредметные наборы'!C126&amp;", "&amp;'Четырёхпредметные наборы'!D126&amp;"}","")</f>
        <v>#N/A</v>
      </c>
      <c r="B1206" t="e">
        <f ca="1">IF('Четырёхпредметные наборы'!$E126 &gt;=Параметры!$A$2,"{"&amp;'Четырёхпредметные наборы'!A126&amp;"}","")</f>
        <v>#N/A</v>
      </c>
      <c r="C1206" t="e">
        <f ca="1">'Четырёхпредметные наборы'!$E126/COUNT('Список покупок'!$A$2:$A$31)</f>
        <v>#N/A</v>
      </c>
      <c r="D1206" t="e">
        <f ca="1">'Четырёхпредметные наборы'!$E126/INDIRECT(ADDRESS(MATCH(A1206,Таблицы!$M$3:$M$122)+1,4,,,Таблицы!$M$1))</f>
        <v>#N/A</v>
      </c>
      <c r="E1206" s="5" t="e">
        <f t="shared" ca="1" si="18"/>
        <v>#N/A</v>
      </c>
    </row>
    <row r="1207" spans="1:5" hidden="1" x14ac:dyDescent="0.3">
      <c r="A1207" t="e">
        <f ca="1">IF('Четырёхпредметные наборы'!$E127 &gt;=Параметры!$A$2,"{"&amp;'Четырёхпредметные наборы'!B127&amp;", "&amp;'Четырёхпредметные наборы'!C127&amp;", "&amp;'Четырёхпредметные наборы'!D127&amp;"}","")</f>
        <v>#N/A</v>
      </c>
      <c r="B1207" t="e">
        <f ca="1">IF('Четырёхпредметные наборы'!$E127 &gt;=Параметры!$A$2,"{"&amp;'Четырёхпредметные наборы'!A127&amp;"}","")</f>
        <v>#N/A</v>
      </c>
      <c r="C1207" t="e">
        <f ca="1">'Четырёхпредметные наборы'!$E127/COUNT('Список покупок'!$A$2:$A$31)</f>
        <v>#N/A</v>
      </c>
      <c r="D1207" t="e">
        <f ca="1">'Четырёхпредметные наборы'!$E127/INDIRECT(ADDRESS(MATCH(A1207,Таблицы!$M$3:$M$122)+1,4,,,Таблицы!$M$1))</f>
        <v>#N/A</v>
      </c>
      <c r="E1207" s="5" t="e">
        <f t="shared" ca="1" si="18"/>
        <v>#N/A</v>
      </c>
    </row>
    <row r="1208" spans="1:5" hidden="1" x14ac:dyDescent="0.3">
      <c r="A1208" t="e">
        <f ca="1">IF('Четырёхпредметные наборы'!$E128 &gt;=Параметры!$A$2,"{"&amp;'Четырёхпредметные наборы'!B128&amp;", "&amp;'Четырёхпредметные наборы'!C128&amp;", "&amp;'Четырёхпредметные наборы'!D128&amp;"}","")</f>
        <v>#N/A</v>
      </c>
      <c r="B1208" t="e">
        <f ca="1">IF('Четырёхпредметные наборы'!$E128 &gt;=Параметры!$A$2,"{"&amp;'Четырёхпредметные наборы'!A128&amp;"}","")</f>
        <v>#N/A</v>
      </c>
      <c r="C1208" t="e">
        <f ca="1">'Четырёхпредметные наборы'!$E128/COUNT('Список покупок'!$A$2:$A$31)</f>
        <v>#N/A</v>
      </c>
      <c r="D1208" t="e">
        <f ca="1">'Четырёхпредметные наборы'!$E128/INDIRECT(ADDRESS(MATCH(A1208,Таблицы!$M$3:$M$122)+1,4,,,Таблицы!$M$1))</f>
        <v>#N/A</v>
      </c>
      <c r="E1208" s="5" t="e">
        <f t="shared" ca="1" si="18"/>
        <v>#N/A</v>
      </c>
    </row>
    <row r="1209" spans="1:5" hidden="1" x14ac:dyDescent="0.3">
      <c r="A1209" t="e">
        <f ca="1">IF('Четырёхпредметные наборы'!$E129 &gt;=Параметры!$A$2,"{"&amp;'Четырёхпредметные наборы'!B129&amp;", "&amp;'Четырёхпредметные наборы'!C129&amp;", "&amp;'Четырёхпредметные наборы'!D129&amp;"}","")</f>
        <v>#N/A</v>
      </c>
      <c r="B1209" t="e">
        <f ca="1">IF('Четырёхпредметные наборы'!$E129 &gt;=Параметры!$A$2,"{"&amp;'Четырёхпредметные наборы'!A129&amp;"}","")</f>
        <v>#N/A</v>
      </c>
      <c r="C1209" t="e">
        <f ca="1">'Четырёхпредметные наборы'!$E129/COUNT('Список покупок'!$A$2:$A$31)</f>
        <v>#N/A</v>
      </c>
      <c r="D1209" t="e">
        <f ca="1">'Четырёхпредметные наборы'!$E129/INDIRECT(ADDRESS(MATCH(A1209,Таблицы!$M$3:$M$122)+1,4,,,Таблицы!$M$1))</f>
        <v>#N/A</v>
      </c>
      <c r="E1209" s="5" t="e">
        <f t="shared" ca="1" si="18"/>
        <v>#N/A</v>
      </c>
    </row>
    <row r="1210" spans="1:5" hidden="1" x14ac:dyDescent="0.3">
      <c r="A1210" t="e">
        <f ca="1">IF('Четырёхпредметные наборы'!$E130 &gt;=Параметры!$A$2,"{"&amp;'Четырёхпредметные наборы'!B130&amp;", "&amp;'Четырёхпредметные наборы'!C130&amp;", "&amp;'Четырёхпредметные наборы'!D130&amp;"}","")</f>
        <v>#N/A</v>
      </c>
      <c r="B1210" t="e">
        <f ca="1">IF('Четырёхпредметные наборы'!$E130 &gt;=Параметры!$A$2,"{"&amp;'Четырёхпредметные наборы'!A130&amp;"}","")</f>
        <v>#N/A</v>
      </c>
      <c r="C1210" t="e">
        <f ca="1">'Четырёхпредметные наборы'!$E130/COUNT('Список покупок'!$A$2:$A$31)</f>
        <v>#N/A</v>
      </c>
      <c r="D1210" t="e">
        <f ca="1">'Четырёхпредметные наборы'!$E130/INDIRECT(ADDRESS(MATCH(A1210,Таблицы!$M$3:$M$122)+1,4,,,Таблицы!$M$1))</f>
        <v>#N/A</v>
      </c>
      <c r="E1210" s="5" t="e">
        <f t="shared" ca="1" si="18"/>
        <v>#N/A</v>
      </c>
    </row>
    <row r="1211" spans="1:5" hidden="1" x14ac:dyDescent="0.3">
      <c r="A1211" t="e">
        <f ca="1">IF('Четырёхпредметные наборы'!$E131 &gt;=Параметры!$A$2,"{"&amp;'Четырёхпредметные наборы'!B131&amp;", "&amp;'Четырёхпредметные наборы'!C131&amp;", "&amp;'Четырёхпредметные наборы'!D131&amp;"}","")</f>
        <v>#N/A</v>
      </c>
      <c r="B1211" t="e">
        <f ca="1">IF('Четырёхпредметные наборы'!$E131 &gt;=Параметры!$A$2,"{"&amp;'Четырёхпредметные наборы'!A131&amp;"}","")</f>
        <v>#N/A</v>
      </c>
      <c r="C1211" t="e">
        <f ca="1">'Четырёхпредметные наборы'!$E131/COUNT('Список покупок'!$A$2:$A$31)</f>
        <v>#N/A</v>
      </c>
      <c r="D1211" t="e">
        <f ca="1">'Четырёхпредметные наборы'!$E131/INDIRECT(ADDRESS(MATCH(A1211,Таблицы!$M$3:$M$122)+1,4,,,Таблицы!$M$1))</f>
        <v>#N/A</v>
      </c>
      <c r="E1211" s="5" t="e">
        <f t="shared" ca="1" si="18"/>
        <v>#N/A</v>
      </c>
    </row>
    <row r="1212" spans="1:5" hidden="1" x14ac:dyDescent="0.3">
      <c r="A1212" t="e">
        <f ca="1">IF('Четырёхпредметные наборы'!$E132 &gt;=Параметры!$A$2,"{"&amp;'Четырёхпредметные наборы'!B132&amp;", "&amp;'Четырёхпредметные наборы'!C132&amp;", "&amp;'Четырёхпредметные наборы'!D132&amp;"}","")</f>
        <v>#N/A</v>
      </c>
      <c r="B1212" t="e">
        <f ca="1">IF('Четырёхпредметные наборы'!$E132 &gt;=Параметры!$A$2,"{"&amp;'Четырёхпредметные наборы'!A132&amp;"}","")</f>
        <v>#N/A</v>
      </c>
      <c r="C1212" t="e">
        <f ca="1">'Четырёхпредметные наборы'!$E132/COUNT('Список покупок'!$A$2:$A$31)</f>
        <v>#N/A</v>
      </c>
      <c r="D1212" t="e">
        <f ca="1">'Четырёхпредметные наборы'!$E132/INDIRECT(ADDRESS(MATCH(A1212,Таблицы!$M$3:$M$122)+1,4,,,Таблицы!$M$1))</f>
        <v>#N/A</v>
      </c>
      <c r="E1212" s="5" t="e">
        <f t="shared" ca="1" si="18"/>
        <v>#N/A</v>
      </c>
    </row>
    <row r="1213" spans="1:5" hidden="1" x14ac:dyDescent="0.3">
      <c r="A1213" t="e">
        <f ca="1">IF('Четырёхпредметные наборы'!$E133 &gt;=Параметры!$A$2,"{"&amp;'Четырёхпредметные наборы'!B133&amp;", "&amp;'Четырёхпредметные наборы'!C133&amp;", "&amp;'Четырёхпредметные наборы'!D133&amp;"}","")</f>
        <v>#N/A</v>
      </c>
      <c r="B1213" t="e">
        <f ca="1">IF('Четырёхпредметные наборы'!$E133 &gt;=Параметры!$A$2,"{"&amp;'Четырёхпредметные наборы'!A133&amp;"}","")</f>
        <v>#N/A</v>
      </c>
      <c r="C1213" t="e">
        <f ca="1">'Четырёхпредметные наборы'!$E133/COUNT('Список покупок'!$A$2:$A$31)</f>
        <v>#N/A</v>
      </c>
      <c r="D1213" t="e">
        <f ca="1">'Четырёхпредметные наборы'!$E133/INDIRECT(ADDRESS(MATCH(A1213,Таблицы!$M$3:$M$122)+1,4,,,Таблицы!$M$1))</f>
        <v>#N/A</v>
      </c>
      <c r="E1213" s="5" t="e">
        <f t="shared" ca="1" si="18"/>
        <v>#N/A</v>
      </c>
    </row>
    <row r="1214" spans="1:5" hidden="1" x14ac:dyDescent="0.3">
      <c r="A1214" t="e">
        <f ca="1">IF('Четырёхпредметные наборы'!$E134 &gt;=Параметры!$A$2,"{"&amp;'Четырёхпредметные наборы'!B134&amp;", "&amp;'Четырёхпредметные наборы'!C134&amp;", "&amp;'Четырёхпредметные наборы'!D134&amp;"}","")</f>
        <v>#N/A</v>
      </c>
      <c r="B1214" t="e">
        <f ca="1">IF('Четырёхпредметные наборы'!$E134 &gt;=Параметры!$A$2,"{"&amp;'Четырёхпредметные наборы'!A134&amp;"}","")</f>
        <v>#N/A</v>
      </c>
      <c r="C1214" t="e">
        <f ca="1">'Четырёхпредметные наборы'!$E134/COUNT('Список покупок'!$A$2:$A$31)</f>
        <v>#N/A</v>
      </c>
      <c r="D1214" t="e">
        <f ca="1">'Четырёхпредметные наборы'!$E134/INDIRECT(ADDRESS(MATCH(A1214,Таблицы!$M$3:$M$122)+1,4,,,Таблицы!$M$1))</f>
        <v>#N/A</v>
      </c>
      <c r="E1214" s="5" t="e">
        <f t="shared" ca="1" si="18"/>
        <v>#N/A</v>
      </c>
    </row>
    <row r="1215" spans="1:5" hidden="1" x14ac:dyDescent="0.3">
      <c r="A1215" t="e">
        <f ca="1">IF('Четырёхпредметные наборы'!$E135 &gt;=Параметры!$A$2,"{"&amp;'Четырёхпредметные наборы'!B135&amp;", "&amp;'Четырёхпредметные наборы'!C135&amp;", "&amp;'Четырёхпредметные наборы'!D135&amp;"}","")</f>
        <v>#N/A</v>
      </c>
      <c r="B1215" t="e">
        <f ca="1">IF('Четырёхпредметные наборы'!$E135 &gt;=Параметры!$A$2,"{"&amp;'Четырёхпредметные наборы'!A135&amp;"}","")</f>
        <v>#N/A</v>
      </c>
      <c r="C1215" t="e">
        <f ca="1">'Четырёхпредметные наборы'!$E135/COUNT('Список покупок'!$A$2:$A$31)</f>
        <v>#N/A</v>
      </c>
      <c r="D1215" t="e">
        <f ca="1">'Четырёхпредметные наборы'!$E135/INDIRECT(ADDRESS(MATCH(A1215,Таблицы!$M$3:$M$122)+1,4,,,Таблицы!$M$1))</f>
        <v>#N/A</v>
      </c>
      <c r="E1215" s="5" t="e">
        <f t="shared" ca="1" si="18"/>
        <v>#N/A</v>
      </c>
    </row>
    <row r="1216" spans="1:5" hidden="1" x14ac:dyDescent="0.3">
      <c r="A1216" t="e">
        <f ca="1">IF('Четырёхпредметные наборы'!$E136 &gt;=Параметры!$A$2,"{"&amp;'Четырёхпредметные наборы'!B136&amp;", "&amp;'Четырёхпредметные наборы'!C136&amp;", "&amp;'Четырёхпредметные наборы'!D136&amp;"}","")</f>
        <v>#N/A</v>
      </c>
      <c r="B1216" t="e">
        <f ca="1">IF('Четырёхпредметные наборы'!$E136 &gt;=Параметры!$A$2,"{"&amp;'Четырёхпредметные наборы'!A136&amp;"}","")</f>
        <v>#N/A</v>
      </c>
      <c r="C1216" t="e">
        <f ca="1">'Четырёхпредметные наборы'!$E136/COUNT('Список покупок'!$A$2:$A$31)</f>
        <v>#N/A</v>
      </c>
      <c r="D1216" t="e">
        <f ca="1">'Четырёхпредметные наборы'!$E136/INDIRECT(ADDRESS(MATCH(A1216,Таблицы!$M$3:$M$122)+1,4,,,Таблицы!$M$1))</f>
        <v>#N/A</v>
      </c>
      <c r="E1216" s="5" t="e">
        <f t="shared" ca="1" si="18"/>
        <v>#N/A</v>
      </c>
    </row>
    <row r="1217" spans="1:5" hidden="1" x14ac:dyDescent="0.3">
      <c r="A1217" t="e">
        <f ca="1">IF('Четырёхпредметные наборы'!$E137 &gt;=Параметры!$A$2,"{"&amp;'Четырёхпредметные наборы'!B137&amp;", "&amp;'Четырёхпредметные наборы'!C137&amp;", "&amp;'Четырёхпредметные наборы'!D137&amp;"}","")</f>
        <v>#N/A</v>
      </c>
      <c r="B1217" t="e">
        <f ca="1">IF('Четырёхпредметные наборы'!$E137 &gt;=Параметры!$A$2,"{"&amp;'Четырёхпредметные наборы'!A137&amp;"}","")</f>
        <v>#N/A</v>
      </c>
      <c r="C1217" t="e">
        <f ca="1">'Четырёхпредметные наборы'!$E137/COUNT('Список покупок'!$A$2:$A$31)</f>
        <v>#N/A</v>
      </c>
      <c r="D1217" t="e">
        <f ca="1">'Четырёхпредметные наборы'!$E137/INDIRECT(ADDRESS(MATCH(A1217,Таблицы!$M$3:$M$122)+1,4,,,Таблицы!$M$1))</f>
        <v>#N/A</v>
      </c>
      <c r="E1217" s="5" t="e">
        <f t="shared" ca="1" si="18"/>
        <v>#N/A</v>
      </c>
    </row>
    <row r="1218" spans="1:5" hidden="1" x14ac:dyDescent="0.3">
      <c r="A1218" t="e">
        <f ca="1">IF('Четырёхпредметные наборы'!$E138 &gt;=Параметры!$A$2,"{"&amp;'Четырёхпредметные наборы'!B138&amp;", "&amp;'Четырёхпредметные наборы'!C138&amp;", "&amp;'Четырёхпредметные наборы'!D138&amp;"}","")</f>
        <v>#N/A</v>
      </c>
      <c r="B1218" t="e">
        <f ca="1">IF('Четырёхпредметные наборы'!$E138 &gt;=Параметры!$A$2,"{"&amp;'Четырёхпредметные наборы'!A138&amp;"}","")</f>
        <v>#N/A</v>
      </c>
      <c r="C1218" t="e">
        <f ca="1">'Четырёхпредметные наборы'!$E138/COUNT('Список покупок'!$A$2:$A$31)</f>
        <v>#N/A</v>
      </c>
      <c r="D1218" t="e">
        <f ca="1">'Четырёхпредметные наборы'!$E138/INDIRECT(ADDRESS(MATCH(A1218,Таблицы!$M$3:$M$122)+1,4,,,Таблицы!$M$1))</f>
        <v>#N/A</v>
      </c>
      <c r="E1218" s="5" t="e">
        <f t="shared" ca="1" si="18"/>
        <v>#N/A</v>
      </c>
    </row>
    <row r="1219" spans="1:5" hidden="1" x14ac:dyDescent="0.3">
      <c r="A1219" t="e">
        <f ca="1">IF('Четырёхпредметные наборы'!$E139 &gt;=Параметры!$A$2,"{"&amp;'Четырёхпредметные наборы'!B139&amp;", "&amp;'Четырёхпредметные наборы'!C139&amp;", "&amp;'Четырёхпредметные наборы'!D139&amp;"}","")</f>
        <v>#N/A</v>
      </c>
      <c r="B1219" t="e">
        <f ca="1">IF('Четырёхпредметные наборы'!$E139 &gt;=Параметры!$A$2,"{"&amp;'Четырёхпредметные наборы'!A139&amp;"}","")</f>
        <v>#N/A</v>
      </c>
      <c r="C1219" t="e">
        <f ca="1">'Четырёхпредметные наборы'!$E139/COUNT('Список покупок'!$A$2:$A$31)</f>
        <v>#N/A</v>
      </c>
      <c r="D1219" t="e">
        <f ca="1">'Четырёхпредметные наборы'!$E139/INDIRECT(ADDRESS(MATCH(A1219,Таблицы!$M$3:$M$122)+1,4,,,Таблицы!$M$1))</f>
        <v>#N/A</v>
      </c>
      <c r="E1219" s="5" t="e">
        <f t="shared" ca="1" si="18"/>
        <v>#N/A</v>
      </c>
    </row>
    <row r="1220" spans="1:5" hidden="1" x14ac:dyDescent="0.3">
      <c r="A1220" t="e">
        <f ca="1">IF('Четырёхпредметные наборы'!$E140 &gt;=Параметры!$A$2,"{"&amp;'Четырёхпредметные наборы'!B140&amp;", "&amp;'Четырёхпредметные наборы'!C140&amp;", "&amp;'Четырёхпредметные наборы'!D140&amp;"}","")</f>
        <v>#N/A</v>
      </c>
      <c r="B1220" t="e">
        <f ca="1">IF('Четырёхпредметные наборы'!$E140 &gt;=Параметры!$A$2,"{"&amp;'Четырёхпредметные наборы'!A140&amp;"}","")</f>
        <v>#N/A</v>
      </c>
      <c r="C1220" t="e">
        <f ca="1">'Четырёхпредметные наборы'!$E140/COUNT('Список покупок'!$A$2:$A$31)</f>
        <v>#N/A</v>
      </c>
      <c r="D1220" t="e">
        <f ca="1">'Четырёхпредметные наборы'!$E140/INDIRECT(ADDRESS(MATCH(A1220,Таблицы!$M$3:$M$122)+1,4,,,Таблицы!$M$1))</f>
        <v>#N/A</v>
      </c>
      <c r="E1220" s="5" t="e">
        <f t="shared" ca="1" si="18"/>
        <v>#N/A</v>
      </c>
    </row>
    <row r="1221" spans="1:5" hidden="1" x14ac:dyDescent="0.3">
      <c r="A1221" t="e">
        <f ca="1">IF('Четырёхпредметные наборы'!$E141 &gt;=Параметры!$A$2,"{"&amp;'Четырёхпредметные наборы'!B141&amp;", "&amp;'Четырёхпредметные наборы'!C141&amp;", "&amp;'Четырёхпредметные наборы'!D141&amp;"}","")</f>
        <v>#N/A</v>
      </c>
      <c r="B1221" t="e">
        <f ca="1">IF('Четырёхпредметные наборы'!$E141 &gt;=Параметры!$A$2,"{"&amp;'Четырёхпредметные наборы'!A141&amp;"}","")</f>
        <v>#N/A</v>
      </c>
      <c r="C1221" t="e">
        <f ca="1">'Четырёхпредметные наборы'!$E141/COUNT('Список покупок'!$A$2:$A$31)</f>
        <v>#N/A</v>
      </c>
      <c r="D1221" t="e">
        <f ca="1">'Четырёхпредметные наборы'!$E141/INDIRECT(ADDRESS(MATCH(A1221,Таблицы!$M$3:$M$122)+1,4,,,Таблицы!$M$1))</f>
        <v>#N/A</v>
      </c>
      <c r="E1221" s="5" t="e">
        <f t="shared" ref="E1221:E1284" ca="1" si="19">C1221*D1221</f>
        <v>#N/A</v>
      </c>
    </row>
    <row r="1222" spans="1:5" hidden="1" x14ac:dyDescent="0.3">
      <c r="A1222" t="str">
        <f ca="1">IF('Четырёхпредметные наборы'!$E142 &gt;=Параметры!$A$2,"{"&amp;'Четырёхпредметные наборы'!B142&amp;", "&amp;'Четырёхпредметные наборы'!C142&amp;", "&amp;'Четырёхпредметные наборы'!D142&amp;"}","")</f>
        <v>{Влажные салфетки, Долгит, Контрактубекс}</v>
      </c>
      <c r="B1222" t="str">
        <f ca="1">IF('Четырёхпредметные наборы'!$E142 &gt;=Параметры!$A$2,"{"&amp;'Четырёхпредметные наборы'!A142&amp;"}","")</f>
        <v>{Валидол}</v>
      </c>
      <c r="C1222">
        <f ca="1">'Четырёхпредметные наборы'!$E142/COUNT('Список покупок'!$A$2:$A$31)</f>
        <v>0.23333333333333334</v>
      </c>
      <c r="D1222">
        <f ca="1">'Четырёхпредметные наборы'!$E142/INDIRECT(ADDRESS(MATCH(A1222,Таблицы!$M$3:$M$122)+1,4,,,Таблицы!$M$1))</f>
        <v>0.875</v>
      </c>
      <c r="E1222" s="5">
        <f t="shared" ca="1" si="19"/>
        <v>0.20416666666666666</v>
      </c>
    </row>
    <row r="1223" spans="1:5" hidden="1" x14ac:dyDescent="0.3">
      <c r="A1223" t="str">
        <f ca="1">IF('Четырёхпредметные наборы'!$E143 &gt;=Параметры!$A$2,"{"&amp;'Четырёхпредметные наборы'!B143&amp;", "&amp;'Четырёхпредметные наборы'!C143&amp;", "&amp;'Четырёхпредметные наборы'!D143&amp;"}","")</f>
        <v/>
      </c>
      <c r="B1223" t="str">
        <f ca="1">IF('Четырёхпредметные наборы'!$E143 &gt;=Параметры!$A$2,"{"&amp;'Четырёхпредметные наборы'!A143&amp;"}","")</f>
        <v/>
      </c>
      <c r="C1223">
        <f ca="1">'Четырёхпредметные наборы'!$E143/COUNT('Список покупок'!$A$2:$A$31)</f>
        <v>0.13333333333333333</v>
      </c>
      <c r="D1223" t="e">
        <f ca="1">'Четырёхпредметные наборы'!$E143/INDIRECT(ADDRESS(MATCH(A1223,Таблицы!$M$3:$M$122)+1,4,,,Таблицы!$M$1))</f>
        <v>#N/A</v>
      </c>
      <c r="E1223" s="5" t="e">
        <f t="shared" ca="1" si="19"/>
        <v>#N/A</v>
      </c>
    </row>
    <row r="1224" spans="1:5" hidden="1" x14ac:dyDescent="0.3">
      <c r="A1224" t="e">
        <f ca="1">IF('Четырёхпредметные наборы'!$E144 &gt;=Параметры!$A$2,"{"&amp;'Четырёхпредметные наборы'!B144&amp;", "&amp;'Четырёхпредметные наборы'!C144&amp;", "&amp;'Четырёхпредметные наборы'!D144&amp;"}","")</f>
        <v>#N/A</v>
      </c>
      <c r="B1224" t="e">
        <f ca="1">IF('Четырёхпредметные наборы'!$E144 &gt;=Параметры!$A$2,"{"&amp;'Четырёхпредметные наборы'!A144&amp;"}","")</f>
        <v>#N/A</v>
      </c>
      <c r="C1224" t="e">
        <f ca="1">'Четырёхпредметные наборы'!$E144/COUNT('Список покупок'!$A$2:$A$31)</f>
        <v>#N/A</v>
      </c>
      <c r="D1224" t="e">
        <f ca="1">'Четырёхпредметные наборы'!$E144/INDIRECT(ADDRESS(MATCH(A1224,Таблицы!$M$3:$M$122)+1,4,,,Таблицы!$M$1))</f>
        <v>#N/A</v>
      </c>
      <c r="E1224" s="5" t="e">
        <f t="shared" ca="1" si="19"/>
        <v>#N/A</v>
      </c>
    </row>
    <row r="1225" spans="1:5" hidden="1" x14ac:dyDescent="0.3">
      <c r="A1225" t="e">
        <f ca="1">IF('Четырёхпредметные наборы'!$E145 &gt;=Параметры!$A$2,"{"&amp;'Четырёхпредметные наборы'!B145&amp;", "&amp;'Четырёхпредметные наборы'!C145&amp;", "&amp;'Четырёхпредметные наборы'!D145&amp;"}","")</f>
        <v>#N/A</v>
      </c>
      <c r="B1225" t="e">
        <f ca="1">IF('Четырёхпредметные наборы'!$E145 &gt;=Параметры!$A$2,"{"&amp;'Четырёхпредметные наборы'!A145&amp;"}","")</f>
        <v>#N/A</v>
      </c>
      <c r="C1225" t="e">
        <f ca="1">'Четырёхпредметные наборы'!$E145/COUNT('Список покупок'!$A$2:$A$31)</f>
        <v>#N/A</v>
      </c>
      <c r="D1225" t="e">
        <f ca="1">'Четырёхпредметные наборы'!$E145/INDIRECT(ADDRESS(MATCH(A1225,Таблицы!$M$3:$M$122)+1,4,,,Таблицы!$M$1))</f>
        <v>#N/A</v>
      </c>
      <c r="E1225" s="5" t="e">
        <f t="shared" ca="1" si="19"/>
        <v>#N/A</v>
      </c>
    </row>
    <row r="1226" spans="1:5" hidden="1" x14ac:dyDescent="0.3">
      <c r="A1226" t="str">
        <f ca="1">IF('Четырёхпредметные наборы'!$E146 &gt;=Параметры!$A$2,"{"&amp;'Четырёхпредметные наборы'!B146&amp;", "&amp;'Четырёхпредметные наборы'!C146&amp;", "&amp;'Четырёхпредметные наборы'!D146&amp;"}","")</f>
        <v/>
      </c>
      <c r="B1226" t="str">
        <f ca="1">IF('Четырёхпредметные наборы'!$E146 &gt;=Параметры!$A$2,"{"&amp;'Четырёхпредметные наборы'!A146&amp;"}","")</f>
        <v/>
      </c>
      <c r="C1226">
        <f ca="1">'Четырёхпредметные наборы'!$E146/COUNT('Список покупок'!$A$2:$A$31)</f>
        <v>3.3333333333333333E-2</v>
      </c>
      <c r="D1226" t="e">
        <f ca="1">'Четырёхпредметные наборы'!$E146/INDIRECT(ADDRESS(MATCH(A1226,Таблицы!$M$3:$M$122)+1,4,,,Таблицы!$M$1))</f>
        <v>#N/A</v>
      </c>
      <c r="E1226" s="5" t="e">
        <f t="shared" ca="1" si="19"/>
        <v>#N/A</v>
      </c>
    </row>
    <row r="1227" spans="1:5" hidden="1" x14ac:dyDescent="0.3">
      <c r="A1227" t="str">
        <f ca="1">IF('Четырёхпредметные наборы'!$E147 &gt;=Параметры!$A$2,"{"&amp;'Четырёхпредметные наборы'!B147&amp;", "&amp;'Четырёхпредметные наборы'!C147&amp;", "&amp;'Четырёхпредметные наборы'!D147&amp;"}","")</f>
        <v/>
      </c>
      <c r="B1227" t="str">
        <f ca="1">IF('Четырёхпредметные наборы'!$E147 &gt;=Параметры!$A$2,"{"&amp;'Четырёхпредметные наборы'!A147&amp;"}","")</f>
        <v/>
      </c>
      <c r="C1227">
        <f ca="1">'Четырёхпредметные наборы'!$E147/COUNT('Список покупок'!$A$2:$A$31)</f>
        <v>0.13333333333333333</v>
      </c>
      <c r="D1227" t="e">
        <f ca="1">'Четырёхпредметные наборы'!$E147/INDIRECT(ADDRESS(MATCH(A1227,Таблицы!$M$3:$M$122)+1,4,,,Таблицы!$M$1))</f>
        <v>#N/A</v>
      </c>
      <c r="E1227" s="5" t="e">
        <f t="shared" ca="1" si="19"/>
        <v>#N/A</v>
      </c>
    </row>
    <row r="1228" spans="1:5" hidden="1" x14ac:dyDescent="0.3">
      <c r="A1228" t="e">
        <f ca="1">IF('Четырёхпредметные наборы'!$E148 &gt;=Параметры!$A$2,"{"&amp;'Четырёхпредметные наборы'!B148&amp;", "&amp;'Четырёхпредметные наборы'!C148&amp;", "&amp;'Четырёхпредметные наборы'!D148&amp;"}","")</f>
        <v>#N/A</v>
      </c>
      <c r="B1228" t="e">
        <f ca="1">IF('Четырёхпредметные наборы'!$E148 &gt;=Параметры!$A$2,"{"&amp;'Четырёхпредметные наборы'!A148&amp;"}","")</f>
        <v>#N/A</v>
      </c>
      <c r="C1228" t="e">
        <f ca="1">'Четырёхпредметные наборы'!$E148/COUNT('Список покупок'!$A$2:$A$31)</f>
        <v>#N/A</v>
      </c>
      <c r="D1228" t="e">
        <f ca="1">'Четырёхпредметные наборы'!$E148/INDIRECT(ADDRESS(MATCH(A1228,Таблицы!$M$3:$M$122)+1,4,,,Таблицы!$M$1))</f>
        <v>#N/A</v>
      </c>
      <c r="E1228" s="5" t="e">
        <f t="shared" ca="1" si="19"/>
        <v>#N/A</v>
      </c>
    </row>
    <row r="1229" spans="1:5" hidden="1" x14ac:dyDescent="0.3">
      <c r="A1229" t="e">
        <f ca="1">IF('Четырёхпредметные наборы'!$E149 &gt;=Параметры!$A$2,"{"&amp;'Четырёхпредметные наборы'!B149&amp;", "&amp;'Четырёхпредметные наборы'!C149&amp;", "&amp;'Четырёхпредметные наборы'!D149&amp;"}","")</f>
        <v>#N/A</v>
      </c>
      <c r="B1229" t="e">
        <f ca="1">IF('Четырёхпредметные наборы'!$E149 &gt;=Параметры!$A$2,"{"&amp;'Четырёхпредметные наборы'!A149&amp;"}","")</f>
        <v>#N/A</v>
      </c>
      <c r="C1229" t="e">
        <f ca="1">'Четырёхпредметные наборы'!$E149/COUNT('Список покупок'!$A$2:$A$31)</f>
        <v>#N/A</v>
      </c>
      <c r="D1229" t="e">
        <f ca="1">'Четырёхпредметные наборы'!$E149/INDIRECT(ADDRESS(MATCH(A1229,Таблицы!$M$3:$M$122)+1,4,,,Таблицы!$M$1))</f>
        <v>#N/A</v>
      </c>
      <c r="E1229" s="5" t="e">
        <f t="shared" ca="1" si="19"/>
        <v>#N/A</v>
      </c>
    </row>
    <row r="1230" spans="1:5" hidden="1" x14ac:dyDescent="0.3">
      <c r="A1230" t="str">
        <f ca="1">IF('Четырёхпредметные наборы'!$E150 &gt;=Параметры!$A$2,"{"&amp;'Четырёхпредметные наборы'!B150&amp;", "&amp;'Четырёхпредметные наборы'!C150&amp;", "&amp;'Четырёхпредметные наборы'!D150&amp;"}","")</f>
        <v/>
      </c>
      <c r="B1230" t="str">
        <f ca="1">IF('Четырёхпредметные наборы'!$E150 &gt;=Параметры!$A$2,"{"&amp;'Четырёхпредметные наборы'!A150&amp;"}","")</f>
        <v/>
      </c>
      <c r="C1230">
        <f ca="1">'Четырёхпредметные наборы'!$E150/COUNT('Список покупок'!$A$2:$A$31)</f>
        <v>6.6666666666666666E-2</v>
      </c>
      <c r="D1230" t="e">
        <f ca="1">'Четырёхпредметные наборы'!$E150/INDIRECT(ADDRESS(MATCH(A1230,Таблицы!$M$3:$M$122)+1,4,,,Таблицы!$M$1))</f>
        <v>#N/A</v>
      </c>
      <c r="E1230" s="5" t="e">
        <f t="shared" ca="1" si="19"/>
        <v>#N/A</v>
      </c>
    </row>
    <row r="1231" spans="1:5" hidden="1" x14ac:dyDescent="0.3">
      <c r="A1231" t="e">
        <f ca="1">IF('Четырёхпредметные наборы'!$E151 &gt;=Параметры!$A$2,"{"&amp;'Четырёхпредметные наборы'!B151&amp;", "&amp;'Четырёхпредметные наборы'!C151&amp;", "&amp;'Четырёхпредметные наборы'!D151&amp;"}","")</f>
        <v>#N/A</v>
      </c>
      <c r="B1231" t="e">
        <f ca="1">IF('Четырёхпредметные наборы'!$E151 &gt;=Параметры!$A$2,"{"&amp;'Четырёхпредметные наборы'!A151&amp;"}","")</f>
        <v>#N/A</v>
      </c>
      <c r="C1231" t="e">
        <f ca="1">'Четырёхпредметные наборы'!$E151/COUNT('Список покупок'!$A$2:$A$31)</f>
        <v>#N/A</v>
      </c>
      <c r="D1231" t="e">
        <f ca="1">'Четырёхпредметные наборы'!$E151/INDIRECT(ADDRESS(MATCH(A1231,Таблицы!$M$3:$M$122)+1,4,,,Таблицы!$M$1))</f>
        <v>#N/A</v>
      </c>
      <c r="E1231" s="5" t="e">
        <f t="shared" ca="1" si="19"/>
        <v>#N/A</v>
      </c>
    </row>
    <row r="1232" spans="1:5" hidden="1" x14ac:dyDescent="0.3">
      <c r="A1232" t="e">
        <f ca="1">IF('Четырёхпредметные наборы'!$E152 &gt;=Параметры!$A$2,"{"&amp;'Четырёхпредметные наборы'!B152&amp;", "&amp;'Четырёхпредметные наборы'!C152&amp;", "&amp;'Четырёхпредметные наборы'!D152&amp;"}","")</f>
        <v>#N/A</v>
      </c>
      <c r="B1232" t="e">
        <f ca="1">IF('Четырёхпредметные наборы'!$E152 &gt;=Параметры!$A$2,"{"&amp;'Четырёхпредметные наборы'!A152&amp;"}","")</f>
        <v>#N/A</v>
      </c>
      <c r="C1232" t="e">
        <f ca="1">'Четырёхпредметные наборы'!$E152/COUNT('Список покупок'!$A$2:$A$31)</f>
        <v>#N/A</v>
      </c>
      <c r="D1232" t="e">
        <f ca="1">'Четырёхпредметные наборы'!$E152/INDIRECT(ADDRESS(MATCH(A1232,Таблицы!$M$3:$M$122)+1,4,,,Таблицы!$M$1))</f>
        <v>#N/A</v>
      </c>
      <c r="E1232" s="5" t="e">
        <f t="shared" ca="1" si="19"/>
        <v>#N/A</v>
      </c>
    </row>
    <row r="1233" spans="1:5" hidden="1" x14ac:dyDescent="0.3">
      <c r="A1233" t="str">
        <f ca="1">IF('Четырёхпредметные наборы'!$E153 &gt;=Параметры!$A$2,"{"&amp;'Четырёхпредметные наборы'!B153&amp;", "&amp;'Четырёхпредметные наборы'!C153&amp;", "&amp;'Четырёхпредметные наборы'!D153&amp;"}","")</f>
        <v/>
      </c>
      <c r="B1233" t="str">
        <f ca="1">IF('Четырёхпредметные наборы'!$E153 &gt;=Параметры!$A$2,"{"&amp;'Четырёхпредметные наборы'!A153&amp;"}","")</f>
        <v/>
      </c>
      <c r="C1233">
        <f ca="1">'Четырёхпредметные наборы'!$E153/COUNT('Список покупок'!$A$2:$A$31)</f>
        <v>3.3333333333333333E-2</v>
      </c>
      <c r="D1233" t="e">
        <f ca="1">'Четырёхпредметные наборы'!$E153/INDIRECT(ADDRESS(MATCH(A1233,Таблицы!$M$3:$M$122)+1,4,,,Таблицы!$M$1))</f>
        <v>#N/A</v>
      </c>
      <c r="E1233" s="5" t="e">
        <f t="shared" ca="1" si="19"/>
        <v>#N/A</v>
      </c>
    </row>
    <row r="1234" spans="1:5" hidden="1" x14ac:dyDescent="0.3">
      <c r="A1234" t="e">
        <f ca="1">IF('Четырёхпредметные наборы'!$E154 &gt;=Параметры!$A$2,"{"&amp;'Четырёхпредметные наборы'!B154&amp;", "&amp;'Четырёхпредметные наборы'!C154&amp;", "&amp;'Четырёхпредметные наборы'!D154&amp;"}","")</f>
        <v>#N/A</v>
      </c>
      <c r="B1234" t="e">
        <f ca="1">IF('Четырёхпредметные наборы'!$E154 &gt;=Параметры!$A$2,"{"&amp;'Четырёхпредметные наборы'!A154&amp;"}","")</f>
        <v>#N/A</v>
      </c>
      <c r="C1234" t="e">
        <f ca="1">'Четырёхпредметные наборы'!$E154/COUNT('Список покупок'!$A$2:$A$31)</f>
        <v>#N/A</v>
      </c>
      <c r="D1234" t="e">
        <f ca="1">'Четырёхпредметные наборы'!$E154/INDIRECT(ADDRESS(MATCH(A1234,Таблицы!$M$3:$M$122)+1,4,,,Таблицы!$M$1))</f>
        <v>#N/A</v>
      </c>
      <c r="E1234" s="5" t="e">
        <f t="shared" ca="1" si="19"/>
        <v>#N/A</v>
      </c>
    </row>
    <row r="1235" spans="1:5" hidden="1" x14ac:dyDescent="0.3">
      <c r="A1235" t="e">
        <f ca="1">IF('Четырёхпредметные наборы'!$E155 &gt;=Параметры!$A$2,"{"&amp;'Четырёхпредметные наборы'!B155&amp;", "&amp;'Четырёхпредметные наборы'!C155&amp;", "&amp;'Четырёхпредметные наборы'!D155&amp;"}","")</f>
        <v>#N/A</v>
      </c>
      <c r="B1235" t="e">
        <f ca="1">IF('Четырёхпредметные наборы'!$E155 &gt;=Параметры!$A$2,"{"&amp;'Четырёхпредметные наборы'!A155&amp;"}","")</f>
        <v>#N/A</v>
      </c>
      <c r="C1235" t="e">
        <f ca="1">'Четырёхпредметные наборы'!$E155/COUNT('Список покупок'!$A$2:$A$31)</f>
        <v>#N/A</v>
      </c>
      <c r="D1235" t="e">
        <f ca="1">'Четырёхпредметные наборы'!$E155/INDIRECT(ADDRESS(MATCH(A1235,Таблицы!$M$3:$M$122)+1,4,,,Таблицы!$M$1))</f>
        <v>#N/A</v>
      </c>
      <c r="E1235" s="5" t="e">
        <f t="shared" ca="1" si="19"/>
        <v>#N/A</v>
      </c>
    </row>
    <row r="1236" spans="1:5" hidden="1" x14ac:dyDescent="0.3">
      <c r="A1236" t="e">
        <f ca="1">IF('Четырёхпредметные наборы'!$E156 &gt;=Параметры!$A$2,"{"&amp;'Четырёхпредметные наборы'!B156&amp;", "&amp;'Четырёхпредметные наборы'!C156&amp;", "&amp;'Четырёхпредметные наборы'!D156&amp;"}","")</f>
        <v>#N/A</v>
      </c>
      <c r="B1236" t="e">
        <f ca="1">IF('Четырёхпредметные наборы'!$E156 &gt;=Параметры!$A$2,"{"&amp;'Четырёхпредметные наборы'!A156&amp;"}","")</f>
        <v>#N/A</v>
      </c>
      <c r="C1236" t="e">
        <f ca="1">'Четырёхпредметные наборы'!$E156/COUNT('Список покупок'!$A$2:$A$31)</f>
        <v>#N/A</v>
      </c>
      <c r="D1236" t="e">
        <f ca="1">'Четырёхпредметные наборы'!$E156/INDIRECT(ADDRESS(MATCH(A1236,Таблицы!$M$3:$M$122)+1,4,,,Таблицы!$M$1))</f>
        <v>#N/A</v>
      </c>
      <c r="E1236" s="5" t="e">
        <f t="shared" ca="1" si="19"/>
        <v>#N/A</v>
      </c>
    </row>
    <row r="1237" spans="1:5" hidden="1" x14ac:dyDescent="0.3">
      <c r="A1237" t="str">
        <f ca="1">IF('Четырёхпредметные наборы'!$E157 &gt;=Параметры!$A$2,"{"&amp;'Четырёхпредметные наборы'!B157&amp;", "&amp;'Четырёхпредметные наборы'!C157&amp;", "&amp;'Четырёхпредметные наборы'!D157&amp;"}","")</f>
        <v/>
      </c>
      <c r="B1237" t="str">
        <f ca="1">IF('Четырёхпредметные наборы'!$E157 &gt;=Параметры!$A$2,"{"&amp;'Четырёхпредметные наборы'!A157&amp;"}","")</f>
        <v/>
      </c>
      <c r="C1237">
        <f ca="1">'Четырёхпредметные наборы'!$E157/COUNT('Список покупок'!$A$2:$A$31)</f>
        <v>0.1</v>
      </c>
      <c r="D1237" t="e">
        <f ca="1">'Четырёхпредметные наборы'!$E157/INDIRECT(ADDRESS(MATCH(A1237,Таблицы!$M$3:$M$122)+1,4,,,Таблицы!$M$1))</f>
        <v>#N/A</v>
      </c>
      <c r="E1237" s="5" t="e">
        <f t="shared" ca="1" si="19"/>
        <v>#N/A</v>
      </c>
    </row>
    <row r="1238" spans="1:5" hidden="1" x14ac:dyDescent="0.3">
      <c r="A1238" t="e">
        <f ca="1">IF('Четырёхпредметные наборы'!$E158 &gt;=Параметры!$A$2,"{"&amp;'Четырёхпредметные наборы'!B158&amp;", "&amp;'Четырёхпредметные наборы'!C158&amp;", "&amp;'Четырёхпредметные наборы'!D158&amp;"}","")</f>
        <v>#N/A</v>
      </c>
      <c r="B1238" t="e">
        <f ca="1">IF('Четырёхпредметные наборы'!$E158 &gt;=Параметры!$A$2,"{"&amp;'Четырёхпредметные наборы'!A158&amp;"}","")</f>
        <v>#N/A</v>
      </c>
      <c r="C1238" t="e">
        <f ca="1">'Четырёхпредметные наборы'!$E158/COUNT('Список покупок'!$A$2:$A$31)</f>
        <v>#N/A</v>
      </c>
      <c r="D1238" t="e">
        <f ca="1">'Четырёхпредметные наборы'!$E158/INDIRECT(ADDRESS(MATCH(A1238,Таблицы!$M$3:$M$122)+1,4,,,Таблицы!$M$1))</f>
        <v>#N/A</v>
      </c>
      <c r="E1238" s="5" t="e">
        <f t="shared" ca="1" si="19"/>
        <v>#N/A</v>
      </c>
    </row>
    <row r="1239" spans="1:5" hidden="1" x14ac:dyDescent="0.3">
      <c r="A1239" t="e">
        <f ca="1">IF('Четырёхпредметные наборы'!$E159 &gt;=Параметры!$A$2,"{"&amp;'Четырёхпредметные наборы'!B159&amp;", "&amp;'Четырёхпредметные наборы'!C159&amp;", "&amp;'Четырёхпредметные наборы'!D159&amp;"}","")</f>
        <v>#N/A</v>
      </c>
      <c r="B1239" t="e">
        <f ca="1">IF('Четырёхпредметные наборы'!$E159 &gt;=Параметры!$A$2,"{"&amp;'Четырёхпредметные наборы'!A159&amp;"}","")</f>
        <v>#N/A</v>
      </c>
      <c r="C1239" t="e">
        <f ca="1">'Четырёхпредметные наборы'!$E159/COUNT('Список покупок'!$A$2:$A$31)</f>
        <v>#N/A</v>
      </c>
      <c r="D1239" t="e">
        <f ca="1">'Четырёхпредметные наборы'!$E159/INDIRECT(ADDRESS(MATCH(A1239,Таблицы!$M$3:$M$122)+1,4,,,Таблицы!$M$1))</f>
        <v>#N/A</v>
      </c>
      <c r="E1239" s="5" t="e">
        <f t="shared" ca="1" si="19"/>
        <v>#N/A</v>
      </c>
    </row>
    <row r="1240" spans="1:5" hidden="1" x14ac:dyDescent="0.3">
      <c r="A1240" t="str">
        <f ca="1">IF('Четырёхпредметные наборы'!$E160 &gt;=Параметры!$A$2,"{"&amp;'Четырёхпредметные наборы'!B160&amp;", "&amp;'Четырёхпредметные наборы'!C160&amp;", "&amp;'Четырёхпредметные наборы'!D160&amp;"}","")</f>
        <v/>
      </c>
      <c r="B1240" t="str">
        <f ca="1">IF('Четырёхпредметные наборы'!$E160 &gt;=Параметры!$A$2,"{"&amp;'Четырёхпредметные наборы'!A160&amp;"}","")</f>
        <v/>
      </c>
      <c r="C1240">
        <f ca="1">'Четырёхпредметные наборы'!$E160/COUNT('Список покупок'!$A$2:$A$31)</f>
        <v>3.3333333333333333E-2</v>
      </c>
      <c r="D1240" t="e">
        <f ca="1">'Четырёхпредметные наборы'!$E160/INDIRECT(ADDRESS(MATCH(A1240,Таблицы!$M$3:$M$122)+1,4,,,Таблицы!$M$1))</f>
        <v>#N/A</v>
      </c>
      <c r="E1240" s="5" t="e">
        <f t="shared" ca="1" si="19"/>
        <v>#N/A</v>
      </c>
    </row>
    <row r="1241" spans="1:5" hidden="1" x14ac:dyDescent="0.3">
      <c r="A1241" t="e">
        <f ca="1">IF('Четырёхпредметные наборы'!$E161 &gt;=Параметры!$A$2,"{"&amp;'Четырёхпредметные наборы'!B161&amp;", "&amp;'Четырёхпредметные наборы'!C161&amp;", "&amp;'Четырёхпредметные наборы'!D161&amp;"}","")</f>
        <v>#N/A</v>
      </c>
      <c r="B1241" t="e">
        <f ca="1">IF('Четырёхпредметные наборы'!$E161 &gt;=Параметры!$A$2,"{"&amp;'Четырёхпредметные наборы'!A161&amp;"}","")</f>
        <v>#N/A</v>
      </c>
      <c r="C1241" t="e">
        <f ca="1">'Четырёхпредметные наборы'!$E161/COUNT('Список покупок'!$A$2:$A$31)</f>
        <v>#N/A</v>
      </c>
      <c r="D1241" t="e">
        <f ca="1">'Четырёхпредметные наборы'!$E161/INDIRECT(ADDRESS(MATCH(A1241,Таблицы!$M$3:$M$122)+1,4,,,Таблицы!$M$1))</f>
        <v>#N/A</v>
      </c>
      <c r="E1241" s="5" t="e">
        <f t="shared" ca="1" si="19"/>
        <v>#N/A</v>
      </c>
    </row>
    <row r="1242" spans="1:5" hidden="1" x14ac:dyDescent="0.3">
      <c r="A1242" t="e">
        <f ca="1">IF('Четырёхпредметные наборы'!$E162 &gt;=Параметры!$A$2,"{"&amp;'Четырёхпредметные наборы'!B162&amp;", "&amp;'Четырёхпредметные наборы'!C162&amp;", "&amp;'Четырёхпредметные наборы'!D162&amp;"}","")</f>
        <v>#N/A</v>
      </c>
      <c r="B1242" t="e">
        <f ca="1">IF('Четырёхпредметные наборы'!$E162 &gt;=Параметры!$A$2,"{"&amp;'Четырёхпредметные наборы'!A162&amp;"}","")</f>
        <v>#N/A</v>
      </c>
      <c r="C1242" t="e">
        <f ca="1">'Четырёхпредметные наборы'!$E162/COUNT('Список покупок'!$A$2:$A$31)</f>
        <v>#N/A</v>
      </c>
      <c r="D1242" t="e">
        <f ca="1">'Четырёхпредметные наборы'!$E162/INDIRECT(ADDRESS(MATCH(A1242,Таблицы!$M$3:$M$122)+1,4,,,Таблицы!$M$1))</f>
        <v>#N/A</v>
      </c>
      <c r="E1242" s="5" t="e">
        <f t="shared" ca="1" si="19"/>
        <v>#N/A</v>
      </c>
    </row>
    <row r="1243" spans="1:5" hidden="1" x14ac:dyDescent="0.3">
      <c r="A1243" t="e">
        <f ca="1">IF('Четырёхпредметные наборы'!$E163 &gt;=Параметры!$A$2,"{"&amp;'Четырёхпредметные наборы'!B163&amp;", "&amp;'Четырёхпредметные наборы'!C163&amp;", "&amp;'Четырёхпредметные наборы'!D163&amp;"}","")</f>
        <v>#N/A</v>
      </c>
      <c r="B1243" t="e">
        <f ca="1">IF('Четырёхпредметные наборы'!$E163 &gt;=Параметры!$A$2,"{"&amp;'Четырёхпредметные наборы'!A163&amp;"}","")</f>
        <v>#N/A</v>
      </c>
      <c r="C1243" t="e">
        <f ca="1">'Четырёхпредметные наборы'!$E163/COUNT('Список покупок'!$A$2:$A$31)</f>
        <v>#N/A</v>
      </c>
      <c r="D1243" t="e">
        <f ca="1">'Четырёхпредметные наборы'!$E163/INDIRECT(ADDRESS(MATCH(A1243,Таблицы!$M$3:$M$122)+1,4,,,Таблицы!$M$1))</f>
        <v>#N/A</v>
      </c>
      <c r="E1243" s="5" t="e">
        <f t="shared" ca="1" si="19"/>
        <v>#N/A</v>
      </c>
    </row>
    <row r="1244" spans="1:5" hidden="1" x14ac:dyDescent="0.3">
      <c r="A1244" t="e">
        <f ca="1">IF('Четырёхпредметные наборы'!$E164 &gt;=Параметры!$A$2,"{"&amp;'Четырёхпредметные наборы'!B164&amp;", "&amp;'Четырёхпредметные наборы'!C164&amp;", "&amp;'Четырёхпредметные наборы'!D164&amp;"}","")</f>
        <v>#N/A</v>
      </c>
      <c r="B1244" t="e">
        <f ca="1">IF('Четырёхпредметные наборы'!$E164 &gt;=Параметры!$A$2,"{"&amp;'Четырёхпредметные наборы'!A164&amp;"}","")</f>
        <v>#N/A</v>
      </c>
      <c r="C1244" t="e">
        <f ca="1">'Четырёхпредметные наборы'!$E164/COUNT('Список покупок'!$A$2:$A$31)</f>
        <v>#N/A</v>
      </c>
      <c r="D1244" t="e">
        <f ca="1">'Четырёхпредметные наборы'!$E164/INDIRECT(ADDRESS(MATCH(A1244,Таблицы!$M$3:$M$122)+1,4,,,Таблицы!$M$1))</f>
        <v>#N/A</v>
      </c>
      <c r="E1244" s="5" t="e">
        <f t="shared" ca="1" si="19"/>
        <v>#N/A</v>
      </c>
    </row>
    <row r="1245" spans="1:5" hidden="1" x14ac:dyDescent="0.3">
      <c r="A1245" t="e">
        <f ca="1">IF('Четырёхпредметные наборы'!$E165 &gt;=Параметры!$A$2,"{"&amp;'Четырёхпредметные наборы'!B165&amp;", "&amp;'Четырёхпредметные наборы'!C165&amp;", "&amp;'Четырёхпредметные наборы'!D165&amp;"}","")</f>
        <v>#N/A</v>
      </c>
      <c r="B1245" t="e">
        <f ca="1">IF('Четырёхпредметные наборы'!$E165 &gt;=Параметры!$A$2,"{"&amp;'Четырёхпредметные наборы'!A165&amp;"}","")</f>
        <v>#N/A</v>
      </c>
      <c r="C1245" t="e">
        <f ca="1">'Четырёхпредметные наборы'!$E165/COUNT('Список покупок'!$A$2:$A$31)</f>
        <v>#N/A</v>
      </c>
      <c r="D1245" t="e">
        <f ca="1">'Четырёхпредметные наборы'!$E165/INDIRECT(ADDRESS(MATCH(A1245,Таблицы!$M$3:$M$122)+1,4,,,Таблицы!$M$1))</f>
        <v>#N/A</v>
      </c>
      <c r="E1245" s="5" t="e">
        <f t="shared" ca="1" si="19"/>
        <v>#N/A</v>
      </c>
    </row>
    <row r="1246" spans="1:5" hidden="1" x14ac:dyDescent="0.3">
      <c r="A1246" t="e">
        <f ca="1">IF('Четырёхпредметные наборы'!$E166 &gt;=Параметры!$A$2,"{"&amp;'Четырёхпредметные наборы'!B166&amp;", "&amp;'Четырёхпредметные наборы'!C166&amp;", "&amp;'Четырёхпредметные наборы'!D166&amp;"}","")</f>
        <v>#N/A</v>
      </c>
      <c r="B1246" t="e">
        <f ca="1">IF('Четырёхпредметные наборы'!$E166 &gt;=Параметры!$A$2,"{"&amp;'Четырёхпредметные наборы'!A166&amp;"}","")</f>
        <v>#N/A</v>
      </c>
      <c r="C1246" t="e">
        <f ca="1">'Четырёхпредметные наборы'!$E166/COUNT('Список покупок'!$A$2:$A$31)</f>
        <v>#N/A</v>
      </c>
      <c r="D1246" t="e">
        <f ca="1">'Четырёхпредметные наборы'!$E166/INDIRECT(ADDRESS(MATCH(A1246,Таблицы!$M$3:$M$122)+1,4,,,Таблицы!$M$1))</f>
        <v>#N/A</v>
      </c>
      <c r="E1246" s="5" t="e">
        <f t="shared" ca="1" si="19"/>
        <v>#N/A</v>
      </c>
    </row>
    <row r="1247" spans="1:5" hidden="1" x14ac:dyDescent="0.3">
      <c r="A1247" t="e">
        <f ca="1">IF('Четырёхпредметные наборы'!$E167 &gt;=Параметры!$A$2,"{"&amp;'Четырёхпредметные наборы'!B167&amp;", "&amp;'Четырёхпредметные наборы'!C167&amp;", "&amp;'Четырёхпредметные наборы'!D167&amp;"}","")</f>
        <v>#N/A</v>
      </c>
      <c r="B1247" t="e">
        <f ca="1">IF('Четырёхпредметные наборы'!$E167 &gt;=Параметры!$A$2,"{"&amp;'Четырёхпредметные наборы'!A167&amp;"}","")</f>
        <v>#N/A</v>
      </c>
      <c r="C1247" t="e">
        <f ca="1">'Четырёхпредметные наборы'!$E167/COUNT('Список покупок'!$A$2:$A$31)</f>
        <v>#N/A</v>
      </c>
      <c r="D1247" t="e">
        <f ca="1">'Четырёхпредметные наборы'!$E167/INDIRECT(ADDRESS(MATCH(A1247,Таблицы!$M$3:$M$122)+1,4,,,Таблицы!$M$1))</f>
        <v>#N/A</v>
      </c>
      <c r="E1247" s="5" t="e">
        <f t="shared" ca="1" si="19"/>
        <v>#N/A</v>
      </c>
    </row>
    <row r="1248" spans="1:5" hidden="1" x14ac:dyDescent="0.3">
      <c r="A1248" t="e">
        <f ca="1">IF('Четырёхпредметные наборы'!$E168 &gt;=Параметры!$A$2,"{"&amp;'Четырёхпредметные наборы'!B168&amp;", "&amp;'Четырёхпредметные наборы'!C168&amp;", "&amp;'Четырёхпредметные наборы'!D168&amp;"}","")</f>
        <v>#N/A</v>
      </c>
      <c r="B1248" t="e">
        <f ca="1">IF('Четырёхпредметные наборы'!$E168 &gt;=Параметры!$A$2,"{"&amp;'Четырёхпредметные наборы'!A168&amp;"}","")</f>
        <v>#N/A</v>
      </c>
      <c r="C1248" t="e">
        <f ca="1">'Четырёхпредметные наборы'!$E168/COUNT('Список покупок'!$A$2:$A$31)</f>
        <v>#N/A</v>
      </c>
      <c r="D1248" t="e">
        <f ca="1">'Четырёхпредметные наборы'!$E168/INDIRECT(ADDRESS(MATCH(A1248,Таблицы!$M$3:$M$122)+1,4,,,Таблицы!$M$1))</f>
        <v>#N/A</v>
      </c>
      <c r="E1248" s="5" t="e">
        <f t="shared" ca="1" si="19"/>
        <v>#N/A</v>
      </c>
    </row>
    <row r="1249" spans="1:5" hidden="1" x14ac:dyDescent="0.3">
      <c r="A1249" t="str">
        <f ca="1">IF('Четырёхпредметные наборы'!$E169 &gt;=Параметры!$A$2,"{"&amp;'Четырёхпредметные наборы'!B169&amp;", "&amp;'Четырёхпредметные наборы'!C169&amp;", "&amp;'Четырёхпредметные наборы'!D169&amp;"}","")</f>
        <v/>
      </c>
      <c r="B1249" t="str">
        <f ca="1">IF('Четырёхпредметные наборы'!$E169 &gt;=Параметры!$A$2,"{"&amp;'Четырёхпредметные наборы'!A169&amp;"}","")</f>
        <v/>
      </c>
      <c r="C1249">
        <f ca="1">'Четырёхпредметные наборы'!$E169/COUNT('Список покупок'!$A$2:$A$31)</f>
        <v>3.3333333333333333E-2</v>
      </c>
      <c r="D1249" t="e">
        <f ca="1">'Четырёхпредметные наборы'!$E169/INDIRECT(ADDRESS(MATCH(A1249,Таблицы!$M$3:$M$122)+1,4,,,Таблицы!$M$1))</f>
        <v>#N/A</v>
      </c>
      <c r="E1249" s="5" t="e">
        <f t="shared" ca="1" si="19"/>
        <v>#N/A</v>
      </c>
    </row>
    <row r="1250" spans="1:5" hidden="1" x14ac:dyDescent="0.3">
      <c r="A1250" t="e">
        <f ca="1">IF('Четырёхпредметные наборы'!$E170 &gt;=Параметры!$A$2,"{"&amp;'Четырёхпредметные наборы'!B170&amp;", "&amp;'Четырёхпредметные наборы'!C170&amp;", "&amp;'Четырёхпредметные наборы'!D170&amp;"}","")</f>
        <v>#N/A</v>
      </c>
      <c r="B1250" t="e">
        <f ca="1">IF('Четырёхпредметные наборы'!$E170 &gt;=Параметры!$A$2,"{"&amp;'Четырёхпредметные наборы'!A170&amp;"}","")</f>
        <v>#N/A</v>
      </c>
      <c r="C1250" t="e">
        <f ca="1">'Четырёхпредметные наборы'!$E170/COUNT('Список покупок'!$A$2:$A$31)</f>
        <v>#N/A</v>
      </c>
      <c r="D1250" t="e">
        <f ca="1">'Четырёхпредметные наборы'!$E170/INDIRECT(ADDRESS(MATCH(A1250,Таблицы!$M$3:$M$122)+1,4,,,Таблицы!$M$1))</f>
        <v>#N/A</v>
      </c>
      <c r="E1250" s="5" t="e">
        <f t="shared" ca="1" si="19"/>
        <v>#N/A</v>
      </c>
    </row>
    <row r="1251" spans="1:5" hidden="1" x14ac:dyDescent="0.3">
      <c r="A1251" t="e">
        <f ca="1">IF('Четырёхпредметные наборы'!$E171 &gt;=Параметры!$A$2,"{"&amp;'Четырёхпредметные наборы'!B171&amp;", "&amp;'Четырёхпредметные наборы'!C171&amp;", "&amp;'Четырёхпредметные наборы'!D171&amp;"}","")</f>
        <v>#N/A</v>
      </c>
      <c r="B1251" t="e">
        <f ca="1">IF('Четырёхпредметные наборы'!$E171 &gt;=Параметры!$A$2,"{"&amp;'Четырёхпредметные наборы'!A171&amp;"}","")</f>
        <v>#N/A</v>
      </c>
      <c r="C1251" t="e">
        <f ca="1">'Четырёхпредметные наборы'!$E171/COUNT('Список покупок'!$A$2:$A$31)</f>
        <v>#N/A</v>
      </c>
      <c r="D1251" t="e">
        <f ca="1">'Четырёхпредметные наборы'!$E171/INDIRECT(ADDRESS(MATCH(A1251,Таблицы!$M$3:$M$122)+1,4,,,Таблицы!$M$1))</f>
        <v>#N/A</v>
      </c>
      <c r="E1251" s="5" t="e">
        <f t="shared" ca="1" si="19"/>
        <v>#N/A</v>
      </c>
    </row>
    <row r="1252" spans="1:5" hidden="1" x14ac:dyDescent="0.3">
      <c r="A1252" t="e">
        <f ca="1">IF('Четырёхпредметные наборы'!$E172 &gt;=Параметры!$A$2,"{"&amp;'Четырёхпредметные наборы'!B172&amp;", "&amp;'Четырёхпредметные наборы'!C172&amp;", "&amp;'Четырёхпредметные наборы'!D172&amp;"}","")</f>
        <v>#N/A</v>
      </c>
      <c r="B1252" t="e">
        <f ca="1">IF('Четырёхпредметные наборы'!$E172 &gt;=Параметры!$A$2,"{"&amp;'Четырёхпредметные наборы'!A172&amp;"}","")</f>
        <v>#N/A</v>
      </c>
      <c r="C1252" t="e">
        <f ca="1">'Четырёхпредметные наборы'!$E172/COUNT('Список покупок'!$A$2:$A$31)</f>
        <v>#N/A</v>
      </c>
      <c r="D1252" t="e">
        <f ca="1">'Четырёхпредметные наборы'!$E172/INDIRECT(ADDRESS(MATCH(A1252,Таблицы!$M$3:$M$122)+1,4,,,Таблицы!$M$1))</f>
        <v>#N/A</v>
      </c>
      <c r="E1252" s="5" t="e">
        <f t="shared" ca="1" si="19"/>
        <v>#N/A</v>
      </c>
    </row>
    <row r="1253" spans="1:5" hidden="1" x14ac:dyDescent="0.3">
      <c r="A1253" t="e">
        <f ca="1">IF('Четырёхпредметные наборы'!$E173 &gt;=Параметры!$A$2,"{"&amp;'Четырёхпредметные наборы'!B173&amp;", "&amp;'Четырёхпредметные наборы'!C173&amp;", "&amp;'Четырёхпредметные наборы'!D173&amp;"}","")</f>
        <v>#N/A</v>
      </c>
      <c r="B1253" t="e">
        <f ca="1">IF('Четырёхпредметные наборы'!$E173 &gt;=Параметры!$A$2,"{"&amp;'Четырёхпредметные наборы'!A173&amp;"}","")</f>
        <v>#N/A</v>
      </c>
      <c r="C1253" t="e">
        <f ca="1">'Четырёхпредметные наборы'!$E173/COUNT('Список покупок'!$A$2:$A$31)</f>
        <v>#N/A</v>
      </c>
      <c r="D1253" t="e">
        <f ca="1">'Четырёхпредметные наборы'!$E173/INDIRECT(ADDRESS(MATCH(A1253,Таблицы!$M$3:$M$122)+1,4,,,Таблицы!$M$1))</f>
        <v>#N/A</v>
      </c>
      <c r="E1253" s="5" t="e">
        <f t="shared" ca="1" si="19"/>
        <v>#N/A</v>
      </c>
    </row>
    <row r="1254" spans="1:5" hidden="1" x14ac:dyDescent="0.3">
      <c r="A1254" t="e">
        <f ca="1">IF('Четырёхпредметные наборы'!$E174 &gt;=Параметры!$A$2,"{"&amp;'Четырёхпредметные наборы'!B174&amp;", "&amp;'Четырёхпредметные наборы'!C174&amp;", "&amp;'Четырёхпредметные наборы'!D174&amp;"}","")</f>
        <v>#N/A</v>
      </c>
      <c r="B1254" t="e">
        <f ca="1">IF('Четырёхпредметные наборы'!$E174 &gt;=Параметры!$A$2,"{"&amp;'Четырёхпредметные наборы'!A174&amp;"}","")</f>
        <v>#N/A</v>
      </c>
      <c r="C1254" t="e">
        <f ca="1">'Четырёхпредметные наборы'!$E174/COUNT('Список покупок'!$A$2:$A$31)</f>
        <v>#N/A</v>
      </c>
      <c r="D1254" t="e">
        <f ca="1">'Четырёхпредметные наборы'!$E174/INDIRECT(ADDRESS(MATCH(A1254,Таблицы!$M$3:$M$122)+1,4,,,Таблицы!$M$1))</f>
        <v>#N/A</v>
      </c>
      <c r="E1254" s="5" t="e">
        <f t="shared" ca="1" si="19"/>
        <v>#N/A</v>
      </c>
    </row>
    <row r="1255" spans="1:5" hidden="1" x14ac:dyDescent="0.3">
      <c r="A1255" t="e">
        <f ca="1">IF('Четырёхпредметные наборы'!$E175 &gt;=Параметры!$A$2,"{"&amp;'Четырёхпредметные наборы'!B175&amp;", "&amp;'Четырёхпредметные наборы'!C175&amp;", "&amp;'Четырёхпредметные наборы'!D175&amp;"}","")</f>
        <v>#N/A</v>
      </c>
      <c r="B1255" t="e">
        <f ca="1">IF('Четырёхпредметные наборы'!$E175 &gt;=Параметры!$A$2,"{"&amp;'Четырёхпредметные наборы'!A175&amp;"}","")</f>
        <v>#N/A</v>
      </c>
      <c r="C1255" t="e">
        <f ca="1">'Четырёхпредметные наборы'!$E175/COUNT('Список покупок'!$A$2:$A$31)</f>
        <v>#N/A</v>
      </c>
      <c r="D1255" t="e">
        <f ca="1">'Четырёхпредметные наборы'!$E175/INDIRECT(ADDRESS(MATCH(A1255,Таблицы!$M$3:$M$122)+1,4,,,Таблицы!$M$1))</f>
        <v>#N/A</v>
      </c>
      <c r="E1255" s="5" t="e">
        <f t="shared" ca="1" si="19"/>
        <v>#N/A</v>
      </c>
    </row>
    <row r="1256" spans="1:5" hidden="1" x14ac:dyDescent="0.3">
      <c r="A1256" t="e">
        <f ca="1">IF('Четырёхпредметные наборы'!$E176 &gt;=Параметры!$A$2,"{"&amp;'Четырёхпредметные наборы'!B176&amp;", "&amp;'Четырёхпредметные наборы'!C176&amp;", "&amp;'Четырёхпредметные наборы'!D176&amp;"}","")</f>
        <v>#N/A</v>
      </c>
      <c r="B1256" t="e">
        <f ca="1">IF('Четырёхпредметные наборы'!$E176 &gt;=Параметры!$A$2,"{"&amp;'Четырёхпредметные наборы'!A176&amp;"}","")</f>
        <v>#N/A</v>
      </c>
      <c r="C1256" t="e">
        <f ca="1">'Четырёхпредметные наборы'!$E176/COUNT('Список покупок'!$A$2:$A$31)</f>
        <v>#N/A</v>
      </c>
      <c r="D1256" t="e">
        <f ca="1">'Четырёхпредметные наборы'!$E176/INDIRECT(ADDRESS(MATCH(A1256,Таблицы!$M$3:$M$122)+1,4,,,Таблицы!$M$1))</f>
        <v>#N/A</v>
      </c>
      <c r="E1256" s="5" t="e">
        <f t="shared" ca="1" si="19"/>
        <v>#N/A</v>
      </c>
    </row>
    <row r="1257" spans="1:5" hidden="1" x14ac:dyDescent="0.3">
      <c r="A1257" t="str">
        <f ca="1">IF('Четырёхпредметные наборы'!$E177 &gt;=Параметры!$A$2,"{"&amp;'Четырёхпредметные наборы'!B177&amp;", "&amp;'Четырёхпредметные наборы'!C177&amp;", "&amp;'Четырёхпредметные наборы'!D177&amp;"}","")</f>
        <v/>
      </c>
      <c r="B1257" t="str">
        <f ca="1">IF('Четырёхпредметные наборы'!$E177 &gt;=Параметры!$A$2,"{"&amp;'Четырёхпредметные наборы'!A177&amp;"}","")</f>
        <v/>
      </c>
      <c r="C1257">
        <f ca="1">'Четырёхпредметные наборы'!$E177/COUNT('Список покупок'!$A$2:$A$31)</f>
        <v>0.1</v>
      </c>
      <c r="D1257" t="e">
        <f ca="1">'Четырёхпредметные наборы'!$E177/INDIRECT(ADDRESS(MATCH(A1257,Таблицы!$M$3:$M$122)+1,4,,,Таблицы!$M$1))</f>
        <v>#N/A</v>
      </c>
      <c r="E1257" s="5" t="e">
        <f t="shared" ca="1" si="19"/>
        <v>#N/A</v>
      </c>
    </row>
    <row r="1258" spans="1:5" hidden="1" x14ac:dyDescent="0.3">
      <c r="A1258" t="e">
        <f ca="1">IF('Четырёхпредметные наборы'!$E178 &gt;=Параметры!$A$2,"{"&amp;'Четырёхпредметные наборы'!B178&amp;", "&amp;'Четырёхпредметные наборы'!C178&amp;", "&amp;'Четырёхпредметные наборы'!D178&amp;"}","")</f>
        <v>#N/A</v>
      </c>
      <c r="B1258" t="e">
        <f ca="1">IF('Четырёхпредметные наборы'!$E178 &gt;=Параметры!$A$2,"{"&amp;'Четырёхпредметные наборы'!A178&amp;"}","")</f>
        <v>#N/A</v>
      </c>
      <c r="C1258" t="e">
        <f ca="1">'Четырёхпредметные наборы'!$E178/COUNT('Список покупок'!$A$2:$A$31)</f>
        <v>#N/A</v>
      </c>
      <c r="D1258" t="e">
        <f ca="1">'Четырёхпредметные наборы'!$E178/INDIRECT(ADDRESS(MATCH(A1258,Таблицы!$M$3:$M$122)+1,4,,,Таблицы!$M$1))</f>
        <v>#N/A</v>
      </c>
      <c r="E1258" s="5" t="e">
        <f t="shared" ca="1" si="19"/>
        <v>#N/A</v>
      </c>
    </row>
    <row r="1259" spans="1:5" hidden="1" x14ac:dyDescent="0.3">
      <c r="A1259" t="e">
        <f ca="1">IF('Четырёхпредметные наборы'!$E179 &gt;=Параметры!$A$2,"{"&amp;'Четырёхпредметные наборы'!B179&amp;", "&amp;'Четырёхпредметные наборы'!C179&amp;", "&amp;'Четырёхпредметные наборы'!D179&amp;"}","")</f>
        <v>#N/A</v>
      </c>
      <c r="B1259" t="e">
        <f ca="1">IF('Четырёхпредметные наборы'!$E179 &gt;=Параметры!$A$2,"{"&amp;'Четырёхпредметные наборы'!A179&amp;"}","")</f>
        <v>#N/A</v>
      </c>
      <c r="C1259" t="e">
        <f ca="1">'Четырёхпредметные наборы'!$E179/COUNT('Список покупок'!$A$2:$A$31)</f>
        <v>#N/A</v>
      </c>
      <c r="D1259" t="e">
        <f ca="1">'Четырёхпредметные наборы'!$E179/INDIRECT(ADDRESS(MATCH(A1259,Таблицы!$M$3:$M$122)+1,4,,,Таблицы!$M$1))</f>
        <v>#N/A</v>
      </c>
      <c r="E1259" s="5" t="e">
        <f t="shared" ca="1" si="19"/>
        <v>#N/A</v>
      </c>
    </row>
    <row r="1260" spans="1:5" hidden="1" x14ac:dyDescent="0.3">
      <c r="A1260" t="str">
        <f ca="1">IF('Четырёхпредметные наборы'!$E180 &gt;=Параметры!$A$2,"{"&amp;'Четырёхпредметные наборы'!B180&amp;", "&amp;'Четырёхпредметные наборы'!C180&amp;", "&amp;'Четырёхпредметные наборы'!D180&amp;"}","")</f>
        <v/>
      </c>
      <c r="B1260" t="str">
        <f ca="1">IF('Четырёхпредметные наборы'!$E180 &gt;=Параметры!$A$2,"{"&amp;'Четырёхпредметные наборы'!A180&amp;"}","")</f>
        <v/>
      </c>
      <c r="C1260">
        <f ca="1">'Четырёхпредметные наборы'!$E180/COUNT('Список покупок'!$A$2:$A$31)</f>
        <v>6.6666666666666666E-2</v>
      </c>
      <c r="D1260" t="e">
        <f ca="1">'Четырёхпредметные наборы'!$E180/INDIRECT(ADDRESS(MATCH(A1260,Таблицы!$M$3:$M$122)+1,4,,,Таблицы!$M$1))</f>
        <v>#N/A</v>
      </c>
      <c r="E1260" s="5" t="e">
        <f t="shared" ca="1" si="19"/>
        <v>#N/A</v>
      </c>
    </row>
    <row r="1261" spans="1:5" hidden="1" x14ac:dyDescent="0.3">
      <c r="A1261" t="e">
        <f ca="1">IF('Четырёхпредметные наборы'!$E181 &gt;=Параметры!$A$2,"{"&amp;'Четырёхпредметные наборы'!B181&amp;", "&amp;'Четырёхпредметные наборы'!C181&amp;", "&amp;'Четырёхпредметные наборы'!D181&amp;"}","")</f>
        <v>#N/A</v>
      </c>
      <c r="B1261" t="e">
        <f ca="1">IF('Четырёхпредметные наборы'!$E181 &gt;=Параметры!$A$2,"{"&amp;'Четырёхпредметные наборы'!A181&amp;"}","")</f>
        <v>#N/A</v>
      </c>
      <c r="C1261" t="e">
        <f ca="1">'Четырёхпредметные наборы'!$E181/COUNT('Список покупок'!$A$2:$A$31)</f>
        <v>#N/A</v>
      </c>
      <c r="D1261" t="e">
        <f ca="1">'Четырёхпредметные наборы'!$E181/INDIRECT(ADDRESS(MATCH(A1261,Таблицы!$M$3:$M$122)+1,4,,,Таблицы!$M$1))</f>
        <v>#N/A</v>
      </c>
      <c r="E1261" s="5" t="e">
        <f t="shared" ca="1" si="19"/>
        <v>#N/A</v>
      </c>
    </row>
    <row r="1262" spans="1:5" hidden="1" x14ac:dyDescent="0.3">
      <c r="A1262" t="e">
        <f ca="1">IF('Четырёхпредметные наборы'!$E182 &gt;=Параметры!$A$2,"{"&amp;'Четырёхпредметные наборы'!B182&amp;", "&amp;'Четырёхпредметные наборы'!C182&amp;", "&amp;'Четырёхпредметные наборы'!D182&amp;"}","")</f>
        <v>#N/A</v>
      </c>
      <c r="B1262" t="e">
        <f ca="1">IF('Четырёхпредметные наборы'!$E182 &gt;=Параметры!$A$2,"{"&amp;'Четырёхпредметные наборы'!A182&amp;"}","")</f>
        <v>#N/A</v>
      </c>
      <c r="C1262" t="e">
        <f ca="1">'Четырёхпредметные наборы'!$E182/COUNT('Список покупок'!$A$2:$A$31)</f>
        <v>#N/A</v>
      </c>
      <c r="D1262" t="e">
        <f ca="1">'Четырёхпредметные наборы'!$E182/INDIRECT(ADDRESS(MATCH(A1262,Таблицы!$M$3:$M$122)+1,4,,,Таблицы!$M$1))</f>
        <v>#N/A</v>
      </c>
      <c r="E1262" s="5" t="e">
        <f t="shared" ca="1" si="19"/>
        <v>#N/A</v>
      </c>
    </row>
    <row r="1263" spans="1:5" hidden="1" x14ac:dyDescent="0.3">
      <c r="A1263" t="e">
        <f ca="1">IF('Четырёхпредметные наборы'!$E183 &gt;=Параметры!$A$2,"{"&amp;'Четырёхпредметные наборы'!B183&amp;", "&amp;'Четырёхпредметные наборы'!C183&amp;", "&amp;'Четырёхпредметные наборы'!D183&amp;"}","")</f>
        <v>#N/A</v>
      </c>
      <c r="B1263" t="e">
        <f ca="1">IF('Четырёхпредметные наборы'!$E183 &gt;=Параметры!$A$2,"{"&amp;'Четырёхпредметные наборы'!A183&amp;"}","")</f>
        <v>#N/A</v>
      </c>
      <c r="C1263" t="e">
        <f ca="1">'Четырёхпредметные наборы'!$E183/COUNT('Список покупок'!$A$2:$A$31)</f>
        <v>#N/A</v>
      </c>
      <c r="D1263" t="e">
        <f ca="1">'Четырёхпредметные наборы'!$E183/INDIRECT(ADDRESS(MATCH(A1263,Таблицы!$M$3:$M$122)+1,4,,,Таблицы!$M$1))</f>
        <v>#N/A</v>
      </c>
      <c r="E1263" s="5" t="e">
        <f t="shared" ca="1" si="19"/>
        <v>#N/A</v>
      </c>
    </row>
    <row r="1264" spans="1:5" hidden="1" x14ac:dyDescent="0.3">
      <c r="A1264" t="e">
        <f ca="1">IF('Четырёхпредметные наборы'!$E184 &gt;=Параметры!$A$2,"{"&amp;'Четырёхпредметные наборы'!B184&amp;", "&amp;'Четырёхпредметные наборы'!C184&amp;", "&amp;'Четырёхпредметные наборы'!D184&amp;"}","")</f>
        <v>#N/A</v>
      </c>
      <c r="B1264" t="e">
        <f ca="1">IF('Четырёхпредметные наборы'!$E184 &gt;=Параметры!$A$2,"{"&amp;'Четырёхпредметные наборы'!A184&amp;"}","")</f>
        <v>#N/A</v>
      </c>
      <c r="C1264" t="e">
        <f ca="1">'Четырёхпредметные наборы'!$E184/COUNT('Список покупок'!$A$2:$A$31)</f>
        <v>#N/A</v>
      </c>
      <c r="D1264" t="e">
        <f ca="1">'Четырёхпредметные наборы'!$E184/INDIRECT(ADDRESS(MATCH(A1264,Таблицы!$M$3:$M$122)+1,4,,,Таблицы!$M$1))</f>
        <v>#N/A</v>
      </c>
      <c r="E1264" s="5" t="e">
        <f t="shared" ca="1" si="19"/>
        <v>#N/A</v>
      </c>
    </row>
    <row r="1265" spans="1:5" hidden="1" x14ac:dyDescent="0.3">
      <c r="A1265" t="e">
        <f ca="1">IF('Четырёхпредметные наборы'!$E185 &gt;=Параметры!$A$2,"{"&amp;'Четырёхпредметные наборы'!B185&amp;", "&amp;'Четырёхпредметные наборы'!C185&amp;", "&amp;'Четырёхпредметные наборы'!D185&amp;"}","")</f>
        <v>#N/A</v>
      </c>
      <c r="B1265" t="e">
        <f ca="1">IF('Четырёхпредметные наборы'!$E185 &gt;=Параметры!$A$2,"{"&amp;'Четырёхпредметные наборы'!A185&amp;"}","")</f>
        <v>#N/A</v>
      </c>
      <c r="C1265" t="e">
        <f ca="1">'Четырёхпредметные наборы'!$E185/COUNT('Список покупок'!$A$2:$A$31)</f>
        <v>#N/A</v>
      </c>
      <c r="D1265" t="e">
        <f ca="1">'Четырёхпредметные наборы'!$E185/INDIRECT(ADDRESS(MATCH(A1265,Таблицы!$M$3:$M$122)+1,4,,,Таблицы!$M$1))</f>
        <v>#N/A</v>
      </c>
      <c r="E1265" s="5" t="e">
        <f t="shared" ca="1" si="19"/>
        <v>#N/A</v>
      </c>
    </row>
    <row r="1266" spans="1:5" hidden="1" x14ac:dyDescent="0.3">
      <c r="A1266" t="e">
        <f ca="1">IF('Четырёхпредметные наборы'!$E186 &gt;=Параметры!$A$2,"{"&amp;'Четырёхпредметные наборы'!B186&amp;", "&amp;'Четырёхпредметные наборы'!C186&amp;", "&amp;'Четырёхпредметные наборы'!D186&amp;"}","")</f>
        <v>#N/A</v>
      </c>
      <c r="B1266" t="e">
        <f ca="1">IF('Четырёхпредметные наборы'!$E186 &gt;=Параметры!$A$2,"{"&amp;'Четырёхпредметные наборы'!A186&amp;"}","")</f>
        <v>#N/A</v>
      </c>
      <c r="C1266" t="e">
        <f ca="1">'Четырёхпредметные наборы'!$E186/COUNT('Список покупок'!$A$2:$A$31)</f>
        <v>#N/A</v>
      </c>
      <c r="D1266" t="e">
        <f ca="1">'Четырёхпредметные наборы'!$E186/INDIRECT(ADDRESS(MATCH(A1266,Таблицы!$M$3:$M$122)+1,4,,,Таблицы!$M$1))</f>
        <v>#N/A</v>
      </c>
      <c r="E1266" s="5" t="e">
        <f t="shared" ca="1" si="19"/>
        <v>#N/A</v>
      </c>
    </row>
    <row r="1267" spans="1:5" hidden="1" x14ac:dyDescent="0.3">
      <c r="A1267" t="e">
        <f ca="1">IF('Четырёхпредметные наборы'!$E187 &gt;=Параметры!$A$2,"{"&amp;'Четырёхпредметные наборы'!B187&amp;", "&amp;'Четырёхпредметные наборы'!C187&amp;", "&amp;'Четырёхпредметные наборы'!D187&amp;"}","")</f>
        <v>#N/A</v>
      </c>
      <c r="B1267" t="e">
        <f ca="1">IF('Четырёхпредметные наборы'!$E187 &gt;=Параметры!$A$2,"{"&amp;'Четырёхпредметные наборы'!A187&amp;"}","")</f>
        <v>#N/A</v>
      </c>
      <c r="C1267" t="e">
        <f ca="1">'Четырёхпредметные наборы'!$E187/COUNT('Список покупок'!$A$2:$A$31)</f>
        <v>#N/A</v>
      </c>
      <c r="D1267" t="e">
        <f ca="1">'Четырёхпредметные наборы'!$E187/INDIRECT(ADDRESS(MATCH(A1267,Таблицы!$M$3:$M$122)+1,4,,,Таблицы!$M$1))</f>
        <v>#N/A</v>
      </c>
      <c r="E1267" s="5" t="e">
        <f t="shared" ca="1" si="19"/>
        <v>#N/A</v>
      </c>
    </row>
    <row r="1268" spans="1:5" hidden="1" x14ac:dyDescent="0.3">
      <c r="A1268" t="e">
        <f ca="1">IF('Четырёхпредметные наборы'!$E188 &gt;=Параметры!$A$2,"{"&amp;'Четырёхпредметные наборы'!B188&amp;", "&amp;'Четырёхпредметные наборы'!C188&amp;", "&amp;'Четырёхпредметные наборы'!D188&amp;"}","")</f>
        <v>#N/A</v>
      </c>
      <c r="B1268" t="e">
        <f ca="1">IF('Четырёхпредметные наборы'!$E188 &gt;=Параметры!$A$2,"{"&amp;'Четырёхпредметные наборы'!A188&amp;"}","")</f>
        <v>#N/A</v>
      </c>
      <c r="C1268" t="e">
        <f ca="1">'Четырёхпредметные наборы'!$E188/COUNT('Список покупок'!$A$2:$A$31)</f>
        <v>#N/A</v>
      </c>
      <c r="D1268" t="e">
        <f ca="1">'Четырёхпредметные наборы'!$E188/INDIRECT(ADDRESS(MATCH(A1268,Таблицы!$M$3:$M$122)+1,4,,,Таблицы!$M$1))</f>
        <v>#N/A</v>
      </c>
      <c r="E1268" s="5" t="e">
        <f t="shared" ca="1" si="19"/>
        <v>#N/A</v>
      </c>
    </row>
    <row r="1269" spans="1:5" hidden="1" x14ac:dyDescent="0.3">
      <c r="A1269" t="e">
        <f ca="1">IF('Четырёхпредметные наборы'!$E189 &gt;=Параметры!$A$2,"{"&amp;'Четырёхпредметные наборы'!B189&amp;", "&amp;'Четырёхпредметные наборы'!C189&amp;", "&amp;'Четырёхпредметные наборы'!D189&amp;"}","")</f>
        <v>#N/A</v>
      </c>
      <c r="B1269" t="e">
        <f ca="1">IF('Четырёхпредметные наборы'!$E189 &gt;=Параметры!$A$2,"{"&amp;'Четырёхпредметные наборы'!A189&amp;"}","")</f>
        <v>#N/A</v>
      </c>
      <c r="C1269" t="e">
        <f ca="1">'Четырёхпредметные наборы'!$E189/COUNT('Список покупок'!$A$2:$A$31)</f>
        <v>#N/A</v>
      </c>
      <c r="D1269" t="e">
        <f ca="1">'Четырёхпредметные наборы'!$E189/INDIRECT(ADDRESS(MATCH(A1269,Таблицы!$M$3:$M$122)+1,4,,,Таблицы!$M$1))</f>
        <v>#N/A</v>
      </c>
      <c r="E1269" s="5" t="e">
        <f t="shared" ca="1" si="19"/>
        <v>#N/A</v>
      </c>
    </row>
    <row r="1270" spans="1:5" hidden="1" x14ac:dyDescent="0.3">
      <c r="A1270" t="e">
        <f ca="1">IF('Четырёхпредметные наборы'!$E190 &gt;=Параметры!$A$2,"{"&amp;'Четырёхпредметные наборы'!B190&amp;", "&amp;'Четырёхпредметные наборы'!C190&amp;", "&amp;'Четырёхпредметные наборы'!D190&amp;"}","")</f>
        <v>#N/A</v>
      </c>
      <c r="B1270" t="e">
        <f ca="1">IF('Четырёхпредметные наборы'!$E190 &gt;=Параметры!$A$2,"{"&amp;'Четырёхпредметные наборы'!A190&amp;"}","")</f>
        <v>#N/A</v>
      </c>
      <c r="C1270" t="e">
        <f ca="1">'Четырёхпредметные наборы'!$E190/COUNT('Список покупок'!$A$2:$A$31)</f>
        <v>#N/A</v>
      </c>
      <c r="D1270" t="e">
        <f ca="1">'Четырёхпредметные наборы'!$E190/INDIRECT(ADDRESS(MATCH(A1270,Таблицы!$M$3:$M$122)+1,4,,,Таблицы!$M$1))</f>
        <v>#N/A</v>
      </c>
      <c r="E1270" s="5" t="e">
        <f t="shared" ca="1" si="19"/>
        <v>#N/A</v>
      </c>
    </row>
    <row r="1271" spans="1:5" hidden="1" x14ac:dyDescent="0.3">
      <c r="A1271" t="e">
        <f ca="1">IF('Четырёхпредметные наборы'!$E191 &gt;=Параметры!$A$2,"{"&amp;'Четырёхпредметные наборы'!B191&amp;", "&amp;'Четырёхпредметные наборы'!C191&amp;", "&amp;'Четырёхпредметные наборы'!D191&amp;"}","")</f>
        <v>#N/A</v>
      </c>
      <c r="B1271" t="e">
        <f ca="1">IF('Четырёхпредметные наборы'!$E191 &gt;=Параметры!$A$2,"{"&amp;'Четырёхпредметные наборы'!A191&amp;"}","")</f>
        <v>#N/A</v>
      </c>
      <c r="C1271" t="e">
        <f ca="1">'Четырёхпредметные наборы'!$E191/COUNT('Список покупок'!$A$2:$A$31)</f>
        <v>#N/A</v>
      </c>
      <c r="D1271" t="e">
        <f ca="1">'Четырёхпредметные наборы'!$E191/INDIRECT(ADDRESS(MATCH(A1271,Таблицы!$M$3:$M$122)+1,4,,,Таблицы!$M$1))</f>
        <v>#N/A</v>
      </c>
      <c r="E1271" s="5" t="e">
        <f t="shared" ca="1" si="19"/>
        <v>#N/A</v>
      </c>
    </row>
    <row r="1272" spans="1:5" hidden="1" x14ac:dyDescent="0.3">
      <c r="A1272" t="e">
        <f ca="1">IF('Четырёхпредметные наборы'!$E192 &gt;=Параметры!$A$2,"{"&amp;'Четырёхпредметные наборы'!B192&amp;", "&amp;'Четырёхпредметные наборы'!C192&amp;", "&amp;'Четырёхпредметные наборы'!D192&amp;"}","")</f>
        <v>#N/A</v>
      </c>
      <c r="B1272" t="e">
        <f ca="1">IF('Четырёхпредметные наборы'!$E192 &gt;=Параметры!$A$2,"{"&amp;'Четырёхпредметные наборы'!A192&amp;"}","")</f>
        <v>#N/A</v>
      </c>
      <c r="C1272" t="e">
        <f ca="1">'Четырёхпредметные наборы'!$E192/COUNT('Список покупок'!$A$2:$A$31)</f>
        <v>#N/A</v>
      </c>
      <c r="D1272" t="e">
        <f ca="1">'Четырёхпредметные наборы'!$E192/INDIRECT(ADDRESS(MATCH(A1272,Таблицы!$M$3:$M$122)+1,4,,,Таблицы!$M$1))</f>
        <v>#N/A</v>
      </c>
      <c r="E1272" s="5" t="e">
        <f t="shared" ca="1" si="19"/>
        <v>#N/A</v>
      </c>
    </row>
    <row r="1273" spans="1:5" hidden="1" x14ac:dyDescent="0.3">
      <c r="A1273" t="e">
        <f ca="1">IF('Четырёхпредметные наборы'!$E193 &gt;=Параметры!$A$2,"{"&amp;'Четырёхпредметные наборы'!B193&amp;", "&amp;'Четырёхпредметные наборы'!C193&amp;", "&amp;'Четырёхпредметные наборы'!D193&amp;"}","")</f>
        <v>#N/A</v>
      </c>
      <c r="B1273" t="e">
        <f ca="1">IF('Четырёхпредметные наборы'!$E193 &gt;=Параметры!$A$2,"{"&amp;'Четырёхпредметные наборы'!A193&amp;"}","")</f>
        <v>#N/A</v>
      </c>
      <c r="C1273" t="e">
        <f ca="1">'Четырёхпредметные наборы'!$E193/COUNT('Список покупок'!$A$2:$A$31)</f>
        <v>#N/A</v>
      </c>
      <c r="D1273" t="e">
        <f ca="1">'Четырёхпредметные наборы'!$E193/INDIRECT(ADDRESS(MATCH(A1273,Таблицы!$M$3:$M$122)+1,4,,,Таблицы!$M$1))</f>
        <v>#N/A</v>
      </c>
      <c r="E1273" s="5" t="e">
        <f t="shared" ca="1" si="19"/>
        <v>#N/A</v>
      </c>
    </row>
    <row r="1274" spans="1:5" hidden="1" x14ac:dyDescent="0.3">
      <c r="A1274" t="e">
        <f ca="1">IF('Четырёхпредметные наборы'!$E194 &gt;=Параметры!$A$2,"{"&amp;'Четырёхпредметные наборы'!B194&amp;", "&amp;'Четырёхпредметные наборы'!C194&amp;", "&amp;'Четырёхпредметные наборы'!D194&amp;"}","")</f>
        <v>#N/A</v>
      </c>
      <c r="B1274" t="e">
        <f ca="1">IF('Четырёхпредметные наборы'!$E194 &gt;=Параметры!$A$2,"{"&amp;'Четырёхпредметные наборы'!A194&amp;"}","")</f>
        <v>#N/A</v>
      </c>
      <c r="C1274" t="e">
        <f ca="1">'Четырёхпредметные наборы'!$E194/COUNT('Список покупок'!$A$2:$A$31)</f>
        <v>#N/A</v>
      </c>
      <c r="D1274" t="e">
        <f ca="1">'Четырёхпредметные наборы'!$E194/INDIRECT(ADDRESS(MATCH(A1274,Таблицы!$M$3:$M$122)+1,4,,,Таблицы!$M$1))</f>
        <v>#N/A</v>
      </c>
      <c r="E1274" s="5" t="e">
        <f t="shared" ca="1" si="19"/>
        <v>#N/A</v>
      </c>
    </row>
    <row r="1275" spans="1:5" hidden="1" x14ac:dyDescent="0.3">
      <c r="A1275" t="e">
        <f ca="1">IF('Четырёхпредметные наборы'!$E195 &gt;=Параметры!$A$2,"{"&amp;'Четырёхпредметные наборы'!B195&amp;", "&amp;'Четырёхпредметные наборы'!C195&amp;", "&amp;'Четырёхпредметные наборы'!D195&amp;"}","")</f>
        <v>#N/A</v>
      </c>
      <c r="B1275" t="e">
        <f ca="1">IF('Четырёхпредметные наборы'!$E195 &gt;=Параметры!$A$2,"{"&amp;'Четырёхпредметные наборы'!A195&amp;"}","")</f>
        <v>#N/A</v>
      </c>
      <c r="C1275" t="e">
        <f ca="1">'Четырёхпредметные наборы'!$E195/COUNT('Список покупок'!$A$2:$A$31)</f>
        <v>#N/A</v>
      </c>
      <c r="D1275" t="e">
        <f ca="1">'Четырёхпредметные наборы'!$E195/INDIRECT(ADDRESS(MATCH(A1275,Таблицы!$M$3:$M$122)+1,4,,,Таблицы!$M$1))</f>
        <v>#N/A</v>
      </c>
      <c r="E1275" s="5" t="e">
        <f t="shared" ca="1" si="19"/>
        <v>#N/A</v>
      </c>
    </row>
    <row r="1276" spans="1:5" hidden="1" x14ac:dyDescent="0.3">
      <c r="A1276" t="e">
        <f ca="1">IF('Четырёхпредметные наборы'!$E196 &gt;=Параметры!$A$2,"{"&amp;'Четырёхпредметные наборы'!B196&amp;", "&amp;'Четырёхпредметные наборы'!C196&amp;", "&amp;'Четырёхпредметные наборы'!D196&amp;"}","")</f>
        <v>#N/A</v>
      </c>
      <c r="B1276" t="e">
        <f ca="1">IF('Четырёхпредметные наборы'!$E196 &gt;=Параметры!$A$2,"{"&amp;'Четырёхпредметные наборы'!A196&amp;"}","")</f>
        <v>#N/A</v>
      </c>
      <c r="C1276" t="e">
        <f ca="1">'Четырёхпредметные наборы'!$E196/COUNT('Список покупок'!$A$2:$A$31)</f>
        <v>#N/A</v>
      </c>
      <c r="D1276" t="e">
        <f ca="1">'Четырёхпредметные наборы'!$E196/INDIRECT(ADDRESS(MATCH(A1276,Таблицы!$M$3:$M$122)+1,4,,,Таблицы!$M$1))</f>
        <v>#N/A</v>
      </c>
      <c r="E1276" s="5" t="e">
        <f t="shared" ca="1" si="19"/>
        <v>#N/A</v>
      </c>
    </row>
    <row r="1277" spans="1:5" hidden="1" x14ac:dyDescent="0.3">
      <c r="A1277" t="e">
        <f ca="1">IF('Четырёхпредметные наборы'!$E197 &gt;=Параметры!$A$2,"{"&amp;'Четырёхпредметные наборы'!B197&amp;", "&amp;'Четырёхпредметные наборы'!C197&amp;", "&amp;'Четырёхпредметные наборы'!D197&amp;"}","")</f>
        <v>#N/A</v>
      </c>
      <c r="B1277" t="e">
        <f ca="1">IF('Четырёхпредметные наборы'!$E197 &gt;=Параметры!$A$2,"{"&amp;'Четырёхпредметные наборы'!A197&amp;"}","")</f>
        <v>#N/A</v>
      </c>
      <c r="C1277" t="e">
        <f ca="1">'Четырёхпредметные наборы'!$E197/COUNT('Список покупок'!$A$2:$A$31)</f>
        <v>#N/A</v>
      </c>
      <c r="D1277" t="e">
        <f ca="1">'Четырёхпредметные наборы'!$E197/INDIRECT(ADDRESS(MATCH(A1277,Таблицы!$M$3:$M$122)+1,4,,,Таблицы!$M$1))</f>
        <v>#N/A</v>
      </c>
      <c r="E1277" s="5" t="e">
        <f t="shared" ca="1" si="19"/>
        <v>#N/A</v>
      </c>
    </row>
    <row r="1278" spans="1:5" hidden="1" x14ac:dyDescent="0.3">
      <c r="A1278" t="e">
        <f ca="1">IF('Четырёхпредметные наборы'!$E198 &gt;=Параметры!$A$2,"{"&amp;'Четырёхпредметные наборы'!B198&amp;", "&amp;'Четырёхпредметные наборы'!C198&amp;", "&amp;'Четырёхпредметные наборы'!D198&amp;"}","")</f>
        <v>#N/A</v>
      </c>
      <c r="B1278" t="e">
        <f ca="1">IF('Четырёхпредметные наборы'!$E198 &gt;=Параметры!$A$2,"{"&amp;'Четырёхпредметные наборы'!A198&amp;"}","")</f>
        <v>#N/A</v>
      </c>
      <c r="C1278" t="e">
        <f ca="1">'Четырёхпредметные наборы'!$E198/COUNT('Список покупок'!$A$2:$A$31)</f>
        <v>#N/A</v>
      </c>
      <c r="D1278" t="e">
        <f ca="1">'Четырёхпредметные наборы'!$E198/INDIRECT(ADDRESS(MATCH(A1278,Таблицы!$M$3:$M$122)+1,4,,,Таблицы!$M$1))</f>
        <v>#N/A</v>
      </c>
      <c r="E1278" s="5" t="e">
        <f t="shared" ca="1" si="19"/>
        <v>#N/A</v>
      </c>
    </row>
    <row r="1279" spans="1:5" hidden="1" x14ac:dyDescent="0.3">
      <c r="A1279" t="e">
        <f ca="1">IF('Четырёхпредметные наборы'!$E199 &gt;=Параметры!$A$2,"{"&amp;'Четырёхпредметные наборы'!B199&amp;", "&amp;'Четырёхпредметные наборы'!C199&amp;", "&amp;'Четырёхпредметные наборы'!D199&amp;"}","")</f>
        <v>#N/A</v>
      </c>
      <c r="B1279" t="e">
        <f ca="1">IF('Четырёхпредметные наборы'!$E199 &gt;=Параметры!$A$2,"{"&amp;'Четырёхпредметные наборы'!A199&amp;"}","")</f>
        <v>#N/A</v>
      </c>
      <c r="C1279" t="e">
        <f ca="1">'Четырёхпредметные наборы'!$E199/COUNT('Список покупок'!$A$2:$A$31)</f>
        <v>#N/A</v>
      </c>
      <c r="D1279" t="e">
        <f ca="1">'Четырёхпредметные наборы'!$E199/INDIRECT(ADDRESS(MATCH(A1279,Таблицы!$M$3:$M$122)+1,4,,,Таблицы!$M$1))</f>
        <v>#N/A</v>
      </c>
      <c r="E1279" s="5" t="e">
        <f t="shared" ca="1" si="19"/>
        <v>#N/A</v>
      </c>
    </row>
    <row r="1280" spans="1:5" hidden="1" x14ac:dyDescent="0.3">
      <c r="A1280" t="e">
        <f ca="1">IF('Четырёхпредметные наборы'!$E200 &gt;=Параметры!$A$2,"{"&amp;'Четырёхпредметные наборы'!B200&amp;", "&amp;'Четырёхпредметные наборы'!C200&amp;", "&amp;'Четырёхпредметные наборы'!D200&amp;"}","")</f>
        <v>#N/A</v>
      </c>
      <c r="B1280" t="e">
        <f ca="1">IF('Четырёхпредметные наборы'!$E200 &gt;=Параметры!$A$2,"{"&amp;'Четырёхпредметные наборы'!A200&amp;"}","")</f>
        <v>#N/A</v>
      </c>
      <c r="C1280" t="e">
        <f ca="1">'Четырёхпредметные наборы'!$E200/COUNT('Список покупок'!$A$2:$A$31)</f>
        <v>#N/A</v>
      </c>
      <c r="D1280" t="e">
        <f ca="1">'Четырёхпредметные наборы'!$E200/INDIRECT(ADDRESS(MATCH(A1280,Таблицы!$M$3:$M$122)+1,4,,,Таблицы!$M$1))</f>
        <v>#N/A</v>
      </c>
      <c r="E1280" s="5" t="e">
        <f t="shared" ca="1" si="19"/>
        <v>#N/A</v>
      </c>
    </row>
    <row r="1281" spans="1:5" hidden="1" x14ac:dyDescent="0.3">
      <c r="A1281" t="e">
        <f ca="1">IF('Четырёхпредметные наборы'!$E201 &gt;=Параметры!$A$2,"{"&amp;'Четырёхпредметные наборы'!B201&amp;", "&amp;'Четырёхпредметные наборы'!C201&amp;", "&amp;'Четырёхпредметные наборы'!D201&amp;"}","")</f>
        <v>#N/A</v>
      </c>
      <c r="B1281" t="e">
        <f ca="1">IF('Четырёхпредметные наборы'!$E201 &gt;=Параметры!$A$2,"{"&amp;'Четырёхпредметные наборы'!A201&amp;"}","")</f>
        <v>#N/A</v>
      </c>
      <c r="C1281" t="e">
        <f ca="1">'Четырёхпредметные наборы'!$E201/COUNT('Список покупок'!$A$2:$A$31)</f>
        <v>#N/A</v>
      </c>
      <c r="D1281" t="e">
        <f ca="1">'Четырёхпредметные наборы'!$E201/INDIRECT(ADDRESS(MATCH(A1281,Таблицы!$M$3:$M$122)+1,4,,,Таблицы!$M$1))</f>
        <v>#N/A</v>
      </c>
      <c r="E1281" s="5" t="e">
        <f t="shared" ca="1" si="19"/>
        <v>#N/A</v>
      </c>
    </row>
    <row r="1282" spans="1:5" hidden="1" x14ac:dyDescent="0.3">
      <c r="A1282" t="e">
        <f ca="1">IF('Четырёхпредметные наборы'!$E202 &gt;=Параметры!$A$2,"{"&amp;'Четырёхпредметные наборы'!B202&amp;", "&amp;'Четырёхпредметные наборы'!C202&amp;", "&amp;'Четырёхпредметные наборы'!D202&amp;"}","")</f>
        <v>#N/A</v>
      </c>
      <c r="B1282" t="e">
        <f ca="1">IF('Четырёхпредметные наборы'!$E202 &gt;=Параметры!$A$2,"{"&amp;'Четырёхпредметные наборы'!A202&amp;"}","")</f>
        <v>#N/A</v>
      </c>
      <c r="C1282" t="e">
        <f ca="1">'Четырёхпредметные наборы'!$E202/COUNT('Список покупок'!$A$2:$A$31)</f>
        <v>#N/A</v>
      </c>
      <c r="D1282" t="e">
        <f ca="1">'Четырёхпредметные наборы'!$E202/INDIRECT(ADDRESS(MATCH(A1282,Таблицы!$M$3:$M$122)+1,4,,,Таблицы!$M$1))</f>
        <v>#N/A</v>
      </c>
      <c r="E1282" s="5" t="e">
        <f t="shared" ca="1" si="19"/>
        <v>#N/A</v>
      </c>
    </row>
    <row r="1283" spans="1:5" hidden="1" x14ac:dyDescent="0.3">
      <c r="A1283" t="e">
        <f ca="1">IF('Четырёхпредметные наборы'!$E203 &gt;=Параметры!$A$2,"{"&amp;'Четырёхпредметные наборы'!B203&amp;", "&amp;'Четырёхпредметные наборы'!C203&amp;", "&amp;'Четырёхпредметные наборы'!D203&amp;"}","")</f>
        <v>#N/A</v>
      </c>
      <c r="B1283" t="e">
        <f ca="1">IF('Четырёхпредметные наборы'!$E203 &gt;=Параметры!$A$2,"{"&amp;'Четырёхпредметные наборы'!A203&amp;"}","")</f>
        <v>#N/A</v>
      </c>
      <c r="C1283" t="e">
        <f ca="1">'Четырёхпредметные наборы'!$E203/COUNT('Список покупок'!$A$2:$A$31)</f>
        <v>#N/A</v>
      </c>
      <c r="D1283" t="e">
        <f ca="1">'Четырёхпредметные наборы'!$E203/INDIRECT(ADDRESS(MATCH(A1283,Таблицы!$M$3:$M$122)+1,4,,,Таблицы!$M$1))</f>
        <v>#N/A</v>
      </c>
      <c r="E1283" s="5" t="e">
        <f t="shared" ca="1" si="19"/>
        <v>#N/A</v>
      </c>
    </row>
    <row r="1284" spans="1:5" hidden="1" x14ac:dyDescent="0.3">
      <c r="A1284" t="e">
        <f ca="1">IF('Четырёхпредметные наборы'!$E204 &gt;=Параметры!$A$2,"{"&amp;'Четырёхпредметные наборы'!B204&amp;", "&amp;'Четырёхпредметные наборы'!C204&amp;", "&amp;'Четырёхпредметные наборы'!D204&amp;"}","")</f>
        <v>#N/A</v>
      </c>
      <c r="B1284" t="e">
        <f ca="1">IF('Четырёхпредметные наборы'!$E204 &gt;=Параметры!$A$2,"{"&amp;'Четырёхпредметные наборы'!A204&amp;"}","")</f>
        <v>#N/A</v>
      </c>
      <c r="C1284" t="e">
        <f ca="1">'Четырёхпредметные наборы'!$E204/COUNT('Список покупок'!$A$2:$A$31)</f>
        <v>#N/A</v>
      </c>
      <c r="D1284" t="e">
        <f ca="1">'Четырёхпредметные наборы'!$E204/INDIRECT(ADDRESS(MATCH(A1284,Таблицы!$M$3:$M$122)+1,4,,,Таблицы!$M$1))</f>
        <v>#N/A</v>
      </c>
      <c r="E1284" s="5" t="e">
        <f t="shared" ca="1" si="19"/>
        <v>#N/A</v>
      </c>
    </row>
    <row r="1285" spans="1:5" hidden="1" x14ac:dyDescent="0.3">
      <c r="A1285" t="e">
        <f ca="1">IF('Четырёхпредметные наборы'!$E205 &gt;=Параметры!$A$2,"{"&amp;'Четырёхпредметные наборы'!B205&amp;", "&amp;'Четырёхпредметные наборы'!C205&amp;", "&amp;'Четырёхпредметные наборы'!D205&amp;"}","")</f>
        <v>#N/A</v>
      </c>
      <c r="B1285" t="e">
        <f ca="1">IF('Четырёхпредметные наборы'!$E205 &gt;=Параметры!$A$2,"{"&amp;'Четырёхпредметные наборы'!A205&amp;"}","")</f>
        <v>#N/A</v>
      </c>
      <c r="C1285" t="e">
        <f ca="1">'Четырёхпредметные наборы'!$E205/COUNT('Список покупок'!$A$2:$A$31)</f>
        <v>#N/A</v>
      </c>
      <c r="D1285" t="e">
        <f ca="1">'Четырёхпредметные наборы'!$E205/INDIRECT(ADDRESS(MATCH(A1285,Таблицы!$M$3:$M$122)+1,4,,,Таблицы!$M$1))</f>
        <v>#N/A</v>
      </c>
      <c r="E1285" s="5" t="e">
        <f t="shared" ref="E1285:E1348" ca="1" si="20">C1285*D1285</f>
        <v>#N/A</v>
      </c>
    </row>
    <row r="1286" spans="1:5" hidden="1" x14ac:dyDescent="0.3">
      <c r="A1286" t="e">
        <f ca="1">IF('Четырёхпредметные наборы'!$E206 &gt;=Параметры!$A$2,"{"&amp;'Четырёхпредметные наборы'!B206&amp;", "&amp;'Четырёхпредметные наборы'!C206&amp;", "&amp;'Четырёхпредметные наборы'!D206&amp;"}","")</f>
        <v>#N/A</v>
      </c>
      <c r="B1286" t="e">
        <f ca="1">IF('Четырёхпредметные наборы'!$E206 &gt;=Параметры!$A$2,"{"&amp;'Четырёхпредметные наборы'!A206&amp;"}","")</f>
        <v>#N/A</v>
      </c>
      <c r="C1286" t="e">
        <f ca="1">'Четырёхпредметные наборы'!$E206/COUNT('Список покупок'!$A$2:$A$31)</f>
        <v>#N/A</v>
      </c>
      <c r="D1286" t="e">
        <f ca="1">'Четырёхпредметные наборы'!$E206/INDIRECT(ADDRESS(MATCH(A1286,Таблицы!$M$3:$M$122)+1,4,,,Таблицы!$M$1))</f>
        <v>#N/A</v>
      </c>
      <c r="E1286" s="5" t="e">
        <f t="shared" ca="1" si="20"/>
        <v>#N/A</v>
      </c>
    </row>
    <row r="1287" spans="1:5" hidden="1" x14ac:dyDescent="0.3">
      <c r="A1287" t="e">
        <f ca="1">IF('Четырёхпредметные наборы'!$E207 &gt;=Параметры!$A$2,"{"&amp;'Четырёхпредметные наборы'!B207&amp;", "&amp;'Четырёхпредметные наборы'!C207&amp;", "&amp;'Четырёхпредметные наборы'!D207&amp;"}","")</f>
        <v>#N/A</v>
      </c>
      <c r="B1287" t="e">
        <f ca="1">IF('Четырёхпредметные наборы'!$E207 &gt;=Параметры!$A$2,"{"&amp;'Четырёхпредметные наборы'!A207&amp;"}","")</f>
        <v>#N/A</v>
      </c>
      <c r="C1287" t="e">
        <f ca="1">'Четырёхпредметные наборы'!$E207/COUNT('Список покупок'!$A$2:$A$31)</f>
        <v>#N/A</v>
      </c>
      <c r="D1287" t="e">
        <f ca="1">'Четырёхпредметные наборы'!$E207/INDIRECT(ADDRESS(MATCH(A1287,Таблицы!$M$3:$M$122)+1,4,,,Таблицы!$M$1))</f>
        <v>#N/A</v>
      </c>
      <c r="E1287" s="5" t="e">
        <f t="shared" ca="1" si="20"/>
        <v>#N/A</v>
      </c>
    </row>
    <row r="1288" spans="1:5" hidden="1" x14ac:dyDescent="0.3">
      <c r="A1288" t="e">
        <f ca="1">IF('Четырёхпредметные наборы'!$E208 &gt;=Параметры!$A$2,"{"&amp;'Четырёхпредметные наборы'!B208&amp;", "&amp;'Четырёхпредметные наборы'!C208&amp;", "&amp;'Четырёхпредметные наборы'!D208&amp;"}","")</f>
        <v>#N/A</v>
      </c>
      <c r="B1288" t="e">
        <f ca="1">IF('Четырёхпредметные наборы'!$E208 &gt;=Параметры!$A$2,"{"&amp;'Четырёхпредметные наборы'!A208&amp;"}","")</f>
        <v>#N/A</v>
      </c>
      <c r="C1288" t="e">
        <f ca="1">'Четырёхпредметные наборы'!$E208/COUNT('Список покупок'!$A$2:$A$31)</f>
        <v>#N/A</v>
      </c>
      <c r="D1288" t="e">
        <f ca="1">'Четырёхпредметные наборы'!$E208/INDIRECT(ADDRESS(MATCH(A1288,Таблицы!$M$3:$M$122)+1,4,,,Таблицы!$M$1))</f>
        <v>#N/A</v>
      </c>
      <c r="E1288" s="5" t="e">
        <f t="shared" ca="1" si="20"/>
        <v>#N/A</v>
      </c>
    </row>
    <row r="1289" spans="1:5" hidden="1" x14ac:dyDescent="0.3">
      <c r="A1289" t="e">
        <f ca="1">IF('Четырёхпредметные наборы'!$E209 &gt;=Параметры!$A$2,"{"&amp;'Четырёхпредметные наборы'!B209&amp;", "&amp;'Четырёхпредметные наборы'!C209&amp;", "&amp;'Четырёхпредметные наборы'!D209&amp;"}","")</f>
        <v>#N/A</v>
      </c>
      <c r="B1289" t="e">
        <f ca="1">IF('Четырёхпредметные наборы'!$E209 &gt;=Параметры!$A$2,"{"&amp;'Четырёхпредметные наборы'!A209&amp;"}","")</f>
        <v>#N/A</v>
      </c>
      <c r="C1289" t="e">
        <f ca="1">'Четырёхпредметные наборы'!$E209/COUNT('Список покупок'!$A$2:$A$31)</f>
        <v>#N/A</v>
      </c>
      <c r="D1289" t="e">
        <f ca="1">'Четырёхпредметные наборы'!$E209/INDIRECT(ADDRESS(MATCH(A1289,Таблицы!$M$3:$M$122)+1,4,,,Таблицы!$M$1))</f>
        <v>#N/A</v>
      </c>
      <c r="E1289" s="5" t="e">
        <f t="shared" ca="1" si="20"/>
        <v>#N/A</v>
      </c>
    </row>
    <row r="1290" spans="1:5" hidden="1" x14ac:dyDescent="0.3">
      <c r="A1290" t="e">
        <f ca="1">IF('Четырёхпредметные наборы'!$E210 &gt;=Параметры!$A$2,"{"&amp;'Четырёхпредметные наборы'!B210&amp;", "&amp;'Четырёхпредметные наборы'!C210&amp;", "&amp;'Четырёхпредметные наборы'!D210&amp;"}","")</f>
        <v>#N/A</v>
      </c>
      <c r="B1290" t="e">
        <f ca="1">IF('Четырёхпредметные наборы'!$E210 &gt;=Параметры!$A$2,"{"&amp;'Четырёхпредметные наборы'!A210&amp;"}","")</f>
        <v>#N/A</v>
      </c>
      <c r="C1290" t="e">
        <f ca="1">'Четырёхпредметные наборы'!$E210/COUNT('Список покупок'!$A$2:$A$31)</f>
        <v>#N/A</v>
      </c>
      <c r="D1290" t="e">
        <f ca="1">'Четырёхпредметные наборы'!$E210/INDIRECT(ADDRESS(MATCH(A1290,Таблицы!$M$3:$M$122)+1,4,,,Таблицы!$M$1))</f>
        <v>#N/A</v>
      </c>
      <c r="E1290" s="5" t="e">
        <f t="shared" ca="1" si="20"/>
        <v>#N/A</v>
      </c>
    </row>
    <row r="1291" spans="1:5" hidden="1" x14ac:dyDescent="0.3">
      <c r="A1291" t="e">
        <f ca="1">IF('Четырёхпредметные наборы'!$E211 &gt;=Параметры!$A$2,"{"&amp;'Четырёхпредметные наборы'!B211&amp;", "&amp;'Четырёхпредметные наборы'!C211&amp;", "&amp;'Четырёхпредметные наборы'!D211&amp;"}","")</f>
        <v>#N/A</v>
      </c>
      <c r="B1291" t="e">
        <f ca="1">IF('Четырёхпредметные наборы'!$E211 &gt;=Параметры!$A$2,"{"&amp;'Четырёхпредметные наборы'!A211&amp;"}","")</f>
        <v>#N/A</v>
      </c>
      <c r="C1291" t="e">
        <f ca="1">'Четырёхпредметные наборы'!$E211/COUNT('Список покупок'!$A$2:$A$31)</f>
        <v>#N/A</v>
      </c>
      <c r="D1291" t="e">
        <f ca="1">'Четырёхпредметные наборы'!$E211/INDIRECT(ADDRESS(MATCH(A1291,Таблицы!$M$3:$M$122)+1,4,,,Таблицы!$M$1))</f>
        <v>#N/A</v>
      </c>
      <c r="E1291" s="5" t="e">
        <f t="shared" ca="1" si="20"/>
        <v>#N/A</v>
      </c>
    </row>
    <row r="1292" spans="1:5" hidden="1" x14ac:dyDescent="0.3">
      <c r="A1292" t="e">
        <f ca="1">IF('Пятипредметные наборы'!$F2 &gt;=Параметры!$A$2,"{"&amp;'Пятипредметные наборы'!A2&amp;", "&amp;'Пятипредметные наборы'!B2&amp;", "&amp;'Пятипредметные наборы'!C2&amp;", "&amp;'Пятипредметные наборы'!D2&amp;"}","")</f>
        <v>#N/A</v>
      </c>
      <c r="B1292" t="e">
        <f ca="1">IF('Пятипредметные наборы'!$F2 &gt;=Параметры!$A$2,"{"&amp;'Пятипредметные наборы'!E2&amp;"}","")</f>
        <v>#N/A</v>
      </c>
      <c r="C1292" t="e">
        <f ca="1">'Пятипредметные наборы'!$F2/COUNT('Список покупок'!$A$2:$A$31)</f>
        <v>#N/A</v>
      </c>
      <c r="D1292" t="e">
        <f ca="1">'Пятипредметные наборы'!$F2/INDIRECT(ADDRESS(MATCH(A1292,Таблицы!$T$3:$T$212)+1,5,,,Таблицы!$T$1))</f>
        <v>#N/A</v>
      </c>
      <c r="E1292" s="5" t="e">
        <f t="shared" ca="1" si="20"/>
        <v>#N/A</v>
      </c>
    </row>
    <row r="1293" spans="1:5" hidden="1" x14ac:dyDescent="0.3">
      <c r="A1293" t="e">
        <f ca="1">IF('Пятипредметные наборы'!$F3 &gt;=Параметры!$A$2,"{"&amp;'Пятипредметные наборы'!A3&amp;", "&amp;'Пятипредметные наборы'!B3&amp;", "&amp;'Пятипредметные наборы'!C3&amp;", "&amp;'Пятипредметные наборы'!D3&amp;"}","")</f>
        <v>#N/A</v>
      </c>
      <c r="B1293" t="e">
        <f ca="1">IF('Пятипредметные наборы'!$F3 &gt;=Параметры!$A$2,"{"&amp;'Пятипредметные наборы'!E3&amp;"}","")</f>
        <v>#N/A</v>
      </c>
      <c r="C1293" t="e">
        <f ca="1">'Пятипредметные наборы'!$F3/COUNT('Список покупок'!$A$2:$A$31)</f>
        <v>#N/A</v>
      </c>
      <c r="D1293" t="e">
        <f ca="1">'Пятипредметные наборы'!$F3/INDIRECT(ADDRESS(MATCH(A1293,Таблицы!$T$3:$T$212)+1,5,,,Таблицы!$T$1))</f>
        <v>#N/A</v>
      </c>
      <c r="E1293" s="5" t="e">
        <f t="shared" ca="1" si="20"/>
        <v>#N/A</v>
      </c>
    </row>
    <row r="1294" spans="1:5" hidden="1" x14ac:dyDescent="0.3">
      <c r="A1294" t="e">
        <f ca="1">IF('Пятипредметные наборы'!$F4 &gt;=Параметры!$A$2,"{"&amp;'Пятипредметные наборы'!A4&amp;", "&amp;'Пятипредметные наборы'!B4&amp;", "&amp;'Пятипредметные наборы'!C4&amp;", "&amp;'Пятипредметные наборы'!D4&amp;"}","")</f>
        <v>#N/A</v>
      </c>
      <c r="B1294" t="e">
        <f ca="1">IF('Пятипредметные наборы'!$F4 &gt;=Параметры!$A$2,"{"&amp;'Пятипредметные наборы'!E4&amp;"}","")</f>
        <v>#N/A</v>
      </c>
      <c r="C1294" t="e">
        <f ca="1">'Пятипредметные наборы'!$F4/COUNT('Список покупок'!$A$2:$A$31)</f>
        <v>#N/A</v>
      </c>
      <c r="D1294" t="e">
        <f ca="1">'Пятипредметные наборы'!$F4/INDIRECT(ADDRESS(MATCH(A1294,Таблицы!$T$3:$T$212)+1,5,,,Таблицы!$T$1))</f>
        <v>#N/A</v>
      </c>
      <c r="E1294" s="5" t="e">
        <f t="shared" ca="1" si="20"/>
        <v>#N/A</v>
      </c>
    </row>
    <row r="1295" spans="1:5" hidden="1" x14ac:dyDescent="0.3">
      <c r="A1295" t="e">
        <f ca="1">IF('Пятипредметные наборы'!$F5 &gt;=Параметры!$A$2,"{"&amp;'Пятипредметные наборы'!A5&amp;", "&amp;'Пятипредметные наборы'!B5&amp;", "&amp;'Пятипредметные наборы'!C5&amp;", "&amp;'Пятипредметные наборы'!D5&amp;"}","")</f>
        <v>#N/A</v>
      </c>
      <c r="B1295" t="e">
        <f ca="1">IF('Пятипредметные наборы'!$F5 &gt;=Параметры!$A$2,"{"&amp;'Пятипредметные наборы'!E5&amp;"}","")</f>
        <v>#N/A</v>
      </c>
      <c r="C1295" t="e">
        <f ca="1">'Пятипредметные наборы'!$F5/COUNT('Список покупок'!$A$2:$A$31)</f>
        <v>#N/A</v>
      </c>
      <c r="D1295" t="e">
        <f ca="1">'Пятипредметные наборы'!$F5/INDIRECT(ADDRESS(MATCH(A1295,Таблицы!$T$3:$T$212)+1,5,,,Таблицы!$T$1))</f>
        <v>#N/A</v>
      </c>
      <c r="E1295" s="5" t="e">
        <f t="shared" ca="1" si="20"/>
        <v>#N/A</v>
      </c>
    </row>
    <row r="1296" spans="1:5" hidden="1" x14ac:dyDescent="0.3">
      <c r="A1296" t="e">
        <f ca="1">IF('Пятипредметные наборы'!$F6 &gt;=Параметры!$A$2,"{"&amp;'Пятипредметные наборы'!A6&amp;", "&amp;'Пятипредметные наборы'!B6&amp;", "&amp;'Пятипредметные наборы'!C6&amp;", "&amp;'Пятипредметные наборы'!D6&amp;"}","")</f>
        <v>#N/A</v>
      </c>
      <c r="B1296" t="e">
        <f ca="1">IF('Пятипредметные наборы'!$F6 &gt;=Параметры!$A$2,"{"&amp;'Пятипредметные наборы'!E6&amp;"}","")</f>
        <v>#N/A</v>
      </c>
      <c r="C1296" t="e">
        <f ca="1">'Пятипредметные наборы'!$F6/COUNT('Список покупок'!$A$2:$A$31)</f>
        <v>#N/A</v>
      </c>
      <c r="D1296" t="e">
        <f ca="1">'Пятипредметные наборы'!$F6/INDIRECT(ADDRESS(MATCH(A1296,Таблицы!$T$3:$T$212)+1,5,,,Таблицы!$T$1))</f>
        <v>#N/A</v>
      </c>
      <c r="E1296" s="5" t="e">
        <f t="shared" ca="1" si="20"/>
        <v>#N/A</v>
      </c>
    </row>
    <row r="1297" spans="1:5" hidden="1" x14ac:dyDescent="0.3">
      <c r="A1297" t="str">
        <f ca="1">IF('Пятипредметные наборы'!$F7 &gt;=Параметры!$A$2,"{"&amp;'Пятипредметные наборы'!A7&amp;", "&amp;'Пятипредметные наборы'!B7&amp;", "&amp;'Пятипредметные наборы'!C7&amp;", "&amp;'Пятипредметные наборы'!D7&amp;"}","")</f>
        <v/>
      </c>
      <c r="B1297" t="str">
        <f ca="1">IF('Пятипредметные наборы'!$F7 &gt;=Параметры!$A$2,"{"&amp;'Пятипредметные наборы'!E7&amp;"}","")</f>
        <v/>
      </c>
      <c r="C1297">
        <f ca="1">'Пятипредметные наборы'!$F7/COUNT('Список покупок'!$A$2:$A$31)</f>
        <v>6.6666666666666666E-2</v>
      </c>
      <c r="D1297" t="e">
        <f ca="1">'Пятипредметные наборы'!$F7/INDIRECT(ADDRESS(MATCH(A1297,Таблицы!$T$3:$T$212)+1,5,,,Таблицы!$T$1))</f>
        <v>#N/A</v>
      </c>
      <c r="E1297" s="5" t="e">
        <f t="shared" ca="1" si="20"/>
        <v>#N/A</v>
      </c>
    </row>
    <row r="1298" spans="1:5" hidden="1" x14ac:dyDescent="0.3">
      <c r="A1298" t="e">
        <f ca="1">IF('Пятипредметные наборы'!$F8 &gt;=Параметры!$A$2,"{"&amp;'Пятипредметные наборы'!A8&amp;", "&amp;'Пятипредметные наборы'!B8&amp;", "&amp;'Пятипредметные наборы'!C8&amp;", "&amp;'Пятипредметные наборы'!D8&amp;"}","")</f>
        <v>#N/A</v>
      </c>
      <c r="B1298" t="e">
        <f ca="1">IF('Пятипредметные наборы'!$F8 &gt;=Параметры!$A$2,"{"&amp;'Пятипредметные наборы'!E8&amp;"}","")</f>
        <v>#N/A</v>
      </c>
      <c r="C1298" t="e">
        <f ca="1">'Пятипредметные наборы'!$F8/COUNT('Список покупок'!$A$2:$A$31)</f>
        <v>#N/A</v>
      </c>
      <c r="D1298" t="e">
        <f ca="1">'Пятипредметные наборы'!$F8/INDIRECT(ADDRESS(MATCH(A1298,Таблицы!$T$3:$T$212)+1,5,,,Таблицы!$T$1))</f>
        <v>#N/A</v>
      </c>
      <c r="E1298" s="5" t="e">
        <f t="shared" ca="1" si="20"/>
        <v>#N/A</v>
      </c>
    </row>
    <row r="1299" spans="1:5" hidden="1" x14ac:dyDescent="0.3">
      <c r="A1299" t="e">
        <f ca="1">IF('Пятипредметные наборы'!$F9 &gt;=Параметры!$A$2,"{"&amp;'Пятипредметные наборы'!A9&amp;", "&amp;'Пятипредметные наборы'!B9&amp;", "&amp;'Пятипредметные наборы'!C9&amp;", "&amp;'Пятипредметные наборы'!D9&amp;"}","")</f>
        <v>#N/A</v>
      </c>
      <c r="B1299" t="e">
        <f ca="1">IF('Пятипредметные наборы'!$F9 &gt;=Параметры!$A$2,"{"&amp;'Пятипредметные наборы'!E9&amp;"}","")</f>
        <v>#N/A</v>
      </c>
      <c r="C1299" t="e">
        <f ca="1">'Пятипредметные наборы'!$F9/COUNT('Список покупок'!$A$2:$A$31)</f>
        <v>#N/A</v>
      </c>
      <c r="D1299" t="e">
        <f ca="1">'Пятипредметные наборы'!$F9/INDIRECT(ADDRESS(MATCH(A1299,Таблицы!$T$3:$T$212)+1,5,,,Таблицы!$T$1))</f>
        <v>#N/A</v>
      </c>
      <c r="E1299" s="5" t="e">
        <f t="shared" ca="1" si="20"/>
        <v>#N/A</v>
      </c>
    </row>
    <row r="1300" spans="1:5" hidden="1" x14ac:dyDescent="0.3">
      <c r="A1300" t="e">
        <f ca="1">IF('Пятипредметные наборы'!$F10 &gt;=Параметры!$A$2,"{"&amp;'Пятипредметные наборы'!A10&amp;", "&amp;'Пятипредметные наборы'!B10&amp;", "&amp;'Пятипредметные наборы'!C10&amp;", "&amp;'Пятипредметные наборы'!D10&amp;"}","")</f>
        <v>#N/A</v>
      </c>
      <c r="B1300" t="e">
        <f ca="1">IF('Пятипредметные наборы'!$F10 &gt;=Параметры!$A$2,"{"&amp;'Пятипредметные наборы'!E10&amp;"}","")</f>
        <v>#N/A</v>
      </c>
      <c r="C1300" t="e">
        <f ca="1">'Пятипредметные наборы'!$F10/COUNT('Список покупок'!$A$2:$A$31)</f>
        <v>#N/A</v>
      </c>
      <c r="D1300" t="e">
        <f ca="1">'Пятипредметные наборы'!$F10/INDIRECT(ADDRESS(MATCH(A1300,Таблицы!$T$3:$T$212)+1,5,,,Таблицы!$T$1))</f>
        <v>#N/A</v>
      </c>
      <c r="E1300" s="5" t="e">
        <f t="shared" ca="1" si="20"/>
        <v>#N/A</v>
      </c>
    </row>
    <row r="1301" spans="1:5" hidden="1" x14ac:dyDescent="0.3">
      <c r="A1301" t="e">
        <f ca="1">IF('Пятипредметные наборы'!$F11 &gt;=Параметры!$A$2,"{"&amp;'Пятипредметные наборы'!A11&amp;", "&amp;'Пятипредметные наборы'!B11&amp;", "&amp;'Пятипредметные наборы'!C11&amp;", "&amp;'Пятипредметные наборы'!D11&amp;"}","")</f>
        <v>#N/A</v>
      </c>
      <c r="B1301" t="e">
        <f ca="1">IF('Пятипредметные наборы'!$F11 &gt;=Параметры!$A$2,"{"&amp;'Пятипредметные наборы'!E11&amp;"}","")</f>
        <v>#N/A</v>
      </c>
      <c r="C1301" t="e">
        <f ca="1">'Пятипредметные наборы'!$F11/COUNT('Список покупок'!$A$2:$A$31)</f>
        <v>#N/A</v>
      </c>
      <c r="D1301" t="e">
        <f ca="1">'Пятипредметные наборы'!$F11/INDIRECT(ADDRESS(MATCH(A1301,Таблицы!$T$3:$T$212)+1,5,,,Таблицы!$T$1))</f>
        <v>#N/A</v>
      </c>
      <c r="E1301" s="5" t="e">
        <f t="shared" ca="1" si="20"/>
        <v>#N/A</v>
      </c>
    </row>
    <row r="1302" spans="1:5" hidden="1" x14ac:dyDescent="0.3">
      <c r="A1302" t="str">
        <f ca="1">IF('Пятипредметные наборы'!$F12 &gt;=Параметры!$A$2,"{"&amp;'Пятипредметные наборы'!A12&amp;", "&amp;'Пятипредметные наборы'!B12&amp;", "&amp;'Пятипредметные наборы'!C12&amp;", "&amp;'Пятипредметные наборы'!D12&amp;"}","")</f>
        <v/>
      </c>
      <c r="B1302" t="str">
        <f ca="1">IF('Пятипредметные наборы'!$F12 &gt;=Параметры!$A$2,"{"&amp;'Пятипредметные наборы'!E12&amp;"}","")</f>
        <v/>
      </c>
      <c r="C1302">
        <f ca="1">'Пятипредметные наборы'!$F12/COUNT('Список покупок'!$A$2:$A$31)</f>
        <v>3.3333333333333333E-2</v>
      </c>
      <c r="D1302" t="e">
        <f ca="1">'Пятипредметные наборы'!$F12/INDIRECT(ADDRESS(MATCH(A1302,Таблицы!$T$3:$T$212)+1,5,,,Таблицы!$T$1))</f>
        <v>#N/A</v>
      </c>
      <c r="E1302" s="5" t="e">
        <f t="shared" ca="1" si="20"/>
        <v>#N/A</v>
      </c>
    </row>
    <row r="1303" spans="1:5" hidden="1" x14ac:dyDescent="0.3">
      <c r="A1303" t="e">
        <f ca="1">IF('Пятипредметные наборы'!$F13 &gt;=Параметры!$A$2,"{"&amp;'Пятипредметные наборы'!A13&amp;", "&amp;'Пятипредметные наборы'!B13&amp;", "&amp;'Пятипредметные наборы'!C13&amp;", "&amp;'Пятипредметные наборы'!D13&amp;"}","")</f>
        <v>#N/A</v>
      </c>
      <c r="B1303" t="e">
        <f ca="1">IF('Пятипредметные наборы'!$F13 &gt;=Параметры!$A$2,"{"&amp;'Пятипредметные наборы'!E13&amp;"}","")</f>
        <v>#N/A</v>
      </c>
      <c r="C1303" t="e">
        <f ca="1">'Пятипредметные наборы'!$F13/COUNT('Список покупок'!$A$2:$A$31)</f>
        <v>#N/A</v>
      </c>
      <c r="D1303" t="e">
        <f ca="1">'Пятипредметные наборы'!$F13/INDIRECT(ADDRESS(MATCH(A1303,Таблицы!$T$3:$T$212)+1,5,,,Таблицы!$T$1))</f>
        <v>#N/A</v>
      </c>
      <c r="E1303" s="5" t="e">
        <f t="shared" ca="1" si="20"/>
        <v>#N/A</v>
      </c>
    </row>
    <row r="1304" spans="1:5" hidden="1" x14ac:dyDescent="0.3">
      <c r="A1304" t="e">
        <f ca="1">IF('Пятипредметные наборы'!$F14 &gt;=Параметры!$A$2,"{"&amp;'Пятипредметные наборы'!A14&amp;", "&amp;'Пятипредметные наборы'!B14&amp;", "&amp;'Пятипредметные наборы'!C14&amp;", "&amp;'Пятипредметные наборы'!D14&amp;"}","")</f>
        <v>#N/A</v>
      </c>
      <c r="B1304" t="e">
        <f ca="1">IF('Пятипредметные наборы'!$F14 &gt;=Параметры!$A$2,"{"&amp;'Пятипредметные наборы'!E14&amp;"}","")</f>
        <v>#N/A</v>
      </c>
      <c r="C1304" t="e">
        <f ca="1">'Пятипредметные наборы'!$F14/COUNT('Список покупок'!$A$2:$A$31)</f>
        <v>#N/A</v>
      </c>
      <c r="D1304" t="e">
        <f ca="1">'Пятипредметные наборы'!$F14/INDIRECT(ADDRESS(MATCH(A1304,Таблицы!$T$3:$T$212)+1,5,,,Таблицы!$T$1))</f>
        <v>#N/A</v>
      </c>
      <c r="E1304" s="5" t="e">
        <f t="shared" ca="1" si="20"/>
        <v>#N/A</v>
      </c>
    </row>
    <row r="1305" spans="1:5" hidden="1" x14ac:dyDescent="0.3">
      <c r="A1305" t="e">
        <f ca="1">IF('Пятипредметные наборы'!$F15 &gt;=Параметры!$A$2,"{"&amp;'Пятипредметные наборы'!A15&amp;", "&amp;'Пятипредметные наборы'!B15&amp;", "&amp;'Пятипредметные наборы'!C15&amp;", "&amp;'Пятипредметные наборы'!D15&amp;"}","")</f>
        <v>#N/A</v>
      </c>
      <c r="B1305" t="e">
        <f ca="1">IF('Пятипредметные наборы'!$F15 &gt;=Параметры!$A$2,"{"&amp;'Пятипредметные наборы'!E15&amp;"}","")</f>
        <v>#N/A</v>
      </c>
      <c r="C1305" t="e">
        <f ca="1">'Пятипредметные наборы'!$F15/COUNT('Список покупок'!$A$2:$A$31)</f>
        <v>#N/A</v>
      </c>
      <c r="D1305" t="e">
        <f ca="1">'Пятипредметные наборы'!$F15/INDIRECT(ADDRESS(MATCH(A1305,Таблицы!$T$3:$T$212)+1,5,,,Таблицы!$T$1))</f>
        <v>#N/A</v>
      </c>
      <c r="E1305" s="5" t="e">
        <f t="shared" ca="1" si="20"/>
        <v>#N/A</v>
      </c>
    </row>
    <row r="1306" spans="1:5" hidden="1" x14ac:dyDescent="0.3">
      <c r="A1306" t="e">
        <f ca="1">IF('Пятипредметные наборы'!$F16 &gt;=Параметры!$A$2,"{"&amp;'Пятипредметные наборы'!A16&amp;", "&amp;'Пятипредметные наборы'!B16&amp;", "&amp;'Пятипредметные наборы'!C16&amp;", "&amp;'Пятипредметные наборы'!D16&amp;"}","")</f>
        <v>#N/A</v>
      </c>
      <c r="B1306" t="e">
        <f ca="1">IF('Пятипредметные наборы'!$F16 &gt;=Параметры!$A$2,"{"&amp;'Пятипредметные наборы'!E16&amp;"}","")</f>
        <v>#N/A</v>
      </c>
      <c r="C1306" t="e">
        <f ca="1">'Пятипредметные наборы'!$F16/COUNT('Список покупок'!$A$2:$A$31)</f>
        <v>#N/A</v>
      </c>
      <c r="D1306" t="e">
        <f ca="1">'Пятипредметные наборы'!$F16/INDIRECT(ADDRESS(MATCH(A1306,Таблицы!$T$3:$T$212)+1,5,,,Таблицы!$T$1))</f>
        <v>#N/A</v>
      </c>
      <c r="E1306" s="5" t="e">
        <f t="shared" ca="1" si="20"/>
        <v>#N/A</v>
      </c>
    </row>
    <row r="1307" spans="1:5" hidden="1" x14ac:dyDescent="0.3">
      <c r="A1307" t="e">
        <f ca="1">IF('Пятипредметные наборы'!$F17 &gt;=Параметры!$A$2,"{"&amp;'Пятипредметные наборы'!A17&amp;", "&amp;'Пятипредметные наборы'!B17&amp;", "&amp;'Пятипредметные наборы'!C17&amp;", "&amp;'Пятипредметные наборы'!D17&amp;"}","")</f>
        <v>#N/A</v>
      </c>
      <c r="B1307" t="e">
        <f ca="1">IF('Пятипредметные наборы'!$F17 &gt;=Параметры!$A$2,"{"&amp;'Пятипредметные наборы'!E17&amp;"}","")</f>
        <v>#N/A</v>
      </c>
      <c r="C1307" t="e">
        <f ca="1">'Пятипредметные наборы'!$F17/COUNT('Список покупок'!$A$2:$A$31)</f>
        <v>#N/A</v>
      </c>
      <c r="D1307" t="e">
        <f ca="1">'Пятипредметные наборы'!$F17/INDIRECT(ADDRESS(MATCH(A1307,Таблицы!$T$3:$T$212)+1,5,,,Таблицы!$T$1))</f>
        <v>#N/A</v>
      </c>
      <c r="E1307" s="5" t="e">
        <f t="shared" ca="1" si="20"/>
        <v>#N/A</v>
      </c>
    </row>
    <row r="1308" spans="1:5" hidden="1" x14ac:dyDescent="0.3">
      <c r="A1308" t="e">
        <f ca="1">IF('Пятипредметные наборы'!$F18 &gt;=Параметры!$A$2,"{"&amp;'Пятипредметные наборы'!A18&amp;", "&amp;'Пятипредметные наборы'!B18&amp;", "&amp;'Пятипредметные наборы'!C18&amp;", "&amp;'Пятипредметные наборы'!D18&amp;"}","")</f>
        <v>#N/A</v>
      </c>
      <c r="B1308" t="e">
        <f ca="1">IF('Пятипредметные наборы'!$F18 &gt;=Параметры!$A$2,"{"&amp;'Пятипредметные наборы'!E18&amp;"}","")</f>
        <v>#N/A</v>
      </c>
      <c r="C1308" t="e">
        <f ca="1">'Пятипредметные наборы'!$F18/COUNT('Список покупок'!$A$2:$A$31)</f>
        <v>#N/A</v>
      </c>
      <c r="D1308" t="e">
        <f ca="1">'Пятипредметные наборы'!$F18/INDIRECT(ADDRESS(MATCH(A1308,Таблицы!$T$3:$T$212)+1,5,,,Таблицы!$T$1))</f>
        <v>#N/A</v>
      </c>
      <c r="E1308" s="5" t="e">
        <f t="shared" ca="1" si="20"/>
        <v>#N/A</v>
      </c>
    </row>
    <row r="1309" spans="1:5" hidden="1" x14ac:dyDescent="0.3">
      <c r="A1309" t="str">
        <f ca="1">IF('Пятипредметные наборы'!$F19 &gt;=Параметры!$A$2,"{"&amp;'Пятипредметные наборы'!A19&amp;", "&amp;'Пятипредметные наборы'!B19&amp;", "&amp;'Пятипредметные наборы'!C19&amp;", "&amp;'Пятипредметные наборы'!D19&amp;"}","")</f>
        <v/>
      </c>
      <c r="B1309" t="str">
        <f ca="1">IF('Пятипредметные наборы'!$F19 &gt;=Параметры!$A$2,"{"&amp;'Пятипредметные наборы'!E19&amp;"}","")</f>
        <v/>
      </c>
      <c r="C1309">
        <f ca="1">'Пятипредметные наборы'!$F19/COUNT('Список покупок'!$A$2:$A$31)</f>
        <v>3.3333333333333333E-2</v>
      </c>
      <c r="D1309" t="e">
        <f ca="1">'Пятипредметные наборы'!$F19/INDIRECT(ADDRESS(MATCH(A1309,Таблицы!$T$3:$T$212)+1,5,,,Таблицы!$T$1))</f>
        <v>#N/A</v>
      </c>
      <c r="E1309" s="5" t="e">
        <f t="shared" ca="1" si="20"/>
        <v>#N/A</v>
      </c>
    </row>
    <row r="1310" spans="1:5" hidden="1" x14ac:dyDescent="0.3">
      <c r="A1310" t="e">
        <f ca="1">IF('Пятипредметные наборы'!$F20 &gt;=Параметры!$A$2,"{"&amp;'Пятипредметные наборы'!A20&amp;", "&amp;'Пятипредметные наборы'!B20&amp;", "&amp;'Пятипредметные наборы'!C20&amp;", "&amp;'Пятипредметные наборы'!D20&amp;"}","")</f>
        <v>#N/A</v>
      </c>
      <c r="B1310" t="e">
        <f ca="1">IF('Пятипредметные наборы'!$F20 &gt;=Параметры!$A$2,"{"&amp;'Пятипредметные наборы'!E20&amp;"}","")</f>
        <v>#N/A</v>
      </c>
      <c r="C1310" t="e">
        <f ca="1">'Пятипредметные наборы'!$F20/COUNT('Список покупок'!$A$2:$A$31)</f>
        <v>#N/A</v>
      </c>
      <c r="D1310" t="e">
        <f ca="1">'Пятипредметные наборы'!$F20/INDIRECT(ADDRESS(MATCH(A1310,Таблицы!$T$3:$T$212)+1,5,,,Таблицы!$T$1))</f>
        <v>#N/A</v>
      </c>
      <c r="E1310" s="5" t="e">
        <f t="shared" ca="1" si="20"/>
        <v>#N/A</v>
      </c>
    </row>
    <row r="1311" spans="1:5" hidden="1" x14ac:dyDescent="0.3">
      <c r="A1311" t="e">
        <f ca="1">IF('Пятипредметные наборы'!$F21 &gt;=Параметры!$A$2,"{"&amp;'Пятипредметные наборы'!A21&amp;", "&amp;'Пятипредметные наборы'!B21&amp;", "&amp;'Пятипредметные наборы'!C21&amp;", "&amp;'Пятипредметные наборы'!D21&amp;"}","")</f>
        <v>#N/A</v>
      </c>
      <c r="B1311" t="e">
        <f ca="1">IF('Пятипредметные наборы'!$F21 &gt;=Параметры!$A$2,"{"&amp;'Пятипредметные наборы'!E21&amp;"}","")</f>
        <v>#N/A</v>
      </c>
      <c r="C1311" t="e">
        <f ca="1">'Пятипредметные наборы'!$F21/COUNT('Список покупок'!$A$2:$A$31)</f>
        <v>#N/A</v>
      </c>
      <c r="D1311" t="e">
        <f ca="1">'Пятипредметные наборы'!$F21/INDIRECT(ADDRESS(MATCH(A1311,Таблицы!$T$3:$T$212)+1,5,,,Таблицы!$T$1))</f>
        <v>#N/A</v>
      </c>
      <c r="E1311" s="5" t="e">
        <f t="shared" ca="1" si="20"/>
        <v>#N/A</v>
      </c>
    </row>
    <row r="1312" spans="1:5" hidden="1" x14ac:dyDescent="0.3">
      <c r="A1312" t="e">
        <f ca="1">IF('Пятипредметные наборы'!$F22 &gt;=Параметры!$A$2,"{"&amp;'Пятипредметные наборы'!A22&amp;", "&amp;'Пятипредметные наборы'!B22&amp;", "&amp;'Пятипредметные наборы'!C22&amp;", "&amp;'Пятипредметные наборы'!D22&amp;"}","")</f>
        <v>#N/A</v>
      </c>
      <c r="B1312" t="e">
        <f ca="1">IF('Пятипредметные наборы'!$F22 &gt;=Параметры!$A$2,"{"&amp;'Пятипредметные наборы'!E22&amp;"}","")</f>
        <v>#N/A</v>
      </c>
      <c r="C1312" t="e">
        <f ca="1">'Пятипредметные наборы'!$F22/COUNT('Список покупок'!$A$2:$A$31)</f>
        <v>#N/A</v>
      </c>
      <c r="D1312" t="e">
        <f ca="1">'Пятипредметные наборы'!$F22/INDIRECT(ADDRESS(MATCH(A1312,Таблицы!$T$3:$T$212)+1,5,,,Таблицы!$T$1))</f>
        <v>#N/A</v>
      </c>
      <c r="E1312" s="5" t="e">
        <f t="shared" ca="1" si="20"/>
        <v>#N/A</v>
      </c>
    </row>
    <row r="1313" spans="1:5" hidden="1" x14ac:dyDescent="0.3">
      <c r="A1313" t="e">
        <f ca="1">IF('Пятипредметные наборы'!$F23 &gt;=Параметры!$A$2,"{"&amp;'Пятипредметные наборы'!A23&amp;", "&amp;'Пятипредметные наборы'!B23&amp;", "&amp;'Пятипредметные наборы'!C23&amp;", "&amp;'Пятипредметные наборы'!D23&amp;"}","")</f>
        <v>#N/A</v>
      </c>
      <c r="B1313" t="e">
        <f ca="1">IF('Пятипредметные наборы'!$F23 &gt;=Параметры!$A$2,"{"&amp;'Пятипредметные наборы'!E23&amp;"}","")</f>
        <v>#N/A</v>
      </c>
      <c r="C1313" t="e">
        <f ca="1">'Пятипредметные наборы'!$F23/COUNT('Список покупок'!$A$2:$A$31)</f>
        <v>#N/A</v>
      </c>
      <c r="D1313" t="e">
        <f ca="1">'Пятипредметные наборы'!$F23/INDIRECT(ADDRESS(MATCH(A1313,Таблицы!$T$3:$T$212)+1,5,,,Таблицы!$T$1))</f>
        <v>#N/A</v>
      </c>
      <c r="E1313" s="5" t="e">
        <f t="shared" ca="1" si="20"/>
        <v>#N/A</v>
      </c>
    </row>
    <row r="1314" spans="1:5" hidden="1" x14ac:dyDescent="0.3">
      <c r="A1314" t="e">
        <f ca="1">IF('Пятипредметные наборы'!$F24 &gt;=Параметры!$A$2,"{"&amp;'Пятипредметные наборы'!A24&amp;", "&amp;'Пятипредметные наборы'!B24&amp;", "&amp;'Пятипредметные наборы'!C24&amp;", "&amp;'Пятипредметные наборы'!D24&amp;"}","")</f>
        <v>#N/A</v>
      </c>
      <c r="B1314" t="e">
        <f ca="1">IF('Пятипредметные наборы'!$F24 &gt;=Параметры!$A$2,"{"&amp;'Пятипредметные наборы'!E24&amp;"}","")</f>
        <v>#N/A</v>
      </c>
      <c r="C1314" t="e">
        <f ca="1">'Пятипредметные наборы'!$F24/COUNT('Список покупок'!$A$2:$A$31)</f>
        <v>#N/A</v>
      </c>
      <c r="D1314" t="e">
        <f ca="1">'Пятипредметные наборы'!$F24/INDIRECT(ADDRESS(MATCH(A1314,Таблицы!$T$3:$T$212)+1,5,,,Таблицы!$T$1))</f>
        <v>#N/A</v>
      </c>
      <c r="E1314" s="5" t="e">
        <f t="shared" ca="1" si="20"/>
        <v>#N/A</v>
      </c>
    </row>
    <row r="1315" spans="1:5" hidden="1" x14ac:dyDescent="0.3">
      <c r="A1315" t="e">
        <f ca="1">IF('Пятипредметные наборы'!$F25 &gt;=Параметры!$A$2,"{"&amp;'Пятипредметные наборы'!A25&amp;", "&amp;'Пятипредметные наборы'!B25&amp;", "&amp;'Пятипредметные наборы'!C25&amp;", "&amp;'Пятипредметные наборы'!D25&amp;"}","")</f>
        <v>#N/A</v>
      </c>
      <c r="B1315" t="e">
        <f ca="1">IF('Пятипредметные наборы'!$F25 &gt;=Параметры!$A$2,"{"&amp;'Пятипредметные наборы'!E25&amp;"}","")</f>
        <v>#N/A</v>
      </c>
      <c r="C1315" t="e">
        <f ca="1">'Пятипредметные наборы'!$F25/COUNT('Список покупок'!$A$2:$A$31)</f>
        <v>#N/A</v>
      </c>
      <c r="D1315" t="e">
        <f ca="1">'Пятипредметные наборы'!$F25/INDIRECT(ADDRESS(MATCH(A1315,Таблицы!$T$3:$T$212)+1,5,,,Таблицы!$T$1))</f>
        <v>#N/A</v>
      </c>
      <c r="E1315" s="5" t="e">
        <f t="shared" ca="1" si="20"/>
        <v>#N/A</v>
      </c>
    </row>
    <row r="1316" spans="1:5" hidden="1" x14ac:dyDescent="0.3">
      <c r="A1316" t="e">
        <f ca="1">IF('Пятипредметные наборы'!$F26 &gt;=Параметры!$A$2,"{"&amp;'Пятипредметные наборы'!A26&amp;", "&amp;'Пятипредметные наборы'!B26&amp;", "&amp;'Пятипредметные наборы'!C26&amp;", "&amp;'Пятипредметные наборы'!D26&amp;"}","")</f>
        <v>#N/A</v>
      </c>
      <c r="B1316" t="e">
        <f ca="1">IF('Пятипредметные наборы'!$F26 &gt;=Параметры!$A$2,"{"&amp;'Пятипредметные наборы'!E26&amp;"}","")</f>
        <v>#N/A</v>
      </c>
      <c r="C1316" t="e">
        <f ca="1">'Пятипредметные наборы'!$F26/COUNT('Список покупок'!$A$2:$A$31)</f>
        <v>#N/A</v>
      </c>
      <c r="D1316" t="e">
        <f ca="1">'Пятипредметные наборы'!$F26/INDIRECT(ADDRESS(MATCH(A1316,Таблицы!$T$3:$T$212)+1,5,,,Таблицы!$T$1))</f>
        <v>#N/A</v>
      </c>
      <c r="E1316" s="5" t="e">
        <f t="shared" ca="1" si="20"/>
        <v>#N/A</v>
      </c>
    </row>
    <row r="1317" spans="1:5" hidden="1" x14ac:dyDescent="0.3">
      <c r="A1317" t="e">
        <f ca="1">IF('Пятипредметные наборы'!$F27 &gt;=Параметры!$A$2,"{"&amp;'Пятипредметные наборы'!A27&amp;", "&amp;'Пятипредметные наборы'!B27&amp;", "&amp;'Пятипредметные наборы'!C27&amp;", "&amp;'Пятипредметные наборы'!D27&amp;"}","")</f>
        <v>#N/A</v>
      </c>
      <c r="B1317" t="e">
        <f ca="1">IF('Пятипредметные наборы'!$F27 &gt;=Параметры!$A$2,"{"&amp;'Пятипредметные наборы'!E27&amp;"}","")</f>
        <v>#N/A</v>
      </c>
      <c r="C1317" t="e">
        <f ca="1">'Пятипредметные наборы'!$F27/COUNT('Список покупок'!$A$2:$A$31)</f>
        <v>#N/A</v>
      </c>
      <c r="D1317" t="e">
        <f ca="1">'Пятипредметные наборы'!$F27/INDIRECT(ADDRESS(MATCH(A1317,Таблицы!$T$3:$T$212)+1,5,,,Таблицы!$T$1))</f>
        <v>#N/A</v>
      </c>
      <c r="E1317" s="5" t="e">
        <f t="shared" ca="1" si="20"/>
        <v>#N/A</v>
      </c>
    </row>
    <row r="1318" spans="1:5" hidden="1" x14ac:dyDescent="0.3">
      <c r="A1318" t="e">
        <f ca="1">IF('Пятипредметные наборы'!$F28 &gt;=Параметры!$A$2,"{"&amp;'Пятипредметные наборы'!A28&amp;", "&amp;'Пятипредметные наборы'!B28&amp;", "&amp;'Пятипредметные наборы'!C28&amp;", "&amp;'Пятипредметные наборы'!D28&amp;"}","")</f>
        <v>#N/A</v>
      </c>
      <c r="B1318" t="e">
        <f ca="1">IF('Пятипредметные наборы'!$F28 &gt;=Параметры!$A$2,"{"&amp;'Пятипредметные наборы'!E28&amp;"}","")</f>
        <v>#N/A</v>
      </c>
      <c r="C1318" t="e">
        <f ca="1">'Пятипредметные наборы'!$F28/COUNT('Список покупок'!$A$2:$A$31)</f>
        <v>#N/A</v>
      </c>
      <c r="D1318" t="e">
        <f ca="1">'Пятипредметные наборы'!$F28/INDIRECT(ADDRESS(MATCH(A1318,Таблицы!$T$3:$T$212)+1,5,,,Таблицы!$T$1))</f>
        <v>#N/A</v>
      </c>
      <c r="E1318" s="5" t="e">
        <f t="shared" ca="1" si="20"/>
        <v>#N/A</v>
      </c>
    </row>
    <row r="1319" spans="1:5" hidden="1" x14ac:dyDescent="0.3">
      <c r="A1319" t="e">
        <f ca="1">IF('Пятипредметные наборы'!$F29 &gt;=Параметры!$A$2,"{"&amp;'Пятипредметные наборы'!A29&amp;", "&amp;'Пятипредметные наборы'!B29&amp;", "&amp;'Пятипредметные наборы'!C29&amp;", "&amp;'Пятипредметные наборы'!D29&amp;"}","")</f>
        <v>#N/A</v>
      </c>
      <c r="B1319" t="e">
        <f ca="1">IF('Пятипредметные наборы'!$F29 &gt;=Параметры!$A$2,"{"&amp;'Пятипредметные наборы'!E29&amp;"}","")</f>
        <v>#N/A</v>
      </c>
      <c r="C1319" t="e">
        <f ca="1">'Пятипредметные наборы'!$F29/COUNT('Список покупок'!$A$2:$A$31)</f>
        <v>#N/A</v>
      </c>
      <c r="D1319" t="e">
        <f ca="1">'Пятипредметные наборы'!$F29/INDIRECT(ADDRESS(MATCH(A1319,Таблицы!$T$3:$T$212)+1,5,,,Таблицы!$T$1))</f>
        <v>#N/A</v>
      </c>
      <c r="E1319" s="5" t="e">
        <f t="shared" ca="1" si="20"/>
        <v>#N/A</v>
      </c>
    </row>
    <row r="1320" spans="1:5" hidden="1" x14ac:dyDescent="0.3">
      <c r="A1320" t="e">
        <f ca="1">IF('Пятипредметные наборы'!$F30 &gt;=Параметры!$A$2,"{"&amp;'Пятипредметные наборы'!A30&amp;", "&amp;'Пятипредметные наборы'!B30&amp;", "&amp;'Пятипредметные наборы'!C30&amp;", "&amp;'Пятипредметные наборы'!D30&amp;"}","")</f>
        <v>#N/A</v>
      </c>
      <c r="B1320" t="e">
        <f ca="1">IF('Пятипредметные наборы'!$F30 &gt;=Параметры!$A$2,"{"&amp;'Пятипредметные наборы'!E30&amp;"}","")</f>
        <v>#N/A</v>
      </c>
      <c r="C1320" t="e">
        <f ca="1">'Пятипредметные наборы'!$F30/COUNT('Список покупок'!$A$2:$A$31)</f>
        <v>#N/A</v>
      </c>
      <c r="D1320" t="e">
        <f ca="1">'Пятипредметные наборы'!$F30/INDIRECT(ADDRESS(MATCH(A1320,Таблицы!$T$3:$T$212)+1,5,,,Таблицы!$T$1))</f>
        <v>#N/A</v>
      </c>
      <c r="E1320" s="5" t="e">
        <f t="shared" ca="1" si="20"/>
        <v>#N/A</v>
      </c>
    </row>
    <row r="1321" spans="1:5" hidden="1" x14ac:dyDescent="0.3">
      <c r="A1321" t="str">
        <f ca="1">IF('Пятипредметные наборы'!$F31 &gt;=Параметры!$A$2,"{"&amp;'Пятипредметные наборы'!A31&amp;", "&amp;'Пятипредметные наборы'!B31&amp;", "&amp;'Пятипредметные наборы'!C31&amp;", "&amp;'Пятипредметные наборы'!D31&amp;"}","")</f>
        <v/>
      </c>
      <c r="B1321" t="str">
        <f ca="1">IF('Пятипредметные наборы'!$F31 &gt;=Параметры!$A$2,"{"&amp;'Пятипредметные наборы'!E31&amp;"}","")</f>
        <v/>
      </c>
      <c r="C1321">
        <f ca="1">'Пятипредметные наборы'!$F31/COUNT('Список покупок'!$A$2:$A$31)</f>
        <v>6.6666666666666666E-2</v>
      </c>
      <c r="D1321" t="e">
        <f ca="1">'Пятипредметные наборы'!$F31/INDIRECT(ADDRESS(MATCH(A1321,Таблицы!$T$3:$T$212)+1,5,,,Таблицы!$T$1))</f>
        <v>#N/A</v>
      </c>
      <c r="E1321" s="5" t="e">
        <f t="shared" ca="1" si="20"/>
        <v>#N/A</v>
      </c>
    </row>
    <row r="1322" spans="1:5" hidden="1" x14ac:dyDescent="0.3">
      <c r="A1322" t="e">
        <f ca="1">IF('Пятипредметные наборы'!$F32 &gt;=Параметры!$A$2,"{"&amp;'Пятипредметные наборы'!A32&amp;", "&amp;'Пятипредметные наборы'!B32&amp;", "&amp;'Пятипредметные наборы'!C32&amp;", "&amp;'Пятипредметные наборы'!D32&amp;"}","")</f>
        <v>#N/A</v>
      </c>
      <c r="B1322" t="e">
        <f ca="1">IF('Пятипредметные наборы'!$F32 &gt;=Параметры!$A$2,"{"&amp;'Пятипредметные наборы'!E32&amp;"}","")</f>
        <v>#N/A</v>
      </c>
      <c r="C1322" t="e">
        <f ca="1">'Пятипредметные наборы'!$F32/COUNT('Список покупок'!$A$2:$A$31)</f>
        <v>#N/A</v>
      </c>
      <c r="D1322" t="e">
        <f ca="1">'Пятипредметные наборы'!$F32/INDIRECT(ADDRESS(MATCH(A1322,Таблицы!$T$3:$T$212)+1,5,,,Таблицы!$T$1))</f>
        <v>#N/A</v>
      </c>
      <c r="E1322" s="5" t="e">
        <f t="shared" ca="1" si="20"/>
        <v>#N/A</v>
      </c>
    </row>
    <row r="1323" spans="1:5" hidden="1" x14ac:dyDescent="0.3">
      <c r="A1323" t="e">
        <f ca="1">IF('Пятипредметные наборы'!$F33 &gt;=Параметры!$A$2,"{"&amp;'Пятипредметные наборы'!A33&amp;", "&amp;'Пятипредметные наборы'!B33&amp;", "&amp;'Пятипредметные наборы'!C33&amp;", "&amp;'Пятипредметные наборы'!D33&amp;"}","")</f>
        <v>#N/A</v>
      </c>
      <c r="B1323" t="e">
        <f ca="1">IF('Пятипредметные наборы'!$F33 &gt;=Параметры!$A$2,"{"&amp;'Пятипредметные наборы'!E33&amp;"}","")</f>
        <v>#N/A</v>
      </c>
      <c r="C1323" t="e">
        <f ca="1">'Пятипредметные наборы'!$F33/COUNT('Список покупок'!$A$2:$A$31)</f>
        <v>#N/A</v>
      </c>
      <c r="D1323" t="e">
        <f ca="1">'Пятипредметные наборы'!$F33/INDIRECT(ADDRESS(MATCH(A1323,Таблицы!$T$3:$T$212)+1,5,,,Таблицы!$T$1))</f>
        <v>#N/A</v>
      </c>
      <c r="E1323" s="5" t="e">
        <f t="shared" ca="1" si="20"/>
        <v>#N/A</v>
      </c>
    </row>
    <row r="1324" spans="1:5" hidden="1" x14ac:dyDescent="0.3">
      <c r="A1324" t="e">
        <f ca="1">IF('Пятипредметные наборы'!$F34 &gt;=Параметры!$A$2,"{"&amp;'Пятипредметные наборы'!A34&amp;", "&amp;'Пятипредметные наборы'!B34&amp;", "&amp;'Пятипредметные наборы'!C34&amp;", "&amp;'Пятипредметные наборы'!D34&amp;"}","")</f>
        <v>#N/A</v>
      </c>
      <c r="B1324" t="e">
        <f ca="1">IF('Пятипредметные наборы'!$F34 &gt;=Параметры!$A$2,"{"&amp;'Пятипредметные наборы'!E34&amp;"}","")</f>
        <v>#N/A</v>
      </c>
      <c r="C1324" t="e">
        <f ca="1">'Пятипредметные наборы'!$F34/COUNT('Список покупок'!$A$2:$A$31)</f>
        <v>#N/A</v>
      </c>
      <c r="D1324" t="e">
        <f ca="1">'Пятипредметные наборы'!$F34/INDIRECT(ADDRESS(MATCH(A1324,Таблицы!$T$3:$T$212)+1,5,,,Таблицы!$T$1))</f>
        <v>#N/A</v>
      </c>
      <c r="E1324" s="5" t="e">
        <f t="shared" ca="1" si="20"/>
        <v>#N/A</v>
      </c>
    </row>
    <row r="1325" spans="1:5" hidden="1" x14ac:dyDescent="0.3">
      <c r="A1325" t="e">
        <f ca="1">IF('Пятипредметные наборы'!$F35 &gt;=Параметры!$A$2,"{"&amp;'Пятипредметные наборы'!A35&amp;", "&amp;'Пятипредметные наборы'!B35&amp;", "&amp;'Пятипредметные наборы'!C35&amp;", "&amp;'Пятипредметные наборы'!D35&amp;"}","")</f>
        <v>#N/A</v>
      </c>
      <c r="B1325" t="e">
        <f ca="1">IF('Пятипредметные наборы'!$F35 &gt;=Параметры!$A$2,"{"&amp;'Пятипредметные наборы'!E35&amp;"}","")</f>
        <v>#N/A</v>
      </c>
      <c r="C1325" t="e">
        <f ca="1">'Пятипредметные наборы'!$F35/COUNT('Список покупок'!$A$2:$A$31)</f>
        <v>#N/A</v>
      </c>
      <c r="D1325" t="e">
        <f ca="1">'Пятипредметные наборы'!$F35/INDIRECT(ADDRESS(MATCH(A1325,Таблицы!$T$3:$T$212)+1,5,,,Таблицы!$T$1))</f>
        <v>#N/A</v>
      </c>
      <c r="E1325" s="5" t="e">
        <f t="shared" ca="1" si="20"/>
        <v>#N/A</v>
      </c>
    </row>
    <row r="1326" spans="1:5" hidden="1" x14ac:dyDescent="0.3">
      <c r="A1326" t="str">
        <f ca="1">IF('Пятипредметные наборы'!$F36 &gt;=Параметры!$A$2,"{"&amp;'Пятипредметные наборы'!A36&amp;", "&amp;'Пятипредметные наборы'!B36&amp;", "&amp;'Пятипредметные наборы'!C36&amp;", "&amp;'Пятипредметные наборы'!D36&amp;"}","")</f>
        <v/>
      </c>
      <c r="B1326" t="str">
        <f ca="1">IF('Пятипредметные наборы'!$F36 &gt;=Параметры!$A$2,"{"&amp;'Пятипредметные наборы'!E36&amp;"}","")</f>
        <v/>
      </c>
      <c r="C1326">
        <f ca="1">'Пятипредметные наборы'!$F36/COUNT('Список покупок'!$A$2:$A$31)</f>
        <v>0</v>
      </c>
      <c r="D1326" t="e">
        <f ca="1">'Пятипредметные наборы'!$F36/INDIRECT(ADDRESS(MATCH(A1326,Таблицы!$T$3:$T$212)+1,5,,,Таблицы!$T$1))</f>
        <v>#N/A</v>
      </c>
      <c r="E1326" s="5" t="e">
        <f t="shared" ca="1" si="20"/>
        <v>#N/A</v>
      </c>
    </row>
    <row r="1327" spans="1:5" hidden="1" x14ac:dyDescent="0.3">
      <c r="A1327" t="e">
        <f ca="1">IF('Пятипредметные наборы'!$F37 &gt;=Параметры!$A$2,"{"&amp;'Пятипредметные наборы'!A37&amp;", "&amp;'Пятипредметные наборы'!B37&amp;", "&amp;'Пятипредметные наборы'!C37&amp;", "&amp;'Пятипредметные наборы'!D37&amp;"}","")</f>
        <v>#N/A</v>
      </c>
      <c r="B1327" t="e">
        <f ca="1">IF('Пятипредметные наборы'!$F37 &gt;=Параметры!$A$2,"{"&amp;'Пятипредметные наборы'!E37&amp;"}","")</f>
        <v>#N/A</v>
      </c>
      <c r="C1327" t="e">
        <f ca="1">'Пятипредметные наборы'!$F37/COUNT('Список покупок'!$A$2:$A$31)</f>
        <v>#N/A</v>
      </c>
      <c r="D1327" t="e">
        <f ca="1">'Пятипредметные наборы'!$F37/INDIRECT(ADDRESS(MATCH(A1327,Таблицы!$T$3:$T$212)+1,5,,,Таблицы!$T$1))</f>
        <v>#N/A</v>
      </c>
      <c r="E1327" s="5" t="e">
        <f t="shared" ca="1" si="20"/>
        <v>#N/A</v>
      </c>
    </row>
    <row r="1328" spans="1:5" hidden="1" x14ac:dyDescent="0.3">
      <c r="A1328" t="e">
        <f ca="1">IF('Пятипредметные наборы'!$F38 &gt;=Параметры!$A$2,"{"&amp;'Пятипредметные наборы'!A38&amp;", "&amp;'Пятипредметные наборы'!B38&amp;", "&amp;'Пятипредметные наборы'!C38&amp;", "&amp;'Пятипредметные наборы'!D38&amp;"}","")</f>
        <v>#N/A</v>
      </c>
      <c r="B1328" t="e">
        <f ca="1">IF('Пятипредметные наборы'!$F38 &gt;=Параметры!$A$2,"{"&amp;'Пятипредметные наборы'!E38&amp;"}","")</f>
        <v>#N/A</v>
      </c>
      <c r="C1328" t="e">
        <f ca="1">'Пятипредметные наборы'!$F38/COUNT('Список покупок'!$A$2:$A$31)</f>
        <v>#N/A</v>
      </c>
      <c r="D1328" t="e">
        <f ca="1">'Пятипредметные наборы'!$F38/INDIRECT(ADDRESS(MATCH(A1328,Таблицы!$T$3:$T$212)+1,5,,,Таблицы!$T$1))</f>
        <v>#N/A</v>
      </c>
      <c r="E1328" s="5" t="e">
        <f t="shared" ca="1" si="20"/>
        <v>#N/A</v>
      </c>
    </row>
    <row r="1329" spans="1:5" hidden="1" x14ac:dyDescent="0.3">
      <c r="A1329" t="e">
        <f ca="1">IF('Пятипредметные наборы'!$F39 &gt;=Параметры!$A$2,"{"&amp;'Пятипредметные наборы'!A39&amp;", "&amp;'Пятипредметные наборы'!B39&amp;", "&amp;'Пятипредметные наборы'!C39&amp;", "&amp;'Пятипредметные наборы'!D39&amp;"}","")</f>
        <v>#N/A</v>
      </c>
      <c r="B1329" t="e">
        <f ca="1">IF('Пятипредметные наборы'!$F39 &gt;=Параметры!$A$2,"{"&amp;'Пятипредметные наборы'!E39&amp;"}","")</f>
        <v>#N/A</v>
      </c>
      <c r="C1329" t="e">
        <f ca="1">'Пятипредметные наборы'!$F39/COUNT('Список покупок'!$A$2:$A$31)</f>
        <v>#N/A</v>
      </c>
      <c r="D1329" t="e">
        <f ca="1">'Пятипредметные наборы'!$F39/INDIRECT(ADDRESS(MATCH(A1329,Таблицы!$T$3:$T$212)+1,5,,,Таблицы!$T$1))</f>
        <v>#N/A</v>
      </c>
      <c r="E1329" s="5" t="e">
        <f t="shared" ca="1" si="20"/>
        <v>#N/A</v>
      </c>
    </row>
    <row r="1330" spans="1:5" hidden="1" x14ac:dyDescent="0.3">
      <c r="A1330" t="e">
        <f ca="1">IF('Пятипредметные наборы'!$F40 &gt;=Параметры!$A$2,"{"&amp;'Пятипредметные наборы'!A40&amp;", "&amp;'Пятипредметные наборы'!B40&amp;", "&amp;'Пятипредметные наборы'!C40&amp;", "&amp;'Пятипредметные наборы'!D40&amp;"}","")</f>
        <v>#N/A</v>
      </c>
      <c r="B1330" t="e">
        <f ca="1">IF('Пятипредметные наборы'!$F40 &gt;=Параметры!$A$2,"{"&amp;'Пятипредметные наборы'!E40&amp;"}","")</f>
        <v>#N/A</v>
      </c>
      <c r="C1330" t="e">
        <f ca="1">'Пятипредметные наборы'!$F40/COUNT('Список покупок'!$A$2:$A$31)</f>
        <v>#N/A</v>
      </c>
      <c r="D1330" t="e">
        <f ca="1">'Пятипредметные наборы'!$F40/INDIRECT(ADDRESS(MATCH(A1330,Таблицы!$T$3:$T$212)+1,5,,,Таблицы!$T$1))</f>
        <v>#N/A</v>
      </c>
      <c r="E1330" s="5" t="e">
        <f t="shared" ca="1" si="20"/>
        <v>#N/A</v>
      </c>
    </row>
    <row r="1331" spans="1:5" hidden="1" x14ac:dyDescent="0.3">
      <c r="A1331" t="e">
        <f ca="1">IF('Пятипредметные наборы'!$F41 &gt;=Параметры!$A$2,"{"&amp;'Пятипредметные наборы'!A41&amp;", "&amp;'Пятипредметные наборы'!B41&amp;", "&amp;'Пятипредметные наборы'!C41&amp;", "&amp;'Пятипредметные наборы'!D41&amp;"}","")</f>
        <v>#N/A</v>
      </c>
      <c r="B1331" t="e">
        <f ca="1">IF('Пятипредметные наборы'!$F41 &gt;=Параметры!$A$2,"{"&amp;'Пятипредметные наборы'!E41&amp;"}","")</f>
        <v>#N/A</v>
      </c>
      <c r="C1331" t="e">
        <f ca="1">'Пятипредметные наборы'!$F41/COUNT('Список покупок'!$A$2:$A$31)</f>
        <v>#N/A</v>
      </c>
      <c r="D1331" t="e">
        <f ca="1">'Пятипредметные наборы'!$F41/INDIRECT(ADDRESS(MATCH(A1331,Таблицы!$T$3:$T$212)+1,5,,,Таблицы!$T$1))</f>
        <v>#N/A</v>
      </c>
      <c r="E1331" s="5" t="e">
        <f t="shared" ca="1" si="20"/>
        <v>#N/A</v>
      </c>
    </row>
    <row r="1332" spans="1:5" hidden="1" x14ac:dyDescent="0.3">
      <c r="A1332" t="e">
        <f ca="1">IF('Пятипредметные наборы'!$F42 &gt;=Параметры!$A$2,"{"&amp;'Пятипредметные наборы'!A42&amp;", "&amp;'Пятипредметные наборы'!B42&amp;", "&amp;'Пятипредметные наборы'!C42&amp;", "&amp;'Пятипредметные наборы'!D42&amp;"}","")</f>
        <v>#N/A</v>
      </c>
      <c r="B1332" t="e">
        <f ca="1">IF('Пятипредметные наборы'!$F42 &gt;=Параметры!$A$2,"{"&amp;'Пятипредметные наборы'!E42&amp;"}","")</f>
        <v>#N/A</v>
      </c>
      <c r="C1332" t="e">
        <f ca="1">'Пятипредметные наборы'!$F42/COUNT('Список покупок'!$A$2:$A$31)</f>
        <v>#N/A</v>
      </c>
      <c r="D1332" t="e">
        <f ca="1">'Пятипредметные наборы'!$F42/INDIRECT(ADDRESS(MATCH(A1332,Таблицы!$T$3:$T$212)+1,5,,,Таблицы!$T$1))</f>
        <v>#N/A</v>
      </c>
      <c r="E1332" s="5" t="e">
        <f t="shared" ca="1" si="20"/>
        <v>#N/A</v>
      </c>
    </row>
    <row r="1333" spans="1:5" hidden="1" x14ac:dyDescent="0.3">
      <c r="A1333" t="e">
        <f ca="1">IF('Пятипредметные наборы'!$F43 &gt;=Параметры!$A$2,"{"&amp;'Пятипредметные наборы'!A43&amp;", "&amp;'Пятипредметные наборы'!B43&amp;", "&amp;'Пятипредметные наборы'!C43&amp;", "&amp;'Пятипредметные наборы'!D43&amp;"}","")</f>
        <v>#N/A</v>
      </c>
      <c r="B1333" t="e">
        <f ca="1">IF('Пятипредметные наборы'!$F43 &gt;=Параметры!$A$2,"{"&amp;'Пятипредметные наборы'!E43&amp;"}","")</f>
        <v>#N/A</v>
      </c>
      <c r="C1333" t="e">
        <f ca="1">'Пятипредметные наборы'!$F43/COUNT('Список покупок'!$A$2:$A$31)</f>
        <v>#N/A</v>
      </c>
      <c r="D1333" t="e">
        <f ca="1">'Пятипредметные наборы'!$F43/INDIRECT(ADDRESS(MATCH(A1333,Таблицы!$T$3:$T$212)+1,5,,,Таблицы!$T$1))</f>
        <v>#N/A</v>
      </c>
      <c r="E1333" s="5" t="e">
        <f t="shared" ca="1" si="20"/>
        <v>#N/A</v>
      </c>
    </row>
    <row r="1334" spans="1:5" hidden="1" x14ac:dyDescent="0.3">
      <c r="A1334" t="e">
        <f ca="1">IF('Пятипредметные наборы'!$F44 &gt;=Параметры!$A$2,"{"&amp;'Пятипредметные наборы'!A44&amp;", "&amp;'Пятипредметные наборы'!B44&amp;", "&amp;'Пятипредметные наборы'!C44&amp;", "&amp;'Пятипредметные наборы'!D44&amp;"}","")</f>
        <v>#N/A</v>
      </c>
      <c r="B1334" t="e">
        <f ca="1">IF('Пятипредметные наборы'!$F44 &gt;=Параметры!$A$2,"{"&amp;'Пятипредметные наборы'!E44&amp;"}","")</f>
        <v>#N/A</v>
      </c>
      <c r="C1334" t="e">
        <f ca="1">'Пятипредметные наборы'!$F44/COUNT('Список покупок'!$A$2:$A$31)</f>
        <v>#N/A</v>
      </c>
      <c r="D1334" t="e">
        <f ca="1">'Пятипредметные наборы'!$F44/INDIRECT(ADDRESS(MATCH(A1334,Таблицы!$T$3:$T$212)+1,5,,,Таблицы!$T$1))</f>
        <v>#N/A</v>
      </c>
      <c r="E1334" s="5" t="e">
        <f t="shared" ca="1" si="20"/>
        <v>#N/A</v>
      </c>
    </row>
    <row r="1335" spans="1:5" hidden="1" x14ac:dyDescent="0.3">
      <c r="A1335" t="e">
        <f ca="1">IF('Пятипредметные наборы'!$F45 &gt;=Параметры!$A$2,"{"&amp;'Пятипредметные наборы'!A45&amp;", "&amp;'Пятипредметные наборы'!B45&amp;", "&amp;'Пятипредметные наборы'!C45&amp;", "&amp;'Пятипредметные наборы'!D45&amp;"}","")</f>
        <v>#N/A</v>
      </c>
      <c r="B1335" t="e">
        <f ca="1">IF('Пятипредметные наборы'!$F45 &gt;=Параметры!$A$2,"{"&amp;'Пятипредметные наборы'!E45&amp;"}","")</f>
        <v>#N/A</v>
      </c>
      <c r="C1335" t="e">
        <f ca="1">'Пятипредметные наборы'!$F45/COUNT('Список покупок'!$A$2:$A$31)</f>
        <v>#N/A</v>
      </c>
      <c r="D1335" t="e">
        <f ca="1">'Пятипредметные наборы'!$F45/INDIRECT(ADDRESS(MATCH(A1335,Таблицы!$T$3:$T$212)+1,5,,,Таблицы!$T$1))</f>
        <v>#N/A</v>
      </c>
      <c r="E1335" s="5" t="e">
        <f t="shared" ca="1" si="20"/>
        <v>#N/A</v>
      </c>
    </row>
    <row r="1336" spans="1:5" hidden="1" x14ac:dyDescent="0.3">
      <c r="A1336" t="e">
        <f ca="1">IF('Пятипредметные наборы'!$F46 &gt;=Параметры!$A$2,"{"&amp;'Пятипредметные наборы'!A46&amp;", "&amp;'Пятипредметные наборы'!B46&amp;", "&amp;'Пятипредметные наборы'!C46&amp;", "&amp;'Пятипредметные наборы'!D46&amp;"}","")</f>
        <v>#N/A</v>
      </c>
      <c r="B1336" t="e">
        <f ca="1">IF('Пятипредметные наборы'!$F46 &gt;=Параметры!$A$2,"{"&amp;'Пятипредметные наборы'!E46&amp;"}","")</f>
        <v>#N/A</v>
      </c>
      <c r="C1336" t="e">
        <f ca="1">'Пятипредметные наборы'!$F46/COUNT('Список покупок'!$A$2:$A$31)</f>
        <v>#N/A</v>
      </c>
      <c r="D1336" t="e">
        <f ca="1">'Пятипредметные наборы'!$F46/INDIRECT(ADDRESS(MATCH(A1336,Таблицы!$T$3:$T$212)+1,5,,,Таблицы!$T$1))</f>
        <v>#N/A</v>
      </c>
      <c r="E1336" s="5" t="e">
        <f t="shared" ca="1" si="20"/>
        <v>#N/A</v>
      </c>
    </row>
    <row r="1337" spans="1:5" hidden="1" x14ac:dyDescent="0.3">
      <c r="A1337" t="str">
        <f ca="1">IF('Пятипредметные наборы'!$F47 &gt;=Параметры!$A$2,"{"&amp;'Пятипредметные наборы'!A47&amp;", "&amp;'Пятипредметные наборы'!B47&amp;", "&amp;'Пятипредметные наборы'!C47&amp;", "&amp;'Пятипредметные наборы'!D47&amp;"}","")</f>
        <v/>
      </c>
      <c r="B1337" t="str">
        <f ca="1">IF('Пятипредметные наборы'!$F47 &gt;=Параметры!$A$2,"{"&amp;'Пятипредметные наборы'!E47&amp;"}","")</f>
        <v/>
      </c>
      <c r="C1337">
        <f ca="1">'Пятипредметные наборы'!$F47/COUNT('Список покупок'!$A$2:$A$31)</f>
        <v>3.3333333333333333E-2</v>
      </c>
      <c r="D1337" t="e">
        <f ca="1">'Пятипредметные наборы'!$F47/INDIRECT(ADDRESS(MATCH(A1337,Таблицы!$T$3:$T$212)+1,5,,,Таблицы!$T$1))</f>
        <v>#N/A</v>
      </c>
      <c r="E1337" s="5" t="e">
        <f t="shared" ca="1" si="20"/>
        <v>#N/A</v>
      </c>
    </row>
    <row r="1338" spans="1:5" hidden="1" x14ac:dyDescent="0.3">
      <c r="A1338" t="e">
        <f ca="1">IF('Пятипредметные наборы'!$F48 &gt;=Параметры!$A$2,"{"&amp;'Пятипредметные наборы'!A48&amp;", "&amp;'Пятипредметные наборы'!B48&amp;", "&amp;'Пятипредметные наборы'!C48&amp;", "&amp;'Пятипредметные наборы'!D48&amp;"}","")</f>
        <v>#N/A</v>
      </c>
      <c r="B1338" t="e">
        <f ca="1">IF('Пятипредметные наборы'!$F48 &gt;=Параметры!$A$2,"{"&amp;'Пятипредметные наборы'!E48&amp;"}","")</f>
        <v>#N/A</v>
      </c>
      <c r="C1338" t="e">
        <f ca="1">'Пятипредметные наборы'!$F48/COUNT('Список покупок'!$A$2:$A$31)</f>
        <v>#N/A</v>
      </c>
      <c r="D1338" t="e">
        <f ca="1">'Пятипредметные наборы'!$F48/INDIRECT(ADDRESS(MATCH(A1338,Таблицы!$T$3:$T$212)+1,5,,,Таблицы!$T$1))</f>
        <v>#N/A</v>
      </c>
      <c r="E1338" s="5" t="e">
        <f t="shared" ca="1" si="20"/>
        <v>#N/A</v>
      </c>
    </row>
    <row r="1339" spans="1:5" hidden="1" x14ac:dyDescent="0.3">
      <c r="A1339" t="e">
        <f ca="1">IF('Пятипредметные наборы'!$F49 &gt;=Параметры!$A$2,"{"&amp;'Пятипредметные наборы'!A49&amp;", "&amp;'Пятипредметные наборы'!B49&amp;", "&amp;'Пятипредметные наборы'!C49&amp;", "&amp;'Пятипредметные наборы'!D49&amp;"}","")</f>
        <v>#N/A</v>
      </c>
      <c r="B1339" t="e">
        <f ca="1">IF('Пятипредметные наборы'!$F49 &gt;=Параметры!$A$2,"{"&amp;'Пятипредметные наборы'!E49&amp;"}","")</f>
        <v>#N/A</v>
      </c>
      <c r="C1339" t="e">
        <f ca="1">'Пятипредметные наборы'!$F49/COUNT('Список покупок'!$A$2:$A$31)</f>
        <v>#N/A</v>
      </c>
      <c r="D1339" t="e">
        <f ca="1">'Пятипредметные наборы'!$F49/INDIRECT(ADDRESS(MATCH(A1339,Таблицы!$T$3:$T$212)+1,5,,,Таблицы!$T$1))</f>
        <v>#N/A</v>
      </c>
      <c r="E1339" s="5" t="e">
        <f t="shared" ca="1" si="20"/>
        <v>#N/A</v>
      </c>
    </row>
    <row r="1340" spans="1:5" hidden="1" x14ac:dyDescent="0.3">
      <c r="A1340" t="e">
        <f ca="1">IF('Пятипредметные наборы'!$F50 &gt;=Параметры!$A$2,"{"&amp;'Пятипредметные наборы'!A50&amp;", "&amp;'Пятипредметные наборы'!B50&amp;", "&amp;'Пятипредметные наборы'!C50&amp;", "&amp;'Пятипредметные наборы'!D50&amp;"}","")</f>
        <v>#N/A</v>
      </c>
      <c r="B1340" t="e">
        <f ca="1">IF('Пятипредметные наборы'!$F50 &gt;=Параметры!$A$2,"{"&amp;'Пятипредметные наборы'!E50&amp;"}","")</f>
        <v>#N/A</v>
      </c>
      <c r="C1340" t="e">
        <f ca="1">'Пятипредметные наборы'!$F50/COUNT('Список покупок'!$A$2:$A$31)</f>
        <v>#N/A</v>
      </c>
      <c r="D1340" t="e">
        <f ca="1">'Пятипредметные наборы'!$F50/INDIRECT(ADDRESS(MATCH(A1340,Таблицы!$T$3:$T$212)+1,5,,,Таблицы!$T$1))</f>
        <v>#N/A</v>
      </c>
      <c r="E1340" s="5" t="e">
        <f t="shared" ca="1" si="20"/>
        <v>#N/A</v>
      </c>
    </row>
    <row r="1341" spans="1:5" hidden="1" x14ac:dyDescent="0.3">
      <c r="A1341" t="e">
        <f ca="1">IF('Пятипредметные наборы'!$F51 &gt;=Параметры!$A$2,"{"&amp;'Пятипредметные наборы'!A51&amp;", "&amp;'Пятипредметные наборы'!B51&amp;", "&amp;'Пятипредметные наборы'!C51&amp;", "&amp;'Пятипредметные наборы'!D51&amp;"}","")</f>
        <v>#N/A</v>
      </c>
      <c r="B1341" t="e">
        <f ca="1">IF('Пятипредметные наборы'!$F51 &gt;=Параметры!$A$2,"{"&amp;'Пятипредметные наборы'!E51&amp;"}","")</f>
        <v>#N/A</v>
      </c>
      <c r="C1341" t="e">
        <f ca="1">'Пятипредметные наборы'!$F51/COUNT('Список покупок'!$A$2:$A$31)</f>
        <v>#N/A</v>
      </c>
      <c r="D1341" t="e">
        <f ca="1">'Пятипредметные наборы'!$F51/INDIRECT(ADDRESS(MATCH(A1341,Таблицы!$T$3:$T$212)+1,5,,,Таблицы!$T$1))</f>
        <v>#N/A</v>
      </c>
      <c r="E1341" s="5" t="e">
        <f t="shared" ca="1" si="20"/>
        <v>#N/A</v>
      </c>
    </row>
    <row r="1342" spans="1:5" hidden="1" x14ac:dyDescent="0.3">
      <c r="A1342" t="e">
        <f ca="1">IF('Пятипредметные наборы'!$F52 &gt;=Параметры!$A$2,"{"&amp;'Пятипредметные наборы'!A52&amp;", "&amp;'Пятипредметные наборы'!B52&amp;", "&amp;'Пятипредметные наборы'!C52&amp;", "&amp;'Пятипредметные наборы'!D52&amp;"}","")</f>
        <v>#N/A</v>
      </c>
      <c r="B1342" t="e">
        <f ca="1">IF('Пятипредметные наборы'!$F52 &gt;=Параметры!$A$2,"{"&amp;'Пятипредметные наборы'!E52&amp;"}","")</f>
        <v>#N/A</v>
      </c>
      <c r="C1342" t="e">
        <f ca="1">'Пятипредметные наборы'!$F52/COUNT('Список покупок'!$A$2:$A$31)</f>
        <v>#N/A</v>
      </c>
      <c r="D1342" t="e">
        <f ca="1">'Пятипредметные наборы'!$F52/INDIRECT(ADDRESS(MATCH(A1342,Таблицы!$T$3:$T$212)+1,5,,,Таблицы!$T$1))</f>
        <v>#N/A</v>
      </c>
      <c r="E1342" s="5" t="e">
        <f t="shared" ca="1" si="20"/>
        <v>#N/A</v>
      </c>
    </row>
    <row r="1343" spans="1:5" hidden="1" x14ac:dyDescent="0.3">
      <c r="A1343" t="e">
        <f ca="1">IF('Пятипредметные наборы'!$F53 &gt;=Параметры!$A$2,"{"&amp;'Пятипредметные наборы'!A53&amp;", "&amp;'Пятипредметные наборы'!B53&amp;", "&amp;'Пятипредметные наборы'!C53&amp;", "&amp;'Пятипредметные наборы'!D53&amp;"}","")</f>
        <v>#N/A</v>
      </c>
      <c r="B1343" t="e">
        <f ca="1">IF('Пятипредметные наборы'!$F53 &gt;=Параметры!$A$2,"{"&amp;'Пятипредметные наборы'!E53&amp;"}","")</f>
        <v>#N/A</v>
      </c>
      <c r="C1343" t="e">
        <f ca="1">'Пятипредметные наборы'!$F53/COUNT('Список покупок'!$A$2:$A$31)</f>
        <v>#N/A</v>
      </c>
      <c r="D1343" t="e">
        <f ca="1">'Пятипредметные наборы'!$F53/INDIRECT(ADDRESS(MATCH(A1343,Таблицы!$T$3:$T$212)+1,5,,,Таблицы!$T$1))</f>
        <v>#N/A</v>
      </c>
      <c r="E1343" s="5" t="e">
        <f t="shared" ca="1" si="20"/>
        <v>#N/A</v>
      </c>
    </row>
    <row r="1344" spans="1:5" hidden="1" x14ac:dyDescent="0.3">
      <c r="A1344" t="e">
        <f ca="1">IF('Пятипредметные наборы'!$F54 &gt;=Параметры!$A$2,"{"&amp;'Пятипредметные наборы'!A54&amp;", "&amp;'Пятипредметные наборы'!B54&amp;", "&amp;'Пятипредметные наборы'!C54&amp;", "&amp;'Пятипредметные наборы'!D54&amp;"}","")</f>
        <v>#N/A</v>
      </c>
      <c r="B1344" t="e">
        <f ca="1">IF('Пятипредметные наборы'!$F54 &gt;=Параметры!$A$2,"{"&amp;'Пятипредметные наборы'!E54&amp;"}","")</f>
        <v>#N/A</v>
      </c>
      <c r="C1344" t="e">
        <f ca="1">'Пятипредметные наборы'!$F54/COUNT('Список покупок'!$A$2:$A$31)</f>
        <v>#N/A</v>
      </c>
      <c r="D1344" t="e">
        <f ca="1">'Пятипредметные наборы'!$F54/INDIRECT(ADDRESS(MATCH(A1344,Таблицы!$T$3:$T$212)+1,5,,,Таблицы!$T$1))</f>
        <v>#N/A</v>
      </c>
      <c r="E1344" s="5" t="e">
        <f t="shared" ca="1" si="20"/>
        <v>#N/A</v>
      </c>
    </row>
    <row r="1345" spans="1:5" hidden="1" x14ac:dyDescent="0.3">
      <c r="A1345" t="e">
        <f ca="1">IF('Пятипредметные наборы'!$F55 &gt;=Параметры!$A$2,"{"&amp;'Пятипредметные наборы'!A55&amp;", "&amp;'Пятипредметные наборы'!B55&amp;", "&amp;'Пятипредметные наборы'!C55&amp;", "&amp;'Пятипредметные наборы'!D55&amp;"}","")</f>
        <v>#N/A</v>
      </c>
      <c r="B1345" t="e">
        <f ca="1">IF('Пятипредметные наборы'!$F55 &gt;=Параметры!$A$2,"{"&amp;'Пятипредметные наборы'!E55&amp;"}","")</f>
        <v>#N/A</v>
      </c>
      <c r="C1345" t="e">
        <f ca="1">'Пятипредметные наборы'!$F55/COUNT('Список покупок'!$A$2:$A$31)</f>
        <v>#N/A</v>
      </c>
      <c r="D1345" t="e">
        <f ca="1">'Пятипредметные наборы'!$F55/INDIRECT(ADDRESS(MATCH(A1345,Таблицы!$T$3:$T$212)+1,5,,,Таблицы!$T$1))</f>
        <v>#N/A</v>
      </c>
      <c r="E1345" s="5" t="e">
        <f t="shared" ca="1" si="20"/>
        <v>#N/A</v>
      </c>
    </row>
    <row r="1346" spans="1:5" hidden="1" x14ac:dyDescent="0.3">
      <c r="A1346" t="e">
        <f ca="1">IF('Пятипредметные наборы'!$F56 &gt;=Параметры!$A$2,"{"&amp;'Пятипредметные наборы'!A56&amp;", "&amp;'Пятипредметные наборы'!B56&amp;", "&amp;'Пятипредметные наборы'!C56&amp;", "&amp;'Пятипредметные наборы'!D56&amp;"}","")</f>
        <v>#N/A</v>
      </c>
      <c r="B1346" t="e">
        <f ca="1">IF('Пятипредметные наборы'!$F56 &gt;=Параметры!$A$2,"{"&amp;'Пятипредметные наборы'!E56&amp;"}","")</f>
        <v>#N/A</v>
      </c>
      <c r="C1346" t="e">
        <f ca="1">'Пятипредметные наборы'!$F56/COUNT('Список покупок'!$A$2:$A$31)</f>
        <v>#N/A</v>
      </c>
      <c r="D1346" t="e">
        <f ca="1">'Пятипредметные наборы'!$F56/INDIRECT(ADDRESS(MATCH(A1346,Таблицы!$T$3:$T$212)+1,5,,,Таблицы!$T$1))</f>
        <v>#N/A</v>
      </c>
      <c r="E1346" s="5" t="e">
        <f t="shared" ca="1" si="20"/>
        <v>#N/A</v>
      </c>
    </row>
    <row r="1347" spans="1:5" hidden="1" x14ac:dyDescent="0.3">
      <c r="A1347" t="e">
        <f ca="1">IF('Пятипредметные наборы'!$F57 &gt;=Параметры!$A$2,"{"&amp;'Пятипредметные наборы'!A57&amp;", "&amp;'Пятипредметные наборы'!B57&amp;", "&amp;'Пятипредметные наборы'!C57&amp;", "&amp;'Пятипредметные наборы'!D57&amp;"}","")</f>
        <v>#N/A</v>
      </c>
      <c r="B1347" t="e">
        <f ca="1">IF('Пятипредметные наборы'!$F57 &gt;=Параметры!$A$2,"{"&amp;'Пятипредметные наборы'!E57&amp;"}","")</f>
        <v>#N/A</v>
      </c>
      <c r="C1347" t="e">
        <f ca="1">'Пятипредметные наборы'!$F57/COUNT('Список покупок'!$A$2:$A$31)</f>
        <v>#N/A</v>
      </c>
      <c r="D1347" t="e">
        <f ca="1">'Пятипредметные наборы'!$F57/INDIRECT(ADDRESS(MATCH(A1347,Таблицы!$T$3:$T$212)+1,5,,,Таблицы!$T$1))</f>
        <v>#N/A</v>
      </c>
      <c r="E1347" s="5" t="e">
        <f t="shared" ca="1" si="20"/>
        <v>#N/A</v>
      </c>
    </row>
    <row r="1348" spans="1:5" hidden="1" x14ac:dyDescent="0.3">
      <c r="A1348" t="e">
        <f ca="1">IF('Пятипредметные наборы'!$F58 &gt;=Параметры!$A$2,"{"&amp;'Пятипредметные наборы'!A58&amp;", "&amp;'Пятипредметные наборы'!B58&amp;", "&amp;'Пятипредметные наборы'!C58&amp;", "&amp;'Пятипредметные наборы'!D58&amp;"}","")</f>
        <v>#N/A</v>
      </c>
      <c r="B1348" t="e">
        <f ca="1">IF('Пятипредметные наборы'!$F58 &gt;=Параметры!$A$2,"{"&amp;'Пятипредметные наборы'!E58&amp;"}","")</f>
        <v>#N/A</v>
      </c>
      <c r="C1348" t="e">
        <f ca="1">'Пятипредметные наборы'!$F58/COUNT('Список покупок'!$A$2:$A$31)</f>
        <v>#N/A</v>
      </c>
      <c r="D1348" t="e">
        <f ca="1">'Пятипредметные наборы'!$F58/INDIRECT(ADDRESS(MATCH(A1348,Таблицы!$T$3:$T$212)+1,5,,,Таблицы!$T$1))</f>
        <v>#N/A</v>
      </c>
      <c r="E1348" s="5" t="e">
        <f t="shared" ca="1" si="20"/>
        <v>#N/A</v>
      </c>
    </row>
    <row r="1349" spans="1:5" hidden="1" x14ac:dyDescent="0.3">
      <c r="A1349" t="e">
        <f ca="1">IF('Пятипредметные наборы'!$F59 &gt;=Параметры!$A$2,"{"&amp;'Пятипредметные наборы'!A59&amp;", "&amp;'Пятипредметные наборы'!B59&amp;", "&amp;'Пятипредметные наборы'!C59&amp;", "&amp;'Пятипредметные наборы'!D59&amp;"}","")</f>
        <v>#N/A</v>
      </c>
      <c r="B1349" t="e">
        <f ca="1">IF('Пятипредметные наборы'!$F59 &gt;=Параметры!$A$2,"{"&amp;'Пятипредметные наборы'!E59&amp;"}","")</f>
        <v>#N/A</v>
      </c>
      <c r="C1349" t="e">
        <f ca="1">'Пятипредметные наборы'!$F59/COUNT('Список покупок'!$A$2:$A$31)</f>
        <v>#N/A</v>
      </c>
      <c r="D1349" t="e">
        <f ca="1">'Пятипредметные наборы'!$F59/INDIRECT(ADDRESS(MATCH(A1349,Таблицы!$T$3:$T$212)+1,5,,,Таблицы!$T$1))</f>
        <v>#N/A</v>
      </c>
      <c r="E1349" s="5" t="e">
        <f t="shared" ref="E1349:E1412" ca="1" si="21">C1349*D1349</f>
        <v>#N/A</v>
      </c>
    </row>
    <row r="1350" spans="1:5" hidden="1" x14ac:dyDescent="0.3">
      <c r="A1350" t="e">
        <f ca="1">IF('Пятипредметные наборы'!$F60 &gt;=Параметры!$A$2,"{"&amp;'Пятипредметные наборы'!A60&amp;", "&amp;'Пятипредметные наборы'!B60&amp;", "&amp;'Пятипредметные наборы'!C60&amp;", "&amp;'Пятипредметные наборы'!D60&amp;"}","")</f>
        <v>#N/A</v>
      </c>
      <c r="B1350" t="e">
        <f ca="1">IF('Пятипредметные наборы'!$F60 &gt;=Параметры!$A$2,"{"&amp;'Пятипредметные наборы'!E60&amp;"}","")</f>
        <v>#N/A</v>
      </c>
      <c r="C1350" t="e">
        <f ca="1">'Пятипредметные наборы'!$F60/COUNT('Список покупок'!$A$2:$A$31)</f>
        <v>#N/A</v>
      </c>
      <c r="D1350" t="e">
        <f ca="1">'Пятипредметные наборы'!$F60/INDIRECT(ADDRESS(MATCH(A1350,Таблицы!$T$3:$T$212)+1,5,,,Таблицы!$T$1))</f>
        <v>#N/A</v>
      </c>
      <c r="E1350" s="5" t="e">
        <f t="shared" ca="1" si="21"/>
        <v>#N/A</v>
      </c>
    </row>
    <row r="1351" spans="1:5" hidden="1" x14ac:dyDescent="0.3">
      <c r="A1351" t="e">
        <f ca="1">IF('Пятипредметные наборы'!$F61 &gt;=Параметры!$A$2,"{"&amp;'Пятипредметные наборы'!A61&amp;", "&amp;'Пятипредметные наборы'!B61&amp;", "&amp;'Пятипредметные наборы'!C61&amp;", "&amp;'Пятипредметные наборы'!D61&amp;"}","")</f>
        <v>#N/A</v>
      </c>
      <c r="B1351" t="e">
        <f ca="1">IF('Пятипредметные наборы'!$F61 &gt;=Параметры!$A$2,"{"&amp;'Пятипредметные наборы'!E61&amp;"}","")</f>
        <v>#N/A</v>
      </c>
      <c r="C1351" t="e">
        <f ca="1">'Пятипредметные наборы'!$F61/COUNT('Список покупок'!$A$2:$A$31)</f>
        <v>#N/A</v>
      </c>
      <c r="D1351" t="e">
        <f ca="1">'Пятипредметные наборы'!$F61/INDIRECT(ADDRESS(MATCH(A1351,Таблицы!$T$3:$T$212)+1,5,,,Таблицы!$T$1))</f>
        <v>#N/A</v>
      </c>
      <c r="E1351" s="5" t="e">
        <f t="shared" ca="1" si="21"/>
        <v>#N/A</v>
      </c>
    </row>
    <row r="1352" spans="1:5" hidden="1" x14ac:dyDescent="0.3">
      <c r="A1352" t="e">
        <f ca="1">IF('Пятипредметные наборы'!$F62 &gt;=Параметры!$A$2,"{"&amp;'Пятипредметные наборы'!A62&amp;", "&amp;'Пятипредметные наборы'!B62&amp;", "&amp;'Пятипредметные наборы'!C62&amp;", "&amp;'Пятипредметные наборы'!D62&amp;"}","")</f>
        <v>#N/A</v>
      </c>
      <c r="B1352" t="e">
        <f ca="1">IF('Пятипредметные наборы'!$F62 &gt;=Параметры!$A$2,"{"&amp;'Пятипредметные наборы'!E62&amp;"}","")</f>
        <v>#N/A</v>
      </c>
      <c r="C1352" t="e">
        <f ca="1">'Пятипредметные наборы'!$F62/COUNT('Список покупок'!$A$2:$A$31)</f>
        <v>#N/A</v>
      </c>
      <c r="D1352" t="e">
        <f ca="1">'Пятипредметные наборы'!$F62/INDIRECT(ADDRESS(MATCH(A1352,Таблицы!$T$3:$T$212)+1,5,,,Таблицы!$T$1))</f>
        <v>#N/A</v>
      </c>
      <c r="E1352" s="5" t="e">
        <f t="shared" ca="1" si="21"/>
        <v>#N/A</v>
      </c>
    </row>
    <row r="1353" spans="1:5" hidden="1" x14ac:dyDescent="0.3">
      <c r="A1353" t="e">
        <f ca="1">IF('Пятипредметные наборы'!$F63 &gt;=Параметры!$A$2,"{"&amp;'Пятипредметные наборы'!A63&amp;", "&amp;'Пятипредметные наборы'!B63&amp;", "&amp;'Пятипредметные наборы'!C63&amp;", "&amp;'Пятипредметные наборы'!D63&amp;"}","")</f>
        <v>#N/A</v>
      </c>
      <c r="B1353" t="e">
        <f ca="1">IF('Пятипредметные наборы'!$F63 &gt;=Параметры!$A$2,"{"&amp;'Пятипредметные наборы'!E63&amp;"}","")</f>
        <v>#N/A</v>
      </c>
      <c r="C1353" t="e">
        <f ca="1">'Пятипредметные наборы'!$F63/COUNT('Список покупок'!$A$2:$A$31)</f>
        <v>#N/A</v>
      </c>
      <c r="D1353" t="e">
        <f ca="1">'Пятипредметные наборы'!$F63/INDIRECT(ADDRESS(MATCH(A1353,Таблицы!$T$3:$T$212)+1,5,,,Таблицы!$T$1))</f>
        <v>#N/A</v>
      </c>
      <c r="E1353" s="5" t="e">
        <f t="shared" ca="1" si="21"/>
        <v>#N/A</v>
      </c>
    </row>
    <row r="1354" spans="1:5" hidden="1" x14ac:dyDescent="0.3">
      <c r="A1354" t="e">
        <f ca="1">IF('Пятипредметные наборы'!$F64 &gt;=Параметры!$A$2,"{"&amp;'Пятипредметные наборы'!A64&amp;", "&amp;'Пятипредметные наборы'!B64&amp;", "&amp;'Пятипредметные наборы'!C64&amp;", "&amp;'Пятипредметные наборы'!D64&amp;"}","")</f>
        <v>#N/A</v>
      </c>
      <c r="B1354" t="e">
        <f ca="1">IF('Пятипредметные наборы'!$F64 &gt;=Параметры!$A$2,"{"&amp;'Пятипредметные наборы'!E64&amp;"}","")</f>
        <v>#N/A</v>
      </c>
      <c r="C1354" t="e">
        <f ca="1">'Пятипредметные наборы'!$F64/COUNT('Список покупок'!$A$2:$A$31)</f>
        <v>#N/A</v>
      </c>
      <c r="D1354" t="e">
        <f ca="1">'Пятипредметные наборы'!$F64/INDIRECT(ADDRESS(MATCH(A1354,Таблицы!$T$3:$T$212)+1,5,,,Таблицы!$T$1))</f>
        <v>#N/A</v>
      </c>
      <c r="E1354" s="5" t="e">
        <f t="shared" ca="1" si="21"/>
        <v>#N/A</v>
      </c>
    </row>
    <row r="1355" spans="1:5" hidden="1" x14ac:dyDescent="0.3">
      <c r="A1355" t="e">
        <f ca="1">IF('Пятипредметные наборы'!$F65 &gt;=Параметры!$A$2,"{"&amp;'Пятипредметные наборы'!A65&amp;", "&amp;'Пятипредметные наборы'!B65&amp;", "&amp;'Пятипредметные наборы'!C65&amp;", "&amp;'Пятипредметные наборы'!D65&amp;"}","")</f>
        <v>#N/A</v>
      </c>
      <c r="B1355" t="e">
        <f ca="1">IF('Пятипредметные наборы'!$F65 &gt;=Параметры!$A$2,"{"&amp;'Пятипредметные наборы'!E65&amp;"}","")</f>
        <v>#N/A</v>
      </c>
      <c r="C1355" t="e">
        <f ca="1">'Пятипредметные наборы'!$F65/COUNT('Список покупок'!$A$2:$A$31)</f>
        <v>#N/A</v>
      </c>
      <c r="D1355" t="e">
        <f ca="1">'Пятипредметные наборы'!$F65/INDIRECT(ADDRESS(MATCH(A1355,Таблицы!$T$3:$T$212)+1,5,,,Таблицы!$T$1))</f>
        <v>#N/A</v>
      </c>
      <c r="E1355" s="5" t="e">
        <f t="shared" ca="1" si="21"/>
        <v>#N/A</v>
      </c>
    </row>
    <row r="1356" spans="1:5" hidden="1" x14ac:dyDescent="0.3">
      <c r="A1356" t="e">
        <f ca="1">IF('Пятипредметные наборы'!$F66 &gt;=Параметры!$A$2,"{"&amp;'Пятипредметные наборы'!A66&amp;", "&amp;'Пятипредметные наборы'!B66&amp;", "&amp;'Пятипредметные наборы'!C66&amp;", "&amp;'Пятипредметные наборы'!D66&amp;"}","")</f>
        <v>#N/A</v>
      </c>
      <c r="B1356" t="e">
        <f ca="1">IF('Пятипредметные наборы'!$F66 &gt;=Параметры!$A$2,"{"&amp;'Пятипредметные наборы'!E66&amp;"}","")</f>
        <v>#N/A</v>
      </c>
      <c r="C1356" t="e">
        <f ca="1">'Пятипредметные наборы'!$F66/COUNT('Список покупок'!$A$2:$A$31)</f>
        <v>#N/A</v>
      </c>
      <c r="D1356" t="e">
        <f ca="1">'Пятипредметные наборы'!$F66/INDIRECT(ADDRESS(MATCH(A1356,Таблицы!$T$3:$T$212)+1,5,,,Таблицы!$T$1))</f>
        <v>#N/A</v>
      </c>
      <c r="E1356" s="5" t="e">
        <f t="shared" ca="1" si="21"/>
        <v>#N/A</v>
      </c>
    </row>
    <row r="1357" spans="1:5" hidden="1" x14ac:dyDescent="0.3">
      <c r="A1357" t="e">
        <f ca="1">IF('Пятипредметные наборы'!$F67 &gt;=Параметры!$A$2,"{"&amp;'Пятипредметные наборы'!A67&amp;", "&amp;'Пятипредметные наборы'!B67&amp;", "&amp;'Пятипредметные наборы'!C67&amp;", "&amp;'Пятипредметные наборы'!D67&amp;"}","")</f>
        <v>#N/A</v>
      </c>
      <c r="B1357" t="e">
        <f ca="1">IF('Пятипредметные наборы'!$F67 &gt;=Параметры!$A$2,"{"&amp;'Пятипредметные наборы'!E67&amp;"}","")</f>
        <v>#N/A</v>
      </c>
      <c r="C1357" t="e">
        <f ca="1">'Пятипредметные наборы'!$F67/COUNT('Список покупок'!$A$2:$A$31)</f>
        <v>#N/A</v>
      </c>
      <c r="D1357" t="e">
        <f ca="1">'Пятипредметные наборы'!$F67/INDIRECT(ADDRESS(MATCH(A1357,Таблицы!$T$3:$T$212)+1,5,,,Таблицы!$T$1))</f>
        <v>#N/A</v>
      </c>
      <c r="E1357" s="5" t="e">
        <f t="shared" ca="1" si="21"/>
        <v>#N/A</v>
      </c>
    </row>
    <row r="1358" spans="1:5" hidden="1" x14ac:dyDescent="0.3">
      <c r="A1358" t="e">
        <f ca="1">IF('Пятипредметные наборы'!$F68 &gt;=Параметры!$A$2,"{"&amp;'Пятипредметные наборы'!A68&amp;", "&amp;'Пятипредметные наборы'!B68&amp;", "&amp;'Пятипредметные наборы'!C68&amp;", "&amp;'Пятипредметные наборы'!D68&amp;"}","")</f>
        <v>#N/A</v>
      </c>
      <c r="B1358" t="e">
        <f ca="1">IF('Пятипредметные наборы'!$F68 &gt;=Параметры!$A$2,"{"&amp;'Пятипредметные наборы'!E68&amp;"}","")</f>
        <v>#N/A</v>
      </c>
      <c r="C1358" t="e">
        <f ca="1">'Пятипредметные наборы'!$F68/COUNT('Список покупок'!$A$2:$A$31)</f>
        <v>#N/A</v>
      </c>
      <c r="D1358" t="e">
        <f ca="1">'Пятипредметные наборы'!$F68/INDIRECT(ADDRESS(MATCH(A1358,Таблицы!$T$3:$T$212)+1,5,,,Таблицы!$T$1))</f>
        <v>#N/A</v>
      </c>
      <c r="E1358" s="5" t="e">
        <f t="shared" ca="1" si="21"/>
        <v>#N/A</v>
      </c>
    </row>
    <row r="1359" spans="1:5" hidden="1" x14ac:dyDescent="0.3">
      <c r="A1359" t="e">
        <f ca="1">IF('Пятипредметные наборы'!$F69 &gt;=Параметры!$A$2,"{"&amp;'Пятипредметные наборы'!A69&amp;", "&amp;'Пятипредметные наборы'!B69&amp;", "&amp;'Пятипредметные наборы'!C69&amp;", "&amp;'Пятипредметные наборы'!D69&amp;"}","")</f>
        <v>#N/A</v>
      </c>
      <c r="B1359" t="e">
        <f ca="1">IF('Пятипредметные наборы'!$F69 &gt;=Параметры!$A$2,"{"&amp;'Пятипредметные наборы'!E69&amp;"}","")</f>
        <v>#N/A</v>
      </c>
      <c r="C1359" t="e">
        <f ca="1">'Пятипредметные наборы'!$F69/COUNT('Список покупок'!$A$2:$A$31)</f>
        <v>#N/A</v>
      </c>
      <c r="D1359" t="e">
        <f ca="1">'Пятипредметные наборы'!$F69/INDIRECT(ADDRESS(MATCH(A1359,Таблицы!$T$3:$T$212)+1,5,,,Таблицы!$T$1))</f>
        <v>#N/A</v>
      </c>
      <c r="E1359" s="5" t="e">
        <f t="shared" ca="1" si="21"/>
        <v>#N/A</v>
      </c>
    </row>
    <row r="1360" spans="1:5" hidden="1" x14ac:dyDescent="0.3">
      <c r="A1360" t="e">
        <f ca="1">IF('Пятипредметные наборы'!$F70 &gt;=Параметры!$A$2,"{"&amp;'Пятипредметные наборы'!A70&amp;", "&amp;'Пятипредметные наборы'!B70&amp;", "&amp;'Пятипредметные наборы'!C70&amp;", "&amp;'Пятипредметные наборы'!D70&amp;"}","")</f>
        <v>#N/A</v>
      </c>
      <c r="B1360" t="e">
        <f ca="1">IF('Пятипредметные наборы'!$F70 &gt;=Параметры!$A$2,"{"&amp;'Пятипредметные наборы'!E70&amp;"}","")</f>
        <v>#N/A</v>
      </c>
      <c r="C1360" t="e">
        <f ca="1">'Пятипредметные наборы'!$F70/COUNT('Список покупок'!$A$2:$A$31)</f>
        <v>#N/A</v>
      </c>
      <c r="D1360" t="e">
        <f ca="1">'Пятипредметные наборы'!$F70/INDIRECT(ADDRESS(MATCH(A1360,Таблицы!$T$3:$T$212)+1,5,,,Таблицы!$T$1))</f>
        <v>#N/A</v>
      </c>
      <c r="E1360" s="5" t="e">
        <f t="shared" ca="1" si="21"/>
        <v>#N/A</v>
      </c>
    </row>
    <row r="1361" spans="1:5" hidden="1" x14ac:dyDescent="0.3">
      <c r="A1361" t="e">
        <f ca="1">IF('Пятипредметные наборы'!$F71 &gt;=Параметры!$A$2,"{"&amp;'Пятипредметные наборы'!A71&amp;", "&amp;'Пятипредметные наборы'!B71&amp;", "&amp;'Пятипредметные наборы'!C71&amp;", "&amp;'Пятипредметные наборы'!D71&amp;"}","")</f>
        <v>#N/A</v>
      </c>
      <c r="B1361" t="e">
        <f ca="1">IF('Пятипредметные наборы'!$F71 &gt;=Параметры!$A$2,"{"&amp;'Пятипредметные наборы'!E71&amp;"}","")</f>
        <v>#N/A</v>
      </c>
      <c r="C1361" t="e">
        <f ca="1">'Пятипредметные наборы'!$F71/COUNT('Список покупок'!$A$2:$A$31)</f>
        <v>#N/A</v>
      </c>
      <c r="D1361" t="e">
        <f ca="1">'Пятипредметные наборы'!$F71/INDIRECT(ADDRESS(MATCH(A1361,Таблицы!$T$3:$T$212)+1,5,,,Таблицы!$T$1))</f>
        <v>#N/A</v>
      </c>
      <c r="E1361" s="5" t="e">
        <f t="shared" ca="1" si="21"/>
        <v>#N/A</v>
      </c>
    </row>
    <row r="1362" spans="1:5" hidden="1" x14ac:dyDescent="0.3">
      <c r="A1362" t="e">
        <f ca="1">IF('Пятипредметные наборы'!$F72 &gt;=Параметры!$A$2,"{"&amp;'Пятипредметные наборы'!A72&amp;", "&amp;'Пятипредметные наборы'!B72&amp;", "&amp;'Пятипредметные наборы'!C72&amp;", "&amp;'Пятипредметные наборы'!D72&amp;"}","")</f>
        <v>#N/A</v>
      </c>
      <c r="B1362" t="e">
        <f ca="1">IF('Пятипредметные наборы'!$F72 &gt;=Параметры!$A$2,"{"&amp;'Пятипредметные наборы'!E72&amp;"}","")</f>
        <v>#N/A</v>
      </c>
      <c r="C1362" t="e">
        <f ca="1">'Пятипредметные наборы'!$F72/COUNT('Список покупок'!$A$2:$A$31)</f>
        <v>#N/A</v>
      </c>
      <c r="D1362" t="e">
        <f ca="1">'Пятипредметные наборы'!$F72/INDIRECT(ADDRESS(MATCH(A1362,Таблицы!$T$3:$T$212)+1,5,,,Таблицы!$T$1))</f>
        <v>#N/A</v>
      </c>
      <c r="E1362" s="5" t="e">
        <f t="shared" ca="1" si="21"/>
        <v>#N/A</v>
      </c>
    </row>
    <row r="1363" spans="1:5" hidden="1" x14ac:dyDescent="0.3">
      <c r="A1363" t="e">
        <f ca="1">IF('Пятипредметные наборы'!$F73 &gt;=Параметры!$A$2,"{"&amp;'Пятипредметные наборы'!A73&amp;", "&amp;'Пятипредметные наборы'!B73&amp;", "&amp;'Пятипредметные наборы'!C73&amp;", "&amp;'Пятипредметные наборы'!D73&amp;"}","")</f>
        <v>#N/A</v>
      </c>
      <c r="B1363" t="e">
        <f ca="1">IF('Пятипредметные наборы'!$F73 &gt;=Параметры!$A$2,"{"&amp;'Пятипредметные наборы'!E73&amp;"}","")</f>
        <v>#N/A</v>
      </c>
      <c r="C1363" t="e">
        <f ca="1">'Пятипредметные наборы'!$F73/COUNT('Список покупок'!$A$2:$A$31)</f>
        <v>#N/A</v>
      </c>
      <c r="D1363" t="e">
        <f ca="1">'Пятипредметные наборы'!$F73/INDIRECT(ADDRESS(MATCH(A1363,Таблицы!$T$3:$T$212)+1,5,,,Таблицы!$T$1))</f>
        <v>#N/A</v>
      </c>
      <c r="E1363" s="5" t="e">
        <f t="shared" ca="1" si="21"/>
        <v>#N/A</v>
      </c>
    </row>
    <row r="1364" spans="1:5" hidden="1" x14ac:dyDescent="0.3">
      <c r="A1364" t="e">
        <f ca="1">IF('Пятипредметные наборы'!$F74 &gt;=Параметры!$A$2,"{"&amp;'Пятипредметные наборы'!A74&amp;", "&amp;'Пятипредметные наборы'!B74&amp;", "&amp;'Пятипредметные наборы'!C74&amp;", "&amp;'Пятипредметные наборы'!D74&amp;"}","")</f>
        <v>#N/A</v>
      </c>
      <c r="B1364" t="e">
        <f ca="1">IF('Пятипредметные наборы'!$F74 &gt;=Параметры!$A$2,"{"&amp;'Пятипредметные наборы'!E74&amp;"}","")</f>
        <v>#N/A</v>
      </c>
      <c r="C1364" t="e">
        <f ca="1">'Пятипредметные наборы'!$F74/COUNT('Список покупок'!$A$2:$A$31)</f>
        <v>#N/A</v>
      </c>
      <c r="D1364" t="e">
        <f ca="1">'Пятипредметные наборы'!$F74/INDIRECT(ADDRESS(MATCH(A1364,Таблицы!$T$3:$T$212)+1,5,,,Таблицы!$T$1))</f>
        <v>#N/A</v>
      </c>
      <c r="E1364" s="5" t="e">
        <f t="shared" ca="1" si="21"/>
        <v>#N/A</v>
      </c>
    </row>
    <row r="1365" spans="1:5" hidden="1" x14ac:dyDescent="0.3">
      <c r="A1365" t="e">
        <f ca="1">IF('Пятипредметные наборы'!$F75 &gt;=Параметры!$A$2,"{"&amp;'Пятипредметные наборы'!A75&amp;", "&amp;'Пятипредметные наборы'!B75&amp;", "&amp;'Пятипредметные наборы'!C75&amp;", "&amp;'Пятипредметные наборы'!D75&amp;"}","")</f>
        <v>#N/A</v>
      </c>
      <c r="B1365" t="e">
        <f ca="1">IF('Пятипредметные наборы'!$F75 &gt;=Параметры!$A$2,"{"&amp;'Пятипредметные наборы'!E75&amp;"}","")</f>
        <v>#N/A</v>
      </c>
      <c r="C1365" t="e">
        <f ca="1">'Пятипредметные наборы'!$F75/COUNT('Список покупок'!$A$2:$A$31)</f>
        <v>#N/A</v>
      </c>
      <c r="D1365" t="e">
        <f ca="1">'Пятипредметные наборы'!$F75/INDIRECT(ADDRESS(MATCH(A1365,Таблицы!$T$3:$T$212)+1,5,,,Таблицы!$T$1))</f>
        <v>#N/A</v>
      </c>
      <c r="E1365" s="5" t="e">
        <f t="shared" ca="1" si="21"/>
        <v>#N/A</v>
      </c>
    </row>
    <row r="1366" spans="1:5" hidden="1" x14ac:dyDescent="0.3">
      <c r="A1366" t="e">
        <f ca="1">IF('Пятипредметные наборы'!$F76 &gt;=Параметры!$A$2,"{"&amp;'Пятипредметные наборы'!A76&amp;", "&amp;'Пятипредметные наборы'!B76&amp;", "&amp;'Пятипредметные наборы'!C76&amp;", "&amp;'Пятипредметные наборы'!D76&amp;"}","")</f>
        <v>#N/A</v>
      </c>
      <c r="B1366" t="e">
        <f ca="1">IF('Пятипредметные наборы'!$F76 &gt;=Параметры!$A$2,"{"&amp;'Пятипредметные наборы'!E76&amp;"}","")</f>
        <v>#N/A</v>
      </c>
      <c r="C1366" t="e">
        <f ca="1">'Пятипредметные наборы'!$F76/COUNT('Список покупок'!$A$2:$A$31)</f>
        <v>#N/A</v>
      </c>
      <c r="D1366" t="e">
        <f ca="1">'Пятипредметные наборы'!$F76/INDIRECT(ADDRESS(MATCH(A1366,Таблицы!$T$3:$T$212)+1,5,,,Таблицы!$T$1))</f>
        <v>#N/A</v>
      </c>
      <c r="E1366" s="5" t="e">
        <f t="shared" ca="1" si="21"/>
        <v>#N/A</v>
      </c>
    </row>
    <row r="1367" spans="1:5" hidden="1" x14ac:dyDescent="0.3">
      <c r="A1367" t="e">
        <f ca="1">IF('Пятипредметные наборы'!$F77 &gt;=Параметры!$A$2,"{"&amp;'Пятипредметные наборы'!A77&amp;", "&amp;'Пятипредметные наборы'!B77&amp;", "&amp;'Пятипредметные наборы'!C77&amp;", "&amp;'Пятипредметные наборы'!D77&amp;"}","")</f>
        <v>#N/A</v>
      </c>
      <c r="B1367" t="e">
        <f ca="1">IF('Пятипредметные наборы'!$F77 &gt;=Параметры!$A$2,"{"&amp;'Пятипредметные наборы'!E77&amp;"}","")</f>
        <v>#N/A</v>
      </c>
      <c r="C1367" t="e">
        <f ca="1">'Пятипредметные наборы'!$F77/COUNT('Список покупок'!$A$2:$A$31)</f>
        <v>#N/A</v>
      </c>
      <c r="D1367" t="e">
        <f ca="1">'Пятипредметные наборы'!$F77/INDIRECT(ADDRESS(MATCH(A1367,Таблицы!$T$3:$T$212)+1,5,,,Таблицы!$T$1))</f>
        <v>#N/A</v>
      </c>
      <c r="E1367" s="5" t="e">
        <f t="shared" ca="1" si="21"/>
        <v>#N/A</v>
      </c>
    </row>
    <row r="1368" spans="1:5" hidden="1" x14ac:dyDescent="0.3">
      <c r="A1368" t="e">
        <f ca="1">IF('Пятипредметные наборы'!$F78 &gt;=Параметры!$A$2,"{"&amp;'Пятипредметные наборы'!A78&amp;", "&amp;'Пятипредметные наборы'!B78&amp;", "&amp;'Пятипредметные наборы'!C78&amp;", "&amp;'Пятипредметные наборы'!D78&amp;"}","")</f>
        <v>#N/A</v>
      </c>
      <c r="B1368" t="e">
        <f ca="1">IF('Пятипредметные наборы'!$F78 &gt;=Параметры!$A$2,"{"&amp;'Пятипредметные наборы'!E78&amp;"}","")</f>
        <v>#N/A</v>
      </c>
      <c r="C1368" t="e">
        <f ca="1">'Пятипредметные наборы'!$F78/COUNT('Список покупок'!$A$2:$A$31)</f>
        <v>#N/A</v>
      </c>
      <c r="D1368" t="e">
        <f ca="1">'Пятипредметные наборы'!$F78/INDIRECT(ADDRESS(MATCH(A1368,Таблицы!$T$3:$T$212)+1,5,,,Таблицы!$T$1))</f>
        <v>#N/A</v>
      </c>
      <c r="E1368" s="5" t="e">
        <f t="shared" ca="1" si="21"/>
        <v>#N/A</v>
      </c>
    </row>
    <row r="1369" spans="1:5" hidden="1" x14ac:dyDescent="0.3">
      <c r="A1369" t="e">
        <f ca="1">IF('Пятипредметные наборы'!$F79 &gt;=Параметры!$A$2,"{"&amp;'Пятипредметные наборы'!A79&amp;", "&amp;'Пятипредметные наборы'!B79&amp;", "&amp;'Пятипредметные наборы'!C79&amp;", "&amp;'Пятипредметные наборы'!D79&amp;"}","")</f>
        <v>#N/A</v>
      </c>
      <c r="B1369" t="e">
        <f ca="1">IF('Пятипредметные наборы'!$F79 &gt;=Параметры!$A$2,"{"&amp;'Пятипредметные наборы'!E79&amp;"}","")</f>
        <v>#N/A</v>
      </c>
      <c r="C1369" t="e">
        <f ca="1">'Пятипредметные наборы'!$F79/COUNT('Список покупок'!$A$2:$A$31)</f>
        <v>#N/A</v>
      </c>
      <c r="D1369" t="e">
        <f ca="1">'Пятипредметные наборы'!$F79/INDIRECT(ADDRESS(MATCH(A1369,Таблицы!$T$3:$T$212)+1,5,,,Таблицы!$T$1))</f>
        <v>#N/A</v>
      </c>
      <c r="E1369" s="5" t="e">
        <f t="shared" ca="1" si="21"/>
        <v>#N/A</v>
      </c>
    </row>
    <row r="1370" spans="1:5" hidden="1" x14ac:dyDescent="0.3">
      <c r="A1370" t="e">
        <f ca="1">IF('Пятипредметные наборы'!$F80 &gt;=Параметры!$A$2,"{"&amp;'Пятипредметные наборы'!A80&amp;", "&amp;'Пятипредметные наборы'!B80&amp;", "&amp;'Пятипредметные наборы'!C80&amp;", "&amp;'Пятипредметные наборы'!D80&amp;"}","")</f>
        <v>#N/A</v>
      </c>
      <c r="B1370" t="e">
        <f ca="1">IF('Пятипредметные наборы'!$F80 &gt;=Параметры!$A$2,"{"&amp;'Пятипредметные наборы'!E80&amp;"}","")</f>
        <v>#N/A</v>
      </c>
      <c r="C1370" t="e">
        <f ca="1">'Пятипредметные наборы'!$F80/COUNT('Список покупок'!$A$2:$A$31)</f>
        <v>#N/A</v>
      </c>
      <c r="D1370" t="e">
        <f ca="1">'Пятипредметные наборы'!$F80/INDIRECT(ADDRESS(MATCH(A1370,Таблицы!$T$3:$T$212)+1,5,,,Таблицы!$T$1))</f>
        <v>#N/A</v>
      </c>
      <c r="E1370" s="5" t="e">
        <f t="shared" ca="1" si="21"/>
        <v>#N/A</v>
      </c>
    </row>
    <row r="1371" spans="1:5" hidden="1" x14ac:dyDescent="0.3">
      <c r="A1371" t="str">
        <f ca="1">IF('Пятипредметные наборы'!$F81 &gt;=Параметры!$A$2,"{"&amp;'Пятипредметные наборы'!A81&amp;", "&amp;'Пятипредметные наборы'!B81&amp;", "&amp;'Пятипредметные наборы'!C81&amp;", "&amp;'Пятипредметные наборы'!D81&amp;"}","")</f>
        <v/>
      </c>
      <c r="B1371" t="str">
        <f ca="1">IF('Пятипредметные наборы'!$F81 &gt;=Параметры!$A$2,"{"&amp;'Пятипредметные наборы'!E81&amp;"}","")</f>
        <v/>
      </c>
      <c r="C1371">
        <f ca="1">'Пятипредметные наборы'!$F81/COUNT('Список покупок'!$A$2:$A$31)</f>
        <v>0</v>
      </c>
      <c r="D1371" t="e">
        <f ca="1">'Пятипредметные наборы'!$F81/INDIRECT(ADDRESS(MATCH(A1371,Таблицы!$T$3:$T$212)+1,5,,,Таблицы!$T$1))</f>
        <v>#N/A</v>
      </c>
      <c r="E1371" s="5" t="e">
        <f t="shared" ca="1" si="21"/>
        <v>#N/A</v>
      </c>
    </row>
    <row r="1372" spans="1:5" hidden="1" x14ac:dyDescent="0.3">
      <c r="A1372" t="str">
        <f ca="1">IF('Пятипредметные наборы'!$F82 &gt;=Параметры!$A$2,"{"&amp;'Пятипредметные наборы'!A82&amp;", "&amp;'Пятипредметные наборы'!B82&amp;", "&amp;'Пятипредметные наборы'!C82&amp;", "&amp;'Пятипредметные наборы'!D82&amp;"}","")</f>
        <v/>
      </c>
      <c r="B1372" t="str">
        <f ca="1">IF('Пятипредметные наборы'!$F82 &gt;=Параметры!$A$2,"{"&amp;'Пятипредметные наборы'!E82&amp;"}","")</f>
        <v/>
      </c>
      <c r="C1372">
        <f ca="1">'Пятипредметные наборы'!$F82/COUNT('Список покупок'!$A$2:$A$31)</f>
        <v>3.3333333333333333E-2</v>
      </c>
      <c r="D1372" t="e">
        <f ca="1">'Пятипредметные наборы'!$F82/INDIRECT(ADDRESS(MATCH(A1372,Таблицы!$T$3:$T$212)+1,5,,,Таблицы!$T$1))</f>
        <v>#N/A</v>
      </c>
      <c r="E1372" s="5" t="e">
        <f t="shared" ca="1" si="21"/>
        <v>#N/A</v>
      </c>
    </row>
    <row r="1373" spans="1:5" hidden="1" x14ac:dyDescent="0.3">
      <c r="A1373" t="e">
        <f ca="1">IF('Пятипредметные наборы'!$F83 &gt;=Параметры!$A$2,"{"&amp;'Пятипредметные наборы'!A83&amp;", "&amp;'Пятипредметные наборы'!B83&amp;", "&amp;'Пятипредметные наборы'!C83&amp;", "&amp;'Пятипредметные наборы'!D83&amp;"}","")</f>
        <v>#N/A</v>
      </c>
      <c r="B1373" t="e">
        <f ca="1">IF('Пятипредметные наборы'!$F83 &gt;=Параметры!$A$2,"{"&amp;'Пятипредметные наборы'!E83&amp;"}","")</f>
        <v>#N/A</v>
      </c>
      <c r="C1373" t="e">
        <f ca="1">'Пятипредметные наборы'!$F83/COUNT('Список покупок'!$A$2:$A$31)</f>
        <v>#N/A</v>
      </c>
      <c r="D1373" t="e">
        <f ca="1">'Пятипредметные наборы'!$F83/INDIRECT(ADDRESS(MATCH(A1373,Таблицы!$T$3:$T$212)+1,5,,,Таблицы!$T$1))</f>
        <v>#N/A</v>
      </c>
      <c r="E1373" s="5" t="e">
        <f t="shared" ca="1" si="21"/>
        <v>#N/A</v>
      </c>
    </row>
    <row r="1374" spans="1:5" hidden="1" x14ac:dyDescent="0.3">
      <c r="A1374" t="e">
        <f ca="1">IF('Пятипредметные наборы'!$F84 &gt;=Параметры!$A$2,"{"&amp;'Пятипредметные наборы'!A84&amp;", "&amp;'Пятипредметные наборы'!B84&amp;", "&amp;'Пятипредметные наборы'!C84&amp;", "&amp;'Пятипредметные наборы'!D84&amp;"}","")</f>
        <v>#N/A</v>
      </c>
      <c r="B1374" t="e">
        <f ca="1">IF('Пятипредметные наборы'!$F84 &gt;=Параметры!$A$2,"{"&amp;'Пятипредметные наборы'!E84&amp;"}","")</f>
        <v>#N/A</v>
      </c>
      <c r="C1374" t="e">
        <f ca="1">'Пятипредметные наборы'!$F84/COUNT('Список покупок'!$A$2:$A$31)</f>
        <v>#N/A</v>
      </c>
      <c r="D1374" t="e">
        <f ca="1">'Пятипредметные наборы'!$F84/INDIRECT(ADDRESS(MATCH(A1374,Таблицы!$T$3:$T$212)+1,5,,,Таблицы!$T$1))</f>
        <v>#N/A</v>
      </c>
      <c r="E1374" s="5" t="e">
        <f t="shared" ca="1" si="21"/>
        <v>#N/A</v>
      </c>
    </row>
    <row r="1375" spans="1:5" hidden="1" x14ac:dyDescent="0.3">
      <c r="A1375" t="e">
        <f ca="1">IF('Пятипредметные наборы'!$F85 &gt;=Параметры!$A$2,"{"&amp;'Пятипредметные наборы'!A85&amp;", "&amp;'Пятипредметные наборы'!B85&amp;", "&amp;'Пятипредметные наборы'!C85&amp;", "&amp;'Пятипредметные наборы'!D85&amp;"}","")</f>
        <v>#N/A</v>
      </c>
      <c r="B1375" t="e">
        <f ca="1">IF('Пятипредметные наборы'!$F85 &gt;=Параметры!$A$2,"{"&amp;'Пятипредметные наборы'!E85&amp;"}","")</f>
        <v>#N/A</v>
      </c>
      <c r="C1375" t="e">
        <f ca="1">'Пятипредметные наборы'!$F85/COUNT('Список покупок'!$A$2:$A$31)</f>
        <v>#N/A</v>
      </c>
      <c r="D1375" t="e">
        <f ca="1">'Пятипредметные наборы'!$F85/INDIRECT(ADDRESS(MATCH(A1375,Таблицы!$T$3:$T$212)+1,5,,,Таблицы!$T$1))</f>
        <v>#N/A</v>
      </c>
      <c r="E1375" s="5" t="e">
        <f t="shared" ca="1" si="21"/>
        <v>#N/A</v>
      </c>
    </row>
    <row r="1376" spans="1:5" hidden="1" x14ac:dyDescent="0.3">
      <c r="A1376" t="e">
        <f ca="1">IF('Пятипредметные наборы'!$F86 &gt;=Параметры!$A$2,"{"&amp;'Пятипредметные наборы'!A86&amp;", "&amp;'Пятипредметные наборы'!B86&amp;", "&amp;'Пятипредметные наборы'!C86&amp;", "&amp;'Пятипредметные наборы'!D86&amp;"}","")</f>
        <v>#N/A</v>
      </c>
      <c r="B1376" t="e">
        <f ca="1">IF('Пятипредметные наборы'!$F86 &gt;=Параметры!$A$2,"{"&amp;'Пятипредметные наборы'!E86&amp;"}","")</f>
        <v>#N/A</v>
      </c>
      <c r="C1376" t="e">
        <f ca="1">'Пятипредметные наборы'!$F86/COUNT('Список покупок'!$A$2:$A$31)</f>
        <v>#N/A</v>
      </c>
      <c r="D1376" t="e">
        <f ca="1">'Пятипредметные наборы'!$F86/INDIRECT(ADDRESS(MATCH(A1376,Таблицы!$T$3:$T$212)+1,5,,,Таблицы!$T$1))</f>
        <v>#N/A</v>
      </c>
      <c r="E1376" s="5" t="e">
        <f t="shared" ca="1" si="21"/>
        <v>#N/A</v>
      </c>
    </row>
    <row r="1377" spans="1:5" hidden="1" x14ac:dyDescent="0.3">
      <c r="A1377" t="e">
        <f ca="1">IF('Пятипредметные наборы'!$F87 &gt;=Параметры!$A$2,"{"&amp;'Пятипредметные наборы'!A87&amp;", "&amp;'Пятипредметные наборы'!B87&amp;", "&amp;'Пятипредметные наборы'!C87&amp;", "&amp;'Пятипредметные наборы'!D87&amp;"}","")</f>
        <v>#N/A</v>
      </c>
      <c r="B1377" t="e">
        <f ca="1">IF('Пятипредметные наборы'!$F87 &gt;=Параметры!$A$2,"{"&amp;'Пятипредметные наборы'!E87&amp;"}","")</f>
        <v>#N/A</v>
      </c>
      <c r="C1377" t="e">
        <f ca="1">'Пятипредметные наборы'!$F87/COUNT('Список покупок'!$A$2:$A$31)</f>
        <v>#N/A</v>
      </c>
      <c r="D1377" t="e">
        <f ca="1">'Пятипредметные наборы'!$F87/INDIRECT(ADDRESS(MATCH(A1377,Таблицы!$T$3:$T$212)+1,5,,,Таблицы!$T$1))</f>
        <v>#N/A</v>
      </c>
      <c r="E1377" s="5" t="e">
        <f t="shared" ca="1" si="21"/>
        <v>#N/A</v>
      </c>
    </row>
    <row r="1378" spans="1:5" hidden="1" x14ac:dyDescent="0.3">
      <c r="A1378" t="e">
        <f ca="1">IF('Пятипредметные наборы'!$F88 &gt;=Параметры!$A$2,"{"&amp;'Пятипредметные наборы'!A88&amp;", "&amp;'Пятипредметные наборы'!B88&amp;", "&amp;'Пятипредметные наборы'!C88&amp;", "&amp;'Пятипредметные наборы'!D88&amp;"}","")</f>
        <v>#N/A</v>
      </c>
      <c r="B1378" t="e">
        <f ca="1">IF('Пятипредметные наборы'!$F88 &gt;=Параметры!$A$2,"{"&amp;'Пятипредметные наборы'!E88&amp;"}","")</f>
        <v>#N/A</v>
      </c>
      <c r="C1378" t="e">
        <f ca="1">'Пятипредметные наборы'!$F88/COUNT('Список покупок'!$A$2:$A$31)</f>
        <v>#N/A</v>
      </c>
      <c r="D1378" t="e">
        <f ca="1">'Пятипредметные наборы'!$F88/INDIRECT(ADDRESS(MATCH(A1378,Таблицы!$T$3:$T$212)+1,5,,,Таблицы!$T$1))</f>
        <v>#N/A</v>
      </c>
      <c r="E1378" s="5" t="e">
        <f t="shared" ca="1" si="21"/>
        <v>#N/A</v>
      </c>
    </row>
    <row r="1379" spans="1:5" hidden="1" x14ac:dyDescent="0.3">
      <c r="A1379" t="e">
        <f ca="1">IF('Пятипредметные наборы'!$F89 &gt;=Параметры!$A$2,"{"&amp;'Пятипредметные наборы'!A89&amp;", "&amp;'Пятипредметные наборы'!B89&amp;", "&amp;'Пятипредметные наборы'!C89&amp;", "&amp;'Пятипредметные наборы'!D89&amp;"}","")</f>
        <v>#N/A</v>
      </c>
      <c r="B1379" t="e">
        <f ca="1">IF('Пятипредметные наборы'!$F89 &gt;=Параметры!$A$2,"{"&amp;'Пятипредметные наборы'!E89&amp;"}","")</f>
        <v>#N/A</v>
      </c>
      <c r="C1379" t="e">
        <f ca="1">'Пятипредметные наборы'!$F89/COUNT('Список покупок'!$A$2:$A$31)</f>
        <v>#N/A</v>
      </c>
      <c r="D1379" t="e">
        <f ca="1">'Пятипредметные наборы'!$F89/INDIRECT(ADDRESS(MATCH(A1379,Таблицы!$T$3:$T$212)+1,5,,,Таблицы!$T$1))</f>
        <v>#N/A</v>
      </c>
      <c r="E1379" s="5" t="e">
        <f t="shared" ca="1" si="21"/>
        <v>#N/A</v>
      </c>
    </row>
    <row r="1380" spans="1:5" hidden="1" x14ac:dyDescent="0.3">
      <c r="A1380" t="str">
        <f ca="1">IF('Пятипредметные наборы'!$F90 &gt;=Параметры!$A$2,"{"&amp;'Пятипредметные наборы'!A90&amp;", "&amp;'Пятипредметные наборы'!B90&amp;", "&amp;'Пятипредметные наборы'!C90&amp;", "&amp;'Пятипредметные наборы'!D90&amp;"}","")</f>
        <v/>
      </c>
      <c r="B1380" t="str">
        <f ca="1">IF('Пятипредметные наборы'!$F90 &gt;=Параметры!$A$2,"{"&amp;'Пятипредметные наборы'!E90&amp;"}","")</f>
        <v/>
      </c>
      <c r="C1380">
        <f ca="1">'Пятипредметные наборы'!$F90/COUNT('Список покупок'!$A$2:$A$31)</f>
        <v>0</v>
      </c>
      <c r="D1380" t="e">
        <f ca="1">'Пятипредметные наборы'!$F90/INDIRECT(ADDRESS(MATCH(A1380,Таблицы!$T$3:$T$212)+1,5,,,Таблицы!$T$1))</f>
        <v>#N/A</v>
      </c>
      <c r="E1380" s="5" t="e">
        <f t="shared" ca="1" si="21"/>
        <v>#N/A</v>
      </c>
    </row>
    <row r="1381" spans="1:5" hidden="1" x14ac:dyDescent="0.3">
      <c r="A1381" t="str">
        <f ca="1">IF('Пятипредметные наборы'!$F91 &gt;=Параметры!$A$2,"{"&amp;'Пятипредметные наборы'!A91&amp;", "&amp;'Пятипредметные наборы'!B91&amp;", "&amp;'Пятипредметные наборы'!C91&amp;", "&amp;'Пятипредметные наборы'!D91&amp;"}","")</f>
        <v/>
      </c>
      <c r="B1381" t="str">
        <f ca="1">IF('Пятипредметные наборы'!$F91 &gt;=Параметры!$A$2,"{"&amp;'Пятипредметные наборы'!E91&amp;"}","")</f>
        <v/>
      </c>
      <c r="C1381">
        <f ca="1">'Пятипредметные наборы'!$F91/COUNT('Список покупок'!$A$2:$A$31)</f>
        <v>3.3333333333333333E-2</v>
      </c>
      <c r="D1381" t="e">
        <f ca="1">'Пятипредметные наборы'!$F91/INDIRECT(ADDRESS(MATCH(A1381,Таблицы!$T$3:$T$212)+1,5,,,Таблицы!$T$1))</f>
        <v>#N/A</v>
      </c>
      <c r="E1381" s="5" t="e">
        <f t="shared" ca="1" si="21"/>
        <v>#N/A</v>
      </c>
    </row>
    <row r="1382" spans="1:5" hidden="1" x14ac:dyDescent="0.3">
      <c r="A1382" t="e">
        <f ca="1">IF('Пятипредметные наборы'!$F92 &gt;=Параметры!$A$2,"{"&amp;'Пятипредметные наборы'!A92&amp;", "&amp;'Пятипредметные наборы'!B92&amp;", "&amp;'Пятипредметные наборы'!C92&amp;", "&amp;'Пятипредметные наборы'!D92&amp;"}","")</f>
        <v>#N/A</v>
      </c>
      <c r="B1382" t="e">
        <f ca="1">IF('Пятипредметные наборы'!$F92 &gt;=Параметры!$A$2,"{"&amp;'Пятипредметные наборы'!E92&amp;"}","")</f>
        <v>#N/A</v>
      </c>
      <c r="C1382" t="e">
        <f ca="1">'Пятипредметные наборы'!$F92/COUNT('Список покупок'!$A$2:$A$31)</f>
        <v>#N/A</v>
      </c>
      <c r="D1382" t="e">
        <f ca="1">'Пятипредметные наборы'!$F92/INDIRECT(ADDRESS(MATCH(A1382,Таблицы!$T$3:$T$212)+1,5,,,Таблицы!$T$1))</f>
        <v>#N/A</v>
      </c>
      <c r="E1382" s="5" t="e">
        <f t="shared" ca="1" si="21"/>
        <v>#N/A</v>
      </c>
    </row>
    <row r="1383" spans="1:5" hidden="1" x14ac:dyDescent="0.3">
      <c r="A1383" t="e">
        <f ca="1">IF('Пятипредметные наборы'!$F93 &gt;=Параметры!$A$2,"{"&amp;'Пятипредметные наборы'!A93&amp;", "&amp;'Пятипредметные наборы'!B93&amp;", "&amp;'Пятипредметные наборы'!C93&amp;", "&amp;'Пятипредметные наборы'!D93&amp;"}","")</f>
        <v>#N/A</v>
      </c>
      <c r="B1383" t="e">
        <f ca="1">IF('Пятипредметные наборы'!$F93 &gt;=Параметры!$A$2,"{"&amp;'Пятипредметные наборы'!E93&amp;"}","")</f>
        <v>#N/A</v>
      </c>
      <c r="C1383" t="e">
        <f ca="1">'Пятипредметные наборы'!$F93/COUNT('Список покупок'!$A$2:$A$31)</f>
        <v>#N/A</v>
      </c>
      <c r="D1383" t="e">
        <f ca="1">'Пятипредметные наборы'!$F93/INDIRECT(ADDRESS(MATCH(A1383,Таблицы!$T$3:$T$212)+1,5,,,Таблицы!$T$1))</f>
        <v>#N/A</v>
      </c>
      <c r="E1383" s="5" t="e">
        <f t="shared" ca="1" si="21"/>
        <v>#N/A</v>
      </c>
    </row>
    <row r="1384" spans="1:5" hidden="1" x14ac:dyDescent="0.3">
      <c r="A1384" t="e">
        <f ca="1">IF('Пятипредметные наборы'!$F94 &gt;=Параметры!$A$2,"{"&amp;'Пятипредметные наборы'!A94&amp;", "&amp;'Пятипредметные наборы'!B94&amp;", "&amp;'Пятипредметные наборы'!C94&amp;", "&amp;'Пятипредметные наборы'!D94&amp;"}","")</f>
        <v>#N/A</v>
      </c>
      <c r="B1384" t="e">
        <f ca="1">IF('Пятипредметные наборы'!$F94 &gt;=Параметры!$A$2,"{"&amp;'Пятипредметные наборы'!E94&amp;"}","")</f>
        <v>#N/A</v>
      </c>
      <c r="C1384" t="e">
        <f ca="1">'Пятипредметные наборы'!$F94/COUNT('Список покупок'!$A$2:$A$31)</f>
        <v>#N/A</v>
      </c>
      <c r="D1384" t="e">
        <f ca="1">'Пятипредметные наборы'!$F94/INDIRECT(ADDRESS(MATCH(A1384,Таблицы!$T$3:$T$212)+1,5,,,Таблицы!$T$1))</f>
        <v>#N/A</v>
      </c>
      <c r="E1384" s="5" t="e">
        <f t="shared" ca="1" si="21"/>
        <v>#N/A</v>
      </c>
    </row>
    <row r="1385" spans="1:5" hidden="1" x14ac:dyDescent="0.3">
      <c r="A1385" t="e">
        <f ca="1">IF('Пятипредметные наборы'!$F95 &gt;=Параметры!$A$2,"{"&amp;'Пятипредметные наборы'!A95&amp;", "&amp;'Пятипредметные наборы'!B95&amp;", "&amp;'Пятипредметные наборы'!C95&amp;", "&amp;'Пятипредметные наборы'!D95&amp;"}","")</f>
        <v>#N/A</v>
      </c>
      <c r="B1385" t="e">
        <f ca="1">IF('Пятипредметные наборы'!$F95 &gt;=Параметры!$A$2,"{"&amp;'Пятипредметные наборы'!E95&amp;"}","")</f>
        <v>#N/A</v>
      </c>
      <c r="C1385" t="e">
        <f ca="1">'Пятипредметные наборы'!$F95/COUNT('Список покупок'!$A$2:$A$31)</f>
        <v>#N/A</v>
      </c>
      <c r="D1385" t="e">
        <f ca="1">'Пятипредметные наборы'!$F95/INDIRECT(ADDRESS(MATCH(A1385,Таблицы!$T$3:$T$212)+1,5,,,Таблицы!$T$1))</f>
        <v>#N/A</v>
      </c>
      <c r="E1385" s="5" t="e">
        <f t="shared" ca="1" si="21"/>
        <v>#N/A</v>
      </c>
    </row>
    <row r="1386" spans="1:5" hidden="1" x14ac:dyDescent="0.3">
      <c r="A1386" t="str">
        <f ca="1">IF('Пятипредметные наборы'!$F96 &gt;=Параметры!$A$2,"{"&amp;'Пятипредметные наборы'!A96&amp;", "&amp;'Пятипредметные наборы'!B96&amp;", "&amp;'Пятипредметные наборы'!C96&amp;", "&amp;'Пятипредметные наборы'!D96&amp;"}","")</f>
        <v/>
      </c>
      <c r="B1386" t="str">
        <f ca="1">IF('Пятипредметные наборы'!$F96 &gt;=Параметры!$A$2,"{"&amp;'Пятипредметные наборы'!E96&amp;"}","")</f>
        <v/>
      </c>
      <c r="C1386">
        <f ca="1">'Пятипредметные наборы'!$F96/COUNT('Список покупок'!$A$2:$A$31)</f>
        <v>3.3333333333333333E-2</v>
      </c>
      <c r="D1386" t="e">
        <f ca="1">'Пятипредметные наборы'!$F96/INDIRECT(ADDRESS(MATCH(A1386,Таблицы!$T$3:$T$212)+1,5,,,Таблицы!$T$1))</f>
        <v>#N/A</v>
      </c>
      <c r="E1386" s="5" t="e">
        <f t="shared" ca="1" si="21"/>
        <v>#N/A</v>
      </c>
    </row>
    <row r="1387" spans="1:5" hidden="1" x14ac:dyDescent="0.3">
      <c r="A1387" t="e">
        <f ca="1">IF('Пятипредметные наборы'!$F97 &gt;=Параметры!$A$2,"{"&amp;'Пятипредметные наборы'!A97&amp;", "&amp;'Пятипредметные наборы'!B97&amp;", "&amp;'Пятипредметные наборы'!C97&amp;", "&amp;'Пятипредметные наборы'!D97&amp;"}","")</f>
        <v>#N/A</v>
      </c>
      <c r="B1387" t="e">
        <f ca="1">IF('Пятипредметные наборы'!$F97 &gt;=Параметры!$A$2,"{"&amp;'Пятипредметные наборы'!E97&amp;"}","")</f>
        <v>#N/A</v>
      </c>
      <c r="C1387" t="e">
        <f ca="1">'Пятипредметные наборы'!$F97/COUNT('Список покупок'!$A$2:$A$31)</f>
        <v>#N/A</v>
      </c>
      <c r="D1387" t="e">
        <f ca="1">'Пятипредметные наборы'!$F97/INDIRECT(ADDRESS(MATCH(A1387,Таблицы!$T$3:$T$212)+1,5,,,Таблицы!$T$1))</f>
        <v>#N/A</v>
      </c>
      <c r="E1387" s="5" t="e">
        <f t="shared" ca="1" si="21"/>
        <v>#N/A</v>
      </c>
    </row>
    <row r="1388" spans="1:5" hidden="1" x14ac:dyDescent="0.3">
      <c r="A1388" t="e">
        <f ca="1">IF('Пятипредметные наборы'!$F98 &gt;=Параметры!$A$2,"{"&amp;'Пятипредметные наборы'!A98&amp;", "&amp;'Пятипредметные наборы'!B98&amp;", "&amp;'Пятипредметные наборы'!C98&amp;", "&amp;'Пятипредметные наборы'!D98&amp;"}","")</f>
        <v>#N/A</v>
      </c>
      <c r="B1388" t="e">
        <f ca="1">IF('Пятипредметные наборы'!$F98 &gt;=Параметры!$A$2,"{"&amp;'Пятипредметные наборы'!E98&amp;"}","")</f>
        <v>#N/A</v>
      </c>
      <c r="C1388" t="e">
        <f ca="1">'Пятипредметные наборы'!$F98/COUNT('Список покупок'!$A$2:$A$31)</f>
        <v>#N/A</v>
      </c>
      <c r="D1388" t="e">
        <f ca="1">'Пятипредметные наборы'!$F98/INDIRECT(ADDRESS(MATCH(A1388,Таблицы!$T$3:$T$212)+1,5,,,Таблицы!$T$1))</f>
        <v>#N/A</v>
      </c>
      <c r="E1388" s="5" t="e">
        <f t="shared" ca="1" si="21"/>
        <v>#N/A</v>
      </c>
    </row>
    <row r="1389" spans="1:5" hidden="1" x14ac:dyDescent="0.3">
      <c r="A1389" t="e">
        <f ca="1">IF('Пятипредметные наборы'!$F99 &gt;=Параметры!$A$2,"{"&amp;'Пятипредметные наборы'!A99&amp;", "&amp;'Пятипредметные наборы'!B99&amp;", "&amp;'Пятипредметные наборы'!C99&amp;", "&amp;'Пятипредметные наборы'!D99&amp;"}","")</f>
        <v>#N/A</v>
      </c>
      <c r="B1389" t="e">
        <f ca="1">IF('Пятипредметные наборы'!$F99 &gt;=Параметры!$A$2,"{"&amp;'Пятипредметные наборы'!E99&amp;"}","")</f>
        <v>#N/A</v>
      </c>
      <c r="C1389" t="e">
        <f ca="1">'Пятипредметные наборы'!$F99/COUNT('Список покупок'!$A$2:$A$31)</f>
        <v>#N/A</v>
      </c>
      <c r="D1389" t="e">
        <f ca="1">'Пятипредметные наборы'!$F99/INDIRECT(ADDRESS(MATCH(A1389,Таблицы!$T$3:$T$212)+1,5,,,Таблицы!$T$1))</f>
        <v>#N/A</v>
      </c>
      <c r="E1389" s="5" t="e">
        <f t="shared" ca="1" si="21"/>
        <v>#N/A</v>
      </c>
    </row>
    <row r="1390" spans="1:5" hidden="1" x14ac:dyDescent="0.3">
      <c r="A1390" t="e">
        <f ca="1">IF('Пятипредметные наборы'!$F100 &gt;=Параметры!$A$2,"{"&amp;'Пятипредметные наборы'!A100&amp;", "&amp;'Пятипредметные наборы'!B100&amp;", "&amp;'Пятипредметные наборы'!C100&amp;", "&amp;'Пятипредметные наборы'!D100&amp;"}","")</f>
        <v>#N/A</v>
      </c>
      <c r="B1390" t="e">
        <f ca="1">IF('Пятипредметные наборы'!$F100 &gt;=Параметры!$A$2,"{"&amp;'Пятипредметные наборы'!E100&amp;"}","")</f>
        <v>#N/A</v>
      </c>
      <c r="C1390" t="e">
        <f ca="1">'Пятипредметные наборы'!$F100/COUNT('Список покупок'!$A$2:$A$31)</f>
        <v>#N/A</v>
      </c>
      <c r="D1390" t="e">
        <f ca="1">'Пятипредметные наборы'!$F100/INDIRECT(ADDRESS(MATCH(A1390,Таблицы!$T$3:$T$212)+1,5,,,Таблицы!$T$1))</f>
        <v>#N/A</v>
      </c>
      <c r="E1390" s="5" t="e">
        <f t="shared" ca="1" si="21"/>
        <v>#N/A</v>
      </c>
    </row>
    <row r="1391" spans="1:5" hidden="1" x14ac:dyDescent="0.3">
      <c r="A1391" t="e">
        <f ca="1">IF('Пятипредметные наборы'!$F101 &gt;=Параметры!$A$2,"{"&amp;'Пятипредметные наборы'!A101&amp;", "&amp;'Пятипредметные наборы'!B101&amp;", "&amp;'Пятипредметные наборы'!C101&amp;", "&amp;'Пятипредметные наборы'!D101&amp;"}","")</f>
        <v>#N/A</v>
      </c>
      <c r="B1391" t="e">
        <f ca="1">IF('Пятипредметные наборы'!$F101 &gt;=Параметры!$A$2,"{"&amp;'Пятипредметные наборы'!E101&amp;"}","")</f>
        <v>#N/A</v>
      </c>
      <c r="C1391" t="e">
        <f ca="1">'Пятипредметные наборы'!$F101/COUNT('Список покупок'!$A$2:$A$31)</f>
        <v>#N/A</v>
      </c>
      <c r="D1391" t="e">
        <f ca="1">'Пятипредметные наборы'!$F101/INDIRECT(ADDRESS(MATCH(A1391,Таблицы!$T$3:$T$212)+1,5,,,Таблицы!$T$1))</f>
        <v>#N/A</v>
      </c>
      <c r="E1391" s="5" t="e">
        <f t="shared" ca="1" si="21"/>
        <v>#N/A</v>
      </c>
    </row>
    <row r="1392" spans="1:5" hidden="1" x14ac:dyDescent="0.3">
      <c r="A1392" t="e">
        <f ca="1">IF('Пятипредметные наборы'!$F102 &gt;=Параметры!$A$2,"{"&amp;'Пятипредметные наборы'!A102&amp;", "&amp;'Пятипредметные наборы'!B102&amp;", "&amp;'Пятипредметные наборы'!C102&amp;", "&amp;'Пятипредметные наборы'!D102&amp;"}","")</f>
        <v>#N/A</v>
      </c>
      <c r="B1392" t="e">
        <f ca="1">IF('Пятипредметные наборы'!$F102 &gt;=Параметры!$A$2,"{"&amp;'Пятипредметные наборы'!E102&amp;"}","")</f>
        <v>#N/A</v>
      </c>
      <c r="C1392" t="e">
        <f ca="1">'Пятипредметные наборы'!$F102/COUNT('Список покупок'!$A$2:$A$31)</f>
        <v>#N/A</v>
      </c>
      <c r="D1392" t="e">
        <f ca="1">'Пятипредметные наборы'!$F102/INDIRECT(ADDRESS(MATCH(A1392,Таблицы!$T$3:$T$212)+1,5,,,Таблицы!$T$1))</f>
        <v>#N/A</v>
      </c>
      <c r="E1392" s="5" t="e">
        <f t="shared" ca="1" si="21"/>
        <v>#N/A</v>
      </c>
    </row>
    <row r="1393" spans="1:5" hidden="1" x14ac:dyDescent="0.3">
      <c r="A1393" t="e">
        <f ca="1">IF('Пятипредметные наборы'!$F103 &gt;=Параметры!$A$2,"{"&amp;'Пятипредметные наборы'!A103&amp;", "&amp;'Пятипредметные наборы'!B103&amp;", "&amp;'Пятипредметные наборы'!C103&amp;", "&amp;'Пятипредметные наборы'!D103&amp;"}","")</f>
        <v>#N/A</v>
      </c>
      <c r="B1393" t="e">
        <f ca="1">IF('Пятипредметные наборы'!$F103 &gt;=Параметры!$A$2,"{"&amp;'Пятипредметные наборы'!E103&amp;"}","")</f>
        <v>#N/A</v>
      </c>
      <c r="C1393" t="e">
        <f ca="1">'Пятипредметные наборы'!$F103/COUNT('Список покупок'!$A$2:$A$31)</f>
        <v>#N/A</v>
      </c>
      <c r="D1393" t="e">
        <f ca="1">'Пятипредметные наборы'!$F103/INDIRECT(ADDRESS(MATCH(A1393,Таблицы!$T$3:$T$212)+1,5,,,Таблицы!$T$1))</f>
        <v>#N/A</v>
      </c>
      <c r="E1393" s="5" t="e">
        <f t="shared" ca="1" si="21"/>
        <v>#N/A</v>
      </c>
    </row>
    <row r="1394" spans="1:5" hidden="1" x14ac:dyDescent="0.3">
      <c r="A1394" t="e">
        <f ca="1">IF('Пятипредметные наборы'!$F104 &gt;=Параметры!$A$2,"{"&amp;'Пятипредметные наборы'!A104&amp;", "&amp;'Пятипредметные наборы'!B104&amp;", "&amp;'Пятипредметные наборы'!C104&amp;", "&amp;'Пятипредметные наборы'!D104&amp;"}","")</f>
        <v>#N/A</v>
      </c>
      <c r="B1394" t="e">
        <f ca="1">IF('Пятипредметные наборы'!$F104 &gt;=Параметры!$A$2,"{"&amp;'Пятипредметные наборы'!E104&amp;"}","")</f>
        <v>#N/A</v>
      </c>
      <c r="C1394" t="e">
        <f ca="1">'Пятипредметные наборы'!$F104/COUNT('Список покупок'!$A$2:$A$31)</f>
        <v>#N/A</v>
      </c>
      <c r="D1394" t="e">
        <f ca="1">'Пятипредметные наборы'!$F104/INDIRECT(ADDRESS(MATCH(A1394,Таблицы!$T$3:$T$212)+1,5,,,Таблицы!$T$1))</f>
        <v>#N/A</v>
      </c>
      <c r="E1394" s="5" t="e">
        <f t="shared" ca="1" si="21"/>
        <v>#N/A</v>
      </c>
    </row>
    <row r="1395" spans="1:5" hidden="1" x14ac:dyDescent="0.3">
      <c r="A1395" t="e">
        <f ca="1">IF('Пятипредметные наборы'!$F105 &gt;=Параметры!$A$2,"{"&amp;'Пятипредметные наборы'!A105&amp;", "&amp;'Пятипредметные наборы'!B105&amp;", "&amp;'Пятипредметные наборы'!C105&amp;", "&amp;'Пятипредметные наборы'!D105&amp;"}","")</f>
        <v>#N/A</v>
      </c>
      <c r="B1395" t="e">
        <f ca="1">IF('Пятипредметные наборы'!$F105 &gt;=Параметры!$A$2,"{"&amp;'Пятипредметные наборы'!E105&amp;"}","")</f>
        <v>#N/A</v>
      </c>
      <c r="C1395" t="e">
        <f ca="1">'Пятипредметные наборы'!$F105/COUNT('Список покупок'!$A$2:$A$31)</f>
        <v>#N/A</v>
      </c>
      <c r="D1395" t="e">
        <f ca="1">'Пятипредметные наборы'!$F105/INDIRECT(ADDRESS(MATCH(A1395,Таблицы!$T$3:$T$212)+1,5,,,Таблицы!$T$1))</f>
        <v>#N/A</v>
      </c>
      <c r="E1395" s="5" t="e">
        <f t="shared" ca="1" si="21"/>
        <v>#N/A</v>
      </c>
    </row>
    <row r="1396" spans="1:5" hidden="1" x14ac:dyDescent="0.3">
      <c r="A1396" t="e">
        <f ca="1">IF('Пятипредметные наборы'!$F106 &gt;=Параметры!$A$2,"{"&amp;'Пятипредметные наборы'!A106&amp;", "&amp;'Пятипредметные наборы'!B106&amp;", "&amp;'Пятипредметные наборы'!C106&amp;", "&amp;'Пятипредметные наборы'!D106&amp;"}","")</f>
        <v>#N/A</v>
      </c>
      <c r="B1396" t="e">
        <f ca="1">IF('Пятипредметные наборы'!$F106 &gt;=Параметры!$A$2,"{"&amp;'Пятипредметные наборы'!E106&amp;"}","")</f>
        <v>#N/A</v>
      </c>
      <c r="C1396" t="e">
        <f ca="1">'Пятипредметные наборы'!$F106/COUNT('Список покупок'!$A$2:$A$31)</f>
        <v>#N/A</v>
      </c>
      <c r="D1396" t="e">
        <f ca="1">'Пятипредметные наборы'!$F106/INDIRECT(ADDRESS(MATCH(A1396,Таблицы!$T$3:$T$212)+1,5,,,Таблицы!$T$1))</f>
        <v>#N/A</v>
      </c>
      <c r="E1396" s="5" t="e">
        <f t="shared" ca="1" si="21"/>
        <v>#N/A</v>
      </c>
    </row>
    <row r="1397" spans="1:5" hidden="1" x14ac:dyDescent="0.3">
      <c r="A1397" t="e">
        <f ca="1">IF('Пятипредметные наборы'!$F107 &gt;=Параметры!$A$2,"{"&amp;'Пятипредметные наборы'!A107&amp;", "&amp;'Пятипредметные наборы'!B107&amp;", "&amp;'Пятипредметные наборы'!C107&amp;", "&amp;'Пятипредметные наборы'!D107&amp;"}","")</f>
        <v>#N/A</v>
      </c>
      <c r="B1397" t="e">
        <f ca="1">IF('Пятипредметные наборы'!$F107 &gt;=Параметры!$A$2,"{"&amp;'Пятипредметные наборы'!E107&amp;"}","")</f>
        <v>#N/A</v>
      </c>
      <c r="C1397" t="e">
        <f ca="1">'Пятипредметные наборы'!$F107/COUNT('Список покупок'!$A$2:$A$31)</f>
        <v>#N/A</v>
      </c>
      <c r="D1397" t="e">
        <f ca="1">'Пятипредметные наборы'!$F107/INDIRECT(ADDRESS(MATCH(A1397,Таблицы!$T$3:$T$212)+1,5,,,Таблицы!$T$1))</f>
        <v>#N/A</v>
      </c>
      <c r="E1397" s="5" t="e">
        <f t="shared" ca="1" si="21"/>
        <v>#N/A</v>
      </c>
    </row>
    <row r="1398" spans="1:5" hidden="1" x14ac:dyDescent="0.3">
      <c r="A1398" t="e">
        <f ca="1">IF('Пятипредметные наборы'!$F108 &gt;=Параметры!$A$2,"{"&amp;'Пятипредметные наборы'!A108&amp;", "&amp;'Пятипредметные наборы'!B108&amp;", "&amp;'Пятипредметные наборы'!C108&amp;", "&amp;'Пятипредметные наборы'!D108&amp;"}","")</f>
        <v>#N/A</v>
      </c>
      <c r="B1398" t="e">
        <f ca="1">IF('Пятипредметные наборы'!$F108 &gt;=Параметры!$A$2,"{"&amp;'Пятипредметные наборы'!E108&amp;"}","")</f>
        <v>#N/A</v>
      </c>
      <c r="C1398" t="e">
        <f ca="1">'Пятипредметные наборы'!$F108/COUNT('Список покупок'!$A$2:$A$31)</f>
        <v>#N/A</v>
      </c>
      <c r="D1398" t="e">
        <f ca="1">'Пятипредметные наборы'!$F108/INDIRECT(ADDRESS(MATCH(A1398,Таблицы!$T$3:$T$212)+1,5,,,Таблицы!$T$1))</f>
        <v>#N/A</v>
      </c>
      <c r="E1398" s="5" t="e">
        <f t="shared" ca="1" si="21"/>
        <v>#N/A</v>
      </c>
    </row>
    <row r="1399" spans="1:5" hidden="1" x14ac:dyDescent="0.3">
      <c r="A1399" t="e">
        <f ca="1">IF('Пятипредметные наборы'!$F109 &gt;=Параметры!$A$2,"{"&amp;'Пятипредметные наборы'!A109&amp;", "&amp;'Пятипредметные наборы'!B109&amp;", "&amp;'Пятипредметные наборы'!C109&amp;", "&amp;'Пятипредметные наборы'!D109&amp;"}","")</f>
        <v>#N/A</v>
      </c>
      <c r="B1399" t="e">
        <f ca="1">IF('Пятипредметные наборы'!$F109 &gt;=Параметры!$A$2,"{"&amp;'Пятипредметные наборы'!E109&amp;"}","")</f>
        <v>#N/A</v>
      </c>
      <c r="C1399" t="e">
        <f ca="1">'Пятипредметные наборы'!$F109/COUNT('Список покупок'!$A$2:$A$31)</f>
        <v>#N/A</v>
      </c>
      <c r="D1399" t="e">
        <f ca="1">'Пятипредметные наборы'!$F109/INDIRECT(ADDRESS(MATCH(A1399,Таблицы!$T$3:$T$212)+1,5,,,Таблицы!$T$1))</f>
        <v>#N/A</v>
      </c>
      <c r="E1399" s="5" t="e">
        <f t="shared" ca="1" si="21"/>
        <v>#N/A</v>
      </c>
    </row>
    <row r="1400" spans="1:5" hidden="1" x14ac:dyDescent="0.3">
      <c r="A1400" t="e">
        <f ca="1">IF('Пятипредметные наборы'!$F110 &gt;=Параметры!$A$2,"{"&amp;'Пятипредметные наборы'!A110&amp;", "&amp;'Пятипредметные наборы'!B110&amp;", "&amp;'Пятипредметные наборы'!C110&amp;", "&amp;'Пятипредметные наборы'!D110&amp;"}","")</f>
        <v>#N/A</v>
      </c>
      <c r="B1400" t="e">
        <f ca="1">IF('Пятипредметные наборы'!$F110 &gt;=Параметры!$A$2,"{"&amp;'Пятипредметные наборы'!E110&amp;"}","")</f>
        <v>#N/A</v>
      </c>
      <c r="C1400" t="e">
        <f ca="1">'Пятипредметные наборы'!$F110/COUNT('Список покупок'!$A$2:$A$31)</f>
        <v>#N/A</v>
      </c>
      <c r="D1400" t="e">
        <f ca="1">'Пятипредметные наборы'!$F110/INDIRECT(ADDRESS(MATCH(A1400,Таблицы!$T$3:$T$212)+1,5,,,Таблицы!$T$1))</f>
        <v>#N/A</v>
      </c>
      <c r="E1400" s="5" t="e">
        <f t="shared" ca="1" si="21"/>
        <v>#N/A</v>
      </c>
    </row>
    <row r="1401" spans="1:5" hidden="1" x14ac:dyDescent="0.3">
      <c r="A1401" t="e">
        <f ca="1">IF('Пятипредметные наборы'!$F111 &gt;=Параметры!$A$2,"{"&amp;'Пятипредметные наборы'!A111&amp;", "&amp;'Пятипредметные наборы'!B111&amp;", "&amp;'Пятипредметные наборы'!C111&amp;", "&amp;'Пятипредметные наборы'!D111&amp;"}","")</f>
        <v>#N/A</v>
      </c>
      <c r="B1401" t="e">
        <f ca="1">IF('Пятипредметные наборы'!$F111 &gt;=Параметры!$A$2,"{"&amp;'Пятипредметные наборы'!E111&amp;"}","")</f>
        <v>#N/A</v>
      </c>
      <c r="C1401" t="e">
        <f ca="1">'Пятипредметные наборы'!$F111/COUNT('Список покупок'!$A$2:$A$31)</f>
        <v>#N/A</v>
      </c>
      <c r="D1401" t="e">
        <f ca="1">'Пятипредметные наборы'!$F111/INDIRECT(ADDRESS(MATCH(A1401,Таблицы!$T$3:$T$212)+1,5,,,Таблицы!$T$1))</f>
        <v>#N/A</v>
      </c>
      <c r="E1401" s="5" t="e">
        <f t="shared" ca="1" si="21"/>
        <v>#N/A</v>
      </c>
    </row>
    <row r="1402" spans="1:5" hidden="1" x14ac:dyDescent="0.3">
      <c r="A1402" t="e">
        <f ca="1">IF('Пятипредметные наборы'!$F112 &gt;=Параметры!$A$2,"{"&amp;'Пятипредметные наборы'!A112&amp;", "&amp;'Пятипредметные наборы'!B112&amp;", "&amp;'Пятипредметные наборы'!C112&amp;", "&amp;'Пятипредметные наборы'!D112&amp;"}","")</f>
        <v>#N/A</v>
      </c>
      <c r="B1402" t="e">
        <f ca="1">IF('Пятипредметные наборы'!$F112 &gt;=Параметры!$A$2,"{"&amp;'Пятипредметные наборы'!E112&amp;"}","")</f>
        <v>#N/A</v>
      </c>
      <c r="C1402" t="e">
        <f ca="1">'Пятипредметные наборы'!$F112/COUNT('Список покупок'!$A$2:$A$31)</f>
        <v>#N/A</v>
      </c>
      <c r="D1402" t="e">
        <f ca="1">'Пятипредметные наборы'!$F112/INDIRECT(ADDRESS(MATCH(A1402,Таблицы!$T$3:$T$212)+1,5,,,Таблицы!$T$1))</f>
        <v>#N/A</v>
      </c>
      <c r="E1402" s="5" t="e">
        <f t="shared" ca="1" si="21"/>
        <v>#N/A</v>
      </c>
    </row>
    <row r="1403" spans="1:5" hidden="1" x14ac:dyDescent="0.3">
      <c r="A1403" t="e">
        <f ca="1">IF('Пятипредметные наборы'!$F113 &gt;=Параметры!$A$2,"{"&amp;'Пятипредметные наборы'!A113&amp;", "&amp;'Пятипредметные наборы'!B113&amp;", "&amp;'Пятипредметные наборы'!C113&amp;", "&amp;'Пятипредметные наборы'!D113&amp;"}","")</f>
        <v>#N/A</v>
      </c>
      <c r="B1403" t="e">
        <f ca="1">IF('Пятипредметные наборы'!$F113 &gt;=Параметры!$A$2,"{"&amp;'Пятипредметные наборы'!E113&amp;"}","")</f>
        <v>#N/A</v>
      </c>
      <c r="C1403" t="e">
        <f ca="1">'Пятипредметные наборы'!$F113/COUNT('Список покупок'!$A$2:$A$31)</f>
        <v>#N/A</v>
      </c>
      <c r="D1403" t="e">
        <f ca="1">'Пятипредметные наборы'!$F113/INDIRECT(ADDRESS(MATCH(A1403,Таблицы!$T$3:$T$212)+1,5,,,Таблицы!$T$1))</f>
        <v>#N/A</v>
      </c>
      <c r="E1403" s="5" t="e">
        <f t="shared" ca="1" si="21"/>
        <v>#N/A</v>
      </c>
    </row>
    <row r="1404" spans="1:5" hidden="1" x14ac:dyDescent="0.3">
      <c r="A1404" t="e">
        <f ca="1">IF('Пятипредметные наборы'!$F114 &gt;=Параметры!$A$2,"{"&amp;'Пятипредметные наборы'!A114&amp;", "&amp;'Пятипредметные наборы'!B114&amp;", "&amp;'Пятипредметные наборы'!C114&amp;", "&amp;'Пятипредметные наборы'!D114&amp;"}","")</f>
        <v>#N/A</v>
      </c>
      <c r="B1404" t="e">
        <f ca="1">IF('Пятипредметные наборы'!$F114 &gt;=Параметры!$A$2,"{"&amp;'Пятипредметные наборы'!E114&amp;"}","")</f>
        <v>#N/A</v>
      </c>
      <c r="C1404" t="e">
        <f ca="1">'Пятипредметные наборы'!$F114/COUNT('Список покупок'!$A$2:$A$31)</f>
        <v>#N/A</v>
      </c>
      <c r="D1404" t="e">
        <f ca="1">'Пятипредметные наборы'!$F114/INDIRECT(ADDRESS(MATCH(A1404,Таблицы!$T$3:$T$212)+1,5,,,Таблицы!$T$1))</f>
        <v>#N/A</v>
      </c>
      <c r="E1404" s="5" t="e">
        <f t="shared" ca="1" si="21"/>
        <v>#N/A</v>
      </c>
    </row>
    <row r="1405" spans="1:5" hidden="1" x14ac:dyDescent="0.3">
      <c r="A1405" t="str">
        <f ca="1">IF('Пятипредметные наборы'!$F115 &gt;=Параметры!$A$2,"{"&amp;'Пятипредметные наборы'!A115&amp;", "&amp;'Пятипредметные наборы'!B115&amp;", "&amp;'Пятипредметные наборы'!C115&amp;", "&amp;'Пятипредметные наборы'!D115&amp;"}","")</f>
        <v/>
      </c>
      <c r="B1405" t="str">
        <f ca="1">IF('Пятипредметные наборы'!$F115 &gt;=Параметры!$A$2,"{"&amp;'Пятипредметные наборы'!E115&amp;"}","")</f>
        <v/>
      </c>
      <c r="C1405">
        <f ca="1">'Пятипредметные наборы'!$F115/COUNT('Список покупок'!$A$2:$A$31)</f>
        <v>3.3333333333333333E-2</v>
      </c>
      <c r="D1405" t="e">
        <f ca="1">'Пятипредметные наборы'!$F115/INDIRECT(ADDRESS(MATCH(A1405,Таблицы!$T$3:$T$212)+1,5,,,Таблицы!$T$1))</f>
        <v>#N/A</v>
      </c>
      <c r="E1405" s="5" t="e">
        <f t="shared" ca="1" si="21"/>
        <v>#N/A</v>
      </c>
    </row>
    <row r="1406" spans="1:5" hidden="1" x14ac:dyDescent="0.3">
      <c r="A1406" t="e">
        <f ca="1">IF('Пятипредметные наборы'!$F116 &gt;=Параметры!$A$2,"{"&amp;'Пятипредметные наборы'!A116&amp;", "&amp;'Пятипредметные наборы'!B116&amp;", "&amp;'Пятипредметные наборы'!C116&amp;", "&amp;'Пятипредметные наборы'!D116&amp;"}","")</f>
        <v>#N/A</v>
      </c>
      <c r="B1406" t="e">
        <f ca="1">IF('Пятипредметные наборы'!$F116 &gt;=Параметры!$A$2,"{"&amp;'Пятипредметные наборы'!E116&amp;"}","")</f>
        <v>#N/A</v>
      </c>
      <c r="C1406" t="e">
        <f ca="1">'Пятипредметные наборы'!$F116/COUNT('Список покупок'!$A$2:$A$31)</f>
        <v>#N/A</v>
      </c>
      <c r="D1406" t="e">
        <f ca="1">'Пятипредметные наборы'!$F116/INDIRECT(ADDRESS(MATCH(A1406,Таблицы!$T$3:$T$212)+1,5,,,Таблицы!$T$1))</f>
        <v>#N/A</v>
      </c>
      <c r="E1406" s="5" t="e">
        <f t="shared" ca="1" si="21"/>
        <v>#N/A</v>
      </c>
    </row>
    <row r="1407" spans="1:5" hidden="1" x14ac:dyDescent="0.3">
      <c r="A1407" t="str">
        <f ca="1">IF('Пятипредметные наборы'!$F117 &gt;=Параметры!$A$2,"{"&amp;'Пятипредметные наборы'!A117&amp;", "&amp;'Пятипредметные наборы'!B117&amp;", "&amp;'Пятипредметные наборы'!C117&amp;", "&amp;'Пятипредметные наборы'!D117&amp;"}","")</f>
        <v/>
      </c>
      <c r="B1407" t="str">
        <f ca="1">IF('Пятипредметные наборы'!$F117 &gt;=Параметры!$A$2,"{"&amp;'Пятипредметные наборы'!E117&amp;"}","")</f>
        <v/>
      </c>
      <c r="C1407">
        <f ca="1">'Пятипредметные наборы'!$F117/COUNT('Список покупок'!$A$2:$A$31)</f>
        <v>0</v>
      </c>
      <c r="D1407" t="e">
        <f ca="1">'Пятипредметные наборы'!$F117/INDIRECT(ADDRESS(MATCH(A1407,Таблицы!$T$3:$T$212)+1,5,,,Таблицы!$T$1))</f>
        <v>#N/A</v>
      </c>
      <c r="E1407" s="5" t="e">
        <f t="shared" ca="1" si="21"/>
        <v>#N/A</v>
      </c>
    </row>
    <row r="1408" spans="1:5" hidden="1" x14ac:dyDescent="0.3">
      <c r="A1408" t="str">
        <f ca="1">IF('Пятипредметные наборы'!$F118 &gt;=Параметры!$A$2,"{"&amp;'Пятипредметные наборы'!A118&amp;", "&amp;'Пятипредметные наборы'!B118&amp;", "&amp;'Пятипредметные наборы'!C118&amp;", "&amp;'Пятипредметные наборы'!D118&amp;"}","")</f>
        <v/>
      </c>
      <c r="B1408" t="str">
        <f ca="1">IF('Пятипредметные наборы'!$F118 &gt;=Параметры!$A$2,"{"&amp;'Пятипредметные наборы'!E118&amp;"}","")</f>
        <v/>
      </c>
      <c r="C1408">
        <f ca="1">'Пятипредметные наборы'!$F118/COUNT('Список покупок'!$A$2:$A$31)</f>
        <v>3.3333333333333333E-2</v>
      </c>
      <c r="D1408" t="e">
        <f ca="1">'Пятипредметные наборы'!$F118/INDIRECT(ADDRESS(MATCH(A1408,Таблицы!$T$3:$T$212)+1,5,,,Таблицы!$T$1))</f>
        <v>#N/A</v>
      </c>
      <c r="E1408" s="5" t="e">
        <f t="shared" ca="1" si="21"/>
        <v>#N/A</v>
      </c>
    </row>
    <row r="1409" spans="1:5" hidden="1" x14ac:dyDescent="0.3">
      <c r="A1409" t="e">
        <f ca="1">IF('Пятипредметные наборы'!$F119 &gt;=Параметры!$A$2,"{"&amp;'Пятипредметные наборы'!A119&amp;", "&amp;'Пятипредметные наборы'!B119&amp;", "&amp;'Пятипредметные наборы'!C119&amp;", "&amp;'Пятипредметные наборы'!D119&amp;"}","")</f>
        <v>#N/A</v>
      </c>
      <c r="B1409" t="e">
        <f ca="1">IF('Пятипредметные наборы'!$F119 &gt;=Параметры!$A$2,"{"&amp;'Пятипредметные наборы'!E119&amp;"}","")</f>
        <v>#N/A</v>
      </c>
      <c r="C1409" t="e">
        <f ca="1">'Пятипредметные наборы'!$F119/COUNT('Список покупок'!$A$2:$A$31)</f>
        <v>#N/A</v>
      </c>
      <c r="D1409" t="e">
        <f ca="1">'Пятипредметные наборы'!$F119/INDIRECT(ADDRESS(MATCH(A1409,Таблицы!$T$3:$T$212)+1,5,,,Таблицы!$T$1))</f>
        <v>#N/A</v>
      </c>
      <c r="E1409" s="5" t="e">
        <f t="shared" ca="1" si="21"/>
        <v>#N/A</v>
      </c>
    </row>
    <row r="1410" spans="1:5" hidden="1" x14ac:dyDescent="0.3">
      <c r="A1410" t="e">
        <f ca="1">IF('Пятипредметные наборы'!$F120 &gt;=Параметры!$A$2,"{"&amp;'Пятипредметные наборы'!A120&amp;", "&amp;'Пятипредметные наборы'!B120&amp;", "&amp;'Пятипредметные наборы'!C120&amp;", "&amp;'Пятипредметные наборы'!D120&amp;"}","")</f>
        <v>#N/A</v>
      </c>
      <c r="B1410" t="e">
        <f ca="1">IF('Пятипредметные наборы'!$F120 &gt;=Параметры!$A$2,"{"&amp;'Пятипредметные наборы'!E120&amp;"}","")</f>
        <v>#N/A</v>
      </c>
      <c r="C1410" t="e">
        <f ca="1">'Пятипредметные наборы'!$F120/COUNT('Список покупок'!$A$2:$A$31)</f>
        <v>#N/A</v>
      </c>
      <c r="D1410" t="e">
        <f ca="1">'Пятипредметные наборы'!$F120/INDIRECT(ADDRESS(MATCH(A1410,Таблицы!$T$3:$T$212)+1,5,,,Таблицы!$T$1))</f>
        <v>#N/A</v>
      </c>
      <c r="E1410" s="5" t="e">
        <f t="shared" ca="1" si="21"/>
        <v>#N/A</v>
      </c>
    </row>
    <row r="1411" spans="1:5" hidden="1" x14ac:dyDescent="0.3">
      <c r="A1411" t="e">
        <f ca="1">IF('Пятипредметные наборы'!$F121 &gt;=Параметры!$A$2,"{"&amp;'Пятипредметные наборы'!A121&amp;", "&amp;'Пятипредметные наборы'!B121&amp;", "&amp;'Пятипредметные наборы'!C121&amp;", "&amp;'Пятипредметные наборы'!D121&amp;"}","")</f>
        <v>#N/A</v>
      </c>
      <c r="B1411" t="e">
        <f ca="1">IF('Пятипредметные наборы'!$F121 &gt;=Параметры!$A$2,"{"&amp;'Пятипредметные наборы'!E121&amp;"}","")</f>
        <v>#N/A</v>
      </c>
      <c r="C1411" t="e">
        <f ca="1">'Пятипредметные наборы'!$F121/COUNT('Список покупок'!$A$2:$A$31)</f>
        <v>#N/A</v>
      </c>
      <c r="D1411" t="e">
        <f ca="1">'Пятипредметные наборы'!$F121/INDIRECT(ADDRESS(MATCH(A1411,Таблицы!$T$3:$T$212)+1,5,,,Таблицы!$T$1))</f>
        <v>#N/A</v>
      </c>
      <c r="E1411" s="5" t="e">
        <f t="shared" ca="1" si="21"/>
        <v>#N/A</v>
      </c>
    </row>
    <row r="1412" spans="1:5" hidden="1" x14ac:dyDescent="0.3">
      <c r="A1412" t="e">
        <f ca="1">IF('Пятипредметные наборы'!$F122 &gt;=Параметры!$A$2,"{"&amp;'Пятипредметные наборы'!A122&amp;", "&amp;'Пятипредметные наборы'!B122&amp;", "&amp;'Пятипредметные наборы'!C122&amp;", "&amp;'Пятипредметные наборы'!D122&amp;"}","")</f>
        <v>#N/A</v>
      </c>
      <c r="B1412" t="e">
        <f ca="1">IF('Пятипредметные наборы'!$F122 &gt;=Параметры!$A$2,"{"&amp;'Пятипредметные наборы'!E122&amp;"}","")</f>
        <v>#N/A</v>
      </c>
      <c r="C1412" t="e">
        <f ca="1">'Пятипредметные наборы'!$F122/COUNT('Список покупок'!$A$2:$A$31)</f>
        <v>#N/A</v>
      </c>
      <c r="D1412" t="e">
        <f ca="1">'Пятипредметные наборы'!$F122/INDIRECT(ADDRESS(MATCH(A1412,Таблицы!$T$3:$T$212)+1,5,,,Таблицы!$T$1))</f>
        <v>#N/A</v>
      </c>
      <c r="E1412" s="5" t="e">
        <f t="shared" ca="1" si="21"/>
        <v>#N/A</v>
      </c>
    </row>
    <row r="1413" spans="1:5" hidden="1" x14ac:dyDescent="0.3">
      <c r="A1413" t="e">
        <f ca="1">IF('Пятипредметные наборы'!$F123 &gt;=Параметры!$A$2,"{"&amp;'Пятипредметные наборы'!A123&amp;", "&amp;'Пятипредметные наборы'!B123&amp;", "&amp;'Пятипредметные наборы'!C123&amp;", "&amp;'Пятипредметные наборы'!D123&amp;"}","")</f>
        <v>#N/A</v>
      </c>
      <c r="B1413" t="e">
        <f ca="1">IF('Пятипредметные наборы'!$F123 &gt;=Параметры!$A$2,"{"&amp;'Пятипредметные наборы'!E123&amp;"}","")</f>
        <v>#N/A</v>
      </c>
      <c r="C1413" t="e">
        <f ca="1">'Пятипредметные наборы'!$F123/COUNT('Список покупок'!$A$2:$A$31)</f>
        <v>#N/A</v>
      </c>
      <c r="D1413" t="e">
        <f ca="1">'Пятипредметные наборы'!$F123/INDIRECT(ADDRESS(MATCH(A1413,Таблицы!$T$3:$T$212)+1,5,,,Таблицы!$T$1))</f>
        <v>#N/A</v>
      </c>
      <c r="E1413" s="5" t="e">
        <f t="shared" ref="E1413:E1476" ca="1" si="22">C1413*D1413</f>
        <v>#N/A</v>
      </c>
    </row>
    <row r="1414" spans="1:5" hidden="1" x14ac:dyDescent="0.3">
      <c r="A1414" t="e">
        <f ca="1">IF('Пятипредметные наборы'!$F124 &gt;=Параметры!$A$2,"{"&amp;'Пятипредметные наборы'!A124&amp;", "&amp;'Пятипредметные наборы'!B124&amp;", "&amp;'Пятипредметные наборы'!C124&amp;", "&amp;'Пятипредметные наборы'!D124&amp;"}","")</f>
        <v>#N/A</v>
      </c>
      <c r="B1414" t="e">
        <f ca="1">IF('Пятипредметные наборы'!$F124 &gt;=Параметры!$A$2,"{"&amp;'Пятипредметные наборы'!E124&amp;"}","")</f>
        <v>#N/A</v>
      </c>
      <c r="C1414" t="e">
        <f ca="1">'Пятипредметные наборы'!$F124/COUNT('Список покупок'!$A$2:$A$31)</f>
        <v>#N/A</v>
      </c>
      <c r="D1414" t="e">
        <f ca="1">'Пятипредметные наборы'!$F124/INDIRECT(ADDRESS(MATCH(A1414,Таблицы!$T$3:$T$212)+1,5,,,Таблицы!$T$1))</f>
        <v>#N/A</v>
      </c>
      <c r="E1414" s="5" t="e">
        <f t="shared" ca="1" si="22"/>
        <v>#N/A</v>
      </c>
    </row>
    <row r="1415" spans="1:5" hidden="1" x14ac:dyDescent="0.3">
      <c r="A1415" t="str">
        <f ca="1">IF('Пятипредметные наборы'!$F125 &gt;=Параметры!$A$2,"{"&amp;'Пятипредметные наборы'!A125&amp;", "&amp;'Пятипредметные наборы'!B125&amp;", "&amp;'Пятипредметные наборы'!C125&amp;", "&amp;'Пятипредметные наборы'!D125&amp;"}","")</f>
        <v/>
      </c>
      <c r="B1415" t="str">
        <f ca="1">IF('Пятипредметные наборы'!$F125 &gt;=Параметры!$A$2,"{"&amp;'Пятипредметные наборы'!E125&amp;"}","")</f>
        <v/>
      </c>
      <c r="C1415">
        <f ca="1">'Пятипредметные наборы'!$F125/COUNT('Список покупок'!$A$2:$A$31)</f>
        <v>3.3333333333333333E-2</v>
      </c>
      <c r="D1415" t="e">
        <f ca="1">'Пятипредметные наборы'!$F125/INDIRECT(ADDRESS(MATCH(A1415,Таблицы!$T$3:$T$212)+1,5,,,Таблицы!$T$1))</f>
        <v>#N/A</v>
      </c>
      <c r="E1415" s="5" t="e">
        <f t="shared" ca="1" si="22"/>
        <v>#N/A</v>
      </c>
    </row>
    <row r="1416" spans="1:5" hidden="1" x14ac:dyDescent="0.3">
      <c r="A1416" t="e">
        <f ca="1">IF('Пятипредметные наборы'!$F126 &gt;=Параметры!$A$2,"{"&amp;'Пятипредметные наборы'!A126&amp;", "&amp;'Пятипредметные наборы'!B126&amp;", "&amp;'Пятипредметные наборы'!C126&amp;", "&amp;'Пятипредметные наборы'!D126&amp;"}","")</f>
        <v>#N/A</v>
      </c>
      <c r="B1416" t="e">
        <f ca="1">IF('Пятипредметные наборы'!$F126 &gt;=Параметры!$A$2,"{"&amp;'Пятипредметные наборы'!E126&amp;"}","")</f>
        <v>#N/A</v>
      </c>
      <c r="C1416" t="e">
        <f ca="1">'Пятипредметные наборы'!$F126/COUNT('Список покупок'!$A$2:$A$31)</f>
        <v>#N/A</v>
      </c>
      <c r="D1416" t="e">
        <f ca="1">'Пятипредметные наборы'!$F126/INDIRECT(ADDRESS(MATCH(A1416,Таблицы!$T$3:$T$212)+1,5,,,Таблицы!$T$1))</f>
        <v>#N/A</v>
      </c>
      <c r="E1416" s="5" t="e">
        <f t="shared" ca="1" si="22"/>
        <v>#N/A</v>
      </c>
    </row>
    <row r="1417" spans="1:5" hidden="1" x14ac:dyDescent="0.3">
      <c r="A1417" t="e">
        <f ca="1">IF('Пятипредметные наборы'!$F127 &gt;=Параметры!$A$2,"{"&amp;'Пятипредметные наборы'!A127&amp;", "&amp;'Пятипредметные наборы'!B127&amp;", "&amp;'Пятипредметные наборы'!C127&amp;", "&amp;'Пятипредметные наборы'!D127&amp;"}","")</f>
        <v>#N/A</v>
      </c>
      <c r="B1417" t="e">
        <f ca="1">IF('Пятипредметные наборы'!$F127 &gt;=Параметры!$A$2,"{"&amp;'Пятипредметные наборы'!E127&amp;"}","")</f>
        <v>#N/A</v>
      </c>
      <c r="C1417" t="e">
        <f ca="1">'Пятипредметные наборы'!$F127/COUNT('Список покупок'!$A$2:$A$31)</f>
        <v>#N/A</v>
      </c>
      <c r="D1417" t="e">
        <f ca="1">'Пятипредметные наборы'!$F127/INDIRECT(ADDRESS(MATCH(A1417,Таблицы!$T$3:$T$212)+1,5,,,Таблицы!$T$1))</f>
        <v>#N/A</v>
      </c>
      <c r="E1417" s="5" t="e">
        <f t="shared" ca="1" si="22"/>
        <v>#N/A</v>
      </c>
    </row>
    <row r="1418" spans="1:5" hidden="1" x14ac:dyDescent="0.3">
      <c r="A1418" t="e">
        <f ca="1">IF('Пятипредметные наборы'!$F128 &gt;=Параметры!$A$2,"{"&amp;'Пятипредметные наборы'!A128&amp;", "&amp;'Пятипредметные наборы'!B128&amp;", "&amp;'Пятипредметные наборы'!C128&amp;", "&amp;'Пятипредметные наборы'!D128&amp;"}","")</f>
        <v>#N/A</v>
      </c>
      <c r="B1418" t="e">
        <f ca="1">IF('Пятипредметные наборы'!$F128 &gt;=Параметры!$A$2,"{"&amp;'Пятипредметные наборы'!E128&amp;"}","")</f>
        <v>#N/A</v>
      </c>
      <c r="C1418" t="e">
        <f ca="1">'Пятипредметные наборы'!$F128/COUNT('Список покупок'!$A$2:$A$31)</f>
        <v>#N/A</v>
      </c>
      <c r="D1418" t="e">
        <f ca="1">'Пятипредметные наборы'!$F128/INDIRECT(ADDRESS(MATCH(A1418,Таблицы!$T$3:$T$212)+1,5,,,Таблицы!$T$1))</f>
        <v>#N/A</v>
      </c>
      <c r="E1418" s="5" t="e">
        <f t="shared" ca="1" si="22"/>
        <v>#N/A</v>
      </c>
    </row>
    <row r="1419" spans="1:5" hidden="1" x14ac:dyDescent="0.3">
      <c r="A1419" t="e">
        <f ca="1">IF('Пятипредметные наборы'!$F129 &gt;=Параметры!$A$2,"{"&amp;'Пятипредметные наборы'!A129&amp;", "&amp;'Пятипредметные наборы'!B129&amp;", "&amp;'Пятипредметные наборы'!C129&amp;", "&amp;'Пятипредметные наборы'!D129&amp;"}","")</f>
        <v>#N/A</v>
      </c>
      <c r="B1419" t="e">
        <f ca="1">IF('Пятипредметные наборы'!$F129 &gt;=Параметры!$A$2,"{"&amp;'Пятипредметные наборы'!E129&amp;"}","")</f>
        <v>#N/A</v>
      </c>
      <c r="C1419" t="e">
        <f ca="1">'Пятипредметные наборы'!$F129/COUNT('Список покупок'!$A$2:$A$31)</f>
        <v>#N/A</v>
      </c>
      <c r="D1419" t="e">
        <f ca="1">'Пятипредметные наборы'!$F129/INDIRECT(ADDRESS(MATCH(A1419,Таблицы!$T$3:$T$212)+1,5,,,Таблицы!$T$1))</f>
        <v>#N/A</v>
      </c>
      <c r="E1419" s="5" t="e">
        <f t="shared" ca="1" si="22"/>
        <v>#N/A</v>
      </c>
    </row>
    <row r="1420" spans="1:5" hidden="1" x14ac:dyDescent="0.3">
      <c r="A1420" t="e">
        <f ca="1">IF('Пятипредметные наборы'!$F130 &gt;=Параметры!$A$2,"{"&amp;'Пятипредметные наборы'!A130&amp;", "&amp;'Пятипредметные наборы'!B130&amp;", "&amp;'Пятипредметные наборы'!C130&amp;", "&amp;'Пятипредметные наборы'!D130&amp;"}","")</f>
        <v>#N/A</v>
      </c>
      <c r="B1420" t="e">
        <f ca="1">IF('Пятипредметные наборы'!$F130 &gt;=Параметры!$A$2,"{"&amp;'Пятипредметные наборы'!E130&amp;"}","")</f>
        <v>#N/A</v>
      </c>
      <c r="C1420" t="e">
        <f ca="1">'Пятипредметные наборы'!$F130/COUNT('Список покупок'!$A$2:$A$31)</f>
        <v>#N/A</v>
      </c>
      <c r="D1420" t="e">
        <f ca="1">'Пятипредметные наборы'!$F130/INDIRECT(ADDRESS(MATCH(A1420,Таблицы!$T$3:$T$212)+1,5,,,Таблицы!$T$1))</f>
        <v>#N/A</v>
      </c>
      <c r="E1420" s="5" t="e">
        <f t="shared" ca="1" si="22"/>
        <v>#N/A</v>
      </c>
    </row>
    <row r="1421" spans="1:5" hidden="1" x14ac:dyDescent="0.3">
      <c r="A1421" t="e">
        <f ca="1">IF('Пятипредметные наборы'!$F131 &gt;=Параметры!$A$2,"{"&amp;'Пятипредметные наборы'!A131&amp;", "&amp;'Пятипредметные наборы'!B131&amp;", "&amp;'Пятипредметные наборы'!C131&amp;", "&amp;'Пятипредметные наборы'!D131&amp;"}","")</f>
        <v>#N/A</v>
      </c>
      <c r="B1421" t="e">
        <f ca="1">IF('Пятипредметные наборы'!$F131 &gt;=Параметры!$A$2,"{"&amp;'Пятипредметные наборы'!E131&amp;"}","")</f>
        <v>#N/A</v>
      </c>
      <c r="C1421" t="e">
        <f ca="1">'Пятипредметные наборы'!$F131/COUNT('Список покупок'!$A$2:$A$31)</f>
        <v>#N/A</v>
      </c>
      <c r="D1421" t="e">
        <f ca="1">'Пятипредметные наборы'!$F131/INDIRECT(ADDRESS(MATCH(A1421,Таблицы!$T$3:$T$212)+1,5,,,Таблицы!$T$1))</f>
        <v>#N/A</v>
      </c>
      <c r="E1421" s="5" t="e">
        <f t="shared" ca="1" si="22"/>
        <v>#N/A</v>
      </c>
    </row>
    <row r="1422" spans="1:5" hidden="1" x14ac:dyDescent="0.3">
      <c r="A1422" t="e">
        <f ca="1">IF('Пятипредметные наборы'!$F132 &gt;=Параметры!$A$2,"{"&amp;'Пятипредметные наборы'!A132&amp;", "&amp;'Пятипредметные наборы'!B132&amp;", "&amp;'Пятипредметные наборы'!C132&amp;", "&amp;'Пятипредметные наборы'!D132&amp;"}","")</f>
        <v>#N/A</v>
      </c>
      <c r="B1422" t="e">
        <f ca="1">IF('Пятипредметные наборы'!$F132 &gt;=Параметры!$A$2,"{"&amp;'Пятипредметные наборы'!E132&amp;"}","")</f>
        <v>#N/A</v>
      </c>
      <c r="C1422" t="e">
        <f ca="1">'Пятипредметные наборы'!$F132/COUNT('Список покупок'!$A$2:$A$31)</f>
        <v>#N/A</v>
      </c>
      <c r="D1422" t="e">
        <f ca="1">'Пятипредметные наборы'!$F132/INDIRECT(ADDRESS(MATCH(A1422,Таблицы!$T$3:$T$212)+1,5,,,Таблицы!$T$1))</f>
        <v>#N/A</v>
      </c>
      <c r="E1422" s="5" t="e">
        <f t="shared" ca="1" si="22"/>
        <v>#N/A</v>
      </c>
    </row>
    <row r="1423" spans="1:5" hidden="1" x14ac:dyDescent="0.3">
      <c r="A1423" t="e">
        <f ca="1">IF('Пятипредметные наборы'!$F133 &gt;=Параметры!$A$2,"{"&amp;'Пятипредметные наборы'!A133&amp;", "&amp;'Пятипредметные наборы'!B133&amp;", "&amp;'Пятипредметные наборы'!C133&amp;", "&amp;'Пятипредметные наборы'!D133&amp;"}","")</f>
        <v>#N/A</v>
      </c>
      <c r="B1423" t="e">
        <f ca="1">IF('Пятипредметные наборы'!$F133 &gt;=Параметры!$A$2,"{"&amp;'Пятипредметные наборы'!E133&amp;"}","")</f>
        <v>#N/A</v>
      </c>
      <c r="C1423" t="e">
        <f ca="1">'Пятипредметные наборы'!$F133/COUNT('Список покупок'!$A$2:$A$31)</f>
        <v>#N/A</v>
      </c>
      <c r="D1423" t="e">
        <f ca="1">'Пятипредметные наборы'!$F133/INDIRECT(ADDRESS(MATCH(A1423,Таблицы!$T$3:$T$212)+1,5,,,Таблицы!$T$1))</f>
        <v>#N/A</v>
      </c>
      <c r="E1423" s="5" t="e">
        <f t="shared" ca="1" si="22"/>
        <v>#N/A</v>
      </c>
    </row>
    <row r="1424" spans="1:5" hidden="1" x14ac:dyDescent="0.3">
      <c r="A1424" t="e">
        <f ca="1">IF('Пятипредметные наборы'!$F134 &gt;=Параметры!$A$2,"{"&amp;'Пятипредметные наборы'!A134&amp;", "&amp;'Пятипредметные наборы'!B134&amp;", "&amp;'Пятипредметные наборы'!C134&amp;", "&amp;'Пятипредметные наборы'!D134&amp;"}","")</f>
        <v>#N/A</v>
      </c>
      <c r="B1424" t="e">
        <f ca="1">IF('Пятипредметные наборы'!$F134 &gt;=Параметры!$A$2,"{"&amp;'Пятипредметные наборы'!E134&amp;"}","")</f>
        <v>#N/A</v>
      </c>
      <c r="C1424" t="e">
        <f ca="1">'Пятипредметные наборы'!$F134/COUNT('Список покупок'!$A$2:$A$31)</f>
        <v>#N/A</v>
      </c>
      <c r="D1424" t="e">
        <f ca="1">'Пятипредметные наборы'!$F134/INDIRECT(ADDRESS(MATCH(A1424,Таблицы!$T$3:$T$212)+1,5,,,Таблицы!$T$1))</f>
        <v>#N/A</v>
      </c>
      <c r="E1424" s="5" t="e">
        <f t="shared" ca="1" si="22"/>
        <v>#N/A</v>
      </c>
    </row>
    <row r="1425" spans="1:5" hidden="1" x14ac:dyDescent="0.3">
      <c r="A1425" t="e">
        <f ca="1">IF('Пятипредметные наборы'!$F135 &gt;=Параметры!$A$2,"{"&amp;'Пятипредметные наборы'!A135&amp;", "&amp;'Пятипредметные наборы'!B135&amp;", "&amp;'Пятипредметные наборы'!C135&amp;", "&amp;'Пятипредметные наборы'!D135&amp;"}","")</f>
        <v>#N/A</v>
      </c>
      <c r="B1425" t="e">
        <f ca="1">IF('Пятипредметные наборы'!$F135 &gt;=Параметры!$A$2,"{"&amp;'Пятипредметные наборы'!E135&amp;"}","")</f>
        <v>#N/A</v>
      </c>
      <c r="C1425" t="e">
        <f ca="1">'Пятипредметные наборы'!$F135/COUNT('Список покупок'!$A$2:$A$31)</f>
        <v>#N/A</v>
      </c>
      <c r="D1425" t="e">
        <f ca="1">'Пятипредметные наборы'!$F135/INDIRECT(ADDRESS(MATCH(A1425,Таблицы!$T$3:$T$212)+1,5,,,Таблицы!$T$1))</f>
        <v>#N/A</v>
      </c>
      <c r="E1425" s="5" t="e">
        <f t="shared" ca="1" si="22"/>
        <v>#N/A</v>
      </c>
    </row>
    <row r="1426" spans="1:5" hidden="1" x14ac:dyDescent="0.3">
      <c r="A1426" t="str">
        <f ca="1">IF('Пятипредметные наборы'!$F136 &gt;=Параметры!$A$2,"{"&amp;'Пятипредметные наборы'!A136&amp;", "&amp;'Пятипредметные наборы'!B136&amp;", "&amp;'Пятипредметные наборы'!C136&amp;", "&amp;'Пятипредметные наборы'!D136&amp;"}","")</f>
        <v/>
      </c>
      <c r="B1426" t="str">
        <f ca="1">IF('Пятипредметные наборы'!$F136 &gt;=Параметры!$A$2,"{"&amp;'Пятипредметные наборы'!E136&amp;"}","")</f>
        <v/>
      </c>
      <c r="C1426">
        <f ca="1">'Пятипредметные наборы'!$F136/COUNT('Список покупок'!$A$2:$A$31)</f>
        <v>6.6666666666666666E-2</v>
      </c>
      <c r="D1426" t="e">
        <f ca="1">'Пятипредметные наборы'!$F136/INDIRECT(ADDRESS(MATCH(A1426,Таблицы!$T$3:$T$212)+1,5,,,Таблицы!$T$1))</f>
        <v>#N/A</v>
      </c>
      <c r="E1426" s="5" t="e">
        <f t="shared" ca="1" si="22"/>
        <v>#N/A</v>
      </c>
    </row>
    <row r="1427" spans="1:5" hidden="1" x14ac:dyDescent="0.3">
      <c r="A1427" t="e">
        <f ca="1">IF('Пятипредметные наборы'!$F137 &gt;=Параметры!$A$2,"{"&amp;'Пятипредметные наборы'!A137&amp;", "&amp;'Пятипредметные наборы'!B137&amp;", "&amp;'Пятипредметные наборы'!C137&amp;", "&amp;'Пятипредметные наборы'!D137&amp;"}","")</f>
        <v>#N/A</v>
      </c>
      <c r="B1427" t="e">
        <f ca="1">IF('Пятипредметные наборы'!$F137 &gt;=Параметры!$A$2,"{"&amp;'Пятипредметные наборы'!E137&amp;"}","")</f>
        <v>#N/A</v>
      </c>
      <c r="C1427" t="e">
        <f ca="1">'Пятипредметные наборы'!$F137/COUNT('Список покупок'!$A$2:$A$31)</f>
        <v>#N/A</v>
      </c>
      <c r="D1427" t="e">
        <f ca="1">'Пятипредметные наборы'!$F137/INDIRECT(ADDRESS(MATCH(A1427,Таблицы!$T$3:$T$212)+1,5,,,Таблицы!$T$1))</f>
        <v>#N/A</v>
      </c>
      <c r="E1427" s="5" t="e">
        <f t="shared" ca="1" si="22"/>
        <v>#N/A</v>
      </c>
    </row>
    <row r="1428" spans="1:5" hidden="1" x14ac:dyDescent="0.3">
      <c r="A1428" t="e">
        <f ca="1">IF('Пятипредметные наборы'!$F138 &gt;=Параметры!$A$2,"{"&amp;'Пятипредметные наборы'!A138&amp;", "&amp;'Пятипредметные наборы'!B138&amp;", "&amp;'Пятипредметные наборы'!C138&amp;", "&amp;'Пятипредметные наборы'!D138&amp;"}","")</f>
        <v>#N/A</v>
      </c>
      <c r="B1428" t="e">
        <f ca="1">IF('Пятипредметные наборы'!$F138 &gt;=Параметры!$A$2,"{"&amp;'Пятипредметные наборы'!E138&amp;"}","")</f>
        <v>#N/A</v>
      </c>
      <c r="C1428" t="e">
        <f ca="1">'Пятипредметные наборы'!$F138/COUNT('Список покупок'!$A$2:$A$31)</f>
        <v>#N/A</v>
      </c>
      <c r="D1428" t="e">
        <f ca="1">'Пятипредметные наборы'!$F138/INDIRECT(ADDRESS(MATCH(A1428,Таблицы!$T$3:$T$212)+1,5,,,Таблицы!$T$1))</f>
        <v>#N/A</v>
      </c>
      <c r="E1428" s="5" t="e">
        <f t="shared" ca="1" si="22"/>
        <v>#N/A</v>
      </c>
    </row>
    <row r="1429" spans="1:5" hidden="1" x14ac:dyDescent="0.3">
      <c r="A1429" t="e">
        <f ca="1">IF('Пятипредметные наборы'!$F139 &gt;=Параметры!$A$2,"{"&amp;'Пятипредметные наборы'!A139&amp;", "&amp;'Пятипредметные наборы'!B139&amp;", "&amp;'Пятипредметные наборы'!C139&amp;", "&amp;'Пятипредметные наборы'!D139&amp;"}","")</f>
        <v>#N/A</v>
      </c>
      <c r="B1429" t="e">
        <f ca="1">IF('Пятипредметные наборы'!$F139 &gt;=Параметры!$A$2,"{"&amp;'Пятипредметные наборы'!E139&amp;"}","")</f>
        <v>#N/A</v>
      </c>
      <c r="C1429" t="e">
        <f ca="1">'Пятипредметные наборы'!$F139/COUNT('Список покупок'!$A$2:$A$31)</f>
        <v>#N/A</v>
      </c>
      <c r="D1429" t="e">
        <f ca="1">'Пятипредметные наборы'!$F139/INDIRECT(ADDRESS(MATCH(A1429,Таблицы!$T$3:$T$212)+1,5,,,Таблицы!$T$1))</f>
        <v>#N/A</v>
      </c>
      <c r="E1429" s="5" t="e">
        <f t="shared" ca="1" si="22"/>
        <v>#N/A</v>
      </c>
    </row>
    <row r="1430" spans="1:5" hidden="1" x14ac:dyDescent="0.3">
      <c r="A1430" t="e">
        <f ca="1">IF('Пятипредметные наборы'!$F140 &gt;=Параметры!$A$2,"{"&amp;'Пятипредметные наборы'!A140&amp;", "&amp;'Пятипредметные наборы'!B140&amp;", "&amp;'Пятипредметные наборы'!C140&amp;", "&amp;'Пятипредметные наборы'!D140&amp;"}","")</f>
        <v>#N/A</v>
      </c>
      <c r="B1430" t="e">
        <f ca="1">IF('Пятипредметные наборы'!$F140 &gt;=Параметры!$A$2,"{"&amp;'Пятипредметные наборы'!E140&amp;"}","")</f>
        <v>#N/A</v>
      </c>
      <c r="C1430" t="e">
        <f ca="1">'Пятипредметные наборы'!$F140/COUNT('Список покупок'!$A$2:$A$31)</f>
        <v>#N/A</v>
      </c>
      <c r="D1430" t="e">
        <f ca="1">'Пятипредметные наборы'!$F140/INDIRECT(ADDRESS(MATCH(A1430,Таблицы!$T$3:$T$212)+1,5,,,Таблицы!$T$1))</f>
        <v>#N/A</v>
      </c>
      <c r="E1430" s="5" t="e">
        <f t="shared" ca="1" si="22"/>
        <v>#N/A</v>
      </c>
    </row>
    <row r="1431" spans="1:5" hidden="1" x14ac:dyDescent="0.3">
      <c r="A1431" t="e">
        <f ca="1">IF('Пятипредметные наборы'!$F141 &gt;=Параметры!$A$2,"{"&amp;'Пятипредметные наборы'!A141&amp;", "&amp;'Пятипредметные наборы'!B141&amp;", "&amp;'Пятипредметные наборы'!C141&amp;", "&amp;'Пятипредметные наборы'!D141&amp;"}","")</f>
        <v>#N/A</v>
      </c>
      <c r="B1431" t="e">
        <f ca="1">IF('Пятипредметные наборы'!$F141 &gt;=Параметры!$A$2,"{"&amp;'Пятипредметные наборы'!E141&amp;"}","")</f>
        <v>#N/A</v>
      </c>
      <c r="C1431" t="e">
        <f ca="1">'Пятипредметные наборы'!$F141/COUNT('Список покупок'!$A$2:$A$31)</f>
        <v>#N/A</v>
      </c>
      <c r="D1431" t="e">
        <f ca="1">'Пятипредметные наборы'!$F141/INDIRECT(ADDRESS(MATCH(A1431,Таблицы!$T$3:$T$212)+1,5,,,Таблицы!$T$1))</f>
        <v>#N/A</v>
      </c>
      <c r="E1431" s="5" t="e">
        <f t="shared" ca="1" si="22"/>
        <v>#N/A</v>
      </c>
    </row>
    <row r="1432" spans="1:5" hidden="1" x14ac:dyDescent="0.3">
      <c r="A1432" t="e">
        <f ca="1">IF('Пятипредметные наборы'!$F142 &gt;=Параметры!$A$2,"{"&amp;'Пятипредметные наборы'!A142&amp;", "&amp;'Пятипредметные наборы'!B142&amp;", "&amp;'Пятипредметные наборы'!C142&amp;", "&amp;'Пятипредметные наборы'!D142&amp;"}","")</f>
        <v>#N/A</v>
      </c>
      <c r="B1432" t="e">
        <f ca="1">IF('Пятипредметные наборы'!$F142 &gt;=Параметры!$A$2,"{"&amp;'Пятипредметные наборы'!E142&amp;"}","")</f>
        <v>#N/A</v>
      </c>
      <c r="C1432" t="e">
        <f ca="1">'Пятипредметные наборы'!$F142/COUNT('Список покупок'!$A$2:$A$31)</f>
        <v>#N/A</v>
      </c>
      <c r="D1432" t="e">
        <f ca="1">'Пятипредметные наборы'!$F142/INDIRECT(ADDRESS(MATCH(A1432,Таблицы!$T$3:$T$212)+1,5,,,Таблицы!$T$1))</f>
        <v>#N/A</v>
      </c>
      <c r="E1432" s="5" t="e">
        <f t="shared" ca="1" si="22"/>
        <v>#N/A</v>
      </c>
    </row>
    <row r="1433" spans="1:5" hidden="1" x14ac:dyDescent="0.3">
      <c r="A1433" t="e">
        <f ca="1">IF('Пятипредметные наборы'!$F143 &gt;=Параметры!$A$2,"{"&amp;'Пятипредметные наборы'!A143&amp;", "&amp;'Пятипредметные наборы'!B143&amp;", "&amp;'Пятипредметные наборы'!C143&amp;", "&amp;'Пятипредметные наборы'!D143&amp;"}","")</f>
        <v>#N/A</v>
      </c>
      <c r="B1433" t="e">
        <f ca="1">IF('Пятипредметные наборы'!$F143 &gt;=Параметры!$A$2,"{"&amp;'Пятипредметные наборы'!E143&amp;"}","")</f>
        <v>#N/A</v>
      </c>
      <c r="C1433" t="e">
        <f ca="1">'Пятипредметные наборы'!$F143/COUNT('Список покупок'!$A$2:$A$31)</f>
        <v>#N/A</v>
      </c>
      <c r="D1433" t="e">
        <f ca="1">'Пятипредметные наборы'!$F143/INDIRECT(ADDRESS(MATCH(A1433,Таблицы!$T$3:$T$212)+1,5,,,Таблицы!$T$1))</f>
        <v>#N/A</v>
      </c>
      <c r="E1433" s="5" t="e">
        <f t="shared" ca="1" si="22"/>
        <v>#N/A</v>
      </c>
    </row>
    <row r="1434" spans="1:5" hidden="1" x14ac:dyDescent="0.3">
      <c r="A1434" t="e">
        <f ca="1">IF('Пятипредметные наборы'!$F144 &gt;=Параметры!$A$2,"{"&amp;'Пятипредметные наборы'!A144&amp;", "&amp;'Пятипредметные наборы'!B144&amp;", "&amp;'Пятипредметные наборы'!C144&amp;", "&amp;'Пятипредметные наборы'!D144&amp;"}","")</f>
        <v>#N/A</v>
      </c>
      <c r="B1434" t="e">
        <f ca="1">IF('Пятипредметные наборы'!$F144 &gt;=Параметры!$A$2,"{"&amp;'Пятипредметные наборы'!E144&amp;"}","")</f>
        <v>#N/A</v>
      </c>
      <c r="C1434" t="e">
        <f ca="1">'Пятипредметные наборы'!$F144/COUNT('Список покупок'!$A$2:$A$31)</f>
        <v>#N/A</v>
      </c>
      <c r="D1434" t="e">
        <f ca="1">'Пятипредметные наборы'!$F144/INDIRECT(ADDRESS(MATCH(A1434,Таблицы!$T$3:$T$212)+1,5,,,Таблицы!$T$1))</f>
        <v>#N/A</v>
      </c>
      <c r="E1434" s="5" t="e">
        <f t="shared" ca="1" si="22"/>
        <v>#N/A</v>
      </c>
    </row>
    <row r="1435" spans="1:5" hidden="1" x14ac:dyDescent="0.3">
      <c r="A1435" t="e">
        <f ca="1">IF('Пятипредметные наборы'!$F145 &gt;=Параметры!$A$2,"{"&amp;'Пятипредметные наборы'!A145&amp;", "&amp;'Пятипредметные наборы'!B145&amp;", "&amp;'Пятипредметные наборы'!C145&amp;", "&amp;'Пятипредметные наборы'!D145&amp;"}","")</f>
        <v>#N/A</v>
      </c>
      <c r="B1435" t="e">
        <f ca="1">IF('Пятипредметные наборы'!$F145 &gt;=Параметры!$A$2,"{"&amp;'Пятипредметные наборы'!E145&amp;"}","")</f>
        <v>#N/A</v>
      </c>
      <c r="C1435" t="e">
        <f ca="1">'Пятипредметные наборы'!$F145/COUNT('Список покупок'!$A$2:$A$31)</f>
        <v>#N/A</v>
      </c>
      <c r="D1435" t="e">
        <f ca="1">'Пятипредметные наборы'!$F145/INDIRECT(ADDRESS(MATCH(A1435,Таблицы!$T$3:$T$212)+1,5,,,Таблицы!$T$1))</f>
        <v>#N/A</v>
      </c>
      <c r="E1435" s="5" t="e">
        <f t="shared" ca="1" si="22"/>
        <v>#N/A</v>
      </c>
    </row>
    <row r="1436" spans="1:5" hidden="1" x14ac:dyDescent="0.3">
      <c r="A1436" t="e">
        <f ca="1">IF('Пятипредметные наборы'!$F146 &gt;=Параметры!$A$2,"{"&amp;'Пятипредметные наборы'!A146&amp;", "&amp;'Пятипредметные наборы'!B146&amp;", "&amp;'Пятипредметные наборы'!C146&amp;", "&amp;'Пятипредметные наборы'!D146&amp;"}","")</f>
        <v>#N/A</v>
      </c>
      <c r="B1436" t="e">
        <f ca="1">IF('Пятипредметные наборы'!$F146 &gt;=Параметры!$A$2,"{"&amp;'Пятипредметные наборы'!E146&amp;"}","")</f>
        <v>#N/A</v>
      </c>
      <c r="C1436" t="e">
        <f ca="1">'Пятипредметные наборы'!$F146/COUNT('Список покупок'!$A$2:$A$31)</f>
        <v>#N/A</v>
      </c>
      <c r="D1436" t="e">
        <f ca="1">'Пятипредметные наборы'!$F146/INDIRECT(ADDRESS(MATCH(A1436,Таблицы!$T$3:$T$212)+1,5,,,Таблицы!$T$1))</f>
        <v>#N/A</v>
      </c>
      <c r="E1436" s="5" t="e">
        <f t="shared" ca="1" si="22"/>
        <v>#N/A</v>
      </c>
    </row>
    <row r="1437" spans="1:5" hidden="1" x14ac:dyDescent="0.3">
      <c r="A1437" t="e">
        <f ca="1">IF('Пятипредметные наборы'!$F147 &gt;=Параметры!$A$2,"{"&amp;'Пятипредметные наборы'!A147&amp;", "&amp;'Пятипредметные наборы'!B147&amp;", "&amp;'Пятипредметные наборы'!C147&amp;", "&amp;'Пятипредметные наборы'!D147&amp;"}","")</f>
        <v>#N/A</v>
      </c>
      <c r="B1437" t="e">
        <f ca="1">IF('Пятипредметные наборы'!$F147 &gt;=Параметры!$A$2,"{"&amp;'Пятипредметные наборы'!E147&amp;"}","")</f>
        <v>#N/A</v>
      </c>
      <c r="C1437" t="e">
        <f ca="1">'Пятипредметные наборы'!$F147/COUNT('Список покупок'!$A$2:$A$31)</f>
        <v>#N/A</v>
      </c>
      <c r="D1437" t="e">
        <f ca="1">'Пятипредметные наборы'!$F147/INDIRECT(ADDRESS(MATCH(A1437,Таблицы!$T$3:$T$212)+1,5,,,Таблицы!$T$1))</f>
        <v>#N/A</v>
      </c>
      <c r="E1437" s="5" t="e">
        <f t="shared" ca="1" si="22"/>
        <v>#N/A</v>
      </c>
    </row>
    <row r="1438" spans="1:5" hidden="1" x14ac:dyDescent="0.3">
      <c r="A1438" t="e">
        <f ca="1">IF('Пятипредметные наборы'!$F148 &gt;=Параметры!$A$2,"{"&amp;'Пятипредметные наборы'!A148&amp;", "&amp;'Пятипредметные наборы'!B148&amp;", "&amp;'Пятипредметные наборы'!C148&amp;", "&amp;'Пятипредметные наборы'!D148&amp;"}","")</f>
        <v>#N/A</v>
      </c>
      <c r="B1438" t="e">
        <f ca="1">IF('Пятипредметные наборы'!$F148 &gt;=Параметры!$A$2,"{"&amp;'Пятипредметные наборы'!E148&amp;"}","")</f>
        <v>#N/A</v>
      </c>
      <c r="C1438" t="e">
        <f ca="1">'Пятипредметные наборы'!$F148/COUNT('Список покупок'!$A$2:$A$31)</f>
        <v>#N/A</v>
      </c>
      <c r="D1438" t="e">
        <f ca="1">'Пятипредметные наборы'!$F148/INDIRECT(ADDRESS(MATCH(A1438,Таблицы!$T$3:$T$212)+1,5,,,Таблицы!$T$1))</f>
        <v>#N/A</v>
      </c>
      <c r="E1438" s="5" t="e">
        <f t="shared" ca="1" si="22"/>
        <v>#N/A</v>
      </c>
    </row>
    <row r="1439" spans="1:5" hidden="1" x14ac:dyDescent="0.3">
      <c r="A1439" t="e">
        <f ca="1">IF('Пятипредметные наборы'!$F149 &gt;=Параметры!$A$2,"{"&amp;'Пятипредметные наборы'!A149&amp;", "&amp;'Пятипредметные наборы'!B149&amp;", "&amp;'Пятипредметные наборы'!C149&amp;", "&amp;'Пятипредметные наборы'!D149&amp;"}","")</f>
        <v>#N/A</v>
      </c>
      <c r="B1439" t="e">
        <f ca="1">IF('Пятипредметные наборы'!$F149 &gt;=Параметры!$A$2,"{"&amp;'Пятипредметные наборы'!E149&amp;"}","")</f>
        <v>#N/A</v>
      </c>
      <c r="C1439" t="e">
        <f ca="1">'Пятипредметные наборы'!$F149/COUNT('Список покупок'!$A$2:$A$31)</f>
        <v>#N/A</v>
      </c>
      <c r="D1439" t="e">
        <f ca="1">'Пятипредметные наборы'!$F149/INDIRECT(ADDRESS(MATCH(A1439,Таблицы!$T$3:$T$212)+1,5,,,Таблицы!$T$1))</f>
        <v>#N/A</v>
      </c>
      <c r="E1439" s="5" t="e">
        <f t="shared" ca="1" si="22"/>
        <v>#N/A</v>
      </c>
    </row>
    <row r="1440" spans="1:5" hidden="1" x14ac:dyDescent="0.3">
      <c r="A1440" t="e">
        <f ca="1">IF('Пятипредметные наборы'!$F150 &gt;=Параметры!$A$2,"{"&amp;'Пятипредметные наборы'!A150&amp;", "&amp;'Пятипредметные наборы'!B150&amp;", "&amp;'Пятипредметные наборы'!C150&amp;", "&amp;'Пятипредметные наборы'!D150&amp;"}","")</f>
        <v>#N/A</v>
      </c>
      <c r="B1440" t="e">
        <f ca="1">IF('Пятипредметные наборы'!$F150 &gt;=Параметры!$A$2,"{"&amp;'Пятипредметные наборы'!E150&amp;"}","")</f>
        <v>#N/A</v>
      </c>
      <c r="C1440" t="e">
        <f ca="1">'Пятипредметные наборы'!$F150/COUNT('Список покупок'!$A$2:$A$31)</f>
        <v>#N/A</v>
      </c>
      <c r="D1440" t="e">
        <f ca="1">'Пятипредметные наборы'!$F150/INDIRECT(ADDRESS(MATCH(A1440,Таблицы!$T$3:$T$212)+1,5,,,Таблицы!$T$1))</f>
        <v>#N/A</v>
      </c>
      <c r="E1440" s="5" t="e">
        <f t="shared" ca="1" si="22"/>
        <v>#N/A</v>
      </c>
    </row>
    <row r="1441" spans="1:5" hidden="1" x14ac:dyDescent="0.3">
      <c r="A1441" t="e">
        <f ca="1">IF('Пятипредметные наборы'!$F151 &gt;=Параметры!$A$2,"{"&amp;'Пятипредметные наборы'!A151&amp;", "&amp;'Пятипредметные наборы'!B151&amp;", "&amp;'Пятипредметные наборы'!C151&amp;", "&amp;'Пятипредметные наборы'!D151&amp;"}","")</f>
        <v>#N/A</v>
      </c>
      <c r="B1441" t="e">
        <f ca="1">IF('Пятипредметные наборы'!$F151 &gt;=Параметры!$A$2,"{"&amp;'Пятипредметные наборы'!E151&amp;"}","")</f>
        <v>#N/A</v>
      </c>
      <c r="C1441" t="e">
        <f ca="1">'Пятипредметные наборы'!$F151/COUNT('Список покупок'!$A$2:$A$31)</f>
        <v>#N/A</v>
      </c>
      <c r="D1441" t="e">
        <f ca="1">'Пятипредметные наборы'!$F151/INDIRECT(ADDRESS(MATCH(A1441,Таблицы!$T$3:$T$212)+1,5,,,Таблицы!$T$1))</f>
        <v>#N/A</v>
      </c>
      <c r="E1441" s="5" t="e">
        <f t="shared" ca="1" si="22"/>
        <v>#N/A</v>
      </c>
    </row>
    <row r="1442" spans="1:5" hidden="1" x14ac:dyDescent="0.3">
      <c r="A1442" t="e">
        <f ca="1">IF('Пятипредметные наборы'!$F152 &gt;=Параметры!$A$2,"{"&amp;'Пятипредметные наборы'!A152&amp;", "&amp;'Пятипредметные наборы'!B152&amp;", "&amp;'Пятипредметные наборы'!C152&amp;", "&amp;'Пятипредметные наборы'!D152&amp;"}","")</f>
        <v>#N/A</v>
      </c>
      <c r="B1442" t="e">
        <f ca="1">IF('Пятипредметные наборы'!$F152 &gt;=Параметры!$A$2,"{"&amp;'Пятипредметные наборы'!E152&amp;"}","")</f>
        <v>#N/A</v>
      </c>
      <c r="C1442" t="e">
        <f ca="1">'Пятипредметные наборы'!$F152/COUNT('Список покупок'!$A$2:$A$31)</f>
        <v>#N/A</v>
      </c>
      <c r="D1442" t="e">
        <f ca="1">'Пятипредметные наборы'!$F152/INDIRECT(ADDRESS(MATCH(A1442,Таблицы!$T$3:$T$212)+1,5,,,Таблицы!$T$1))</f>
        <v>#N/A</v>
      </c>
      <c r="E1442" s="5" t="e">
        <f t="shared" ca="1" si="22"/>
        <v>#N/A</v>
      </c>
    </row>
    <row r="1443" spans="1:5" hidden="1" x14ac:dyDescent="0.3">
      <c r="A1443" t="e">
        <f ca="1">IF('Пятипредметные наборы'!$F153 &gt;=Параметры!$A$2,"{"&amp;'Пятипредметные наборы'!A153&amp;", "&amp;'Пятипредметные наборы'!B153&amp;", "&amp;'Пятипредметные наборы'!C153&amp;", "&amp;'Пятипредметные наборы'!D153&amp;"}","")</f>
        <v>#N/A</v>
      </c>
      <c r="B1443" t="e">
        <f ca="1">IF('Пятипредметные наборы'!$F153 &gt;=Параметры!$A$2,"{"&amp;'Пятипредметные наборы'!E153&amp;"}","")</f>
        <v>#N/A</v>
      </c>
      <c r="C1443" t="e">
        <f ca="1">'Пятипредметные наборы'!$F153/COUNT('Список покупок'!$A$2:$A$31)</f>
        <v>#N/A</v>
      </c>
      <c r="D1443" t="e">
        <f ca="1">'Пятипредметные наборы'!$F153/INDIRECT(ADDRESS(MATCH(A1443,Таблицы!$T$3:$T$212)+1,5,,,Таблицы!$T$1))</f>
        <v>#N/A</v>
      </c>
      <c r="E1443" s="5" t="e">
        <f t="shared" ca="1" si="22"/>
        <v>#N/A</v>
      </c>
    </row>
    <row r="1444" spans="1:5" hidden="1" x14ac:dyDescent="0.3">
      <c r="A1444" t="e">
        <f ca="1">IF('Пятипредметные наборы'!$F154 &gt;=Параметры!$A$2,"{"&amp;'Пятипредметные наборы'!A154&amp;", "&amp;'Пятипредметные наборы'!B154&amp;", "&amp;'Пятипредметные наборы'!C154&amp;", "&amp;'Пятипредметные наборы'!D154&amp;"}","")</f>
        <v>#N/A</v>
      </c>
      <c r="B1444" t="e">
        <f ca="1">IF('Пятипредметные наборы'!$F154 &gt;=Параметры!$A$2,"{"&amp;'Пятипредметные наборы'!E154&amp;"}","")</f>
        <v>#N/A</v>
      </c>
      <c r="C1444" t="e">
        <f ca="1">'Пятипредметные наборы'!$F154/COUNT('Список покупок'!$A$2:$A$31)</f>
        <v>#N/A</v>
      </c>
      <c r="D1444" t="e">
        <f ca="1">'Пятипредметные наборы'!$F154/INDIRECT(ADDRESS(MATCH(A1444,Таблицы!$T$3:$T$212)+1,5,,,Таблицы!$T$1))</f>
        <v>#N/A</v>
      </c>
      <c r="E1444" s="5" t="e">
        <f t="shared" ca="1" si="22"/>
        <v>#N/A</v>
      </c>
    </row>
    <row r="1445" spans="1:5" hidden="1" x14ac:dyDescent="0.3">
      <c r="A1445" t="e">
        <f ca="1">IF('Пятипредметные наборы'!$F155 &gt;=Параметры!$A$2,"{"&amp;'Пятипредметные наборы'!A155&amp;", "&amp;'Пятипредметные наборы'!B155&amp;", "&amp;'Пятипредметные наборы'!C155&amp;", "&amp;'Пятипредметные наборы'!D155&amp;"}","")</f>
        <v>#N/A</v>
      </c>
      <c r="B1445" t="e">
        <f ca="1">IF('Пятипредметные наборы'!$F155 &gt;=Параметры!$A$2,"{"&amp;'Пятипредметные наборы'!E155&amp;"}","")</f>
        <v>#N/A</v>
      </c>
      <c r="C1445" t="e">
        <f ca="1">'Пятипредметные наборы'!$F155/COUNT('Список покупок'!$A$2:$A$31)</f>
        <v>#N/A</v>
      </c>
      <c r="D1445" t="e">
        <f ca="1">'Пятипредметные наборы'!$F155/INDIRECT(ADDRESS(MATCH(A1445,Таблицы!$T$3:$T$212)+1,5,,,Таблицы!$T$1))</f>
        <v>#N/A</v>
      </c>
      <c r="E1445" s="5" t="e">
        <f t="shared" ca="1" si="22"/>
        <v>#N/A</v>
      </c>
    </row>
    <row r="1446" spans="1:5" hidden="1" x14ac:dyDescent="0.3">
      <c r="A1446" t="e">
        <f ca="1">IF('Пятипредметные наборы'!$F156 &gt;=Параметры!$A$2,"{"&amp;'Пятипредметные наборы'!A156&amp;", "&amp;'Пятипредметные наборы'!B156&amp;", "&amp;'Пятипредметные наборы'!C156&amp;", "&amp;'Пятипредметные наборы'!D156&amp;"}","")</f>
        <v>#N/A</v>
      </c>
      <c r="B1446" t="e">
        <f ca="1">IF('Пятипредметные наборы'!$F156 &gt;=Параметры!$A$2,"{"&amp;'Пятипредметные наборы'!E156&amp;"}","")</f>
        <v>#N/A</v>
      </c>
      <c r="C1446" t="e">
        <f ca="1">'Пятипредметные наборы'!$F156/COUNT('Список покупок'!$A$2:$A$31)</f>
        <v>#N/A</v>
      </c>
      <c r="D1446" t="e">
        <f ca="1">'Пятипредметные наборы'!$F156/INDIRECT(ADDRESS(MATCH(A1446,Таблицы!$T$3:$T$212)+1,5,,,Таблицы!$T$1))</f>
        <v>#N/A</v>
      </c>
      <c r="E1446" s="5" t="e">
        <f t="shared" ca="1" si="22"/>
        <v>#N/A</v>
      </c>
    </row>
    <row r="1447" spans="1:5" hidden="1" x14ac:dyDescent="0.3">
      <c r="A1447" t="e">
        <f ca="1">IF('Пятипредметные наборы'!$F157 &gt;=Параметры!$A$2,"{"&amp;'Пятипредметные наборы'!A157&amp;", "&amp;'Пятипредметные наборы'!B157&amp;", "&amp;'Пятипредметные наборы'!C157&amp;", "&amp;'Пятипредметные наборы'!D157&amp;"}","")</f>
        <v>#N/A</v>
      </c>
      <c r="B1447" t="e">
        <f ca="1">IF('Пятипредметные наборы'!$F157 &gt;=Параметры!$A$2,"{"&amp;'Пятипредметные наборы'!E157&amp;"}","")</f>
        <v>#N/A</v>
      </c>
      <c r="C1447" t="e">
        <f ca="1">'Пятипредметные наборы'!$F157/COUNT('Список покупок'!$A$2:$A$31)</f>
        <v>#N/A</v>
      </c>
      <c r="D1447" t="e">
        <f ca="1">'Пятипредметные наборы'!$F157/INDIRECT(ADDRESS(MATCH(A1447,Таблицы!$T$3:$T$212)+1,5,,,Таблицы!$T$1))</f>
        <v>#N/A</v>
      </c>
      <c r="E1447" s="5" t="e">
        <f t="shared" ca="1" si="22"/>
        <v>#N/A</v>
      </c>
    </row>
    <row r="1448" spans="1:5" hidden="1" x14ac:dyDescent="0.3">
      <c r="A1448" t="e">
        <f ca="1">IF('Пятипредметные наборы'!$F158 &gt;=Параметры!$A$2,"{"&amp;'Пятипредметные наборы'!A158&amp;", "&amp;'Пятипредметные наборы'!B158&amp;", "&amp;'Пятипредметные наборы'!C158&amp;", "&amp;'Пятипредметные наборы'!D158&amp;"}","")</f>
        <v>#N/A</v>
      </c>
      <c r="B1448" t="e">
        <f ca="1">IF('Пятипредметные наборы'!$F158 &gt;=Параметры!$A$2,"{"&amp;'Пятипредметные наборы'!E158&amp;"}","")</f>
        <v>#N/A</v>
      </c>
      <c r="C1448" t="e">
        <f ca="1">'Пятипредметные наборы'!$F158/COUNT('Список покупок'!$A$2:$A$31)</f>
        <v>#N/A</v>
      </c>
      <c r="D1448" t="e">
        <f ca="1">'Пятипредметные наборы'!$F158/INDIRECT(ADDRESS(MATCH(A1448,Таблицы!$T$3:$T$212)+1,5,,,Таблицы!$T$1))</f>
        <v>#N/A</v>
      </c>
      <c r="E1448" s="5" t="e">
        <f t="shared" ca="1" si="22"/>
        <v>#N/A</v>
      </c>
    </row>
    <row r="1449" spans="1:5" hidden="1" x14ac:dyDescent="0.3">
      <c r="A1449" t="e">
        <f ca="1">IF('Пятипредметные наборы'!$F159 &gt;=Параметры!$A$2,"{"&amp;'Пятипредметные наборы'!A159&amp;", "&amp;'Пятипредметные наборы'!B159&amp;", "&amp;'Пятипредметные наборы'!C159&amp;", "&amp;'Пятипредметные наборы'!D159&amp;"}","")</f>
        <v>#N/A</v>
      </c>
      <c r="B1449" t="e">
        <f ca="1">IF('Пятипредметные наборы'!$F159 &gt;=Параметры!$A$2,"{"&amp;'Пятипредметные наборы'!E159&amp;"}","")</f>
        <v>#N/A</v>
      </c>
      <c r="C1449" t="e">
        <f ca="1">'Пятипредметные наборы'!$F159/COUNT('Список покупок'!$A$2:$A$31)</f>
        <v>#N/A</v>
      </c>
      <c r="D1449" t="e">
        <f ca="1">'Пятипредметные наборы'!$F159/INDIRECT(ADDRESS(MATCH(A1449,Таблицы!$T$3:$T$212)+1,5,,,Таблицы!$T$1))</f>
        <v>#N/A</v>
      </c>
      <c r="E1449" s="5" t="e">
        <f t="shared" ca="1" si="22"/>
        <v>#N/A</v>
      </c>
    </row>
    <row r="1450" spans="1:5" hidden="1" x14ac:dyDescent="0.3">
      <c r="A1450" t="e">
        <f ca="1">IF('Пятипредметные наборы'!$F160 &gt;=Параметры!$A$2,"{"&amp;'Пятипредметные наборы'!A160&amp;", "&amp;'Пятипредметные наборы'!B160&amp;", "&amp;'Пятипредметные наборы'!C160&amp;", "&amp;'Пятипредметные наборы'!D160&amp;"}","")</f>
        <v>#N/A</v>
      </c>
      <c r="B1450" t="e">
        <f ca="1">IF('Пятипредметные наборы'!$F160 &gt;=Параметры!$A$2,"{"&amp;'Пятипредметные наборы'!E160&amp;"}","")</f>
        <v>#N/A</v>
      </c>
      <c r="C1450" t="e">
        <f ca="1">'Пятипредметные наборы'!$F160/COUNT('Список покупок'!$A$2:$A$31)</f>
        <v>#N/A</v>
      </c>
      <c r="D1450" t="e">
        <f ca="1">'Пятипредметные наборы'!$F160/INDIRECT(ADDRESS(MATCH(A1450,Таблицы!$T$3:$T$212)+1,5,,,Таблицы!$T$1))</f>
        <v>#N/A</v>
      </c>
      <c r="E1450" s="5" t="e">
        <f t="shared" ca="1" si="22"/>
        <v>#N/A</v>
      </c>
    </row>
    <row r="1451" spans="1:5" hidden="1" x14ac:dyDescent="0.3">
      <c r="A1451" t="e">
        <f ca="1">IF('Пятипредметные наборы'!$F161 &gt;=Параметры!$A$2,"{"&amp;'Пятипредметные наборы'!A161&amp;", "&amp;'Пятипредметные наборы'!B161&amp;", "&amp;'Пятипредметные наборы'!C161&amp;", "&amp;'Пятипредметные наборы'!D161&amp;"}","")</f>
        <v>#N/A</v>
      </c>
      <c r="B1451" t="e">
        <f ca="1">IF('Пятипредметные наборы'!$F161 &gt;=Параметры!$A$2,"{"&amp;'Пятипредметные наборы'!E161&amp;"}","")</f>
        <v>#N/A</v>
      </c>
      <c r="C1451" t="e">
        <f ca="1">'Пятипредметные наборы'!$F161/COUNT('Список покупок'!$A$2:$A$31)</f>
        <v>#N/A</v>
      </c>
      <c r="D1451" t="e">
        <f ca="1">'Пятипредметные наборы'!$F161/INDIRECT(ADDRESS(MATCH(A1451,Таблицы!$T$3:$T$212)+1,5,,,Таблицы!$T$1))</f>
        <v>#N/A</v>
      </c>
      <c r="E1451" s="5" t="e">
        <f t="shared" ca="1" si="22"/>
        <v>#N/A</v>
      </c>
    </row>
    <row r="1452" spans="1:5" hidden="1" x14ac:dyDescent="0.3">
      <c r="A1452" t="e">
        <f ca="1">IF('Пятипредметные наборы'!$F162 &gt;=Параметры!$A$2,"{"&amp;'Пятипредметные наборы'!A162&amp;", "&amp;'Пятипредметные наборы'!B162&amp;", "&amp;'Пятипредметные наборы'!C162&amp;", "&amp;'Пятипредметные наборы'!D162&amp;"}","")</f>
        <v>#N/A</v>
      </c>
      <c r="B1452" t="e">
        <f ca="1">IF('Пятипредметные наборы'!$F162 &gt;=Параметры!$A$2,"{"&amp;'Пятипредметные наборы'!E162&amp;"}","")</f>
        <v>#N/A</v>
      </c>
      <c r="C1452" t="e">
        <f ca="1">'Пятипредметные наборы'!$F162/COUNT('Список покупок'!$A$2:$A$31)</f>
        <v>#N/A</v>
      </c>
      <c r="D1452" t="e">
        <f ca="1">'Пятипредметные наборы'!$F162/INDIRECT(ADDRESS(MATCH(A1452,Таблицы!$T$3:$T$212)+1,5,,,Таблицы!$T$1))</f>
        <v>#N/A</v>
      </c>
      <c r="E1452" s="5" t="e">
        <f t="shared" ca="1" si="22"/>
        <v>#N/A</v>
      </c>
    </row>
    <row r="1453" spans="1:5" hidden="1" x14ac:dyDescent="0.3">
      <c r="A1453" t="e">
        <f ca="1">IF('Пятипредметные наборы'!$F163 &gt;=Параметры!$A$2,"{"&amp;'Пятипредметные наборы'!A163&amp;", "&amp;'Пятипредметные наборы'!B163&amp;", "&amp;'Пятипредметные наборы'!C163&amp;", "&amp;'Пятипредметные наборы'!D163&amp;"}","")</f>
        <v>#N/A</v>
      </c>
      <c r="B1453" t="e">
        <f ca="1">IF('Пятипредметные наборы'!$F163 &gt;=Параметры!$A$2,"{"&amp;'Пятипредметные наборы'!E163&amp;"}","")</f>
        <v>#N/A</v>
      </c>
      <c r="C1453" t="e">
        <f ca="1">'Пятипредметные наборы'!$F163/COUNT('Список покупок'!$A$2:$A$31)</f>
        <v>#N/A</v>
      </c>
      <c r="D1453" t="e">
        <f ca="1">'Пятипредметные наборы'!$F163/INDIRECT(ADDRESS(MATCH(A1453,Таблицы!$T$3:$T$212)+1,5,,,Таблицы!$T$1))</f>
        <v>#N/A</v>
      </c>
      <c r="E1453" s="5" t="e">
        <f t="shared" ca="1" si="22"/>
        <v>#N/A</v>
      </c>
    </row>
    <row r="1454" spans="1:5" hidden="1" x14ac:dyDescent="0.3">
      <c r="A1454" t="e">
        <f ca="1">IF('Пятипредметные наборы'!$F164 &gt;=Параметры!$A$2,"{"&amp;'Пятипредметные наборы'!A164&amp;", "&amp;'Пятипредметные наборы'!B164&amp;", "&amp;'Пятипредметные наборы'!C164&amp;", "&amp;'Пятипредметные наборы'!D164&amp;"}","")</f>
        <v>#N/A</v>
      </c>
      <c r="B1454" t="e">
        <f ca="1">IF('Пятипредметные наборы'!$F164 &gt;=Параметры!$A$2,"{"&amp;'Пятипредметные наборы'!E164&amp;"}","")</f>
        <v>#N/A</v>
      </c>
      <c r="C1454" t="e">
        <f ca="1">'Пятипредметные наборы'!$F164/COUNT('Список покупок'!$A$2:$A$31)</f>
        <v>#N/A</v>
      </c>
      <c r="D1454" t="e">
        <f ca="1">'Пятипредметные наборы'!$F164/INDIRECT(ADDRESS(MATCH(A1454,Таблицы!$T$3:$T$212)+1,5,,,Таблицы!$T$1))</f>
        <v>#N/A</v>
      </c>
      <c r="E1454" s="5" t="e">
        <f t="shared" ca="1" si="22"/>
        <v>#N/A</v>
      </c>
    </row>
    <row r="1455" spans="1:5" hidden="1" x14ac:dyDescent="0.3">
      <c r="A1455" t="e">
        <f ca="1">IF('Пятипредметные наборы'!$F165 &gt;=Параметры!$A$2,"{"&amp;'Пятипредметные наборы'!A165&amp;", "&amp;'Пятипредметные наборы'!B165&amp;", "&amp;'Пятипредметные наборы'!C165&amp;", "&amp;'Пятипредметные наборы'!D165&amp;"}","")</f>
        <v>#N/A</v>
      </c>
      <c r="B1455" t="e">
        <f ca="1">IF('Пятипредметные наборы'!$F165 &gt;=Параметры!$A$2,"{"&amp;'Пятипредметные наборы'!E165&amp;"}","")</f>
        <v>#N/A</v>
      </c>
      <c r="C1455" t="e">
        <f ca="1">'Пятипредметные наборы'!$F165/COUNT('Список покупок'!$A$2:$A$31)</f>
        <v>#N/A</v>
      </c>
      <c r="D1455" t="e">
        <f ca="1">'Пятипредметные наборы'!$F165/INDIRECT(ADDRESS(MATCH(A1455,Таблицы!$T$3:$T$212)+1,5,,,Таблицы!$T$1))</f>
        <v>#N/A</v>
      </c>
      <c r="E1455" s="5" t="e">
        <f t="shared" ca="1" si="22"/>
        <v>#N/A</v>
      </c>
    </row>
    <row r="1456" spans="1:5" hidden="1" x14ac:dyDescent="0.3">
      <c r="A1456" t="e">
        <f ca="1">IF('Пятипредметные наборы'!$F166 &gt;=Параметры!$A$2,"{"&amp;'Пятипредметные наборы'!A166&amp;", "&amp;'Пятипредметные наборы'!B166&amp;", "&amp;'Пятипредметные наборы'!C166&amp;", "&amp;'Пятипредметные наборы'!D166&amp;"}","")</f>
        <v>#N/A</v>
      </c>
      <c r="B1456" t="e">
        <f ca="1">IF('Пятипредметные наборы'!$F166 &gt;=Параметры!$A$2,"{"&amp;'Пятипредметные наборы'!E166&amp;"}","")</f>
        <v>#N/A</v>
      </c>
      <c r="C1456" t="e">
        <f ca="1">'Пятипредметные наборы'!$F166/COUNT('Список покупок'!$A$2:$A$31)</f>
        <v>#N/A</v>
      </c>
      <c r="D1456" t="e">
        <f ca="1">'Пятипредметные наборы'!$F166/INDIRECT(ADDRESS(MATCH(A1456,Таблицы!$T$3:$T$212)+1,5,,,Таблицы!$T$1))</f>
        <v>#N/A</v>
      </c>
      <c r="E1456" s="5" t="e">
        <f t="shared" ca="1" si="22"/>
        <v>#N/A</v>
      </c>
    </row>
    <row r="1457" spans="1:5" hidden="1" x14ac:dyDescent="0.3">
      <c r="A1457" t="e">
        <f ca="1">IF('Пятипредметные наборы'!$F167 &gt;=Параметры!$A$2,"{"&amp;'Пятипредметные наборы'!A167&amp;", "&amp;'Пятипредметные наборы'!B167&amp;", "&amp;'Пятипредметные наборы'!C167&amp;", "&amp;'Пятипредметные наборы'!D167&amp;"}","")</f>
        <v>#N/A</v>
      </c>
      <c r="B1457" t="e">
        <f ca="1">IF('Пятипредметные наборы'!$F167 &gt;=Параметры!$A$2,"{"&amp;'Пятипредметные наборы'!E167&amp;"}","")</f>
        <v>#N/A</v>
      </c>
      <c r="C1457" t="e">
        <f ca="1">'Пятипредметные наборы'!$F167/COUNT('Список покупок'!$A$2:$A$31)</f>
        <v>#N/A</v>
      </c>
      <c r="D1457" t="e">
        <f ca="1">'Пятипредметные наборы'!$F167/INDIRECT(ADDRESS(MATCH(A1457,Таблицы!$T$3:$T$212)+1,5,,,Таблицы!$T$1))</f>
        <v>#N/A</v>
      </c>
      <c r="E1457" s="5" t="e">
        <f t="shared" ca="1" si="22"/>
        <v>#N/A</v>
      </c>
    </row>
    <row r="1458" spans="1:5" hidden="1" x14ac:dyDescent="0.3">
      <c r="A1458" t="e">
        <f ca="1">IF('Пятипредметные наборы'!$F168 &gt;=Параметры!$A$2,"{"&amp;'Пятипредметные наборы'!A168&amp;", "&amp;'Пятипредметные наборы'!B168&amp;", "&amp;'Пятипредметные наборы'!C168&amp;", "&amp;'Пятипредметные наборы'!D168&amp;"}","")</f>
        <v>#N/A</v>
      </c>
      <c r="B1458" t="e">
        <f ca="1">IF('Пятипредметные наборы'!$F168 &gt;=Параметры!$A$2,"{"&amp;'Пятипредметные наборы'!E168&amp;"}","")</f>
        <v>#N/A</v>
      </c>
      <c r="C1458" t="e">
        <f ca="1">'Пятипредметные наборы'!$F168/COUNT('Список покупок'!$A$2:$A$31)</f>
        <v>#N/A</v>
      </c>
      <c r="D1458" t="e">
        <f ca="1">'Пятипредметные наборы'!$F168/INDIRECT(ADDRESS(MATCH(A1458,Таблицы!$T$3:$T$212)+1,5,,,Таблицы!$T$1))</f>
        <v>#N/A</v>
      </c>
      <c r="E1458" s="5" t="e">
        <f t="shared" ca="1" si="22"/>
        <v>#N/A</v>
      </c>
    </row>
    <row r="1459" spans="1:5" hidden="1" x14ac:dyDescent="0.3">
      <c r="A1459" t="e">
        <f ca="1">IF('Пятипредметные наборы'!$F169 &gt;=Параметры!$A$2,"{"&amp;'Пятипредметные наборы'!A169&amp;", "&amp;'Пятипредметные наборы'!B169&amp;", "&amp;'Пятипредметные наборы'!C169&amp;", "&amp;'Пятипредметные наборы'!D169&amp;"}","")</f>
        <v>#N/A</v>
      </c>
      <c r="B1459" t="e">
        <f ca="1">IF('Пятипредметные наборы'!$F169 &gt;=Параметры!$A$2,"{"&amp;'Пятипредметные наборы'!E169&amp;"}","")</f>
        <v>#N/A</v>
      </c>
      <c r="C1459" t="e">
        <f ca="1">'Пятипредметные наборы'!$F169/COUNT('Список покупок'!$A$2:$A$31)</f>
        <v>#N/A</v>
      </c>
      <c r="D1459" t="e">
        <f ca="1">'Пятипредметные наборы'!$F169/INDIRECT(ADDRESS(MATCH(A1459,Таблицы!$T$3:$T$212)+1,5,,,Таблицы!$T$1))</f>
        <v>#N/A</v>
      </c>
      <c r="E1459" s="5" t="e">
        <f t="shared" ca="1" si="22"/>
        <v>#N/A</v>
      </c>
    </row>
    <row r="1460" spans="1:5" hidden="1" x14ac:dyDescent="0.3">
      <c r="A1460" t="e">
        <f ca="1">IF('Пятипредметные наборы'!$F170 &gt;=Параметры!$A$2,"{"&amp;'Пятипредметные наборы'!A170&amp;", "&amp;'Пятипредметные наборы'!B170&amp;", "&amp;'Пятипредметные наборы'!C170&amp;", "&amp;'Пятипредметные наборы'!D170&amp;"}","")</f>
        <v>#N/A</v>
      </c>
      <c r="B1460" t="e">
        <f ca="1">IF('Пятипредметные наборы'!$F170 &gt;=Параметры!$A$2,"{"&amp;'Пятипредметные наборы'!E170&amp;"}","")</f>
        <v>#N/A</v>
      </c>
      <c r="C1460" t="e">
        <f ca="1">'Пятипредметные наборы'!$F170/COUNT('Список покупок'!$A$2:$A$31)</f>
        <v>#N/A</v>
      </c>
      <c r="D1460" t="e">
        <f ca="1">'Пятипредметные наборы'!$F170/INDIRECT(ADDRESS(MATCH(A1460,Таблицы!$T$3:$T$212)+1,5,,,Таблицы!$T$1))</f>
        <v>#N/A</v>
      </c>
      <c r="E1460" s="5" t="e">
        <f t="shared" ca="1" si="22"/>
        <v>#N/A</v>
      </c>
    </row>
    <row r="1461" spans="1:5" hidden="1" x14ac:dyDescent="0.3">
      <c r="A1461" t="e">
        <f ca="1">IF('Пятипредметные наборы'!$F171 &gt;=Параметры!$A$2,"{"&amp;'Пятипредметные наборы'!A171&amp;", "&amp;'Пятипредметные наборы'!B171&amp;", "&amp;'Пятипредметные наборы'!C171&amp;", "&amp;'Пятипредметные наборы'!D171&amp;"}","")</f>
        <v>#N/A</v>
      </c>
      <c r="B1461" t="e">
        <f ca="1">IF('Пятипредметные наборы'!$F171 &gt;=Параметры!$A$2,"{"&amp;'Пятипредметные наборы'!E171&amp;"}","")</f>
        <v>#N/A</v>
      </c>
      <c r="C1461" t="e">
        <f ca="1">'Пятипредметные наборы'!$F171/COUNT('Список покупок'!$A$2:$A$31)</f>
        <v>#N/A</v>
      </c>
      <c r="D1461" t="e">
        <f ca="1">'Пятипредметные наборы'!$F171/INDIRECT(ADDRESS(MATCH(A1461,Таблицы!$T$3:$T$212)+1,5,,,Таблицы!$T$1))</f>
        <v>#N/A</v>
      </c>
      <c r="E1461" s="5" t="e">
        <f t="shared" ca="1" si="22"/>
        <v>#N/A</v>
      </c>
    </row>
    <row r="1462" spans="1:5" hidden="1" x14ac:dyDescent="0.3">
      <c r="A1462" t="e">
        <f ca="1">IF('Пятипредметные наборы'!$F172 &gt;=Параметры!$A$2,"{"&amp;'Пятипредметные наборы'!A172&amp;", "&amp;'Пятипредметные наборы'!B172&amp;", "&amp;'Пятипредметные наборы'!C172&amp;", "&amp;'Пятипредметные наборы'!D172&amp;"}","")</f>
        <v>#N/A</v>
      </c>
      <c r="B1462" t="e">
        <f ca="1">IF('Пятипредметные наборы'!$F172 &gt;=Параметры!$A$2,"{"&amp;'Пятипредметные наборы'!E172&amp;"}","")</f>
        <v>#N/A</v>
      </c>
      <c r="C1462" t="e">
        <f ca="1">'Пятипредметные наборы'!$F172/COUNT('Список покупок'!$A$2:$A$31)</f>
        <v>#N/A</v>
      </c>
      <c r="D1462" t="e">
        <f ca="1">'Пятипредметные наборы'!$F172/INDIRECT(ADDRESS(MATCH(A1462,Таблицы!$T$3:$T$212)+1,5,,,Таблицы!$T$1))</f>
        <v>#N/A</v>
      </c>
      <c r="E1462" s="5" t="e">
        <f t="shared" ca="1" si="22"/>
        <v>#N/A</v>
      </c>
    </row>
    <row r="1463" spans="1:5" hidden="1" x14ac:dyDescent="0.3">
      <c r="A1463" t="e">
        <f ca="1">IF('Пятипредметные наборы'!$F173 &gt;=Параметры!$A$2,"{"&amp;'Пятипредметные наборы'!A173&amp;", "&amp;'Пятипредметные наборы'!B173&amp;", "&amp;'Пятипредметные наборы'!C173&amp;", "&amp;'Пятипредметные наборы'!D173&amp;"}","")</f>
        <v>#N/A</v>
      </c>
      <c r="B1463" t="e">
        <f ca="1">IF('Пятипредметные наборы'!$F173 &gt;=Параметры!$A$2,"{"&amp;'Пятипредметные наборы'!E173&amp;"}","")</f>
        <v>#N/A</v>
      </c>
      <c r="C1463" t="e">
        <f ca="1">'Пятипредметные наборы'!$F173/COUNT('Список покупок'!$A$2:$A$31)</f>
        <v>#N/A</v>
      </c>
      <c r="D1463" t="e">
        <f ca="1">'Пятипредметные наборы'!$F173/INDIRECT(ADDRESS(MATCH(A1463,Таблицы!$T$3:$T$212)+1,5,,,Таблицы!$T$1))</f>
        <v>#N/A</v>
      </c>
      <c r="E1463" s="5" t="e">
        <f t="shared" ca="1" si="22"/>
        <v>#N/A</v>
      </c>
    </row>
    <row r="1464" spans="1:5" hidden="1" x14ac:dyDescent="0.3">
      <c r="A1464" t="e">
        <f ca="1">IF('Пятипредметные наборы'!$F174 &gt;=Параметры!$A$2,"{"&amp;'Пятипредметные наборы'!A174&amp;", "&amp;'Пятипредметные наборы'!B174&amp;", "&amp;'Пятипредметные наборы'!C174&amp;", "&amp;'Пятипредметные наборы'!D174&amp;"}","")</f>
        <v>#N/A</v>
      </c>
      <c r="B1464" t="e">
        <f ca="1">IF('Пятипредметные наборы'!$F174 &gt;=Параметры!$A$2,"{"&amp;'Пятипредметные наборы'!E174&amp;"}","")</f>
        <v>#N/A</v>
      </c>
      <c r="C1464" t="e">
        <f ca="1">'Пятипредметные наборы'!$F174/COUNT('Список покупок'!$A$2:$A$31)</f>
        <v>#N/A</v>
      </c>
      <c r="D1464" t="e">
        <f ca="1">'Пятипредметные наборы'!$F174/INDIRECT(ADDRESS(MATCH(A1464,Таблицы!$T$3:$T$212)+1,5,,,Таблицы!$T$1))</f>
        <v>#N/A</v>
      </c>
      <c r="E1464" s="5" t="e">
        <f t="shared" ca="1" si="22"/>
        <v>#N/A</v>
      </c>
    </row>
    <row r="1465" spans="1:5" hidden="1" x14ac:dyDescent="0.3">
      <c r="A1465" t="e">
        <f ca="1">IF('Пятипредметные наборы'!$F175 &gt;=Параметры!$A$2,"{"&amp;'Пятипредметные наборы'!A175&amp;", "&amp;'Пятипредметные наборы'!B175&amp;", "&amp;'Пятипредметные наборы'!C175&amp;", "&amp;'Пятипредметные наборы'!D175&amp;"}","")</f>
        <v>#N/A</v>
      </c>
      <c r="B1465" t="e">
        <f ca="1">IF('Пятипредметные наборы'!$F175 &gt;=Параметры!$A$2,"{"&amp;'Пятипредметные наборы'!E175&amp;"}","")</f>
        <v>#N/A</v>
      </c>
      <c r="C1465" t="e">
        <f ca="1">'Пятипредметные наборы'!$F175/COUNT('Список покупок'!$A$2:$A$31)</f>
        <v>#N/A</v>
      </c>
      <c r="D1465" t="e">
        <f ca="1">'Пятипредметные наборы'!$F175/INDIRECT(ADDRESS(MATCH(A1465,Таблицы!$T$3:$T$212)+1,5,,,Таблицы!$T$1))</f>
        <v>#N/A</v>
      </c>
      <c r="E1465" s="5" t="e">
        <f t="shared" ca="1" si="22"/>
        <v>#N/A</v>
      </c>
    </row>
    <row r="1466" spans="1:5" hidden="1" x14ac:dyDescent="0.3">
      <c r="A1466" t="e">
        <f ca="1">IF('Пятипредметные наборы'!$F176 &gt;=Параметры!$A$2,"{"&amp;'Пятипредметные наборы'!A176&amp;", "&amp;'Пятипредметные наборы'!B176&amp;", "&amp;'Пятипредметные наборы'!C176&amp;", "&amp;'Пятипредметные наборы'!D176&amp;"}","")</f>
        <v>#N/A</v>
      </c>
      <c r="B1466" t="e">
        <f ca="1">IF('Пятипредметные наборы'!$F176 &gt;=Параметры!$A$2,"{"&amp;'Пятипредметные наборы'!E176&amp;"}","")</f>
        <v>#N/A</v>
      </c>
      <c r="C1466" t="e">
        <f ca="1">'Пятипредметные наборы'!$F176/COUNT('Список покупок'!$A$2:$A$31)</f>
        <v>#N/A</v>
      </c>
      <c r="D1466" t="e">
        <f ca="1">'Пятипредметные наборы'!$F176/INDIRECT(ADDRESS(MATCH(A1466,Таблицы!$T$3:$T$212)+1,5,,,Таблицы!$T$1))</f>
        <v>#N/A</v>
      </c>
      <c r="E1466" s="5" t="e">
        <f t="shared" ca="1" si="22"/>
        <v>#N/A</v>
      </c>
    </row>
    <row r="1467" spans="1:5" hidden="1" x14ac:dyDescent="0.3">
      <c r="A1467" t="e">
        <f ca="1">IF('Пятипредметные наборы'!$F177 &gt;=Параметры!$A$2,"{"&amp;'Пятипредметные наборы'!A177&amp;", "&amp;'Пятипредметные наборы'!B177&amp;", "&amp;'Пятипредметные наборы'!C177&amp;", "&amp;'Пятипредметные наборы'!D177&amp;"}","")</f>
        <v>#N/A</v>
      </c>
      <c r="B1467" t="e">
        <f ca="1">IF('Пятипредметные наборы'!$F177 &gt;=Параметры!$A$2,"{"&amp;'Пятипредметные наборы'!E177&amp;"}","")</f>
        <v>#N/A</v>
      </c>
      <c r="C1467" t="e">
        <f ca="1">'Пятипредметные наборы'!$F177/COUNT('Список покупок'!$A$2:$A$31)</f>
        <v>#N/A</v>
      </c>
      <c r="D1467" t="e">
        <f ca="1">'Пятипредметные наборы'!$F177/INDIRECT(ADDRESS(MATCH(A1467,Таблицы!$T$3:$T$212)+1,5,,,Таблицы!$T$1))</f>
        <v>#N/A</v>
      </c>
      <c r="E1467" s="5" t="e">
        <f t="shared" ca="1" si="22"/>
        <v>#N/A</v>
      </c>
    </row>
    <row r="1468" spans="1:5" hidden="1" x14ac:dyDescent="0.3">
      <c r="A1468" t="e">
        <f ca="1">IF('Пятипредметные наборы'!$F178 &gt;=Параметры!$A$2,"{"&amp;'Пятипредметные наборы'!A178&amp;", "&amp;'Пятипредметные наборы'!B178&amp;", "&amp;'Пятипредметные наборы'!C178&amp;", "&amp;'Пятипредметные наборы'!D178&amp;"}","")</f>
        <v>#N/A</v>
      </c>
      <c r="B1468" t="e">
        <f ca="1">IF('Пятипредметные наборы'!$F178 &gt;=Параметры!$A$2,"{"&amp;'Пятипредметные наборы'!E178&amp;"}","")</f>
        <v>#N/A</v>
      </c>
      <c r="C1468" t="e">
        <f ca="1">'Пятипредметные наборы'!$F178/COUNT('Список покупок'!$A$2:$A$31)</f>
        <v>#N/A</v>
      </c>
      <c r="D1468" t="e">
        <f ca="1">'Пятипредметные наборы'!$F178/INDIRECT(ADDRESS(MATCH(A1468,Таблицы!$T$3:$T$212)+1,5,,,Таблицы!$T$1))</f>
        <v>#N/A</v>
      </c>
      <c r="E1468" s="5" t="e">
        <f t="shared" ca="1" si="22"/>
        <v>#N/A</v>
      </c>
    </row>
    <row r="1469" spans="1:5" hidden="1" x14ac:dyDescent="0.3">
      <c r="A1469" t="e">
        <f ca="1">IF('Пятипредметные наборы'!$F179 &gt;=Параметры!$A$2,"{"&amp;'Пятипредметные наборы'!A179&amp;", "&amp;'Пятипредметные наборы'!B179&amp;", "&amp;'Пятипредметные наборы'!C179&amp;", "&amp;'Пятипредметные наборы'!D179&amp;"}","")</f>
        <v>#N/A</v>
      </c>
      <c r="B1469" t="e">
        <f ca="1">IF('Пятипредметные наборы'!$F179 &gt;=Параметры!$A$2,"{"&amp;'Пятипредметные наборы'!E179&amp;"}","")</f>
        <v>#N/A</v>
      </c>
      <c r="C1469" t="e">
        <f ca="1">'Пятипредметные наборы'!$F179/COUNT('Список покупок'!$A$2:$A$31)</f>
        <v>#N/A</v>
      </c>
      <c r="D1469" t="e">
        <f ca="1">'Пятипредметные наборы'!$F179/INDIRECT(ADDRESS(MATCH(A1469,Таблицы!$T$3:$T$212)+1,5,,,Таблицы!$T$1))</f>
        <v>#N/A</v>
      </c>
      <c r="E1469" s="5" t="e">
        <f t="shared" ca="1" si="22"/>
        <v>#N/A</v>
      </c>
    </row>
    <row r="1470" spans="1:5" hidden="1" x14ac:dyDescent="0.3">
      <c r="A1470" t="e">
        <f ca="1">IF('Пятипредметные наборы'!$F180 &gt;=Параметры!$A$2,"{"&amp;'Пятипредметные наборы'!A180&amp;", "&amp;'Пятипредметные наборы'!B180&amp;", "&amp;'Пятипредметные наборы'!C180&amp;", "&amp;'Пятипредметные наборы'!D180&amp;"}","")</f>
        <v>#N/A</v>
      </c>
      <c r="B1470" t="e">
        <f ca="1">IF('Пятипредметные наборы'!$F180 &gt;=Параметры!$A$2,"{"&amp;'Пятипредметные наборы'!E180&amp;"}","")</f>
        <v>#N/A</v>
      </c>
      <c r="C1470" t="e">
        <f ca="1">'Пятипредметные наборы'!$F180/COUNT('Список покупок'!$A$2:$A$31)</f>
        <v>#N/A</v>
      </c>
      <c r="D1470" t="e">
        <f ca="1">'Пятипредметные наборы'!$F180/INDIRECT(ADDRESS(MATCH(A1470,Таблицы!$T$3:$T$212)+1,5,,,Таблицы!$T$1))</f>
        <v>#N/A</v>
      </c>
      <c r="E1470" s="5" t="e">
        <f t="shared" ca="1" si="22"/>
        <v>#N/A</v>
      </c>
    </row>
    <row r="1471" spans="1:5" hidden="1" x14ac:dyDescent="0.3">
      <c r="A1471" t="e">
        <f ca="1">IF('Пятипредметные наборы'!$F181 &gt;=Параметры!$A$2,"{"&amp;'Пятипредметные наборы'!A181&amp;", "&amp;'Пятипредметные наборы'!B181&amp;", "&amp;'Пятипредметные наборы'!C181&amp;", "&amp;'Пятипредметные наборы'!D181&amp;"}","")</f>
        <v>#N/A</v>
      </c>
      <c r="B1471" t="e">
        <f ca="1">IF('Пятипредметные наборы'!$F181 &gt;=Параметры!$A$2,"{"&amp;'Пятипредметные наборы'!E181&amp;"}","")</f>
        <v>#N/A</v>
      </c>
      <c r="C1471" t="e">
        <f ca="1">'Пятипредметные наборы'!$F181/COUNT('Список покупок'!$A$2:$A$31)</f>
        <v>#N/A</v>
      </c>
      <c r="D1471" t="e">
        <f ca="1">'Пятипредметные наборы'!$F181/INDIRECT(ADDRESS(MATCH(A1471,Таблицы!$T$3:$T$212)+1,5,,,Таблицы!$T$1))</f>
        <v>#N/A</v>
      </c>
      <c r="E1471" s="5" t="e">
        <f t="shared" ca="1" si="22"/>
        <v>#N/A</v>
      </c>
    </row>
    <row r="1472" spans="1:5" hidden="1" x14ac:dyDescent="0.3">
      <c r="A1472" t="e">
        <f ca="1">IF('Пятипредметные наборы'!$F182 &gt;=Параметры!$A$2,"{"&amp;'Пятипредметные наборы'!A182&amp;", "&amp;'Пятипредметные наборы'!B182&amp;", "&amp;'Пятипредметные наборы'!C182&amp;", "&amp;'Пятипредметные наборы'!D182&amp;"}","")</f>
        <v>#N/A</v>
      </c>
      <c r="B1472" t="e">
        <f ca="1">IF('Пятипредметные наборы'!$F182 &gt;=Параметры!$A$2,"{"&amp;'Пятипредметные наборы'!E182&amp;"}","")</f>
        <v>#N/A</v>
      </c>
      <c r="C1472" t="e">
        <f ca="1">'Пятипредметные наборы'!$F182/COUNT('Список покупок'!$A$2:$A$31)</f>
        <v>#N/A</v>
      </c>
      <c r="D1472" t="e">
        <f ca="1">'Пятипредметные наборы'!$F182/INDIRECT(ADDRESS(MATCH(A1472,Таблицы!$T$3:$T$212)+1,5,,,Таблицы!$T$1))</f>
        <v>#N/A</v>
      </c>
      <c r="E1472" s="5" t="e">
        <f t="shared" ca="1" si="22"/>
        <v>#N/A</v>
      </c>
    </row>
    <row r="1473" spans="1:5" hidden="1" x14ac:dyDescent="0.3">
      <c r="A1473" t="e">
        <f ca="1">IF('Пятипредметные наборы'!$F183 &gt;=Параметры!$A$2,"{"&amp;'Пятипредметные наборы'!A183&amp;", "&amp;'Пятипредметные наборы'!B183&amp;", "&amp;'Пятипредметные наборы'!C183&amp;", "&amp;'Пятипредметные наборы'!D183&amp;"}","")</f>
        <v>#N/A</v>
      </c>
      <c r="B1473" t="e">
        <f ca="1">IF('Пятипредметные наборы'!$F183 &gt;=Параметры!$A$2,"{"&amp;'Пятипредметные наборы'!E183&amp;"}","")</f>
        <v>#N/A</v>
      </c>
      <c r="C1473" t="e">
        <f ca="1">'Пятипредметные наборы'!$F183/COUNT('Список покупок'!$A$2:$A$31)</f>
        <v>#N/A</v>
      </c>
      <c r="D1473" t="e">
        <f ca="1">'Пятипредметные наборы'!$F183/INDIRECT(ADDRESS(MATCH(A1473,Таблицы!$T$3:$T$212)+1,5,,,Таблицы!$T$1))</f>
        <v>#N/A</v>
      </c>
      <c r="E1473" s="5" t="e">
        <f t="shared" ca="1" si="22"/>
        <v>#N/A</v>
      </c>
    </row>
    <row r="1474" spans="1:5" hidden="1" x14ac:dyDescent="0.3">
      <c r="A1474" t="e">
        <f ca="1">IF('Пятипредметные наборы'!$F184 &gt;=Параметры!$A$2,"{"&amp;'Пятипредметные наборы'!A184&amp;", "&amp;'Пятипредметные наборы'!B184&amp;", "&amp;'Пятипредметные наборы'!C184&amp;", "&amp;'Пятипредметные наборы'!D184&amp;"}","")</f>
        <v>#N/A</v>
      </c>
      <c r="B1474" t="e">
        <f ca="1">IF('Пятипредметные наборы'!$F184 &gt;=Параметры!$A$2,"{"&amp;'Пятипредметные наборы'!E184&amp;"}","")</f>
        <v>#N/A</v>
      </c>
      <c r="C1474" t="e">
        <f ca="1">'Пятипредметные наборы'!$F184/COUNT('Список покупок'!$A$2:$A$31)</f>
        <v>#N/A</v>
      </c>
      <c r="D1474" t="e">
        <f ca="1">'Пятипредметные наборы'!$F184/INDIRECT(ADDRESS(MATCH(A1474,Таблицы!$T$3:$T$212)+1,5,,,Таблицы!$T$1))</f>
        <v>#N/A</v>
      </c>
      <c r="E1474" s="5" t="e">
        <f t="shared" ca="1" si="22"/>
        <v>#N/A</v>
      </c>
    </row>
    <row r="1475" spans="1:5" hidden="1" x14ac:dyDescent="0.3">
      <c r="A1475" t="e">
        <f ca="1">IF('Пятипредметные наборы'!$F185 &gt;=Параметры!$A$2,"{"&amp;'Пятипредметные наборы'!A185&amp;", "&amp;'Пятипредметные наборы'!B185&amp;", "&amp;'Пятипредметные наборы'!C185&amp;", "&amp;'Пятипредметные наборы'!D185&amp;"}","")</f>
        <v>#N/A</v>
      </c>
      <c r="B1475" t="e">
        <f ca="1">IF('Пятипредметные наборы'!$F185 &gt;=Параметры!$A$2,"{"&amp;'Пятипредметные наборы'!E185&amp;"}","")</f>
        <v>#N/A</v>
      </c>
      <c r="C1475" t="e">
        <f ca="1">'Пятипредметные наборы'!$F185/COUNT('Список покупок'!$A$2:$A$31)</f>
        <v>#N/A</v>
      </c>
      <c r="D1475" t="e">
        <f ca="1">'Пятипредметные наборы'!$F185/INDIRECT(ADDRESS(MATCH(A1475,Таблицы!$T$3:$T$212)+1,5,,,Таблицы!$T$1))</f>
        <v>#N/A</v>
      </c>
      <c r="E1475" s="5" t="e">
        <f t="shared" ca="1" si="22"/>
        <v>#N/A</v>
      </c>
    </row>
    <row r="1476" spans="1:5" hidden="1" x14ac:dyDescent="0.3">
      <c r="A1476" t="e">
        <f ca="1">IF('Пятипредметные наборы'!$F186 &gt;=Параметры!$A$2,"{"&amp;'Пятипредметные наборы'!A186&amp;", "&amp;'Пятипредметные наборы'!B186&amp;", "&amp;'Пятипредметные наборы'!C186&amp;", "&amp;'Пятипредметные наборы'!D186&amp;"}","")</f>
        <v>#N/A</v>
      </c>
      <c r="B1476" t="e">
        <f ca="1">IF('Пятипредметные наборы'!$F186 &gt;=Параметры!$A$2,"{"&amp;'Пятипредметные наборы'!E186&amp;"}","")</f>
        <v>#N/A</v>
      </c>
      <c r="C1476" t="e">
        <f ca="1">'Пятипредметные наборы'!$F186/COUNT('Список покупок'!$A$2:$A$31)</f>
        <v>#N/A</v>
      </c>
      <c r="D1476" t="e">
        <f ca="1">'Пятипредметные наборы'!$F186/INDIRECT(ADDRESS(MATCH(A1476,Таблицы!$T$3:$T$212)+1,5,,,Таблицы!$T$1))</f>
        <v>#N/A</v>
      </c>
      <c r="E1476" s="5" t="e">
        <f t="shared" ca="1" si="22"/>
        <v>#N/A</v>
      </c>
    </row>
    <row r="1477" spans="1:5" hidden="1" x14ac:dyDescent="0.3">
      <c r="A1477" t="e">
        <f ca="1">IF('Пятипредметные наборы'!$F187 &gt;=Параметры!$A$2,"{"&amp;'Пятипредметные наборы'!A187&amp;", "&amp;'Пятипредметные наборы'!B187&amp;", "&amp;'Пятипредметные наборы'!C187&amp;", "&amp;'Пятипредметные наборы'!D187&amp;"}","")</f>
        <v>#N/A</v>
      </c>
      <c r="B1477" t="e">
        <f ca="1">IF('Пятипредметные наборы'!$F187 &gt;=Параметры!$A$2,"{"&amp;'Пятипредметные наборы'!E187&amp;"}","")</f>
        <v>#N/A</v>
      </c>
      <c r="C1477" t="e">
        <f ca="1">'Пятипредметные наборы'!$F187/COUNT('Список покупок'!$A$2:$A$31)</f>
        <v>#N/A</v>
      </c>
      <c r="D1477" t="e">
        <f ca="1">'Пятипредметные наборы'!$F187/INDIRECT(ADDRESS(MATCH(A1477,Таблицы!$T$3:$T$212)+1,5,,,Таблицы!$T$1))</f>
        <v>#N/A</v>
      </c>
      <c r="E1477" s="5" t="e">
        <f t="shared" ref="E1477:E1540" ca="1" si="23">C1477*D1477</f>
        <v>#N/A</v>
      </c>
    </row>
    <row r="1478" spans="1:5" hidden="1" x14ac:dyDescent="0.3">
      <c r="A1478" t="e">
        <f ca="1">IF('Пятипредметные наборы'!$F188 &gt;=Параметры!$A$2,"{"&amp;'Пятипредметные наборы'!A188&amp;", "&amp;'Пятипредметные наборы'!B188&amp;", "&amp;'Пятипредметные наборы'!C188&amp;", "&amp;'Пятипредметные наборы'!D188&amp;"}","")</f>
        <v>#N/A</v>
      </c>
      <c r="B1478" t="e">
        <f ca="1">IF('Пятипредметные наборы'!$F188 &gt;=Параметры!$A$2,"{"&amp;'Пятипредметные наборы'!E188&amp;"}","")</f>
        <v>#N/A</v>
      </c>
      <c r="C1478" t="e">
        <f ca="1">'Пятипредметные наборы'!$F188/COUNT('Список покупок'!$A$2:$A$31)</f>
        <v>#N/A</v>
      </c>
      <c r="D1478" t="e">
        <f ca="1">'Пятипредметные наборы'!$F188/INDIRECT(ADDRESS(MATCH(A1478,Таблицы!$T$3:$T$212)+1,5,,,Таблицы!$T$1))</f>
        <v>#N/A</v>
      </c>
      <c r="E1478" s="5" t="e">
        <f t="shared" ca="1" si="23"/>
        <v>#N/A</v>
      </c>
    </row>
    <row r="1479" spans="1:5" hidden="1" x14ac:dyDescent="0.3">
      <c r="A1479" t="e">
        <f ca="1">IF('Пятипредметные наборы'!$F189 &gt;=Параметры!$A$2,"{"&amp;'Пятипредметные наборы'!A189&amp;", "&amp;'Пятипредметные наборы'!B189&amp;", "&amp;'Пятипредметные наборы'!C189&amp;", "&amp;'Пятипредметные наборы'!D189&amp;"}","")</f>
        <v>#N/A</v>
      </c>
      <c r="B1479" t="e">
        <f ca="1">IF('Пятипредметные наборы'!$F189 &gt;=Параметры!$A$2,"{"&amp;'Пятипредметные наборы'!E189&amp;"}","")</f>
        <v>#N/A</v>
      </c>
      <c r="C1479" t="e">
        <f ca="1">'Пятипредметные наборы'!$F189/COUNT('Список покупок'!$A$2:$A$31)</f>
        <v>#N/A</v>
      </c>
      <c r="D1479" t="e">
        <f ca="1">'Пятипредметные наборы'!$F189/INDIRECT(ADDRESS(MATCH(A1479,Таблицы!$T$3:$T$212)+1,5,,,Таблицы!$T$1))</f>
        <v>#N/A</v>
      </c>
      <c r="E1479" s="5" t="e">
        <f t="shared" ca="1" si="23"/>
        <v>#N/A</v>
      </c>
    </row>
    <row r="1480" spans="1:5" hidden="1" x14ac:dyDescent="0.3">
      <c r="A1480" t="e">
        <f ca="1">IF('Пятипредметные наборы'!$F190 &gt;=Параметры!$A$2,"{"&amp;'Пятипредметные наборы'!A190&amp;", "&amp;'Пятипредметные наборы'!B190&amp;", "&amp;'Пятипредметные наборы'!C190&amp;", "&amp;'Пятипредметные наборы'!D190&amp;"}","")</f>
        <v>#N/A</v>
      </c>
      <c r="B1480" t="e">
        <f ca="1">IF('Пятипредметные наборы'!$F190 &gt;=Параметры!$A$2,"{"&amp;'Пятипредметные наборы'!E190&amp;"}","")</f>
        <v>#N/A</v>
      </c>
      <c r="C1480" t="e">
        <f ca="1">'Пятипредметные наборы'!$F190/COUNT('Список покупок'!$A$2:$A$31)</f>
        <v>#N/A</v>
      </c>
      <c r="D1480" t="e">
        <f ca="1">'Пятипредметные наборы'!$F190/INDIRECT(ADDRESS(MATCH(A1480,Таблицы!$T$3:$T$212)+1,5,,,Таблицы!$T$1))</f>
        <v>#N/A</v>
      </c>
      <c r="E1480" s="5" t="e">
        <f t="shared" ca="1" si="23"/>
        <v>#N/A</v>
      </c>
    </row>
    <row r="1481" spans="1:5" hidden="1" x14ac:dyDescent="0.3">
      <c r="A1481" t="e">
        <f ca="1">IF('Пятипредметные наборы'!$F191 &gt;=Параметры!$A$2,"{"&amp;'Пятипредметные наборы'!A191&amp;", "&amp;'Пятипредметные наборы'!B191&amp;", "&amp;'Пятипредметные наборы'!C191&amp;", "&amp;'Пятипредметные наборы'!D191&amp;"}","")</f>
        <v>#N/A</v>
      </c>
      <c r="B1481" t="e">
        <f ca="1">IF('Пятипредметные наборы'!$F191 &gt;=Параметры!$A$2,"{"&amp;'Пятипредметные наборы'!E191&amp;"}","")</f>
        <v>#N/A</v>
      </c>
      <c r="C1481" t="e">
        <f ca="1">'Пятипредметные наборы'!$F191/COUNT('Список покупок'!$A$2:$A$31)</f>
        <v>#N/A</v>
      </c>
      <c r="D1481" t="e">
        <f ca="1">'Пятипредметные наборы'!$F191/INDIRECT(ADDRESS(MATCH(A1481,Таблицы!$T$3:$T$212)+1,5,,,Таблицы!$T$1))</f>
        <v>#N/A</v>
      </c>
      <c r="E1481" s="5" t="e">
        <f t="shared" ca="1" si="23"/>
        <v>#N/A</v>
      </c>
    </row>
    <row r="1482" spans="1:5" hidden="1" x14ac:dyDescent="0.3">
      <c r="A1482" t="e">
        <f ca="1">IF('Пятипредметные наборы'!$F192 &gt;=Параметры!$A$2,"{"&amp;'Пятипредметные наборы'!A192&amp;", "&amp;'Пятипредметные наборы'!B192&amp;", "&amp;'Пятипредметные наборы'!C192&amp;", "&amp;'Пятипредметные наборы'!D192&amp;"}","")</f>
        <v>#N/A</v>
      </c>
      <c r="B1482" t="e">
        <f ca="1">IF('Пятипредметные наборы'!$F192 &gt;=Параметры!$A$2,"{"&amp;'Пятипредметные наборы'!E192&amp;"}","")</f>
        <v>#N/A</v>
      </c>
      <c r="C1482" t="e">
        <f ca="1">'Пятипредметные наборы'!$F192/COUNT('Список покупок'!$A$2:$A$31)</f>
        <v>#N/A</v>
      </c>
      <c r="D1482" t="e">
        <f ca="1">'Пятипредметные наборы'!$F192/INDIRECT(ADDRESS(MATCH(A1482,Таблицы!$T$3:$T$212)+1,5,,,Таблицы!$T$1))</f>
        <v>#N/A</v>
      </c>
      <c r="E1482" s="5" t="e">
        <f t="shared" ca="1" si="23"/>
        <v>#N/A</v>
      </c>
    </row>
    <row r="1483" spans="1:5" hidden="1" x14ac:dyDescent="0.3">
      <c r="A1483" t="e">
        <f ca="1">IF('Пятипредметные наборы'!$F193 &gt;=Параметры!$A$2,"{"&amp;'Пятипредметные наборы'!A193&amp;", "&amp;'Пятипредметные наборы'!B193&amp;", "&amp;'Пятипредметные наборы'!C193&amp;", "&amp;'Пятипредметные наборы'!D193&amp;"}","")</f>
        <v>#N/A</v>
      </c>
      <c r="B1483" t="e">
        <f ca="1">IF('Пятипредметные наборы'!$F193 &gt;=Параметры!$A$2,"{"&amp;'Пятипредметные наборы'!E193&amp;"}","")</f>
        <v>#N/A</v>
      </c>
      <c r="C1483" t="e">
        <f ca="1">'Пятипредметные наборы'!$F193/COUNT('Список покупок'!$A$2:$A$31)</f>
        <v>#N/A</v>
      </c>
      <c r="D1483" t="e">
        <f ca="1">'Пятипредметные наборы'!$F193/INDIRECT(ADDRESS(MATCH(A1483,Таблицы!$T$3:$T$212)+1,5,,,Таблицы!$T$1))</f>
        <v>#N/A</v>
      </c>
      <c r="E1483" s="5" t="e">
        <f t="shared" ca="1" si="23"/>
        <v>#N/A</v>
      </c>
    </row>
    <row r="1484" spans="1:5" hidden="1" x14ac:dyDescent="0.3">
      <c r="A1484" t="e">
        <f ca="1">IF('Пятипредметные наборы'!$F194 &gt;=Параметры!$A$2,"{"&amp;'Пятипредметные наборы'!A194&amp;", "&amp;'Пятипредметные наборы'!B194&amp;", "&amp;'Пятипредметные наборы'!C194&amp;", "&amp;'Пятипредметные наборы'!D194&amp;"}","")</f>
        <v>#N/A</v>
      </c>
      <c r="B1484" t="e">
        <f ca="1">IF('Пятипредметные наборы'!$F194 &gt;=Параметры!$A$2,"{"&amp;'Пятипредметные наборы'!E194&amp;"}","")</f>
        <v>#N/A</v>
      </c>
      <c r="C1484" t="e">
        <f ca="1">'Пятипредметные наборы'!$F194/COUNT('Список покупок'!$A$2:$A$31)</f>
        <v>#N/A</v>
      </c>
      <c r="D1484" t="e">
        <f ca="1">'Пятипредметные наборы'!$F194/INDIRECT(ADDRESS(MATCH(A1484,Таблицы!$T$3:$T$212)+1,5,,,Таблицы!$T$1))</f>
        <v>#N/A</v>
      </c>
      <c r="E1484" s="5" t="e">
        <f t="shared" ca="1" si="23"/>
        <v>#N/A</v>
      </c>
    </row>
    <row r="1485" spans="1:5" hidden="1" x14ac:dyDescent="0.3">
      <c r="A1485" t="e">
        <f ca="1">IF('Пятипредметные наборы'!$F195 &gt;=Параметры!$A$2,"{"&amp;'Пятипредметные наборы'!A195&amp;", "&amp;'Пятипредметные наборы'!B195&amp;", "&amp;'Пятипредметные наборы'!C195&amp;", "&amp;'Пятипредметные наборы'!D195&amp;"}","")</f>
        <v>#N/A</v>
      </c>
      <c r="B1485" t="e">
        <f ca="1">IF('Пятипредметные наборы'!$F195 &gt;=Параметры!$A$2,"{"&amp;'Пятипредметные наборы'!E195&amp;"}","")</f>
        <v>#N/A</v>
      </c>
      <c r="C1485" t="e">
        <f ca="1">'Пятипредметные наборы'!$F195/COUNT('Список покупок'!$A$2:$A$31)</f>
        <v>#N/A</v>
      </c>
      <c r="D1485" t="e">
        <f ca="1">'Пятипредметные наборы'!$F195/INDIRECT(ADDRESS(MATCH(A1485,Таблицы!$T$3:$T$212)+1,5,,,Таблицы!$T$1))</f>
        <v>#N/A</v>
      </c>
      <c r="E1485" s="5" t="e">
        <f t="shared" ca="1" si="23"/>
        <v>#N/A</v>
      </c>
    </row>
    <row r="1486" spans="1:5" hidden="1" x14ac:dyDescent="0.3">
      <c r="A1486" t="e">
        <f ca="1">IF('Пятипредметные наборы'!$F196 &gt;=Параметры!$A$2,"{"&amp;'Пятипредметные наборы'!A196&amp;", "&amp;'Пятипредметные наборы'!B196&amp;", "&amp;'Пятипредметные наборы'!C196&amp;", "&amp;'Пятипредметные наборы'!D196&amp;"}","")</f>
        <v>#N/A</v>
      </c>
      <c r="B1486" t="e">
        <f ca="1">IF('Пятипредметные наборы'!$F196 &gt;=Параметры!$A$2,"{"&amp;'Пятипредметные наборы'!E196&amp;"}","")</f>
        <v>#N/A</v>
      </c>
      <c r="C1486" t="e">
        <f ca="1">'Пятипредметные наборы'!$F196/COUNT('Список покупок'!$A$2:$A$31)</f>
        <v>#N/A</v>
      </c>
      <c r="D1486" t="e">
        <f ca="1">'Пятипредметные наборы'!$F196/INDIRECT(ADDRESS(MATCH(A1486,Таблицы!$T$3:$T$212)+1,5,,,Таблицы!$T$1))</f>
        <v>#N/A</v>
      </c>
      <c r="E1486" s="5" t="e">
        <f t="shared" ca="1" si="23"/>
        <v>#N/A</v>
      </c>
    </row>
    <row r="1487" spans="1:5" hidden="1" x14ac:dyDescent="0.3">
      <c r="A1487" t="e">
        <f ca="1">IF('Пятипредметные наборы'!$F197 &gt;=Параметры!$A$2,"{"&amp;'Пятипредметные наборы'!A197&amp;", "&amp;'Пятипредметные наборы'!B197&amp;", "&amp;'Пятипредметные наборы'!C197&amp;", "&amp;'Пятипредметные наборы'!D197&amp;"}","")</f>
        <v>#N/A</v>
      </c>
      <c r="B1487" t="e">
        <f ca="1">IF('Пятипредметные наборы'!$F197 &gt;=Параметры!$A$2,"{"&amp;'Пятипредметные наборы'!E197&amp;"}","")</f>
        <v>#N/A</v>
      </c>
      <c r="C1487" t="e">
        <f ca="1">'Пятипредметные наборы'!$F197/COUNT('Список покупок'!$A$2:$A$31)</f>
        <v>#N/A</v>
      </c>
      <c r="D1487" t="e">
        <f ca="1">'Пятипредметные наборы'!$F197/INDIRECT(ADDRESS(MATCH(A1487,Таблицы!$T$3:$T$212)+1,5,,,Таблицы!$T$1))</f>
        <v>#N/A</v>
      </c>
      <c r="E1487" s="5" t="e">
        <f t="shared" ca="1" si="23"/>
        <v>#N/A</v>
      </c>
    </row>
    <row r="1488" spans="1:5" hidden="1" x14ac:dyDescent="0.3">
      <c r="A1488" t="e">
        <f ca="1">IF('Пятипредметные наборы'!$F198 &gt;=Параметры!$A$2,"{"&amp;'Пятипредметные наборы'!A198&amp;", "&amp;'Пятипредметные наборы'!B198&amp;", "&amp;'Пятипредметные наборы'!C198&amp;", "&amp;'Пятипредметные наборы'!D198&amp;"}","")</f>
        <v>#N/A</v>
      </c>
      <c r="B1488" t="e">
        <f ca="1">IF('Пятипредметные наборы'!$F198 &gt;=Параметры!$A$2,"{"&amp;'Пятипредметные наборы'!E198&amp;"}","")</f>
        <v>#N/A</v>
      </c>
      <c r="C1488" t="e">
        <f ca="1">'Пятипредметные наборы'!$F198/COUNT('Список покупок'!$A$2:$A$31)</f>
        <v>#N/A</v>
      </c>
      <c r="D1488" t="e">
        <f ca="1">'Пятипредметные наборы'!$F198/INDIRECT(ADDRESS(MATCH(A1488,Таблицы!$T$3:$T$212)+1,5,,,Таблицы!$T$1))</f>
        <v>#N/A</v>
      </c>
      <c r="E1488" s="5" t="e">
        <f t="shared" ca="1" si="23"/>
        <v>#N/A</v>
      </c>
    </row>
    <row r="1489" spans="1:5" hidden="1" x14ac:dyDescent="0.3">
      <c r="A1489" t="e">
        <f ca="1">IF('Пятипредметные наборы'!$F199 &gt;=Параметры!$A$2,"{"&amp;'Пятипредметные наборы'!A199&amp;", "&amp;'Пятипредметные наборы'!B199&amp;", "&amp;'Пятипредметные наборы'!C199&amp;", "&amp;'Пятипредметные наборы'!D199&amp;"}","")</f>
        <v>#N/A</v>
      </c>
      <c r="B1489" t="e">
        <f ca="1">IF('Пятипредметные наборы'!$F199 &gt;=Параметры!$A$2,"{"&amp;'Пятипредметные наборы'!E199&amp;"}","")</f>
        <v>#N/A</v>
      </c>
      <c r="C1489" t="e">
        <f ca="1">'Пятипредметные наборы'!$F199/COUNT('Список покупок'!$A$2:$A$31)</f>
        <v>#N/A</v>
      </c>
      <c r="D1489" t="e">
        <f ca="1">'Пятипредметные наборы'!$F199/INDIRECT(ADDRESS(MATCH(A1489,Таблицы!$T$3:$T$212)+1,5,,,Таблицы!$T$1))</f>
        <v>#N/A</v>
      </c>
      <c r="E1489" s="5" t="e">
        <f t="shared" ca="1" si="23"/>
        <v>#N/A</v>
      </c>
    </row>
    <row r="1490" spans="1:5" hidden="1" x14ac:dyDescent="0.3">
      <c r="A1490" t="e">
        <f ca="1">IF('Пятипредметные наборы'!$F200 &gt;=Параметры!$A$2,"{"&amp;'Пятипредметные наборы'!A200&amp;", "&amp;'Пятипредметные наборы'!B200&amp;", "&amp;'Пятипредметные наборы'!C200&amp;", "&amp;'Пятипредметные наборы'!D200&amp;"}","")</f>
        <v>#N/A</v>
      </c>
      <c r="B1490" t="e">
        <f ca="1">IF('Пятипредметные наборы'!$F200 &gt;=Параметры!$A$2,"{"&amp;'Пятипредметные наборы'!E200&amp;"}","")</f>
        <v>#N/A</v>
      </c>
      <c r="C1490" t="e">
        <f ca="1">'Пятипредметные наборы'!$F200/COUNT('Список покупок'!$A$2:$A$31)</f>
        <v>#N/A</v>
      </c>
      <c r="D1490" t="e">
        <f ca="1">'Пятипредметные наборы'!$F200/INDIRECT(ADDRESS(MATCH(A1490,Таблицы!$T$3:$T$212)+1,5,,,Таблицы!$T$1))</f>
        <v>#N/A</v>
      </c>
      <c r="E1490" s="5" t="e">
        <f t="shared" ca="1" si="23"/>
        <v>#N/A</v>
      </c>
    </row>
    <row r="1491" spans="1:5" hidden="1" x14ac:dyDescent="0.3">
      <c r="A1491" t="e">
        <f ca="1">IF('Пятипредметные наборы'!$F201 &gt;=Параметры!$A$2,"{"&amp;'Пятипредметные наборы'!A201&amp;", "&amp;'Пятипредметные наборы'!B201&amp;", "&amp;'Пятипредметные наборы'!C201&amp;", "&amp;'Пятипредметные наборы'!D201&amp;"}","")</f>
        <v>#N/A</v>
      </c>
      <c r="B1491" t="e">
        <f ca="1">IF('Пятипредметные наборы'!$F201 &gt;=Параметры!$A$2,"{"&amp;'Пятипредметные наборы'!E201&amp;"}","")</f>
        <v>#N/A</v>
      </c>
      <c r="C1491" t="e">
        <f ca="1">'Пятипредметные наборы'!$F201/COUNT('Список покупок'!$A$2:$A$31)</f>
        <v>#N/A</v>
      </c>
      <c r="D1491" t="e">
        <f ca="1">'Пятипредметные наборы'!$F201/INDIRECT(ADDRESS(MATCH(A1491,Таблицы!$T$3:$T$212)+1,5,,,Таблицы!$T$1))</f>
        <v>#N/A</v>
      </c>
      <c r="E1491" s="5" t="e">
        <f t="shared" ca="1" si="23"/>
        <v>#N/A</v>
      </c>
    </row>
    <row r="1492" spans="1:5" hidden="1" x14ac:dyDescent="0.3">
      <c r="A1492" t="e">
        <f ca="1">IF('Пятипредметные наборы'!$F202 &gt;=Параметры!$A$2,"{"&amp;'Пятипредметные наборы'!A202&amp;", "&amp;'Пятипредметные наборы'!B202&amp;", "&amp;'Пятипредметные наборы'!C202&amp;", "&amp;'Пятипредметные наборы'!D202&amp;"}","")</f>
        <v>#N/A</v>
      </c>
      <c r="B1492" t="e">
        <f ca="1">IF('Пятипредметные наборы'!$F202 &gt;=Параметры!$A$2,"{"&amp;'Пятипредметные наборы'!E202&amp;"}","")</f>
        <v>#N/A</v>
      </c>
      <c r="C1492" t="e">
        <f ca="1">'Пятипредметные наборы'!$F202/COUNT('Список покупок'!$A$2:$A$31)</f>
        <v>#N/A</v>
      </c>
      <c r="D1492" t="e">
        <f ca="1">'Пятипредметные наборы'!$F202/INDIRECT(ADDRESS(MATCH(A1492,Таблицы!$T$3:$T$212)+1,5,,,Таблицы!$T$1))</f>
        <v>#N/A</v>
      </c>
      <c r="E1492" s="5" t="e">
        <f t="shared" ca="1" si="23"/>
        <v>#N/A</v>
      </c>
    </row>
    <row r="1493" spans="1:5" hidden="1" x14ac:dyDescent="0.3">
      <c r="A1493" t="e">
        <f ca="1">IF('Пятипредметные наборы'!$F203 &gt;=Параметры!$A$2,"{"&amp;'Пятипредметные наборы'!A203&amp;", "&amp;'Пятипредметные наборы'!B203&amp;", "&amp;'Пятипредметные наборы'!C203&amp;", "&amp;'Пятипредметные наборы'!D203&amp;"}","")</f>
        <v>#N/A</v>
      </c>
      <c r="B1493" t="e">
        <f ca="1">IF('Пятипредметные наборы'!$F203 &gt;=Параметры!$A$2,"{"&amp;'Пятипредметные наборы'!E203&amp;"}","")</f>
        <v>#N/A</v>
      </c>
      <c r="C1493" t="e">
        <f ca="1">'Пятипредметные наборы'!$F203/COUNT('Список покупок'!$A$2:$A$31)</f>
        <v>#N/A</v>
      </c>
      <c r="D1493" t="e">
        <f ca="1">'Пятипредметные наборы'!$F203/INDIRECT(ADDRESS(MATCH(A1493,Таблицы!$T$3:$T$212)+1,5,,,Таблицы!$T$1))</f>
        <v>#N/A</v>
      </c>
      <c r="E1493" s="5" t="e">
        <f t="shared" ca="1" si="23"/>
        <v>#N/A</v>
      </c>
    </row>
    <row r="1494" spans="1:5" hidden="1" x14ac:dyDescent="0.3">
      <c r="A1494" t="e">
        <f ca="1">IF('Пятипредметные наборы'!$F204 &gt;=Параметры!$A$2,"{"&amp;'Пятипредметные наборы'!A204&amp;", "&amp;'Пятипредметные наборы'!B204&amp;", "&amp;'Пятипредметные наборы'!C204&amp;", "&amp;'Пятипредметные наборы'!D204&amp;"}","")</f>
        <v>#N/A</v>
      </c>
      <c r="B1494" t="e">
        <f ca="1">IF('Пятипредметные наборы'!$F204 &gt;=Параметры!$A$2,"{"&amp;'Пятипредметные наборы'!E204&amp;"}","")</f>
        <v>#N/A</v>
      </c>
      <c r="C1494" t="e">
        <f ca="1">'Пятипредметные наборы'!$F204/COUNT('Список покупок'!$A$2:$A$31)</f>
        <v>#N/A</v>
      </c>
      <c r="D1494" t="e">
        <f ca="1">'Пятипредметные наборы'!$F204/INDIRECT(ADDRESS(MATCH(A1494,Таблицы!$T$3:$T$212)+1,5,,,Таблицы!$T$1))</f>
        <v>#N/A</v>
      </c>
      <c r="E1494" s="5" t="e">
        <f t="shared" ca="1" si="23"/>
        <v>#N/A</v>
      </c>
    </row>
    <row r="1495" spans="1:5" hidden="1" x14ac:dyDescent="0.3">
      <c r="A1495" t="e">
        <f ca="1">IF('Пятипредметные наборы'!$F205 &gt;=Параметры!$A$2,"{"&amp;'Пятипредметные наборы'!A205&amp;", "&amp;'Пятипредметные наборы'!B205&amp;", "&amp;'Пятипредметные наборы'!C205&amp;", "&amp;'Пятипредметные наборы'!D205&amp;"}","")</f>
        <v>#N/A</v>
      </c>
      <c r="B1495" t="e">
        <f ca="1">IF('Пятипредметные наборы'!$F205 &gt;=Параметры!$A$2,"{"&amp;'Пятипредметные наборы'!E205&amp;"}","")</f>
        <v>#N/A</v>
      </c>
      <c r="C1495" t="e">
        <f ca="1">'Пятипредметные наборы'!$F205/COUNT('Список покупок'!$A$2:$A$31)</f>
        <v>#N/A</v>
      </c>
      <c r="D1495" t="e">
        <f ca="1">'Пятипредметные наборы'!$F205/INDIRECT(ADDRESS(MATCH(A1495,Таблицы!$T$3:$T$212)+1,5,,,Таблицы!$T$1))</f>
        <v>#N/A</v>
      </c>
      <c r="E1495" s="5" t="e">
        <f t="shared" ca="1" si="23"/>
        <v>#N/A</v>
      </c>
    </row>
    <row r="1496" spans="1:5" hidden="1" x14ac:dyDescent="0.3">
      <c r="A1496" t="e">
        <f ca="1">IF('Пятипредметные наборы'!$F206 &gt;=Параметры!$A$2,"{"&amp;'Пятипредметные наборы'!A206&amp;", "&amp;'Пятипредметные наборы'!B206&amp;", "&amp;'Пятипредметные наборы'!C206&amp;", "&amp;'Пятипредметные наборы'!D206&amp;"}","")</f>
        <v>#N/A</v>
      </c>
      <c r="B1496" t="e">
        <f ca="1">IF('Пятипредметные наборы'!$F206 &gt;=Параметры!$A$2,"{"&amp;'Пятипредметные наборы'!E206&amp;"}","")</f>
        <v>#N/A</v>
      </c>
      <c r="C1496" t="e">
        <f ca="1">'Пятипредметные наборы'!$F206/COUNT('Список покупок'!$A$2:$A$31)</f>
        <v>#N/A</v>
      </c>
      <c r="D1496" t="e">
        <f ca="1">'Пятипредметные наборы'!$F206/INDIRECT(ADDRESS(MATCH(A1496,Таблицы!$T$3:$T$212)+1,5,,,Таблицы!$T$1))</f>
        <v>#N/A</v>
      </c>
      <c r="E1496" s="5" t="e">
        <f t="shared" ca="1" si="23"/>
        <v>#N/A</v>
      </c>
    </row>
    <row r="1497" spans="1:5" hidden="1" x14ac:dyDescent="0.3">
      <c r="A1497" t="e">
        <f ca="1">IF('Пятипредметные наборы'!$F207 &gt;=Параметры!$A$2,"{"&amp;'Пятипредметные наборы'!A207&amp;", "&amp;'Пятипредметные наборы'!B207&amp;", "&amp;'Пятипредметные наборы'!C207&amp;", "&amp;'Пятипредметные наборы'!D207&amp;"}","")</f>
        <v>#N/A</v>
      </c>
      <c r="B1497" t="e">
        <f ca="1">IF('Пятипредметные наборы'!$F207 &gt;=Параметры!$A$2,"{"&amp;'Пятипредметные наборы'!E207&amp;"}","")</f>
        <v>#N/A</v>
      </c>
      <c r="C1497" t="e">
        <f ca="1">'Пятипредметные наборы'!$F207/COUNT('Список покупок'!$A$2:$A$31)</f>
        <v>#N/A</v>
      </c>
      <c r="D1497" t="e">
        <f ca="1">'Пятипредметные наборы'!$F207/INDIRECT(ADDRESS(MATCH(A1497,Таблицы!$T$3:$T$212)+1,5,,,Таблицы!$T$1))</f>
        <v>#N/A</v>
      </c>
      <c r="E1497" s="5" t="e">
        <f t="shared" ca="1" si="23"/>
        <v>#N/A</v>
      </c>
    </row>
    <row r="1498" spans="1:5" hidden="1" x14ac:dyDescent="0.3">
      <c r="A1498" t="e">
        <f ca="1">IF('Пятипредметные наборы'!$F208 &gt;=Параметры!$A$2,"{"&amp;'Пятипредметные наборы'!A208&amp;", "&amp;'Пятипредметные наборы'!B208&amp;", "&amp;'Пятипредметные наборы'!C208&amp;", "&amp;'Пятипредметные наборы'!D208&amp;"}","")</f>
        <v>#N/A</v>
      </c>
      <c r="B1498" t="e">
        <f ca="1">IF('Пятипредметные наборы'!$F208 &gt;=Параметры!$A$2,"{"&amp;'Пятипредметные наборы'!E208&amp;"}","")</f>
        <v>#N/A</v>
      </c>
      <c r="C1498" t="e">
        <f ca="1">'Пятипредметные наборы'!$F208/COUNT('Список покупок'!$A$2:$A$31)</f>
        <v>#N/A</v>
      </c>
      <c r="D1498" t="e">
        <f ca="1">'Пятипредметные наборы'!$F208/INDIRECT(ADDRESS(MATCH(A1498,Таблицы!$T$3:$T$212)+1,5,,,Таблицы!$T$1))</f>
        <v>#N/A</v>
      </c>
      <c r="E1498" s="5" t="e">
        <f t="shared" ca="1" si="23"/>
        <v>#N/A</v>
      </c>
    </row>
    <row r="1499" spans="1:5" hidden="1" x14ac:dyDescent="0.3">
      <c r="A1499" t="e">
        <f ca="1">IF('Пятипредметные наборы'!$F209 &gt;=Параметры!$A$2,"{"&amp;'Пятипредметные наборы'!A209&amp;", "&amp;'Пятипредметные наборы'!B209&amp;", "&amp;'Пятипредметные наборы'!C209&amp;", "&amp;'Пятипредметные наборы'!D209&amp;"}","")</f>
        <v>#N/A</v>
      </c>
      <c r="B1499" t="e">
        <f ca="1">IF('Пятипредметные наборы'!$F209 &gt;=Параметры!$A$2,"{"&amp;'Пятипредметные наборы'!E209&amp;"}","")</f>
        <v>#N/A</v>
      </c>
      <c r="C1499" t="e">
        <f ca="1">'Пятипредметные наборы'!$F209/COUNT('Список покупок'!$A$2:$A$31)</f>
        <v>#N/A</v>
      </c>
      <c r="D1499" t="e">
        <f ca="1">'Пятипредметные наборы'!$F209/INDIRECT(ADDRESS(MATCH(A1499,Таблицы!$T$3:$T$212)+1,5,,,Таблицы!$T$1))</f>
        <v>#N/A</v>
      </c>
      <c r="E1499" s="5" t="e">
        <f t="shared" ca="1" si="23"/>
        <v>#N/A</v>
      </c>
    </row>
    <row r="1500" spans="1:5" hidden="1" x14ac:dyDescent="0.3">
      <c r="A1500" t="e">
        <f ca="1">IF('Пятипредметные наборы'!$F210 &gt;=Параметры!$A$2,"{"&amp;'Пятипредметные наборы'!A210&amp;", "&amp;'Пятипредметные наборы'!B210&amp;", "&amp;'Пятипредметные наборы'!C210&amp;", "&amp;'Пятипредметные наборы'!D210&amp;"}","")</f>
        <v>#N/A</v>
      </c>
      <c r="B1500" t="e">
        <f ca="1">IF('Пятипредметные наборы'!$F210 &gt;=Параметры!$A$2,"{"&amp;'Пятипредметные наборы'!E210&amp;"}","")</f>
        <v>#N/A</v>
      </c>
      <c r="C1500" t="e">
        <f ca="1">'Пятипредметные наборы'!$F210/COUNT('Список покупок'!$A$2:$A$31)</f>
        <v>#N/A</v>
      </c>
      <c r="D1500" t="e">
        <f ca="1">'Пятипредметные наборы'!$F210/INDIRECT(ADDRESS(MATCH(A1500,Таблицы!$T$3:$T$212)+1,5,,,Таблицы!$T$1))</f>
        <v>#N/A</v>
      </c>
      <c r="E1500" s="5" t="e">
        <f t="shared" ca="1" si="23"/>
        <v>#N/A</v>
      </c>
    </row>
    <row r="1501" spans="1:5" hidden="1" x14ac:dyDescent="0.3">
      <c r="A1501" t="e">
        <f ca="1">IF('Пятипредметные наборы'!$F211 &gt;=Параметры!$A$2,"{"&amp;'Пятипредметные наборы'!A211&amp;", "&amp;'Пятипредметные наборы'!B211&amp;", "&amp;'Пятипредметные наборы'!C211&amp;", "&amp;'Пятипредметные наборы'!D211&amp;"}","")</f>
        <v>#N/A</v>
      </c>
      <c r="B1501" t="e">
        <f ca="1">IF('Пятипредметные наборы'!$F211 &gt;=Параметры!$A$2,"{"&amp;'Пятипредметные наборы'!E211&amp;"}","")</f>
        <v>#N/A</v>
      </c>
      <c r="C1501" t="e">
        <f ca="1">'Пятипредметные наборы'!$F211/COUNT('Список покупок'!$A$2:$A$31)</f>
        <v>#N/A</v>
      </c>
      <c r="D1501" t="e">
        <f ca="1">'Пятипредметные наборы'!$F211/INDIRECT(ADDRESS(MATCH(A1501,Таблицы!$T$3:$T$212)+1,5,,,Таблицы!$T$1))</f>
        <v>#N/A</v>
      </c>
      <c r="E1501" s="5" t="e">
        <f t="shared" ca="1" si="23"/>
        <v>#N/A</v>
      </c>
    </row>
    <row r="1502" spans="1:5" hidden="1" x14ac:dyDescent="0.3">
      <c r="A1502" t="e">
        <f ca="1">IF('Пятипредметные наборы'!$F212 &gt;=Параметры!$A$2,"{"&amp;'Пятипредметные наборы'!A212&amp;", "&amp;'Пятипредметные наборы'!B212&amp;", "&amp;'Пятипредметные наборы'!C212&amp;", "&amp;'Пятипредметные наборы'!D212&amp;"}","")</f>
        <v>#N/A</v>
      </c>
      <c r="B1502" t="e">
        <f ca="1">IF('Пятипредметные наборы'!$F212 &gt;=Параметры!$A$2,"{"&amp;'Пятипредметные наборы'!E212&amp;"}","")</f>
        <v>#N/A</v>
      </c>
      <c r="C1502" t="e">
        <f ca="1">'Пятипредметные наборы'!$F212/COUNT('Список покупок'!$A$2:$A$31)</f>
        <v>#N/A</v>
      </c>
      <c r="D1502" t="e">
        <f ca="1">'Пятипредметные наборы'!$F212/INDIRECT(ADDRESS(MATCH(A1502,Таблицы!$T$3:$T$212)+1,5,,,Таблицы!$T$1))</f>
        <v>#N/A</v>
      </c>
      <c r="E1502" s="5" t="e">
        <f t="shared" ca="1" si="23"/>
        <v>#N/A</v>
      </c>
    </row>
    <row r="1503" spans="1:5" hidden="1" x14ac:dyDescent="0.3">
      <c r="A1503" t="e">
        <f ca="1">IF('Пятипредметные наборы'!$F213 &gt;=Параметры!$A$2,"{"&amp;'Пятипредметные наборы'!A213&amp;", "&amp;'Пятипредметные наборы'!B213&amp;", "&amp;'Пятипредметные наборы'!C213&amp;", "&amp;'Пятипредметные наборы'!D213&amp;"}","")</f>
        <v>#N/A</v>
      </c>
      <c r="B1503" t="e">
        <f ca="1">IF('Пятипредметные наборы'!$F213 &gt;=Параметры!$A$2,"{"&amp;'Пятипредметные наборы'!E213&amp;"}","")</f>
        <v>#N/A</v>
      </c>
      <c r="C1503" t="e">
        <f ca="1">'Пятипредметные наборы'!$F213/COUNT('Список покупок'!$A$2:$A$31)</f>
        <v>#N/A</v>
      </c>
      <c r="D1503" t="e">
        <f ca="1">'Пятипредметные наборы'!$F213/INDIRECT(ADDRESS(MATCH(A1503,Таблицы!$T$3:$T$212)+1,5,,,Таблицы!$T$1))</f>
        <v>#N/A</v>
      </c>
      <c r="E1503" s="5" t="e">
        <f t="shared" ca="1" si="23"/>
        <v>#N/A</v>
      </c>
    </row>
    <row r="1504" spans="1:5" hidden="1" x14ac:dyDescent="0.3">
      <c r="A1504" t="e">
        <f ca="1">IF('Пятипредметные наборы'!$F214 &gt;=Параметры!$A$2,"{"&amp;'Пятипредметные наборы'!A214&amp;", "&amp;'Пятипредметные наборы'!B214&amp;", "&amp;'Пятипредметные наборы'!C214&amp;", "&amp;'Пятипредметные наборы'!D214&amp;"}","")</f>
        <v>#N/A</v>
      </c>
      <c r="B1504" t="e">
        <f ca="1">IF('Пятипредметные наборы'!$F214 &gt;=Параметры!$A$2,"{"&amp;'Пятипредметные наборы'!E214&amp;"}","")</f>
        <v>#N/A</v>
      </c>
      <c r="C1504" t="e">
        <f ca="1">'Пятипредметные наборы'!$F214/COUNT('Список покупок'!$A$2:$A$31)</f>
        <v>#N/A</v>
      </c>
      <c r="D1504" t="e">
        <f ca="1">'Пятипредметные наборы'!$F214/INDIRECT(ADDRESS(MATCH(A1504,Таблицы!$T$3:$T$212)+1,5,,,Таблицы!$T$1))</f>
        <v>#N/A</v>
      </c>
      <c r="E1504" s="5" t="e">
        <f t="shared" ca="1" si="23"/>
        <v>#N/A</v>
      </c>
    </row>
    <row r="1505" spans="1:5" hidden="1" x14ac:dyDescent="0.3">
      <c r="A1505" t="e">
        <f ca="1">IF('Пятипредметные наборы'!$F215 &gt;=Параметры!$A$2,"{"&amp;'Пятипредметные наборы'!A215&amp;", "&amp;'Пятипредметные наборы'!B215&amp;", "&amp;'Пятипредметные наборы'!C215&amp;", "&amp;'Пятипредметные наборы'!D215&amp;"}","")</f>
        <v>#N/A</v>
      </c>
      <c r="B1505" t="e">
        <f ca="1">IF('Пятипредметные наборы'!$F215 &gt;=Параметры!$A$2,"{"&amp;'Пятипредметные наборы'!E215&amp;"}","")</f>
        <v>#N/A</v>
      </c>
      <c r="C1505" t="e">
        <f ca="1">'Пятипредметные наборы'!$F215/COUNT('Список покупок'!$A$2:$A$31)</f>
        <v>#N/A</v>
      </c>
      <c r="D1505" t="e">
        <f ca="1">'Пятипредметные наборы'!$F215/INDIRECT(ADDRESS(MATCH(A1505,Таблицы!$T$3:$T$212)+1,5,,,Таблицы!$T$1))</f>
        <v>#N/A</v>
      </c>
      <c r="E1505" s="5" t="e">
        <f t="shared" ca="1" si="23"/>
        <v>#N/A</v>
      </c>
    </row>
    <row r="1506" spans="1:5" hidden="1" x14ac:dyDescent="0.3">
      <c r="A1506" t="e">
        <f ca="1">IF('Пятипредметные наборы'!$F216 &gt;=Параметры!$A$2,"{"&amp;'Пятипредметные наборы'!A216&amp;", "&amp;'Пятипредметные наборы'!B216&amp;", "&amp;'Пятипредметные наборы'!C216&amp;", "&amp;'Пятипредметные наборы'!D216&amp;"}","")</f>
        <v>#N/A</v>
      </c>
      <c r="B1506" t="e">
        <f ca="1">IF('Пятипредметные наборы'!$F216 &gt;=Параметры!$A$2,"{"&amp;'Пятипредметные наборы'!E216&amp;"}","")</f>
        <v>#N/A</v>
      </c>
      <c r="C1506" t="e">
        <f ca="1">'Пятипредметные наборы'!$F216/COUNT('Список покупок'!$A$2:$A$31)</f>
        <v>#N/A</v>
      </c>
      <c r="D1506" t="e">
        <f ca="1">'Пятипредметные наборы'!$F216/INDIRECT(ADDRESS(MATCH(A1506,Таблицы!$T$3:$T$212)+1,5,,,Таблицы!$T$1))</f>
        <v>#N/A</v>
      </c>
      <c r="E1506" s="5" t="e">
        <f t="shared" ca="1" si="23"/>
        <v>#N/A</v>
      </c>
    </row>
    <row r="1507" spans="1:5" hidden="1" x14ac:dyDescent="0.3">
      <c r="A1507" t="e">
        <f ca="1">IF('Пятипредметные наборы'!$F217 &gt;=Параметры!$A$2,"{"&amp;'Пятипредметные наборы'!A217&amp;", "&amp;'Пятипредметные наборы'!B217&amp;", "&amp;'Пятипредметные наборы'!C217&amp;", "&amp;'Пятипредметные наборы'!D217&amp;"}","")</f>
        <v>#N/A</v>
      </c>
      <c r="B1507" t="e">
        <f ca="1">IF('Пятипредметные наборы'!$F217 &gt;=Параметры!$A$2,"{"&amp;'Пятипредметные наборы'!E217&amp;"}","")</f>
        <v>#N/A</v>
      </c>
      <c r="C1507" t="e">
        <f ca="1">'Пятипредметные наборы'!$F217/COUNT('Список покупок'!$A$2:$A$31)</f>
        <v>#N/A</v>
      </c>
      <c r="D1507" t="e">
        <f ca="1">'Пятипредметные наборы'!$F217/INDIRECT(ADDRESS(MATCH(A1507,Таблицы!$T$3:$T$212)+1,5,,,Таблицы!$T$1))</f>
        <v>#N/A</v>
      </c>
      <c r="E1507" s="5" t="e">
        <f t="shared" ca="1" si="23"/>
        <v>#N/A</v>
      </c>
    </row>
    <row r="1508" spans="1:5" hidden="1" x14ac:dyDescent="0.3">
      <c r="A1508" t="e">
        <f ca="1">IF('Пятипредметные наборы'!$F218 &gt;=Параметры!$A$2,"{"&amp;'Пятипредметные наборы'!A218&amp;", "&amp;'Пятипредметные наборы'!B218&amp;", "&amp;'Пятипредметные наборы'!C218&amp;", "&amp;'Пятипредметные наборы'!D218&amp;"}","")</f>
        <v>#N/A</v>
      </c>
      <c r="B1508" t="e">
        <f ca="1">IF('Пятипредметные наборы'!$F218 &gt;=Параметры!$A$2,"{"&amp;'Пятипредметные наборы'!E218&amp;"}","")</f>
        <v>#N/A</v>
      </c>
      <c r="C1508" t="e">
        <f ca="1">'Пятипредметные наборы'!$F218/COUNT('Список покупок'!$A$2:$A$31)</f>
        <v>#N/A</v>
      </c>
      <c r="D1508" t="e">
        <f ca="1">'Пятипредметные наборы'!$F218/INDIRECT(ADDRESS(MATCH(A1508,Таблицы!$T$3:$T$212)+1,5,,,Таблицы!$T$1))</f>
        <v>#N/A</v>
      </c>
      <c r="E1508" s="5" t="e">
        <f t="shared" ca="1" si="23"/>
        <v>#N/A</v>
      </c>
    </row>
    <row r="1509" spans="1:5" hidden="1" x14ac:dyDescent="0.3">
      <c r="A1509" t="e">
        <f ca="1">IF('Пятипредметные наборы'!$F219 &gt;=Параметры!$A$2,"{"&amp;'Пятипредметные наборы'!A219&amp;", "&amp;'Пятипредметные наборы'!B219&amp;", "&amp;'Пятипредметные наборы'!C219&amp;", "&amp;'Пятипредметные наборы'!D219&amp;"}","")</f>
        <v>#N/A</v>
      </c>
      <c r="B1509" t="e">
        <f ca="1">IF('Пятипредметные наборы'!$F219 &gt;=Параметры!$A$2,"{"&amp;'Пятипредметные наборы'!E219&amp;"}","")</f>
        <v>#N/A</v>
      </c>
      <c r="C1509" t="e">
        <f ca="1">'Пятипредметные наборы'!$F219/COUNT('Список покупок'!$A$2:$A$31)</f>
        <v>#N/A</v>
      </c>
      <c r="D1509" t="e">
        <f ca="1">'Пятипредметные наборы'!$F219/INDIRECT(ADDRESS(MATCH(A1509,Таблицы!$T$3:$T$212)+1,5,,,Таблицы!$T$1))</f>
        <v>#N/A</v>
      </c>
      <c r="E1509" s="5" t="e">
        <f t="shared" ca="1" si="23"/>
        <v>#N/A</v>
      </c>
    </row>
    <row r="1510" spans="1:5" hidden="1" x14ac:dyDescent="0.3">
      <c r="A1510" t="e">
        <f ca="1">IF('Пятипредметные наборы'!$F220 &gt;=Параметры!$A$2,"{"&amp;'Пятипредметные наборы'!A220&amp;", "&amp;'Пятипредметные наборы'!B220&amp;", "&amp;'Пятипредметные наборы'!C220&amp;", "&amp;'Пятипредметные наборы'!D220&amp;"}","")</f>
        <v>#N/A</v>
      </c>
      <c r="B1510" t="e">
        <f ca="1">IF('Пятипредметные наборы'!$F220 &gt;=Параметры!$A$2,"{"&amp;'Пятипредметные наборы'!E220&amp;"}","")</f>
        <v>#N/A</v>
      </c>
      <c r="C1510" t="e">
        <f ca="1">'Пятипредметные наборы'!$F220/COUNT('Список покупок'!$A$2:$A$31)</f>
        <v>#N/A</v>
      </c>
      <c r="D1510" t="e">
        <f ca="1">'Пятипредметные наборы'!$F220/INDIRECT(ADDRESS(MATCH(A1510,Таблицы!$T$3:$T$212)+1,5,,,Таблицы!$T$1))</f>
        <v>#N/A</v>
      </c>
      <c r="E1510" s="5" t="e">
        <f t="shared" ca="1" si="23"/>
        <v>#N/A</v>
      </c>
    </row>
    <row r="1511" spans="1:5" hidden="1" x14ac:dyDescent="0.3">
      <c r="A1511" t="e">
        <f ca="1">IF('Пятипредметные наборы'!$F221 &gt;=Параметры!$A$2,"{"&amp;'Пятипредметные наборы'!A221&amp;", "&amp;'Пятипредметные наборы'!B221&amp;", "&amp;'Пятипредметные наборы'!C221&amp;", "&amp;'Пятипредметные наборы'!D221&amp;"}","")</f>
        <v>#N/A</v>
      </c>
      <c r="B1511" t="e">
        <f ca="1">IF('Пятипредметные наборы'!$F221 &gt;=Параметры!$A$2,"{"&amp;'Пятипредметные наборы'!E221&amp;"}","")</f>
        <v>#N/A</v>
      </c>
      <c r="C1511" t="e">
        <f ca="1">'Пятипредметные наборы'!$F221/COUNT('Список покупок'!$A$2:$A$31)</f>
        <v>#N/A</v>
      </c>
      <c r="D1511" t="e">
        <f ca="1">'Пятипредметные наборы'!$F221/INDIRECT(ADDRESS(MATCH(A1511,Таблицы!$T$3:$T$212)+1,5,,,Таблицы!$T$1))</f>
        <v>#N/A</v>
      </c>
      <c r="E1511" s="5" t="e">
        <f t="shared" ca="1" si="23"/>
        <v>#N/A</v>
      </c>
    </row>
    <row r="1512" spans="1:5" hidden="1" x14ac:dyDescent="0.3">
      <c r="A1512" t="e">
        <f ca="1">IF('Пятипредметные наборы'!$F222 &gt;=Параметры!$A$2,"{"&amp;'Пятипредметные наборы'!A222&amp;", "&amp;'Пятипредметные наборы'!B222&amp;", "&amp;'Пятипредметные наборы'!C222&amp;", "&amp;'Пятипредметные наборы'!D222&amp;"}","")</f>
        <v>#N/A</v>
      </c>
      <c r="B1512" t="e">
        <f ca="1">IF('Пятипредметные наборы'!$F222 &gt;=Параметры!$A$2,"{"&amp;'Пятипредметные наборы'!E222&amp;"}","")</f>
        <v>#N/A</v>
      </c>
      <c r="C1512" t="e">
        <f ca="1">'Пятипредметные наборы'!$F222/COUNT('Список покупок'!$A$2:$A$31)</f>
        <v>#N/A</v>
      </c>
      <c r="D1512" t="e">
        <f ca="1">'Пятипредметные наборы'!$F222/INDIRECT(ADDRESS(MATCH(A1512,Таблицы!$T$3:$T$212)+1,5,,,Таблицы!$T$1))</f>
        <v>#N/A</v>
      </c>
      <c r="E1512" s="5" t="e">
        <f t="shared" ca="1" si="23"/>
        <v>#N/A</v>
      </c>
    </row>
    <row r="1513" spans="1:5" hidden="1" x14ac:dyDescent="0.3">
      <c r="A1513" t="e">
        <f ca="1">IF('Пятипредметные наборы'!$F223 &gt;=Параметры!$A$2,"{"&amp;'Пятипредметные наборы'!A223&amp;", "&amp;'Пятипредметные наборы'!B223&amp;", "&amp;'Пятипредметные наборы'!C223&amp;", "&amp;'Пятипредметные наборы'!D223&amp;"}","")</f>
        <v>#N/A</v>
      </c>
      <c r="B1513" t="e">
        <f ca="1">IF('Пятипредметные наборы'!$F223 &gt;=Параметры!$A$2,"{"&amp;'Пятипредметные наборы'!E223&amp;"}","")</f>
        <v>#N/A</v>
      </c>
      <c r="C1513" t="e">
        <f ca="1">'Пятипредметные наборы'!$F223/COUNT('Список покупок'!$A$2:$A$31)</f>
        <v>#N/A</v>
      </c>
      <c r="D1513" t="e">
        <f ca="1">'Пятипредметные наборы'!$F223/INDIRECT(ADDRESS(MATCH(A1513,Таблицы!$T$3:$T$212)+1,5,,,Таблицы!$T$1))</f>
        <v>#N/A</v>
      </c>
      <c r="E1513" s="5" t="e">
        <f t="shared" ca="1" si="23"/>
        <v>#N/A</v>
      </c>
    </row>
    <row r="1514" spans="1:5" hidden="1" x14ac:dyDescent="0.3">
      <c r="A1514" t="e">
        <f ca="1">IF('Пятипредметные наборы'!$F224 &gt;=Параметры!$A$2,"{"&amp;'Пятипредметные наборы'!A224&amp;", "&amp;'Пятипредметные наборы'!B224&amp;", "&amp;'Пятипредметные наборы'!C224&amp;", "&amp;'Пятипредметные наборы'!D224&amp;"}","")</f>
        <v>#N/A</v>
      </c>
      <c r="B1514" t="e">
        <f ca="1">IF('Пятипредметные наборы'!$F224 &gt;=Параметры!$A$2,"{"&amp;'Пятипредметные наборы'!E224&amp;"}","")</f>
        <v>#N/A</v>
      </c>
      <c r="C1514" t="e">
        <f ca="1">'Пятипредметные наборы'!$F224/COUNT('Список покупок'!$A$2:$A$31)</f>
        <v>#N/A</v>
      </c>
      <c r="D1514" t="e">
        <f ca="1">'Пятипредметные наборы'!$F224/INDIRECT(ADDRESS(MATCH(A1514,Таблицы!$T$3:$T$212)+1,5,,,Таблицы!$T$1))</f>
        <v>#N/A</v>
      </c>
      <c r="E1514" s="5" t="e">
        <f t="shared" ca="1" si="23"/>
        <v>#N/A</v>
      </c>
    </row>
    <row r="1515" spans="1:5" hidden="1" x14ac:dyDescent="0.3">
      <c r="A1515" t="e">
        <f ca="1">IF('Пятипредметные наборы'!$F225 &gt;=Параметры!$A$2,"{"&amp;'Пятипредметные наборы'!A225&amp;", "&amp;'Пятипредметные наборы'!B225&amp;", "&amp;'Пятипредметные наборы'!C225&amp;", "&amp;'Пятипредметные наборы'!D225&amp;"}","")</f>
        <v>#N/A</v>
      </c>
      <c r="B1515" t="e">
        <f ca="1">IF('Пятипредметные наборы'!$F225 &gt;=Параметры!$A$2,"{"&amp;'Пятипредметные наборы'!E225&amp;"}","")</f>
        <v>#N/A</v>
      </c>
      <c r="C1515" t="e">
        <f ca="1">'Пятипредметные наборы'!$F225/COUNT('Список покупок'!$A$2:$A$31)</f>
        <v>#N/A</v>
      </c>
      <c r="D1515" t="e">
        <f ca="1">'Пятипредметные наборы'!$F225/INDIRECT(ADDRESS(MATCH(A1515,Таблицы!$T$3:$T$212)+1,5,,,Таблицы!$T$1))</f>
        <v>#N/A</v>
      </c>
      <c r="E1515" s="5" t="e">
        <f t="shared" ca="1" si="23"/>
        <v>#N/A</v>
      </c>
    </row>
    <row r="1516" spans="1:5" hidden="1" x14ac:dyDescent="0.3">
      <c r="A1516" t="e">
        <f ca="1">IF('Пятипредметные наборы'!$F226 &gt;=Параметры!$A$2,"{"&amp;'Пятипредметные наборы'!A226&amp;", "&amp;'Пятипредметные наборы'!B226&amp;", "&amp;'Пятипредметные наборы'!C226&amp;", "&amp;'Пятипредметные наборы'!D226&amp;"}","")</f>
        <v>#N/A</v>
      </c>
      <c r="B1516" t="e">
        <f ca="1">IF('Пятипредметные наборы'!$F226 &gt;=Параметры!$A$2,"{"&amp;'Пятипредметные наборы'!E226&amp;"}","")</f>
        <v>#N/A</v>
      </c>
      <c r="C1516" t="e">
        <f ca="1">'Пятипредметные наборы'!$F226/COUNT('Список покупок'!$A$2:$A$31)</f>
        <v>#N/A</v>
      </c>
      <c r="D1516" t="e">
        <f ca="1">'Пятипредметные наборы'!$F226/INDIRECT(ADDRESS(MATCH(A1516,Таблицы!$T$3:$T$212)+1,5,,,Таблицы!$T$1))</f>
        <v>#N/A</v>
      </c>
      <c r="E1516" s="5" t="e">
        <f t="shared" ca="1" si="23"/>
        <v>#N/A</v>
      </c>
    </row>
    <row r="1517" spans="1:5" hidden="1" x14ac:dyDescent="0.3">
      <c r="A1517" t="e">
        <f ca="1">IF('Пятипредметные наборы'!$F227 &gt;=Параметры!$A$2,"{"&amp;'Пятипредметные наборы'!A227&amp;", "&amp;'Пятипредметные наборы'!B227&amp;", "&amp;'Пятипредметные наборы'!C227&amp;", "&amp;'Пятипредметные наборы'!D227&amp;"}","")</f>
        <v>#N/A</v>
      </c>
      <c r="B1517" t="e">
        <f ca="1">IF('Пятипредметные наборы'!$F227 &gt;=Параметры!$A$2,"{"&amp;'Пятипредметные наборы'!E227&amp;"}","")</f>
        <v>#N/A</v>
      </c>
      <c r="C1517" t="e">
        <f ca="1">'Пятипредметные наборы'!$F227/COUNT('Список покупок'!$A$2:$A$31)</f>
        <v>#N/A</v>
      </c>
      <c r="D1517" t="e">
        <f ca="1">'Пятипредметные наборы'!$F227/INDIRECT(ADDRESS(MATCH(A1517,Таблицы!$T$3:$T$212)+1,5,,,Таблицы!$T$1))</f>
        <v>#N/A</v>
      </c>
      <c r="E1517" s="5" t="e">
        <f t="shared" ca="1" si="23"/>
        <v>#N/A</v>
      </c>
    </row>
    <row r="1518" spans="1:5" hidden="1" x14ac:dyDescent="0.3">
      <c r="A1518" t="e">
        <f ca="1">IF('Пятипредметные наборы'!$F228 &gt;=Параметры!$A$2,"{"&amp;'Пятипредметные наборы'!A228&amp;", "&amp;'Пятипредметные наборы'!B228&amp;", "&amp;'Пятипредметные наборы'!C228&amp;", "&amp;'Пятипредметные наборы'!D228&amp;"}","")</f>
        <v>#N/A</v>
      </c>
      <c r="B1518" t="e">
        <f ca="1">IF('Пятипредметные наборы'!$F228 &gt;=Параметры!$A$2,"{"&amp;'Пятипредметные наборы'!E228&amp;"}","")</f>
        <v>#N/A</v>
      </c>
      <c r="C1518" t="e">
        <f ca="1">'Пятипредметные наборы'!$F228/COUNT('Список покупок'!$A$2:$A$31)</f>
        <v>#N/A</v>
      </c>
      <c r="D1518" t="e">
        <f ca="1">'Пятипредметные наборы'!$F228/INDIRECT(ADDRESS(MATCH(A1518,Таблицы!$T$3:$T$212)+1,5,,,Таблицы!$T$1))</f>
        <v>#N/A</v>
      </c>
      <c r="E1518" s="5" t="e">
        <f t="shared" ca="1" si="23"/>
        <v>#N/A</v>
      </c>
    </row>
    <row r="1519" spans="1:5" hidden="1" x14ac:dyDescent="0.3">
      <c r="A1519" t="e">
        <f ca="1">IF('Пятипредметные наборы'!$F229 &gt;=Параметры!$A$2,"{"&amp;'Пятипредметные наборы'!A229&amp;", "&amp;'Пятипредметные наборы'!B229&amp;", "&amp;'Пятипредметные наборы'!C229&amp;", "&amp;'Пятипредметные наборы'!D229&amp;"}","")</f>
        <v>#N/A</v>
      </c>
      <c r="B1519" t="e">
        <f ca="1">IF('Пятипредметные наборы'!$F229 &gt;=Параметры!$A$2,"{"&amp;'Пятипредметные наборы'!E229&amp;"}","")</f>
        <v>#N/A</v>
      </c>
      <c r="C1519" t="e">
        <f ca="1">'Пятипредметные наборы'!$F229/COUNT('Список покупок'!$A$2:$A$31)</f>
        <v>#N/A</v>
      </c>
      <c r="D1519" t="e">
        <f ca="1">'Пятипредметные наборы'!$F229/INDIRECT(ADDRESS(MATCH(A1519,Таблицы!$T$3:$T$212)+1,5,,,Таблицы!$T$1))</f>
        <v>#N/A</v>
      </c>
      <c r="E1519" s="5" t="e">
        <f t="shared" ca="1" si="23"/>
        <v>#N/A</v>
      </c>
    </row>
    <row r="1520" spans="1:5" hidden="1" x14ac:dyDescent="0.3">
      <c r="A1520" t="e">
        <f ca="1">IF('Пятипредметные наборы'!$F230 &gt;=Параметры!$A$2,"{"&amp;'Пятипредметные наборы'!A230&amp;", "&amp;'Пятипредметные наборы'!B230&amp;", "&amp;'Пятипредметные наборы'!C230&amp;", "&amp;'Пятипредметные наборы'!D230&amp;"}","")</f>
        <v>#N/A</v>
      </c>
      <c r="B1520" t="e">
        <f ca="1">IF('Пятипредметные наборы'!$F230 &gt;=Параметры!$A$2,"{"&amp;'Пятипредметные наборы'!E230&amp;"}","")</f>
        <v>#N/A</v>
      </c>
      <c r="C1520" t="e">
        <f ca="1">'Пятипредметные наборы'!$F230/COUNT('Список покупок'!$A$2:$A$31)</f>
        <v>#N/A</v>
      </c>
      <c r="D1520" t="e">
        <f ca="1">'Пятипредметные наборы'!$F230/INDIRECT(ADDRESS(MATCH(A1520,Таблицы!$T$3:$T$212)+1,5,,,Таблицы!$T$1))</f>
        <v>#N/A</v>
      </c>
      <c r="E1520" s="5" t="e">
        <f t="shared" ca="1" si="23"/>
        <v>#N/A</v>
      </c>
    </row>
    <row r="1521" spans="1:5" hidden="1" x14ac:dyDescent="0.3">
      <c r="A1521" t="e">
        <f ca="1">IF('Пятипредметные наборы'!$F231 &gt;=Параметры!$A$2,"{"&amp;'Пятипредметные наборы'!A231&amp;", "&amp;'Пятипредметные наборы'!B231&amp;", "&amp;'Пятипредметные наборы'!C231&amp;", "&amp;'Пятипредметные наборы'!D231&amp;"}","")</f>
        <v>#N/A</v>
      </c>
      <c r="B1521" t="e">
        <f ca="1">IF('Пятипредметные наборы'!$F231 &gt;=Параметры!$A$2,"{"&amp;'Пятипредметные наборы'!E231&amp;"}","")</f>
        <v>#N/A</v>
      </c>
      <c r="C1521" t="e">
        <f ca="1">'Пятипредметные наборы'!$F231/COUNT('Список покупок'!$A$2:$A$31)</f>
        <v>#N/A</v>
      </c>
      <c r="D1521" t="e">
        <f ca="1">'Пятипредметные наборы'!$F231/INDIRECT(ADDRESS(MATCH(A1521,Таблицы!$T$3:$T$212)+1,5,,,Таблицы!$T$1))</f>
        <v>#N/A</v>
      </c>
      <c r="E1521" s="5" t="e">
        <f t="shared" ca="1" si="23"/>
        <v>#N/A</v>
      </c>
    </row>
    <row r="1522" spans="1:5" hidden="1" x14ac:dyDescent="0.3">
      <c r="A1522" t="e">
        <f ca="1">IF('Пятипредметные наборы'!$F232 &gt;=Параметры!$A$2,"{"&amp;'Пятипредметные наборы'!A232&amp;", "&amp;'Пятипредметные наборы'!B232&amp;", "&amp;'Пятипредметные наборы'!C232&amp;", "&amp;'Пятипредметные наборы'!D232&amp;"}","")</f>
        <v>#N/A</v>
      </c>
      <c r="B1522" t="e">
        <f ca="1">IF('Пятипредметные наборы'!$F232 &gt;=Параметры!$A$2,"{"&amp;'Пятипредметные наборы'!E232&amp;"}","")</f>
        <v>#N/A</v>
      </c>
      <c r="C1522" t="e">
        <f ca="1">'Пятипредметные наборы'!$F232/COUNT('Список покупок'!$A$2:$A$31)</f>
        <v>#N/A</v>
      </c>
      <c r="D1522" t="e">
        <f ca="1">'Пятипредметные наборы'!$F232/INDIRECT(ADDRESS(MATCH(A1522,Таблицы!$T$3:$T$212)+1,5,,,Таблицы!$T$1))</f>
        <v>#N/A</v>
      </c>
      <c r="E1522" s="5" t="e">
        <f t="shared" ca="1" si="23"/>
        <v>#N/A</v>
      </c>
    </row>
    <row r="1523" spans="1:5" hidden="1" x14ac:dyDescent="0.3">
      <c r="A1523" t="e">
        <f ca="1">IF('Пятипредметные наборы'!$F233 &gt;=Параметры!$A$2,"{"&amp;'Пятипредметные наборы'!A233&amp;", "&amp;'Пятипредметные наборы'!B233&amp;", "&amp;'Пятипредметные наборы'!C233&amp;", "&amp;'Пятипредметные наборы'!D233&amp;"}","")</f>
        <v>#N/A</v>
      </c>
      <c r="B1523" t="e">
        <f ca="1">IF('Пятипредметные наборы'!$F233 &gt;=Параметры!$A$2,"{"&amp;'Пятипредметные наборы'!E233&amp;"}","")</f>
        <v>#N/A</v>
      </c>
      <c r="C1523" t="e">
        <f ca="1">'Пятипредметные наборы'!$F233/COUNT('Список покупок'!$A$2:$A$31)</f>
        <v>#N/A</v>
      </c>
      <c r="D1523" t="e">
        <f ca="1">'Пятипредметные наборы'!$F233/INDIRECT(ADDRESS(MATCH(A1523,Таблицы!$T$3:$T$212)+1,5,,,Таблицы!$T$1))</f>
        <v>#N/A</v>
      </c>
      <c r="E1523" s="5" t="e">
        <f t="shared" ca="1" si="23"/>
        <v>#N/A</v>
      </c>
    </row>
    <row r="1524" spans="1:5" hidden="1" x14ac:dyDescent="0.3">
      <c r="A1524" t="e">
        <f ca="1">IF('Пятипредметные наборы'!$F234 &gt;=Параметры!$A$2,"{"&amp;'Пятипредметные наборы'!A234&amp;", "&amp;'Пятипредметные наборы'!B234&amp;", "&amp;'Пятипредметные наборы'!C234&amp;", "&amp;'Пятипредметные наборы'!D234&amp;"}","")</f>
        <v>#N/A</v>
      </c>
      <c r="B1524" t="e">
        <f ca="1">IF('Пятипредметные наборы'!$F234 &gt;=Параметры!$A$2,"{"&amp;'Пятипредметные наборы'!E234&amp;"}","")</f>
        <v>#N/A</v>
      </c>
      <c r="C1524" t="e">
        <f ca="1">'Пятипредметные наборы'!$F234/COUNT('Список покупок'!$A$2:$A$31)</f>
        <v>#N/A</v>
      </c>
      <c r="D1524" t="e">
        <f ca="1">'Пятипредметные наборы'!$F234/INDIRECT(ADDRESS(MATCH(A1524,Таблицы!$T$3:$T$212)+1,5,,,Таблицы!$T$1))</f>
        <v>#N/A</v>
      </c>
      <c r="E1524" s="5" t="e">
        <f t="shared" ca="1" si="23"/>
        <v>#N/A</v>
      </c>
    </row>
    <row r="1525" spans="1:5" hidden="1" x14ac:dyDescent="0.3">
      <c r="A1525" t="e">
        <f ca="1">IF('Пятипредметные наборы'!$F235 &gt;=Параметры!$A$2,"{"&amp;'Пятипредметные наборы'!A235&amp;", "&amp;'Пятипредметные наборы'!B235&amp;", "&amp;'Пятипредметные наборы'!C235&amp;", "&amp;'Пятипредметные наборы'!D235&amp;"}","")</f>
        <v>#N/A</v>
      </c>
      <c r="B1525" t="e">
        <f ca="1">IF('Пятипредметные наборы'!$F235 &gt;=Параметры!$A$2,"{"&amp;'Пятипредметные наборы'!E235&amp;"}","")</f>
        <v>#N/A</v>
      </c>
      <c r="C1525" t="e">
        <f ca="1">'Пятипредметные наборы'!$F235/COUNT('Список покупок'!$A$2:$A$31)</f>
        <v>#N/A</v>
      </c>
      <c r="D1525" t="e">
        <f ca="1">'Пятипредметные наборы'!$F235/INDIRECT(ADDRESS(MATCH(A1525,Таблицы!$T$3:$T$212)+1,5,,,Таблицы!$T$1))</f>
        <v>#N/A</v>
      </c>
      <c r="E1525" s="5" t="e">
        <f t="shared" ca="1" si="23"/>
        <v>#N/A</v>
      </c>
    </row>
    <row r="1526" spans="1:5" hidden="1" x14ac:dyDescent="0.3">
      <c r="A1526" t="e">
        <f ca="1">IF('Пятипредметные наборы'!$F236 &gt;=Параметры!$A$2,"{"&amp;'Пятипредметные наборы'!A236&amp;", "&amp;'Пятипредметные наборы'!B236&amp;", "&amp;'Пятипредметные наборы'!C236&amp;", "&amp;'Пятипредметные наборы'!D236&amp;"}","")</f>
        <v>#N/A</v>
      </c>
      <c r="B1526" t="e">
        <f ca="1">IF('Пятипредметные наборы'!$F236 &gt;=Параметры!$A$2,"{"&amp;'Пятипредметные наборы'!E236&amp;"}","")</f>
        <v>#N/A</v>
      </c>
      <c r="C1526" t="e">
        <f ca="1">'Пятипредметные наборы'!$F236/COUNT('Список покупок'!$A$2:$A$31)</f>
        <v>#N/A</v>
      </c>
      <c r="D1526" t="e">
        <f ca="1">'Пятипредметные наборы'!$F236/INDIRECT(ADDRESS(MATCH(A1526,Таблицы!$T$3:$T$212)+1,5,,,Таблицы!$T$1))</f>
        <v>#N/A</v>
      </c>
      <c r="E1526" s="5" t="e">
        <f t="shared" ca="1" si="23"/>
        <v>#N/A</v>
      </c>
    </row>
    <row r="1527" spans="1:5" hidden="1" x14ac:dyDescent="0.3">
      <c r="A1527" t="e">
        <f ca="1">IF('Пятипредметные наборы'!$F237 &gt;=Параметры!$A$2,"{"&amp;'Пятипредметные наборы'!A237&amp;", "&amp;'Пятипредметные наборы'!B237&amp;", "&amp;'Пятипредметные наборы'!C237&amp;", "&amp;'Пятипредметные наборы'!D237&amp;"}","")</f>
        <v>#N/A</v>
      </c>
      <c r="B1527" t="e">
        <f ca="1">IF('Пятипредметные наборы'!$F237 &gt;=Параметры!$A$2,"{"&amp;'Пятипредметные наборы'!E237&amp;"}","")</f>
        <v>#N/A</v>
      </c>
      <c r="C1527" t="e">
        <f ca="1">'Пятипредметные наборы'!$F237/COUNT('Список покупок'!$A$2:$A$31)</f>
        <v>#N/A</v>
      </c>
      <c r="D1527" t="e">
        <f ca="1">'Пятипредметные наборы'!$F237/INDIRECT(ADDRESS(MATCH(A1527,Таблицы!$T$3:$T$212)+1,5,,,Таблицы!$T$1))</f>
        <v>#N/A</v>
      </c>
      <c r="E1527" s="5" t="e">
        <f t="shared" ca="1" si="23"/>
        <v>#N/A</v>
      </c>
    </row>
    <row r="1528" spans="1:5" hidden="1" x14ac:dyDescent="0.3">
      <c r="A1528" t="e">
        <f ca="1">IF('Пятипредметные наборы'!$F238 &gt;=Параметры!$A$2,"{"&amp;'Пятипредметные наборы'!A238&amp;", "&amp;'Пятипредметные наборы'!B238&amp;", "&amp;'Пятипредметные наборы'!C238&amp;", "&amp;'Пятипредметные наборы'!D238&amp;"}","")</f>
        <v>#N/A</v>
      </c>
      <c r="B1528" t="e">
        <f ca="1">IF('Пятипредметные наборы'!$F238 &gt;=Параметры!$A$2,"{"&amp;'Пятипредметные наборы'!E238&amp;"}","")</f>
        <v>#N/A</v>
      </c>
      <c r="C1528" t="e">
        <f ca="1">'Пятипредметные наборы'!$F238/COUNT('Список покупок'!$A$2:$A$31)</f>
        <v>#N/A</v>
      </c>
      <c r="D1528" t="e">
        <f ca="1">'Пятипредметные наборы'!$F238/INDIRECT(ADDRESS(MATCH(A1528,Таблицы!$T$3:$T$212)+1,5,,,Таблицы!$T$1))</f>
        <v>#N/A</v>
      </c>
      <c r="E1528" s="5" t="e">
        <f t="shared" ca="1" si="23"/>
        <v>#N/A</v>
      </c>
    </row>
    <row r="1529" spans="1:5" hidden="1" x14ac:dyDescent="0.3">
      <c r="A1529" t="e">
        <f ca="1">IF('Пятипредметные наборы'!$F239 &gt;=Параметры!$A$2,"{"&amp;'Пятипредметные наборы'!A239&amp;", "&amp;'Пятипредметные наборы'!B239&amp;", "&amp;'Пятипредметные наборы'!C239&amp;", "&amp;'Пятипредметные наборы'!D239&amp;"}","")</f>
        <v>#N/A</v>
      </c>
      <c r="B1529" t="e">
        <f ca="1">IF('Пятипредметные наборы'!$F239 &gt;=Параметры!$A$2,"{"&amp;'Пятипредметные наборы'!E239&amp;"}","")</f>
        <v>#N/A</v>
      </c>
      <c r="C1529" t="e">
        <f ca="1">'Пятипредметные наборы'!$F239/COUNT('Список покупок'!$A$2:$A$31)</f>
        <v>#N/A</v>
      </c>
      <c r="D1529" t="e">
        <f ca="1">'Пятипредметные наборы'!$F239/INDIRECT(ADDRESS(MATCH(A1529,Таблицы!$T$3:$T$212)+1,5,,,Таблицы!$T$1))</f>
        <v>#N/A</v>
      </c>
      <c r="E1529" s="5" t="e">
        <f t="shared" ca="1" si="23"/>
        <v>#N/A</v>
      </c>
    </row>
    <row r="1530" spans="1:5" hidden="1" x14ac:dyDescent="0.3">
      <c r="A1530" t="e">
        <f ca="1">IF('Пятипредметные наборы'!$F240 &gt;=Параметры!$A$2,"{"&amp;'Пятипредметные наборы'!A240&amp;", "&amp;'Пятипредметные наборы'!B240&amp;", "&amp;'Пятипредметные наборы'!C240&amp;", "&amp;'Пятипредметные наборы'!D240&amp;"}","")</f>
        <v>#N/A</v>
      </c>
      <c r="B1530" t="e">
        <f ca="1">IF('Пятипредметные наборы'!$F240 &gt;=Параметры!$A$2,"{"&amp;'Пятипредметные наборы'!E240&amp;"}","")</f>
        <v>#N/A</v>
      </c>
      <c r="C1530" t="e">
        <f ca="1">'Пятипредметные наборы'!$F240/COUNT('Список покупок'!$A$2:$A$31)</f>
        <v>#N/A</v>
      </c>
      <c r="D1530" t="e">
        <f ca="1">'Пятипредметные наборы'!$F240/INDIRECT(ADDRESS(MATCH(A1530,Таблицы!$T$3:$T$212)+1,5,,,Таблицы!$T$1))</f>
        <v>#N/A</v>
      </c>
      <c r="E1530" s="5" t="e">
        <f t="shared" ca="1" si="23"/>
        <v>#N/A</v>
      </c>
    </row>
    <row r="1531" spans="1:5" hidden="1" x14ac:dyDescent="0.3">
      <c r="A1531" t="e">
        <f ca="1">IF('Пятипредметные наборы'!$F241 &gt;=Параметры!$A$2,"{"&amp;'Пятипредметные наборы'!A241&amp;", "&amp;'Пятипредметные наборы'!B241&amp;", "&amp;'Пятипредметные наборы'!C241&amp;", "&amp;'Пятипредметные наборы'!D241&amp;"}","")</f>
        <v>#N/A</v>
      </c>
      <c r="B1531" t="e">
        <f ca="1">IF('Пятипредметные наборы'!$F241 &gt;=Параметры!$A$2,"{"&amp;'Пятипредметные наборы'!E241&amp;"}","")</f>
        <v>#N/A</v>
      </c>
      <c r="C1531" t="e">
        <f ca="1">'Пятипредметные наборы'!$F241/COUNT('Список покупок'!$A$2:$A$31)</f>
        <v>#N/A</v>
      </c>
      <c r="D1531" t="e">
        <f ca="1">'Пятипредметные наборы'!$F241/INDIRECT(ADDRESS(MATCH(A1531,Таблицы!$T$3:$T$212)+1,5,,,Таблицы!$T$1))</f>
        <v>#N/A</v>
      </c>
      <c r="E1531" s="5" t="e">
        <f t="shared" ca="1" si="23"/>
        <v>#N/A</v>
      </c>
    </row>
    <row r="1532" spans="1:5" hidden="1" x14ac:dyDescent="0.3">
      <c r="A1532" t="e">
        <f ca="1">IF('Пятипредметные наборы'!$F242 &gt;=Параметры!$A$2,"{"&amp;'Пятипредметные наборы'!A242&amp;", "&amp;'Пятипредметные наборы'!B242&amp;", "&amp;'Пятипредметные наборы'!C242&amp;", "&amp;'Пятипредметные наборы'!D242&amp;"}","")</f>
        <v>#N/A</v>
      </c>
      <c r="B1532" t="e">
        <f ca="1">IF('Пятипредметные наборы'!$F242 &gt;=Параметры!$A$2,"{"&amp;'Пятипредметные наборы'!E242&amp;"}","")</f>
        <v>#N/A</v>
      </c>
      <c r="C1532" t="e">
        <f ca="1">'Пятипредметные наборы'!$F242/COUNT('Список покупок'!$A$2:$A$31)</f>
        <v>#N/A</v>
      </c>
      <c r="D1532" t="e">
        <f ca="1">'Пятипредметные наборы'!$F242/INDIRECT(ADDRESS(MATCH(A1532,Таблицы!$T$3:$T$212)+1,5,,,Таблицы!$T$1))</f>
        <v>#N/A</v>
      </c>
      <c r="E1532" s="5" t="e">
        <f t="shared" ca="1" si="23"/>
        <v>#N/A</v>
      </c>
    </row>
    <row r="1533" spans="1:5" hidden="1" x14ac:dyDescent="0.3">
      <c r="A1533" t="e">
        <f ca="1">IF('Пятипредметные наборы'!$F243 &gt;=Параметры!$A$2,"{"&amp;'Пятипредметные наборы'!A243&amp;", "&amp;'Пятипредметные наборы'!B243&amp;", "&amp;'Пятипредметные наборы'!C243&amp;", "&amp;'Пятипредметные наборы'!D243&amp;"}","")</f>
        <v>#N/A</v>
      </c>
      <c r="B1533" t="e">
        <f ca="1">IF('Пятипредметные наборы'!$F243 &gt;=Параметры!$A$2,"{"&amp;'Пятипредметные наборы'!E243&amp;"}","")</f>
        <v>#N/A</v>
      </c>
      <c r="C1533" t="e">
        <f ca="1">'Пятипредметные наборы'!$F243/COUNT('Список покупок'!$A$2:$A$31)</f>
        <v>#N/A</v>
      </c>
      <c r="D1533" t="e">
        <f ca="1">'Пятипредметные наборы'!$F243/INDIRECT(ADDRESS(MATCH(A1533,Таблицы!$T$3:$T$212)+1,5,,,Таблицы!$T$1))</f>
        <v>#N/A</v>
      </c>
      <c r="E1533" s="5" t="e">
        <f t="shared" ca="1" si="23"/>
        <v>#N/A</v>
      </c>
    </row>
    <row r="1534" spans="1:5" hidden="1" x14ac:dyDescent="0.3">
      <c r="A1534" t="e">
        <f ca="1">IF('Пятипредметные наборы'!$F244 &gt;=Параметры!$A$2,"{"&amp;'Пятипредметные наборы'!A244&amp;", "&amp;'Пятипредметные наборы'!B244&amp;", "&amp;'Пятипредметные наборы'!C244&amp;", "&amp;'Пятипредметные наборы'!D244&amp;"}","")</f>
        <v>#N/A</v>
      </c>
      <c r="B1534" t="e">
        <f ca="1">IF('Пятипредметные наборы'!$F244 &gt;=Параметры!$A$2,"{"&amp;'Пятипредметные наборы'!E244&amp;"}","")</f>
        <v>#N/A</v>
      </c>
      <c r="C1534" t="e">
        <f ca="1">'Пятипредметные наборы'!$F244/COUNT('Список покупок'!$A$2:$A$31)</f>
        <v>#N/A</v>
      </c>
      <c r="D1534" t="e">
        <f ca="1">'Пятипредметные наборы'!$F244/INDIRECT(ADDRESS(MATCH(A1534,Таблицы!$T$3:$T$212)+1,5,,,Таблицы!$T$1))</f>
        <v>#N/A</v>
      </c>
      <c r="E1534" s="5" t="e">
        <f t="shared" ca="1" si="23"/>
        <v>#N/A</v>
      </c>
    </row>
    <row r="1535" spans="1:5" hidden="1" x14ac:dyDescent="0.3">
      <c r="A1535" t="e">
        <f ca="1">IF('Пятипредметные наборы'!$F245 &gt;=Параметры!$A$2,"{"&amp;'Пятипредметные наборы'!A245&amp;", "&amp;'Пятипредметные наборы'!B245&amp;", "&amp;'Пятипредметные наборы'!C245&amp;", "&amp;'Пятипредметные наборы'!D245&amp;"}","")</f>
        <v>#N/A</v>
      </c>
      <c r="B1535" t="e">
        <f ca="1">IF('Пятипредметные наборы'!$F245 &gt;=Параметры!$A$2,"{"&amp;'Пятипредметные наборы'!E245&amp;"}","")</f>
        <v>#N/A</v>
      </c>
      <c r="C1535" t="e">
        <f ca="1">'Пятипредметные наборы'!$F245/COUNT('Список покупок'!$A$2:$A$31)</f>
        <v>#N/A</v>
      </c>
      <c r="D1535" t="e">
        <f ca="1">'Пятипредметные наборы'!$F245/INDIRECT(ADDRESS(MATCH(A1535,Таблицы!$T$3:$T$212)+1,5,,,Таблицы!$T$1))</f>
        <v>#N/A</v>
      </c>
      <c r="E1535" s="5" t="e">
        <f t="shared" ca="1" si="23"/>
        <v>#N/A</v>
      </c>
    </row>
    <row r="1536" spans="1:5" hidden="1" x14ac:dyDescent="0.3">
      <c r="A1536" t="e">
        <f ca="1">IF('Пятипредметные наборы'!$F246 &gt;=Параметры!$A$2,"{"&amp;'Пятипредметные наборы'!A246&amp;", "&amp;'Пятипредметные наборы'!B246&amp;", "&amp;'Пятипредметные наборы'!C246&amp;", "&amp;'Пятипредметные наборы'!D246&amp;"}","")</f>
        <v>#N/A</v>
      </c>
      <c r="B1536" t="e">
        <f ca="1">IF('Пятипредметные наборы'!$F246 &gt;=Параметры!$A$2,"{"&amp;'Пятипредметные наборы'!E246&amp;"}","")</f>
        <v>#N/A</v>
      </c>
      <c r="C1536" t="e">
        <f ca="1">'Пятипредметные наборы'!$F246/COUNT('Список покупок'!$A$2:$A$31)</f>
        <v>#N/A</v>
      </c>
      <c r="D1536" t="e">
        <f ca="1">'Пятипредметные наборы'!$F246/INDIRECT(ADDRESS(MATCH(A1536,Таблицы!$T$3:$T$212)+1,5,,,Таблицы!$T$1))</f>
        <v>#N/A</v>
      </c>
      <c r="E1536" s="5" t="e">
        <f t="shared" ca="1" si="23"/>
        <v>#N/A</v>
      </c>
    </row>
    <row r="1537" spans="1:5" hidden="1" x14ac:dyDescent="0.3">
      <c r="A1537" t="e">
        <f ca="1">IF('Пятипредметные наборы'!$F247 &gt;=Параметры!$A$2,"{"&amp;'Пятипредметные наборы'!A247&amp;", "&amp;'Пятипредметные наборы'!B247&amp;", "&amp;'Пятипредметные наборы'!C247&amp;", "&amp;'Пятипредметные наборы'!D247&amp;"}","")</f>
        <v>#N/A</v>
      </c>
      <c r="B1537" t="e">
        <f ca="1">IF('Пятипредметные наборы'!$F247 &gt;=Параметры!$A$2,"{"&amp;'Пятипредметные наборы'!E247&amp;"}","")</f>
        <v>#N/A</v>
      </c>
      <c r="C1537" t="e">
        <f ca="1">'Пятипредметные наборы'!$F247/COUNT('Список покупок'!$A$2:$A$31)</f>
        <v>#N/A</v>
      </c>
      <c r="D1537" t="e">
        <f ca="1">'Пятипредметные наборы'!$F247/INDIRECT(ADDRESS(MATCH(A1537,Таблицы!$T$3:$T$212)+1,5,,,Таблицы!$T$1))</f>
        <v>#N/A</v>
      </c>
      <c r="E1537" s="5" t="e">
        <f t="shared" ca="1" si="23"/>
        <v>#N/A</v>
      </c>
    </row>
    <row r="1538" spans="1:5" hidden="1" x14ac:dyDescent="0.3">
      <c r="A1538" t="e">
        <f ca="1">IF('Пятипредметные наборы'!$F248 &gt;=Параметры!$A$2,"{"&amp;'Пятипредметные наборы'!A248&amp;", "&amp;'Пятипредметные наборы'!B248&amp;", "&amp;'Пятипредметные наборы'!C248&amp;", "&amp;'Пятипредметные наборы'!D248&amp;"}","")</f>
        <v>#N/A</v>
      </c>
      <c r="B1538" t="e">
        <f ca="1">IF('Пятипредметные наборы'!$F248 &gt;=Параметры!$A$2,"{"&amp;'Пятипредметные наборы'!E248&amp;"}","")</f>
        <v>#N/A</v>
      </c>
      <c r="C1538" t="e">
        <f ca="1">'Пятипредметные наборы'!$F248/COUNT('Список покупок'!$A$2:$A$31)</f>
        <v>#N/A</v>
      </c>
      <c r="D1538" t="e">
        <f ca="1">'Пятипредметные наборы'!$F248/INDIRECT(ADDRESS(MATCH(A1538,Таблицы!$T$3:$T$212)+1,5,,,Таблицы!$T$1))</f>
        <v>#N/A</v>
      </c>
      <c r="E1538" s="5" t="e">
        <f t="shared" ca="1" si="23"/>
        <v>#N/A</v>
      </c>
    </row>
    <row r="1539" spans="1:5" hidden="1" x14ac:dyDescent="0.3">
      <c r="A1539" t="e">
        <f ca="1">IF('Пятипредметные наборы'!$F249 &gt;=Параметры!$A$2,"{"&amp;'Пятипредметные наборы'!A249&amp;", "&amp;'Пятипредметные наборы'!B249&amp;", "&amp;'Пятипредметные наборы'!C249&amp;", "&amp;'Пятипредметные наборы'!D249&amp;"}","")</f>
        <v>#N/A</v>
      </c>
      <c r="B1539" t="e">
        <f ca="1">IF('Пятипредметные наборы'!$F249 &gt;=Параметры!$A$2,"{"&amp;'Пятипредметные наборы'!E249&amp;"}","")</f>
        <v>#N/A</v>
      </c>
      <c r="C1539" t="e">
        <f ca="1">'Пятипредметные наборы'!$F249/COUNT('Список покупок'!$A$2:$A$31)</f>
        <v>#N/A</v>
      </c>
      <c r="D1539" t="e">
        <f ca="1">'Пятипредметные наборы'!$F249/INDIRECT(ADDRESS(MATCH(A1539,Таблицы!$T$3:$T$212)+1,5,,,Таблицы!$T$1))</f>
        <v>#N/A</v>
      </c>
      <c r="E1539" s="5" t="e">
        <f t="shared" ca="1" si="23"/>
        <v>#N/A</v>
      </c>
    </row>
    <row r="1540" spans="1:5" hidden="1" x14ac:dyDescent="0.3">
      <c r="A1540" t="e">
        <f ca="1">IF('Пятипредметные наборы'!$F250 &gt;=Параметры!$A$2,"{"&amp;'Пятипредметные наборы'!A250&amp;", "&amp;'Пятипредметные наборы'!B250&amp;", "&amp;'Пятипредметные наборы'!C250&amp;", "&amp;'Пятипредметные наборы'!D250&amp;"}","")</f>
        <v>#N/A</v>
      </c>
      <c r="B1540" t="e">
        <f ca="1">IF('Пятипредметные наборы'!$F250 &gt;=Параметры!$A$2,"{"&amp;'Пятипредметные наборы'!E250&amp;"}","")</f>
        <v>#N/A</v>
      </c>
      <c r="C1540" t="e">
        <f ca="1">'Пятипредметные наборы'!$F250/COUNT('Список покупок'!$A$2:$A$31)</f>
        <v>#N/A</v>
      </c>
      <c r="D1540" t="e">
        <f ca="1">'Пятипредметные наборы'!$F250/INDIRECT(ADDRESS(MATCH(A1540,Таблицы!$T$3:$T$212)+1,5,,,Таблицы!$T$1))</f>
        <v>#N/A</v>
      </c>
      <c r="E1540" s="5" t="e">
        <f t="shared" ca="1" si="23"/>
        <v>#N/A</v>
      </c>
    </row>
    <row r="1541" spans="1:5" hidden="1" x14ac:dyDescent="0.3">
      <c r="A1541" t="e">
        <f ca="1">IF('Пятипредметные наборы'!$F251 &gt;=Параметры!$A$2,"{"&amp;'Пятипредметные наборы'!A251&amp;", "&amp;'Пятипредметные наборы'!B251&amp;", "&amp;'Пятипредметные наборы'!C251&amp;", "&amp;'Пятипредметные наборы'!D251&amp;"}","")</f>
        <v>#N/A</v>
      </c>
      <c r="B1541" t="e">
        <f ca="1">IF('Пятипредметные наборы'!$F251 &gt;=Параметры!$A$2,"{"&amp;'Пятипредметные наборы'!E251&amp;"}","")</f>
        <v>#N/A</v>
      </c>
      <c r="C1541" t="e">
        <f ca="1">'Пятипредметные наборы'!$F251/COUNT('Список покупок'!$A$2:$A$31)</f>
        <v>#N/A</v>
      </c>
      <c r="D1541" t="e">
        <f ca="1">'Пятипредметные наборы'!$F251/INDIRECT(ADDRESS(MATCH(A1541,Таблицы!$T$3:$T$212)+1,5,,,Таблицы!$T$1))</f>
        <v>#N/A</v>
      </c>
      <c r="E1541" s="5" t="e">
        <f t="shared" ref="E1541:E1604" ca="1" si="24">C1541*D1541</f>
        <v>#N/A</v>
      </c>
    </row>
    <row r="1542" spans="1:5" hidden="1" x14ac:dyDescent="0.3">
      <c r="A1542" t="e">
        <f ca="1">IF('Пятипредметные наборы'!$F252 &gt;=Параметры!$A$2,"{"&amp;'Пятипредметные наборы'!A252&amp;", "&amp;'Пятипредметные наборы'!B252&amp;", "&amp;'Пятипредметные наборы'!C252&amp;", "&amp;'Пятипредметные наборы'!D252&amp;"}","")</f>
        <v>#N/A</v>
      </c>
      <c r="B1542" t="e">
        <f ca="1">IF('Пятипредметные наборы'!$F252 &gt;=Параметры!$A$2,"{"&amp;'Пятипредметные наборы'!E252&amp;"}","")</f>
        <v>#N/A</v>
      </c>
      <c r="C1542" t="e">
        <f ca="1">'Пятипредметные наборы'!$F252/COUNT('Список покупок'!$A$2:$A$31)</f>
        <v>#N/A</v>
      </c>
      <c r="D1542" t="e">
        <f ca="1">'Пятипредметные наборы'!$F252/INDIRECT(ADDRESS(MATCH(A1542,Таблицы!$T$3:$T$212)+1,5,,,Таблицы!$T$1))</f>
        <v>#N/A</v>
      </c>
      <c r="E1542" s="5" t="e">
        <f t="shared" ca="1" si="24"/>
        <v>#N/A</v>
      </c>
    </row>
    <row r="1543" spans="1:5" hidden="1" x14ac:dyDescent="0.3">
      <c r="A1543" t="e">
        <f ca="1">IF('Пятипредметные наборы'!$F253 &gt;=Параметры!$A$2,"{"&amp;'Пятипредметные наборы'!A253&amp;", "&amp;'Пятипредметные наборы'!B253&amp;", "&amp;'Пятипредметные наборы'!C253&amp;", "&amp;'Пятипредметные наборы'!D253&amp;"}","")</f>
        <v>#N/A</v>
      </c>
      <c r="B1543" t="e">
        <f ca="1">IF('Пятипредметные наборы'!$F253 &gt;=Параметры!$A$2,"{"&amp;'Пятипредметные наборы'!E253&amp;"}","")</f>
        <v>#N/A</v>
      </c>
      <c r="C1543" t="e">
        <f ca="1">'Пятипредметные наборы'!$F253/COUNT('Список покупок'!$A$2:$A$31)</f>
        <v>#N/A</v>
      </c>
      <c r="D1543" t="e">
        <f ca="1">'Пятипредметные наборы'!$F253/INDIRECT(ADDRESS(MATCH(A1543,Таблицы!$T$3:$T$212)+1,5,,,Таблицы!$T$1))</f>
        <v>#N/A</v>
      </c>
      <c r="E1543" s="5" t="e">
        <f t="shared" ca="1" si="24"/>
        <v>#N/A</v>
      </c>
    </row>
    <row r="1544" spans="1:5" hidden="1" x14ac:dyDescent="0.3">
      <c r="A1544" t="e">
        <f ca="1">IF('Пятипредметные наборы'!$F2 &gt;=Параметры!$A$2,"{"&amp;'Пятипредметные наборы'!A2&amp;", "&amp;'Пятипредметные наборы'!B2&amp;", "&amp;'Пятипредметные наборы'!C2&amp;", "&amp;'Пятипредметные наборы'!E2&amp;"}","")</f>
        <v>#N/A</v>
      </c>
      <c r="B1544" t="e">
        <f ca="1">IF('Пятипредметные наборы'!$F2 &gt;=Параметры!$A$2,"{"&amp;'Пятипредметные наборы'!E2&amp;"}","")</f>
        <v>#N/A</v>
      </c>
      <c r="C1544" t="e">
        <f ca="1">'Пятипредметные наборы'!$F2/COUNT('Список покупок'!$A$2:$A$31)</f>
        <v>#N/A</v>
      </c>
      <c r="D1544" t="e">
        <f ca="1">'Пятипредметные наборы'!$F2/INDIRECT(ADDRESS(MATCH(A1544,Таблицы!$T$3:$T$212)+1,5,,,Таблицы!$T$1))</f>
        <v>#N/A</v>
      </c>
      <c r="E1544" s="5" t="e">
        <f t="shared" ca="1" si="24"/>
        <v>#N/A</v>
      </c>
    </row>
    <row r="1545" spans="1:5" hidden="1" x14ac:dyDescent="0.3">
      <c r="A1545" t="e">
        <f ca="1">IF('Пятипредметные наборы'!$F3 &gt;=Параметры!$A$2,"{"&amp;'Пятипредметные наборы'!A3&amp;", "&amp;'Пятипредметные наборы'!B3&amp;", "&amp;'Пятипредметные наборы'!C3&amp;", "&amp;'Пятипредметные наборы'!E3&amp;"}","")</f>
        <v>#N/A</v>
      </c>
      <c r="B1545" t="e">
        <f ca="1">IF('Пятипредметные наборы'!$F3 &gt;=Параметры!$A$2,"{"&amp;'Пятипредметные наборы'!E3&amp;"}","")</f>
        <v>#N/A</v>
      </c>
      <c r="C1545" t="e">
        <f ca="1">'Пятипредметные наборы'!$F3/COUNT('Список покупок'!$A$2:$A$31)</f>
        <v>#N/A</v>
      </c>
      <c r="D1545" t="e">
        <f ca="1">'Пятипредметные наборы'!$F3/INDIRECT(ADDRESS(MATCH(A1545,Таблицы!$T$3:$T$212)+1,5,,,Таблицы!$T$1))</f>
        <v>#N/A</v>
      </c>
      <c r="E1545" s="5" t="e">
        <f t="shared" ca="1" si="24"/>
        <v>#N/A</v>
      </c>
    </row>
    <row r="1546" spans="1:5" hidden="1" x14ac:dyDescent="0.3">
      <c r="A1546" t="e">
        <f ca="1">IF('Пятипредметные наборы'!$F4 &gt;=Параметры!$A$2,"{"&amp;'Пятипредметные наборы'!A4&amp;", "&amp;'Пятипредметные наборы'!B4&amp;", "&amp;'Пятипредметные наборы'!C4&amp;", "&amp;'Пятипредметные наборы'!E4&amp;"}","")</f>
        <v>#N/A</v>
      </c>
      <c r="B1546" t="e">
        <f ca="1">IF('Пятипредметные наборы'!$F4 &gt;=Параметры!$A$2,"{"&amp;'Пятипредметные наборы'!E4&amp;"}","")</f>
        <v>#N/A</v>
      </c>
      <c r="C1546" t="e">
        <f ca="1">'Пятипредметные наборы'!$F4/COUNT('Список покупок'!$A$2:$A$31)</f>
        <v>#N/A</v>
      </c>
      <c r="D1546" t="e">
        <f ca="1">'Пятипредметные наборы'!$F4/INDIRECT(ADDRESS(MATCH(A1546,Таблицы!$T$3:$T$212)+1,5,,,Таблицы!$T$1))</f>
        <v>#N/A</v>
      </c>
      <c r="E1546" s="5" t="e">
        <f t="shared" ca="1" si="24"/>
        <v>#N/A</v>
      </c>
    </row>
    <row r="1547" spans="1:5" hidden="1" x14ac:dyDescent="0.3">
      <c r="A1547" t="e">
        <f ca="1">IF('Пятипредметные наборы'!$F5 &gt;=Параметры!$A$2,"{"&amp;'Пятипредметные наборы'!A5&amp;", "&amp;'Пятипредметные наборы'!B5&amp;", "&amp;'Пятипредметные наборы'!C5&amp;", "&amp;'Пятипредметные наборы'!E5&amp;"}","")</f>
        <v>#N/A</v>
      </c>
      <c r="B1547" t="e">
        <f ca="1">IF('Пятипредметные наборы'!$F5 &gt;=Параметры!$A$2,"{"&amp;'Пятипредметные наборы'!E5&amp;"}","")</f>
        <v>#N/A</v>
      </c>
      <c r="C1547" t="e">
        <f ca="1">'Пятипредметные наборы'!$F5/COUNT('Список покупок'!$A$2:$A$31)</f>
        <v>#N/A</v>
      </c>
      <c r="D1547" t="e">
        <f ca="1">'Пятипредметные наборы'!$F5/INDIRECT(ADDRESS(MATCH(A1547,Таблицы!$T$3:$T$212)+1,5,,,Таблицы!$T$1))</f>
        <v>#N/A</v>
      </c>
      <c r="E1547" s="5" t="e">
        <f t="shared" ca="1" si="24"/>
        <v>#N/A</v>
      </c>
    </row>
    <row r="1548" spans="1:5" hidden="1" x14ac:dyDescent="0.3">
      <c r="A1548" t="e">
        <f ca="1">IF('Пятипредметные наборы'!$F6 &gt;=Параметры!$A$2,"{"&amp;'Пятипредметные наборы'!A6&amp;", "&amp;'Пятипредметные наборы'!B6&amp;", "&amp;'Пятипредметные наборы'!C6&amp;", "&amp;'Пятипредметные наборы'!E6&amp;"}","")</f>
        <v>#N/A</v>
      </c>
      <c r="B1548" t="e">
        <f ca="1">IF('Пятипредметные наборы'!$F6 &gt;=Параметры!$A$2,"{"&amp;'Пятипредметные наборы'!E6&amp;"}","")</f>
        <v>#N/A</v>
      </c>
      <c r="C1548" t="e">
        <f ca="1">'Пятипредметные наборы'!$F6/COUNT('Список покупок'!$A$2:$A$31)</f>
        <v>#N/A</v>
      </c>
      <c r="D1548" t="e">
        <f ca="1">'Пятипредметные наборы'!$F6/INDIRECT(ADDRESS(MATCH(A1548,Таблицы!$T$3:$T$212)+1,5,,,Таблицы!$T$1))</f>
        <v>#N/A</v>
      </c>
      <c r="E1548" s="5" t="e">
        <f t="shared" ca="1" si="24"/>
        <v>#N/A</v>
      </c>
    </row>
    <row r="1549" spans="1:5" hidden="1" x14ac:dyDescent="0.3">
      <c r="A1549" t="str">
        <f ca="1">IF('Пятипредметные наборы'!$F7 &gt;=Параметры!$A$2,"{"&amp;'Пятипредметные наборы'!A7&amp;", "&amp;'Пятипредметные наборы'!B7&amp;", "&amp;'Пятипредметные наборы'!C7&amp;", "&amp;'Пятипредметные наборы'!E7&amp;"}","")</f>
        <v/>
      </c>
      <c r="B1549" t="str">
        <f ca="1">IF('Пятипредметные наборы'!$F7 &gt;=Параметры!$A$2,"{"&amp;'Пятипредметные наборы'!E7&amp;"}","")</f>
        <v/>
      </c>
      <c r="C1549">
        <f ca="1">'Пятипредметные наборы'!$F7/COUNT('Список покупок'!$A$2:$A$31)</f>
        <v>6.6666666666666666E-2</v>
      </c>
      <c r="D1549" t="e">
        <f ca="1">'Пятипредметные наборы'!$F7/INDIRECT(ADDRESS(MATCH(A1549,Таблицы!$T$3:$T$212)+1,5,,,Таблицы!$T$1))</f>
        <v>#N/A</v>
      </c>
      <c r="E1549" s="5" t="e">
        <f t="shared" ca="1" si="24"/>
        <v>#N/A</v>
      </c>
    </row>
    <row r="1550" spans="1:5" hidden="1" x14ac:dyDescent="0.3">
      <c r="A1550" t="e">
        <f ca="1">IF('Пятипредметные наборы'!$F8 &gt;=Параметры!$A$2,"{"&amp;'Пятипредметные наборы'!A8&amp;", "&amp;'Пятипредметные наборы'!B8&amp;", "&amp;'Пятипредметные наборы'!C8&amp;", "&amp;'Пятипредметные наборы'!E8&amp;"}","")</f>
        <v>#N/A</v>
      </c>
      <c r="B1550" t="e">
        <f ca="1">IF('Пятипредметные наборы'!$F8 &gt;=Параметры!$A$2,"{"&amp;'Пятипредметные наборы'!E8&amp;"}","")</f>
        <v>#N/A</v>
      </c>
      <c r="C1550" t="e">
        <f ca="1">'Пятипредметные наборы'!$F8/COUNT('Список покупок'!$A$2:$A$31)</f>
        <v>#N/A</v>
      </c>
      <c r="D1550" t="e">
        <f ca="1">'Пятипредметные наборы'!$F8/INDIRECT(ADDRESS(MATCH(A1550,Таблицы!$T$3:$T$212)+1,5,,,Таблицы!$T$1))</f>
        <v>#N/A</v>
      </c>
      <c r="E1550" s="5" t="e">
        <f t="shared" ca="1" si="24"/>
        <v>#N/A</v>
      </c>
    </row>
    <row r="1551" spans="1:5" hidden="1" x14ac:dyDescent="0.3">
      <c r="A1551" t="e">
        <f ca="1">IF('Пятипредметные наборы'!$F9 &gt;=Параметры!$A$2,"{"&amp;'Пятипредметные наборы'!A9&amp;", "&amp;'Пятипредметные наборы'!B9&amp;", "&amp;'Пятипредметные наборы'!C9&amp;", "&amp;'Пятипредметные наборы'!E9&amp;"}","")</f>
        <v>#N/A</v>
      </c>
      <c r="B1551" t="e">
        <f ca="1">IF('Пятипредметные наборы'!$F9 &gt;=Параметры!$A$2,"{"&amp;'Пятипредметные наборы'!E9&amp;"}","")</f>
        <v>#N/A</v>
      </c>
      <c r="C1551" t="e">
        <f ca="1">'Пятипредметные наборы'!$F9/COUNT('Список покупок'!$A$2:$A$31)</f>
        <v>#N/A</v>
      </c>
      <c r="D1551" t="e">
        <f ca="1">'Пятипредметные наборы'!$F9/INDIRECT(ADDRESS(MATCH(A1551,Таблицы!$T$3:$T$212)+1,5,,,Таблицы!$T$1))</f>
        <v>#N/A</v>
      </c>
      <c r="E1551" s="5" t="e">
        <f t="shared" ca="1" si="24"/>
        <v>#N/A</v>
      </c>
    </row>
    <row r="1552" spans="1:5" hidden="1" x14ac:dyDescent="0.3">
      <c r="A1552" t="e">
        <f ca="1">IF('Пятипредметные наборы'!$F10 &gt;=Параметры!$A$2,"{"&amp;'Пятипредметные наборы'!A10&amp;", "&amp;'Пятипредметные наборы'!B10&amp;", "&amp;'Пятипредметные наборы'!C10&amp;", "&amp;'Пятипредметные наборы'!E10&amp;"}","")</f>
        <v>#N/A</v>
      </c>
      <c r="B1552" t="e">
        <f ca="1">IF('Пятипредметные наборы'!$F10 &gt;=Параметры!$A$2,"{"&amp;'Пятипредметные наборы'!E10&amp;"}","")</f>
        <v>#N/A</v>
      </c>
      <c r="C1552" t="e">
        <f ca="1">'Пятипредметные наборы'!$F10/COUNT('Список покупок'!$A$2:$A$31)</f>
        <v>#N/A</v>
      </c>
      <c r="D1552" t="e">
        <f ca="1">'Пятипредметные наборы'!$F10/INDIRECT(ADDRESS(MATCH(A1552,Таблицы!$T$3:$T$212)+1,5,,,Таблицы!$T$1))</f>
        <v>#N/A</v>
      </c>
      <c r="E1552" s="5" t="e">
        <f t="shared" ca="1" si="24"/>
        <v>#N/A</v>
      </c>
    </row>
    <row r="1553" spans="1:5" hidden="1" x14ac:dyDescent="0.3">
      <c r="A1553" t="e">
        <f ca="1">IF('Пятипредметные наборы'!$F11 &gt;=Параметры!$A$2,"{"&amp;'Пятипредметные наборы'!A11&amp;", "&amp;'Пятипредметные наборы'!B11&amp;", "&amp;'Пятипредметные наборы'!C11&amp;", "&amp;'Пятипредметные наборы'!E11&amp;"}","")</f>
        <v>#N/A</v>
      </c>
      <c r="B1553" t="e">
        <f ca="1">IF('Пятипредметные наборы'!$F11 &gt;=Параметры!$A$2,"{"&amp;'Пятипредметные наборы'!E11&amp;"}","")</f>
        <v>#N/A</v>
      </c>
      <c r="C1553" t="e">
        <f ca="1">'Пятипредметные наборы'!$F11/COUNT('Список покупок'!$A$2:$A$31)</f>
        <v>#N/A</v>
      </c>
      <c r="D1553" t="e">
        <f ca="1">'Пятипредметные наборы'!$F11/INDIRECT(ADDRESS(MATCH(A1553,Таблицы!$T$3:$T$212)+1,5,,,Таблицы!$T$1))</f>
        <v>#N/A</v>
      </c>
      <c r="E1553" s="5" t="e">
        <f t="shared" ca="1" si="24"/>
        <v>#N/A</v>
      </c>
    </row>
    <row r="1554" spans="1:5" hidden="1" x14ac:dyDescent="0.3">
      <c r="A1554" t="str">
        <f ca="1">IF('Пятипредметные наборы'!$F12 &gt;=Параметры!$A$2,"{"&amp;'Пятипредметные наборы'!A12&amp;", "&amp;'Пятипредметные наборы'!B12&amp;", "&amp;'Пятипредметные наборы'!C12&amp;", "&amp;'Пятипредметные наборы'!E12&amp;"}","")</f>
        <v/>
      </c>
      <c r="B1554" t="str">
        <f ca="1">IF('Пятипредметные наборы'!$F12 &gt;=Параметры!$A$2,"{"&amp;'Пятипредметные наборы'!E12&amp;"}","")</f>
        <v/>
      </c>
      <c r="C1554">
        <f ca="1">'Пятипредметные наборы'!$F12/COUNT('Список покупок'!$A$2:$A$31)</f>
        <v>3.3333333333333333E-2</v>
      </c>
      <c r="D1554" t="e">
        <f ca="1">'Пятипредметные наборы'!$F12/INDIRECT(ADDRESS(MATCH(A1554,Таблицы!$T$3:$T$212)+1,5,,,Таблицы!$T$1))</f>
        <v>#N/A</v>
      </c>
      <c r="E1554" s="5" t="e">
        <f t="shared" ca="1" si="24"/>
        <v>#N/A</v>
      </c>
    </row>
    <row r="1555" spans="1:5" hidden="1" x14ac:dyDescent="0.3">
      <c r="A1555" t="e">
        <f ca="1">IF('Пятипредметные наборы'!$F13 &gt;=Параметры!$A$2,"{"&amp;'Пятипредметные наборы'!A13&amp;", "&amp;'Пятипредметные наборы'!B13&amp;", "&amp;'Пятипредметные наборы'!C13&amp;", "&amp;'Пятипредметные наборы'!E13&amp;"}","")</f>
        <v>#N/A</v>
      </c>
      <c r="B1555" t="e">
        <f ca="1">IF('Пятипредметные наборы'!$F13 &gt;=Параметры!$A$2,"{"&amp;'Пятипредметные наборы'!E13&amp;"}","")</f>
        <v>#N/A</v>
      </c>
      <c r="C1555" t="e">
        <f ca="1">'Пятипредметные наборы'!$F13/COUNT('Список покупок'!$A$2:$A$31)</f>
        <v>#N/A</v>
      </c>
      <c r="D1555" t="e">
        <f ca="1">'Пятипредметные наборы'!$F13/INDIRECT(ADDRESS(MATCH(A1555,Таблицы!$T$3:$T$212)+1,5,,,Таблицы!$T$1))</f>
        <v>#N/A</v>
      </c>
      <c r="E1555" s="5" t="e">
        <f t="shared" ca="1" si="24"/>
        <v>#N/A</v>
      </c>
    </row>
    <row r="1556" spans="1:5" hidden="1" x14ac:dyDescent="0.3">
      <c r="A1556" t="e">
        <f ca="1">IF('Пятипредметные наборы'!$F14 &gt;=Параметры!$A$2,"{"&amp;'Пятипредметные наборы'!A14&amp;", "&amp;'Пятипредметные наборы'!B14&amp;", "&amp;'Пятипредметные наборы'!C14&amp;", "&amp;'Пятипредметные наборы'!E14&amp;"}","")</f>
        <v>#N/A</v>
      </c>
      <c r="B1556" t="e">
        <f ca="1">IF('Пятипредметные наборы'!$F14 &gt;=Параметры!$A$2,"{"&amp;'Пятипредметные наборы'!E14&amp;"}","")</f>
        <v>#N/A</v>
      </c>
      <c r="C1556" t="e">
        <f ca="1">'Пятипредметные наборы'!$F14/COUNT('Список покупок'!$A$2:$A$31)</f>
        <v>#N/A</v>
      </c>
      <c r="D1556" t="e">
        <f ca="1">'Пятипредметные наборы'!$F14/INDIRECT(ADDRESS(MATCH(A1556,Таблицы!$T$3:$T$212)+1,5,,,Таблицы!$T$1))</f>
        <v>#N/A</v>
      </c>
      <c r="E1556" s="5" t="e">
        <f t="shared" ca="1" si="24"/>
        <v>#N/A</v>
      </c>
    </row>
    <row r="1557" spans="1:5" hidden="1" x14ac:dyDescent="0.3">
      <c r="A1557" t="e">
        <f ca="1">IF('Пятипредметные наборы'!$F15 &gt;=Параметры!$A$2,"{"&amp;'Пятипредметные наборы'!A15&amp;", "&amp;'Пятипредметные наборы'!B15&amp;", "&amp;'Пятипредметные наборы'!C15&amp;", "&amp;'Пятипредметные наборы'!E15&amp;"}","")</f>
        <v>#N/A</v>
      </c>
      <c r="B1557" t="e">
        <f ca="1">IF('Пятипредметные наборы'!$F15 &gt;=Параметры!$A$2,"{"&amp;'Пятипредметные наборы'!E15&amp;"}","")</f>
        <v>#N/A</v>
      </c>
      <c r="C1557" t="e">
        <f ca="1">'Пятипредметные наборы'!$F15/COUNT('Список покупок'!$A$2:$A$31)</f>
        <v>#N/A</v>
      </c>
      <c r="D1557" t="e">
        <f ca="1">'Пятипредметные наборы'!$F15/INDIRECT(ADDRESS(MATCH(A1557,Таблицы!$T$3:$T$212)+1,5,,,Таблицы!$T$1))</f>
        <v>#N/A</v>
      </c>
      <c r="E1557" s="5" t="e">
        <f t="shared" ca="1" si="24"/>
        <v>#N/A</v>
      </c>
    </row>
    <row r="1558" spans="1:5" hidden="1" x14ac:dyDescent="0.3">
      <c r="A1558" t="e">
        <f ca="1">IF('Пятипредметные наборы'!$F16 &gt;=Параметры!$A$2,"{"&amp;'Пятипредметные наборы'!A16&amp;", "&amp;'Пятипредметные наборы'!B16&amp;", "&amp;'Пятипредметные наборы'!C16&amp;", "&amp;'Пятипредметные наборы'!E16&amp;"}","")</f>
        <v>#N/A</v>
      </c>
      <c r="B1558" t="e">
        <f ca="1">IF('Пятипредметные наборы'!$F16 &gt;=Параметры!$A$2,"{"&amp;'Пятипредметные наборы'!E16&amp;"}","")</f>
        <v>#N/A</v>
      </c>
      <c r="C1558" t="e">
        <f ca="1">'Пятипредметные наборы'!$F16/COUNT('Список покупок'!$A$2:$A$31)</f>
        <v>#N/A</v>
      </c>
      <c r="D1558" t="e">
        <f ca="1">'Пятипредметные наборы'!$F16/INDIRECT(ADDRESS(MATCH(A1558,Таблицы!$T$3:$T$212)+1,5,,,Таблицы!$T$1))</f>
        <v>#N/A</v>
      </c>
      <c r="E1558" s="5" t="e">
        <f t="shared" ca="1" si="24"/>
        <v>#N/A</v>
      </c>
    </row>
    <row r="1559" spans="1:5" hidden="1" x14ac:dyDescent="0.3">
      <c r="A1559" t="e">
        <f ca="1">IF('Пятипредметные наборы'!$F17 &gt;=Параметры!$A$2,"{"&amp;'Пятипредметные наборы'!A17&amp;", "&amp;'Пятипредметные наборы'!B17&amp;", "&amp;'Пятипредметные наборы'!C17&amp;", "&amp;'Пятипредметные наборы'!E17&amp;"}","")</f>
        <v>#N/A</v>
      </c>
      <c r="B1559" t="e">
        <f ca="1">IF('Пятипредметные наборы'!$F17 &gt;=Параметры!$A$2,"{"&amp;'Пятипредметные наборы'!E17&amp;"}","")</f>
        <v>#N/A</v>
      </c>
      <c r="C1559" t="e">
        <f ca="1">'Пятипредметные наборы'!$F17/COUNT('Список покупок'!$A$2:$A$31)</f>
        <v>#N/A</v>
      </c>
      <c r="D1559" t="e">
        <f ca="1">'Пятипредметные наборы'!$F17/INDIRECT(ADDRESS(MATCH(A1559,Таблицы!$T$3:$T$212)+1,5,,,Таблицы!$T$1))</f>
        <v>#N/A</v>
      </c>
      <c r="E1559" s="5" t="e">
        <f t="shared" ca="1" si="24"/>
        <v>#N/A</v>
      </c>
    </row>
    <row r="1560" spans="1:5" hidden="1" x14ac:dyDescent="0.3">
      <c r="A1560" t="e">
        <f ca="1">IF('Пятипредметные наборы'!$F18 &gt;=Параметры!$A$2,"{"&amp;'Пятипредметные наборы'!A18&amp;", "&amp;'Пятипредметные наборы'!B18&amp;", "&amp;'Пятипредметные наборы'!C18&amp;", "&amp;'Пятипредметные наборы'!E18&amp;"}","")</f>
        <v>#N/A</v>
      </c>
      <c r="B1560" t="e">
        <f ca="1">IF('Пятипредметные наборы'!$F18 &gt;=Параметры!$A$2,"{"&amp;'Пятипредметные наборы'!E18&amp;"}","")</f>
        <v>#N/A</v>
      </c>
      <c r="C1560" t="e">
        <f ca="1">'Пятипредметные наборы'!$F18/COUNT('Список покупок'!$A$2:$A$31)</f>
        <v>#N/A</v>
      </c>
      <c r="D1560" t="e">
        <f ca="1">'Пятипредметные наборы'!$F18/INDIRECT(ADDRESS(MATCH(A1560,Таблицы!$T$3:$T$212)+1,5,,,Таблицы!$T$1))</f>
        <v>#N/A</v>
      </c>
      <c r="E1560" s="5" t="e">
        <f t="shared" ca="1" si="24"/>
        <v>#N/A</v>
      </c>
    </row>
    <row r="1561" spans="1:5" hidden="1" x14ac:dyDescent="0.3">
      <c r="A1561" t="str">
        <f ca="1">IF('Пятипредметные наборы'!$F19 &gt;=Параметры!$A$2,"{"&amp;'Пятипредметные наборы'!A19&amp;", "&amp;'Пятипредметные наборы'!B19&amp;", "&amp;'Пятипредметные наборы'!C19&amp;", "&amp;'Пятипредметные наборы'!E19&amp;"}","")</f>
        <v/>
      </c>
      <c r="B1561" t="str">
        <f ca="1">IF('Пятипредметные наборы'!$F19 &gt;=Параметры!$A$2,"{"&amp;'Пятипредметные наборы'!E19&amp;"}","")</f>
        <v/>
      </c>
      <c r="C1561">
        <f ca="1">'Пятипредметные наборы'!$F19/COUNT('Список покупок'!$A$2:$A$31)</f>
        <v>3.3333333333333333E-2</v>
      </c>
      <c r="D1561" t="e">
        <f ca="1">'Пятипредметные наборы'!$F19/INDIRECT(ADDRESS(MATCH(A1561,Таблицы!$T$3:$T$212)+1,5,,,Таблицы!$T$1))</f>
        <v>#N/A</v>
      </c>
      <c r="E1561" s="5" t="e">
        <f t="shared" ca="1" si="24"/>
        <v>#N/A</v>
      </c>
    </row>
    <row r="1562" spans="1:5" hidden="1" x14ac:dyDescent="0.3">
      <c r="A1562" t="e">
        <f ca="1">IF('Пятипредметные наборы'!$F20 &gt;=Параметры!$A$2,"{"&amp;'Пятипредметные наборы'!A20&amp;", "&amp;'Пятипредметные наборы'!B20&amp;", "&amp;'Пятипредметные наборы'!C20&amp;", "&amp;'Пятипредметные наборы'!E20&amp;"}","")</f>
        <v>#N/A</v>
      </c>
      <c r="B1562" t="e">
        <f ca="1">IF('Пятипредметные наборы'!$F20 &gt;=Параметры!$A$2,"{"&amp;'Пятипредметные наборы'!E20&amp;"}","")</f>
        <v>#N/A</v>
      </c>
      <c r="C1562" t="e">
        <f ca="1">'Пятипредметные наборы'!$F20/COUNT('Список покупок'!$A$2:$A$31)</f>
        <v>#N/A</v>
      </c>
      <c r="D1562" t="e">
        <f ca="1">'Пятипредметные наборы'!$F20/INDIRECT(ADDRESS(MATCH(A1562,Таблицы!$T$3:$T$212)+1,5,,,Таблицы!$T$1))</f>
        <v>#N/A</v>
      </c>
      <c r="E1562" s="5" t="e">
        <f t="shared" ca="1" si="24"/>
        <v>#N/A</v>
      </c>
    </row>
    <row r="1563" spans="1:5" hidden="1" x14ac:dyDescent="0.3">
      <c r="A1563" t="e">
        <f ca="1">IF('Пятипредметные наборы'!$F21 &gt;=Параметры!$A$2,"{"&amp;'Пятипредметные наборы'!A21&amp;", "&amp;'Пятипредметные наборы'!B21&amp;", "&amp;'Пятипредметные наборы'!C21&amp;", "&amp;'Пятипредметные наборы'!E21&amp;"}","")</f>
        <v>#N/A</v>
      </c>
      <c r="B1563" t="e">
        <f ca="1">IF('Пятипредметные наборы'!$F21 &gt;=Параметры!$A$2,"{"&amp;'Пятипредметные наборы'!E21&amp;"}","")</f>
        <v>#N/A</v>
      </c>
      <c r="C1563" t="e">
        <f ca="1">'Пятипредметные наборы'!$F21/COUNT('Список покупок'!$A$2:$A$31)</f>
        <v>#N/A</v>
      </c>
      <c r="D1563" t="e">
        <f ca="1">'Пятипредметные наборы'!$F21/INDIRECT(ADDRESS(MATCH(A1563,Таблицы!$T$3:$T$212)+1,5,,,Таблицы!$T$1))</f>
        <v>#N/A</v>
      </c>
      <c r="E1563" s="5" t="e">
        <f t="shared" ca="1" si="24"/>
        <v>#N/A</v>
      </c>
    </row>
    <row r="1564" spans="1:5" hidden="1" x14ac:dyDescent="0.3">
      <c r="A1564" t="e">
        <f ca="1">IF('Пятипредметные наборы'!$F22 &gt;=Параметры!$A$2,"{"&amp;'Пятипредметные наборы'!A22&amp;", "&amp;'Пятипредметные наборы'!B22&amp;", "&amp;'Пятипредметные наборы'!C22&amp;", "&amp;'Пятипредметные наборы'!E22&amp;"}","")</f>
        <v>#N/A</v>
      </c>
      <c r="B1564" t="e">
        <f ca="1">IF('Пятипредметные наборы'!$F22 &gt;=Параметры!$A$2,"{"&amp;'Пятипредметные наборы'!E22&amp;"}","")</f>
        <v>#N/A</v>
      </c>
      <c r="C1564" t="e">
        <f ca="1">'Пятипредметные наборы'!$F22/COUNT('Список покупок'!$A$2:$A$31)</f>
        <v>#N/A</v>
      </c>
      <c r="D1564" t="e">
        <f ca="1">'Пятипредметные наборы'!$F22/INDIRECT(ADDRESS(MATCH(A1564,Таблицы!$T$3:$T$212)+1,5,,,Таблицы!$T$1))</f>
        <v>#N/A</v>
      </c>
      <c r="E1564" s="5" t="e">
        <f t="shared" ca="1" si="24"/>
        <v>#N/A</v>
      </c>
    </row>
    <row r="1565" spans="1:5" hidden="1" x14ac:dyDescent="0.3">
      <c r="A1565" t="e">
        <f ca="1">IF('Пятипредметные наборы'!$F23 &gt;=Параметры!$A$2,"{"&amp;'Пятипредметные наборы'!A23&amp;", "&amp;'Пятипредметные наборы'!B23&amp;", "&amp;'Пятипредметные наборы'!C23&amp;", "&amp;'Пятипредметные наборы'!E23&amp;"}","")</f>
        <v>#N/A</v>
      </c>
      <c r="B1565" t="e">
        <f ca="1">IF('Пятипредметные наборы'!$F23 &gt;=Параметры!$A$2,"{"&amp;'Пятипредметные наборы'!E23&amp;"}","")</f>
        <v>#N/A</v>
      </c>
      <c r="C1565" t="e">
        <f ca="1">'Пятипредметные наборы'!$F23/COUNT('Список покупок'!$A$2:$A$31)</f>
        <v>#N/A</v>
      </c>
      <c r="D1565" t="e">
        <f ca="1">'Пятипредметные наборы'!$F23/INDIRECT(ADDRESS(MATCH(A1565,Таблицы!$T$3:$T$212)+1,5,,,Таблицы!$T$1))</f>
        <v>#N/A</v>
      </c>
      <c r="E1565" s="5" t="e">
        <f t="shared" ca="1" si="24"/>
        <v>#N/A</v>
      </c>
    </row>
    <row r="1566" spans="1:5" hidden="1" x14ac:dyDescent="0.3">
      <c r="A1566" t="e">
        <f ca="1">IF('Пятипредметные наборы'!$F24 &gt;=Параметры!$A$2,"{"&amp;'Пятипредметные наборы'!A24&amp;", "&amp;'Пятипредметные наборы'!B24&amp;", "&amp;'Пятипредметные наборы'!C24&amp;", "&amp;'Пятипредметные наборы'!E24&amp;"}","")</f>
        <v>#N/A</v>
      </c>
      <c r="B1566" t="e">
        <f ca="1">IF('Пятипредметные наборы'!$F24 &gt;=Параметры!$A$2,"{"&amp;'Пятипредметные наборы'!E24&amp;"}","")</f>
        <v>#N/A</v>
      </c>
      <c r="C1566" t="e">
        <f ca="1">'Пятипредметные наборы'!$F24/COUNT('Список покупок'!$A$2:$A$31)</f>
        <v>#N/A</v>
      </c>
      <c r="D1566" t="e">
        <f ca="1">'Пятипредметные наборы'!$F24/INDIRECT(ADDRESS(MATCH(A1566,Таблицы!$T$3:$T$212)+1,5,,,Таблицы!$T$1))</f>
        <v>#N/A</v>
      </c>
      <c r="E1566" s="5" t="e">
        <f t="shared" ca="1" si="24"/>
        <v>#N/A</v>
      </c>
    </row>
    <row r="1567" spans="1:5" hidden="1" x14ac:dyDescent="0.3">
      <c r="A1567" t="e">
        <f ca="1">IF('Пятипредметные наборы'!$F25 &gt;=Параметры!$A$2,"{"&amp;'Пятипредметные наборы'!A25&amp;", "&amp;'Пятипредметные наборы'!B25&amp;", "&amp;'Пятипредметные наборы'!C25&amp;", "&amp;'Пятипредметные наборы'!E25&amp;"}","")</f>
        <v>#N/A</v>
      </c>
      <c r="B1567" t="e">
        <f ca="1">IF('Пятипредметные наборы'!$F25 &gt;=Параметры!$A$2,"{"&amp;'Пятипредметные наборы'!E25&amp;"}","")</f>
        <v>#N/A</v>
      </c>
      <c r="C1567" t="e">
        <f ca="1">'Пятипредметные наборы'!$F25/COUNT('Список покупок'!$A$2:$A$31)</f>
        <v>#N/A</v>
      </c>
      <c r="D1567" t="e">
        <f ca="1">'Пятипредметные наборы'!$F25/INDIRECT(ADDRESS(MATCH(A1567,Таблицы!$T$3:$T$212)+1,5,,,Таблицы!$T$1))</f>
        <v>#N/A</v>
      </c>
      <c r="E1567" s="5" t="e">
        <f t="shared" ca="1" si="24"/>
        <v>#N/A</v>
      </c>
    </row>
    <row r="1568" spans="1:5" hidden="1" x14ac:dyDescent="0.3">
      <c r="A1568" t="e">
        <f ca="1">IF('Пятипредметные наборы'!$F26 &gt;=Параметры!$A$2,"{"&amp;'Пятипредметные наборы'!A26&amp;", "&amp;'Пятипредметные наборы'!B26&amp;", "&amp;'Пятипредметные наборы'!C26&amp;", "&amp;'Пятипредметные наборы'!E26&amp;"}","")</f>
        <v>#N/A</v>
      </c>
      <c r="B1568" t="e">
        <f ca="1">IF('Пятипредметные наборы'!$F26 &gt;=Параметры!$A$2,"{"&amp;'Пятипредметные наборы'!E26&amp;"}","")</f>
        <v>#N/A</v>
      </c>
      <c r="C1568" t="e">
        <f ca="1">'Пятипредметные наборы'!$F26/COUNT('Список покупок'!$A$2:$A$31)</f>
        <v>#N/A</v>
      </c>
      <c r="D1568" t="e">
        <f ca="1">'Пятипредметные наборы'!$F26/INDIRECT(ADDRESS(MATCH(A1568,Таблицы!$T$3:$T$212)+1,5,,,Таблицы!$T$1))</f>
        <v>#N/A</v>
      </c>
      <c r="E1568" s="5" t="e">
        <f t="shared" ca="1" si="24"/>
        <v>#N/A</v>
      </c>
    </row>
    <row r="1569" spans="1:5" hidden="1" x14ac:dyDescent="0.3">
      <c r="A1569" t="e">
        <f ca="1">IF('Пятипредметные наборы'!$F27 &gt;=Параметры!$A$2,"{"&amp;'Пятипредметные наборы'!A27&amp;", "&amp;'Пятипредметные наборы'!B27&amp;", "&amp;'Пятипредметные наборы'!C27&amp;", "&amp;'Пятипредметные наборы'!E27&amp;"}","")</f>
        <v>#N/A</v>
      </c>
      <c r="B1569" t="e">
        <f ca="1">IF('Пятипредметные наборы'!$F27 &gt;=Параметры!$A$2,"{"&amp;'Пятипредметные наборы'!E27&amp;"}","")</f>
        <v>#N/A</v>
      </c>
      <c r="C1569" t="e">
        <f ca="1">'Пятипредметные наборы'!$F27/COUNT('Список покупок'!$A$2:$A$31)</f>
        <v>#N/A</v>
      </c>
      <c r="D1569" t="e">
        <f ca="1">'Пятипредметные наборы'!$F27/INDIRECT(ADDRESS(MATCH(A1569,Таблицы!$T$3:$T$212)+1,5,,,Таблицы!$T$1))</f>
        <v>#N/A</v>
      </c>
      <c r="E1569" s="5" t="e">
        <f t="shared" ca="1" si="24"/>
        <v>#N/A</v>
      </c>
    </row>
    <row r="1570" spans="1:5" hidden="1" x14ac:dyDescent="0.3">
      <c r="A1570" t="e">
        <f ca="1">IF('Пятипредметные наборы'!$F28 &gt;=Параметры!$A$2,"{"&amp;'Пятипредметные наборы'!A28&amp;", "&amp;'Пятипредметные наборы'!B28&amp;", "&amp;'Пятипредметные наборы'!C28&amp;", "&amp;'Пятипредметные наборы'!E28&amp;"}","")</f>
        <v>#N/A</v>
      </c>
      <c r="B1570" t="e">
        <f ca="1">IF('Пятипредметные наборы'!$F28 &gt;=Параметры!$A$2,"{"&amp;'Пятипредметные наборы'!E28&amp;"}","")</f>
        <v>#N/A</v>
      </c>
      <c r="C1570" t="e">
        <f ca="1">'Пятипредметные наборы'!$F28/COUNT('Список покупок'!$A$2:$A$31)</f>
        <v>#N/A</v>
      </c>
      <c r="D1570" t="e">
        <f ca="1">'Пятипредметные наборы'!$F28/INDIRECT(ADDRESS(MATCH(A1570,Таблицы!$T$3:$T$212)+1,5,,,Таблицы!$T$1))</f>
        <v>#N/A</v>
      </c>
      <c r="E1570" s="5" t="e">
        <f t="shared" ca="1" si="24"/>
        <v>#N/A</v>
      </c>
    </row>
    <row r="1571" spans="1:5" hidden="1" x14ac:dyDescent="0.3">
      <c r="A1571" t="e">
        <f ca="1">IF('Пятипредметные наборы'!$F29 &gt;=Параметры!$A$2,"{"&amp;'Пятипредметные наборы'!A29&amp;", "&amp;'Пятипредметные наборы'!B29&amp;", "&amp;'Пятипредметные наборы'!C29&amp;", "&amp;'Пятипредметные наборы'!E29&amp;"}","")</f>
        <v>#N/A</v>
      </c>
      <c r="B1571" t="e">
        <f ca="1">IF('Пятипредметные наборы'!$F29 &gt;=Параметры!$A$2,"{"&amp;'Пятипредметные наборы'!E29&amp;"}","")</f>
        <v>#N/A</v>
      </c>
      <c r="C1571" t="e">
        <f ca="1">'Пятипредметные наборы'!$F29/COUNT('Список покупок'!$A$2:$A$31)</f>
        <v>#N/A</v>
      </c>
      <c r="D1571" t="e">
        <f ca="1">'Пятипредметные наборы'!$F29/INDIRECT(ADDRESS(MATCH(A1571,Таблицы!$T$3:$T$212)+1,5,,,Таблицы!$T$1))</f>
        <v>#N/A</v>
      </c>
      <c r="E1571" s="5" t="e">
        <f t="shared" ca="1" si="24"/>
        <v>#N/A</v>
      </c>
    </row>
    <row r="1572" spans="1:5" hidden="1" x14ac:dyDescent="0.3">
      <c r="A1572" t="e">
        <f ca="1">IF('Пятипредметные наборы'!$F30 &gt;=Параметры!$A$2,"{"&amp;'Пятипредметные наборы'!A30&amp;", "&amp;'Пятипредметные наборы'!B30&amp;", "&amp;'Пятипредметные наборы'!C30&amp;", "&amp;'Пятипредметные наборы'!E30&amp;"}","")</f>
        <v>#N/A</v>
      </c>
      <c r="B1572" t="e">
        <f ca="1">IF('Пятипредметные наборы'!$F30 &gt;=Параметры!$A$2,"{"&amp;'Пятипредметные наборы'!E30&amp;"}","")</f>
        <v>#N/A</v>
      </c>
      <c r="C1572" t="e">
        <f ca="1">'Пятипредметные наборы'!$F30/COUNT('Список покупок'!$A$2:$A$31)</f>
        <v>#N/A</v>
      </c>
      <c r="D1572" t="e">
        <f ca="1">'Пятипредметные наборы'!$F30/INDIRECT(ADDRESS(MATCH(A1572,Таблицы!$T$3:$T$212)+1,5,,,Таблицы!$T$1))</f>
        <v>#N/A</v>
      </c>
      <c r="E1572" s="5" t="e">
        <f t="shared" ca="1" si="24"/>
        <v>#N/A</v>
      </c>
    </row>
    <row r="1573" spans="1:5" hidden="1" x14ac:dyDescent="0.3">
      <c r="A1573" t="str">
        <f ca="1">IF('Пятипредметные наборы'!$F31 &gt;=Параметры!$A$2,"{"&amp;'Пятипредметные наборы'!A31&amp;", "&amp;'Пятипредметные наборы'!B31&amp;", "&amp;'Пятипредметные наборы'!C31&amp;", "&amp;'Пятипредметные наборы'!E31&amp;"}","")</f>
        <v/>
      </c>
      <c r="B1573" t="str">
        <f ca="1">IF('Пятипредметные наборы'!$F31 &gt;=Параметры!$A$2,"{"&amp;'Пятипредметные наборы'!E31&amp;"}","")</f>
        <v/>
      </c>
      <c r="C1573">
        <f ca="1">'Пятипредметные наборы'!$F31/COUNT('Список покупок'!$A$2:$A$31)</f>
        <v>6.6666666666666666E-2</v>
      </c>
      <c r="D1573" t="e">
        <f ca="1">'Пятипредметные наборы'!$F31/INDIRECT(ADDRESS(MATCH(A1573,Таблицы!$T$3:$T$212)+1,5,,,Таблицы!$T$1))</f>
        <v>#N/A</v>
      </c>
      <c r="E1573" s="5" t="e">
        <f t="shared" ca="1" si="24"/>
        <v>#N/A</v>
      </c>
    </row>
    <row r="1574" spans="1:5" hidden="1" x14ac:dyDescent="0.3">
      <c r="A1574" t="e">
        <f ca="1">IF('Пятипредметные наборы'!$F32 &gt;=Параметры!$A$2,"{"&amp;'Пятипредметные наборы'!A32&amp;", "&amp;'Пятипредметные наборы'!B32&amp;", "&amp;'Пятипредметные наборы'!C32&amp;", "&amp;'Пятипредметные наборы'!E32&amp;"}","")</f>
        <v>#N/A</v>
      </c>
      <c r="B1574" t="e">
        <f ca="1">IF('Пятипредметные наборы'!$F32 &gt;=Параметры!$A$2,"{"&amp;'Пятипредметные наборы'!E32&amp;"}","")</f>
        <v>#N/A</v>
      </c>
      <c r="C1574" t="e">
        <f ca="1">'Пятипредметные наборы'!$F32/COUNT('Список покупок'!$A$2:$A$31)</f>
        <v>#N/A</v>
      </c>
      <c r="D1574" t="e">
        <f ca="1">'Пятипредметные наборы'!$F32/INDIRECT(ADDRESS(MATCH(A1574,Таблицы!$T$3:$T$212)+1,5,,,Таблицы!$T$1))</f>
        <v>#N/A</v>
      </c>
      <c r="E1574" s="5" t="e">
        <f t="shared" ca="1" si="24"/>
        <v>#N/A</v>
      </c>
    </row>
    <row r="1575" spans="1:5" hidden="1" x14ac:dyDescent="0.3">
      <c r="A1575" t="e">
        <f ca="1">IF('Пятипредметные наборы'!$F33 &gt;=Параметры!$A$2,"{"&amp;'Пятипредметные наборы'!A33&amp;", "&amp;'Пятипредметные наборы'!B33&amp;", "&amp;'Пятипредметные наборы'!C33&amp;", "&amp;'Пятипредметные наборы'!E33&amp;"}","")</f>
        <v>#N/A</v>
      </c>
      <c r="B1575" t="e">
        <f ca="1">IF('Пятипредметные наборы'!$F33 &gt;=Параметры!$A$2,"{"&amp;'Пятипредметные наборы'!E33&amp;"}","")</f>
        <v>#N/A</v>
      </c>
      <c r="C1575" t="e">
        <f ca="1">'Пятипредметные наборы'!$F33/COUNT('Список покупок'!$A$2:$A$31)</f>
        <v>#N/A</v>
      </c>
      <c r="D1575" t="e">
        <f ca="1">'Пятипредметные наборы'!$F33/INDIRECT(ADDRESS(MATCH(A1575,Таблицы!$T$3:$T$212)+1,5,,,Таблицы!$T$1))</f>
        <v>#N/A</v>
      </c>
      <c r="E1575" s="5" t="e">
        <f t="shared" ca="1" si="24"/>
        <v>#N/A</v>
      </c>
    </row>
    <row r="1576" spans="1:5" hidden="1" x14ac:dyDescent="0.3">
      <c r="A1576" t="e">
        <f ca="1">IF('Пятипредметные наборы'!$F34 &gt;=Параметры!$A$2,"{"&amp;'Пятипредметные наборы'!A34&amp;", "&amp;'Пятипредметные наборы'!B34&amp;", "&amp;'Пятипредметные наборы'!C34&amp;", "&amp;'Пятипредметные наборы'!E34&amp;"}","")</f>
        <v>#N/A</v>
      </c>
      <c r="B1576" t="e">
        <f ca="1">IF('Пятипредметные наборы'!$F34 &gt;=Параметры!$A$2,"{"&amp;'Пятипредметные наборы'!E34&amp;"}","")</f>
        <v>#N/A</v>
      </c>
      <c r="C1576" t="e">
        <f ca="1">'Пятипредметные наборы'!$F34/COUNT('Список покупок'!$A$2:$A$31)</f>
        <v>#N/A</v>
      </c>
      <c r="D1576" t="e">
        <f ca="1">'Пятипредметные наборы'!$F34/INDIRECT(ADDRESS(MATCH(A1576,Таблицы!$T$3:$T$212)+1,5,,,Таблицы!$T$1))</f>
        <v>#N/A</v>
      </c>
      <c r="E1576" s="5" t="e">
        <f t="shared" ca="1" si="24"/>
        <v>#N/A</v>
      </c>
    </row>
    <row r="1577" spans="1:5" hidden="1" x14ac:dyDescent="0.3">
      <c r="A1577" t="e">
        <f ca="1">IF('Пятипредметные наборы'!$F35 &gt;=Параметры!$A$2,"{"&amp;'Пятипредметные наборы'!A35&amp;", "&amp;'Пятипредметные наборы'!B35&amp;", "&amp;'Пятипредметные наборы'!C35&amp;", "&amp;'Пятипредметные наборы'!E35&amp;"}","")</f>
        <v>#N/A</v>
      </c>
      <c r="B1577" t="e">
        <f ca="1">IF('Пятипредметные наборы'!$F35 &gt;=Параметры!$A$2,"{"&amp;'Пятипредметные наборы'!E35&amp;"}","")</f>
        <v>#N/A</v>
      </c>
      <c r="C1577" t="e">
        <f ca="1">'Пятипредметные наборы'!$F35/COUNT('Список покупок'!$A$2:$A$31)</f>
        <v>#N/A</v>
      </c>
      <c r="D1577" t="e">
        <f ca="1">'Пятипредметные наборы'!$F35/INDIRECT(ADDRESS(MATCH(A1577,Таблицы!$T$3:$T$212)+1,5,,,Таблицы!$T$1))</f>
        <v>#N/A</v>
      </c>
      <c r="E1577" s="5" t="e">
        <f t="shared" ca="1" si="24"/>
        <v>#N/A</v>
      </c>
    </row>
    <row r="1578" spans="1:5" hidden="1" x14ac:dyDescent="0.3">
      <c r="A1578" t="str">
        <f ca="1">IF('Пятипредметные наборы'!$F36 &gt;=Параметры!$A$2,"{"&amp;'Пятипредметные наборы'!A36&amp;", "&amp;'Пятипредметные наборы'!B36&amp;", "&amp;'Пятипредметные наборы'!C36&amp;", "&amp;'Пятипредметные наборы'!E36&amp;"}","")</f>
        <v/>
      </c>
      <c r="B1578" t="str">
        <f ca="1">IF('Пятипредметные наборы'!$F36 &gt;=Параметры!$A$2,"{"&amp;'Пятипредметные наборы'!E36&amp;"}","")</f>
        <v/>
      </c>
      <c r="C1578">
        <f ca="1">'Пятипредметные наборы'!$F36/COUNT('Список покупок'!$A$2:$A$31)</f>
        <v>0</v>
      </c>
      <c r="D1578" t="e">
        <f ca="1">'Пятипредметные наборы'!$F36/INDIRECT(ADDRESS(MATCH(A1578,Таблицы!$T$3:$T$212)+1,5,,,Таблицы!$T$1))</f>
        <v>#N/A</v>
      </c>
      <c r="E1578" s="5" t="e">
        <f t="shared" ca="1" si="24"/>
        <v>#N/A</v>
      </c>
    </row>
    <row r="1579" spans="1:5" hidden="1" x14ac:dyDescent="0.3">
      <c r="A1579" t="e">
        <f ca="1">IF('Пятипредметные наборы'!$F37 &gt;=Параметры!$A$2,"{"&amp;'Пятипредметные наборы'!A37&amp;", "&amp;'Пятипредметные наборы'!B37&amp;", "&amp;'Пятипредметные наборы'!C37&amp;", "&amp;'Пятипредметные наборы'!E37&amp;"}","")</f>
        <v>#N/A</v>
      </c>
      <c r="B1579" t="e">
        <f ca="1">IF('Пятипредметные наборы'!$F37 &gt;=Параметры!$A$2,"{"&amp;'Пятипредметные наборы'!E37&amp;"}","")</f>
        <v>#N/A</v>
      </c>
      <c r="C1579" t="e">
        <f ca="1">'Пятипредметные наборы'!$F37/COUNT('Список покупок'!$A$2:$A$31)</f>
        <v>#N/A</v>
      </c>
      <c r="D1579" t="e">
        <f ca="1">'Пятипредметные наборы'!$F37/INDIRECT(ADDRESS(MATCH(A1579,Таблицы!$T$3:$T$212)+1,5,,,Таблицы!$T$1))</f>
        <v>#N/A</v>
      </c>
      <c r="E1579" s="5" t="e">
        <f t="shared" ca="1" si="24"/>
        <v>#N/A</v>
      </c>
    </row>
    <row r="1580" spans="1:5" hidden="1" x14ac:dyDescent="0.3">
      <c r="A1580" t="e">
        <f ca="1">IF('Пятипредметные наборы'!$F38 &gt;=Параметры!$A$2,"{"&amp;'Пятипредметные наборы'!A38&amp;", "&amp;'Пятипредметные наборы'!B38&amp;", "&amp;'Пятипредметные наборы'!C38&amp;", "&amp;'Пятипредметные наборы'!E38&amp;"}","")</f>
        <v>#N/A</v>
      </c>
      <c r="B1580" t="e">
        <f ca="1">IF('Пятипредметные наборы'!$F38 &gt;=Параметры!$A$2,"{"&amp;'Пятипредметные наборы'!E38&amp;"}","")</f>
        <v>#N/A</v>
      </c>
      <c r="C1580" t="e">
        <f ca="1">'Пятипредметные наборы'!$F38/COUNT('Список покупок'!$A$2:$A$31)</f>
        <v>#N/A</v>
      </c>
      <c r="D1580" t="e">
        <f ca="1">'Пятипредметные наборы'!$F38/INDIRECT(ADDRESS(MATCH(A1580,Таблицы!$T$3:$T$212)+1,5,,,Таблицы!$T$1))</f>
        <v>#N/A</v>
      </c>
      <c r="E1580" s="5" t="e">
        <f t="shared" ca="1" si="24"/>
        <v>#N/A</v>
      </c>
    </row>
    <row r="1581" spans="1:5" hidden="1" x14ac:dyDescent="0.3">
      <c r="A1581" t="e">
        <f ca="1">IF('Пятипредметные наборы'!$F39 &gt;=Параметры!$A$2,"{"&amp;'Пятипредметные наборы'!A39&amp;", "&amp;'Пятипредметные наборы'!B39&amp;", "&amp;'Пятипредметные наборы'!C39&amp;", "&amp;'Пятипредметные наборы'!E39&amp;"}","")</f>
        <v>#N/A</v>
      </c>
      <c r="B1581" t="e">
        <f ca="1">IF('Пятипредметные наборы'!$F39 &gt;=Параметры!$A$2,"{"&amp;'Пятипредметные наборы'!E39&amp;"}","")</f>
        <v>#N/A</v>
      </c>
      <c r="C1581" t="e">
        <f ca="1">'Пятипредметные наборы'!$F39/COUNT('Список покупок'!$A$2:$A$31)</f>
        <v>#N/A</v>
      </c>
      <c r="D1581" t="e">
        <f ca="1">'Пятипредметные наборы'!$F39/INDIRECT(ADDRESS(MATCH(A1581,Таблицы!$T$3:$T$212)+1,5,,,Таблицы!$T$1))</f>
        <v>#N/A</v>
      </c>
      <c r="E1581" s="5" t="e">
        <f t="shared" ca="1" si="24"/>
        <v>#N/A</v>
      </c>
    </row>
    <row r="1582" spans="1:5" hidden="1" x14ac:dyDescent="0.3">
      <c r="A1582" t="e">
        <f ca="1">IF('Пятипредметные наборы'!$F40 &gt;=Параметры!$A$2,"{"&amp;'Пятипредметные наборы'!A40&amp;", "&amp;'Пятипредметные наборы'!B40&amp;", "&amp;'Пятипредметные наборы'!C40&amp;", "&amp;'Пятипредметные наборы'!E40&amp;"}","")</f>
        <v>#N/A</v>
      </c>
      <c r="B1582" t="e">
        <f ca="1">IF('Пятипредметные наборы'!$F40 &gt;=Параметры!$A$2,"{"&amp;'Пятипредметные наборы'!E40&amp;"}","")</f>
        <v>#N/A</v>
      </c>
      <c r="C1582" t="e">
        <f ca="1">'Пятипредметные наборы'!$F40/COUNT('Список покупок'!$A$2:$A$31)</f>
        <v>#N/A</v>
      </c>
      <c r="D1582" t="e">
        <f ca="1">'Пятипредметные наборы'!$F40/INDIRECT(ADDRESS(MATCH(A1582,Таблицы!$T$3:$T$212)+1,5,,,Таблицы!$T$1))</f>
        <v>#N/A</v>
      </c>
      <c r="E1582" s="5" t="e">
        <f t="shared" ca="1" si="24"/>
        <v>#N/A</v>
      </c>
    </row>
    <row r="1583" spans="1:5" hidden="1" x14ac:dyDescent="0.3">
      <c r="A1583" t="e">
        <f ca="1">IF('Пятипредметные наборы'!$F41 &gt;=Параметры!$A$2,"{"&amp;'Пятипредметные наборы'!A41&amp;", "&amp;'Пятипредметные наборы'!B41&amp;", "&amp;'Пятипредметные наборы'!C41&amp;", "&amp;'Пятипредметные наборы'!E41&amp;"}","")</f>
        <v>#N/A</v>
      </c>
      <c r="B1583" t="e">
        <f ca="1">IF('Пятипредметные наборы'!$F41 &gt;=Параметры!$A$2,"{"&amp;'Пятипредметные наборы'!E41&amp;"}","")</f>
        <v>#N/A</v>
      </c>
      <c r="C1583" t="e">
        <f ca="1">'Пятипредметные наборы'!$F41/COUNT('Список покупок'!$A$2:$A$31)</f>
        <v>#N/A</v>
      </c>
      <c r="D1583" t="e">
        <f ca="1">'Пятипредметные наборы'!$F41/INDIRECT(ADDRESS(MATCH(A1583,Таблицы!$T$3:$T$212)+1,5,,,Таблицы!$T$1))</f>
        <v>#N/A</v>
      </c>
      <c r="E1583" s="5" t="e">
        <f t="shared" ca="1" si="24"/>
        <v>#N/A</v>
      </c>
    </row>
    <row r="1584" spans="1:5" hidden="1" x14ac:dyDescent="0.3">
      <c r="A1584" t="e">
        <f ca="1">IF('Пятипредметные наборы'!$F42 &gt;=Параметры!$A$2,"{"&amp;'Пятипредметные наборы'!A42&amp;", "&amp;'Пятипредметные наборы'!B42&amp;", "&amp;'Пятипредметные наборы'!C42&amp;", "&amp;'Пятипредметные наборы'!E42&amp;"}","")</f>
        <v>#N/A</v>
      </c>
      <c r="B1584" t="e">
        <f ca="1">IF('Пятипредметные наборы'!$F42 &gt;=Параметры!$A$2,"{"&amp;'Пятипредметные наборы'!E42&amp;"}","")</f>
        <v>#N/A</v>
      </c>
      <c r="C1584" t="e">
        <f ca="1">'Пятипредметные наборы'!$F42/COUNT('Список покупок'!$A$2:$A$31)</f>
        <v>#N/A</v>
      </c>
      <c r="D1584" t="e">
        <f ca="1">'Пятипредметные наборы'!$F42/INDIRECT(ADDRESS(MATCH(A1584,Таблицы!$T$3:$T$212)+1,5,,,Таблицы!$T$1))</f>
        <v>#N/A</v>
      </c>
      <c r="E1584" s="5" t="e">
        <f t="shared" ca="1" si="24"/>
        <v>#N/A</v>
      </c>
    </row>
    <row r="1585" spans="1:5" hidden="1" x14ac:dyDescent="0.3">
      <c r="A1585" t="e">
        <f ca="1">IF('Пятипредметные наборы'!$F43 &gt;=Параметры!$A$2,"{"&amp;'Пятипредметные наборы'!A43&amp;", "&amp;'Пятипредметные наборы'!B43&amp;", "&amp;'Пятипредметные наборы'!C43&amp;", "&amp;'Пятипредметные наборы'!E43&amp;"}","")</f>
        <v>#N/A</v>
      </c>
      <c r="B1585" t="e">
        <f ca="1">IF('Пятипредметные наборы'!$F43 &gt;=Параметры!$A$2,"{"&amp;'Пятипредметные наборы'!E43&amp;"}","")</f>
        <v>#N/A</v>
      </c>
      <c r="C1585" t="e">
        <f ca="1">'Пятипредметные наборы'!$F43/COUNT('Список покупок'!$A$2:$A$31)</f>
        <v>#N/A</v>
      </c>
      <c r="D1585" t="e">
        <f ca="1">'Пятипредметные наборы'!$F43/INDIRECT(ADDRESS(MATCH(A1585,Таблицы!$T$3:$T$212)+1,5,,,Таблицы!$T$1))</f>
        <v>#N/A</v>
      </c>
      <c r="E1585" s="5" t="e">
        <f t="shared" ca="1" si="24"/>
        <v>#N/A</v>
      </c>
    </row>
    <row r="1586" spans="1:5" hidden="1" x14ac:dyDescent="0.3">
      <c r="A1586" t="e">
        <f ca="1">IF('Пятипредметные наборы'!$F44 &gt;=Параметры!$A$2,"{"&amp;'Пятипредметные наборы'!A44&amp;", "&amp;'Пятипредметные наборы'!B44&amp;", "&amp;'Пятипредметные наборы'!C44&amp;", "&amp;'Пятипредметные наборы'!E44&amp;"}","")</f>
        <v>#N/A</v>
      </c>
      <c r="B1586" t="e">
        <f ca="1">IF('Пятипредметные наборы'!$F44 &gt;=Параметры!$A$2,"{"&amp;'Пятипредметные наборы'!E44&amp;"}","")</f>
        <v>#N/A</v>
      </c>
      <c r="C1586" t="e">
        <f ca="1">'Пятипредметные наборы'!$F44/COUNT('Список покупок'!$A$2:$A$31)</f>
        <v>#N/A</v>
      </c>
      <c r="D1586" t="e">
        <f ca="1">'Пятипредметные наборы'!$F44/INDIRECT(ADDRESS(MATCH(A1586,Таблицы!$T$3:$T$212)+1,5,,,Таблицы!$T$1))</f>
        <v>#N/A</v>
      </c>
      <c r="E1586" s="5" t="e">
        <f t="shared" ca="1" si="24"/>
        <v>#N/A</v>
      </c>
    </row>
    <row r="1587" spans="1:5" hidden="1" x14ac:dyDescent="0.3">
      <c r="A1587" t="e">
        <f ca="1">IF('Пятипредметные наборы'!$F45 &gt;=Параметры!$A$2,"{"&amp;'Пятипредметные наборы'!A45&amp;", "&amp;'Пятипредметные наборы'!B45&amp;", "&amp;'Пятипредметные наборы'!C45&amp;", "&amp;'Пятипредметные наборы'!E45&amp;"}","")</f>
        <v>#N/A</v>
      </c>
      <c r="B1587" t="e">
        <f ca="1">IF('Пятипредметные наборы'!$F45 &gt;=Параметры!$A$2,"{"&amp;'Пятипредметные наборы'!E45&amp;"}","")</f>
        <v>#N/A</v>
      </c>
      <c r="C1587" t="e">
        <f ca="1">'Пятипредметные наборы'!$F45/COUNT('Список покупок'!$A$2:$A$31)</f>
        <v>#N/A</v>
      </c>
      <c r="D1587" t="e">
        <f ca="1">'Пятипредметные наборы'!$F45/INDIRECT(ADDRESS(MATCH(A1587,Таблицы!$T$3:$T$212)+1,5,,,Таблицы!$T$1))</f>
        <v>#N/A</v>
      </c>
      <c r="E1587" s="5" t="e">
        <f t="shared" ca="1" si="24"/>
        <v>#N/A</v>
      </c>
    </row>
    <row r="1588" spans="1:5" hidden="1" x14ac:dyDescent="0.3">
      <c r="A1588" t="e">
        <f ca="1">IF('Пятипредметные наборы'!$F46 &gt;=Параметры!$A$2,"{"&amp;'Пятипредметные наборы'!A46&amp;", "&amp;'Пятипредметные наборы'!B46&amp;", "&amp;'Пятипредметные наборы'!C46&amp;", "&amp;'Пятипредметные наборы'!E46&amp;"}","")</f>
        <v>#N/A</v>
      </c>
      <c r="B1588" t="e">
        <f ca="1">IF('Пятипредметные наборы'!$F46 &gt;=Параметры!$A$2,"{"&amp;'Пятипредметные наборы'!E46&amp;"}","")</f>
        <v>#N/A</v>
      </c>
      <c r="C1588" t="e">
        <f ca="1">'Пятипредметные наборы'!$F46/COUNT('Список покупок'!$A$2:$A$31)</f>
        <v>#N/A</v>
      </c>
      <c r="D1588" t="e">
        <f ca="1">'Пятипредметные наборы'!$F46/INDIRECT(ADDRESS(MATCH(A1588,Таблицы!$T$3:$T$212)+1,5,,,Таблицы!$T$1))</f>
        <v>#N/A</v>
      </c>
      <c r="E1588" s="5" t="e">
        <f t="shared" ca="1" si="24"/>
        <v>#N/A</v>
      </c>
    </row>
    <row r="1589" spans="1:5" hidden="1" x14ac:dyDescent="0.3">
      <c r="A1589" t="str">
        <f ca="1">IF('Пятипредметные наборы'!$F47 &gt;=Параметры!$A$2,"{"&amp;'Пятипредметные наборы'!A47&amp;", "&amp;'Пятипредметные наборы'!B47&amp;", "&amp;'Пятипредметные наборы'!C47&amp;", "&amp;'Пятипредметные наборы'!E47&amp;"}","")</f>
        <v/>
      </c>
      <c r="B1589" t="str">
        <f ca="1">IF('Пятипредметные наборы'!$F47 &gt;=Параметры!$A$2,"{"&amp;'Пятипредметные наборы'!E47&amp;"}","")</f>
        <v/>
      </c>
      <c r="C1589">
        <f ca="1">'Пятипредметные наборы'!$F47/COUNT('Список покупок'!$A$2:$A$31)</f>
        <v>3.3333333333333333E-2</v>
      </c>
      <c r="D1589" t="e">
        <f ca="1">'Пятипредметные наборы'!$F47/INDIRECT(ADDRESS(MATCH(A1589,Таблицы!$T$3:$T$212)+1,5,,,Таблицы!$T$1))</f>
        <v>#N/A</v>
      </c>
      <c r="E1589" s="5" t="e">
        <f t="shared" ca="1" si="24"/>
        <v>#N/A</v>
      </c>
    </row>
    <row r="1590" spans="1:5" hidden="1" x14ac:dyDescent="0.3">
      <c r="A1590" t="e">
        <f ca="1">IF('Пятипредметные наборы'!$F48 &gt;=Параметры!$A$2,"{"&amp;'Пятипредметные наборы'!A48&amp;", "&amp;'Пятипредметные наборы'!B48&amp;", "&amp;'Пятипредметные наборы'!C48&amp;", "&amp;'Пятипредметные наборы'!E48&amp;"}","")</f>
        <v>#N/A</v>
      </c>
      <c r="B1590" t="e">
        <f ca="1">IF('Пятипредметные наборы'!$F48 &gt;=Параметры!$A$2,"{"&amp;'Пятипредметные наборы'!E48&amp;"}","")</f>
        <v>#N/A</v>
      </c>
      <c r="C1590" t="e">
        <f ca="1">'Пятипредметные наборы'!$F48/COUNT('Список покупок'!$A$2:$A$31)</f>
        <v>#N/A</v>
      </c>
      <c r="D1590" t="e">
        <f ca="1">'Пятипредметные наборы'!$F48/INDIRECT(ADDRESS(MATCH(A1590,Таблицы!$T$3:$T$212)+1,5,,,Таблицы!$T$1))</f>
        <v>#N/A</v>
      </c>
      <c r="E1590" s="5" t="e">
        <f t="shared" ca="1" si="24"/>
        <v>#N/A</v>
      </c>
    </row>
    <row r="1591" spans="1:5" hidden="1" x14ac:dyDescent="0.3">
      <c r="A1591" t="e">
        <f ca="1">IF('Пятипредметные наборы'!$F49 &gt;=Параметры!$A$2,"{"&amp;'Пятипредметные наборы'!A49&amp;", "&amp;'Пятипредметные наборы'!B49&amp;", "&amp;'Пятипредметные наборы'!C49&amp;", "&amp;'Пятипредметные наборы'!E49&amp;"}","")</f>
        <v>#N/A</v>
      </c>
      <c r="B1591" t="e">
        <f ca="1">IF('Пятипредметные наборы'!$F49 &gt;=Параметры!$A$2,"{"&amp;'Пятипредметные наборы'!E49&amp;"}","")</f>
        <v>#N/A</v>
      </c>
      <c r="C1591" t="e">
        <f ca="1">'Пятипредметные наборы'!$F49/COUNT('Список покупок'!$A$2:$A$31)</f>
        <v>#N/A</v>
      </c>
      <c r="D1591" t="e">
        <f ca="1">'Пятипредметные наборы'!$F49/INDIRECT(ADDRESS(MATCH(A1591,Таблицы!$T$3:$T$212)+1,5,,,Таблицы!$T$1))</f>
        <v>#N/A</v>
      </c>
      <c r="E1591" s="5" t="e">
        <f t="shared" ca="1" si="24"/>
        <v>#N/A</v>
      </c>
    </row>
    <row r="1592" spans="1:5" hidden="1" x14ac:dyDescent="0.3">
      <c r="A1592" t="e">
        <f ca="1">IF('Пятипредметные наборы'!$F50 &gt;=Параметры!$A$2,"{"&amp;'Пятипредметные наборы'!A50&amp;", "&amp;'Пятипредметные наборы'!B50&amp;", "&amp;'Пятипредметные наборы'!C50&amp;", "&amp;'Пятипредметные наборы'!E50&amp;"}","")</f>
        <v>#N/A</v>
      </c>
      <c r="B1592" t="e">
        <f ca="1">IF('Пятипредметные наборы'!$F50 &gt;=Параметры!$A$2,"{"&amp;'Пятипредметные наборы'!E50&amp;"}","")</f>
        <v>#N/A</v>
      </c>
      <c r="C1592" t="e">
        <f ca="1">'Пятипредметные наборы'!$F50/COUNT('Список покупок'!$A$2:$A$31)</f>
        <v>#N/A</v>
      </c>
      <c r="D1592" t="e">
        <f ca="1">'Пятипредметные наборы'!$F50/INDIRECT(ADDRESS(MATCH(A1592,Таблицы!$T$3:$T$212)+1,5,,,Таблицы!$T$1))</f>
        <v>#N/A</v>
      </c>
      <c r="E1592" s="5" t="e">
        <f t="shared" ca="1" si="24"/>
        <v>#N/A</v>
      </c>
    </row>
    <row r="1593" spans="1:5" hidden="1" x14ac:dyDescent="0.3">
      <c r="A1593" t="e">
        <f ca="1">IF('Пятипредметные наборы'!$F51 &gt;=Параметры!$A$2,"{"&amp;'Пятипредметные наборы'!A51&amp;", "&amp;'Пятипредметные наборы'!B51&amp;", "&amp;'Пятипредметные наборы'!C51&amp;", "&amp;'Пятипредметные наборы'!E51&amp;"}","")</f>
        <v>#N/A</v>
      </c>
      <c r="B1593" t="e">
        <f ca="1">IF('Пятипредметные наборы'!$F51 &gt;=Параметры!$A$2,"{"&amp;'Пятипредметные наборы'!E51&amp;"}","")</f>
        <v>#N/A</v>
      </c>
      <c r="C1593" t="e">
        <f ca="1">'Пятипредметные наборы'!$F51/COUNT('Список покупок'!$A$2:$A$31)</f>
        <v>#N/A</v>
      </c>
      <c r="D1593" t="e">
        <f ca="1">'Пятипредметные наборы'!$F51/INDIRECT(ADDRESS(MATCH(A1593,Таблицы!$T$3:$T$212)+1,5,,,Таблицы!$T$1))</f>
        <v>#N/A</v>
      </c>
      <c r="E1593" s="5" t="e">
        <f t="shared" ca="1" si="24"/>
        <v>#N/A</v>
      </c>
    </row>
    <row r="1594" spans="1:5" hidden="1" x14ac:dyDescent="0.3">
      <c r="A1594" t="e">
        <f ca="1">IF('Пятипредметные наборы'!$F52 &gt;=Параметры!$A$2,"{"&amp;'Пятипредметные наборы'!A52&amp;", "&amp;'Пятипредметные наборы'!B52&amp;", "&amp;'Пятипредметные наборы'!C52&amp;", "&amp;'Пятипредметные наборы'!E52&amp;"}","")</f>
        <v>#N/A</v>
      </c>
      <c r="B1594" t="e">
        <f ca="1">IF('Пятипредметные наборы'!$F52 &gt;=Параметры!$A$2,"{"&amp;'Пятипредметные наборы'!E52&amp;"}","")</f>
        <v>#N/A</v>
      </c>
      <c r="C1594" t="e">
        <f ca="1">'Пятипредметные наборы'!$F52/COUNT('Список покупок'!$A$2:$A$31)</f>
        <v>#N/A</v>
      </c>
      <c r="D1594" t="e">
        <f ca="1">'Пятипредметные наборы'!$F52/INDIRECT(ADDRESS(MATCH(A1594,Таблицы!$T$3:$T$212)+1,5,,,Таблицы!$T$1))</f>
        <v>#N/A</v>
      </c>
      <c r="E1594" s="5" t="e">
        <f t="shared" ca="1" si="24"/>
        <v>#N/A</v>
      </c>
    </row>
    <row r="1595" spans="1:5" hidden="1" x14ac:dyDescent="0.3">
      <c r="A1595" t="e">
        <f ca="1">IF('Пятипредметные наборы'!$F53 &gt;=Параметры!$A$2,"{"&amp;'Пятипредметные наборы'!A53&amp;", "&amp;'Пятипредметные наборы'!B53&amp;", "&amp;'Пятипредметные наборы'!C53&amp;", "&amp;'Пятипредметные наборы'!E53&amp;"}","")</f>
        <v>#N/A</v>
      </c>
      <c r="B1595" t="e">
        <f ca="1">IF('Пятипредметные наборы'!$F53 &gt;=Параметры!$A$2,"{"&amp;'Пятипредметные наборы'!E53&amp;"}","")</f>
        <v>#N/A</v>
      </c>
      <c r="C1595" t="e">
        <f ca="1">'Пятипредметные наборы'!$F53/COUNT('Список покупок'!$A$2:$A$31)</f>
        <v>#N/A</v>
      </c>
      <c r="D1595" t="e">
        <f ca="1">'Пятипредметные наборы'!$F53/INDIRECT(ADDRESS(MATCH(A1595,Таблицы!$T$3:$T$212)+1,5,,,Таблицы!$T$1))</f>
        <v>#N/A</v>
      </c>
      <c r="E1595" s="5" t="e">
        <f t="shared" ca="1" si="24"/>
        <v>#N/A</v>
      </c>
    </row>
    <row r="1596" spans="1:5" hidden="1" x14ac:dyDescent="0.3">
      <c r="A1596" t="e">
        <f ca="1">IF('Пятипредметные наборы'!$F54 &gt;=Параметры!$A$2,"{"&amp;'Пятипредметные наборы'!A54&amp;", "&amp;'Пятипредметные наборы'!B54&amp;", "&amp;'Пятипредметные наборы'!C54&amp;", "&amp;'Пятипредметные наборы'!E54&amp;"}","")</f>
        <v>#N/A</v>
      </c>
      <c r="B1596" t="e">
        <f ca="1">IF('Пятипредметные наборы'!$F54 &gt;=Параметры!$A$2,"{"&amp;'Пятипредметные наборы'!E54&amp;"}","")</f>
        <v>#N/A</v>
      </c>
      <c r="C1596" t="e">
        <f ca="1">'Пятипредметные наборы'!$F54/COUNT('Список покупок'!$A$2:$A$31)</f>
        <v>#N/A</v>
      </c>
      <c r="D1596" t="e">
        <f ca="1">'Пятипредметные наборы'!$F54/INDIRECT(ADDRESS(MATCH(A1596,Таблицы!$T$3:$T$212)+1,5,,,Таблицы!$T$1))</f>
        <v>#N/A</v>
      </c>
      <c r="E1596" s="5" t="e">
        <f t="shared" ca="1" si="24"/>
        <v>#N/A</v>
      </c>
    </row>
    <row r="1597" spans="1:5" hidden="1" x14ac:dyDescent="0.3">
      <c r="A1597" t="e">
        <f ca="1">IF('Пятипредметные наборы'!$F55 &gt;=Параметры!$A$2,"{"&amp;'Пятипредметные наборы'!A55&amp;", "&amp;'Пятипредметные наборы'!B55&amp;", "&amp;'Пятипредметные наборы'!C55&amp;", "&amp;'Пятипредметные наборы'!E55&amp;"}","")</f>
        <v>#N/A</v>
      </c>
      <c r="B1597" t="e">
        <f ca="1">IF('Пятипредметные наборы'!$F55 &gt;=Параметры!$A$2,"{"&amp;'Пятипредметные наборы'!E55&amp;"}","")</f>
        <v>#N/A</v>
      </c>
      <c r="C1597" t="e">
        <f ca="1">'Пятипредметные наборы'!$F55/COUNT('Список покупок'!$A$2:$A$31)</f>
        <v>#N/A</v>
      </c>
      <c r="D1597" t="e">
        <f ca="1">'Пятипредметные наборы'!$F55/INDIRECT(ADDRESS(MATCH(A1597,Таблицы!$T$3:$T$212)+1,5,,,Таблицы!$T$1))</f>
        <v>#N/A</v>
      </c>
      <c r="E1597" s="5" t="e">
        <f t="shared" ca="1" si="24"/>
        <v>#N/A</v>
      </c>
    </row>
    <row r="1598" spans="1:5" hidden="1" x14ac:dyDescent="0.3">
      <c r="A1598" t="e">
        <f ca="1">IF('Пятипредметные наборы'!$F56 &gt;=Параметры!$A$2,"{"&amp;'Пятипредметные наборы'!A56&amp;", "&amp;'Пятипредметные наборы'!B56&amp;", "&amp;'Пятипредметные наборы'!C56&amp;", "&amp;'Пятипредметные наборы'!E56&amp;"}","")</f>
        <v>#N/A</v>
      </c>
      <c r="B1598" t="e">
        <f ca="1">IF('Пятипредметные наборы'!$F56 &gt;=Параметры!$A$2,"{"&amp;'Пятипредметные наборы'!E56&amp;"}","")</f>
        <v>#N/A</v>
      </c>
      <c r="C1598" t="e">
        <f ca="1">'Пятипредметные наборы'!$F56/COUNT('Список покупок'!$A$2:$A$31)</f>
        <v>#N/A</v>
      </c>
      <c r="D1598" t="e">
        <f ca="1">'Пятипредметные наборы'!$F56/INDIRECT(ADDRESS(MATCH(A1598,Таблицы!$T$3:$T$212)+1,5,,,Таблицы!$T$1))</f>
        <v>#N/A</v>
      </c>
      <c r="E1598" s="5" t="e">
        <f t="shared" ca="1" si="24"/>
        <v>#N/A</v>
      </c>
    </row>
    <row r="1599" spans="1:5" hidden="1" x14ac:dyDescent="0.3">
      <c r="A1599" t="e">
        <f ca="1">IF('Пятипредметные наборы'!$F57 &gt;=Параметры!$A$2,"{"&amp;'Пятипредметные наборы'!A57&amp;", "&amp;'Пятипредметные наборы'!B57&amp;", "&amp;'Пятипредметные наборы'!C57&amp;", "&amp;'Пятипредметные наборы'!E57&amp;"}","")</f>
        <v>#N/A</v>
      </c>
      <c r="B1599" t="e">
        <f ca="1">IF('Пятипредметные наборы'!$F57 &gt;=Параметры!$A$2,"{"&amp;'Пятипредметные наборы'!E57&amp;"}","")</f>
        <v>#N/A</v>
      </c>
      <c r="C1599" t="e">
        <f ca="1">'Пятипредметные наборы'!$F57/COUNT('Список покупок'!$A$2:$A$31)</f>
        <v>#N/A</v>
      </c>
      <c r="D1599" t="e">
        <f ca="1">'Пятипредметные наборы'!$F57/INDIRECT(ADDRESS(MATCH(A1599,Таблицы!$T$3:$T$212)+1,5,,,Таблицы!$T$1))</f>
        <v>#N/A</v>
      </c>
      <c r="E1599" s="5" t="e">
        <f t="shared" ca="1" si="24"/>
        <v>#N/A</v>
      </c>
    </row>
    <row r="1600" spans="1:5" hidden="1" x14ac:dyDescent="0.3">
      <c r="A1600" t="e">
        <f ca="1">IF('Пятипредметные наборы'!$F58 &gt;=Параметры!$A$2,"{"&amp;'Пятипредметные наборы'!A58&amp;", "&amp;'Пятипредметные наборы'!B58&amp;", "&amp;'Пятипредметные наборы'!C58&amp;", "&amp;'Пятипредметные наборы'!E58&amp;"}","")</f>
        <v>#N/A</v>
      </c>
      <c r="B1600" t="e">
        <f ca="1">IF('Пятипредметные наборы'!$F58 &gt;=Параметры!$A$2,"{"&amp;'Пятипредметные наборы'!E58&amp;"}","")</f>
        <v>#N/A</v>
      </c>
      <c r="C1600" t="e">
        <f ca="1">'Пятипредметные наборы'!$F58/COUNT('Список покупок'!$A$2:$A$31)</f>
        <v>#N/A</v>
      </c>
      <c r="D1600" t="e">
        <f ca="1">'Пятипредметные наборы'!$F58/INDIRECT(ADDRESS(MATCH(A1600,Таблицы!$T$3:$T$212)+1,5,,,Таблицы!$T$1))</f>
        <v>#N/A</v>
      </c>
      <c r="E1600" s="5" t="e">
        <f t="shared" ca="1" si="24"/>
        <v>#N/A</v>
      </c>
    </row>
    <row r="1601" spans="1:5" hidden="1" x14ac:dyDescent="0.3">
      <c r="A1601" t="e">
        <f ca="1">IF('Пятипредметные наборы'!$F59 &gt;=Параметры!$A$2,"{"&amp;'Пятипредметные наборы'!A59&amp;", "&amp;'Пятипредметные наборы'!B59&amp;", "&amp;'Пятипредметные наборы'!C59&amp;", "&amp;'Пятипредметные наборы'!E59&amp;"}","")</f>
        <v>#N/A</v>
      </c>
      <c r="B1601" t="e">
        <f ca="1">IF('Пятипредметные наборы'!$F59 &gt;=Параметры!$A$2,"{"&amp;'Пятипредметные наборы'!E59&amp;"}","")</f>
        <v>#N/A</v>
      </c>
      <c r="C1601" t="e">
        <f ca="1">'Пятипредметные наборы'!$F59/COUNT('Список покупок'!$A$2:$A$31)</f>
        <v>#N/A</v>
      </c>
      <c r="D1601" t="e">
        <f ca="1">'Пятипредметные наборы'!$F59/INDIRECT(ADDRESS(MATCH(A1601,Таблицы!$T$3:$T$212)+1,5,,,Таблицы!$T$1))</f>
        <v>#N/A</v>
      </c>
      <c r="E1601" s="5" t="e">
        <f t="shared" ca="1" si="24"/>
        <v>#N/A</v>
      </c>
    </row>
    <row r="1602" spans="1:5" hidden="1" x14ac:dyDescent="0.3">
      <c r="A1602" t="e">
        <f ca="1">IF('Пятипредметные наборы'!$F60 &gt;=Параметры!$A$2,"{"&amp;'Пятипредметные наборы'!A60&amp;", "&amp;'Пятипредметные наборы'!B60&amp;", "&amp;'Пятипредметные наборы'!C60&amp;", "&amp;'Пятипредметные наборы'!E60&amp;"}","")</f>
        <v>#N/A</v>
      </c>
      <c r="B1602" t="e">
        <f ca="1">IF('Пятипредметные наборы'!$F60 &gt;=Параметры!$A$2,"{"&amp;'Пятипредметные наборы'!E60&amp;"}","")</f>
        <v>#N/A</v>
      </c>
      <c r="C1602" t="e">
        <f ca="1">'Пятипредметные наборы'!$F60/COUNT('Список покупок'!$A$2:$A$31)</f>
        <v>#N/A</v>
      </c>
      <c r="D1602" t="e">
        <f ca="1">'Пятипредметные наборы'!$F60/INDIRECT(ADDRESS(MATCH(A1602,Таблицы!$T$3:$T$212)+1,5,,,Таблицы!$T$1))</f>
        <v>#N/A</v>
      </c>
      <c r="E1602" s="5" t="e">
        <f t="shared" ca="1" si="24"/>
        <v>#N/A</v>
      </c>
    </row>
    <row r="1603" spans="1:5" hidden="1" x14ac:dyDescent="0.3">
      <c r="A1603" t="e">
        <f ca="1">IF('Пятипредметные наборы'!$F61 &gt;=Параметры!$A$2,"{"&amp;'Пятипредметные наборы'!A61&amp;", "&amp;'Пятипредметные наборы'!B61&amp;", "&amp;'Пятипредметные наборы'!C61&amp;", "&amp;'Пятипредметные наборы'!E61&amp;"}","")</f>
        <v>#N/A</v>
      </c>
      <c r="B1603" t="e">
        <f ca="1">IF('Пятипредметные наборы'!$F61 &gt;=Параметры!$A$2,"{"&amp;'Пятипредметные наборы'!E61&amp;"}","")</f>
        <v>#N/A</v>
      </c>
      <c r="C1603" t="e">
        <f ca="1">'Пятипредметные наборы'!$F61/COUNT('Список покупок'!$A$2:$A$31)</f>
        <v>#N/A</v>
      </c>
      <c r="D1603" t="e">
        <f ca="1">'Пятипредметные наборы'!$F61/INDIRECT(ADDRESS(MATCH(A1603,Таблицы!$T$3:$T$212)+1,5,,,Таблицы!$T$1))</f>
        <v>#N/A</v>
      </c>
      <c r="E1603" s="5" t="e">
        <f t="shared" ca="1" si="24"/>
        <v>#N/A</v>
      </c>
    </row>
    <row r="1604" spans="1:5" hidden="1" x14ac:dyDescent="0.3">
      <c r="A1604" t="e">
        <f ca="1">IF('Пятипредметные наборы'!$F62 &gt;=Параметры!$A$2,"{"&amp;'Пятипредметные наборы'!A62&amp;", "&amp;'Пятипредметные наборы'!B62&amp;", "&amp;'Пятипредметные наборы'!C62&amp;", "&amp;'Пятипредметные наборы'!E62&amp;"}","")</f>
        <v>#N/A</v>
      </c>
      <c r="B1604" t="e">
        <f ca="1">IF('Пятипредметные наборы'!$F62 &gt;=Параметры!$A$2,"{"&amp;'Пятипредметные наборы'!E62&amp;"}","")</f>
        <v>#N/A</v>
      </c>
      <c r="C1604" t="e">
        <f ca="1">'Пятипредметные наборы'!$F62/COUNT('Список покупок'!$A$2:$A$31)</f>
        <v>#N/A</v>
      </c>
      <c r="D1604" t="e">
        <f ca="1">'Пятипредметные наборы'!$F62/INDIRECT(ADDRESS(MATCH(A1604,Таблицы!$T$3:$T$212)+1,5,,,Таблицы!$T$1))</f>
        <v>#N/A</v>
      </c>
      <c r="E1604" s="5" t="e">
        <f t="shared" ca="1" si="24"/>
        <v>#N/A</v>
      </c>
    </row>
    <row r="1605" spans="1:5" hidden="1" x14ac:dyDescent="0.3">
      <c r="A1605" t="e">
        <f ca="1">IF('Пятипредметные наборы'!$F63 &gt;=Параметры!$A$2,"{"&amp;'Пятипредметные наборы'!A63&amp;", "&amp;'Пятипредметные наборы'!B63&amp;", "&amp;'Пятипредметные наборы'!C63&amp;", "&amp;'Пятипредметные наборы'!E63&amp;"}","")</f>
        <v>#N/A</v>
      </c>
      <c r="B1605" t="e">
        <f ca="1">IF('Пятипредметные наборы'!$F63 &gt;=Параметры!$A$2,"{"&amp;'Пятипредметные наборы'!E63&amp;"}","")</f>
        <v>#N/A</v>
      </c>
      <c r="C1605" t="e">
        <f ca="1">'Пятипредметные наборы'!$F63/COUNT('Список покупок'!$A$2:$A$31)</f>
        <v>#N/A</v>
      </c>
      <c r="D1605" t="e">
        <f ca="1">'Пятипредметные наборы'!$F63/INDIRECT(ADDRESS(MATCH(A1605,Таблицы!$T$3:$T$212)+1,5,,,Таблицы!$T$1))</f>
        <v>#N/A</v>
      </c>
      <c r="E1605" s="5" t="e">
        <f t="shared" ref="E1605:E1668" ca="1" si="25">C1605*D1605</f>
        <v>#N/A</v>
      </c>
    </row>
    <row r="1606" spans="1:5" hidden="1" x14ac:dyDescent="0.3">
      <c r="A1606" t="e">
        <f ca="1">IF('Пятипредметные наборы'!$F64 &gt;=Параметры!$A$2,"{"&amp;'Пятипредметные наборы'!A64&amp;", "&amp;'Пятипредметные наборы'!B64&amp;", "&amp;'Пятипредметные наборы'!C64&amp;", "&amp;'Пятипредметные наборы'!E64&amp;"}","")</f>
        <v>#N/A</v>
      </c>
      <c r="B1606" t="e">
        <f ca="1">IF('Пятипредметные наборы'!$F64 &gt;=Параметры!$A$2,"{"&amp;'Пятипредметные наборы'!E64&amp;"}","")</f>
        <v>#N/A</v>
      </c>
      <c r="C1606" t="e">
        <f ca="1">'Пятипредметные наборы'!$F64/COUNT('Список покупок'!$A$2:$A$31)</f>
        <v>#N/A</v>
      </c>
      <c r="D1606" t="e">
        <f ca="1">'Пятипредметные наборы'!$F64/INDIRECT(ADDRESS(MATCH(A1606,Таблицы!$T$3:$T$212)+1,5,,,Таблицы!$T$1))</f>
        <v>#N/A</v>
      </c>
      <c r="E1606" s="5" t="e">
        <f t="shared" ca="1" si="25"/>
        <v>#N/A</v>
      </c>
    </row>
    <row r="1607" spans="1:5" hidden="1" x14ac:dyDescent="0.3">
      <c r="A1607" t="e">
        <f ca="1">IF('Пятипредметные наборы'!$F65 &gt;=Параметры!$A$2,"{"&amp;'Пятипредметные наборы'!A65&amp;", "&amp;'Пятипредметные наборы'!B65&amp;", "&amp;'Пятипредметные наборы'!C65&amp;", "&amp;'Пятипредметные наборы'!E65&amp;"}","")</f>
        <v>#N/A</v>
      </c>
      <c r="B1607" t="e">
        <f ca="1">IF('Пятипредметные наборы'!$F65 &gt;=Параметры!$A$2,"{"&amp;'Пятипредметные наборы'!E65&amp;"}","")</f>
        <v>#N/A</v>
      </c>
      <c r="C1607" t="e">
        <f ca="1">'Пятипредметные наборы'!$F65/COUNT('Список покупок'!$A$2:$A$31)</f>
        <v>#N/A</v>
      </c>
      <c r="D1607" t="e">
        <f ca="1">'Пятипредметные наборы'!$F65/INDIRECT(ADDRESS(MATCH(A1607,Таблицы!$T$3:$T$212)+1,5,,,Таблицы!$T$1))</f>
        <v>#N/A</v>
      </c>
      <c r="E1607" s="5" t="e">
        <f t="shared" ca="1" si="25"/>
        <v>#N/A</v>
      </c>
    </row>
    <row r="1608" spans="1:5" hidden="1" x14ac:dyDescent="0.3">
      <c r="A1608" t="e">
        <f ca="1">IF('Пятипредметные наборы'!$F66 &gt;=Параметры!$A$2,"{"&amp;'Пятипредметные наборы'!A66&amp;", "&amp;'Пятипредметные наборы'!B66&amp;", "&amp;'Пятипредметные наборы'!C66&amp;", "&amp;'Пятипредметные наборы'!E66&amp;"}","")</f>
        <v>#N/A</v>
      </c>
      <c r="B1608" t="e">
        <f ca="1">IF('Пятипредметные наборы'!$F66 &gt;=Параметры!$A$2,"{"&amp;'Пятипредметные наборы'!E66&amp;"}","")</f>
        <v>#N/A</v>
      </c>
      <c r="C1608" t="e">
        <f ca="1">'Пятипредметные наборы'!$F66/COUNT('Список покупок'!$A$2:$A$31)</f>
        <v>#N/A</v>
      </c>
      <c r="D1608" t="e">
        <f ca="1">'Пятипредметные наборы'!$F66/INDIRECT(ADDRESS(MATCH(A1608,Таблицы!$T$3:$T$212)+1,5,,,Таблицы!$T$1))</f>
        <v>#N/A</v>
      </c>
      <c r="E1608" s="5" t="e">
        <f t="shared" ca="1" si="25"/>
        <v>#N/A</v>
      </c>
    </row>
    <row r="1609" spans="1:5" hidden="1" x14ac:dyDescent="0.3">
      <c r="A1609" t="e">
        <f ca="1">IF('Пятипредметные наборы'!$F67 &gt;=Параметры!$A$2,"{"&amp;'Пятипредметные наборы'!A67&amp;", "&amp;'Пятипредметные наборы'!B67&amp;", "&amp;'Пятипредметные наборы'!C67&amp;", "&amp;'Пятипредметные наборы'!E67&amp;"}","")</f>
        <v>#N/A</v>
      </c>
      <c r="B1609" t="e">
        <f ca="1">IF('Пятипредметные наборы'!$F67 &gt;=Параметры!$A$2,"{"&amp;'Пятипредметные наборы'!E67&amp;"}","")</f>
        <v>#N/A</v>
      </c>
      <c r="C1609" t="e">
        <f ca="1">'Пятипредметные наборы'!$F67/COUNT('Список покупок'!$A$2:$A$31)</f>
        <v>#N/A</v>
      </c>
      <c r="D1609" t="e">
        <f ca="1">'Пятипредметные наборы'!$F67/INDIRECT(ADDRESS(MATCH(A1609,Таблицы!$T$3:$T$212)+1,5,,,Таблицы!$T$1))</f>
        <v>#N/A</v>
      </c>
      <c r="E1609" s="5" t="e">
        <f t="shared" ca="1" si="25"/>
        <v>#N/A</v>
      </c>
    </row>
    <row r="1610" spans="1:5" hidden="1" x14ac:dyDescent="0.3">
      <c r="A1610" t="e">
        <f ca="1">IF('Пятипредметные наборы'!$F68 &gt;=Параметры!$A$2,"{"&amp;'Пятипредметные наборы'!A68&amp;", "&amp;'Пятипредметные наборы'!B68&amp;", "&amp;'Пятипредметные наборы'!C68&amp;", "&amp;'Пятипредметные наборы'!E68&amp;"}","")</f>
        <v>#N/A</v>
      </c>
      <c r="B1610" t="e">
        <f ca="1">IF('Пятипредметные наборы'!$F68 &gt;=Параметры!$A$2,"{"&amp;'Пятипредметные наборы'!E68&amp;"}","")</f>
        <v>#N/A</v>
      </c>
      <c r="C1610" t="e">
        <f ca="1">'Пятипредметные наборы'!$F68/COUNT('Список покупок'!$A$2:$A$31)</f>
        <v>#N/A</v>
      </c>
      <c r="D1610" t="e">
        <f ca="1">'Пятипредметные наборы'!$F68/INDIRECT(ADDRESS(MATCH(A1610,Таблицы!$T$3:$T$212)+1,5,,,Таблицы!$T$1))</f>
        <v>#N/A</v>
      </c>
      <c r="E1610" s="5" t="e">
        <f t="shared" ca="1" si="25"/>
        <v>#N/A</v>
      </c>
    </row>
    <row r="1611" spans="1:5" hidden="1" x14ac:dyDescent="0.3">
      <c r="A1611" t="e">
        <f ca="1">IF('Пятипредметные наборы'!$F69 &gt;=Параметры!$A$2,"{"&amp;'Пятипредметные наборы'!A69&amp;", "&amp;'Пятипредметные наборы'!B69&amp;", "&amp;'Пятипредметные наборы'!C69&amp;", "&amp;'Пятипредметные наборы'!E69&amp;"}","")</f>
        <v>#N/A</v>
      </c>
      <c r="B1611" t="e">
        <f ca="1">IF('Пятипредметные наборы'!$F69 &gt;=Параметры!$A$2,"{"&amp;'Пятипредметные наборы'!E69&amp;"}","")</f>
        <v>#N/A</v>
      </c>
      <c r="C1611" t="e">
        <f ca="1">'Пятипредметные наборы'!$F69/COUNT('Список покупок'!$A$2:$A$31)</f>
        <v>#N/A</v>
      </c>
      <c r="D1611" t="e">
        <f ca="1">'Пятипредметные наборы'!$F69/INDIRECT(ADDRESS(MATCH(A1611,Таблицы!$T$3:$T$212)+1,5,,,Таблицы!$T$1))</f>
        <v>#N/A</v>
      </c>
      <c r="E1611" s="5" t="e">
        <f t="shared" ca="1" si="25"/>
        <v>#N/A</v>
      </c>
    </row>
    <row r="1612" spans="1:5" hidden="1" x14ac:dyDescent="0.3">
      <c r="A1612" t="e">
        <f ca="1">IF('Пятипредметные наборы'!$F70 &gt;=Параметры!$A$2,"{"&amp;'Пятипредметные наборы'!A70&amp;", "&amp;'Пятипредметные наборы'!B70&amp;", "&amp;'Пятипредметные наборы'!C70&amp;", "&amp;'Пятипредметные наборы'!E70&amp;"}","")</f>
        <v>#N/A</v>
      </c>
      <c r="B1612" t="e">
        <f ca="1">IF('Пятипредметные наборы'!$F70 &gt;=Параметры!$A$2,"{"&amp;'Пятипредметные наборы'!E70&amp;"}","")</f>
        <v>#N/A</v>
      </c>
      <c r="C1612" t="e">
        <f ca="1">'Пятипредметные наборы'!$F70/COUNT('Список покупок'!$A$2:$A$31)</f>
        <v>#N/A</v>
      </c>
      <c r="D1612" t="e">
        <f ca="1">'Пятипредметные наборы'!$F70/INDIRECT(ADDRESS(MATCH(A1612,Таблицы!$T$3:$T$212)+1,5,,,Таблицы!$T$1))</f>
        <v>#N/A</v>
      </c>
      <c r="E1612" s="5" t="e">
        <f t="shared" ca="1" si="25"/>
        <v>#N/A</v>
      </c>
    </row>
    <row r="1613" spans="1:5" hidden="1" x14ac:dyDescent="0.3">
      <c r="A1613" t="e">
        <f ca="1">IF('Пятипредметные наборы'!$F71 &gt;=Параметры!$A$2,"{"&amp;'Пятипредметные наборы'!A71&amp;", "&amp;'Пятипредметные наборы'!B71&amp;", "&amp;'Пятипредметные наборы'!C71&amp;", "&amp;'Пятипредметные наборы'!E71&amp;"}","")</f>
        <v>#N/A</v>
      </c>
      <c r="B1613" t="e">
        <f ca="1">IF('Пятипредметные наборы'!$F71 &gt;=Параметры!$A$2,"{"&amp;'Пятипредметные наборы'!E71&amp;"}","")</f>
        <v>#N/A</v>
      </c>
      <c r="C1613" t="e">
        <f ca="1">'Пятипредметные наборы'!$F71/COUNT('Список покупок'!$A$2:$A$31)</f>
        <v>#N/A</v>
      </c>
      <c r="D1613" t="e">
        <f ca="1">'Пятипредметные наборы'!$F71/INDIRECT(ADDRESS(MATCH(A1613,Таблицы!$T$3:$T$212)+1,5,,,Таблицы!$T$1))</f>
        <v>#N/A</v>
      </c>
      <c r="E1613" s="5" t="e">
        <f t="shared" ca="1" si="25"/>
        <v>#N/A</v>
      </c>
    </row>
    <row r="1614" spans="1:5" hidden="1" x14ac:dyDescent="0.3">
      <c r="A1614" t="e">
        <f ca="1">IF('Пятипредметные наборы'!$F72 &gt;=Параметры!$A$2,"{"&amp;'Пятипредметные наборы'!A72&amp;", "&amp;'Пятипредметные наборы'!B72&amp;", "&amp;'Пятипредметные наборы'!C72&amp;", "&amp;'Пятипредметные наборы'!E72&amp;"}","")</f>
        <v>#N/A</v>
      </c>
      <c r="B1614" t="e">
        <f ca="1">IF('Пятипредметные наборы'!$F72 &gt;=Параметры!$A$2,"{"&amp;'Пятипредметные наборы'!E72&amp;"}","")</f>
        <v>#N/A</v>
      </c>
      <c r="C1614" t="e">
        <f ca="1">'Пятипредметные наборы'!$F72/COUNT('Список покупок'!$A$2:$A$31)</f>
        <v>#N/A</v>
      </c>
      <c r="D1614" t="e">
        <f ca="1">'Пятипредметные наборы'!$F72/INDIRECT(ADDRESS(MATCH(A1614,Таблицы!$T$3:$T$212)+1,5,,,Таблицы!$T$1))</f>
        <v>#N/A</v>
      </c>
      <c r="E1614" s="5" t="e">
        <f t="shared" ca="1" si="25"/>
        <v>#N/A</v>
      </c>
    </row>
    <row r="1615" spans="1:5" hidden="1" x14ac:dyDescent="0.3">
      <c r="A1615" t="e">
        <f ca="1">IF('Пятипредметные наборы'!$F73 &gt;=Параметры!$A$2,"{"&amp;'Пятипредметные наборы'!A73&amp;", "&amp;'Пятипредметные наборы'!B73&amp;", "&amp;'Пятипредметные наборы'!C73&amp;", "&amp;'Пятипредметные наборы'!E73&amp;"}","")</f>
        <v>#N/A</v>
      </c>
      <c r="B1615" t="e">
        <f ca="1">IF('Пятипредметные наборы'!$F73 &gt;=Параметры!$A$2,"{"&amp;'Пятипредметные наборы'!E73&amp;"}","")</f>
        <v>#N/A</v>
      </c>
      <c r="C1615" t="e">
        <f ca="1">'Пятипредметные наборы'!$F73/COUNT('Список покупок'!$A$2:$A$31)</f>
        <v>#N/A</v>
      </c>
      <c r="D1615" t="e">
        <f ca="1">'Пятипредметные наборы'!$F73/INDIRECT(ADDRESS(MATCH(A1615,Таблицы!$T$3:$T$212)+1,5,,,Таблицы!$T$1))</f>
        <v>#N/A</v>
      </c>
      <c r="E1615" s="5" t="e">
        <f t="shared" ca="1" si="25"/>
        <v>#N/A</v>
      </c>
    </row>
    <row r="1616" spans="1:5" hidden="1" x14ac:dyDescent="0.3">
      <c r="A1616" t="e">
        <f ca="1">IF('Пятипредметные наборы'!$F74 &gt;=Параметры!$A$2,"{"&amp;'Пятипредметные наборы'!A74&amp;", "&amp;'Пятипредметные наборы'!B74&amp;", "&amp;'Пятипредметные наборы'!C74&amp;", "&amp;'Пятипредметные наборы'!E74&amp;"}","")</f>
        <v>#N/A</v>
      </c>
      <c r="B1616" t="e">
        <f ca="1">IF('Пятипредметные наборы'!$F74 &gt;=Параметры!$A$2,"{"&amp;'Пятипредметные наборы'!E74&amp;"}","")</f>
        <v>#N/A</v>
      </c>
      <c r="C1616" t="e">
        <f ca="1">'Пятипредметные наборы'!$F74/COUNT('Список покупок'!$A$2:$A$31)</f>
        <v>#N/A</v>
      </c>
      <c r="D1616" t="e">
        <f ca="1">'Пятипредметные наборы'!$F74/INDIRECT(ADDRESS(MATCH(A1616,Таблицы!$T$3:$T$212)+1,5,,,Таблицы!$T$1))</f>
        <v>#N/A</v>
      </c>
      <c r="E1616" s="5" t="e">
        <f t="shared" ca="1" si="25"/>
        <v>#N/A</v>
      </c>
    </row>
    <row r="1617" spans="1:5" hidden="1" x14ac:dyDescent="0.3">
      <c r="A1617" t="e">
        <f ca="1">IF('Пятипредметные наборы'!$F75 &gt;=Параметры!$A$2,"{"&amp;'Пятипредметные наборы'!A75&amp;", "&amp;'Пятипредметные наборы'!B75&amp;", "&amp;'Пятипредметные наборы'!C75&amp;", "&amp;'Пятипредметные наборы'!E75&amp;"}","")</f>
        <v>#N/A</v>
      </c>
      <c r="B1617" t="e">
        <f ca="1">IF('Пятипредметные наборы'!$F75 &gt;=Параметры!$A$2,"{"&amp;'Пятипредметные наборы'!E75&amp;"}","")</f>
        <v>#N/A</v>
      </c>
      <c r="C1617" t="e">
        <f ca="1">'Пятипредметные наборы'!$F75/COUNT('Список покупок'!$A$2:$A$31)</f>
        <v>#N/A</v>
      </c>
      <c r="D1617" t="e">
        <f ca="1">'Пятипредметные наборы'!$F75/INDIRECT(ADDRESS(MATCH(A1617,Таблицы!$T$3:$T$212)+1,5,,,Таблицы!$T$1))</f>
        <v>#N/A</v>
      </c>
      <c r="E1617" s="5" t="e">
        <f t="shared" ca="1" si="25"/>
        <v>#N/A</v>
      </c>
    </row>
    <row r="1618" spans="1:5" hidden="1" x14ac:dyDescent="0.3">
      <c r="A1618" t="e">
        <f ca="1">IF('Пятипредметные наборы'!$F76 &gt;=Параметры!$A$2,"{"&amp;'Пятипредметные наборы'!A76&amp;", "&amp;'Пятипредметные наборы'!B76&amp;", "&amp;'Пятипредметные наборы'!C76&amp;", "&amp;'Пятипредметные наборы'!E76&amp;"}","")</f>
        <v>#N/A</v>
      </c>
      <c r="B1618" t="e">
        <f ca="1">IF('Пятипредметные наборы'!$F76 &gt;=Параметры!$A$2,"{"&amp;'Пятипредметные наборы'!E76&amp;"}","")</f>
        <v>#N/A</v>
      </c>
      <c r="C1618" t="e">
        <f ca="1">'Пятипредметные наборы'!$F76/COUNT('Список покупок'!$A$2:$A$31)</f>
        <v>#N/A</v>
      </c>
      <c r="D1618" t="e">
        <f ca="1">'Пятипредметные наборы'!$F76/INDIRECT(ADDRESS(MATCH(A1618,Таблицы!$T$3:$T$212)+1,5,,,Таблицы!$T$1))</f>
        <v>#N/A</v>
      </c>
      <c r="E1618" s="5" t="e">
        <f t="shared" ca="1" si="25"/>
        <v>#N/A</v>
      </c>
    </row>
    <row r="1619" spans="1:5" hidden="1" x14ac:dyDescent="0.3">
      <c r="A1619" t="e">
        <f ca="1">IF('Пятипредметные наборы'!$F77 &gt;=Параметры!$A$2,"{"&amp;'Пятипредметные наборы'!A77&amp;", "&amp;'Пятипредметные наборы'!B77&amp;", "&amp;'Пятипредметные наборы'!C77&amp;", "&amp;'Пятипредметные наборы'!E77&amp;"}","")</f>
        <v>#N/A</v>
      </c>
      <c r="B1619" t="e">
        <f ca="1">IF('Пятипредметные наборы'!$F77 &gt;=Параметры!$A$2,"{"&amp;'Пятипредметные наборы'!E77&amp;"}","")</f>
        <v>#N/A</v>
      </c>
      <c r="C1619" t="e">
        <f ca="1">'Пятипредметные наборы'!$F77/COUNT('Список покупок'!$A$2:$A$31)</f>
        <v>#N/A</v>
      </c>
      <c r="D1619" t="e">
        <f ca="1">'Пятипредметные наборы'!$F77/INDIRECT(ADDRESS(MATCH(A1619,Таблицы!$T$3:$T$212)+1,5,,,Таблицы!$T$1))</f>
        <v>#N/A</v>
      </c>
      <c r="E1619" s="5" t="e">
        <f t="shared" ca="1" si="25"/>
        <v>#N/A</v>
      </c>
    </row>
    <row r="1620" spans="1:5" hidden="1" x14ac:dyDescent="0.3">
      <c r="A1620" t="e">
        <f ca="1">IF('Пятипредметные наборы'!$F78 &gt;=Параметры!$A$2,"{"&amp;'Пятипредметные наборы'!A78&amp;", "&amp;'Пятипредметные наборы'!B78&amp;", "&amp;'Пятипредметные наборы'!C78&amp;", "&amp;'Пятипредметные наборы'!E78&amp;"}","")</f>
        <v>#N/A</v>
      </c>
      <c r="B1620" t="e">
        <f ca="1">IF('Пятипредметные наборы'!$F78 &gt;=Параметры!$A$2,"{"&amp;'Пятипредметные наборы'!E78&amp;"}","")</f>
        <v>#N/A</v>
      </c>
      <c r="C1620" t="e">
        <f ca="1">'Пятипредметные наборы'!$F78/COUNT('Список покупок'!$A$2:$A$31)</f>
        <v>#N/A</v>
      </c>
      <c r="D1620" t="e">
        <f ca="1">'Пятипредметные наборы'!$F78/INDIRECT(ADDRESS(MATCH(A1620,Таблицы!$T$3:$T$212)+1,5,,,Таблицы!$T$1))</f>
        <v>#N/A</v>
      </c>
      <c r="E1620" s="5" t="e">
        <f t="shared" ca="1" si="25"/>
        <v>#N/A</v>
      </c>
    </row>
    <row r="1621" spans="1:5" hidden="1" x14ac:dyDescent="0.3">
      <c r="A1621" t="e">
        <f ca="1">IF('Пятипредметные наборы'!$F79 &gt;=Параметры!$A$2,"{"&amp;'Пятипредметные наборы'!A79&amp;", "&amp;'Пятипредметные наборы'!B79&amp;", "&amp;'Пятипредметные наборы'!C79&amp;", "&amp;'Пятипредметные наборы'!E79&amp;"}","")</f>
        <v>#N/A</v>
      </c>
      <c r="B1621" t="e">
        <f ca="1">IF('Пятипредметные наборы'!$F79 &gt;=Параметры!$A$2,"{"&amp;'Пятипредметные наборы'!E79&amp;"}","")</f>
        <v>#N/A</v>
      </c>
      <c r="C1621" t="e">
        <f ca="1">'Пятипредметные наборы'!$F79/COUNT('Список покупок'!$A$2:$A$31)</f>
        <v>#N/A</v>
      </c>
      <c r="D1621" t="e">
        <f ca="1">'Пятипредметные наборы'!$F79/INDIRECT(ADDRESS(MATCH(A1621,Таблицы!$T$3:$T$212)+1,5,,,Таблицы!$T$1))</f>
        <v>#N/A</v>
      </c>
      <c r="E1621" s="5" t="e">
        <f t="shared" ca="1" si="25"/>
        <v>#N/A</v>
      </c>
    </row>
    <row r="1622" spans="1:5" hidden="1" x14ac:dyDescent="0.3">
      <c r="A1622" t="e">
        <f ca="1">IF('Пятипредметные наборы'!$F80 &gt;=Параметры!$A$2,"{"&amp;'Пятипредметные наборы'!A80&amp;", "&amp;'Пятипредметные наборы'!B80&amp;", "&amp;'Пятипредметные наборы'!C80&amp;", "&amp;'Пятипредметные наборы'!E80&amp;"}","")</f>
        <v>#N/A</v>
      </c>
      <c r="B1622" t="e">
        <f ca="1">IF('Пятипредметные наборы'!$F80 &gt;=Параметры!$A$2,"{"&amp;'Пятипредметные наборы'!E80&amp;"}","")</f>
        <v>#N/A</v>
      </c>
      <c r="C1622" t="e">
        <f ca="1">'Пятипредметные наборы'!$F80/COUNT('Список покупок'!$A$2:$A$31)</f>
        <v>#N/A</v>
      </c>
      <c r="D1622" t="e">
        <f ca="1">'Пятипредметные наборы'!$F80/INDIRECT(ADDRESS(MATCH(A1622,Таблицы!$T$3:$T$212)+1,5,,,Таблицы!$T$1))</f>
        <v>#N/A</v>
      </c>
      <c r="E1622" s="5" t="e">
        <f t="shared" ca="1" si="25"/>
        <v>#N/A</v>
      </c>
    </row>
    <row r="1623" spans="1:5" hidden="1" x14ac:dyDescent="0.3">
      <c r="A1623" t="str">
        <f ca="1">IF('Пятипредметные наборы'!$F81 &gt;=Параметры!$A$2,"{"&amp;'Пятипредметные наборы'!A81&amp;", "&amp;'Пятипредметные наборы'!B81&amp;", "&amp;'Пятипредметные наборы'!C81&amp;", "&amp;'Пятипредметные наборы'!E81&amp;"}","")</f>
        <v/>
      </c>
      <c r="B1623" t="str">
        <f ca="1">IF('Пятипредметные наборы'!$F81 &gt;=Параметры!$A$2,"{"&amp;'Пятипредметные наборы'!E81&amp;"}","")</f>
        <v/>
      </c>
      <c r="C1623">
        <f ca="1">'Пятипредметные наборы'!$F81/COUNT('Список покупок'!$A$2:$A$31)</f>
        <v>0</v>
      </c>
      <c r="D1623" t="e">
        <f ca="1">'Пятипредметные наборы'!$F81/INDIRECT(ADDRESS(MATCH(A1623,Таблицы!$T$3:$T$212)+1,5,,,Таблицы!$T$1))</f>
        <v>#N/A</v>
      </c>
      <c r="E1623" s="5" t="e">
        <f t="shared" ca="1" si="25"/>
        <v>#N/A</v>
      </c>
    </row>
    <row r="1624" spans="1:5" hidden="1" x14ac:dyDescent="0.3">
      <c r="A1624" t="str">
        <f ca="1">IF('Пятипредметные наборы'!$F82 &gt;=Параметры!$A$2,"{"&amp;'Пятипредметные наборы'!A82&amp;", "&amp;'Пятипредметные наборы'!B82&amp;", "&amp;'Пятипредметные наборы'!C82&amp;", "&amp;'Пятипредметные наборы'!E82&amp;"}","")</f>
        <v/>
      </c>
      <c r="B1624" t="str">
        <f ca="1">IF('Пятипредметные наборы'!$F82 &gt;=Параметры!$A$2,"{"&amp;'Пятипредметные наборы'!E82&amp;"}","")</f>
        <v/>
      </c>
      <c r="C1624">
        <f ca="1">'Пятипредметные наборы'!$F82/COUNT('Список покупок'!$A$2:$A$31)</f>
        <v>3.3333333333333333E-2</v>
      </c>
      <c r="D1624" t="e">
        <f ca="1">'Пятипредметные наборы'!$F82/INDIRECT(ADDRESS(MATCH(A1624,Таблицы!$T$3:$T$212)+1,5,,,Таблицы!$T$1))</f>
        <v>#N/A</v>
      </c>
      <c r="E1624" s="5" t="e">
        <f t="shared" ca="1" si="25"/>
        <v>#N/A</v>
      </c>
    </row>
    <row r="1625" spans="1:5" hidden="1" x14ac:dyDescent="0.3">
      <c r="A1625" t="e">
        <f ca="1">IF('Пятипредметные наборы'!$F83 &gt;=Параметры!$A$2,"{"&amp;'Пятипредметные наборы'!A83&amp;", "&amp;'Пятипредметные наборы'!B83&amp;", "&amp;'Пятипредметные наборы'!C83&amp;", "&amp;'Пятипредметные наборы'!E83&amp;"}","")</f>
        <v>#N/A</v>
      </c>
      <c r="B1625" t="e">
        <f ca="1">IF('Пятипредметные наборы'!$F83 &gt;=Параметры!$A$2,"{"&amp;'Пятипредметные наборы'!E83&amp;"}","")</f>
        <v>#N/A</v>
      </c>
      <c r="C1625" t="e">
        <f ca="1">'Пятипредметные наборы'!$F83/COUNT('Список покупок'!$A$2:$A$31)</f>
        <v>#N/A</v>
      </c>
      <c r="D1625" t="e">
        <f ca="1">'Пятипредметные наборы'!$F83/INDIRECT(ADDRESS(MATCH(A1625,Таблицы!$T$3:$T$212)+1,5,,,Таблицы!$T$1))</f>
        <v>#N/A</v>
      </c>
      <c r="E1625" s="5" t="e">
        <f t="shared" ca="1" si="25"/>
        <v>#N/A</v>
      </c>
    </row>
    <row r="1626" spans="1:5" hidden="1" x14ac:dyDescent="0.3">
      <c r="A1626" t="e">
        <f ca="1">IF('Пятипредметные наборы'!$F84 &gt;=Параметры!$A$2,"{"&amp;'Пятипредметные наборы'!A84&amp;", "&amp;'Пятипредметные наборы'!B84&amp;", "&amp;'Пятипредметные наборы'!C84&amp;", "&amp;'Пятипредметные наборы'!E84&amp;"}","")</f>
        <v>#N/A</v>
      </c>
      <c r="B1626" t="e">
        <f ca="1">IF('Пятипредметные наборы'!$F84 &gt;=Параметры!$A$2,"{"&amp;'Пятипредметные наборы'!E84&amp;"}","")</f>
        <v>#N/A</v>
      </c>
      <c r="C1626" t="e">
        <f ca="1">'Пятипредметные наборы'!$F84/COUNT('Список покупок'!$A$2:$A$31)</f>
        <v>#N/A</v>
      </c>
      <c r="D1626" t="e">
        <f ca="1">'Пятипредметные наборы'!$F84/INDIRECT(ADDRESS(MATCH(A1626,Таблицы!$T$3:$T$212)+1,5,,,Таблицы!$T$1))</f>
        <v>#N/A</v>
      </c>
      <c r="E1626" s="5" t="e">
        <f t="shared" ca="1" si="25"/>
        <v>#N/A</v>
      </c>
    </row>
    <row r="1627" spans="1:5" hidden="1" x14ac:dyDescent="0.3">
      <c r="A1627" t="e">
        <f ca="1">IF('Пятипредметные наборы'!$F85 &gt;=Параметры!$A$2,"{"&amp;'Пятипредметные наборы'!A85&amp;", "&amp;'Пятипредметные наборы'!B85&amp;", "&amp;'Пятипредметные наборы'!C85&amp;", "&amp;'Пятипредметные наборы'!E85&amp;"}","")</f>
        <v>#N/A</v>
      </c>
      <c r="B1627" t="e">
        <f ca="1">IF('Пятипредметные наборы'!$F85 &gt;=Параметры!$A$2,"{"&amp;'Пятипредметные наборы'!E85&amp;"}","")</f>
        <v>#N/A</v>
      </c>
      <c r="C1627" t="e">
        <f ca="1">'Пятипредметные наборы'!$F85/COUNT('Список покупок'!$A$2:$A$31)</f>
        <v>#N/A</v>
      </c>
      <c r="D1627" t="e">
        <f ca="1">'Пятипредметные наборы'!$F85/INDIRECT(ADDRESS(MATCH(A1627,Таблицы!$T$3:$T$212)+1,5,,,Таблицы!$T$1))</f>
        <v>#N/A</v>
      </c>
      <c r="E1627" s="5" t="e">
        <f t="shared" ca="1" si="25"/>
        <v>#N/A</v>
      </c>
    </row>
    <row r="1628" spans="1:5" hidden="1" x14ac:dyDescent="0.3">
      <c r="A1628" t="e">
        <f ca="1">IF('Пятипредметные наборы'!$F86 &gt;=Параметры!$A$2,"{"&amp;'Пятипредметные наборы'!A86&amp;", "&amp;'Пятипредметные наборы'!B86&amp;", "&amp;'Пятипредметные наборы'!C86&amp;", "&amp;'Пятипредметные наборы'!E86&amp;"}","")</f>
        <v>#N/A</v>
      </c>
      <c r="B1628" t="e">
        <f ca="1">IF('Пятипредметные наборы'!$F86 &gt;=Параметры!$A$2,"{"&amp;'Пятипредметные наборы'!E86&amp;"}","")</f>
        <v>#N/A</v>
      </c>
      <c r="C1628" t="e">
        <f ca="1">'Пятипредметные наборы'!$F86/COUNT('Список покупок'!$A$2:$A$31)</f>
        <v>#N/A</v>
      </c>
      <c r="D1628" t="e">
        <f ca="1">'Пятипредметные наборы'!$F86/INDIRECT(ADDRESS(MATCH(A1628,Таблицы!$T$3:$T$212)+1,5,,,Таблицы!$T$1))</f>
        <v>#N/A</v>
      </c>
      <c r="E1628" s="5" t="e">
        <f t="shared" ca="1" si="25"/>
        <v>#N/A</v>
      </c>
    </row>
    <row r="1629" spans="1:5" hidden="1" x14ac:dyDescent="0.3">
      <c r="A1629" t="e">
        <f ca="1">IF('Пятипредметные наборы'!$F87 &gt;=Параметры!$A$2,"{"&amp;'Пятипредметные наборы'!A87&amp;", "&amp;'Пятипредметные наборы'!B87&amp;", "&amp;'Пятипредметные наборы'!C87&amp;", "&amp;'Пятипредметные наборы'!E87&amp;"}","")</f>
        <v>#N/A</v>
      </c>
      <c r="B1629" t="e">
        <f ca="1">IF('Пятипредметные наборы'!$F87 &gt;=Параметры!$A$2,"{"&amp;'Пятипредметные наборы'!E87&amp;"}","")</f>
        <v>#N/A</v>
      </c>
      <c r="C1629" t="e">
        <f ca="1">'Пятипредметные наборы'!$F87/COUNT('Список покупок'!$A$2:$A$31)</f>
        <v>#N/A</v>
      </c>
      <c r="D1629" t="e">
        <f ca="1">'Пятипредметные наборы'!$F87/INDIRECT(ADDRESS(MATCH(A1629,Таблицы!$T$3:$T$212)+1,5,,,Таблицы!$T$1))</f>
        <v>#N/A</v>
      </c>
      <c r="E1629" s="5" t="e">
        <f t="shared" ca="1" si="25"/>
        <v>#N/A</v>
      </c>
    </row>
    <row r="1630" spans="1:5" hidden="1" x14ac:dyDescent="0.3">
      <c r="A1630" t="e">
        <f ca="1">IF('Пятипредметные наборы'!$F88 &gt;=Параметры!$A$2,"{"&amp;'Пятипредметные наборы'!A88&amp;", "&amp;'Пятипредметные наборы'!B88&amp;", "&amp;'Пятипредметные наборы'!C88&amp;", "&amp;'Пятипредметные наборы'!E88&amp;"}","")</f>
        <v>#N/A</v>
      </c>
      <c r="B1630" t="e">
        <f ca="1">IF('Пятипредметные наборы'!$F88 &gt;=Параметры!$A$2,"{"&amp;'Пятипредметные наборы'!E88&amp;"}","")</f>
        <v>#N/A</v>
      </c>
      <c r="C1630" t="e">
        <f ca="1">'Пятипредметные наборы'!$F88/COUNT('Список покупок'!$A$2:$A$31)</f>
        <v>#N/A</v>
      </c>
      <c r="D1630" t="e">
        <f ca="1">'Пятипредметные наборы'!$F88/INDIRECT(ADDRESS(MATCH(A1630,Таблицы!$T$3:$T$212)+1,5,,,Таблицы!$T$1))</f>
        <v>#N/A</v>
      </c>
      <c r="E1630" s="5" t="e">
        <f t="shared" ca="1" si="25"/>
        <v>#N/A</v>
      </c>
    </row>
    <row r="1631" spans="1:5" hidden="1" x14ac:dyDescent="0.3">
      <c r="A1631" t="e">
        <f ca="1">IF('Пятипредметные наборы'!$F89 &gt;=Параметры!$A$2,"{"&amp;'Пятипредметные наборы'!A89&amp;", "&amp;'Пятипредметные наборы'!B89&amp;", "&amp;'Пятипредметные наборы'!C89&amp;", "&amp;'Пятипредметные наборы'!E89&amp;"}","")</f>
        <v>#N/A</v>
      </c>
      <c r="B1631" t="e">
        <f ca="1">IF('Пятипредметные наборы'!$F89 &gt;=Параметры!$A$2,"{"&amp;'Пятипредметные наборы'!E89&amp;"}","")</f>
        <v>#N/A</v>
      </c>
      <c r="C1631" t="e">
        <f ca="1">'Пятипредметные наборы'!$F89/COUNT('Список покупок'!$A$2:$A$31)</f>
        <v>#N/A</v>
      </c>
      <c r="D1631" t="e">
        <f ca="1">'Пятипредметные наборы'!$F89/INDIRECT(ADDRESS(MATCH(A1631,Таблицы!$T$3:$T$212)+1,5,,,Таблицы!$T$1))</f>
        <v>#N/A</v>
      </c>
      <c r="E1631" s="5" t="e">
        <f t="shared" ca="1" si="25"/>
        <v>#N/A</v>
      </c>
    </row>
    <row r="1632" spans="1:5" hidden="1" x14ac:dyDescent="0.3">
      <c r="A1632" t="str">
        <f ca="1">IF('Пятипредметные наборы'!$F90 &gt;=Параметры!$A$2,"{"&amp;'Пятипредметные наборы'!A90&amp;", "&amp;'Пятипредметные наборы'!B90&amp;", "&amp;'Пятипредметные наборы'!C90&amp;", "&amp;'Пятипредметные наборы'!E90&amp;"}","")</f>
        <v/>
      </c>
      <c r="B1632" t="str">
        <f ca="1">IF('Пятипредметные наборы'!$F90 &gt;=Параметры!$A$2,"{"&amp;'Пятипредметные наборы'!E90&amp;"}","")</f>
        <v/>
      </c>
      <c r="C1632">
        <f ca="1">'Пятипредметные наборы'!$F90/COUNT('Список покупок'!$A$2:$A$31)</f>
        <v>0</v>
      </c>
      <c r="D1632" t="e">
        <f ca="1">'Пятипредметные наборы'!$F90/INDIRECT(ADDRESS(MATCH(A1632,Таблицы!$T$3:$T$212)+1,5,,,Таблицы!$T$1))</f>
        <v>#N/A</v>
      </c>
      <c r="E1632" s="5" t="e">
        <f t="shared" ca="1" si="25"/>
        <v>#N/A</v>
      </c>
    </row>
    <row r="1633" spans="1:5" hidden="1" x14ac:dyDescent="0.3">
      <c r="A1633" t="str">
        <f ca="1">IF('Пятипредметные наборы'!$F91 &gt;=Параметры!$A$2,"{"&amp;'Пятипредметные наборы'!A91&amp;", "&amp;'Пятипредметные наборы'!B91&amp;", "&amp;'Пятипредметные наборы'!C91&amp;", "&amp;'Пятипредметные наборы'!E91&amp;"}","")</f>
        <v/>
      </c>
      <c r="B1633" t="str">
        <f ca="1">IF('Пятипредметные наборы'!$F91 &gt;=Параметры!$A$2,"{"&amp;'Пятипредметные наборы'!E91&amp;"}","")</f>
        <v/>
      </c>
      <c r="C1633">
        <f ca="1">'Пятипредметные наборы'!$F91/COUNT('Список покупок'!$A$2:$A$31)</f>
        <v>3.3333333333333333E-2</v>
      </c>
      <c r="D1633" t="e">
        <f ca="1">'Пятипредметные наборы'!$F91/INDIRECT(ADDRESS(MATCH(A1633,Таблицы!$T$3:$T$212)+1,5,,,Таблицы!$T$1))</f>
        <v>#N/A</v>
      </c>
      <c r="E1633" s="5" t="e">
        <f t="shared" ca="1" si="25"/>
        <v>#N/A</v>
      </c>
    </row>
    <row r="1634" spans="1:5" hidden="1" x14ac:dyDescent="0.3">
      <c r="A1634" t="e">
        <f ca="1">IF('Пятипредметные наборы'!$F92 &gt;=Параметры!$A$2,"{"&amp;'Пятипредметные наборы'!A92&amp;", "&amp;'Пятипредметные наборы'!B92&amp;", "&amp;'Пятипредметные наборы'!C92&amp;", "&amp;'Пятипредметные наборы'!E92&amp;"}","")</f>
        <v>#N/A</v>
      </c>
      <c r="B1634" t="e">
        <f ca="1">IF('Пятипредметные наборы'!$F92 &gt;=Параметры!$A$2,"{"&amp;'Пятипредметные наборы'!E92&amp;"}","")</f>
        <v>#N/A</v>
      </c>
      <c r="C1634" t="e">
        <f ca="1">'Пятипредметные наборы'!$F92/COUNT('Список покупок'!$A$2:$A$31)</f>
        <v>#N/A</v>
      </c>
      <c r="D1634" t="e">
        <f ca="1">'Пятипредметные наборы'!$F92/INDIRECT(ADDRESS(MATCH(A1634,Таблицы!$T$3:$T$212)+1,5,,,Таблицы!$T$1))</f>
        <v>#N/A</v>
      </c>
      <c r="E1634" s="5" t="e">
        <f t="shared" ca="1" si="25"/>
        <v>#N/A</v>
      </c>
    </row>
    <row r="1635" spans="1:5" hidden="1" x14ac:dyDescent="0.3">
      <c r="A1635" t="e">
        <f ca="1">IF('Пятипредметные наборы'!$F93 &gt;=Параметры!$A$2,"{"&amp;'Пятипредметные наборы'!A93&amp;", "&amp;'Пятипредметные наборы'!B93&amp;", "&amp;'Пятипредметные наборы'!C93&amp;", "&amp;'Пятипредметные наборы'!E93&amp;"}","")</f>
        <v>#N/A</v>
      </c>
      <c r="B1635" t="e">
        <f ca="1">IF('Пятипредметные наборы'!$F93 &gt;=Параметры!$A$2,"{"&amp;'Пятипредметные наборы'!E93&amp;"}","")</f>
        <v>#N/A</v>
      </c>
      <c r="C1635" t="e">
        <f ca="1">'Пятипредметные наборы'!$F93/COUNT('Список покупок'!$A$2:$A$31)</f>
        <v>#N/A</v>
      </c>
      <c r="D1635" t="e">
        <f ca="1">'Пятипредметные наборы'!$F93/INDIRECT(ADDRESS(MATCH(A1635,Таблицы!$T$3:$T$212)+1,5,,,Таблицы!$T$1))</f>
        <v>#N/A</v>
      </c>
      <c r="E1635" s="5" t="e">
        <f t="shared" ca="1" si="25"/>
        <v>#N/A</v>
      </c>
    </row>
    <row r="1636" spans="1:5" hidden="1" x14ac:dyDescent="0.3">
      <c r="A1636" t="e">
        <f ca="1">IF('Пятипредметные наборы'!$F94 &gt;=Параметры!$A$2,"{"&amp;'Пятипредметные наборы'!A94&amp;", "&amp;'Пятипредметные наборы'!B94&amp;", "&amp;'Пятипредметные наборы'!C94&amp;", "&amp;'Пятипредметные наборы'!E94&amp;"}","")</f>
        <v>#N/A</v>
      </c>
      <c r="B1636" t="e">
        <f ca="1">IF('Пятипредметные наборы'!$F94 &gt;=Параметры!$A$2,"{"&amp;'Пятипредметные наборы'!E94&amp;"}","")</f>
        <v>#N/A</v>
      </c>
      <c r="C1636" t="e">
        <f ca="1">'Пятипредметные наборы'!$F94/COUNT('Список покупок'!$A$2:$A$31)</f>
        <v>#N/A</v>
      </c>
      <c r="D1636" t="e">
        <f ca="1">'Пятипредметные наборы'!$F94/INDIRECT(ADDRESS(MATCH(A1636,Таблицы!$T$3:$T$212)+1,5,,,Таблицы!$T$1))</f>
        <v>#N/A</v>
      </c>
      <c r="E1636" s="5" t="e">
        <f t="shared" ca="1" si="25"/>
        <v>#N/A</v>
      </c>
    </row>
    <row r="1637" spans="1:5" hidden="1" x14ac:dyDescent="0.3">
      <c r="A1637" t="e">
        <f ca="1">IF('Пятипредметные наборы'!$F95 &gt;=Параметры!$A$2,"{"&amp;'Пятипредметные наборы'!A95&amp;", "&amp;'Пятипредметные наборы'!B95&amp;", "&amp;'Пятипредметные наборы'!C95&amp;", "&amp;'Пятипредметные наборы'!E95&amp;"}","")</f>
        <v>#N/A</v>
      </c>
      <c r="B1637" t="e">
        <f ca="1">IF('Пятипредметные наборы'!$F95 &gt;=Параметры!$A$2,"{"&amp;'Пятипредметные наборы'!E95&amp;"}","")</f>
        <v>#N/A</v>
      </c>
      <c r="C1637" t="e">
        <f ca="1">'Пятипредметные наборы'!$F95/COUNT('Список покупок'!$A$2:$A$31)</f>
        <v>#N/A</v>
      </c>
      <c r="D1637" t="e">
        <f ca="1">'Пятипредметные наборы'!$F95/INDIRECT(ADDRESS(MATCH(A1637,Таблицы!$T$3:$T$212)+1,5,,,Таблицы!$T$1))</f>
        <v>#N/A</v>
      </c>
      <c r="E1637" s="5" t="e">
        <f t="shared" ca="1" si="25"/>
        <v>#N/A</v>
      </c>
    </row>
    <row r="1638" spans="1:5" hidden="1" x14ac:dyDescent="0.3">
      <c r="A1638" t="str">
        <f ca="1">IF('Пятипредметные наборы'!$F96 &gt;=Параметры!$A$2,"{"&amp;'Пятипредметные наборы'!A96&amp;", "&amp;'Пятипредметные наборы'!B96&amp;", "&amp;'Пятипредметные наборы'!C96&amp;", "&amp;'Пятипредметные наборы'!E96&amp;"}","")</f>
        <v/>
      </c>
      <c r="B1638" t="str">
        <f ca="1">IF('Пятипредметные наборы'!$F96 &gt;=Параметры!$A$2,"{"&amp;'Пятипредметные наборы'!E96&amp;"}","")</f>
        <v/>
      </c>
      <c r="C1638">
        <f ca="1">'Пятипредметные наборы'!$F96/COUNT('Список покупок'!$A$2:$A$31)</f>
        <v>3.3333333333333333E-2</v>
      </c>
      <c r="D1638" t="e">
        <f ca="1">'Пятипредметные наборы'!$F96/INDIRECT(ADDRESS(MATCH(A1638,Таблицы!$T$3:$T$212)+1,5,,,Таблицы!$T$1))</f>
        <v>#N/A</v>
      </c>
      <c r="E1638" s="5" t="e">
        <f t="shared" ca="1" si="25"/>
        <v>#N/A</v>
      </c>
    </row>
    <row r="1639" spans="1:5" hidden="1" x14ac:dyDescent="0.3">
      <c r="A1639" t="e">
        <f ca="1">IF('Пятипредметные наборы'!$F97 &gt;=Параметры!$A$2,"{"&amp;'Пятипредметные наборы'!A97&amp;", "&amp;'Пятипредметные наборы'!B97&amp;", "&amp;'Пятипредметные наборы'!C97&amp;", "&amp;'Пятипредметные наборы'!E97&amp;"}","")</f>
        <v>#N/A</v>
      </c>
      <c r="B1639" t="e">
        <f ca="1">IF('Пятипредметные наборы'!$F97 &gt;=Параметры!$A$2,"{"&amp;'Пятипредметные наборы'!E97&amp;"}","")</f>
        <v>#N/A</v>
      </c>
      <c r="C1639" t="e">
        <f ca="1">'Пятипредметные наборы'!$F97/COUNT('Список покупок'!$A$2:$A$31)</f>
        <v>#N/A</v>
      </c>
      <c r="D1639" t="e">
        <f ca="1">'Пятипредметные наборы'!$F97/INDIRECT(ADDRESS(MATCH(A1639,Таблицы!$T$3:$T$212)+1,5,,,Таблицы!$T$1))</f>
        <v>#N/A</v>
      </c>
      <c r="E1639" s="5" t="e">
        <f t="shared" ca="1" si="25"/>
        <v>#N/A</v>
      </c>
    </row>
    <row r="1640" spans="1:5" hidden="1" x14ac:dyDescent="0.3">
      <c r="A1640" t="e">
        <f ca="1">IF('Пятипредметные наборы'!$F98 &gt;=Параметры!$A$2,"{"&amp;'Пятипредметные наборы'!A98&amp;", "&amp;'Пятипредметные наборы'!B98&amp;", "&amp;'Пятипредметные наборы'!C98&amp;", "&amp;'Пятипредметные наборы'!E98&amp;"}","")</f>
        <v>#N/A</v>
      </c>
      <c r="B1640" t="e">
        <f ca="1">IF('Пятипредметные наборы'!$F98 &gt;=Параметры!$A$2,"{"&amp;'Пятипредметные наборы'!E98&amp;"}","")</f>
        <v>#N/A</v>
      </c>
      <c r="C1640" t="e">
        <f ca="1">'Пятипредметные наборы'!$F98/COUNT('Список покупок'!$A$2:$A$31)</f>
        <v>#N/A</v>
      </c>
      <c r="D1640" t="e">
        <f ca="1">'Пятипредметные наборы'!$F98/INDIRECT(ADDRESS(MATCH(A1640,Таблицы!$T$3:$T$212)+1,5,,,Таблицы!$T$1))</f>
        <v>#N/A</v>
      </c>
      <c r="E1640" s="5" t="e">
        <f t="shared" ca="1" si="25"/>
        <v>#N/A</v>
      </c>
    </row>
    <row r="1641" spans="1:5" hidden="1" x14ac:dyDescent="0.3">
      <c r="A1641" t="e">
        <f ca="1">IF('Пятипредметные наборы'!$F99 &gt;=Параметры!$A$2,"{"&amp;'Пятипредметные наборы'!A99&amp;", "&amp;'Пятипредметные наборы'!B99&amp;", "&amp;'Пятипредметные наборы'!C99&amp;", "&amp;'Пятипредметные наборы'!E99&amp;"}","")</f>
        <v>#N/A</v>
      </c>
      <c r="B1641" t="e">
        <f ca="1">IF('Пятипредметные наборы'!$F99 &gt;=Параметры!$A$2,"{"&amp;'Пятипредметные наборы'!E99&amp;"}","")</f>
        <v>#N/A</v>
      </c>
      <c r="C1641" t="e">
        <f ca="1">'Пятипредметные наборы'!$F99/COUNT('Список покупок'!$A$2:$A$31)</f>
        <v>#N/A</v>
      </c>
      <c r="D1641" t="e">
        <f ca="1">'Пятипредметные наборы'!$F99/INDIRECT(ADDRESS(MATCH(A1641,Таблицы!$T$3:$T$212)+1,5,,,Таблицы!$T$1))</f>
        <v>#N/A</v>
      </c>
      <c r="E1641" s="5" t="e">
        <f t="shared" ca="1" si="25"/>
        <v>#N/A</v>
      </c>
    </row>
    <row r="1642" spans="1:5" hidden="1" x14ac:dyDescent="0.3">
      <c r="A1642" t="e">
        <f ca="1">IF('Пятипредметные наборы'!$F100 &gt;=Параметры!$A$2,"{"&amp;'Пятипредметные наборы'!A100&amp;", "&amp;'Пятипредметные наборы'!B100&amp;", "&amp;'Пятипредметные наборы'!C100&amp;", "&amp;'Пятипредметные наборы'!E100&amp;"}","")</f>
        <v>#N/A</v>
      </c>
      <c r="B1642" t="e">
        <f ca="1">IF('Пятипредметные наборы'!$F100 &gt;=Параметры!$A$2,"{"&amp;'Пятипредметные наборы'!E100&amp;"}","")</f>
        <v>#N/A</v>
      </c>
      <c r="C1642" t="e">
        <f ca="1">'Пятипредметные наборы'!$F100/COUNT('Список покупок'!$A$2:$A$31)</f>
        <v>#N/A</v>
      </c>
      <c r="D1642" t="e">
        <f ca="1">'Пятипредметные наборы'!$F100/INDIRECT(ADDRESS(MATCH(A1642,Таблицы!$T$3:$T$212)+1,5,,,Таблицы!$T$1))</f>
        <v>#N/A</v>
      </c>
      <c r="E1642" s="5" t="e">
        <f t="shared" ca="1" si="25"/>
        <v>#N/A</v>
      </c>
    </row>
    <row r="1643" spans="1:5" hidden="1" x14ac:dyDescent="0.3">
      <c r="A1643" t="e">
        <f ca="1">IF('Пятипредметные наборы'!$F101 &gt;=Параметры!$A$2,"{"&amp;'Пятипредметные наборы'!A101&amp;", "&amp;'Пятипредметные наборы'!B101&amp;", "&amp;'Пятипредметные наборы'!C101&amp;", "&amp;'Пятипредметные наборы'!E101&amp;"}","")</f>
        <v>#N/A</v>
      </c>
      <c r="B1643" t="e">
        <f ca="1">IF('Пятипредметные наборы'!$F101 &gt;=Параметры!$A$2,"{"&amp;'Пятипредметные наборы'!E101&amp;"}","")</f>
        <v>#N/A</v>
      </c>
      <c r="C1643" t="e">
        <f ca="1">'Пятипредметные наборы'!$F101/COUNT('Список покупок'!$A$2:$A$31)</f>
        <v>#N/A</v>
      </c>
      <c r="D1643" t="e">
        <f ca="1">'Пятипредметные наборы'!$F101/INDIRECT(ADDRESS(MATCH(A1643,Таблицы!$T$3:$T$212)+1,5,,,Таблицы!$T$1))</f>
        <v>#N/A</v>
      </c>
      <c r="E1643" s="5" t="e">
        <f t="shared" ca="1" si="25"/>
        <v>#N/A</v>
      </c>
    </row>
    <row r="1644" spans="1:5" hidden="1" x14ac:dyDescent="0.3">
      <c r="A1644" t="e">
        <f ca="1">IF('Пятипредметные наборы'!$F102 &gt;=Параметры!$A$2,"{"&amp;'Пятипредметные наборы'!A102&amp;", "&amp;'Пятипредметные наборы'!B102&amp;", "&amp;'Пятипредметные наборы'!C102&amp;", "&amp;'Пятипредметные наборы'!E102&amp;"}","")</f>
        <v>#N/A</v>
      </c>
      <c r="B1644" t="e">
        <f ca="1">IF('Пятипредметные наборы'!$F102 &gt;=Параметры!$A$2,"{"&amp;'Пятипредметные наборы'!E102&amp;"}","")</f>
        <v>#N/A</v>
      </c>
      <c r="C1644" t="e">
        <f ca="1">'Пятипредметные наборы'!$F102/COUNT('Список покупок'!$A$2:$A$31)</f>
        <v>#N/A</v>
      </c>
      <c r="D1644" t="e">
        <f ca="1">'Пятипредметные наборы'!$F102/INDIRECT(ADDRESS(MATCH(A1644,Таблицы!$T$3:$T$212)+1,5,,,Таблицы!$T$1))</f>
        <v>#N/A</v>
      </c>
      <c r="E1644" s="5" t="e">
        <f t="shared" ca="1" si="25"/>
        <v>#N/A</v>
      </c>
    </row>
    <row r="1645" spans="1:5" hidden="1" x14ac:dyDescent="0.3">
      <c r="A1645" t="e">
        <f ca="1">IF('Пятипредметные наборы'!$F103 &gt;=Параметры!$A$2,"{"&amp;'Пятипредметные наборы'!A103&amp;", "&amp;'Пятипредметные наборы'!B103&amp;", "&amp;'Пятипредметные наборы'!C103&amp;", "&amp;'Пятипредметные наборы'!E103&amp;"}","")</f>
        <v>#N/A</v>
      </c>
      <c r="B1645" t="e">
        <f ca="1">IF('Пятипредметные наборы'!$F103 &gt;=Параметры!$A$2,"{"&amp;'Пятипредметные наборы'!E103&amp;"}","")</f>
        <v>#N/A</v>
      </c>
      <c r="C1645" t="e">
        <f ca="1">'Пятипредметные наборы'!$F103/COUNT('Список покупок'!$A$2:$A$31)</f>
        <v>#N/A</v>
      </c>
      <c r="D1645" t="e">
        <f ca="1">'Пятипредметные наборы'!$F103/INDIRECT(ADDRESS(MATCH(A1645,Таблицы!$T$3:$T$212)+1,5,,,Таблицы!$T$1))</f>
        <v>#N/A</v>
      </c>
      <c r="E1645" s="5" t="e">
        <f t="shared" ca="1" si="25"/>
        <v>#N/A</v>
      </c>
    </row>
    <row r="1646" spans="1:5" hidden="1" x14ac:dyDescent="0.3">
      <c r="A1646" t="e">
        <f ca="1">IF('Пятипредметные наборы'!$F104 &gt;=Параметры!$A$2,"{"&amp;'Пятипредметные наборы'!A104&amp;", "&amp;'Пятипредметные наборы'!B104&amp;", "&amp;'Пятипредметные наборы'!C104&amp;", "&amp;'Пятипредметные наборы'!E104&amp;"}","")</f>
        <v>#N/A</v>
      </c>
      <c r="B1646" t="e">
        <f ca="1">IF('Пятипредметные наборы'!$F104 &gt;=Параметры!$A$2,"{"&amp;'Пятипредметные наборы'!E104&amp;"}","")</f>
        <v>#N/A</v>
      </c>
      <c r="C1646" t="e">
        <f ca="1">'Пятипредметные наборы'!$F104/COUNT('Список покупок'!$A$2:$A$31)</f>
        <v>#N/A</v>
      </c>
      <c r="D1646" t="e">
        <f ca="1">'Пятипредметные наборы'!$F104/INDIRECT(ADDRESS(MATCH(A1646,Таблицы!$T$3:$T$212)+1,5,,,Таблицы!$T$1))</f>
        <v>#N/A</v>
      </c>
      <c r="E1646" s="5" t="e">
        <f t="shared" ca="1" si="25"/>
        <v>#N/A</v>
      </c>
    </row>
    <row r="1647" spans="1:5" hidden="1" x14ac:dyDescent="0.3">
      <c r="A1647" t="e">
        <f ca="1">IF('Пятипредметные наборы'!$F105 &gt;=Параметры!$A$2,"{"&amp;'Пятипредметные наборы'!A105&amp;", "&amp;'Пятипредметные наборы'!B105&amp;", "&amp;'Пятипредметные наборы'!C105&amp;", "&amp;'Пятипредметные наборы'!E105&amp;"}","")</f>
        <v>#N/A</v>
      </c>
      <c r="B1647" t="e">
        <f ca="1">IF('Пятипредметные наборы'!$F105 &gt;=Параметры!$A$2,"{"&amp;'Пятипредметные наборы'!E105&amp;"}","")</f>
        <v>#N/A</v>
      </c>
      <c r="C1647" t="e">
        <f ca="1">'Пятипредметные наборы'!$F105/COUNT('Список покупок'!$A$2:$A$31)</f>
        <v>#N/A</v>
      </c>
      <c r="D1647" t="e">
        <f ca="1">'Пятипредметные наборы'!$F105/INDIRECT(ADDRESS(MATCH(A1647,Таблицы!$T$3:$T$212)+1,5,,,Таблицы!$T$1))</f>
        <v>#N/A</v>
      </c>
      <c r="E1647" s="5" t="e">
        <f t="shared" ca="1" si="25"/>
        <v>#N/A</v>
      </c>
    </row>
    <row r="1648" spans="1:5" hidden="1" x14ac:dyDescent="0.3">
      <c r="A1648" t="e">
        <f ca="1">IF('Пятипредметные наборы'!$F106 &gt;=Параметры!$A$2,"{"&amp;'Пятипредметные наборы'!A106&amp;", "&amp;'Пятипредметные наборы'!B106&amp;", "&amp;'Пятипредметные наборы'!C106&amp;", "&amp;'Пятипредметные наборы'!E106&amp;"}","")</f>
        <v>#N/A</v>
      </c>
      <c r="B1648" t="e">
        <f ca="1">IF('Пятипредметные наборы'!$F106 &gt;=Параметры!$A$2,"{"&amp;'Пятипредметные наборы'!E106&amp;"}","")</f>
        <v>#N/A</v>
      </c>
      <c r="C1648" t="e">
        <f ca="1">'Пятипредметные наборы'!$F106/COUNT('Список покупок'!$A$2:$A$31)</f>
        <v>#N/A</v>
      </c>
      <c r="D1648" t="e">
        <f ca="1">'Пятипредметные наборы'!$F106/INDIRECT(ADDRESS(MATCH(A1648,Таблицы!$T$3:$T$212)+1,5,,,Таблицы!$T$1))</f>
        <v>#N/A</v>
      </c>
      <c r="E1648" s="5" t="e">
        <f t="shared" ca="1" si="25"/>
        <v>#N/A</v>
      </c>
    </row>
    <row r="1649" spans="1:5" hidden="1" x14ac:dyDescent="0.3">
      <c r="A1649" t="e">
        <f ca="1">IF('Пятипредметные наборы'!$F107 &gt;=Параметры!$A$2,"{"&amp;'Пятипредметные наборы'!A107&amp;", "&amp;'Пятипредметные наборы'!B107&amp;", "&amp;'Пятипредметные наборы'!C107&amp;", "&amp;'Пятипредметные наборы'!E107&amp;"}","")</f>
        <v>#N/A</v>
      </c>
      <c r="B1649" t="e">
        <f ca="1">IF('Пятипредметные наборы'!$F107 &gt;=Параметры!$A$2,"{"&amp;'Пятипредметные наборы'!E107&amp;"}","")</f>
        <v>#N/A</v>
      </c>
      <c r="C1649" t="e">
        <f ca="1">'Пятипредметные наборы'!$F107/COUNT('Список покупок'!$A$2:$A$31)</f>
        <v>#N/A</v>
      </c>
      <c r="D1649" t="e">
        <f ca="1">'Пятипредметные наборы'!$F107/INDIRECT(ADDRESS(MATCH(A1649,Таблицы!$T$3:$T$212)+1,5,,,Таблицы!$T$1))</f>
        <v>#N/A</v>
      </c>
      <c r="E1649" s="5" t="e">
        <f t="shared" ca="1" si="25"/>
        <v>#N/A</v>
      </c>
    </row>
    <row r="1650" spans="1:5" hidden="1" x14ac:dyDescent="0.3">
      <c r="A1650" t="e">
        <f ca="1">IF('Пятипредметные наборы'!$F108 &gt;=Параметры!$A$2,"{"&amp;'Пятипредметные наборы'!A108&amp;", "&amp;'Пятипредметные наборы'!B108&amp;", "&amp;'Пятипредметные наборы'!C108&amp;", "&amp;'Пятипредметные наборы'!E108&amp;"}","")</f>
        <v>#N/A</v>
      </c>
      <c r="B1650" t="e">
        <f ca="1">IF('Пятипредметные наборы'!$F108 &gt;=Параметры!$A$2,"{"&amp;'Пятипредметные наборы'!E108&amp;"}","")</f>
        <v>#N/A</v>
      </c>
      <c r="C1650" t="e">
        <f ca="1">'Пятипредметные наборы'!$F108/COUNT('Список покупок'!$A$2:$A$31)</f>
        <v>#N/A</v>
      </c>
      <c r="D1650" t="e">
        <f ca="1">'Пятипредметные наборы'!$F108/INDIRECT(ADDRESS(MATCH(A1650,Таблицы!$T$3:$T$212)+1,5,,,Таблицы!$T$1))</f>
        <v>#N/A</v>
      </c>
      <c r="E1650" s="5" t="e">
        <f t="shared" ca="1" si="25"/>
        <v>#N/A</v>
      </c>
    </row>
    <row r="1651" spans="1:5" hidden="1" x14ac:dyDescent="0.3">
      <c r="A1651" t="e">
        <f ca="1">IF('Пятипредметные наборы'!$F109 &gt;=Параметры!$A$2,"{"&amp;'Пятипредметные наборы'!A109&amp;", "&amp;'Пятипредметные наборы'!B109&amp;", "&amp;'Пятипредметные наборы'!C109&amp;", "&amp;'Пятипредметные наборы'!E109&amp;"}","")</f>
        <v>#N/A</v>
      </c>
      <c r="B1651" t="e">
        <f ca="1">IF('Пятипредметные наборы'!$F109 &gt;=Параметры!$A$2,"{"&amp;'Пятипредметные наборы'!E109&amp;"}","")</f>
        <v>#N/A</v>
      </c>
      <c r="C1651" t="e">
        <f ca="1">'Пятипредметные наборы'!$F109/COUNT('Список покупок'!$A$2:$A$31)</f>
        <v>#N/A</v>
      </c>
      <c r="D1651" t="e">
        <f ca="1">'Пятипредметные наборы'!$F109/INDIRECT(ADDRESS(MATCH(A1651,Таблицы!$T$3:$T$212)+1,5,,,Таблицы!$T$1))</f>
        <v>#N/A</v>
      </c>
      <c r="E1651" s="5" t="e">
        <f t="shared" ca="1" si="25"/>
        <v>#N/A</v>
      </c>
    </row>
    <row r="1652" spans="1:5" hidden="1" x14ac:dyDescent="0.3">
      <c r="A1652" t="e">
        <f ca="1">IF('Пятипредметные наборы'!$F110 &gt;=Параметры!$A$2,"{"&amp;'Пятипредметные наборы'!A110&amp;", "&amp;'Пятипредметные наборы'!B110&amp;", "&amp;'Пятипредметные наборы'!C110&amp;", "&amp;'Пятипредметные наборы'!E110&amp;"}","")</f>
        <v>#N/A</v>
      </c>
      <c r="B1652" t="e">
        <f ca="1">IF('Пятипредметные наборы'!$F110 &gt;=Параметры!$A$2,"{"&amp;'Пятипредметные наборы'!E110&amp;"}","")</f>
        <v>#N/A</v>
      </c>
      <c r="C1652" t="e">
        <f ca="1">'Пятипредметные наборы'!$F110/COUNT('Список покупок'!$A$2:$A$31)</f>
        <v>#N/A</v>
      </c>
      <c r="D1652" t="e">
        <f ca="1">'Пятипредметные наборы'!$F110/INDIRECT(ADDRESS(MATCH(A1652,Таблицы!$T$3:$T$212)+1,5,,,Таблицы!$T$1))</f>
        <v>#N/A</v>
      </c>
      <c r="E1652" s="5" t="e">
        <f t="shared" ca="1" si="25"/>
        <v>#N/A</v>
      </c>
    </row>
    <row r="1653" spans="1:5" hidden="1" x14ac:dyDescent="0.3">
      <c r="A1653" t="e">
        <f ca="1">IF('Пятипредметные наборы'!$F111 &gt;=Параметры!$A$2,"{"&amp;'Пятипредметные наборы'!A111&amp;", "&amp;'Пятипредметные наборы'!B111&amp;", "&amp;'Пятипредметные наборы'!C111&amp;", "&amp;'Пятипредметные наборы'!E111&amp;"}","")</f>
        <v>#N/A</v>
      </c>
      <c r="B1653" t="e">
        <f ca="1">IF('Пятипредметные наборы'!$F111 &gt;=Параметры!$A$2,"{"&amp;'Пятипредметные наборы'!E111&amp;"}","")</f>
        <v>#N/A</v>
      </c>
      <c r="C1653" t="e">
        <f ca="1">'Пятипредметные наборы'!$F111/COUNT('Список покупок'!$A$2:$A$31)</f>
        <v>#N/A</v>
      </c>
      <c r="D1653" t="e">
        <f ca="1">'Пятипредметные наборы'!$F111/INDIRECT(ADDRESS(MATCH(A1653,Таблицы!$T$3:$T$212)+1,5,,,Таблицы!$T$1))</f>
        <v>#N/A</v>
      </c>
      <c r="E1653" s="5" t="e">
        <f t="shared" ca="1" si="25"/>
        <v>#N/A</v>
      </c>
    </row>
    <row r="1654" spans="1:5" hidden="1" x14ac:dyDescent="0.3">
      <c r="A1654" t="e">
        <f ca="1">IF('Пятипредметные наборы'!$F112 &gt;=Параметры!$A$2,"{"&amp;'Пятипредметные наборы'!A112&amp;", "&amp;'Пятипредметные наборы'!B112&amp;", "&amp;'Пятипредметные наборы'!C112&amp;", "&amp;'Пятипредметные наборы'!E112&amp;"}","")</f>
        <v>#N/A</v>
      </c>
      <c r="B1654" t="e">
        <f ca="1">IF('Пятипредметные наборы'!$F112 &gt;=Параметры!$A$2,"{"&amp;'Пятипредметные наборы'!E112&amp;"}","")</f>
        <v>#N/A</v>
      </c>
      <c r="C1654" t="e">
        <f ca="1">'Пятипредметные наборы'!$F112/COUNT('Список покупок'!$A$2:$A$31)</f>
        <v>#N/A</v>
      </c>
      <c r="D1654" t="e">
        <f ca="1">'Пятипредметные наборы'!$F112/INDIRECT(ADDRESS(MATCH(A1654,Таблицы!$T$3:$T$212)+1,5,,,Таблицы!$T$1))</f>
        <v>#N/A</v>
      </c>
      <c r="E1654" s="5" t="e">
        <f t="shared" ca="1" si="25"/>
        <v>#N/A</v>
      </c>
    </row>
    <row r="1655" spans="1:5" hidden="1" x14ac:dyDescent="0.3">
      <c r="A1655" t="e">
        <f ca="1">IF('Пятипредметные наборы'!$F113 &gt;=Параметры!$A$2,"{"&amp;'Пятипредметные наборы'!A113&amp;", "&amp;'Пятипредметные наборы'!B113&amp;", "&amp;'Пятипредметные наборы'!C113&amp;", "&amp;'Пятипредметные наборы'!E113&amp;"}","")</f>
        <v>#N/A</v>
      </c>
      <c r="B1655" t="e">
        <f ca="1">IF('Пятипредметные наборы'!$F113 &gt;=Параметры!$A$2,"{"&amp;'Пятипредметные наборы'!E113&amp;"}","")</f>
        <v>#N/A</v>
      </c>
      <c r="C1655" t="e">
        <f ca="1">'Пятипредметные наборы'!$F113/COUNT('Список покупок'!$A$2:$A$31)</f>
        <v>#N/A</v>
      </c>
      <c r="D1655" t="e">
        <f ca="1">'Пятипредметные наборы'!$F113/INDIRECT(ADDRESS(MATCH(A1655,Таблицы!$T$3:$T$212)+1,5,,,Таблицы!$T$1))</f>
        <v>#N/A</v>
      </c>
      <c r="E1655" s="5" t="e">
        <f t="shared" ca="1" si="25"/>
        <v>#N/A</v>
      </c>
    </row>
    <row r="1656" spans="1:5" hidden="1" x14ac:dyDescent="0.3">
      <c r="A1656" t="e">
        <f ca="1">IF('Пятипредметные наборы'!$F114 &gt;=Параметры!$A$2,"{"&amp;'Пятипредметные наборы'!A114&amp;", "&amp;'Пятипредметные наборы'!B114&amp;", "&amp;'Пятипредметные наборы'!C114&amp;", "&amp;'Пятипредметные наборы'!E114&amp;"}","")</f>
        <v>#N/A</v>
      </c>
      <c r="B1656" t="e">
        <f ca="1">IF('Пятипредметные наборы'!$F114 &gt;=Параметры!$A$2,"{"&amp;'Пятипредметные наборы'!E114&amp;"}","")</f>
        <v>#N/A</v>
      </c>
      <c r="C1656" t="e">
        <f ca="1">'Пятипредметные наборы'!$F114/COUNT('Список покупок'!$A$2:$A$31)</f>
        <v>#N/A</v>
      </c>
      <c r="D1656" t="e">
        <f ca="1">'Пятипредметные наборы'!$F114/INDIRECT(ADDRESS(MATCH(A1656,Таблицы!$T$3:$T$212)+1,5,,,Таблицы!$T$1))</f>
        <v>#N/A</v>
      </c>
      <c r="E1656" s="5" t="e">
        <f t="shared" ca="1" si="25"/>
        <v>#N/A</v>
      </c>
    </row>
    <row r="1657" spans="1:5" hidden="1" x14ac:dyDescent="0.3">
      <c r="A1657" t="str">
        <f ca="1">IF('Пятипредметные наборы'!$F115 &gt;=Параметры!$A$2,"{"&amp;'Пятипредметные наборы'!A115&amp;", "&amp;'Пятипредметные наборы'!B115&amp;", "&amp;'Пятипредметные наборы'!C115&amp;", "&amp;'Пятипредметные наборы'!E115&amp;"}","")</f>
        <v/>
      </c>
      <c r="B1657" t="str">
        <f ca="1">IF('Пятипредметные наборы'!$F115 &gt;=Параметры!$A$2,"{"&amp;'Пятипредметные наборы'!E115&amp;"}","")</f>
        <v/>
      </c>
      <c r="C1657">
        <f ca="1">'Пятипредметные наборы'!$F115/COUNT('Список покупок'!$A$2:$A$31)</f>
        <v>3.3333333333333333E-2</v>
      </c>
      <c r="D1657" t="e">
        <f ca="1">'Пятипредметные наборы'!$F115/INDIRECT(ADDRESS(MATCH(A1657,Таблицы!$T$3:$T$212)+1,5,,,Таблицы!$T$1))</f>
        <v>#N/A</v>
      </c>
      <c r="E1657" s="5" t="e">
        <f t="shared" ca="1" si="25"/>
        <v>#N/A</v>
      </c>
    </row>
    <row r="1658" spans="1:5" hidden="1" x14ac:dyDescent="0.3">
      <c r="A1658" t="e">
        <f ca="1">IF('Пятипредметные наборы'!$F116 &gt;=Параметры!$A$2,"{"&amp;'Пятипредметные наборы'!A116&amp;", "&amp;'Пятипредметные наборы'!B116&amp;", "&amp;'Пятипредметные наборы'!C116&amp;", "&amp;'Пятипредметные наборы'!E116&amp;"}","")</f>
        <v>#N/A</v>
      </c>
      <c r="B1658" t="e">
        <f ca="1">IF('Пятипредметные наборы'!$F116 &gt;=Параметры!$A$2,"{"&amp;'Пятипредметные наборы'!E116&amp;"}","")</f>
        <v>#N/A</v>
      </c>
      <c r="C1658" t="e">
        <f ca="1">'Пятипредметные наборы'!$F116/COUNT('Список покупок'!$A$2:$A$31)</f>
        <v>#N/A</v>
      </c>
      <c r="D1658" t="e">
        <f ca="1">'Пятипредметные наборы'!$F116/INDIRECT(ADDRESS(MATCH(A1658,Таблицы!$T$3:$T$212)+1,5,,,Таблицы!$T$1))</f>
        <v>#N/A</v>
      </c>
      <c r="E1658" s="5" t="e">
        <f t="shared" ca="1" si="25"/>
        <v>#N/A</v>
      </c>
    </row>
    <row r="1659" spans="1:5" hidden="1" x14ac:dyDescent="0.3">
      <c r="A1659" t="str">
        <f ca="1">IF('Пятипредметные наборы'!$F117 &gt;=Параметры!$A$2,"{"&amp;'Пятипредметные наборы'!A117&amp;", "&amp;'Пятипредметные наборы'!B117&amp;", "&amp;'Пятипредметные наборы'!C117&amp;", "&amp;'Пятипредметные наборы'!E117&amp;"}","")</f>
        <v/>
      </c>
      <c r="B1659" t="str">
        <f ca="1">IF('Пятипредметные наборы'!$F117 &gt;=Параметры!$A$2,"{"&amp;'Пятипредметные наборы'!E117&amp;"}","")</f>
        <v/>
      </c>
      <c r="C1659">
        <f ca="1">'Пятипредметные наборы'!$F117/COUNT('Список покупок'!$A$2:$A$31)</f>
        <v>0</v>
      </c>
      <c r="D1659" t="e">
        <f ca="1">'Пятипредметные наборы'!$F117/INDIRECT(ADDRESS(MATCH(A1659,Таблицы!$T$3:$T$212)+1,5,,,Таблицы!$T$1))</f>
        <v>#N/A</v>
      </c>
      <c r="E1659" s="5" t="e">
        <f t="shared" ca="1" si="25"/>
        <v>#N/A</v>
      </c>
    </row>
    <row r="1660" spans="1:5" hidden="1" x14ac:dyDescent="0.3">
      <c r="A1660" t="str">
        <f ca="1">IF('Пятипредметные наборы'!$F118 &gt;=Параметры!$A$2,"{"&amp;'Пятипредметные наборы'!A118&amp;", "&amp;'Пятипредметные наборы'!B118&amp;", "&amp;'Пятипредметные наборы'!C118&amp;", "&amp;'Пятипредметные наборы'!E118&amp;"}","")</f>
        <v/>
      </c>
      <c r="B1660" t="str">
        <f ca="1">IF('Пятипредметные наборы'!$F118 &gt;=Параметры!$A$2,"{"&amp;'Пятипредметные наборы'!E118&amp;"}","")</f>
        <v/>
      </c>
      <c r="C1660">
        <f ca="1">'Пятипредметные наборы'!$F118/COUNT('Список покупок'!$A$2:$A$31)</f>
        <v>3.3333333333333333E-2</v>
      </c>
      <c r="D1660" t="e">
        <f ca="1">'Пятипредметные наборы'!$F118/INDIRECT(ADDRESS(MATCH(A1660,Таблицы!$T$3:$T$212)+1,5,,,Таблицы!$T$1))</f>
        <v>#N/A</v>
      </c>
      <c r="E1660" s="5" t="e">
        <f t="shared" ca="1" si="25"/>
        <v>#N/A</v>
      </c>
    </row>
    <row r="1661" spans="1:5" hidden="1" x14ac:dyDescent="0.3">
      <c r="A1661" t="e">
        <f ca="1">IF('Пятипредметные наборы'!$F119 &gt;=Параметры!$A$2,"{"&amp;'Пятипредметные наборы'!A119&amp;", "&amp;'Пятипредметные наборы'!B119&amp;", "&amp;'Пятипредметные наборы'!C119&amp;", "&amp;'Пятипредметные наборы'!E119&amp;"}","")</f>
        <v>#N/A</v>
      </c>
      <c r="B1661" t="e">
        <f ca="1">IF('Пятипредметные наборы'!$F119 &gt;=Параметры!$A$2,"{"&amp;'Пятипредметные наборы'!E119&amp;"}","")</f>
        <v>#N/A</v>
      </c>
      <c r="C1661" t="e">
        <f ca="1">'Пятипредметные наборы'!$F119/COUNT('Список покупок'!$A$2:$A$31)</f>
        <v>#N/A</v>
      </c>
      <c r="D1661" t="e">
        <f ca="1">'Пятипредметные наборы'!$F119/INDIRECT(ADDRESS(MATCH(A1661,Таблицы!$T$3:$T$212)+1,5,,,Таблицы!$T$1))</f>
        <v>#N/A</v>
      </c>
      <c r="E1661" s="5" t="e">
        <f t="shared" ca="1" si="25"/>
        <v>#N/A</v>
      </c>
    </row>
    <row r="1662" spans="1:5" hidden="1" x14ac:dyDescent="0.3">
      <c r="A1662" t="e">
        <f ca="1">IF('Пятипредметные наборы'!$F120 &gt;=Параметры!$A$2,"{"&amp;'Пятипредметные наборы'!A120&amp;", "&amp;'Пятипредметные наборы'!B120&amp;", "&amp;'Пятипредметные наборы'!C120&amp;", "&amp;'Пятипредметные наборы'!E120&amp;"}","")</f>
        <v>#N/A</v>
      </c>
      <c r="B1662" t="e">
        <f ca="1">IF('Пятипредметные наборы'!$F120 &gt;=Параметры!$A$2,"{"&amp;'Пятипредметные наборы'!E120&amp;"}","")</f>
        <v>#N/A</v>
      </c>
      <c r="C1662" t="e">
        <f ca="1">'Пятипредметные наборы'!$F120/COUNT('Список покупок'!$A$2:$A$31)</f>
        <v>#N/A</v>
      </c>
      <c r="D1662" t="e">
        <f ca="1">'Пятипредметные наборы'!$F120/INDIRECT(ADDRESS(MATCH(A1662,Таблицы!$T$3:$T$212)+1,5,,,Таблицы!$T$1))</f>
        <v>#N/A</v>
      </c>
      <c r="E1662" s="5" t="e">
        <f t="shared" ca="1" si="25"/>
        <v>#N/A</v>
      </c>
    </row>
    <row r="1663" spans="1:5" hidden="1" x14ac:dyDescent="0.3">
      <c r="A1663" t="e">
        <f ca="1">IF('Пятипредметные наборы'!$F121 &gt;=Параметры!$A$2,"{"&amp;'Пятипредметные наборы'!A121&amp;", "&amp;'Пятипредметные наборы'!B121&amp;", "&amp;'Пятипредметные наборы'!C121&amp;", "&amp;'Пятипредметные наборы'!E121&amp;"}","")</f>
        <v>#N/A</v>
      </c>
      <c r="B1663" t="e">
        <f ca="1">IF('Пятипредметные наборы'!$F121 &gt;=Параметры!$A$2,"{"&amp;'Пятипредметные наборы'!E121&amp;"}","")</f>
        <v>#N/A</v>
      </c>
      <c r="C1663" t="e">
        <f ca="1">'Пятипредметные наборы'!$F121/COUNT('Список покупок'!$A$2:$A$31)</f>
        <v>#N/A</v>
      </c>
      <c r="D1663" t="e">
        <f ca="1">'Пятипредметные наборы'!$F121/INDIRECT(ADDRESS(MATCH(A1663,Таблицы!$T$3:$T$212)+1,5,,,Таблицы!$T$1))</f>
        <v>#N/A</v>
      </c>
      <c r="E1663" s="5" t="e">
        <f t="shared" ca="1" si="25"/>
        <v>#N/A</v>
      </c>
    </row>
    <row r="1664" spans="1:5" hidden="1" x14ac:dyDescent="0.3">
      <c r="A1664" t="e">
        <f ca="1">IF('Пятипредметные наборы'!$F122 &gt;=Параметры!$A$2,"{"&amp;'Пятипредметные наборы'!A122&amp;", "&amp;'Пятипредметные наборы'!B122&amp;", "&amp;'Пятипредметные наборы'!C122&amp;", "&amp;'Пятипредметные наборы'!E122&amp;"}","")</f>
        <v>#N/A</v>
      </c>
      <c r="B1664" t="e">
        <f ca="1">IF('Пятипредметные наборы'!$F122 &gt;=Параметры!$A$2,"{"&amp;'Пятипредметные наборы'!E122&amp;"}","")</f>
        <v>#N/A</v>
      </c>
      <c r="C1664" t="e">
        <f ca="1">'Пятипредметные наборы'!$F122/COUNT('Список покупок'!$A$2:$A$31)</f>
        <v>#N/A</v>
      </c>
      <c r="D1664" t="e">
        <f ca="1">'Пятипредметные наборы'!$F122/INDIRECT(ADDRESS(MATCH(A1664,Таблицы!$T$3:$T$212)+1,5,,,Таблицы!$T$1))</f>
        <v>#N/A</v>
      </c>
      <c r="E1664" s="5" t="e">
        <f t="shared" ca="1" si="25"/>
        <v>#N/A</v>
      </c>
    </row>
    <row r="1665" spans="1:5" hidden="1" x14ac:dyDescent="0.3">
      <c r="A1665" t="e">
        <f ca="1">IF('Пятипредметные наборы'!$F123 &gt;=Параметры!$A$2,"{"&amp;'Пятипредметные наборы'!A123&amp;", "&amp;'Пятипредметные наборы'!B123&amp;", "&amp;'Пятипредметные наборы'!C123&amp;", "&amp;'Пятипредметные наборы'!E123&amp;"}","")</f>
        <v>#N/A</v>
      </c>
      <c r="B1665" t="e">
        <f ca="1">IF('Пятипредметные наборы'!$F123 &gt;=Параметры!$A$2,"{"&amp;'Пятипредметные наборы'!E123&amp;"}","")</f>
        <v>#N/A</v>
      </c>
      <c r="C1665" t="e">
        <f ca="1">'Пятипредметные наборы'!$F123/COUNT('Список покупок'!$A$2:$A$31)</f>
        <v>#N/A</v>
      </c>
      <c r="D1665" t="e">
        <f ca="1">'Пятипредметные наборы'!$F123/INDIRECT(ADDRESS(MATCH(A1665,Таблицы!$T$3:$T$212)+1,5,,,Таблицы!$T$1))</f>
        <v>#N/A</v>
      </c>
      <c r="E1665" s="5" t="e">
        <f t="shared" ca="1" si="25"/>
        <v>#N/A</v>
      </c>
    </row>
    <row r="1666" spans="1:5" hidden="1" x14ac:dyDescent="0.3">
      <c r="A1666" t="e">
        <f ca="1">IF('Пятипредметные наборы'!$F124 &gt;=Параметры!$A$2,"{"&amp;'Пятипредметные наборы'!A124&amp;", "&amp;'Пятипредметные наборы'!B124&amp;", "&amp;'Пятипредметные наборы'!C124&amp;", "&amp;'Пятипредметные наборы'!E124&amp;"}","")</f>
        <v>#N/A</v>
      </c>
      <c r="B1666" t="e">
        <f ca="1">IF('Пятипредметные наборы'!$F124 &gt;=Параметры!$A$2,"{"&amp;'Пятипредметные наборы'!E124&amp;"}","")</f>
        <v>#N/A</v>
      </c>
      <c r="C1666" t="e">
        <f ca="1">'Пятипредметные наборы'!$F124/COUNT('Список покупок'!$A$2:$A$31)</f>
        <v>#N/A</v>
      </c>
      <c r="D1666" t="e">
        <f ca="1">'Пятипредметные наборы'!$F124/INDIRECT(ADDRESS(MATCH(A1666,Таблицы!$T$3:$T$212)+1,5,,,Таблицы!$T$1))</f>
        <v>#N/A</v>
      </c>
      <c r="E1666" s="5" t="e">
        <f t="shared" ca="1" si="25"/>
        <v>#N/A</v>
      </c>
    </row>
    <row r="1667" spans="1:5" hidden="1" x14ac:dyDescent="0.3">
      <c r="A1667" t="str">
        <f ca="1">IF('Пятипредметные наборы'!$F125 &gt;=Параметры!$A$2,"{"&amp;'Пятипредметные наборы'!A125&amp;", "&amp;'Пятипредметные наборы'!B125&amp;", "&amp;'Пятипредметные наборы'!C125&amp;", "&amp;'Пятипредметные наборы'!E125&amp;"}","")</f>
        <v/>
      </c>
      <c r="B1667" t="str">
        <f ca="1">IF('Пятипредметные наборы'!$F125 &gt;=Параметры!$A$2,"{"&amp;'Пятипредметные наборы'!E125&amp;"}","")</f>
        <v/>
      </c>
      <c r="C1667">
        <f ca="1">'Пятипредметные наборы'!$F125/COUNT('Список покупок'!$A$2:$A$31)</f>
        <v>3.3333333333333333E-2</v>
      </c>
      <c r="D1667" t="e">
        <f ca="1">'Пятипредметные наборы'!$F125/INDIRECT(ADDRESS(MATCH(A1667,Таблицы!$T$3:$T$212)+1,5,,,Таблицы!$T$1))</f>
        <v>#N/A</v>
      </c>
      <c r="E1667" s="5" t="e">
        <f t="shared" ca="1" si="25"/>
        <v>#N/A</v>
      </c>
    </row>
    <row r="1668" spans="1:5" hidden="1" x14ac:dyDescent="0.3">
      <c r="A1668" t="e">
        <f ca="1">IF('Пятипредметные наборы'!$F126 &gt;=Параметры!$A$2,"{"&amp;'Пятипредметные наборы'!A126&amp;", "&amp;'Пятипредметные наборы'!B126&amp;", "&amp;'Пятипредметные наборы'!C126&amp;", "&amp;'Пятипредметные наборы'!E126&amp;"}","")</f>
        <v>#N/A</v>
      </c>
      <c r="B1668" t="e">
        <f ca="1">IF('Пятипредметные наборы'!$F126 &gt;=Параметры!$A$2,"{"&amp;'Пятипредметные наборы'!E126&amp;"}","")</f>
        <v>#N/A</v>
      </c>
      <c r="C1668" t="e">
        <f ca="1">'Пятипредметные наборы'!$F126/COUNT('Список покупок'!$A$2:$A$31)</f>
        <v>#N/A</v>
      </c>
      <c r="D1668" t="e">
        <f ca="1">'Пятипредметные наборы'!$F126/INDIRECT(ADDRESS(MATCH(A1668,Таблицы!$T$3:$T$212)+1,5,,,Таблицы!$T$1))</f>
        <v>#N/A</v>
      </c>
      <c r="E1668" s="5" t="e">
        <f t="shared" ca="1" si="25"/>
        <v>#N/A</v>
      </c>
    </row>
    <row r="1669" spans="1:5" hidden="1" x14ac:dyDescent="0.3">
      <c r="A1669" t="e">
        <f ca="1">IF('Пятипредметные наборы'!$F127 &gt;=Параметры!$A$2,"{"&amp;'Пятипредметные наборы'!A127&amp;", "&amp;'Пятипредметные наборы'!B127&amp;", "&amp;'Пятипредметные наборы'!C127&amp;", "&amp;'Пятипредметные наборы'!E127&amp;"}","")</f>
        <v>#N/A</v>
      </c>
      <c r="B1669" t="e">
        <f ca="1">IF('Пятипредметные наборы'!$F127 &gt;=Параметры!$A$2,"{"&amp;'Пятипредметные наборы'!E127&amp;"}","")</f>
        <v>#N/A</v>
      </c>
      <c r="C1669" t="e">
        <f ca="1">'Пятипредметные наборы'!$F127/COUNT('Список покупок'!$A$2:$A$31)</f>
        <v>#N/A</v>
      </c>
      <c r="D1669" t="e">
        <f ca="1">'Пятипредметные наборы'!$F127/INDIRECT(ADDRESS(MATCH(A1669,Таблицы!$T$3:$T$212)+1,5,,,Таблицы!$T$1))</f>
        <v>#N/A</v>
      </c>
      <c r="E1669" s="5" t="e">
        <f t="shared" ref="E1669:E1732" ca="1" si="26">C1669*D1669</f>
        <v>#N/A</v>
      </c>
    </row>
    <row r="1670" spans="1:5" hidden="1" x14ac:dyDescent="0.3">
      <c r="A1670" t="e">
        <f ca="1">IF('Пятипредметные наборы'!$F128 &gt;=Параметры!$A$2,"{"&amp;'Пятипредметные наборы'!A128&amp;", "&amp;'Пятипредметные наборы'!B128&amp;", "&amp;'Пятипредметные наборы'!C128&amp;", "&amp;'Пятипредметные наборы'!E128&amp;"}","")</f>
        <v>#N/A</v>
      </c>
      <c r="B1670" t="e">
        <f ca="1">IF('Пятипредметные наборы'!$F128 &gt;=Параметры!$A$2,"{"&amp;'Пятипредметные наборы'!E128&amp;"}","")</f>
        <v>#N/A</v>
      </c>
      <c r="C1670" t="e">
        <f ca="1">'Пятипредметные наборы'!$F128/COUNT('Список покупок'!$A$2:$A$31)</f>
        <v>#N/A</v>
      </c>
      <c r="D1670" t="e">
        <f ca="1">'Пятипредметные наборы'!$F128/INDIRECT(ADDRESS(MATCH(A1670,Таблицы!$T$3:$T$212)+1,5,,,Таблицы!$T$1))</f>
        <v>#N/A</v>
      </c>
      <c r="E1670" s="5" t="e">
        <f t="shared" ca="1" si="26"/>
        <v>#N/A</v>
      </c>
    </row>
    <row r="1671" spans="1:5" hidden="1" x14ac:dyDescent="0.3">
      <c r="A1671" t="e">
        <f ca="1">IF('Пятипредметные наборы'!$F129 &gt;=Параметры!$A$2,"{"&amp;'Пятипредметные наборы'!A129&amp;", "&amp;'Пятипредметные наборы'!B129&amp;", "&amp;'Пятипредметные наборы'!C129&amp;", "&amp;'Пятипредметные наборы'!E129&amp;"}","")</f>
        <v>#N/A</v>
      </c>
      <c r="B1671" t="e">
        <f ca="1">IF('Пятипредметные наборы'!$F129 &gt;=Параметры!$A$2,"{"&amp;'Пятипредметные наборы'!E129&amp;"}","")</f>
        <v>#N/A</v>
      </c>
      <c r="C1671" t="e">
        <f ca="1">'Пятипредметные наборы'!$F129/COUNT('Список покупок'!$A$2:$A$31)</f>
        <v>#N/A</v>
      </c>
      <c r="D1671" t="e">
        <f ca="1">'Пятипредметные наборы'!$F129/INDIRECT(ADDRESS(MATCH(A1671,Таблицы!$T$3:$T$212)+1,5,,,Таблицы!$T$1))</f>
        <v>#N/A</v>
      </c>
      <c r="E1671" s="5" t="e">
        <f t="shared" ca="1" si="26"/>
        <v>#N/A</v>
      </c>
    </row>
    <row r="1672" spans="1:5" hidden="1" x14ac:dyDescent="0.3">
      <c r="A1672" t="e">
        <f ca="1">IF('Пятипредметные наборы'!$F130 &gt;=Параметры!$A$2,"{"&amp;'Пятипредметные наборы'!A130&amp;", "&amp;'Пятипредметные наборы'!B130&amp;", "&amp;'Пятипредметные наборы'!C130&amp;", "&amp;'Пятипредметные наборы'!E130&amp;"}","")</f>
        <v>#N/A</v>
      </c>
      <c r="B1672" t="e">
        <f ca="1">IF('Пятипредметные наборы'!$F130 &gt;=Параметры!$A$2,"{"&amp;'Пятипредметные наборы'!E130&amp;"}","")</f>
        <v>#N/A</v>
      </c>
      <c r="C1672" t="e">
        <f ca="1">'Пятипредметные наборы'!$F130/COUNT('Список покупок'!$A$2:$A$31)</f>
        <v>#N/A</v>
      </c>
      <c r="D1672" t="e">
        <f ca="1">'Пятипредметные наборы'!$F130/INDIRECT(ADDRESS(MATCH(A1672,Таблицы!$T$3:$T$212)+1,5,,,Таблицы!$T$1))</f>
        <v>#N/A</v>
      </c>
      <c r="E1672" s="5" t="e">
        <f t="shared" ca="1" si="26"/>
        <v>#N/A</v>
      </c>
    </row>
    <row r="1673" spans="1:5" hidden="1" x14ac:dyDescent="0.3">
      <c r="A1673" t="e">
        <f ca="1">IF('Пятипредметные наборы'!$F131 &gt;=Параметры!$A$2,"{"&amp;'Пятипредметные наборы'!A131&amp;", "&amp;'Пятипредметные наборы'!B131&amp;", "&amp;'Пятипредметные наборы'!C131&amp;", "&amp;'Пятипредметные наборы'!E131&amp;"}","")</f>
        <v>#N/A</v>
      </c>
      <c r="B1673" t="e">
        <f ca="1">IF('Пятипредметные наборы'!$F131 &gt;=Параметры!$A$2,"{"&amp;'Пятипредметные наборы'!E131&amp;"}","")</f>
        <v>#N/A</v>
      </c>
      <c r="C1673" t="e">
        <f ca="1">'Пятипредметные наборы'!$F131/COUNT('Список покупок'!$A$2:$A$31)</f>
        <v>#N/A</v>
      </c>
      <c r="D1673" t="e">
        <f ca="1">'Пятипредметные наборы'!$F131/INDIRECT(ADDRESS(MATCH(A1673,Таблицы!$T$3:$T$212)+1,5,,,Таблицы!$T$1))</f>
        <v>#N/A</v>
      </c>
      <c r="E1673" s="5" t="e">
        <f t="shared" ca="1" si="26"/>
        <v>#N/A</v>
      </c>
    </row>
    <row r="1674" spans="1:5" hidden="1" x14ac:dyDescent="0.3">
      <c r="A1674" t="e">
        <f ca="1">IF('Пятипредметные наборы'!$F132 &gt;=Параметры!$A$2,"{"&amp;'Пятипредметные наборы'!A132&amp;", "&amp;'Пятипредметные наборы'!B132&amp;", "&amp;'Пятипредметные наборы'!C132&amp;", "&amp;'Пятипредметные наборы'!E132&amp;"}","")</f>
        <v>#N/A</v>
      </c>
      <c r="B1674" t="e">
        <f ca="1">IF('Пятипредметные наборы'!$F132 &gt;=Параметры!$A$2,"{"&amp;'Пятипредметные наборы'!E132&amp;"}","")</f>
        <v>#N/A</v>
      </c>
      <c r="C1674" t="e">
        <f ca="1">'Пятипредметные наборы'!$F132/COUNT('Список покупок'!$A$2:$A$31)</f>
        <v>#N/A</v>
      </c>
      <c r="D1674" t="e">
        <f ca="1">'Пятипредметные наборы'!$F132/INDIRECT(ADDRESS(MATCH(A1674,Таблицы!$T$3:$T$212)+1,5,,,Таблицы!$T$1))</f>
        <v>#N/A</v>
      </c>
      <c r="E1674" s="5" t="e">
        <f t="shared" ca="1" si="26"/>
        <v>#N/A</v>
      </c>
    </row>
    <row r="1675" spans="1:5" hidden="1" x14ac:dyDescent="0.3">
      <c r="A1675" t="e">
        <f ca="1">IF('Пятипредметные наборы'!$F133 &gt;=Параметры!$A$2,"{"&amp;'Пятипредметные наборы'!A133&amp;", "&amp;'Пятипредметные наборы'!B133&amp;", "&amp;'Пятипредметные наборы'!C133&amp;", "&amp;'Пятипредметные наборы'!E133&amp;"}","")</f>
        <v>#N/A</v>
      </c>
      <c r="B1675" t="e">
        <f ca="1">IF('Пятипредметные наборы'!$F133 &gt;=Параметры!$A$2,"{"&amp;'Пятипредметные наборы'!E133&amp;"}","")</f>
        <v>#N/A</v>
      </c>
      <c r="C1675" t="e">
        <f ca="1">'Пятипредметные наборы'!$F133/COUNT('Список покупок'!$A$2:$A$31)</f>
        <v>#N/A</v>
      </c>
      <c r="D1675" t="e">
        <f ca="1">'Пятипредметные наборы'!$F133/INDIRECT(ADDRESS(MATCH(A1675,Таблицы!$T$3:$T$212)+1,5,,,Таблицы!$T$1))</f>
        <v>#N/A</v>
      </c>
      <c r="E1675" s="5" t="e">
        <f t="shared" ca="1" si="26"/>
        <v>#N/A</v>
      </c>
    </row>
    <row r="1676" spans="1:5" hidden="1" x14ac:dyDescent="0.3">
      <c r="A1676" t="e">
        <f ca="1">IF('Пятипредметные наборы'!$F134 &gt;=Параметры!$A$2,"{"&amp;'Пятипредметные наборы'!A134&amp;", "&amp;'Пятипредметные наборы'!B134&amp;", "&amp;'Пятипредметные наборы'!C134&amp;", "&amp;'Пятипредметные наборы'!E134&amp;"}","")</f>
        <v>#N/A</v>
      </c>
      <c r="B1676" t="e">
        <f ca="1">IF('Пятипредметные наборы'!$F134 &gt;=Параметры!$A$2,"{"&amp;'Пятипредметные наборы'!E134&amp;"}","")</f>
        <v>#N/A</v>
      </c>
      <c r="C1676" t="e">
        <f ca="1">'Пятипредметные наборы'!$F134/COUNT('Список покупок'!$A$2:$A$31)</f>
        <v>#N/A</v>
      </c>
      <c r="D1676" t="e">
        <f ca="1">'Пятипредметные наборы'!$F134/INDIRECT(ADDRESS(MATCH(A1676,Таблицы!$T$3:$T$212)+1,5,,,Таблицы!$T$1))</f>
        <v>#N/A</v>
      </c>
      <c r="E1676" s="5" t="e">
        <f t="shared" ca="1" si="26"/>
        <v>#N/A</v>
      </c>
    </row>
    <row r="1677" spans="1:5" hidden="1" x14ac:dyDescent="0.3">
      <c r="A1677" t="e">
        <f ca="1">IF('Пятипредметные наборы'!$F135 &gt;=Параметры!$A$2,"{"&amp;'Пятипредметные наборы'!A135&amp;", "&amp;'Пятипредметные наборы'!B135&amp;", "&amp;'Пятипредметные наборы'!C135&amp;", "&amp;'Пятипредметные наборы'!E135&amp;"}","")</f>
        <v>#N/A</v>
      </c>
      <c r="B1677" t="e">
        <f ca="1">IF('Пятипредметные наборы'!$F135 &gt;=Параметры!$A$2,"{"&amp;'Пятипредметные наборы'!E135&amp;"}","")</f>
        <v>#N/A</v>
      </c>
      <c r="C1677" t="e">
        <f ca="1">'Пятипредметные наборы'!$F135/COUNT('Список покупок'!$A$2:$A$31)</f>
        <v>#N/A</v>
      </c>
      <c r="D1677" t="e">
        <f ca="1">'Пятипредметные наборы'!$F135/INDIRECT(ADDRESS(MATCH(A1677,Таблицы!$T$3:$T$212)+1,5,,,Таблицы!$T$1))</f>
        <v>#N/A</v>
      </c>
      <c r="E1677" s="5" t="e">
        <f t="shared" ca="1" si="26"/>
        <v>#N/A</v>
      </c>
    </row>
    <row r="1678" spans="1:5" hidden="1" x14ac:dyDescent="0.3">
      <c r="A1678" t="str">
        <f ca="1">IF('Пятипредметные наборы'!$F136 &gt;=Параметры!$A$2,"{"&amp;'Пятипредметные наборы'!A136&amp;", "&amp;'Пятипредметные наборы'!B136&amp;", "&amp;'Пятипредметные наборы'!C136&amp;", "&amp;'Пятипредметные наборы'!E136&amp;"}","")</f>
        <v/>
      </c>
      <c r="B1678" t="str">
        <f ca="1">IF('Пятипредметные наборы'!$F136 &gt;=Параметры!$A$2,"{"&amp;'Пятипредметные наборы'!E136&amp;"}","")</f>
        <v/>
      </c>
      <c r="C1678">
        <f ca="1">'Пятипредметные наборы'!$F136/COUNT('Список покупок'!$A$2:$A$31)</f>
        <v>6.6666666666666666E-2</v>
      </c>
      <c r="D1678" t="e">
        <f ca="1">'Пятипредметные наборы'!$F136/INDIRECT(ADDRESS(MATCH(A1678,Таблицы!$T$3:$T$212)+1,5,,,Таблицы!$T$1))</f>
        <v>#N/A</v>
      </c>
      <c r="E1678" s="5" t="e">
        <f t="shared" ca="1" si="26"/>
        <v>#N/A</v>
      </c>
    </row>
    <row r="1679" spans="1:5" hidden="1" x14ac:dyDescent="0.3">
      <c r="A1679" t="e">
        <f ca="1">IF('Пятипредметные наборы'!$F137 &gt;=Параметры!$A$2,"{"&amp;'Пятипредметные наборы'!A137&amp;", "&amp;'Пятипредметные наборы'!B137&amp;", "&amp;'Пятипредметные наборы'!C137&amp;", "&amp;'Пятипредметные наборы'!E137&amp;"}","")</f>
        <v>#N/A</v>
      </c>
      <c r="B1679" t="e">
        <f ca="1">IF('Пятипредметные наборы'!$F137 &gt;=Параметры!$A$2,"{"&amp;'Пятипредметные наборы'!E137&amp;"}","")</f>
        <v>#N/A</v>
      </c>
      <c r="C1679" t="e">
        <f ca="1">'Пятипредметные наборы'!$F137/COUNT('Список покупок'!$A$2:$A$31)</f>
        <v>#N/A</v>
      </c>
      <c r="D1679" t="e">
        <f ca="1">'Пятипредметные наборы'!$F137/INDIRECT(ADDRESS(MATCH(A1679,Таблицы!$T$3:$T$212)+1,5,,,Таблицы!$T$1))</f>
        <v>#N/A</v>
      </c>
      <c r="E1679" s="5" t="e">
        <f t="shared" ca="1" si="26"/>
        <v>#N/A</v>
      </c>
    </row>
    <row r="1680" spans="1:5" hidden="1" x14ac:dyDescent="0.3">
      <c r="A1680" t="e">
        <f ca="1">IF('Пятипредметные наборы'!$F138 &gt;=Параметры!$A$2,"{"&amp;'Пятипредметные наборы'!A138&amp;", "&amp;'Пятипредметные наборы'!B138&amp;", "&amp;'Пятипредметные наборы'!C138&amp;", "&amp;'Пятипредметные наборы'!E138&amp;"}","")</f>
        <v>#N/A</v>
      </c>
      <c r="B1680" t="e">
        <f ca="1">IF('Пятипредметные наборы'!$F138 &gt;=Параметры!$A$2,"{"&amp;'Пятипредметные наборы'!E138&amp;"}","")</f>
        <v>#N/A</v>
      </c>
      <c r="C1680" t="e">
        <f ca="1">'Пятипредметные наборы'!$F138/COUNT('Список покупок'!$A$2:$A$31)</f>
        <v>#N/A</v>
      </c>
      <c r="D1680" t="e">
        <f ca="1">'Пятипредметные наборы'!$F138/INDIRECT(ADDRESS(MATCH(A1680,Таблицы!$T$3:$T$212)+1,5,,,Таблицы!$T$1))</f>
        <v>#N/A</v>
      </c>
      <c r="E1680" s="5" t="e">
        <f t="shared" ca="1" si="26"/>
        <v>#N/A</v>
      </c>
    </row>
    <row r="1681" spans="1:5" hidden="1" x14ac:dyDescent="0.3">
      <c r="A1681" t="e">
        <f ca="1">IF('Пятипредметные наборы'!$F139 &gt;=Параметры!$A$2,"{"&amp;'Пятипредметные наборы'!A139&amp;", "&amp;'Пятипредметные наборы'!B139&amp;", "&amp;'Пятипредметные наборы'!C139&amp;", "&amp;'Пятипредметные наборы'!E139&amp;"}","")</f>
        <v>#N/A</v>
      </c>
      <c r="B1681" t="e">
        <f ca="1">IF('Пятипредметные наборы'!$F139 &gt;=Параметры!$A$2,"{"&amp;'Пятипредметные наборы'!E139&amp;"}","")</f>
        <v>#N/A</v>
      </c>
      <c r="C1681" t="e">
        <f ca="1">'Пятипредметные наборы'!$F139/COUNT('Список покупок'!$A$2:$A$31)</f>
        <v>#N/A</v>
      </c>
      <c r="D1681" t="e">
        <f ca="1">'Пятипредметные наборы'!$F139/INDIRECT(ADDRESS(MATCH(A1681,Таблицы!$T$3:$T$212)+1,5,,,Таблицы!$T$1))</f>
        <v>#N/A</v>
      </c>
      <c r="E1681" s="5" t="e">
        <f t="shared" ca="1" si="26"/>
        <v>#N/A</v>
      </c>
    </row>
    <row r="1682" spans="1:5" hidden="1" x14ac:dyDescent="0.3">
      <c r="A1682" t="e">
        <f ca="1">IF('Пятипредметные наборы'!$F140 &gt;=Параметры!$A$2,"{"&amp;'Пятипредметные наборы'!A140&amp;", "&amp;'Пятипредметные наборы'!B140&amp;", "&amp;'Пятипредметные наборы'!C140&amp;", "&amp;'Пятипредметные наборы'!E140&amp;"}","")</f>
        <v>#N/A</v>
      </c>
      <c r="B1682" t="e">
        <f ca="1">IF('Пятипредметные наборы'!$F140 &gt;=Параметры!$A$2,"{"&amp;'Пятипредметные наборы'!E140&amp;"}","")</f>
        <v>#N/A</v>
      </c>
      <c r="C1682" t="e">
        <f ca="1">'Пятипредметные наборы'!$F140/COUNT('Список покупок'!$A$2:$A$31)</f>
        <v>#N/A</v>
      </c>
      <c r="D1682" t="e">
        <f ca="1">'Пятипредметные наборы'!$F140/INDIRECT(ADDRESS(MATCH(A1682,Таблицы!$T$3:$T$212)+1,5,,,Таблицы!$T$1))</f>
        <v>#N/A</v>
      </c>
      <c r="E1682" s="5" t="e">
        <f t="shared" ca="1" si="26"/>
        <v>#N/A</v>
      </c>
    </row>
    <row r="1683" spans="1:5" hidden="1" x14ac:dyDescent="0.3">
      <c r="A1683" t="e">
        <f ca="1">IF('Пятипредметные наборы'!$F141 &gt;=Параметры!$A$2,"{"&amp;'Пятипредметные наборы'!A141&amp;", "&amp;'Пятипредметные наборы'!B141&amp;", "&amp;'Пятипредметные наборы'!C141&amp;", "&amp;'Пятипредметные наборы'!E141&amp;"}","")</f>
        <v>#N/A</v>
      </c>
      <c r="B1683" t="e">
        <f ca="1">IF('Пятипредметные наборы'!$F141 &gt;=Параметры!$A$2,"{"&amp;'Пятипредметные наборы'!E141&amp;"}","")</f>
        <v>#N/A</v>
      </c>
      <c r="C1683" t="e">
        <f ca="1">'Пятипредметные наборы'!$F141/COUNT('Список покупок'!$A$2:$A$31)</f>
        <v>#N/A</v>
      </c>
      <c r="D1683" t="e">
        <f ca="1">'Пятипредметные наборы'!$F141/INDIRECT(ADDRESS(MATCH(A1683,Таблицы!$T$3:$T$212)+1,5,,,Таблицы!$T$1))</f>
        <v>#N/A</v>
      </c>
      <c r="E1683" s="5" t="e">
        <f t="shared" ca="1" si="26"/>
        <v>#N/A</v>
      </c>
    </row>
    <row r="1684" spans="1:5" hidden="1" x14ac:dyDescent="0.3">
      <c r="A1684" t="e">
        <f ca="1">IF('Пятипредметные наборы'!$F142 &gt;=Параметры!$A$2,"{"&amp;'Пятипредметные наборы'!A142&amp;", "&amp;'Пятипредметные наборы'!B142&amp;", "&amp;'Пятипредметные наборы'!C142&amp;", "&amp;'Пятипредметные наборы'!E142&amp;"}","")</f>
        <v>#N/A</v>
      </c>
      <c r="B1684" t="e">
        <f ca="1">IF('Пятипредметные наборы'!$F142 &gt;=Параметры!$A$2,"{"&amp;'Пятипредметные наборы'!E142&amp;"}","")</f>
        <v>#N/A</v>
      </c>
      <c r="C1684" t="e">
        <f ca="1">'Пятипредметные наборы'!$F142/COUNT('Список покупок'!$A$2:$A$31)</f>
        <v>#N/A</v>
      </c>
      <c r="D1684" t="e">
        <f ca="1">'Пятипредметные наборы'!$F142/INDIRECT(ADDRESS(MATCH(A1684,Таблицы!$T$3:$T$212)+1,5,,,Таблицы!$T$1))</f>
        <v>#N/A</v>
      </c>
      <c r="E1684" s="5" t="e">
        <f t="shared" ca="1" si="26"/>
        <v>#N/A</v>
      </c>
    </row>
    <row r="1685" spans="1:5" hidden="1" x14ac:dyDescent="0.3">
      <c r="A1685" t="e">
        <f ca="1">IF('Пятипредметные наборы'!$F143 &gt;=Параметры!$A$2,"{"&amp;'Пятипредметные наборы'!A143&amp;", "&amp;'Пятипредметные наборы'!B143&amp;", "&amp;'Пятипредметные наборы'!C143&amp;", "&amp;'Пятипредметные наборы'!E143&amp;"}","")</f>
        <v>#N/A</v>
      </c>
      <c r="B1685" t="e">
        <f ca="1">IF('Пятипредметные наборы'!$F143 &gt;=Параметры!$A$2,"{"&amp;'Пятипредметные наборы'!E143&amp;"}","")</f>
        <v>#N/A</v>
      </c>
      <c r="C1685" t="e">
        <f ca="1">'Пятипредметные наборы'!$F143/COUNT('Список покупок'!$A$2:$A$31)</f>
        <v>#N/A</v>
      </c>
      <c r="D1685" t="e">
        <f ca="1">'Пятипредметные наборы'!$F143/INDIRECT(ADDRESS(MATCH(A1685,Таблицы!$T$3:$T$212)+1,5,,,Таблицы!$T$1))</f>
        <v>#N/A</v>
      </c>
      <c r="E1685" s="5" t="e">
        <f t="shared" ca="1" si="26"/>
        <v>#N/A</v>
      </c>
    </row>
    <row r="1686" spans="1:5" hidden="1" x14ac:dyDescent="0.3">
      <c r="A1686" t="e">
        <f ca="1">IF('Пятипредметные наборы'!$F144 &gt;=Параметры!$A$2,"{"&amp;'Пятипредметные наборы'!A144&amp;", "&amp;'Пятипредметные наборы'!B144&amp;", "&amp;'Пятипредметные наборы'!C144&amp;", "&amp;'Пятипредметные наборы'!E144&amp;"}","")</f>
        <v>#N/A</v>
      </c>
      <c r="B1686" t="e">
        <f ca="1">IF('Пятипредметные наборы'!$F144 &gt;=Параметры!$A$2,"{"&amp;'Пятипредметные наборы'!E144&amp;"}","")</f>
        <v>#N/A</v>
      </c>
      <c r="C1686" t="e">
        <f ca="1">'Пятипредметные наборы'!$F144/COUNT('Список покупок'!$A$2:$A$31)</f>
        <v>#N/A</v>
      </c>
      <c r="D1686" t="e">
        <f ca="1">'Пятипредметные наборы'!$F144/INDIRECT(ADDRESS(MATCH(A1686,Таблицы!$T$3:$T$212)+1,5,,,Таблицы!$T$1))</f>
        <v>#N/A</v>
      </c>
      <c r="E1686" s="5" t="e">
        <f t="shared" ca="1" si="26"/>
        <v>#N/A</v>
      </c>
    </row>
    <row r="1687" spans="1:5" hidden="1" x14ac:dyDescent="0.3">
      <c r="A1687" t="e">
        <f ca="1">IF('Пятипредметные наборы'!$F145 &gt;=Параметры!$A$2,"{"&amp;'Пятипредметные наборы'!A145&amp;", "&amp;'Пятипредметные наборы'!B145&amp;", "&amp;'Пятипредметные наборы'!C145&amp;", "&amp;'Пятипредметные наборы'!E145&amp;"}","")</f>
        <v>#N/A</v>
      </c>
      <c r="B1687" t="e">
        <f ca="1">IF('Пятипредметные наборы'!$F145 &gt;=Параметры!$A$2,"{"&amp;'Пятипредметные наборы'!E145&amp;"}","")</f>
        <v>#N/A</v>
      </c>
      <c r="C1687" t="e">
        <f ca="1">'Пятипредметные наборы'!$F145/COUNT('Список покупок'!$A$2:$A$31)</f>
        <v>#N/A</v>
      </c>
      <c r="D1687" t="e">
        <f ca="1">'Пятипредметные наборы'!$F145/INDIRECT(ADDRESS(MATCH(A1687,Таблицы!$T$3:$T$212)+1,5,,,Таблицы!$T$1))</f>
        <v>#N/A</v>
      </c>
      <c r="E1687" s="5" t="e">
        <f t="shared" ca="1" si="26"/>
        <v>#N/A</v>
      </c>
    </row>
    <row r="1688" spans="1:5" hidden="1" x14ac:dyDescent="0.3">
      <c r="A1688" t="e">
        <f ca="1">IF('Пятипредметные наборы'!$F146 &gt;=Параметры!$A$2,"{"&amp;'Пятипредметные наборы'!A146&amp;", "&amp;'Пятипредметные наборы'!B146&amp;", "&amp;'Пятипредметные наборы'!C146&amp;", "&amp;'Пятипредметные наборы'!E146&amp;"}","")</f>
        <v>#N/A</v>
      </c>
      <c r="B1688" t="e">
        <f ca="1">IF('Пятипредметные наборы'!$F146 &gt;=Параметры!$A$2,"{"&amp;'Пятипредметные наборы'!E146&amp;"}","")</f>
        <v>#N/A</v>
      </c>
      <c r="C1688" t="e">
        <f ca="1">'Пятипредметные наборы'!$F146/COUNT('Список покупок'!$A$2:$A$31)</f>
        <v>#N/A</v>
      </c>
      <c r="D1688" t="e">
        <f ca="1">'Пятипредметные наборы'!$F146/INDIRECT(ADDRESS(MATCH(A1688,Таблицы!$T$3:$T$212)+1,5,,,Таблицы!$T$1))</f>
        <v>#N/A</v>
      </c>
      <c r="E1688" s="5" t="e">
        <f t="shared" ca="1" si="26"/>
        <v>#N/A</v>
      </c>
    </row>
    <row r="1689" spans="1:5" hidden="1" x14ac:dyDescent="0.3">
      <c r="A1689" t="e">
        <f ca="1">IF('Пятипредметные наборы'!$F147 &gt;=Параметры!$A$2,"{"&amp;'Пятипредметные наборы'!A147&amp;", "&amp;'Пятипредметные наборы'!B147&amp;", "&amp;'Пятипредметные наборы'!C147&amp;", "&amp;'Пятипредметные наборы'!E147&amp;"}","")</f>
        <v>#N/A</v>
      </c>
      <c r="B1689" t="e">
        <f ca="1">IF('Пятипредметные наборы'!$F147 &gt;=Параметры!$A$2,"{"&amp;'Пятипредметные наборы'!E147&amp;"}","")</f>
        <v>#N/A</v>
      </c>
      <c r="C1689" t="e">
        <f ca="1">'Пятипредметные наборы'!$F147/COUNT('Список покупок'!$A$2:$A$31)</f>
        <v>#N/A</v>
      </c>
      <c r="D1689" t="e">
        <f ca="1">'Пятипредметные наборы'!$F147/INDIRECT(ADDRESS(MATCH(A1689,Таблицы!$T$3:$T$212)+1,5,,,Таблицы!$T$1))</f>
        <v>#N/A</v>
      </c>
      <c r="E1689" s="5" t="e">
        <f t="shared" ca="1" si="26"/>
        <v>#N/A</v>
      </c>
    </row>
    <row r="1690" spans="1:5" hidden="1" x14ac:dyDescent="0.3">
      <c r="A1690" t="e">
        <f ca="1">IF('Пятипредметные наборы'!$F148 &gt;=Параметры!$A$2,"{"&amp;'Пятипредметные наборы'!A148&amp;", "&amp;'Пятипредметные наборы'!B148&amp;", "&amp;'Пятипредметные наборы'!C148&amp;", "&amp;'Пятипредметные наборы'!E148&amp;"}","")</f>
        <v>#N/A</v>
      </c>
      <c r="B1690" t="e">
        <f ca="1">IF('Пятипредметные наборы'!$F148 &gt;=Параметры!$A$2,"{"&amp;'Пятипредметные наборы'!E148&amp;"}","")</f>
        <v>#N/A</v>
      </c>
      <c r="C1690" t="e">
        <f ca="1">'Пятипредметные наборы'!$F148/COUNT('Список покупок'!$A$2:$A$31)</f>
        <v>#N/A</v>
      </c>
      <c r="D1690" t="e">
        <f ca="1">'Пятипредметные наборы'!$F148/INDIRECT(ADDRESS(MATCH(A1690,Таблицы!$T$3:$T$212)+1,5,,,Таблицы!$T$1))</f>
        <v>#N/A</v>
      </c>
      <c r="E1690" s="5" t="e">
        <f t="shared" ca="1" si="26"/>
        <v>#N/A</v>
      </c>
    </row>
    <row r="1691" spans="1:5" hidden="1" x14ac:dyDescent="0.3">
      <c r="A1691" t="e">
        <f ca="1">IF('Пятипредметные наборы'!$F149 &gt;=Параметры!$A$2,"{"&amp;'Пятипредметные наборы'!A149&amp;", "&amp;'Пятипредметные наборы'!B149&amp;", "&amp;'Пятипредметные наборы'!C149&amp;", "&amp;'Пятипредметные наборы'!E149&amp;"}","")</f>
        <v>#N/A</v>
      </c>
      <c r="B1691" t="e">
        <f ca="1">IF('Пятипредметные наборы'!$F149 &gt;=Параметры!$A$2,"{"&amp;'Пятипредметные наборы'!E149&amp;"}","")</f>
        <v>#N/A</v>
      </c>
      <c r="C1691" t="e">
        <f ca="1">'Пятипредметные наборы'!$F149/COUNT('Список покупок'!$A$2:$A$31)</f>
        <v>#N/A</v>
      </c>
      <c r="D1691" t="e">
        <f ca="1">'Пятипредметные наборы'!$F149/INDIRECT(ADDRESS(MATCH(A1691,Таблицы!$T$3:$T$212)+1,5,,,Таблицы!$T$1))</f>
        <v>#N/A</v>
      </c>
      <c r="E1691" s="5" t="e">
        <f t="shared" ca="1" si="26"/>
        <v>#N/A</v>
      </c>
    </row>
    <row r="1692" spans="1:5" hidden="1" x14ac:dyDescent="0.3">
      <c r="A1692" t="e">
        <f ca="1">IF('Пятипредметные наборы'!$F150 &gt;=Параметры!$A$2,"{"&amp;'Пятипредметные наборы'!A150&amp;", "&amp;'Пятипредметные наборы'!B150&amp;", "&amp;'Пятипредметные наборы'!C150&amp;", "&amp;'Пятипредметные наборы'!E150&amp;"}","")</f>
        <v>#N/A</v>
      </c>
      <c r="B1692" t="e">
        <f ca="1">IF('Пятипредметные наборы'!$F150 &gt;=Параметры!$A$2,"{"&amp;'Пятипредметные наборы'!E150&amp;"}","")</f>
        <v>#N/A</v>
      </c>
      <c r="C1692" t="e">
        <f ca="1">'Пятипредметные наборы'!$F150/COUNT('Список покупок'!$A$2:$A$31)</f>
        <v>#N/A</v>
      </c>
      <c r="D1692" t="e">
        <f ca="1">'Пятипредметные наборы'!$F150/INDIRECT(ADDRESS(MATCH(A1692,Таблицы!$T$3:$T$212)+1,5,,,Таблицы!$T$1))</f>
        <v>#N/A</v>
      </c>
      <c r="E1692" s="5" t="e">
        <f t="shared" ca="1" si="26"/>
        <v>#N/A</v>
      </c>
    </row>
    <row r="1693" spans="1:5" hidden="1" x14ac:dyDescent="0.3">
      <c r="A1693" t="e">
        <f ca="1">IF('Пятипредметные наборы'!$F151 &gt;=Параметры!$A$2,"{"&amp;'Пятипредметные наборы'!A151&amp;", "&amp;'Пятипредметные наборы'!B151&amp;", "&amp;'Пятипредметные наборы'!C151&amp;", "&amp;'Пятипредметные наборы'!E151&amp;"}","")</f>
        <v>#N/A</v>
      </c>
      <c r="B1693" t="e">
        <f ca="1">IF('Пятипредметные наборы'!$F151 &gt;=Параметры!$A$2,"{"&amp;'Пятипредметные наборы'!E151&amp;"}","")</f>
        <v>#N/A</v>
      </c>
      <c r="C1693" t="e">
        <f ca="1">'Пятипредметные наборы'!$F151/COUNT('Список покупок'!$A$2:$A$31)</f>
        <v>#N/A</v>
      </c>
      <c r="D1693" t="e">
        <f ca="1">'Пятипредметные наборы'!$F151/INDIRECT(ADDRESS(MATCH(A1693,Таблицы!$T$3:$T$212)+1,5,,,Таблицы!$T$1))</f>
        <v>#N/A</v>
      </c>
      <c r="E1693" s="5" t="e">
        <f t="shared" ca="1" si="26"/>
        <v>#N/A</v>
      </c>
    </row>
    <row r="1694" spans="1:5" hidden="1" x14ac:dyDescent="0.3">
      <c r="A1694" t="e">
        <f ca="1">IF('Пятипредметные наборы'!$F152 &gt;=Параметры!$A$2,"{"&amp;'Пятипредметные наборы'!A152&amp;", "&amp;'Пятипредметные наборы'!B152&amp;", "&amp;'Пятипредметные наборы'!C152&amp;", "&amp;'Пятипредметные наборы'!E152&amp;"}","")</f>
        <v>#N/A</v>
      </c>
      <c r="B1694" t="e">
        <f ca="1">IF('Пятипредметные наборы'!$F152 &gt;=Параметры!$A$2,"{"&amp;'Пятипредметные наборы'!E152&amp;"}","")</f>
        <v>#N/A</v>
      </c>
      <c r="C1694" t="e">
        <f ca="1">'Пятипредметные наборы'!$F152/COUNT('Список покупок'!$A$2:$A$31)</f>
        <v>#N/A</v>
      </c>
      <c r="D1694" t="e">
        <f ca="1">'Пятипредметные наборы'!$F152/INDIRECT(ADDRESS(MATCH(A1694,Таблицы!$T$3:$T$212)+1,5,,,Таблицы!$T$1))</f>
        <v>#N/A</v>
      </c>
      <c r="E1694" s="5" t="e">
        <f t="shared" ca="1" si="26"/>
        <v>#N/A</v>
      </c>
    </row>
    <row r="1695" spans="1:5" hidden="1" x14ac:dyDescent="0.3">
      <c r="A1695" t="e">
        <f ca="1">IF('Пятипредметные наборы'!$F153 &gt;=Параметры!$A$2,"{"&amp;'Пятипредметные наборы'!A153&amp;", "&amp;'Пятипредметные наборы'!B153&amp;", "&amp;'Пятипредметные наборы'!C153&amp;", "&amp;'Пятипредметные наборы'!E153&amp;"}","")</f>
        <v>#N/A</v>
      </c>
      <c r="B1695" t="e">
        <f ca="1">IF('Пятипредметные наборы'!$F153 &gt;=Параметры!$A$2,"{"&amp;'Пятипредметные наборы'!E153&amp;"}","")</f>
        <v>#N/A</v>
      </c>
      <c r="C1695" t="e">
        <f ca="1">'Пятипредметные наборы'!$F153/COUNT('Список покупок'!$A$2:$A$31)</f>
        <v>#N/A</v>
      </c>
      <c r="D1695" t="e">
        <f ca="1">'Пятипредметные наборы'!$F153/INDIRECT(ADDRESS(MATCH(A1695,Таблицы!$T$3:$T$212)+1,5,,,Таблицы!$T$1))</f>
        <v>#N/A</v>
      </c>
      <c r="E1695" s="5" t="e">
        <f t="shared" ca="1" si="26"/>
        <v>#N/A</v>
      </c>
    </row>
    <row r="1696" spans="1:5" hidden="1" x14ac:dyDescent="0.3">
      <c r="A1696" t="e">
        <f ca="1">IF('Пятипредметные наборы'!$F154 &gt;=Параметры!$A$2,"{"&amp;'Пятипредметные наборы'!A154&amp;", "&amp;'Пятипредметные наборы'!B154&amp;", "&amp;'Пятипредметные наборы'!C154&amp;", "&amp;'Пятипредметные наборы'!E154&amp;"}","")</f>
        <v>#N/A</v>
      </c>
      <c r="B1696" t="e">
        <f ca="1">IF('Пятипредметные наборы'!$F154 &gt;=Параметры!$A$2,"{"&amp;'Пятипредметные наборы'!E154&amp;"}","")</f>
        <v>#N/A</v>
      </c>
      <c r="C1696" t="e">
        <f ca="1">'Пятипредметные наборы'!$F154/COUNT('Список покупок'!$A$2:$A$31)</f>
        <v>#N/A</v>
      </c>
      <c r="D1696" t="e">
        <f ca="1">'Пятипредметные наборы'!$F154/INDIRECT(ADDRESS(MATCH(A1696,Таблицы!$T$3:$T$212)+1,5,,,Таблицы!$T$1))</f>
        <v>#N/A</v>
      </c>
      <c r="E1696" s="5" t="e">
        <f t="shared" ca="1" si="26"/>
        <v>#N/A</v>
      </c>
    </row>
    <row r="1697" spans="1:5" hidden="1" x14ac:dyDescent="0.3">
      <c r="A1697" t="e">
        <f ca="1">IF('Пятипредметные наборы'!$F155 &gt;=Параметры!$A$2,"{"&amp;'Пятипредметные наборы'!A155&amp;", "&amp;'Пятипредметные наборы'!B155&amp;", "&amp;'Пятипредметные наборы'!C155&amp;", "&amp;'Пятипредметные наборы'!E155&amp;"}","")</f>
        <v>#N/A</v>
      </c>
      <c r="B1697" t="e">
        <f ca="1">IF('Пятипредметные наборы'!$F155 &gt;=Параметры!$A$2,"{"&amp;'Пятипредметные наборы'!E155&amp;"}","")</f>
        <v>#N/A</v>
      </c>
      <c r="C1697" t="e">
        <f ca="1">'Пятипредметные наборы'!$F155/COUNT('Список покупок'!$A$2:$A$31)</f>
        <v>#N/A</v>
      </c>
      <c r="D1697" t="e">
        <f ca="1">'Пятипредметные наборы'!$F155/INDIRECT(ADDRESS(MATCH(A1697,Таблицы!$T$3:$T$212)+1,5,,,Таблицы!$T$1))</f>
        <v>#N/A</v>
      </c>
      <c r="E1697" s="5" t="e">
        <f t="shared" ca="1" si="26"/>
        <v>#N/A</v>
      </c>
    </row>
    <row r="1698" spans="1:5" hidden="1" x14ac:dyDescent="0.3">
      <c r="A1698" t="e">
        <f ca="1">IF('Пятипредметные наборы'!$F156 &gt;=Параметры!$A$2,"{"&amp;'Пятипредметные наборы'!A156&amp;", "&amp;'Пятипредметные наборы'!B156&amp;", "&amp;'Пятипредметные наборы'!C156&amp;", "&amp;'Пятипредметные наборы'!E156&amp;"}","")</f>
        <v>#N/A</v>
      </c>
      <c r="B1698" t="e">
        <f ca="1">IF('Пятипредметные наборы'!$F156 &gt;=Параметры!$A$2,"{"&amp;'Пятипредметные наборы'!E156&amp;"}","")</f>
        <v>#N/A</v>
      </c>
      <c r="C1698" t="e">
        <f ca="1">'Пятипредметные наборы'!$F156/COUNT('Список покупок'!$A$2:$A$31)</f>
        <v>#N/A</v>
      </c>
      <c r="D1698" t="e">
        <f ca="1">'Пятипредметные наборы'!$F156/INDIRECT(ADDRESS(MATCH(A1698,Таблицы!$T$3:$T$212)+1,5,,,Таблицы!$T$1))</f>
        <v>#N/A</v>
      </c>
      <c r="E1698" s="5" t="e">
        <f t="shared" ca="1" si="26"/>
        <v>#N/A</v>
      </c>
    </row>
    <row r="1699" spans="1:5" hidden="1" x14ac:dyDescent="0.3">
      <c r="A1699" t="e">
        <f ca="1">IF('Пятипредметные наборы'!$F157 &gt;=Параметры!$A$2,"{"&amp;'Пятипредметные наборы'!A157&amp;", "&amp;'Пятипредметные наборы'!B157&amp;", "&amp;'Пятипредметные наборы'!C157&amp;", "&amp;'Пятипредметные наборы'!E157&amp;"}","")</f>
        <v>#N/A</v>
      </c>
      <c r="B1699" t="e">
        <f ca="1">IF('Пятипредметные наборы'!$F157 &gt;=Параметры!$A$2,"{"&amp;'Пятипредметные наборы'!E157&amp;"}","")</f>
        <v>#N/A</v>
      </c>
      <c r="C1699" t="e">
        <f ca="1">'Пятипредметные наборы'!$F157/COUNT('Список покупок'!$A$2:$A$31)</f>
        <v>#N/A</v>
      </c>
      <c r="D1699" t="e">
        <f ca="1">'Пятипредметные наборы'!$F157/INDIRECT(ADDRESS(MATCH(A1699,Таблицы!$T$3:$T$212)+1,5,,,Таблицы!$T$1))</f>
        <v>#N/A</v>
      </c>
      <c r="E1699" s="5" t="e">
        <f t="shared" ca="1" si="26"/>
        <v>#N/A</v>
      </c>
    </row>
    <row r="1700" spans="1:5" hidden="1" x14ac:dyDescent="0.3">
      <c r="A1700" t="e">
        <f ca="1">IF('Пятипредметные наборы'!$F158 &gt;=Параметры!$A$2,"{"&amp;'Пятипредметные наборы'!A158&amp;", "&amp;'Пятипредметные наборы'!B158&amp;", "&amp;'Пятипредметные наборы'!C158&amp;", "&amp;'Пятипредметные наборы'!E158&amp;"}","")</f>
        <v>#N/A</v>
      </c>
      <c r="B1700" t="e">
        <f ca="1">IF('Пятипредметные наборы'!$F158 &gt;=Параметры!$A$2,"{"&amp;'Пятипредметные наборы'!E158&amp;"}","")</f>
        <v>#N/A</v>
      </c>
      <c r="C1700" t="e">
        <f ca="1">'Пятипредметные наборы'!$F158/COUNT('Список покупок'!$A$2:$A$31)</f>
        <v>#N/A</v>
      </c>
      <c r="D1700" t="e">
        <f ca="1">'Пятипредметные наборы'!$F158/INDIRECT(ADDRESS(MATCH(A1700,Таблицы!$T$3:$T$212)+1,5,,,Таблицы!$T$1))</f>
        <v>#N/A</v>
      </c>
      <c r="E1700" s="5" t="e">
        <f t="shared" ca="1" si="26"/>
        <v>#N/A</v>
      </c>
    </row>
    <row r="1701" spans="1:5" hidden="1" x14ac:dyDescent="0.3">
      <c r="A1701" t="e">
        <f ca="1">IF('Пятипредметные наборы'!$F159 &gt;=Параметры!$A$2,"{"&amp;'Пятипредметные наборы'!A159&amp;", "&amp;'Пятипредметные наборы'!B159&amp;", "&amp;'Пятипредметные наборы'!C159&amp;", "&amp;'Пятипредметные наборы'!E159&amp;"}","")</f>
        <v>#N/A</v>
      </c>
      <c r="B1701" t="e">
        <f ca="1">IF('Пятипредметные наборы'!$F159 &gt;=Параметры!$A$2,"{"&amp;'Пятипредметные наборы'!E159&amp;"}","")</f>
        <v>#N/A</v>
      </c>
      <c r="C1701" t="e">
        <f ca="1">'Пятипредметные наборы'!$F159/COUNT('Список покупок'!$A$2:$A$31)</f>
        <v>#N/A</v>
      </c>
      <c r="D1701" t="e">
        <f ca="1">'Пятипредметные наборы'!$F159/INDIRECT(ADDRESS(MATCH(A1701,Таблицы!$T$3:$T$212)+1,5,,,Таблицы!$T$1))</f>
        <v>#N/A</v>
      </c>
      <c r="E1701" s="5" t="e">
        <f t="shared" ca="1" si="26"/>
        <v>#N/A</v>
      </c>
    </row>
    <row r="1702" spans="1:5" hidden="1" x14ac:dyDescent="0.3">
      <c r="A1702" t="e">
        <f ca="1">IF('Пятипредметные наборы'!$F160 &gt;=Параметры!$A$2,"{"&amp;'Пятипредметные наборы'!A160&amp;", "&amp;'Пятипредметные наборы'!B160&amp;", "&amp;'Пятипредметные наборы'!C160&amp;", "&amp;'Пятипредметные наборы'!E160&amp;"}","")</f>
        <v>#N/A</v>
      </c>
      <c r="B1702" t="e">
        <f ca="1">IF('Пятипредметные наборы'!$F160 &gt;=Параметры!$A$2,"{"&amp;'Пятипредметные наборы'!E160&amp;"}","")</f>
        <v>#N/A</v>
      </c>
      <c r="C1702" t="e">
        <f ca="1">'Пятипредметные наборы'!$F160/COUNT('Список покупок'!$A$2:$A$31)</f>
        <v>#N/A</v>
      </c>
      <c r="D1702" t="e">
        <f ca="1">'Пятипредметные наборы'!$F160/INDIRECT(ADDRESS(MATCH(A1702,Таблицы!$T$3:$T$212)+1,5,,,Таблицы!$T$1))</f>
        <v>#N/A</v>
      </c>
      <c r="E1702" s="5" t="e">
        <f t="shared" ca="1" si="26"/>
        <v>#N/A</v>
      </c>
    </row>
    <row r="1703" spans="1:5" hidden="1" x14ac:dyDescent="0.3">
      <c r="A1703" t="e">
        <f ca="1">IF('Пятипредметные наборы'!$F161 &gt;=Параметры!$A$2,"{"&amp;'Пятипредметные наборы'!A161&amp;", "&amp;'Пятипредметные наборы'!B161&amp;", "&amp;'Пятипредметные наборы'!C161&amp;", "&amp;'Пятипредметные наборы'!E161&amp;"}","")</f>
        <v>#N/A</v>
      </c>
      <c r="B1703" t="e">
        <f ca="1">IF('Пятипредметные наборы'!$F161 &gt;=Параметры!$A$2,"{"&amp;'Пятипредметные наборы'!E161&amp;"}","")</f>
        <v>#N/A</v>
      </c>
      <c r="C1703" t="e">
        <f ca="1">'Пятипредметные наборы'!$F161/COUNT('Список покупок'!$A$2:$A$31)</f>
        <v>#N/A</v>
      </c>
      <c r="D1703" t="e">
        <f ca="1">'Пятипредметные наборы'!$F161/INDIRECT(ADDRESS(MATCH(A1703,Таблицы!$T$3:$T$212)+1,5,,,Таблицы!$T$1))</f>
        <v>#N/A</v>
      </c>
      <c r="E1703" s="5" t="e">
        <f t="shared" ca="1" si="26"/>
        <v>#N/A</v>
      </c>
    </row>
    <row r="1704" spans="1:5" hidden="1" x14ac:dyDescent="0.3">
      <c r="A1704" t="e">
        <f ca="1">IF('Пятипредметные наборы'!$F162 &gt;=Параметры!$A$2,"{"&amp;'Пятипредметные наборы'!A162&amp;", "&amp;'Пятипредметные наборы'!B162&amp;", "&amp;'Пятипредметные наборы'!C162&amp;", "&amp;'Пятипредметные наборы'!E162&amp;"}","")</f>
        <v>#N/A</v>
      </c>
      <c r="B1704" t="e">
        <f ca="1">IF('Пятипредметные наборы'!$F162 &gt;=Параметры!$A$2,"{"&amp;'Пятипредметные наборы'!E162&amp;"}","")</f>
        <v>#N/A</v>
      </c>
      <c r="C1704" t="e">
        <f ca="1">'Пятипредметные наборы'!$F162/COUNT('Список покупок'!$A$2:$A$31)</f>
        <v>#N/A</v>
      </c>
      <c r="D1704" t="e">
        <f ca="1">'Пятипредметные наборы'!$F162/INDIRECT(ADDRESS(MATCH(A1704,Таблицы!$T$3:$T$212)+1,5,,,Таблицы!$T$1))</f>
        <v>#N/A</v>
      </c>
      <c r="E1704" s="5" t="e">
        <f t="shared" ca="1" si="26"/>
        <v>#N/A</v>
      </c>
    </row>
    <row r="1705" spans="1:5" hidden="1" x14ac:dyDescent="0.3">
      <c r="A1705" t="e">
        <f ca="1">IF('Пятипредметные наборы'!$F163 &gt;=Параметры!$A$2,"{"&amp;'Пятипредметные наборы'!A163&amp;", "&amp;'Пятипредметные наборы'!B163&amp;", "&amp;'Пятипредметные наборы'!C163&amp;", "&amp;'Пятипредметные наборы'!E163&amp;"}","")</f>
        <v>#N/A</v>
      </c>
      <c r="B1705" t="e">
        <f ca="1">IF('Пятипредметные наборы'!$F163 &gt;=Параметры!$A$2,"{"&amp;'Пятипредметные наборы'!E163&amp;"}","")</f>
        <v>#N/A</v>
      </c>
      <c r="C1705" t="e">
        <f ca="1">'Пятипредметные наборы'!$F163/COUNT('Список покупок'!$A$2:$A$31)</f>
        <v>#N/A</v>
      </c>
      <c r="D1705" t="e">
        <f ca="1">'Пятипредметные наборы'!$F163/INDIRECT(ADDRESS(MATCH(A1705,Таблицы!$T$3:$T$212)+1,5,,,Таблицы!$T$1))</f>
        <v>#N/A</v>
      </c>
      <c r="E1705" s="5" t="e">
        <f t="shared" ca="1" si="26"/>
        <v>#N/A</v>
      </c>
    </row>
    <row r="1706" spans="1:5" hidden="1" x14ac:dyDescent="0.3">
      <c r="A1706" t="e">
        <f ca="1">IF('Пятипредметные наборы'!$F164 &gt;=Параметры!$A$2,"{"&amp;'Пятипредметные наборы'!A164&amp;", "&amp;'Пятипредметные наборы'!B164&amp;", "&amp;'Пятипредметные наборы'!C164&amp;", "&amp;'Пятипредметные наборы'!E164&amp;"}","")</f>
        <v>#N/A</v>
      </c>
      <c r="B1706" t="e">
        <f ca="1">IF('Пятипредметные наборы'!$F164 &gt;=Параметры!$A$2,"{"&amp;'Пятипредметные наборы'!E164&amp;"}","")</f>
        <v>#N/A</v>
      </c>
      <c r="C1706" t="e">
        <f ca="1">'Пятипредметные наборы'!$F164/COUNT('Список покупок'!$A$2:$A$31)</f>
        <v>#N/A</v>
      </c>
      <c r="D1706" t="e">
        <f ca="1">'Пятипредметные наборы'!$F164/INDIRECT(ADDRESS(MATCH(A1706,Таблицы!$T$3:$T$212)+1,5,,,Таблицы!$T$1))</f>
        <v>#N/A</v>
      </c>
      <c r="E1706" s="5" t="e">
        <f t="shared" ca="1" si="26"/>
        <v>#N/A</v>
      </c>
    </row>
    <row r="1707" spans="1:5" hidden="1" x14ac:dyDescent="0.3">
      <c r="A1707" t="e">
        <f ca="1">IF('Пятипредметные наборы'!$F165 &gt;=Параметры!$A$2,"{"&amp;'Пятипредметные наборы'!A165&amp;", "&amp;'Пятипредметные наборы'!B165&amp;", "&amp;'Пятипредметные наборы'!C165&amp;", "&amp;'Пятипредметные наборы'!E165&amp;"}","")</f>
        <v>#N/A</v>
      </c>
      <c r="B1707" t="e">
        <f ca="1">IF('Пятипредметные наборы'!$F165 &gt;=Параметры!$A$2,"{"&amp;'Пятипредметные наборы'!E165&amp;"}","")</f>
        <v>#N/A</v>
      </c>
      <c r="C1707" t="e">
        <f ca="1">'Пятипредметные наборы'!$F165/COUNT('Список покупок'!$A$2:$A$31)</f>
        <v>#N/A</v>
      </c>
      <c r="D1707" t="e">
        <f ca="1">'Пятипредметные наборы'!$F165/INDIRECT(ADDRESS(MATCH(A1707,Таблицы!$T$3:$T$212)+1,5,,,Таблицы!$T$1))</f>
        <v>#N/A</v>
      </c>
      <c r="E1707" s="5" t="e">
        <f t="shared" ca="1" si="26"/>
        <v>#N/A</v>
      </c>
    </row>
    <row r="1708" spans="1:5" hidden="1" x14ac:dyDescent="0.3">
      <c r="A1708" t="e">
        <f ca="1">IF('Пятипредметные наборы'!$F166 &gt;=Параметры!$A$2,"{"&amp;'Пятипредметные наборы'!A166&amp;", "&amp;'Пятипредметные наборы'!B166&amp;", "&amp;'Пятипредметные наборы'!C166&amp;", "&amp;'Пятипредметные наборы'!E166&amp;"}","")</f>
        <v>#N/A</v>
      </c>
      <c r="B1708" t="e">
        <f ca="1">IF('Пятипредметные наборы'!$F166 &gt;=Параметры!$A$2,"{"&amp;'Пятипредметные наборы'!E166&amp;"}","")</f>
        <v>#N/A</v>
      </c>
      <c r="C1708" t="e">
        <f ca="1">'Пятипредметные наборы'!$F166/COUNT('Список покупок'!$A$2:$A$31)</f>
        <v>#N/A</v>
      </c>
      <c r="D1708" t="e">
        <f ca="1">'Пятипредметные наборы'!$F166/INDIRECT(ADDRESS(MATCH(A1708,Таблицы!$T$3:$T$212)+1,5,,,Таблицы!$T$1))</f>
        <v>#N/A</v>
      </c>
      <c r="E1708" s="5" t="e">
        <f t="shared" ca="1" si="26"/>
        <v>#N/A</v>
      </c>
    </row>
    <row r="1709" spans="1:5" hidden="1" x14ac:dyDescent="0.3">
      <c r="A1709" t="e">
        <f ca="1">IF('Пятипредметные наборы'!$F167 &gt;=Параметры!$A$2,"{"&amp;'Пятипредметные наборы'!A167&amp;", "&amp;'Пятипредметные наборы'!B167&amp;", "&amp;'Пятипредметные наборы'!C167&amp;", "&amp;'Пятипредметные наборы'!E167&amp;"}","")</f>
        <v>#N/A</v>
      </c>
      <c r="B1709" t="e">
        <f ca="1">IF('Пятипредметные наборы'!$F167 &gt;=Параметры!$A$2,"{"&amp;'Пятипредметные наборы'!E167&amp;"}","")</f>
        <v>#N/A</v>
      </c>
      <c r="C1709" t="e">
        <f ca="1">'Пятипредметные наборы'!$F167/COUNT('Список покупок'!$A$2:$A$31)</f>
        <v>#N/A</v>
      </c>
      <c r="D1709" t="e">
        <f ca="1">'Пятипредметные наборы'!$F167/INDIRECT(ADDRESS(MATCH(A1709,Таблицы!$T$3:$T$212)+1,5,,,Таблицы!$T$1))</f>
        <v>#N/A</v>
      </c>
      <c r="E1709" s="5" t="e">
        <f t="shared" ca="1" si="26"/>
        <v>#N/A</v>
      </c>
    </row>
    <row r="1710" spans="1:5" hidden="1" x14ac:dyDescent="0.3">
      <c r="A1710" t="e">
        <f ca="1">IF('Пятипредметные наборы'!$F168 &gt;=Параметры!$A$2,"{"&amp;'Пятипредметные наборы'!A168&amp;", "&amp;'Пятипредметные наборы'!B168&amp;", "&amp;'Пятипредметные наборы'!C168&amp;", "&amp;'Пятипредметные наборы'!E168&amp;"}","")</f>
        <v>#N/A</v>
      </c>
      <c r="B1710" t="e">
        <f ca="1">IF('Пятипредметные наборы'!$F168 &gt;=Параметры!$A$2,"{"&amp;'Пятипредметные наборы'!E168&amp;"}","")</f>
        <v>#N/A</v>
      </c>
      <c r="C1710" t="e">
        <f ca="1">'Пятипредметные наборы'!$F168/COUNT('Список покупок'!$A$2:$A$31)</f>
        <v>#N/A</v>
      </c>
      <c r="D1710" t="e">
        <f ca="1">'Пятипредметные наборы'!$F168/INDIRECT(ADDRESS(MATCH(A1710,Таблицы!$T$3:$T$212)+1,5,,,Таблицы!$T$1))</f>
        <v>#N/A</v>
      </c>
      <c r="E1710" s="5" t="e">
        <f t="shared" ca="1" si="26"/>
        <v>#N/A</v>
      </c>
    </row>
    <row r="1711" spans="1:5" hidden="1" x14ac:dyDescent="0.3">
      <c r="A1711" t="e">
        <f ca="1">IF('Пятипредметные наборы'!$F169 &gt;=Параметры!$A$2,"{"&amp;'Пятипредметные наборы'!A169&amp;", "&amp;'Пятипредметные наборы'!B169&amp;", "&amp;'Пятипредметные наборы'!C169&amp;", "&amp;'Пятипредметные наборы'!E169&amp;"}","")</f>
        <v>#N/A</v>
      </c>
      <c r="B1711" t="e">
        <f ca="1">IF('Пятипредметные наборы'!$F169 &gt;=Параметры!$A$2,"{"&amp;'Пятипредметные наборы'!E169&amp;"}","")</f>
        <v>#N/A</v>
      </c>
      <c r="C1711" t="e">
        <f ca="1">'Пятипредметные наборы'!$F169/COUNT('Список покупок'!$A$2:$A$31)</f>
        <v>#N/A</v>
      </c>
      <c r="D1711" t="e">
        <f ca="1">'Пятипредметные наборы'!$F169/INDIRECT(ADDRESS(MATCH(A1711,Таблицы!$T$3:$T$212)+1,5,,,Таблицы!$T$1))</f>
        <v>#N/A</v>
      </c>
      <c r="E1711" s="5" t="e">
        <f t="shared" ca="1" si="26"/>
        <v>#N/A</v>
      </c>
    </row>
    <row r="1712" spans="1:5" hidden="1" x14ac:dyDescent="0.3">
      <c r="A1712" t="e">
        <f ca="1">IF('Пятипредметные наборы'!$F170 &gt;=Параметры!$A$2,"{"&amp;'Пятипредметные наборы'!A170&amp;", "&amp;'Пятипредметные наборы'!B170&amp;", "&amp;'Пятипредметные наборы'!C170&amp;", "&amp;'Пятипредметные наборы'!E170&amp;"}","")</f>
        <v>#N/A</v>
      </c>
      <c r="B1712" t="e">
        <f ca="1">IF('Пятипредметные наборы'!$F170 &gt;=Параметры!$A$2,"{"&amp;'Пятипредметные наборы'!E170&amp;"}","")</f>
        <v>#N/A</v>
      </c>
      <c r="C1712" t="e">
        <f ca="1">'Пятипредметные наборы'!$F170/COUNT('Список покупок'!$A$2:$A$31)</f>
        <v>#N/A</v>
      </c>
      <c r="D1712" t="e">
        <f ca="1">'Пятипредметные наборы'!$F170/INDIRECT(ADDRESS(MATCH(A1712,Таблицы!$T$3:$T$212)+1,5,,,Таблицы!$T$1))</f>
        <v>#N/A</v>
      </c>
      <c r="E1712" s="5" t="e">
        <f t="shared" ca="1" si="26"/>
        <v>#N/A</v>
      </c>
    </row>
    <row r="1713" spans="1:5" hidden="1" x14ac:dyDescent="0.3">
      <c r="A1713" t="e">
        <f ca="1">IF('Пятипредметные наборы'!$F171 &gt;=Параметры!$A$2,"{"&amp;'Пятипредметные наборы'!A171&amp;", "&amp;'Пятипредметные наборы'!B171&amp;", "&amp;'Пятипредметные наборы'!C171&amp;", "&amp;'Пятипредметные наборы'!E171&amp;"}","")</f>
        <v>#N/A</v>
      </c>
      <c r="B1713" t="e">
        <f ca="1">IF('Пятипредметные наборы'!$F171 &gt;=Параметры!$A$2,"{"&amp;'Пятипредметные наборы'!E171&amp;"}","")</f>
        <v>#N/A</v>
      </c>
      <c r="C1713" t="e">
        <f ca="1">'Пятипредметные наборы'!$F171/COUNT('Список покупок'!$A$2:$A$31)</f>
        <v>#N/A</v>
      </c>
      <c r="D1713" t="e">
        <f ca="1">'Пятипредметные наборы'!$F171/INDIRECT(ADDRESS(MATCH(A1713,Таблицы!$T$3:$T$212)+1,5,,,Таблицы!$T$1))</f>
        <v>#N/A</v>
      </c>
      <c r="E1713" s="5" t="e">
        <f t="shared" ca="1" si="26"/>
        <v>#N/A</v>
      </c>
    </row>
    <row r="1714" spans="1:5" hidden="1" x14ac:dyDescent="0.3">
      <c r="A1714" t="e">
        <f ca="1">IF('Пятипредметные наборы'!$F172 &gt;=Параметры!$A$2,"{"&amp;'Пятипредметные наборы'!A172&amp;", "&amp;'Пятипредметные наборы'!B172&amp;", "&amp;'Пятипредметные наборы'!C172&amp;", "&amp;'Пятипредметные наборы'!E172&amp;"}","")</f>
        <v>#N/A</v>
      </c>
      <c r="B1714" t="e">
        <f ca="1">IF('Пятипредметные наборы'!$F172 &gt;=Параметры!$A$2,"{"&amp;'Пятипредметные наборы'!E172&amp;"}","")</f>
        <v>#N/A</v>
      </c>
      <c r="C1714" t="e">
        <f ca="1">'Пятипредметные наборы'!$F172/COUNT('Список покупок'!$A$2:$A$31)</f>
        <v>#N/A</v>
      </c>
      <c r="D1714" t="e">
        <f ca="1">'Пятипредметные наборы'!$F172/INDIRECT(ADDRESS(MATCH(A1714,Таблицы!$T$3:$T$212)+1,5,,,Таблицы!$T$1))</f>
        <v>#N/A</v>
      </c>
      <c r="E1714" s="5" t="e">
        <f t="shared" ca="1" si="26"/>
        <v>#N/A</v>
      </c>
    </row>
    <row r="1715" spans="1:5" hidden="1" x14ac:dyDescent="0.3">
      <c r="A1715" t="e">
        <f ca="1">IF('Пятипредметные наборы'!$F173 &gt;=Параметры!$A$2,"{"&amp;'Пятипредметные наборы'!A173&amp;", "&amp;'Пятипредметные наборы'!B173&amp;", "&amp;'Пятипредметные наборы'!C173&amp;", "&amp;'Пятипредметные наборы'!E173&amp;"}","")</f>
        <v>#N/A</v>
      </c>
      <c r="B1715" t="e">
        <f ca="1">IF('Пятипредметные наборы'!$F173 &gt;=Параметры!$A$2,"{"&amp;'Пятипредметные наборы'!E173&amp;"}","")</f>
        <v>#N/A</v>
      </c>
      <c r="C1715" t="e">
        <f ca="1">'Пятипредметные наборы'!$F173/COUNT('Список покупок'!$A$2:$A$31)</f>
        <v>#N/A</v>
      </c>
      <c r="D1715" t="e">
        <f ca="1">'Пятипредметные наборы'!$F173/INDIRECT(ADDRESS(MATCH(A1715,Таблицы!$T$3:$T$212)+1,5,,,Таблицы!$T$1))</f>
        <v>#N/A</v>
      </c>
      <c r="E1715" s="5" t="e">
        <f t="shared" ca="1" si="26"/>
        <v>#N/A</v>
      </c>
    </row>
    <row r="1716" spans="1:5" hidden="1" x14ac:dyDescent="0.3">
      <c r="A1716" t="e">
        <f ca="1">IF('Пятипредметные наборы'!$F174 &gt;=Параметры!$A$2,"{"&amp;'Пятипредметные наборы'!A174&amp;", "&amp;'Пятипредметные наборы'!B174&amp;", "&amp;'Пятипредметные наборы'!C174&amp;", "&amp;'Пятипредметные наборы'!E174&amp;"}","")</f>
        <v>#N/A</v>
      </c>
      <c r="B1716" t="e">
        <f ca="1">IF('Пятипредметные наборы'!$F174 &gt;=Параметры!$A$2,"{"&amp;'Пятипредметные наборы'!E174&amp;"}","")</f>
        <v>#N/A</v>
      </c>
      <c r="C1716" t="e">
        <f ca="1">'Пятипредметные наборы'!$F174/COUNT('Список покупок'!$A$2:$A$31)</f>
        <v>#N/A</v>
      </c>
      <c r="D1716" t="e">
        <f ca="1">'Пятипредметные наборы'!$F174/INDIRECT(ADDRESS(MATCH(A1716,Таблицы!$T$3:$T$212)+1,5,,,Таблицы!$T$1))</f>
        <v>#N/A</v>
      </c>
      <c r="E1716" s="5" t="e">
        <f t="shared" ca="1" si="26"/>
        <v>#N/A</v>
      </c>
    </row>
    <row r="1717" spans="1:5" hidden="1" x14ac:dyDescent="0.3">
      <c r="A1717" t="e">
        <f ca="1">IF('Пятипредметные наборы'!$F175 &gt;=Параметры!$A$2,"{"&amp;'Пятипредметные наборы'!A175&amp;", "&amp;'Пятипредметные наборы'!B175&amp;", "&amp;'Пятипредметные наборы'!C175&amp;", "&amp;'Пятипредметные наборы'!E175&amp;"}","")</f>
        <v>#N/A</v>
      </c>
      <c r="B1717" t="e">
        <f ca="1">IF('Пятипредметные наборы'!$F175 &gt;=Параметры!$A$2,"{"&amp;'Пятипредметные наборы'!E175&amp;"}","")</f>
        <v>#N/A</v>
      </c>
      <c r="C1717" t="e">
        <f ca="1">'Пятипредметные наборы'!$F175/COUNT('Список покупок'!$A$2:$A$31)</f>
        <v>#N/A</v>
      </c>
      <c r="D1717" t="e">
        <f ca="1">'Пятипредметные наборы'!$F175/INDIRECT(ADDRESS(MATCH(A1717,Таблицы!$T$3:$T$212)+1,5,,,Таблицы!$T$1))</f>
        <v>#N/A</v>
      </c>
      <c r="E1717" s="5" t="e">
        <f t="shared" ca="1" si="26"/>
        <v>#N/A</v>
      </c>
    </row>
    <row r="1718" spans="1:5" hidden="1" x14ac:dyDescent="0.3">
      <c r="A1718" t="e">
        <f ca="1">IF('Пятипредметные наборы'!$F176 &gt;=Параметры!$A$2,"{"&amp;'Пятипредметные наборы'!A176&amp;", "&amp;'Пятипредметные наборы'!B176&amp;", "&amp;'Пятипредметные наборы'!C176&amp;", "&amp;'Пятипредметные наборы'!E176&amp;"}","")</f>
        <v>#N/A</v>
      </c>
      <c r="B1718" t="e">
        <f ca="1">IF('Пятипредметные наборы'!$F176 &gt;=Параметры!$A$2,"{"&amp;'Пятипредметные наборы'!E176&amp;"}","")</f>
        <v>#N/A</v>
      </c>
      <c r="C1718" t="e">
        <f ca="1">'Пятипредметные наборы'!$F176/COUNT('Список покупок'!$A$2:$A$31)</f>
        <v>#N/A</v>
      </c>
      <c r="D1718" t="e">
        <f ca="1">'Пятипредметные наборы'!$F176/INDIRECT(ADDRESS(MATCH(A1718,Таблицы!$T$3:$T$212)+1,5,,,Таблицы!$T$1))</f>
        <v>#N/A</v>
      </c>
      <c r="E1718" s="5" t="e">
        <f t="shared" ca="1" si="26"/>
        <v>#N/A</v>
      </c>
    </row>
    <row r="1719" spans="1:5" hidden="1" x14ac:dyDescent="0.3">
      <c r="A1719" t="e">
        <f ca="1">IF('Пятипредметные наборы'!$F177 &gt;=Параметры!$A$2,"{"&amp;'Пятипредметные наборы'!A177&amp;", "&amp;'Пятипредметные наборы'!B177&amp;", "&amp;'Пятипредметные наборы'!C177&amp;", "&amp;'Пятипредметные наборы'!E177&amp;"}","")</f>
        <v>#N/A</v>
      </c>
      <c r="B1719" t="e">
        <f ca="1">IF('Пятипредметные наборы'!$F177 &gt;=Параметры!$A$2,"{"&amp;'Пятипредметные наборы'!E177&amp;"}","")</f>
        <v>#N/A</v>
      </c>
      <c r="C1719" t="e">
        <f ca="1">'Пятипредметные наборы'!$F177/COUNT('Список покупок'!$A$2:$A$31)</f>
        <v>#N/A</v>
      </c>
      <c r="D1719" t="e">
        <f ca="1">'Пятипредметные наборы'!$F177/INDIRECT(ADDRESS(MATCH(A1719,Таблицы!$T$3:$T$212)+1,5,,,Таблицы!$T$1))</f>
        <v>#N/A</v>
      </c>
      <c r="E1719" s="5" t="e">
        <f t="shared" ca="1" si="26"/>
        <v>#N/A</v>
      </c>
    </row>
    <row r="1720" spans="1:5" hidden="1" x14ac:dyDescent="0.3">
      <c r="A1720" t="e">
        <f ca="1">IF('Пятипредметные наборы'!$F178 &gt;=Параметры!$A$2,"{"&amp;'Пятипредметные наборы'!A178&amp;", "&amp;'Пятипредметные наборы'!B178&amp;", "&amp;'Пятипредметные наборы'!C178&amp;", "&amp;'Пятипредметные наборы'!E178&amp;"}","")</f>
        <v>#N/A</v>
      </c>
      <c r="B1720" t="e">
        <f ca="1">IF('Пятипредметные наборы'!$F178 &gt;=Параметры!$A$2,"{"&amp;'Пятипредметные наборы'!E178&amp;"}","")</f>
        <v>#N/A</v>
      </c>
      <c r="C1720" t="e">
        <f ca="1">'Пятипредметные наборы'!$F178/COUNT('Список покупок'!$A$2:$A$31)</f>
        <v>#N/A</v>
      </c>
      <c r="D1720" t="e">
        <f ca="1">'Пятипредметные наборы'!$F178/INDIRECT(ADDRESS(MATCH(A1720,Таблицы!$T$3:$T$212)+1,5,,,Таблицы!$T$1))</f>
        <v>#N/A</v>
      </c>
      <c r="E1720" s="5" t="e">
        <f t="shared" ca="1" si="26"/>
        <v>#N/A</v>
      </c>
    </row>
    <row r="1721" spans="1:5" hidden="1" x14ac:dyDescent="0.3">
      <c r="A1721" t="e">
        <f ca="1">IF('Пятипредметные наборы'!$F179 &gt;=Параметры!$A$2,"{"&amp;'Пятипредметные наборы'!A179&amp;", "&amp;'Пятипредметные наборы'!B179&amp;", "&amp;'Пятипредметные наборы'!C179&amp;", "&amp;'Пятипредметные наборы'!E179&amp;"}","")</f>
        <v>#N/A</v>
      </c>
      <c r="B1721" t="e">
        <f ca="1">IF('Пятипредметные наборы'!$F179 &gt;=Параметры!$A$2,"{"&amp;'Пятипредметные наборы'!E179&amp;"}","")</f>
        <v>#N/A</v>
      </c>
      <c r="C1721" t="e">
        <f ca="1">'Пятипредметные наборы'!$F179/COUNT('Список покупок'!$A$2:$A$31)</f>
        <v>#N/A</v>
      </c>
      <c r="D1721" t="e">
        <f ca="1">'Пятипредметные наборы'!$F179/INDIRECT(ADDRESS(MATCH(A1721,Таблицы!$T$3:$T$212)+1,5,,,Таблицы!$T$1))</f>
        <v>#N/A</v>
      </c>
      <c r="E1721" s="5" t="e">
        <f t="shared" ca="1" si="26"/>
        <v>#N/A</v>
      </c>
    </row>
    <row r="1722" spans="1:5" hidden="1" x14ac:dyDescent="0.3">
      <c r="A1722" t="e">
        <f ca="1">IF('Пятипредметные наборы'!$F180 &gt;=Параметры!$A$2,"{"&amp;'Пятипредметные наборы'!A180&amp;", "&amp;'Пятипредметные наборы'!B180&amp;", "&amp;'Пятипредметные наборы'!C180&amp;", "&amp;'Пятипредметные наборы'!E180&amp;"}","")</f>
        <v>#N/A</v>
      </c>
      <c r="B1722" t="e">
        <f ca="1">IF('Пятипредметные наборы'!$F180 &gt;=Параметры!$A$2,"{"&amp;'Пятипредметные наборы'!E180&amp;"}","")</f>
        <v>#N/A</v>
      </c>
      <c r="C1722" t="e">
        <f ca="1">'Пятипредметные наборы'!$F180/COUNT('Список покупок'!$A$2:$A$31)</f>
        <v>#N/A</v>
      </c>
      <c r="D1722" t="e">
        <f ca="1">'Пятипредметные наборы'!$F180/INDIRECT(ADDRESS(MATCH(A1722,Таблицы!$T$3:$T$212)+1,5,,,Таблицы!$T$1))</f>
        <v>#N/A</v>
      </c>
      <c r="E1722" s="5" t="e">
        <f t="shared" ca="1" si="26"/>
        <v>#N/A</v>
      </c>
    </row>
    <row r="1723" spans="1:5" hidden="1" x14ac:dyDescent="0.3">
      <c r="A1723" t="e">
        <f ca="1">IF('Пятипредметные наборы'!$F181 &gt;=Параметры!$A$2,"{"&amp;'Пятипредметные наборы'!A181&amp;", "&amp;'Пятипредметные наборы'!B181&amp;", "&amp;'Пятипредметные наборы'!C181&amp;", "&amp;'Пятипредметные наборы'!E181&amp;"}","")</f>
        <v>#N/A</v>
      </c>
      <c r="B1723" t="e">
        <f ca="1">IF('Пятипредметные наборы'!$F181 &gt;=Параметры!$A$2,"{"&amp;'Пятипредметные наборы'!E181&amp;"}","")</f>
        <v>#N/A</v>
      </c>
      <c r="C1723" t="e">
        <f ca="1">'Пятипредметные наборы'!$F181/COUNT('Список покупок'!$A$2:$A$31)</f>
        <v>#N/A</v>
      </c>
      <c r="D1723" t="e">
        <f ca="1">'Пятипредметные наборы'!$F181/INDIRECT(ADDRESS(MATCH(A1723,Таблицы!$T$3:$T$212)+1,5,,,Таблицы!$T$1))</f>
        <v>#N/A</v>
      </c>
      <c r="E1723" s="5" t="e">
        <f t="shared" ca="1" si="26"/>
        <v>#N/A</v>
      </c>
    </row>
    <row r="1724" spans="1:5" hidden="1" x14ac:dyDescent="0.3">
      <c r="A1724" t="e">
        <f ca="1">IF('Пятипредметные наборы'!$F182 &gt;=Параметры!$A$2,"{"&amp;'Пятипредметные наборы'!A182&amp;", "&amp;'Пятипредметные наборы'!B182&amp;", "&amp;'Пятипредметные наборы'!C182&amp;", "&amp;'Пятипредметные наборы'!E182&amp;"}","")</f>
        <v>#N/A</v>
      </c>
      <c r="B1724" t="e">
        <f ca="1">IF('Пятипредметные наборы'!$F182 &gt;=Параметры!$A$2,"{"&amp;'Пятипредметные наборы'!E182&amp;"}","")</f>
        <v>#N/A</v>
      </c>
      <c r="C1724" t="e">
        <f ca="1">'Пятипредметные наборы'!$F182/COUNT('Список покупок'!$A$2:$A$31)</f>
        <v>#N/A</v>
      </c>
      <c r="D1724" t="e">
        <f ca="1">'Пятипредметные наборы'!$F182/INDIRECT(ADDRESS(MATCH(A1724,Таблицы!$T$3:$T$212)+1,5,,,Таблицы!$T$1))</f>
        <v>#N/A</v>
      </c>
      <c r="E1724" s="5" t="e">
        <f t="shared" ca="1" si="26"/>
        <v>#N/A</v>
      </c>
    </row>
    <row r="1725" spans="1:5" hidden="1" x14ac:dyDescent="0.3">
      <c r="A1725" t="e">
        <f ca="1">IF('Пятипредметные наборы'!$F183 &gt;=Параметры!$A$2,"{"&amp;'Пятипредметные наборы'!A183&amp;", "&amp;'Пятипредметные наборы'!B183&amp;", "&amp;'Пятипредметные наборы'!C183&amp;", "&amp;'Пятипредметные наборы'!E183&amp;"}","")</f>
        <v>#N/A</v>
      </c>
      <c r="B1725" t="e">
        <f ca="1">IF('Пятипредметные наборы'!$F183 &gt;=Параметры!$A$2,"{"&amp;'Пятипредметные наборы'!E183&amp;"}","")</f>
        <v>#N/A</v>
      </c>
      <c r="C1725" t="e">
        <f ca="1">'Пятипредметные наборы'!$F183/COUNT('Список покупок'!$A$2:$A$31)</f>
        <v>#N/A</v>
      </c>
      <c r="D1725" t="e">
        <f ca="1">'Пятипредметные наборы'!$F183/INDIRECT(ADDRESS(MATCH(A1725,Таблицы!$T$3:$T$212)+1,5,,,Таблицы!$T$1))</f>
        <v>#N/A</v>
      </c>
      <c r="E1725" s="5" t="e">
        <f t="shared" ca="1" si="26"/>
        <v>#N/A</v>
      </c>
    </row>
    <row r="1726" spans="1:5" hidden="1" x14ac:dyDescent="0.3">
      <c r="A1726" t="e">
        <f ca="1">IF('Пятипредметные наборы'!$F184 &gt;=Параметры!$A$2,"{"&amp;'Пятипредметные наборы'!A184&amp;", "&amp;'Пятипредметные наборы'!B184&amp;", "&amp;'Пятипредметные наборы'!C184&amp;", "&amp;'Пятипредметные наборы'!E184&amp;"}","")</f>
        <v>#N/A</v>
      </c>
      <c r="B1726" t="e">
        <f ca="1">IF('Пятипредметные наборы'!$F184 &gt;=Параметры!$A$2,"{"&amp;'Пятипредметные наборы'!E184&amp;"}","")</f>
        <v>#N/A</v>
      </c>
      <c r="C1726" t="e">
        <f ca="1">'Пятипредметные наборы'!$F184/COUNT('Список покупок'!$A$2:$A$31)</f>
        <v>#N/A</v>
      </c>
      <c r="D1726" t="e">
        <f ca="1">'Пятипредметные наборы'!$F184/INDIRECT(ADDRESS(MATCH(A1726,Таблицы!$T$3:$T$212)+1,5,,,Таблицы!$T$1))</f>
        <v>#N/A</v>
      </c>
      <c r="E1726" s="5" t="e">
        <f t="shared" ca="1" si="26"/>
        <v>#N/A</v>
      </c>
    </row>
    <row r="1727" spans="1:5" hidden="1" x14ac:dyDescent="0.3">
      <c r="A1727" t="e">
        <f ca="1">IF('Пятипредметные наборы'!$F185 &gt;=Параметры!$A$2,"{"&amp;'Пятипредметные наборы'!A185&amp;", "&amp;'Пятипредметные наборы'!B185&amp;", "&amp;'Пятипредметные наборы'!C185&amp;", "&amp;'Пятипредметные наборы'!E185&amp;"}","")</f>
        <v>#N/A</v>
      </c>
      <c r="B1727" t="e">
        <f ca="1">IF('Пятипредметные наборы'!$F185 &gt;=Параметры!$A$2,"{"&amp;'Пятипредметные наборы'!E185&amp;"}","")</f>
        <v>#N/A</v>
      </c>
      <c r="C1727" t="e">
        <f ca="1">'Пятипредметные наборы'!$F185/COUNT('Список покупок'!$A$2:$A$31)</f>
        <v>#N/A</v>
      </c>
      <c r="D1727" t="e">
        <f ca="1">'Пятипредметные наборы'!$F185/INDIRECT(ADDRESS(MATCH(A1727,Таблицы!$T$3:$T$212)+1,5,,,Таблицы!$T$1))</f>
        <v>#N/A</v>
      </c>
      <c r="E1727" s="5" t="e">
        <f t="shared" ca="1" si="26"/>
        <v>#N/A</v>
      </c>
    </row>
    <row r="1728" spans="1:5" hidden="1" x14ac:dyDescent="0.3">
      <c r="A1728" t="e">
        <f ca="1">IF('Пятипредметные наборы'!$F186 &gt;=Параметры!$A$2,"{"&amp;'Пятипредметные наборы'!A186&amp;", "&amp;'Пятипредметные наборы'!B186&amp;", "&amp;'Пятипредметные наборы'!C186&amp;", "&amp;'Пятипредметные наборы'!E186&amp;"}","")</f>
        <v>#N/A</v>
      </c>
      <c r="B1728" t="e">
        <f ca="1">IF('Пятипредметные наборы'!$F186 &gt;=Параметры!$A$2,"{"&amp;'Пятипредметные наборы'!E186&amp;"}","")</f>
        <v>#N/A</v>
      </c>
      <c r="C1728" t="e">
        <f ca="1">'Пятипредметные наборы'!$F186/COUNT('Список покупок'!$A$2:$A$31)</f>
        <v>#N/A</v>
      </c>
      <c r="D1728" t="e">
        <f ca="1">'Пятипредметные наборы'!$F186/INDIRECT(ADDRESS(MATCH(A1728,Таблицы!$T$3:$T$212)+1,5,,,Таблицы!$T$1))</f>
        <v>#N/A</v>
      </c>
      <c r="E1728" s="5" t="e">
        <f t="shared" ca="1" si="26"/>
        <v>#N/A</v>
      </c>
    </row>
    <row r="1729" spans="1:5" hidden="1" x14ac:dyDescent="0.3">
      <c r="A1729" t="e">
        <f ca="1">IF('Пятипредметные наборы'!$F187 &gt;=Параметры!$A$2,"{"&amp;'Пятипредметные наборы'!A187&amp;", "&amp;'Пятипредметные наборы'!B187&amp;", "&amp;'Пятипредметные наборы'!C187&amp;", "&amp;'Пятипредметные наборы'!E187&amp;"}","")</f>
        <v>#N/A</v>
      </c>
      <c r="B1729" t="e">
        <f ca="1">IF('Пятипредметные наборы'!$F187 &gt;=Параметры!$A$2,"{"&amp;'Пятипредметные наборы'!E187&amp;"}","")</f>
        <v>#N/A</v>
      </c>
      <c r="C1729" t="e">
        <f ca="1">'Пятипредметные наборы'!$F187/COUNT('Список покупок'!$A$2:$A$31)</f>
        <v>#N/A</v>
      </c>
      <c r="D1729" t="e">
        <f ca="1">'Пятипредметные наборы'!$F187/INDIRECT(ADDRESS(MATCH(A1729,Таблицы!$T$3:$T$212)+1,5,,,Таблицы!$T$1))</f>
        <v>#N/A</v>
      </c>
      <c r="E1729" s="5" t="e">
        <f t="shared" ca="1" si="26"/>
        <v>#N/A</v>
      </c>
    </row>
    <row r="1730" spans="1:5" hidden="1" x14ac:dyDescent="0.3">
      <c r="A1730" t="e">
        <f ca="1">IF('Пятипредметные наборы'!$F188 &gt;=Параметры!$A$2,"{"&amp;'Пятипредметные наборы'!A188&amp;", "&amp;'Пятипредметные наборы'!B188&amp;", "&amp;'Пятипредметные наборы'!C188&amp;", "&amp;'Пятипредметные наборы'!E188&amp;"}","")</f>
        <v>#N/A</v>
      </c>
      <c r="B1730" t="e">
        <f ca="1">IF('Пятипредметные наборы'!$F188 &gt;=Параметры!$A$2,"{"&amp;'Пятипредметные наборы'!E188&amp;"}","")</f>
        <v>#N/A</v>
      </c>
      <c r="C1730" t="e">
        <f ca="1">'Пятипредметные наборы'!$F188/COUNT('Список покупок'!$A$2:$A$31)</f>
        <v>#N/A</v>
      </c>
      <c r="D1730" t="e">
        <f ca="1">'Пятипредметные наборы'!$F188/INDIRECT(ADDRESS(MATCH(A1730,Таблицы!$T$3:$T$212)+1,5,,,Таблицы!$T$1))</f>
        <v>#N/A</v>
      </c>
      <c r="E1730" s="5" t="e">
        <f t="shared" ca="1" si="26"/>
        <v>#N/A</v>
      </c>
    </row>
    <row r="1731" spans="1:5" hidden="1" x14ac:dyDescent="0.3">
      <c r="A1731" t="e">
        <f ca="1">IF('Пятипредметные наборы'!$F189 &gt;=Параметры!$A$2,"{"&amp;'Пятипредметные наборы'!A189&amp;", "&amp;'Пятипредметные наборы'!B189&amp;", "&amp;'Пятипредметные наборы'!C189&amp;", "&amp;'Пятипредметные наборы'!E189&amp;"}","")</f>
        <v>#N/A</v>
      </c>
      <c r="B1731" t="e">
        <f ca="1">IF('Пятипредметные наборы'!$F189 &gt;=Параметры!$A$2,"{"&amp;'Пятипредметные наборы'!E189&amp;"}","")</f>
        <v>#N/A</v>
      </c>
      <c r="C1731" t="e">
        <f ca="1">'Пятипредметные наборы'!$F189/COUNT('Список покупок'!$A$2:$A$31)</f>
        <v>#N/A</v>
      </c>
      <c r="D1731" t="e">
        <f ca="1">'Пятипредметные наборы'!$F189/INDIRECT(ADDRESS(MATCH(A1731,Таблицы!$T$3:$T$212)+1,5,,,Таблицы!$T$1))</f>
        <v>#N/A</v>
      </c>
      <c r="E1731" s="5" t="e">
        <f t="shared" ca="1" si="26"/>
        <v>#N/A</v>
      </c>
    </row>
    <row r="1732" spans="1:5" hidden="1" x14ac:dyDescent="0.3">
      <c r="A1732" t="e">
        <f ca="1">IF('Пятипредметные наборы'!$F190 &gt;=Параметры!$A$2,"{"&amp;'Пятипредметные наборы'!A190&amp;", "&amp;'Пятипредметные наборы'!B190&amp;", "&amp;'Пятипредметные наборы'!C190&amp;", "&amp;'Пятипредметные наборы'!E190&amp;"}","")</f>
        <v>#N/A</v>
      </c>
      <c r="B1732" t="e">
        <f ca="1">IF('Пятипредметные наборы'!$F190 &gt;=Параметры!$A$2,"{"&amp;'Пятипредметные наборы'!E190&amp;"}","")</f>
        <v>#N/A</v>
      </c>
      <c r="C1732" t="e">
        <f ca="1">'Пятипредметные наборы'!$F190/COUNT('Список покупок'!$A$2:$A$31)</f>
        <v>#N/A</v>
      </c>
      <c r="D1732" t="e">
        <f ca="1">'Пятипредметные наборы'!$F190/INDIRECT(ADDRESS(MATCH(A1732,Таблицы!$T$3:$T$212)+1,5,,,Таблицы!$T$1))</f>
        <v>#N/A</v>
      </c>
      <c r="E1732" s="5" t="e">
        <f t="shared" ca="1" si="26"/>
        <v>#N/A</v>
      </c>
    </row>
    <row r="1733" spans="1:5" hidden="1" x14ac:dyDescent="0.3">
      <c r="A1733" t="e">
        <f ca="1">IF('Пятипредметные наборы'!$F191 &gt;=Параметры!$A$2,"{"&amp;'Пятипредметные наборы'!A191&amp;", "&amp;'Пятипредметные наборы'!B191&amp;", "&amp;'Пятипредметные наборы'!C191&amp;", "&amp;'Пятипредметные наборы'!E191&amp;"}","")</f>
        <v>#N/A</v>
      </c>
      <c r="B1733" t="e">
        <f ca="1">IF('Пятипредметные наборы'!$F191 &gt;=Параметры!$A$2,"{"&amp;'Пятипредметные наборы'!E191&amp;"}","")</f>
        <v>#N/A</v>
      </c>
      <c r="C1733" t="e">
        <f ca="1">'Пятипредметные наборы'!$F191/COUNT('Список покупок'!$A$2:$A$31)</f>
        <v>#N/A</v>
      </c>
      <c r="D1733" t="e">
        <f ca="1">'Пятипредметные наборы'!$F191/INDIRECT(ADDRESS(MATCH(A1733,Таблицы!$T$3:$T$212)+1,5,,,Таблицы!$T$1))</f>
        <v>#N/A</v>
      </c>
      <c r="E1733" s="5" t="e">
        <f t="shared" ref="E1733:E1796" ca="1" si="27">C1733*D1733</f>
        <v>#N/A</v>
      </c>
    </row>
    <row r="1734" spans="1:5" hidden="1" x14ac:dyDescent="0.3">
      <c r="A1734" t="e">
        <f ca="1">IF('Пятипредметные наборы'!$F192 &gt;=Параметры!$A$2,"{"&amp;'Пятипредметные наборы'!A192&amp;", "&amp;'Пятипредметные наборы'!B192&amp;", "&amp;'Пятипредметные наборы'!C192&amp;", "&amp;'Пятипредметные наборы'!E192&amp;"}","")</f>
        <v>#N/A</v>
      </c>
      <c r="B1734" t="e">
        <f ca="1">IF('Пятипредметные наборы'!$F192 &gt;=Параметры!$A$2,"{"&amp;'Пятипредметные наборы'!E192&amp;"}","")</f>
        <v>#N/A</v>
      </c>
      <c r="C1734" t="e">
        <f ca="1">'Пятипредметные наборы'!$F192/COUNT('Список покупок'!$A$2:$A$31)</f>
        <v>#N/A</v>
      </c>
      <c r="D1734" t="e">
        <f ca="1">'Пятипредметные наборы'!$F192/INDIRECT(ADDRESS(MATCH(A1734,Таблицы!$T$3:$T$212)+1,5,,,Таблицы!$T$1))</f>
        <v>#N/A</v>
      </c>
      <c r="E1734" s="5" t="e">
        <f t="shared" ca="1" si="27"/>
        <v>#N/A</v>
      </c>
    </row>
    <row r="1735" spans="1:5" hidden="1" x14ac:dyDescent="0.3">
      <c r="A1735" t="e">
        <f ca="1">IF('Пятипредметные наборы'!$F193 &gt;=Параметры!$A$2,"{"&amp;'Пятипредметные наборы'!A193&amp;", "&amp;'Пятипредметные наборы'!B193&amp;", "&amp;'Пятипредметные наборы'!C193&amp;", "&amp;'Пятипредметные наборы'!E193&amp;"}","")</f>
        <v>#N/A</v>
      </c>
      <c r="B1735" t="e">
        <f ca="1">IF('Пятипредметные наборы'!$F193 &gt;=Параметры!$A$2,"{"&amp;'Пятипредметные наборы'!E193&amp;"}","")</f>
        <v>#N/A</v>
      </c>
      <c r="C1735" t="e">
        <f ca="1">'Пятипредметные наборы'!$F193/COUNT('Список покупок'!$A$2:$A$31)</f>
        <v>#N/A</v>
      </c>
      <c r="D1735" t="e">
        <f ca="1">'Пятипредметные наборы'!$F193/INDIRECT(ADDRESS(MATCH(A1735,Таблицы!$T$3:$T$212)+1,5,,,Таблицы!$T$1))</f>
        <v>#N/A</v>
      </c>
      <c r="E1735" s="5" t="e">
        <f t="shared" ca="1" si="27"/>
        <v>#N/A</v>
      </c>
    </row>
    <row r="1736" spans="1:5" hidden="1" x14ac:dyDescent="0.3">
      <c r="A1736" t="e">
        <f ca="1">IF('Пятипредметные наборы'!$F194 &gt;=Параметры!$A$2,"{"&amp;'Пятипредметные наборы'!A194&amp;", "&amp;'Пятипредметные наборы'!B194&amp;", "&amp;'Пятипредметные наборы'!C194&amp;", "&amp;'Пятипредметные наборы'!E194&amp;"}","")</f>
        <v>#N/A</v>
      </c>
      <c r="B1736" t="e">
        <f ca="1">IF('Пятипредметные наборы'!$F194 &gt;=Параметры!$A$2,"{"&amp;'Пятипредметные наборы'!E194&amp;"}","")</f>
        <v>#N/A</v>
      </c>
      <c r="C1736" t="e">
        <f ca="1">'Пятипредметные наборы'!$F194/COUNT('Список покупок'!$A$2:$A$31)</f>
        <v>#N/A</v>
      </c>
      <c r="D1736" t="e">
        <f ca="1">'Пятипредметные наборы'!$F194/INDIRECT(ADDRESS(MATCH(A1736,Таблицы!$T$3:$T$212)+1,5,,,Таблицы!$T$1))</f>
        <v>#N/A</v>
      </c>
      <c r="E1736" s="5" t="e">
        <f t="shared" ca="1" si="27"/>
        <v>#N/A</v>
      </c>
    </row>
    <row r="1737" spans="1:5" hidden="1" x14ac:dyDescent="0.3">
      <c r="A1737" t="e">
        <f ca="1">IF('Пятипредметные наборы'!$F195 &gt;=Параметры!$A$2,"{"&amp;'Пятипредметные наборы'!A195&amp;", "&amp;'Пятипредметные наборы'!B195&amp;", "&amp;'Пятипредметные наборы'!C195&amp;", "&amp;'Пятипредметные наборы'!E195&amp;"}","")</f>
        <v>#N/A</v>
      </c>
      <c r="B1737" t="e">
        <f ca="1">IF('Пятипредметные наборы'!$F195 &gt;=Параметры!$A$2,"{"&amp;'Пятипредметные наборы'!E195&amp;"}","")</f>
        <v>#N/A</v>
      </c>
      <c r="C1737" t="e">
        <f ca="1">'Пятипредметные наборы'!$F195/COUNT('Список покупок'!$A$2:$A$31)</f>
        <v>#N/A</v>
      </c>
      <c r="D1737" t="e">
        <f ca="1">'Пятипредметные наборы'!$F195/INDIRECT(ADDRESS(MATCH(A1737,Таблицы!$T$3:$T$212)+1,5,,,Таблицы!$T$1))</f>
        <v>#N/A</v>
      </c>
      <c r="E1737" s="5" t="e">
        <f t="shared" ca="1" si="27"/>
        <v>#N/A</v>
      </c>
    </row>
    <row r="1738" spans="1:5" hidden="1" x14ac:dyDescent="0.3">
      <c r="A1738" t="e">
        <f ca="1">IF('Пятипредметные наборы'!$F196 &gt;=Параметры!$A$2,"{"&amp;'Пятипредметные наборы'!A196&amp;", "&amp;'Пятипредметные наборы'!B196&amp;", "&amp;'Пятипредметные наборы'!C196&amp;", "&amp;'Пятипредметные наборы'!E196&amp;"}","")</f>
        <v>#N/A</v>
      </c>
      <c r="B1738" t="e">
        <f ca="1">IF('Пятипредметные наборы'!$F196 &gt;=Параметры!$A$2,"{"&amp;'Пятипредметные наборы'!E196&amp;"}","")</f>
        <v>#N/A</v>
      </c>
      <c r="C1738" t="e">
        <f ca="1">'Пятипредметные наборы'!$F196/COUNT('Список покупок'!$A$2:$A$31)</f>
        <v>#N/A</v>
      </c>
      <c r="D1738" t="e">
        <f ca="1">'Пятипредметные наборы'!$F196/INDIRECT(ADDRESS(MATCH(A1738,Таблицы!$T$3:$T$212)+1,5,,,Таблицы!$T$1))</f>
        <v>#N/A</v>
      </c>
      <c r="E1738" s="5" t="e">
        <f t="shared" ca="1" si="27"/>
        <v>#N/A</v>
      </c>
    </row>
    <row r="1739" spans="1:5" hidden="1" x14ac:dyDescent="0.3">
      <c r="A1739" t="e">
        <f ca="1">IF('Пятипредметные наборы'!$F197 &gt;=Параметры!$A$2,"{"&amp;'Пятипредметные наборы'!A197&amp;", "&amp;'Пятипредметные наборы'!B197&amp;", "&amp;'Пятипредметные наборы'!C197&amp;", "&amp;'Пятипредметные наборы'!E197&amp;"}","")</f>
        <v>#N/A</v>
      </c>
      <c r="B1739" t="e">
        <f ca="1">IF('Пятипредметные наборы'!$F197 &gt;=Параметры!$A$2,"{"&amp;'Пятипредметные наборы'!E197&amp;"}","")</f>
        <v>#N/A</v>
      </c>
      <c r="C1739" t="e">
        <f ca="1">'Пятипредметные наборы'!$F197/COUNT('Список покупок'!$A$2:$A$31)</f>
        <v>#N/A</v>
      </c>
      <c r="D1739" t="e">
        <f ca="1">'Пятипредметные наборы'!$F197/INDIRECT(ADDRESS(MATCH(A1739,Таблицы!$T$3:$T$212)+1,5,,,Таблицы!$T$1))</f>
        <v>#N/A</v>
      </c>
      <c r="E1739" s="5" t="e">
        <f t="shared" ca="1" si="27"/>
        <v>#N/A</v>
      </c>
    </row>
    <row r="1740" spans="1:5" hidden="1" x14ac:dyDescent="0.3">
      <c r="A1740" t="e">
        <f ca="1">IF('Пятипредметные наборы'!$F198 &gt;=Параметры!$A$2,"{"&amp;'Пятипредметные наборы'!A198&amp;", "&amp;'Пятипредметные наборы'!B198&amp;", "&amp;'Пятипредметные наборы'!C198&amp;", "&amp;'Пятипредметные наборы'!E198&amp;"}","")</f>
        <v>#N/A</v>
      </c>
      <c r="B1740" t="e">
        <f ca="1">IF('Пятипредметные наборы'!$F198 &gt;=Параметры!$A$2,"{"&amp;'Пятипредметные наборы'!E198&amp;"}","")</f>
        <v>#N/A</v>
      </c>
      <c r="C1740" t="e">
        <f ca="1">'Пятипредметные наборы'!$F198/COUNT('Список покупок'!$A$2:$A$31)</f>
        <v>#N/A</v>
      </c>
      <c r="D1740" t="e">
        <f ca="1">'Пятипредметные наборы'!$F198/INDIRECT(ADDRESS(MATCH(A1740,Таблицы!$T$3:$T$212)+1,5,,,Таблицы!$T$1))</f>
        <v>#N/A</v>
      </c>
      <c r="E1740" s="5" t="e">
        <f t="shared" ca="1" si="27"/>
        <v>#N/A</v>
      </c>
    </row>
    <row r="1741" spans="1:5" hidden="1" x14ac:dyDescent="0.3">
      <c r="A1741" t="e">
        <f ca="1">IF('Пятипредметные наборы'!$F199 &gt;=Параметры!$A$2,"{"&amp;'Пятипредметные наборы'!A199&amp;", "&amp;'Пятипредметные наборы'!B199&amp;", "&amp;'Пятипредметные наборы'!C199&amp;", "&amp;'Пятипредметные наборы'!E199&amp;"}","")</f>
        <v>#N/A</v>
      </c>
      <c r="B1741" t="e">
        <f ca="1">IF('Пятипредметные наборы'!$F199 &gt;=Параметры!$A$2,"{"&amp;'Пятипредметные наборы'!E199&amp;"}","")</f>
        <v>#N/A</v>
      </c>
      <c r="C1741" t="e">
        <f ca="1">'Пятипредметные наборы'!$F199/COUNT('Список покупок'!$A$2:$A$31)</f>
        <v>#N/A</v>
      </c>
      <c r="D1741" t="e">
        <f ca="1">'Пятипредметные наборы'!$F199/INDIRECT(ADDRESS(MATCH(A1741,Таблицы!$T$3:$T$212)+1,5,,,Таблицы!$T$1))</f>
        <v>#N/A</v>
      </c>
      <c r="E1741" s="5" t="e">
        <f t="shared" ca="1" si="27"/>
        <v>#N/A</v>
      </c>
    </row>
    <row r="1742" spans="1:5" hidden="1" x14ac:dyDescent="0.3">
      <c r="A1742" t="e">
        <f ca="1">IF('Пятипредметные наборы'!$F200 &gt;=Параметры!$A$2,"{"&amp;'Пятипредметные наборы'!A200&amp;", "&amp;'Пятипредметные наборы'!B200&amp;", "&amp;'Пятипредметные наборы'!C200&amp;", "&amp;'Пятипредметные наборы'!E200&amp;"}","")</f>
        <v>#N/A</v>
      </c>
      <c r="B1742" t="e">
        <f ca="1">IF('Пятипредметные наборы'!$F200 &gt;=Параметры!$A$2,"{"&amp;'Пятипредметные наборы'!E200&amp;"}","")</f>
        <v>#N/A</v>
      </c>
      <c r="C1742" t="e">
        <f ca="1">'Пятипредметные наборы'!$F200/COUNT('Список покупок'!$A$2:$A$31)</f>
        <v>#N/A</v>
      </c>
      <c r="D1742" t="e">
        <f ca="1">'Пятипредметные наборы'!$F200/INDIRECT(ADDRESS(MATCH(A1742,Таблицы!$T$3:$T$212)+1,5,,,Таблицы!$T$1))</f>
        <v>#N/A</v>
      </c>
      <c r="E1742" s="5" t="e">
        <f t="shared" ca="1" si="27"/>
        <v>#N/A</v>
      </c>
    </row>
    <row r="1743" spans="1:5" hidden="1" x14ac:dyDescent="0.3">
      <c r="A1743" t="e">
        <f ca="1">IF('Пятипредметные наборы'!$F201 &gt;=Параметры!$A$2,"{"&amp;'Пятипредметные наборы'!A201&amp;", "&amp;'Пятипредметные наборы'!B201&amp;", "&amp;'Пятипредметные наборы'!C201&amp;", "&amp;'Пятипредметные наборы'!E201&amp;"}","")</f>
        <v>#N/A</v>
      </c>
      <c r="B1743" t="e">
        <f ca="1">IF('Пятипредметные наборы'!$F201 &gt;=Параметры!$A$2,"{"&amp;'Пятипредметные наборы'!E201&amp;"}","")</f>
        <v>#N/A</v>
      </c>
      <c r="C1743" t="e">
        <f ca="1">'Пятипредметные наборы'!$F201/COUNT('Список покупок'!$A$2:$A$31)</f>
        <v>#N/A</v>
      </c>
      <c r="D1743" t="e">
        <f ca="1">'Пятипредметные наборы'!$F201/INDIRECT(ADDRESS(MATCH(A1743,Таблицы!$T$3:$T$212)+1,5,,,Таблицы!$T$1))</f>
        <v>#N/A</v>
      </c>
      <c r="E1743" s="5" t="e">
        <f t="shared" ca="1" si="27"/>
        <v>#N/A</v>
      </c>
    </row>
    <row r="1744" spans="1:5" hidden="1" x14ac:dyDescent="0.3">
      <c r="A1744" t="e">
        <f ca="1">IF('Пятипредметные наборы'!$F202 &gt;=Параметры!$A$2,"{"&amp;'Пятипредметные наборы'!A202&amp;", "&amp;'Пятипредметные наборы'!B202&amp;", "&amp;'Пятипредметные наборы'!C202&amp;", "&amp;'Пятипредметные наборы'!E202&amp;"}","")</f>
        <v>#N/A</v>
      </c>
      <c r="B1744" t="e">
        <f ca="1">IF('Пятипредметные наборы'!$F202 &gt;=Параметры!$A$2,"{"&amp;'Пятипредметные наборы'!E202&amp;"}","")</f>
        <v>#N/A</v>
      </c>
      <c r="C1744" t="e">
        <f ca="1">'Пятипредметные наборы'!$F202/COUNT('Список покупок'!$A$2:$A$31)</f>
        <v>#N/A</v>
      </c>
      <c r="D1744" t="e">
        <f ca="1">'Пятипредметные наборы'!$F202/INDIRECT(ADDRESS(MATCH(A1744,Таблицы!$T$3:$T$212)+1,5,,,Таблицы!$T$1))</f>
        <v>#N/A</v>
      </c>
      <c r="E1744" s="5" t="e">
        <f t="shared" ca="1" si="27"/>
        <v>#N/A</v>
      </c>
    </row>
    <row r="1745" spans="1:5" hidden="1" x14ac:dyDescent="0.3">
      <c r="A1745" t="e">
        <f ca="1">IF('Пятипредметные наборы'!$F203 &gt;=Параметры!$A$2,"{"&amp;'Пятипредметные наборы'!A203&amp;", "&amp;'Пятипредметные наборы'!B203&amp;", "&amp;'Пятипредметные наборы'!C203&amp;", "&amp;'Пятипредметные наборы'!E203&amp;"}","")</f>
        <v>#N/A</v>
      </c>
      <c r="B1745" t="e">
        <f ca="1">IF('Пятипредметные наборы'!$F203 &gt;=Параметры!$A$2,"{"&amp;'Пятипредметные наборы'!E203&amp;"}","")</f>
        <v>#N/A</v>
      </c>
      <c r="C1745" t="e">
        <f ca="1">'Пятипредметные наборы'!$F203/COUNT('Список покупок'!$A$2:$A$31)</f>
        <v>#N/A</v>
      </c>
      <c r="D1745" t="e">
        <f ca="1">'Пятипредметные наборы'!$F203/INDIRECT(ADDRESS(MATCH(A1745,Таблицы!$T$3:$T$212)+1,5,,,Таблицы!$T$1))</f>
        <v>#N/A</v>
      </c>
      <c r="E1745" s="5" t="e">
        <f t="shared" ca="1" si="27"/>
        <v>#N/A</v>
      </c>
    </row>
    <row r="1746" spans="1:5" hidden="1" x14ac:dyDescent="0.3">
      <c r="A1746" t="e">
        <f ca="1">IF('Пятипредметные наборы'!$F204 &gt;=Параметры!$A$2,"{"&amp;'Пятипредметные наборы'!A204&amp;", "&amp;'Пятипредметные наборы'!B204&amp;", "&amp;'Пятипредметные наборы'!C204&amp;", "&amp;'Пятипредметные наборы'!E204&amp;"}","")</f>
        <v>#N/A</v>
      </c>
      <c r="B1746" t="e">
        <f ca="1">IF('Пятипредметные наборы'!$F204 &gt;=Параметры!$A$2,"{"&amp;'Пятипредметные наборы'!E204&amp;"}","")</f>
        <v>#N/A</v>
      </c>
      <c r="C1746" t="e">
        <f ca="1">'Пятипредметные наборы'!$F204/COUNT('Список покупок'!$A$2:$A$31)</f>
        <v>#N/A</v>
      </c>
      <c r="D1746" t="e">
        <f ca="1">'Пятипредметные наборы'!$F204/INDIRECT(ADDRESS(MATCH(A1746,Таблицы!$T$3:$T$212)+1,5,,,Таблицы!$T$1))</f>
        <v>#N/A</v>
      </c>
      <c r="E1746" s="5" t="e">
        <f t="shared" ca="1" si="27"/>
        <v>#N/A</v>
      </c>
    </row>
    <row r="1747" spans="1:5" hidden="1" x14ac:dyDescent="0.3">
      <c r="A1747" t="e">
        <f ca="1">IF('Пятипредметные наборы'!$F205 &gt;=Параметры!$A$2,"{"&amp;'Пятипредметные наборы'!A205&amp;", "&amp;'Пятипредметные наборы'!B205&amp;", "&amp;'Пятипредметные наборы'!C205&amp;", "&amp;'Пятипредметные наборы'!E205&amp;"}","")</f>
        <v>#N/A</v>
      </c>
      <c r="B1747" t="e">
        <f ca="1">IF('Пятипредметные наборы'!$F205 &gt;=Параметры!$A$2,"{"&amp;'Пятипредметные наборы'!E205&amp;"}","")</f>
        <v>#N/A</v>
      </c>
      <c r="C1747" t="e">
        <f ca="1">'Пятипредметные наборы'!$F205/COUNT('Список покупок'!$A$2:$A$31)</f>
        <v>#N/A</v>
      </c>
      <c r="D1747" t="e">
        <f ca="1">'Пятипредметные наборы'!$F205/INDIRECT(ADDRESS(MATCH(A1747,Таблицы!$T$3:$T$212)+1,5,,,Таблицы!$T$1))</f>
        <v>#N/A</v>
      </c>
      <c r="E1747" s="5" t="e">
        <f t="shared" ca="1" si="27"/>
        <v>#N/A</v>
      </c>
    </row>
    <row r="1748" spans="1:5" hidden="1" x14ac:dyDescent="0.3">
      <c r="A1748" t="e">
        <f ca="1">IF('Пятипредметные наборы'!$F206 &gt;=Параметры!$A$2,"{"&amp;'Пятипредметные наборы'!A206&amp;", "&amp;'Пятипредметные наборы'!B206&amp;", "&amp;'Пятипредметные наборы'!C206&amp;", "&amp;'Пятипредметные наборы'!E206&amp;"}","")</f>
        <v>#N/A</v>
      </c>
      <c r="B1748" t="e">
        <f ca="1">IF('Пятипредметные наборы'!$F206 &gt;=Параметры!$A$2,"{"&amp;'Пятипредметные наборы'!E206&amp;"}","")</f>
        <v>#N/A</v>
      </c>
      <c r="C1748" t="e">
        <f ca="1">'Пятипредметные наборы'!$F206/COUNT('Список покупок'!$A$2:$A$31)</f>
        <v>#N/A</v>
      </c>
      <c r="D1748" t="e">
        <f ca="1">'Пятипредметные наборы'!$F206/INDIRECT(ADDRESS(MATCH(A1748,Таблицы!$T$3:$T$212)+1,5,,,Таблицы!$T$1))</f>
        <v>#N/A</v>
      </c>
      <c r="E1748" s="5" t="e">
        <f t="shared" ca="1" si="27"/>
        <v>#N/A</v>
      </c>
    </row>
    <row r="1749" spans="1:5" hidden="1" x14ac:dyDescent="0.3">
      <c r="A1749" t="e">
        <f ca="1">IF('Пятипредметные наборы'!$F207 &gt;=Параметры!$A$2,"{"&amp;'Пятипредметные наборы'!A207&amp;", "&amp;'Пятипредметные наборы'!B207&amp;", "&amp;'Пятипредметные наборы'!C207&amp;", "&amp;'Пятипредметные наборы'!E207&amp;"}","")</f>
        <v>#N/A</v>
      </c>
      <c r="B1749" t="e">
        <f ca="1">IF('Пятипредметные наборы'!$F207 &gt;=Параметры!$A$2,"{"&amp;'Пятипредметные наборы'!E207&amp;"}","")</f>
        <v>#N/A</v>
      </c>
      <c r="C1749" t="e">
        <f ca="1">'Пятипредметные наборы'!$F207/COUNT('Список покупок'!$A$2:$A$31)</f>
        <v>#N/A</v>
      </c>
      <c r="D1749" t="e">
        <f ca="1">'Пятипредметные наборы'!$F207/INDIRECT(ADDRESS(MATCH(A1749,Таблицы!$T$3:$T$212)+1,5,,,Таблицы!$T$1))</f>
        <v>#N/A</v>
      </c>
      <c r="E1749" s="5" t="e">
        <f t="shared" ca="1" si="27"/>
        <v>#N/A</v>
      </c>
    </row>
    <row r="1750" spans="1:5" hidden="1" x14ac:dyDescent="0.3">
      <c r="A1750" t="e">
        <f ca="1">IF('Пятипредметные наборы'!$F208 &gt;=Параметры!$A$2,"{"&amp;'Пятипредметные наборы'!A208&amp;", "&amp;'Пятипредметные наборы'!B208&amp;", "&amp;'Пятипредметные наборы'!C208&amp;", "&amp;'Пятипредметные наборы'!E208&amp;"}","")</f>
        <v>#N/A</v>
      </c>
      <c r="B1750" t="e">
        <f ca="1">IF('Пятипредметные наборы'!$F208 &gt;=Параметры!$A$2,"{"&amp;'Пятипредметные наборы'!E208&amp;"}","")</f>
        <v>#N/A</v>
      </c>
      <c r="C1750" t="e">
        <f ca="1">'Пятипредметные наборы'!$F208/COUNT('Список покупок'!$A$2:$A$31)</f>
        <v>#N/A</v>
      </c>
      <c r="D1750" t="e">
        <f ca="1">'Пятипредметные наборы'!$F208/INDIRECT(ADDRESS(MATCH(A1750,Таблицы!$T$3:$T$212)+1,5,,,Таблицы!$T$1))</f>
        <v>#N/A</v>
      </c>
      <c r="E1750" s="5" t="e">
        <f t="shared" ca="1" si="27"/>
        <v>#N/A</v>
      </c>
    </row>
    <row r="1751" spans="1:5" hidden="1" x14ac:dyDescent="0.3">
      <c r="A1751" t="e">
        <f ca="1">IF('Пятипредметные наборы'!$F209 &gt;=Параметры!$A$2,"{"&amp;'Пятипредметные наборы'!A209&amp;", "&amp;'Пятипредметные наборы'!B209&amp;", "&amp;'Пятипредметные наборы'!C209&amp;", "&amp;'Пятипредметные наборы'!E209&amp;"}","")</f>
        <v>#N/A</v>
      </c>
      <c r="B1751" t="e">
        <f ca="1">IF('Пятипредметные наборы'!$F209 &gt;=Параметры!$A$2,"{"&amp;'Пятипредметные наборы'!E209&amp;"}","")</f>
        <v>#N/A</v>
      </c>
      <c r="C1751" t="e">
        <f ca="1">'Пятипредметные наборы'!$F209/COUNT('Список покупок'!$A$2:$A$31)</f>
        <v>#N/A</v>
      </c>
      <c r="D1751" t="e">
        <f ca="1">'Пятипредметные наборы'!$F209/INDIRECT(ADDRESS(MATCH(A1751,Таблицы!$T$3:$T$212)+1,5,,,Таблицы!$T$1))</f>
        <v>#N/A</v>
      </c>
      <c r="E1751" s="5" t="e">
        <f t="shared" ca="1" si="27"/>
        <v>#N/A</v>
      </c>
    </row>
    <row r="1752" spans="1:5" hidden="1" x14ac:dyDescent="0.3">
      <c r="A1752" t="e">
        <f ca="1">IF('Пятипредметные наборы'!$F210 &gt;=Параметры!$A$2,"{"&amp;'Пятипредметные наборы'!A210&amp;", "&amp;'Пятипредметные наборы'!B210&amp;", "&amp;'Пятипредметные наборы'!C210&amp;", "&amp;'Пятипредметные наборы'!E210&amp;"}","")</f>
        <v>#N/A</v>
      </c>
      <c r="B1752" t="e">
        <f ca="1">IF('Пятипредметные наборы'!$F210 &gt;=Параметры!$A$2,"{"&amp;'Пятипредметные наборы'!E210&amp;"}","")</f>
        <v>#N/A</v>
      </c>
      <c r="C1752" t="e">
        <f ca="1">'Пятипредметные наборы'!$F210/COUNT('Список покупок'!$A$2:$A$31)</f>
        <v>#N/A</v>
      </c>
      <c r="D1752" t="e">
        <f ca="1">'Пятипредметные наборы'!$F210/INDIRECT(ADDRESS(MATCH(A1752,Таблицы!$T$3:$T$212)+1,5,,,Таблицы!$T$1))</f>
        <v>#N/A</v>
      </c>
      <c r="E1752" s="5" t="e">
        <f t="shared" ca="1" si="27"/>
        <v>#N/A</v>
      </c>
    </row>
    <row r="1753" spans="1:5" hidden="1" x14ac:dyDescent="0.3">
      <c r="A1753" t="e">
        <f ca="1">IF('Пятипредметные наборы'!$F211 &gt;=Параметры!$A$2,"{"&amp;'Пятипредметные наборы'!A211&amp;", "&amp;'Пятипредметные наборы'!B211&amp;", "&amp;'Пятипредметные наборы'!C211&amp;", "&amp;'Пятипредметные наборы'!E211&amp;"}","")</f>
        <v>#N/A</v>
      </c>
      <c r="B1753" t="e">
        <f ca="1">IF('Пятипредметные наборы'!$F211 &gt;=Параметры!$A$2,"{"&amp;'Пятипредметные наборы'!E211&amp;"}","")</f>
        <v>#N/A</v>
      </c>
      <c r="C1753" t="e">
        <f ca="1">'Пятипредметные наборы'!$F211/COUNT('Список покупок'!$A$2:$A$31)</f>
        <v>#N/A</v>
      </c>
      <c r="D1753" t="e">
        <f ca="1">'Пятипредметные наборы'!$F211/INDIRECT(ADDRESS(MATCH(A1753,Таблицы!$T$3:$T$212)+1,5,,,Таблицы!$T$1))</f>
        <v>#N/A</v>
      </c>
      <c r="E1753" s="5" t="e">
        <f t="shared" ca="1" si="27"/>
        <v>#N/A</v>
      </c>
    </row>
    <row r="1754" spans="1:5" hidden="1" x14ac:dyDescent="0.3">
      <c r="A1754" t="e">
        <f ca="1">IF('Пятипредметные наборы'!$F212 &gt;=Параметры!$A$2,"{"&amp;'Пятипредметные наборы'!A212&amp;", "&amp;'Пятипредметные наборы'!B212&amp;", "&amp;'Пятипредметные наборы'!C212&amp;", "&amp;'Пятипредметные наборы'!E212&amp;"}","")</f>
        <v>#N/A</v>
      </c>
      <c r="B1754" t="e">
        <f ca="1">IF('Пятипредметные наборы'!$F212 &gt;=Параметры!$A$2,"{"&amp;'Пятипредметные наборы'!E212&amp;"}","")</f>
        <v>#N/A</v>
      </c>
      <c r="C1754" t="e">
        <f ca="1">'Пятипредметные наборы'!$F212/COUNT('Список покупок'!$A$2:$A$31)</f>
        <v>#N/A</v>
      </c>
      <c r="D1754" t="e">
        <f ca="1">'Пятипредметные наборы'!$F212/INDIRECT(ADDRESS(MATCH(A1754,Таблицы!$T$3:$T$212)+1,5,,,Таблицы!$T$1))</f>
        <v>#N/A</v>
      </c>
      <c r="E1754" s="5" t="e">
        <f t="shared" ca="1" si="27"/>
        <v>#N/A</v>
      </c>
    </row>
    <row r="1755" spans="1:5" hidden="1" x14ac:dyDescent="0.3">
      <c r="A1755" t="e">
        <f ca="1">IF('Пятипредметные наборы'!$F213 &gt;=Параметры!$A$2,"{"&amp;'Пятипредметные наборы'!A213&amp;", "&amp;'Пятипредметные наборы'!B213&amp;", "&amp;'Пятипредметные наборы'!C213&amp;", "&amp;'Пятипредметные наборы'!E213&amp;"}","")</f>
        <v>#N/A</v>
      </c>
      <c r="B1755" t="e">
        <f ca="1">IF('Пятипредметные наборы'!$F213 &gt;=Параметры!$A$2,"{"&amp;'Пятипредметные наборы'!E213&amp;"}","")</f>
        <v>#N/A</v>
      </c>
      <c r="C1755" t="e">
        <f ca="1">'Пятипредметные наборы'!$F213/COUNT('Список покупок'!$A$2:$A$31)</f>
        <v>#N/A</v>
      </c>
      <c r="D1755" t="e">
        <f ca="1">'Пятипредметные наборы'!$F213/INDIRECT(ADDRESS(MATCH(A1755,Таблицы!$T$3:$T$212)+1,5,,,Таблицы!$T$1))</f>
        <v>#N/A</v>
      </c>
      <c r="E1755" s="5" t="e">
        <f t="shared" ca="1" si="27"/>
        <v>#N/A</v>
      </c>
    </row>
    <row r="1756" spans="1:5" hidden="1" x14ac:dyDescent="0.3">
      <c r="A1756" t="e">
        <f ca="1">IF('Пятипредметные наборы'!$F214 &gt;=Параметры!$A$2,"{"&amp;'Пятипредметные наборы'!A214&amp;", "&amp;'Пятипредметные наборы'!B214&amp;", "&amp;'Пятипредметные наборы'!C214&amp;", "&amp;'Пятипредметные наборы'!E214&amp;"}","")</f>
        <v>#N/A</v>
      </c>
      <c r="B1756" t="e">
        <f ca="1">IF('Пятипредметные наборы'!$F214 &gt;=Параметры!$A$2,"{"&amp;'Пятипредметные наборы'!E214&amp;"}","")</f>
        <v>#N/A</v>
      </c>
      <c r="C1756" t="e">
        <f ca="1">'Пятипредметные наборы'!$F214/COUNT('Список покупок'!$A$2:$A$31)</f>
        <v>#N/A</v>
      </c>
      <c r="D1756" t="e">
        <f ca="1">'Пятипредметные наборы'!$F214/INDIRECT(ADDRESS(MATCH(A1756,Таблицы!$T$3:$T$212)+1,5,,,Таблицы!$T$1))</f>
        <v>#N/A</v>
      </c>
      <c r="E1756" s="5" t="e">
        <f t="shared" ca="1" si="27"/>
        <v>#N/A</v>
      </c>
    </row>
    <row r="1757" spans="1:5" hidden="1" x14ac:dyDescent="0.3">
      <c r="A1757" t="e">
        <f ca="1">IF('Пятипредметные наборы'!$F215 &gt;=Параметры!$A$2,"{"&amp;'Пятипредметные наборы'!A215&amp;", "&amp;'Пятипредметные наборы'!B215&amp;", "&amp;'Пятипредметные наборы'!C215&amp;", "&amp;'Пятипредметные наборы'!E215&amp;"}","")</f>
        <v>#N/A</v>
      </c>
      <c r="B1757" t="e">
        <f ca="1">IF('Пятипредметные наборы'!$F215 &gt;=Параметры!$A$2,"{"&amp;'Пятипредметные наборы'!E215&amp;"}","")</f>
        <v>#N/A</v>
      </c>
      <c r="C1757" t="e">
        <f ca="1">'Пятипредметные наборы'!$F215/COUNT('Список покупок'!$A$2:$A$31)</f>
        <v>#N/A</v>
      </c>
      <c r="D1757" t="e">
        <f ca="1">'Пятипредметные наборы'!$F215/INDIRECT(ADDRESS(MATCH(A1757,Таблицы!$T$3:$T$212)+1,5,,,Таблицы!$T$1))</f>
        <v>#N/A</v>
      </c>
      <c r="E1757" s="5" t="e">
        <f t="shared" ca="1" si="27"/>
        <v>#N/A</v>
      </c>
    </row>
    <row r="1758" spans="1:5" hidden="1" x14ac:dyDescent="0.3">
      <c r="A1758" t="e">
        <f ca="1">IF('Пятипредметные наборы'!$F216 &gt;=Параметры!$A$2,"{"&amp;'Пятипредметные наборы'!A216&amp;", "&amp;'Пятипредметные наборы'!B216&amp;", "&amp;'Пятипредметные наборы'!C216&amp;", "&amp;'Пятипредметные наборы'!E216&amp;"}","")</f>
        <v>#N/A</v>
      </c>
      <c r="B1758" t="e">
        <f ca="1">IF('Пятипредметные наборы'!$F216 &gt;=Параметры!$A$2,"{"&amp;'Пятипредметные наборы'!E216&amp;"}","")</f>
        <v>#N/A</v>
      </c>
      <c r="C1758" t="e">
        <f ca="1">'Пятипредметные наборы'!$F216/COUNT('Список покупок'!$A$2:$A$31)</f>
        <v>#N/A</v>
      </c>
      <c r="D1758" t="e">
        <f ca="1">'Пятипредметные наборы'!$F216/INDIRECT(ADDRESS(MATCH(A1758,Таблицы!$T$3:$T$212)+1,5,,,Таблицы!$T$1))</f>
        <v>#N/A</v>
      </c>
      <c r="E1758" s="5" t="e">
        <f t="shared" ca="1" si="27"/>
        <v>#N/A</v>
      </c>
    </row>
    <row r="1759" spans="1:5" hidden="1" x14ac:dyDescent="0.3">
      <c r="A1759" t="e">
        <f ca="1">IF('Пятипредметные наборы'!$F217 &gt;=Параметры!$A$2,"{"&amp;'Пятипредметные наборы'!A217&amp;", "&amp;'Пятипредметные наборы'!B217&amp;", "&amp;'Пятипредметные наборы'!C217&amp;", "&amp;'Пятипредметные наборы'!E217&amp;"}","")</f>
        <v>#N/A</v>
      </c>
      <c r="B1759" t="e">
        <f ca="1">IF('Пятипредметные наборы'!$F217 &gt;=Параметры!$A$2,"{"&amp;'Пятипредметные наборы'!E217&amp;"}","")</f>
        <v>#N/A</v>
      </c>
      <c r="C1759" t="e">
        <f ca="1">'Пятипредметные наборы'!$F217/COUNT('Список покупок'!$A$2:$A$31)</f>
        <v>#N/A</v>
      </c>
      <c r="D1759" t="e">
        <f ca="1">'Пятипредметные наборы'!$F217/INDIRECT(ADDRESS(MATCH(A1759,Таблицы!$T$3:$T$212)+1,5,,,Таблицы!$T$1))</f>
        <v>#N/A</v>
      </c>
      <c r="E1759" s="5" t="e">
        <f t="shared" ca="1" si="27"/>
        <v>#N/A</v>
      </c>
    </row>
    <row r="1760" spans="1:5" hidden="1" x14ac:dyDescent="0.3">
      <c r="A1760" t="e">
        <f ca="1">IF('Пятипредметные наборы'!$F218 &gt;=Параметры!$A$2,"{"&amp;'Пятипредметные наборы'!A218&amp;", "&amp;'Пятипредметные наборы'!B218&amp;", "&amp;'Пятипредметные наборы'!C218&amp;", "&amp;'Пятипредметные наборы'!E218&amp;"}","")</f>
        <v>#N/A</v>
      </c>
      <c r="B1760" t="e">
        <f ca="1">IF('Пятипредметные наборы'!$F218 &gt;=Параметры!$A$2,"{"&amp;'Пятипредметные наборы'!E218&amp;"}","")</f>
        <v>#N/A</v>
      </c>
      <c r="C1760" t="e">
        <f ca="1">'Пятипредметные наборы'!$F218/COUNT('Список покупок'!$A$2:$A$31)</f>
        <v>#N/A</v>
      </c>
      <c r="D1760" t="e">
        <f ca="1">'Пятипредметные наборы'!$F218/INDIRECT(ADDRESS(MATCH(A1760,Таблицы!$T$3:$T$212)+1,5,,,Таблицы!$T$1))</f>
        <v>#N/A</v>
      </c>
      <c r="E1760" s="5" t="e">
        <f t="shared" ca="1" si="27"/>
        <v>#N/A</v>
      </c>
    </row>
    <row r="1761" spans="1:5" hidden="1" x14ac:dyDescent="0.3">
      <c r="A1761" t="e">
        <f ca="1">IF('Пятипредметные наборы'!$F219 &gt;=Параметры!$A$2,"{"&amp;'Пятипредметные наборы'!A219&amp;", "&amp;'Пятипредметные наборы'!B219&amp;", "&amp;'Пятипредметные наборы'!C219&amp;", "&amp;'Пятипредметные наборы'!E219&amp;"}","")</f>
        <v>#N/A</v>
      </c>
      <c r="B1761" t="e">
        <f ca="1">IF('Пятипредметные наборы'!$F219 &gt;=Параметры!$A$2,"{"&amp;'Пятипредметные наборы'!E219&amp;"}","")</f>
        <v>#N/A</v>
      </c>
      <c r="C1761" t="e">
        <f ca="1">'Пятипредметные наборы'!$F219/COUNT('Список покупок'!$A$2:$A$31)</f>
        <v>#N/A</v>
      </c>
      <c r="D1761" t="e">
        <f ca="1">'Пятипредметные наборы'!$F219/INDIRECT(ADDRESS(MATCH(A1761,Таблицы!$T$3:$T$212)+1,5,,,Таблицы!$T$1))</f>
        <v>#N/A</v>
      </c>
      <c r="E1761" s="5" t="e">
        <f t="shared" ca="1" si="27"/>
        <v>#N/A</v>
      </c>
    </row>
    <row r="1762" spans="1:5" hidden="1" x14ac:dyDescent="0.3">
      <c r="A1762" t="e">
        <f ca="1">IF('Пятипредметные наборы'!$F220 &gt;=Параметры!$A$2,"{"&amp;'Пятипредметные наборы'!A220&amp;", "&amp;'Пятипредметные наборы'!B220&amp;", "&amp;'Пятипредметные наборы'!C220&amp;", "&amp;'Пятипредметные наборы'!E220&amp;"}","")</f>
        <v>#N/A</v>
      </c>
      <c r="B1762" t="e">
        <f ca="1">IF('Пятипредметные наборы'!$F220 &gt;=Параметры!$A$2,"{"&amp;'Пятипредметные наборы'!E220&amp;"}","")</f>
        <v>#N/A</v>
      </c>
      <c r="C1762" t="e">
        <f ca="1">'Пятипредметные наборы'!$F220/COUNT('Список покупок'!$A$2:$A$31)</f>
        <v>#N/A</v>
      </c>
      <c r="D1762" t="e">
        <f ca="1">'Пятипредметные наборы'!$F220/INDIRECT(ADDRESS(MATCH(A1762,Таблицы!$T$3:$T$212)+1,5,,,Таблицы!$T$1))</f>
        <v>#N/A</v>
      </c>
      <c r="E1762" s="5" t="e">
        <f t="shared" ca="1" si="27"/>
        <v>#N/A</v>
      </c>
    </row>
    <row r="1763" spans="1:5" hidden="1" x14ac:dyDescent="0.3">
      <c r="A1763" t="e">
        <f ca="1">IF('Пятипредметные наборы'!$F221 &gt;=Параметры!$A$2,"{"&amp;'Пятипредметные наборы'!A221&amp;", "&amp;'Пятипредметные наборы'!B221&amp;", "&amp;'Пятипредметные наборы'!C221&amp;", "&amp;'Пятипредметные наборы'!E221&amp;"}","")</f>
        <v>#N/A</v>
      </c>
      <c r="B1763" t="e">
        <f ca="1">IF('Пятипредметные наборы'!$F221 &gt;=Параметры!$A$2,"{"&amp;'Пятипредметные наборы'!E221&amp;"}","")</f>
        <v>#N/A</v>
      </c>
      <c r="C1763" t="e">
        <f ca="1">'Пятипредметные наборы'!$F221/COUNT('Список покупок'!$A$2:$A$31)</f>
        <v>#N/A</v>
      </c>
      <c r="D1763" t="e">
        <f ca="1">'Пятипредметные наборы'!$F221/INDIRECT(ADDRESS(MATCH(A1763,Таблицы!$T$3:$T$212)+1,5,,,Таблицы!$T$1))</f>
        <v>#N/A</v>
      </c>
      <c r="E1763" s="5" t="e">
        <f t="shared" ca="1" si="27"/>
        <v>#N/A</v>
      </c>
    </row>
    <row r="1764" spans="1:5" hidden="1" x14ac:dyDescent="0.3">
      <c r="A1764" t="e">
        <f ca="1">IF('Пятипредметные наборы'!$F222 &gt;=Параметры!$A$2,"{"&amp;'Пятипредметные наборы'!A222&amp;", "&amp;'Пятипредметные наборы'!B222&amp;", "&amp;'Пятипредметные наборы'!C222&amp;", "&amp;'Пятипредметные наборы'!E222&amp;"}","")</f>
        <v>#N/A</v>
      </c>
      <c r="B1764" t="e">
        <f ca="1">IF('Пятипредметные наборы'!$F222 &gt;=Параметры!$A$2,"{"&amp;'Пятипредметные наборы'!E222&amp;"}","")</f>
        <v>#N/A</v>
      </c>
      <c r="C1764" t="e">
        <f ca="1">'Пятипредметные наборы'!$F222/COUNT('Список покупок'!$A$2:$A$31)</f>
        <v>#N/A</v>
      </c>
      <c r="D1764" t="e">
        <f ca="1">'Пятипредметные наборы'!$F222/INDIRECT(ADDRESS(MATCH(A1764,Таблицы!$T$3:$T$212)+1,5,,,Таблицы!$T$1))</f>
        <v>#N/A</v>
      </c>
      <c r="E1764" s="5" t="e">
        <f t="shared" ca="1" si="27"/>
        <v>#N/A</v>
      </c>
    </row>
    <row r="1765" spans="1:5" hidden="1" x14ac:dyDescent="0.3">
      <c r="A1765" t="e">
        <f ca="1">IF('Пятипредметные наборы'!$F223 &gt;=Параметры!$A$2,"{"&amp;'Пятипредметные наборы'!A223&amp;", "&amp;'Пятипредметные наборы'!B223&amp;", "&amp;'Пятипредметные наборы'!C223&amp;", "&amp;'Пятипредметные наборы'!E223&amp;"}","")</f>
        <v>#N/A</v>
      </c>
      <c r="B1765" t="e">
        <f ca="1">IF('Пятипредметные наборы'!$F223 &gt;=Параметры!$A$2,"{"&amp;'Пятипредметные наборы'!E223&amp;"}","")</f>
        <v>#N/A</v>
      </c>
      <c r="C1765" t="e">
        <f ca="1">'Пятипредметные наборы'!$F223/COUNT('Список покупок'!$A$2:$A$31)</f>
        <v>#N/A</v>
      </c>
      <c r="D1765" t="e">
        <f ca="1">'Пятипредметные наборы'!$F223/INDIRECT(ADDRESS(MATCH(A1765,Таблицы!$T$3:$T$212)+1,5,,,Таблицы!$T$1))</f>
        <v>#N/A</v>
      </c>
      <c r="E1765" s="5" t="e">
        <f t="shared" ca="1" si="27"/>
        <v>#N/A</v>
      </c>
    </row>
    <row r="1766" spans="1:5" hidden="1" x14ac:dyDescent="0.3">
      <c r="A1766" t="e">
        <f ca="1">IF('Пятипредметные наборы'!$F224 &gt;=Параметры!$A$2,"{"&amp;'Пятипредметные наборы'!A224&amp;", "&amp;'Пятипредметные наборы'!B224&amp;", "&amp;'Пятипредметные наборы'!C224&amp;", "&amp;'Пятипредметные наборы'!E224&amp;"}","")</f>
        <v>#N/A</v>
      </c>
      <c r="B1766" t="e">
        <f ca="1">IF('Пятипредметные наборы'!$F224 &gt;=Параметры!$A$2,"{"&amp;'Пятипредметные наборы'!E224&amp;"}","")</f>
        <v>#N/A</v>
      </c>
      <c r="C1766" t="e">
        <f ca="1">'Пятипредметные наборы'!$F224/COUNT('Список покупок'!$A$2:$A$31)</f>
        <v>#N/A</v>
      </c>
      <c r="D1766" t="e">
        <f ca="1">'Пятипредметные наборы'!$F224/INDIRECT(ADDRESS(MATCH(A1766,Таблицы!$T$3:$T$212)+1,5,,,Таблицы!$T$1))</f>
        <v>#N/A</v>
      </c>
      <c r="E1766" s="5" t="e">
        <f t="shared" ca="1" si="27"/>
        <v>#N/A</v>
      </c>
    </row>
    <row r="1767" spans="1:5" hidden="1" x14ac:dyDescent="0.3">
      <c r="A1767" t="e">
        <f ca="1">IF('Пятипредметные наборы'!$F225 &gt;=Параметры!$A$2,"{"&amp;'Пятипредметные наборы'!A225&amp;", "&amp;'Пятипредметные наборы'!B225&amp;", "&amp;'Пятипредметные наборы'!C225&amp;", "&amp;'Пятипредметные наборы'!E225&amp;"}","")</f>
        <v>#N/A</v>
      </c>
      <c r="B1767" t="e">
        <f ca="1">IF('Пятипредметные наборы'!$F225 &gt;=Параметры!$A$2,"{"&amp;'Пятипредметные наборы'!E225&amp;"}","")</f>
        <v>#N/A</v>
      </c>
      <c r="C1767" t="e">
        <f ca="1">'Пятипредметные наборы'!$F225/COUNT('Список покупок'!$A$2:$A$31)</f>
        <v>#N/A</v>
      </c>
      <c r="D1767" t="e">
        <f ca="1">'Пятипредметные наборы'!$F225/INDIRECT(ADDRESS(MATCH(A1767,Таблицы!$T$3:$T$212)+1,5,,,Таблицы!$T$1))</f>
        <v>#N/A</v>
      </c>
      <c r="E1767" s="5" t="e">
        <f t="shared" ca="1" si="27"/>
        <v>#N/A</v>
      </c>
    </row>
    <row r="1768" spans="1:5" hidden="1" x14ac:dyDescent="0.3">
      <c r="A1768" t="e">
        <f ca="1">IF('Пятипредметные наборы'!$F226 &gt;=Параметры!$A$2,"{"&amp;'Пятипредметные наборы'!A226&amp;", "&amp;'Пятипредметные наборы'!B226&amp;", "&amp;'Пятипредметные наборы'!C226&amp;", "&amp;'Пятипредметные наборы'!E226&amp;"}","")</f>
        <v>#N/A</v>
      </c>
      <c r="B1768" t="e">
        <f ca="1">IF('Пятипредметные наборы'!$F226 &gt;=Параметры!$A$2,"{"&amp;'Пятипредметные наборы'!E226&amp;"}","")</f>
        <v>#N/A</v>
      </c>
      <c r="C1768" t="e">
        <f ca="1">'Пятипредметные наборы'!$F226/COUNT('Список покупок'!$A$2:$A$31)</f>
        <v>#N/A</v>
      </c>
      <c r="D1768" t="e">
        <f ca="1">'Пятипредметные наборы'!$F226/INDIRECT(ADDRESS(MATCH(A1768,Таблицы!$T$3:$T$212)+1,5,,,Таблицы!$T$1))</f>
        <v>#N/A</v>
      </c>
      <c r="E1768" s="5" t="e">
        <f t="shared" ca="1" si="27"/>
        <v>#N/A</v>
      </c>
    </row>
    <row r="1769" spans="1:5" hidden="1" x14ac:dyDescent="0.3">
      <c r="A1769" t="e">
        <f ca="1">IF('Пятипредметные наборы'!$F227 &gt;=Параметры!$A$2,"{"&amp;'Пятипредметные наборы'!A227&amp;", "&amp;'Пятипредметные наборы'!B227&amp;", "&amp;'Пятипредметные наборы'!C227&amp;", "&amp;'Пятипредметные наборы'!E227&amp;"}","")</f>
        <v>#N/A</v>
      </c>
      <c r="B1769" t="e">
        <f ca="1">IF('Пятипредметные наборы'!$F227 &gt;=Параметры!$A$2,"{"&amp;'Пятипредметные наборы'!E227&amp;"}","")</f>
        <v>#N/A</v>
      </c>
      <c r="C1769" t="e">
        <f ca="1">'Пятипредметные наборы'!$F227/COUNT('Список покупок'!$A$2:$A$31)</f>
        <v>#N/A</v>
      </c>
      <c r="D1769" t="e">
        <f ca="1">'Пятипредметные наборы'!$F227/INDIRECT(ADDRESS(MATCH(A1769,Таблицы!$T$3:$T$212)+1,5,,,Таблицы!$T$1))</f>
        <v>#N/A</v>
      </c>
      <c r="E1769" s="5" t="e">
        <f t="shared" ca="1" si="27"/>
        <v>#N/A</v>
      </c>
    </row>
    <row r="1770" spans="1:5" hidden="1" x14ac:dyDescent="0.3">
      <c r="A1770" t="e">
        <f ca="1">IF('Пятипредметные наборы'!$F228 &gt;=Параметры!$A$2,"{"&amp;'Пятипредметные наборы'!A228&amp;", "&amp;'Пятипредметные наборы'!B228&amp;", "&amp;'Пятипредметные наборы'!C228&amp;", "&amp;'Пятипредметные наборы'!E228&amp;"}","")</f>
        <v>#N/A</v>
      </c>
      <c r="B1770" t="e">
        <f ca="1">IF('Пятипредметные наборы'!$F228 &gt;=Параметры!$A$2,"{"&amp;'Пятипредметные наборы'!E228&amp;"}","")</f>
        <v>#N/A</v>
      </c>
      <c r="C1770" t="e">
        <f ca="1">'Пятипредметные наборы'!$F228/COUNT('Список покупок'!$A$2:$A$31)</f>
        <v>#N/A</v>
      </c>
      <c r="D1770" t="e">
        <f ca="1">'Пятипредметные наборы'!$F228/INDIRECT(ADDRESS(MATCH(A1770,Таблицы!$T$3:$T$212)+1,5,,,Таблицы!$T$1))</f>
        <v>#N/A</v>
      </c>
      <c r="E1770" s="5" t="e">
        <f t="shared" ca="1" si="27"/>
        <v>#N/A</v>
      </c>
    </row>
    <row r="1771" spans="1:5" hidden="1" x14ac:dyDescent="0.3">
      <c r="A1771" t="e">
        <f ca="1">IF('Пятипредметные наборы'!$F229 &gt;=Параметры!$A$2,"{"&amp;'Пятипредметные наборы'!A229&amp;", "&amp;'Пятипредметные наборы'!B229&amp;", "&amp;'Пятипредметные наборы'!C229&amp;", "&amp;'Пятипредметные наборы'!E229&amp;"}","")</f>
        <v>#N/A</v>
      </c>
      <c r="B1771" t="e">
        <f ca="1">IF('Пятипредметные наборы'!$F229 &gt;=Параметры!$A$2,"{"&amp;'Пятипредметные наборы'!E229&amp;"}","")</f>
        <v>#N/A</v>
      </c>
      <c r="C1771" t="e">
        <f ca="1">'Пятипредметные наборы'!$F229/COUNT('Список покупок'!$A$2:$A$31)</f>
        <v>#N/A</v>
      </c>
      <c r="D1771" t="e">
        <f ca="1">'Пятипредметные наборы'!$F229/INDIRECT(ADDRESS(MATCH(A1771,Таблицы!$T$3:$T$212)+1,5,,,Таблицы!$T$1))</f>
        <v>#N/A</v>
      </c>
      <c r="E1771" s="5" t="e">
        <f t="shared" ca="1" si="27"/>
        <v>#N/A</v>
      </c>
    </row>
    <row r="1772" spans="1:5" hidden="1" x14ac:dyDescent="0.3">
      <c r="A1772" t="e">
        <f ca="1">IF('Пятипредметные наборы'!$F230 &gt;=Параметры!$A$2,"{"&amp;'Пятипредметные наборы'!A230&amp;", "&amp;'Пятипредметные наборы'!B230&amp;", "&amp;'Пятипредметные наборы'!C230&amp;", "&amp;'Пятипредметные наборы'!E230&amp;"}","")</f>
        <v>#N/A</v>
      </c>
      <c r="B1772" t="e">
        <f ca="1">IF('Пятипредметные наборы'!$F230 &gt;=Параметры!$A$2,"{"&amp;'Пятипредметные наборы'!E230&amp;"}","")</f>
        <v>#N/A</v>
      </c>
      <c r="C1772" t="e">
        <f ca="1">'Пятипредметные наборы'!$F230/COUNT('Список покупок'!$A$2:$A$31)</f>
        <v>#N/A</v>
      </c>
      <c r="D1772" t="e">
        <f ca="1">'Пятипредметные наборы'!$F230/INDIRECT(ADDRESS(MATCH(A1772,Таблицы!$T$3:$T$212)+1,5,,,Таблицы!$T$1))</f>
        <v>#N/A</v>
      </c>
      <c r="E1772" s="5" t="e">
        <f t="shared" ca="1" si="27"/>
        <v>#N/A</v>
      </c>
    </row>
    <row r="1773" spans="1:5" hidden="1" x14ac:dyDescent="0.3">
      <c r="A1773" t="e">
        <f ca="1">IF('Пятипредметные наборы'!$F231 &gt;=Параметры!$A$2,"{"&amp;'Пятипредметные наборы'!A231&amp;", "&amp;'Пятипредметные наборы'!B231&amp;", "&amp;'Пятипредметные наборы'!C231&amp;", "&amp;'Пятипредметные наборы'!E231&amp;"}","")</f>
        <v>#N/A</v>
      </c>
      <c r="B1773" t="e">
        <f ca="1">IF('Пятипредметные наборы'!$F231 &gt;=Параметры!$A$2,"{"&amp;'Пятипредметные наборы'!E231&amp;"}","")</f>
        <v>#N/A</v>
      </c>
      <c r="C1773" t="e">
        <f ca="1">'Пятипредметные наборы'!$F231/COUNT('Список покупок'!$A$2:$A$31)</f>
        <v>#N/A</v>
      </c>
      <c r="D1773" t="e">
        <f ca="1">'Пятипредметные наборы'!$F231/INDIRECT(ADDRESS(MATCH(A1773,Таблицы!$T$3:$T$212)+1,5,,,Таблицы!$T$1))</f>
        <v>#N/A</v>
      </c>
      <c r="E1773" s="5" t="e">
        <f t="shared" ca="1" si="27"/>
        <v>#N/A</v>
      </c>
    </row>
    <row r="1774" spans="1:5" hidden="1" x14ac:dyDescent="0.3">
      <c r="A1774" t="e">
        <f ca="1">IF('Пятипредметные наборы'!$F232 &gt;=Параметры!$A$2,"{"&amp;'Пятипредметные наборы'!A232&amp;", "&amp;'Пятипредметные наборы'!B232&amp;", "&amp;'Пятипредметные наборы'!C232&amp;", "&amp;'Пятипредметные наборы'!E232&amp;"}","")</f>
        <v>#N/A</v>
      </c>
      <c r="B1774" t="e">
        <f ca="1">IF('Пятипредметные наборы'!$F232 &gt;=Параметры!$A$2,"{"&amp;'Пятипредметные наборы'!E232&amp;"}","")</f>
        <v>#N/A</v>
      </c>
      <c r="C1774" t="e">
        <f ca="1">'Пятипредметные наборы'!$F232/COUNT('Список покупок'!$A$2:$A$31)</f>
        <v>#N/A</v>
      </c>
      <c r="D1774" t="e">
        <f ca="1">'Пятипредметные наборы'!$F232/INDIRECT(ADDRESS(MATCH(A1774,Таблицы!$T$3:$T$212)+1,5,,,Таблицы!$T$1))</f>
        <v>#N/A</v>
      </c>
      <c r="E1774" s="5" t="e">
        <f t="shared" ca="1" si="27"/>
        <v>#N/A</v>
      </c>
    </row>
    <row r="1775" spans="1:5" hidden="1" x14ac:dyDescent="0.3">
      <c r="A1775" t="e">
        <f ca="1">IF('Пятипредметные наборы'!$F233 &gt;=Параметры!$A$2,"{"&amp;'Пятипредметные наборы'!A233&amp;", "&amp;'Пятипредметные наборы'!B233&amp;", "&amp;'Пятипредметные наборы'!C233&amp;", "&amp;'Пятипредметные наборы'!E233&amp;"}","")</f>
        <v>#N/A</v>
      </c>
      <c r="B1775" t="e">
        <f ca="1">IF('Пятипредметные наборы'!$F233 &gt;=Параметры!$A$2,"{"&amp;'Пятипредметные наборы'!E233&amp;"}","")</f>
        <v>#N/A</v>
      </c>
      <c r="C1775" t="e">
        <f ca="1">'Пятипредметные наборы'!$F233/COUNT('Список покупок'!$A$2:$A$31)</f>
        <v>#N/A</v>
      </c>
      <c r="D1775" t="e">
        <f ca="1">'Пятипредметные наборы'!$F233/INDIRECT(ADDRESS(MATCH(A1775,Таблицы!$T$3:$T$212)+1,5,,,Таблицы!$T$1))</f>
        <v>#N/A</v>
      </c>
      <c r="E1775" s="5" t="e">
        <f t="shared" ca="1" si="27"/>
        <v>#N/A</v>
      </c>
    </row>
    <row r="1776" spans="1:5" hidden="1" x14ac:dyDescent="0.3">
      <c r="A1776" t="e">
        <f ca="1">IF('Пятипредметные наборы'!$F234 &gt;=Параметры!$A$2,"{"&amp;'Пятипредметные наборы'!A234&amp;", "&amp;'Пятипредметные наборы'!B234&amp;", "&amp;'Пятипредметные наборы'!C234&amp;", "&amp;'Пятипредметные наборы'!E234&amp;"}","")</f>
        <v>#N/A</v>
      </c>
      <c r="B1776" t="e">
        <f ca="1">IF('Пятипредметные наборы'!$F234 &gt;=Параметры!$A$2,"{"&amp;'Пятипредметные наборы'!E234&amp;"}","")</f>
        <v>#N/A</v>
      </c>
      <c r="C1776" t="e">
        <f ca="1">'Пятипредметные наборы'!$F234/COUNT('Список покупок'!$A$2:$A$31)</f>
        <v>#N/A</v>
      </c>
      <c r="D1776" t="e">
        <f ca="1">'Пятипредметные наборы'!$F234/INDIRECT(ADDRESS(MATCH(A1776,Таблицы!$T$3:$T$212)+1,5,,,Таблицы!$T$1))</f>
        <v>#N/A</v>
      </c>
      <c r="E1776" s="5" t="e">
        <f t="shared" ca="1" si="27"/>
        <v>#N/A</v>
      </c>
    </row>
    <row r="1777" spans="1:5" hidden="1" x14ac:dyDescent="0.3">
      <c r="A1777" t="e">
        <f ca="1">IF('Пятипредметные наборы'!$F235 &gt;=Параметры!$A$2,"{"&amp;'Пятипредметные наборы'!A235&amp;", "&amp;'Пятипредметные наборы'!B235&amp;", "&amp;'Пятипредметные наборы'!C235&amp;", "&amp;'Пятипредметные наборы'!E235&amp;"}","")</f>
        <v>#N/A</v>
      </c>
      <c r="B1777" t="e">
        <f ca="1">IF('Пятипредметные наборы'!$F235 &gt;=Параметры!$A$2,"{"&amp;'Пятипредметные наборы'!E235&amp;"}","")</f>
        <v>#N/A</v>
      </c>
      <c r="C1777" t="e">
        <f ca="1">'Пятипредметные наборы'!$F235/COUNT('Список покупок'!$A$2:$A$31)</f>
        <v>#N/A</v>
      </c>
      <c r="D1777" t="e">
        <f ca="1">'Пятипредметные наборы'!$F235/INDIRECT(ADDRESS(MATCH(A1777,Таблицы!$T$3:$T$212)+1,5,,,Таблицы!$T$1))</f>
        <v>#N/A</v>
      </c>
      <c r="E1777" s="5" t="e">
        <f t="shared" ca="1" si="27"/>
        <v>#N/A</v>
      </c>
    </row>
    <row r="1778" spans="1:5" hidden="1" x14ac:dyDescent="0.3">
      <c r="A1778" t="e">
        <f ca="1">IF('Пятипредметные наборы'!$F236 &gt;=Параметры!$A$2,"{"&amp;'Пятипредметные наборы'!A236&amp;", "&amp;'Пятипредметные наборы'!B236&amp;", "&amp;'Пятипредметные наборы'!C236&amp;", "&amp;'Пятипредметные наборы'!E236&amp;"}","")</f>
        <v>#N/A</v>
      </c>
      <c r="B1778" t="e">
        <f ca="1">IF('Пятипредметные наборы'!$F236 &gt;=Параметры!$A$2,"{"&amp;'Пятипредметные наборы'!E236&amp;"}","")</f>
        <v>#N/A</v>
      </c>
      <c r="C1778" t="e">
        <f ca="1">'Пятипредметные наборы'!$F236/COUNT('Список покупок'!$A$2:$A$31)</f>
        <v>#N/A</v>
      </c>
      <c r="D1778" t="e">
        <f ca="1">'Пятипредметные наборы'!$F236/INDIRECT(ADDRESS(MATCH(A1778,Таблицы!$T$3:$T$212)+1,5,,,Таблицы!$T$1))</f>
        <v>#N/A</v>
      </c>
      <c r="E1778" s="5" t="e">
        <f t="shared" ca="1" si="27"/>
        <v>#N/A</v>
      </c>
    </row>
    <row r="1779" spans="1:5" hidden="1" x14ac:dyDescent="0.3">
      <c r="A1779" t="e">
        <f ca="1">IF('Пятипредметные наборы'!$F237 &gt;=Параметры!$A$2,"{"&amp;'Пятипредметные наборы'!A237&amp;", "&amp;'Пятипредметные наборы'!B237&amp;", "&amp;'Пятипредметные наборы'!C237&amp;", "&amp;'Пятипредметные наборы'!E237&amp;"}","")</f>
        <v>#N/A</v>
      </c>
      <c r="B1779" t="e">
        <f ca="1">IF('Пятипредметные наборы'!$F237 &gt;=Параметры!$A$2,"{"&amp;'Пятипредметные наборы'!E237&amp;"}","")</f>
        <v>#N/A</v>
      </c>
      <c r="C1779" t="e">
        <f ca="1">'Пятипредметные наборы'!$F237/COUNT('Список покупок'!$A$2:$A$31)</f>
        <v>#N/A</v>
      </c>
      <c r="D1779" t="e">
        <f ca="1">'Пятипредметные наборы'!$F237/INDIRECT(ADDRESS(MATCH(A1779,Таблицы!$T$3:$T$212)+1,5,,,Таблицы!$T$1))</f>
        <v>#N/A</v>
      </c>
      <c r="E1779" s="5" t="e">
        <f t="shared" ca="1" si="27"/>
        <v>#N/A</v>
      </c>
    </row>
    <row r="1780" spans="1:5" hidden="1" x14ac:dyDescent="0.3">
      <c r="A1780" t="e">
        <f ca="1">IF('Пятипредметные наборы'!$F238 &gt;=Параметры!$A$2,"{"&amp;'Пятипредметные наборы'!A238&amp;", "&amp;'Пятипредметные наборы'!B238&amp;", "&amp;'Пятипредметные наборы'!C238&amp;", "&amp;'Пятипредметные наборы'!E238&amp;"}","")</f>
        <v>#N/A</v>
      </c>
      <c r="B1780" t="e">
        <f ca="1">IF('Пятипредметные наборы'!$F238 &gt;=Параметры!$A$2,"{"&amp;'Пятипредметные наборы'!E238&amp;"}","")</f>
        <v>#N/A</v>
      </c>
      <c r="C1780" t="e">
        <f ca="1">'Пятипредметные наборы'!$F238/COUNT('Список покупок'!$A$2:$A$31)</f>
        <v>#N/A</v>
      </c>
      <c r="D1780" t="e">
        <f ca="1">'Пятипредметные наборы'!$F238/INDIRECT(ADDRESS(MATCH(A1780,Таблицы!$T$3:$T$212)+1,5,,,Таблицы!$T$1))</f>
        <v>#N/A</v>
      </c>
      <c r="E1780" s="5" t="e">
        <f t="shared" ca="1" si="27"/>
        <v>#N/A</v>
      </c>
    </row>
    <row r="1781" spans="1:5" hidden="1" x14ac:dyDescent="0.3">
      <c r="A1781" t="e">
        <f ca="1">IF('Пятипредметные наборы'!$F239 &gt;=Параметры!$A$2,"{"&amp;'Пятипредметные наборы'!A239&amp;", "&amp;'Пятипредметные наборы'!B239&amp;", "&amp;'Пятипредметные наборы'!C239&amp;", "&amp;'Пятипредметные наборы'!E239&amp;"}","")</f>
        <v>#N/A</v>
      </c>
      <c r="B1781" t="e">
        <f ca="1">IF('Пятипредметные наборы'!$F239 &gt;=Параметры!$A$2,"{"&amp;'Пятипредметные наборы'!E239&amp;"}","")</f>
        <v>#N/A</v>
      </c>
      <c r="C1781" t="e">
        <f ca="1">'Пятипредметные наборы'!$F239/COUNT('Список покупок'!$A$2:$A$31)</f>
        <v>#N/A</v>
      </c>
      <c r="D1781" t="e">
        <f ca="1">'Пятипредметные наборы'!$F239/INDIRECT(ADDRESS(MATCH(A1781,Таблицы!$T$3:$T$212)+1,5,,,Таблицы!$T$1))</f>
        <v>#N/A</v>
      </c>
      <c r="E1781" s="5" t="e">
        <f t="shared" ca="1" si="27"/>
        <v>#N/A</v>
      </c>
    </row>
    <row r="1782" spans="1:5" hidden="1" x14ac:dyDescent="0.3">
      <c r="A1782" t="e">
        <f ca="1">IF('Пятипредметные наборы'!$F240 &gt;=Параметры!$A$2,"{"&amp;'Пятипредметные наборы'!A240&amp;", "&amp;'Пятипредметные наборы'!B240&amp;", "&amp;'Пятипредметные наборы'!C240&amp;", "&amp;'Пятипредметные наборы'!E240&amp;"}","")</f>
        <v>#N/A</v>
      </c>
      <c r="B1782" t="e">
        <f ca="1">IF('Пятипредметные наборы'!$F240 &gt;=Параметры!$A$2,"{"&amp;'Пятипредметные наборы'!E240&amp;"}","")</f>
        <v>#N/A</v>
      </c>
      <c r="C1782" t="e">
        <f ca="1">'Пятипредметные наборы'!$F240/COUNT('Список покупок'!$A$2:$A$31)</f>
        <v>#N/A</v>
      </c>
      <c r="D1782" t="e">
        <f ca="1">'Пятипредметные наборы'!$F240/INDIRECT(ADDRESS(MATCH(A1782,Таблицы!$T$3:$T$212)+1,5,,,Таблицы!$T$1))</f>
        <v>#N/A</v>
      </c>
      <c r="E1782" s="5" t="e">
        <f t="shared" ca="1" si="27"/>
        <v>#N/A</v>
      </c>
    </row>
    <row r="1783" spans="1:5" hidden="1" x14ac:dyDescent="0.3">
      <c r="A1783" t="e">
        <f ca="1">IF('Пятипредметные наборы'!$F241 &gt;=Параметры!$A$2,"{"&amp;'Пятипредметные наборы'!A241&amp;", "&amp;'Пятипредметные наборы'!B241&amp;", "&amp;'Пятипредметные наборы'!C241&amp;", "&amp;'Пятипредметные наборы'!E241&amp;"}","")</f>
        <v>#N/A</v>
      </c>
      <c r="B1783" t="e">
        <f ca="1">IF('Пятипредметные наборы'!$F241 &gt;=Параметры!$A$2,"{"&amp;'Пятипредметные наборы'!E241&amp;"}","")</f>
        <v>#N/A</v>
      </c>
      <c r="C1783" t="e">
        <f ca="1">'Пятипредметные наборы'!$F241/COUNT('Список покупок'!$A$2:$A$31)</f>
        <v>#N/A</v>
      </c>
      <c r="D1783" t="e">
        <f ca="1">'Пятипредметные наборы'!$F241/INDIRECT(ADDRESS(MATCH(A1783,Таблицы!$T$3:$T$212)+1,5,,,Таблицы!$T$1))</f>
        <v>#N/A</v>
      </c>
      <c r="E1783" s="5" t="e">
        <f t="shared" ca="1" si="27"/>
        <v>#N/A</v>
      </c>
    </row>
    <row r="1784" spans="1:5" hidden="1" x14ac:dyDescent="0.3">
      <c r="A1784" t="e">
        <f ca="1">IF('Пятипредметные наборы'!$F242 &gt;=Параметры!$A$2,"{"&amp;'Пятипредметные наборы'!A242&amp;", "&amp;'Пятипредметные наборы'!B242&amp;", "&amp;'Пятипредметные наборы'!C242&amp;", "&amp;'Пятипредметные наборы'!E242&amp;"}","")</f>
        <v>#N/A</v>
      </c>
      <c r="B1784" t="e">
        <f ca="1">IF('Пятипредметные наборы'!$F242 &gt;=Параметры!$A$2,"{"&amp;'Пятипредметные наборы'!E242&amp;"}","")</f>
        <v>#N/A</v>
      </c>
      <c r="C1784" t="e">
        <f ca="1">'Пятипредметные наборы'!$F242/COUNT('Список покупок'!$A$2:$A$31)</f>
        <v>#N/A</v>
      </c>
      <c r="D1784" t="e">
        <f ca="1">'Пятипредметные наборы'!$F242/INDIRECT(ADDRESS(MATCH(A1784,Таблицы!$T$3:$T$212)+1,5,,,Таблицы!$T$1))</f>
        <v>#N/A</v>
      </c>
      <c r="E1784" s="5" t="e">
        <f t="shared" ca="1" si="27"/>
        <v>#N/A</v>
      </c>
    </row>
    <row r="1785" spans="1:5" hidden="1" x14ac:dyDescent="0.3">
      <c r="A1785" t="e">
        <f ca="1">IF('Пятипредметные наборы'!$F243 &gt;=Параметры!$A$2,"{"&amp;'Пятипредметные наборы'!A243&amp;", "&amp;'Пятипредметные наборы'!B243&amp;", "&amp;'Пятипредметные наборы'!C243&amp;", "&amp;'Пятипредметные наборы'!E243&amp;"}","")</f>
        <v>#N/A</v>
      </c>
      <c r="B1785" t="e">
        <f ca="1">IF('Пятипредметные наборы'!$F243 &gt;=Параметры!$A$2,"{"&amp;'Пятипредметные наборы'!E243&amp;"}","")</f>
        <v>#N/A</v>
      </c>
      <c r="C1785" t="e">
        <f ca="1">'Пятипредметные наборы'!$F243/COUNT('Список покупок'!$A$2:$A$31)</f>
        <v>#N/A</v>
      </c>
      <c r="D1785" t="e">
        <f ca="1">'Пятипредметные наборы'!$F243/INDIRECT(ADDRESS(MATCH(A1785,Таблицы!$T$3:$T$212)+1,5,,,Таблицы!$T$1))</f>
        <v>#N/A</v>
      </c>
      <c r="E1785" s="5" t="e">
        <f t="shared" ca="1" si="27"/>
        <v>#N/A</v>
      </c>
    </row>
    <row r="1786" spans="1:5" hidden="1" x14ac:dyDescent="0.3">
      <c r="A1786" t="e">
        <f ca="1">IF('Пятипредметные наборы'!$F244 &gt;=Параметры!$A$2,"{"&amp;'Пятипредметные наборы'!A244&amp;", "&amp;'Пятипредметные наборы'!B244&amp;", "&amp;'Пятипредметные наборы'!C244&amp;", "&amp;'Пятипредметные наборы'!E244&amp;"}","")</f>
        <v>#N/A</v>
      </c>
      <c r="B1786" t="e">
        <f ca="1">IF('Пятипредметные наборы'!$F244 &gt;=Параметры!$A$2,"{"&amp;'Пятипредметные наборы'!E244&amp;"}","")</f>
        <v>#N/A</v>
      </c>
      <c r="C1786" t="e">
        <f ca="1">'Пятипредметные наборы'!$F244/COUNT('Список покупок'!$A$2:$A$31)</f>
        <v>#N/A</v>
      </c>
      <c r="D1786" t="e">
        <f ca="1">'Пятипредметные наборы'!$F244/INDIRECT(ADDRESS(MATCH(A1786,Таблицы!$T$3:$T$212)+1,5,,,Таблицы!$T$1))</f>
        <v>#N/A</v>
      </c>
      <c r="E1786" s="5" t="e">
        <f t="shared" ca="1" si="27"/>
        <v>#N/A</v>
      </c>
    </row>
    <row r="1787" spans="1:5" hidden="1" x14ac:dyDescent="0.3">
      <c r="A1787" t="e">
        <f ca="1">IF('Пятипредметные наборы'!$F245 &gt;=Параметры!$A$2,"{"&amp;'Пятипредметные наборы'!A245&amp;", "&amp;'Пятипредметные наборы'!B245&amp;", "&amp;'Пятипредметные наборы'!C245&amp;", "&amp;'Пятипредметные наборы'!E245&amp;"}","")</f>
        <v>#N/A</v>
      </c>
      <c r="B1787" t="e">
        <f ca="1">IF('Пятипредметные наборы'!$F245 &gt;=Параметры!$A$2,"{"&amp;'Пятипредметные наборы'!E245&amp;"}","")</f>
        <v>#N/A</v>
      </c>
      <c r="C1787" t="e">
        <f ca="1">'Пятипредметные наборы'!$F245/COUNT('Список покупок'!$A$2:$A$31)</f>
        <v>#N/A</v>
      </c>
      <c r="D1787" t="e">
        <f ca="1">'Пятипредметные наборы'!$F245/INDIRECT(ADDRESS(MATCH(A1787,Таблицы!$T$3:$T$212)+1,5,,,Таблицы!$T$1))</f>
        <v>#N/A</v>
      </c>
      <c r="E1787" s="5" t="e">
        <f t="shared" ca="1" si="27"/>
        <v>#N/A</v>
      </c>
    </row>
    <row r="1788" spans="1:5" hidden="1" x14ac:dyDescent="0.3">
      <c r="A1788" t="e">
        <f ca="1">IF('Пятипредметные наборы'!$F246 &gt;=Параметры!$A$2,"{"&amp;'Пятипредметные наборы'!A246&amp;", "&amp;'Пятипредметные наборы'!B246&amp;", "&amp;'Пятипредметные наборы'!C246&amp;", "&amp;'Пятипредметные наборы'!E246&amp;"}","")</f>
        <v>#N/A</v>
      </c>
      <c r="B1788" t="e">
        <f ca="1">IF('Пятипредметные наборы'!$F246 &gt;=Параметры!$A$2,"{"&amp;'Пятипредметные наборы'!E246&amp;"}","")</f>
        <v>#N/A</v>
      </c>
      <c r="C1788" t="e">
        <f ca="1">'Пятипредметные наборы'!$F246/COUNT('Список покупок'!$A$2:$A$31)</f>
        <v>#N/A</v>
      </c>
      <c r="D1788" t="e">
        <f ca="1">'Пятипредметные наборы'!$F246/INDIRECT(ADDRESS(MATCH(A1788,Таблицы!$T$3:$T$212)+1,5,,,Таблицы!$T$1))</f>
        <v>#N/A</v>
      </c>
      <c r="E1788" s="5" t="e">
        <f t="shared" ca="1" si="27"/>
        <v>#N/A</v>
      </c>
    </row>
    <row r="1789" spans="1:5" hidden="1" x14ac:dyDescent="0.3">
      <c r="A1789" t="e">
        <f ca="1">IF('Пятипредметные наборы'!$F247 &gt;=Параметры!$A$2,"{"&amp;'Пятипредметные наборы'!A247&amp;", "&amp;'Пятипредметные наборы'!B247&amp;", "&amp;'Пятипредметные наборы'!C247&amp;", "&amp;'Пятипредметные наборы'!E247&amp;"}","")</f>
        <v>#N/A</v>
      </c>
      <c r="B1789" t="e">
        <f ca="1">IF('Пятипредметные наборы'!$F247 &gt;=Параметры!$A$2,"{"&amp;'Пятипредметные наборы'!E247&amp;"}","")</f>
        <v>#N/A</v>
      </c>
      <c r="C1789" t="e">
        <f ca="1">'Пятипредметные наборы'!$F247/COUNT('Список покупок'!$A$2:$A$31)</f>
        <v>#N/A</v>
      </c>
      <c r="D1789" t="e">
        <f ca="1">'Пятипредметные наборы'!$F247/INDIRECT(ADDRESS(MATCH(A1789,Таблицы!$T$3:$T$212)+1,5,,,Таблицы!$T$1))</f>
        <v>#N/A</v>
      </c>
      <c r="E1789" s="5" t="e">
        <f t="shared" ca="1" si="27"/>
        <v>#N/A</v>
      </c>
    </row>
    <row r="1790" spans="1:5" hidden="1" x14ac:dyDescent="0.3">
      <c r="A1790" t="e">
        <f ca="1">IF('Пятипредметные наборы'!$F248 &gt;=Параметры!$A$2,"{"&amp;'Пятипредметные наборы'!A248&amp;", "&amp;'Пятипредметные наборы'!B248&amp;", "&amp;'Пятипредметные наборы'!C248&amp;", "&amp;'Пятипредметные наборы'!E248&amp;"}","")</f>
        <v>#N/A</v>
      </c>
      <c r="B1790" t="e">
        <f ca="1">IF('Пятипредметные наборы'!$F248 &gt;=Параметры!$A$2,"{"&amp;'Пятипредметные наборы'!E248&amp;"}","")</f>
        <v>#N/A</v>
      </c>
      <c r="C1790" t="e">
        <f ca="1">'Пятипредметные наборы'!$F248/COUNT('Список покупок'!$A$2:$A$31)</f>
        <v>#N/A</v>
      </c>
      <c r="D1790" t="e">
        <f ca="1">'Пятипредметные наборы'!$F248/INDIRECT(ADDRESS(MATCH(A1790,Таблицы!$T$3:$T$212)+1,5,,,Таблицы!$T$1))</f>
        <v>#N/A</v>
      </c>
      <c r="E1790" s="5" t="e">
        <f t="shared" ca="1" si="27"/>
        <v>#N/A</v>
      </c>
    </row>
    <row r="1791" spans="1:5" hidden="1" x14ac:dyDescent="0.3">
      <c r="A1791" t="e">
        <f ca="1">IF('Пятипредметные наборы'!$F249 &gt;=Параметры!$A$2,"{"&amp;'Пятипредметные наборы'!A249&amp;", "&amp;'Пятипредметные наборы'!B249&amp;", "&amp;'Пятипредметные наборы'!C249&amp;", "&amp;'Пятипредметные наборы'!E249&amp;"}","")</f>
        <v>#N/A</v>
      </c>
      <c r="B1791" t="e">
        <f ca="1">IF('Пятипредметные наборы'!$F249 &gt;=Параметры!$A$2,"{"&amp;'Пятипредметные наборы'!E249&amp;"}","")</f>
        <v>#N/A</v>
      </c>
      <c r="C1791" t="e">
        <f ca="1">'Пятипредметные наборы'!$F249/COUNT('Список покупок'!$A$2:$A$31)</f>
        <v>#N/A</v>
      </c>
      <c r="D1791" t="e">
        <f ca="1">'Пятипредметные наборы'!$F249/INDIRECT(ADDRESS(MATCH(A1791,Таблицы!$T$3:$T$212)+1,5,,,Таблицы!$T$1))</f>
        <v>#N/A</v>
      </c>
      <c r="E1791" s="5" t="e">
        <f t="shared" ca="1" si="27"/>
        <v>#N/A</v>
      </c>
    </row>
    <row r="1792" spans="1:5" hidden="1" x14ac:dyDescent="0.3">
      <c r="A1792" t="e">
        <f ca="1">IF('Пятипредметные наборы'!$F250 &gt;=Параметры!$A$2,"{"&amp;'Пятипредметные наборы'!A250&amp;", "&amp;'Пятипредметные наборы'!B250&amp;", "&amp;'Пятипредметные наборы'!C250&amp;", "&amp;'Пятипредметные наборы'!E250&amp;"}","")</f>
        <v>#N/A</v>
      </c>
      <c r="B1792" t="e">
        <f ca="1">IF('Пятипредметные наборы'!$F250 &gt;=Параметры!$A$2,"{"&amp;'Пятипредметные наборы'!E250&amp;"}","")</f>
        <v>#N/A</v>
      </c>
      <c r="C1792" t="e">
        <f ca="1">'Пятипредметные наборы'!$F250/COUNT('Список покупок'!$A$2:$A$31)</f>
        <v>#N/A</v>
      </c>
      <c r="D1792" t="e">
        <f ca="1">'Пятипредметные наборы'!$F250/INDIRECT(ADDRESS(MATCH(A1792,Таблицы!$T$3:$T$212)+1,5,,,Таблицы!$T$1))</f>
        <v>#N/A</v>
      </c>
      <c r="E1792" s="5" t="e">
        <f t="shared" ca="1" si="27"/>
        <v>#N/A</v>
      </c>
    </row>
    <row r="1793" spans="1:5" hidden="1" x14ac:dyDescent="0.3">
      <c r="A1793" t="e">
        <f ca="1">IF('Пятипредметные наборы'!$F251 &gt;=Параметры!$A$2,"{"&amp;'Пятипредметные наборы'!A251&amp;", "&amp;'Пятипредметные наборы'!B251&amp;", "&amp;'Пятипредметные наборы'!C251&amp;", "&amp;'Пятипредметные наборы'!E251&amp;"}","")</f>
        <v>#N/A</v>
      </c>
      <c r="B1793" t="e">
        <f ca="1">IF('Пятипредметные наборы'!$F251 &gt;=Параметры!$A$2,"{"&amp;'Пятипредметные наборы'!E251&amp;"}","")</f>
        <v>#N/A</v>
      </c>
      <c r="C1793" t="e">
        <f ca="1">'Пятипредметные наборы'!$F251/COUNT('Список покупок'!$A$2:$A$31)</f>
        <v>#N/A</v>
      </c>
      <c r="D1793" t="e">
        <f ca="1">'Пятипредметные наборы'!$F251/INDIRECT(ADDRESS(MATCH(A1793,Таблицы!$T$3:$T$212)+1,5,,,Таблицы!$T$1))</f>
        <v>#N/A</v>
      </c>
      <c r="E1793" s="5" t="e">
        <f t="shared" ca="1" si="27"/>
        <v>#N/A</v>
      </c>
    </row>
    <row r="1794" spans="1:5" hidden="1" x14ac:dyDescent="0.3">
      <c r="A1794" t="e">
        <f ca="1">IF('Пятипредметные наборы'!$F252 &gt;=Параметры!$A$2,"{"&amp;'Пятипредметные наборы'!A252&amp;", "&amp;'Пятипредметные наборы'!B252&amp;", "&amp;'Пятипредметные наборы'!C252&amp;", "&amp;'Пятипредметные наборы'!E252&amp;"}","")</f>
        <v>#N/A</v>
      </c>
      <c r="B1794" t="e">
        <f ca="1">IF('Пятипредметные наборы'!$F252 &gt;=Параметры!$A$2,"{"&amp;'Пятипредметные наборы'!E252&amp;"}","")</f>
        <v>#N/A</v>
      </c>
      <c r="C1794" t="e">
        <f ca="1">'Пятипредметные наборы'!$F252/COUNT('Список покупок'!$A$2:$A$31)</f>
        <v>#N/A</v>
      </c>
      <c r="D1794" t="e">
        <f ca="1">'Пятипредметные наборы'!$F252/INDIRECT(ADDRESS(MATCH(A1794,Таблицы!$T$3:$T$212)+1,5,,,Таблицы!$T$1))</f>
        <v>#N/A</v>
      </c>
      <c r="E1794" s="5" t="e">
        <f t="shared" ca="1" si="27"/>
        <v>#N/A</v>
      </c>
    </row>
    <row r="1795" spans="1:5" hidden="1" x14ac:dyDescent="0.3">
      <c r="A1795" t="e">
        <f ca="1">IF('Пятипредметные наборы'!$F253 &gt;=Параметры!$A$2,"{"&amp;'Пятипредметные наборы'!A253&amp;", "&amp;'Пятипредметные наборы'!B253&amp;", "&amp;'Пятипредметные наборы'!C253&amp;", "&amp;'Пятипредметные наборы'!E253&amp;"}","")</f>
        <v>#N/A</v>
      </c>
      <c r="B1795" t="e">
        <f ca="1">IF('Пятипредметные наборы'!$F253 &gt;=Параметры!$A$2,"{"&amp;'Пятипредметные наборы'!E253&amp;"}","")</f>
        <v>#N/A</v>
      </c>
      <c r="C1795" t="e">
        <f ca="1">'Пятипредметные наборы'!$F253/COUNT('Список покупок'!$A$2:$A$31)</f>
        <v>#N/A</v>
      </c>
      <c r="D1795" t="e">
        <f ca="1">'Пятипредметные наборы'!$F253/INDIRECT(ADDRESS(MATCH(A1795,Таблицы!$T$3:$T$212)+1,5,,,Таблицы!$T$1))</f>
        <v>#N/A</v>
      </c>
      <c r="E1795" s="5" t="e">
        <f t="shared" ca="1" si="27"/>
        <v>#N/A</v>
      </c>
    </row>
    <row r="1796" spans="1:5" hidden="1" x14ac:dyDescent="0.3">
      <c r="A1796" t="e">
        <f ca="1">IF('Пятипредметные наборы'!$F2 &gt;=Параметры!$A$2,"{"&amp;'Пятипредметные наборы'!A2&amp;", "&amp;'Пятипредметные наборы'!B2&amp;", "&amp;'Пятипредметные наборы'!D2&amp;", "&amp;'Пятипредметные наборы'!E2&amp;"}","")</f>
        <v>#N/A</v>
      </c>
      <c r="B1796" t="e">
        <f ca="1">IF('Пятипредметные наборы'!$F2 &gt;=Параметры!$A$2,"{"&amp;'Пятипредметные наборы'!C2&amp;"}","")</f>
        <v>#N/A</v>
      </c>
      <c r="C1796" t="e">
        <f ca="1">'Пятипредметные наборы'!$F2/COUNT('Список покупок'!$A$2:$A$31)</f>
        <v>#N/A</v>
      </c>
      <c r="D1796" t="e">
        <f ca="1">'Пятипредметные наборы'!$F2/INDIRECT(ADDRESS(MATCH(A1796,Таблицы!$T$3:$T$212)+1,5,,,Таблицы!$T$1))</f>
        <v>#N/A</v>
      </c>
      <c r="E1796" s="5" t="e">
        <f t="shared" ca="1" si="27"/>
        <v>#N/A</v>
      </c>
    </row>
    <row r="1797" spans="1:5" hidden="1" x14ac:dyDescent="0.3">
      <c r="A1797" t="e">
        <f ca="1">IF('Пятипредметные наборы'!$F3 &gt;=Параметры!$A$2,"{"&amp;'Пятипредметные наборы'!A3&amp;", "&amp;'Пятипредметные наборы'!B3&amp;", "&amp;'Пятипредметные наборы'!D3&amp;", "&amp;'Пятипредметные наборы'!E3&amp;"}","")</f>
        <v>#N/A</v>
      </c>
      <c r="B1797" t="e">
        <f ca="1">IF('Пятипредметные наборы'!$F3 &gt;=Параметры!$A$2,"{"&amp;'Пятипредметные наборы'!C3&amp;"}","")</f>
        <v>#N/A</v>
      </c>
      <c r="C1797" t="e">
        <f ca="1">'Пятипредметные наборы'!$F3/COUNT('Список покупок'!$A$2:$A$31)</f>
        <v>#N/A</v>
      </c>
      <c r="D1797" t="e">
        <f ca="1">'Пятипредметные наборы'!$F3/INDIRECT(ADDRESS(MATCH(A1797,Таблицы!$T$3:$T$212)+1,5,,,Таблицы!$T$1))</f>
        <v>#N/A</v>
      </c>
      <c r="E1797" s="5" t="e">
        <f t="shared" ref="E1797:E1860" ca="1" si="28">C1797*D1797</f>
        <v>#N/A</v>
      </c>
    </row>
    <row r="1798" spans="1:5" hidden="1" x14ac:dyDescent="0.3">
      <c r="A1798" t="e">
        <f ca="1">IF('Пятипредметные наборы'!$F4 &gt;=Параметры!$A$2,"{"&amp;'Пятипредметные наборы'!A4&amp;", "&amp;'Пятипредметные наборы'!B4&amp;", "&amp;'Пятипредметные наборы'!D4&amp;", "&amp;'Пятипредметные наборы'!E4&amp;"}","")</f>
        <v>#N/A</v>
      </c>
      <c r="B1798" t="e">
        <f ca="1">IF('Пятипредметные наборы'!$F4 &gt;=Параметры!$A$2,"{"&amp;'Пятипредметные наборы'!C4&amp;"}","")</f>
        <v>#N/A</v>
      </c>
      <c r="C1798" t="e">
        <f ca="1">'Пятипредметные наборы'!$F4/COUNT('Список покупок'!$A$2:$A$31)</f>
        <v>#N/A</v>
      </c>
      <c r="D1798" t="e">
        <f ca="1">'Пятипредметные наборы'!$F4/INDIRECT(ADDRESS(MATCH(A1798,Таблицы!$T$3:$T$212)+1,5,,,Таблицы!$T$1))</f>
        <v>#N/A</v>
      </c>
      <c r="E1798" s="5" t="e">
        <f t="shared" ca="1" si="28"/>
        <v>#N/A</v>
      </c>
    </row>
    <row r="1799" spans="1:5" hidden="1" x14ac:dyDescent="0.3">
      <c r="A1799" t="e">
        <f ca="1">IF('Пятипредметные наборы'!$F5 &gt;=Параметры!$A$2,"{"&amp;'Пятипредметные наборы'!A5&amp;", "&amp;'Пятипредметные наборы'!B5&amp;", "&amp;'Пятипредметные наборы'!D5&amp;", "&amp;'Пятипредметные наборы'!E5&amp;"}","")</f>
        <v>#N/A</v>
      </c>
      <c r="B1799" t="e">
        <f ca="1">IF('Пятипредметные наборы'!$F5 &gt;=Параметры!$A$2,"{"&amp;'Пятипредметные наборы'!C5&amp;"}","")</f>
        <v>#N/A</v>
      </c>
      <c r="C1799" t="e">
        <f ca="1">'Пятипредметные наборы'!$F5/COUNT('Список покупок'!$A$2:$A$31)</f>
        <v>#N/A</v>
      </c>
      <c r="D1799" t="e">
        <f ca="1">'Пятипредметные наборы'!$F5/INDIRECT(ADDRESS(MATCH(A1799,Таблицы!$T$3:$T$212)+1,5,,,Таблицы!$T$1))</f>
        <v>#N/A</v>
      </c>
      <c r="E1799" s="5" t="e">
        <f t="shared" ca="1" si="28"/>
        <v>#N/A</v>
      </c>
    </row>
    <row r="1800" spans="1:5" hidden="1" x14ac:dyDescent="0.3">
      <c r="A1800" t="e">
        <f ca="1">IF('Пятипредметные наборы'!$F6 &gt;=Параметры!$A$2,"{"&amp;'Пятипредметные наборы'!A6&amp;", "&amp;'Пятипредметные наборы'!B6&amp;", "&amp;'Пятипредметные наборы'!D6&amp;", "&amp;'Пятипредметные наборы'!E6&amp;"}","")</f>
        <v>#N/A</v>
      </c>
      <c r="B1800" t="e">
        <f ca="1">IF('Пятипредметные наборы'!$F6 &gt;=Параметры!$A$2,"{"&amp;'Пятипредметные наборы'!C6&amp;"}","")</f>
        <v>#N/A</v>
      </c>
      <c r="C1800" t="e">
        <f ca="1">'Пятипредметные наборы'!$F6/COUNT('Список покупок'!$A$2:$A$31)</f>
        <v>#N/A</v>
      </c>
      <c r="D1800" t="e">
        <f ca="1">'Пятипредметные наборы'!$F6/INDIRECT(ADDRESS(MATCH(A1800,Таблицы!$T$3:$T$212)+1,5,,,Таблицы!$T$1))</f>
        <v>#N/A</v>
      </c>
      <c r="E1800" s="5" t="e">
        <f t="shared" ca="1" si="28"/>
        <v>#N/A</v>
      </c>
    </row>
    <row r="1801" spans="1:5" hidden="1" x14ac:dyDescent="0.3">
      <c r="A1801" t="str">
        <f ca="1">IF('Пятипредметные наборы'!$F7 &gt;=Параметры!$A$2,"{"&amp;'Пятипредметные наборы'!A7&amp;", "&amp;'Пятипредметные наборы'!B7&amp;", "&amp;'Пятипредметные наборы'!D7&amp;", "&amp;'Пятипредметные наборы'!E7&amp;"}","")</f>
        <v/>
      </c>
      <c r="B1801" t="str">
        <f ca="1">IF('Пятипредметные наборы'!$F7 &gt;=Параметры!$A$2,"{"&amp;'Пятипредметные наборы'!C7&amp;"}","")</f>
        <v/>
      </c>
      <c r="C1801">
        <f ca="1">'Пятипредметные наборы'!$F7/COUNT('Список покупок'!$A$2:$A$31)</f>
        <v>6.6666666666666666E-2</v>
      </c>
      <c r="D1801" t="e">
        <f ca="1">'Пятипредметные наборы'!$F7/INDIRECT(ADDRESS(MATCH(A1801,Таблицы!$T$3:$T$212)+1,5,,,Таблицы!$T$1))</f>
        <v>#N/A</v>
      </c>
      <c r="E1801" s="5" t="e">
        <f t="shared" ca="1" si="28"/>
        <v>#N/A</v>
      </c>
    </row>
    <row r="1802" spans="1:5" hidden="1" x14ac:dyDescent="0.3">
      <c r="A1802" t="e">
        <f ca="1">IF('Пятипредметные наборы'!$F8 &gt;=Параметры!$A$2,"{"&amp;'Пятипредметные наборы'!A8&amp;", "&amp;'Пятипредметные наборы'!B8&amp;", "&amp;'Пятипредметные наборы'!D8&amp;", "&amp;'Пятипредметные наборы'!E8&amp;"}","")</f>
        <v>#N/A</v>
      </c>
      <c r="B1802" t="e">
        <f ca="1">IF('Пятипредметные наборы'!$F8 &gt;=Параметры!$A$2,"{"&amp;'Пятипредметные наборы'!C8&amp;"}","")</f>
        <v>#N/A</v>
      </c>
      <c r="C1802" t="e">
        <f ca="1">'Пятипредметные наборы'!$F8/COUNT('Список покупок'!$A$2:$A$31)</f>
        <v>#N/A</v>
      </c>
      <c r="D1802" t="e">
        <f ca="1">'Пятипредметные наборы'!$F8/INDIRECT(ADDRESS(MATCH(A1802,Таблицы!$T$3:$T$212)+1,5,,,Таблицы!$T$1))</f>
        <v>#N/A</v>
      </c>
      <c r="E1802" s="5" t="e">
        <f t="shared" ca="1" si="28"/>
        <v>#N/A</v>
      </c>
    </row>
    <row r="1803" spans="1:5" hidden="1" x14ac:dyDescent="0.3">
      <c r="A1803" t="e">
        <f ca="1">IF('Пятипредметные наборы'!$F9 &gt;=Параметры!$A$2,"{"&amp;'Пятипредметные наборы'!A9&amp;", "&amp;'Пятипредметные наборы'!B9&amp;", "&amp;'Пятипредметные наборы'!D9&amp;", "&amp;'Пятипредметные наборы'!E9&amp;"}","")</f>
        <v>#N/A</v>
      </c>
      <c r="B1803" t="e">
        <f ca="1">IF('Пятипредметные наборы'!$F9 &gt;=Параметры!$A$2,"{"&amp;'Пятипредметные наборы'!C9&amp;"}","")</f>
        <v>#N/A</v>
      </c>
      <c r="C1803" t="e">
        <f ca="1">'Пятипредметные наборы'!$F9/COUNT('Список покупок'!$A$2:$A$31)</f>
        <v>#N/A</v>
      </c>
      <c r="D1803" t="e">
        <f ca="1">'Пятипредметные наборы'!$F9/INDIRECT(ADDRESS(MATCH(A1803,Таблицы!$T$3:$T$212)+1,5,,,Таблицы!$T$1))</f>
        <v>#N/A</v>
      </c>
      <c r="E1803" s="5" t="e">
        <f t="shared" ca="1" si="28"/>
        <v>#N/A</v>
      </c>
    </row>
    <row r="1804" spans="1:5" hidden="1" x14ac:dyDescent="0.3">
      <c r="A1804" t="e">
        <f ca="1">IF('Пятипредметные наборы'!$F10 &gt;=Параметры!$A$2,"{"&amp;'Пятипредметные наборы'!A10&amp;", "&amp;'Пятипредметные наборы'!B10&amp;", "&amp;'Пятипредметные наборы'!D10&amp;", "&amp;'Пятипредметные наборы'!E10&amp;"}","")</f>
        <v>#N/A</v>
      </c>
      <c r="B1804" t="e">
        <f ca="1">IF('Пятипредметные наборы'!$F10 &gt;=Параметры!$A$2,"{"&amp;'Пятипредметные наборы'!C10&amp;"}","")</f>
        <v>#N/A</v>
      </c>
      <c r="C1804" t="e">
        <f ca="1">'Пятипредметные наборы'!$F10/COUNT('Список покупок'!$A$2:$A$31)</f>
        <v>#N/A</v>
      </c>
      <c r="D1804" t="e">
        <f ca="1">'Пятипредметные наборы'!$F10/INDIRECT(ADDRESS(MATCH(A1804,Таблицы!$T$3:$T$212)+1,5,,,Таблицы!$T$1))</f>
        <v>#N/A</v>
      </c>
      <c r="E1804" s="5" t="e">
        <f t="shared" ca="1" si="28"/>
        <v>#N/A</v>
      </c>
    </row>
    <row r="1805" spans="1:5" hidden="1" x14ac:dyDescent="0.3">
      <c r="A1805" t="e">
        <f ca="1">IF('Пятипредметные наборы'!$F11 &gt;=Параметры!$A$2,"{"&amp;'Пятипредметные наборы'!A11&amp;", "&amp;'Пятипредметные наборы'!B11&amp;", "&amp;'Пятипредметные наборы'!D11&amp;", "&amp;'Пятипредметные наборы'!E11&amp;"}","")</f>
        <v>#N/A</v>
      </c>
      <c r="B1805" t="e">
        <f ca="1">IF('Пятипредметные наборы'!$F11 &gt;=Параметры!$A$2,"{"&amp;'Пятипредметные наборы'!C11&amp;"}","")</f>
        <v>#N/A</v>
      </c>
      <c r="C1805" t="e">
        <f ca="1">'Пятипредметные наборы'!$F11/COUNT('Список покупок'!$A$2:$A$31)</f>
        <v>#N/A</v>
      </c>
      <c r="D1805" t="e">
        <f ca="1">'Пятипредметные наборы'!$F11/INDIRECT(ADDRESS(MATCH(A1805,Таблицы!$T$3:$T$212)+1,5,,,Таблицы!$T$1))</f>
        <v>#N/A</v>
      </c>
      <c r="E1805" s="5" t="e">
        <f t="shared" ca="1" si="28"/>
        <v>#N/A</v>
      </c>
    </row>
    <row r="1806" spans="1:5" hidden="1" x14ac:dyDescent="0.3">
      <c r="A1806" t="str">
        <f ca="1">IF('Пятипредметные наборы'!$F12 &gt;=Параметры!$A$2,"{"&amp;'Пятипредметные наборы'!A12&amp;", "&amp;'Пятипредметные наборы'!B12&amp;", "&amp;'Пятипредметные наборы'!D12&amp;", "&amp;'Пятипредметные наборы'!E12&amp;"}","")</f>
        <v/>
      </c>
      <c r="B1806" t="str">
        <f ca="1">IF('Пятипредметные наборы'!$F12 &gt;=Параметры!$A$2,"{"&amp;'Пятипредметные наборы'!C12&amp;"}","")</f>
        <v/>
      </c>
      <c r="C1806">
        <f ca="1">'Пятипредметные наборы'!$F12/COUNT('Список покупок'!$A$2:$A$31)</f>
        <v>3.3333333333333333E-2</v>
      </c>
      <c r="D1806" t="e">
        <f ca="1">'Пятипредметные наборы'!$F12/INDIRECT(ADDRESS(MATCH(A1806,Таблицы!$T$3:$T$212)+1,5,,,Таблицы!$T$1))</f>
        <v>#N/A</v>
      </c>
      <c r="E1806" s="5" t="e">
        <f t="shared" ca="1" si="28"/>
        <v>#N/A</v>
      </c>
    </row>
    <row r="1807" spans="1:5" hidden="1" x14ac:dyDescent="0.3">
      <c r="A1807" t="e">
        <f ca="1">IF('Пятипредметные наборы'!$F13 &gt;=Параметры!$A$2,"{"&amp;'Пятипредметные наборы'!A13&amp;", "&amp;'Пятипредметные наборы'!B13&amp;", "&amp;'Пятипредметные наборы'!D13&amp;", "&amp;'Пятипредметные наборы'!E13&amp;"}","")</f>
        <v>#N/A</v>
      </c>
      <c r="B1807" t="e">
        <f ca="1">IF('Пятипредметные наборы'!$F13 &gt;=Параметры!$A$2,"{"&amp;'Пятипредметные наборы'!C13&amp;"}","")</f>
        <v>#N/A</v>
      </c>
      <c r="C1807" t="e">
        <f ca="1">'Пятипредметные наборы'!$F13/COUNT('Список покупок'!$A$2:$A$31)</f>
        <v>#N/A</v>
      </c>
      <c r="D1807" t="e">
        <f ca="1">'Пятипредметные наборы'!$F13/INDIRECT(ADDRESS(MATCH(A1807,Таблицы!$T$3:$T$212)+1,5,,,Таблицы!$T$1))</f>
        <v>#N/A</v>
      </c>
      <c r="E1807" s="5" t="e">
        <f t="shared" ca="1" si="28"/>
        <v>#N/A</v>
      </c>
    </row>
    <row r="1808" spans="1:5" hidden="1" x14ac:dyDescent="0.3">
      <c r="A1808" t="e">
        <f ca="1">IF('Пятипредметные наборы'!$F14 &gt;=Параметры!$A$2,"{"&amp;'Пятипредметные наборы'!A14&amp;", "&amp;'Пятипредметные наборы'!B14&amp;", "&amp;'Пятипредметные наборы'!D14&amp;", "&amp;'Пятипредметные наборы'!E14&amp;"}","")</f>
        <v>#N/A</v>
      </c>
      <c r="B1808" t="e">
        <f ca="1">IF('Пятипредметные наборы'!$F14 &gt;=Параметры!$A$2,"{"&amp;'Пятипредметные наборы'!C14&amp;"}","")</f>
        <v>#N/A</v>
      </c>
      <c r="C1808" t="e">
        <f ca="1">'Пятипредметные наборы'!$F14/COUNT('Список покупок'!$A$2:$A$31)</f>
        <v>#N/A</v>
      </c>
      <c r="D1808" t="e">
        <f ca="1">'Пятипредметные наборы'!$F14/INDIRECT(ADDRESS(MATCH(A1808,Таблицы!$T$3:$T$212)+1,5,,,Таблицы!$T$1))</f>
        <v>#N/A</v>
      </c>
      <c r="E1808" s="5" t="e">
        <f t="shared" ca="1" si="28"/>
        <v>#N/A</v>
      </c>
    </row>
    <row r="1809" spans="1:5" hidden="1" x14ac:dyDescent="0.3">
      <c r="A1809" t="e">
        <f ca="1">IF('Пятипредметные наборы'!$F15 &gt;=Параметры!$A$2,"{"&amp;'Пятипредметные наборы'!A15&amp;", "&amp;'Пятипредметные наборы'!B15&amp;", "&amp;'Пятипредметные наборы'!D15&amp;", "&amp;'Пятипредметные наборы'!E15&amp;"}","")</f>
        <v>#N/A</v>
      </c>
      <c r="B1809" t="e">
        <f ca="1">IF('Пятипредметные наборы'!$F15 &gt;=Параметры!$A$2,"{"&amp;'Пятипредметные наборы'!C15&amp;"}","")</f>
        <v>#N/A</v>
      </c>
      <c r="C1809" t="e">
        <f ca="1">'Пятипредметные наборы'!$F15/COUNT('Список покупок'!$A$2:$A$31)</f>
        <v>#N/A</v>
      </c>
      <c r="D1809" t="e">
        <f ca="1">'Пятипредметные наборы'!$F15/INDIRECT(ADDRESS(MATCH(A1809,Таблицы!$T$3:$T$212)+1,5,,,Таблицы!$T$1))</f>
        <v>#N/A</v>
      </c>
      <c r="E1809" s="5" t="e">
        <f t="shared" ca="1" si="28"/>
        <v>#N/A</v>
      </c>
    </row>
    <row r="1810" spans="1:5" hidden="1" x14ac:dyDescent="0.3">
      <c r="A1810" t="e">
        <f ca="1">IF('Пятипредметные наборы'!$F16 &gt;=Параметры!$A$2,"{"&amp;'Пятипредметные наборы'!A16&amp;", "&amp;'Пятипредметные наборы'!B16&amp;", "&amp;'Пятипредметные наборы'!D16&amp;", "&amp;'Пятипредметные наборы'!E16&amp;"}","")</f>
        <v>#N/A</v>
      </c>
      <c r="B1810" t="e">
        <f ca="1">IF('Пятипредметные наборы'!$F16 &gt;=Параметры!$A$2,"{"&amp;'Пятипредметные наборы'!C16&amp;"}","")</f>
        <v>#N/A</v>
      </c>
      <c r="C1810" t="e">
        <f ca="1">'Пятипредметные наборы'!$F16/COUNT('Список покупок'!$A$2:$A$31)</f>
        <v>#N/A</v>
      </c>
      <c r="D1810" t="e">
        <f ca="1">'Пятипредметные наборы'!$F16/INDIRECT(ADDRESS(MATCH(A1810,Таблицы!$T$3:$T$212)+1,5,,,Таблицы!$T$1))</f>
        <v>#N/A</v>
      </c>
      <c r="E1810" s="5" t="e">
        <f t="shared" ca="1" si="28"/>
        <v>#N/A</v>
      </c>
    </row>
    <row r="1811" spans="1:5" hidden="1" x14ac:dyDescent="0.3">
      <c r="A1811" t="e">
        <f ca="1">IF('Пятипредметные наборы'!$F17 &gt;=Параметры!$A$2,"{"&amp;'Пятипредметные наборы'!A17&amp;", "&amp;'Пятипредметные наборы'!B17&amp;", "&amp;'Пятипредметные наборы'!D17&amp;", "&amp;'Пятипредметные наборы'!E17&amp;"}","")</f>
        <v>#N/A</v>
      </c>
      <c r="B1811" t="e">
        <f ca="1">IF('Пятипредметные наборы'!$F17 &gt;=Параметры!$A$2,"{"&amp;'Пятипредметные наборы'!C17&amp;"}","")</f>
        <v>#N/A</v>
      </c>
      <c r="C1811" t="e">
        <f ca="1">'Пятипредметные наборы'!$F17/COUNT('Список покупок'!$A$2:$A$31)</f>
        <v>#N/A</v>
      </c>
      <c r="D1811" t="e">
        <f ca="1">'Пятипредметные наборы'!$F17/INDIRECT(ADDRESS(MATCH(A1811,Таблицы!$T$3:$T$212)+1,5,,,Таблицы!$T$1))</f>
        <v>#N/A</v>
      </c>
      <c r="E1811" s="5" t="e">
        <f t="shared" ca="1" si="28"/>
        <v>#N/A</v>
      </c>
    </row>
    <row r="1812" spans="1:5" hidden="1" x14ac:dyDescent="0.3">
      <c r="A1812" t="e">
        <f ca="1">IF('Пятипредметные наборы'!$F18 &gt;=Параметры!$A$2,"{"&amp;'Пятипредметные наборы'!A18&amp;", "&amp;'Пятипредметные наборы'!B18&amp;", "&amp;'Пятипредметные наборы'!D18&amp;", "&amp;'Пятипредметные наборы'!E18&amp;"}","")</f>
        <v>#N/A</v>
      </c>
      <c r="B1812" t="e">
        <f ca="1">IF('Пятипредметные наборы'!$F18 &gt;=Параметры!$A$2,"{"&amp;'Пятипредметные наборы'!C18&amp;"}","")</f>
        <v>#N/A</v>
      </c>
      <c r="C1812" t="e">
        <f ca="1">'Пятипредметные наборы'!$F18/COUNT('Список покупок'!$A$2:$A$31)</f>
        <v>#N/A</v>
      </c>
      <c r="D1812" t="e">
        <f ca="1">'Пятипредметные наборы'!$F18/INDIRECT(ADDRESS(MATCH(A1812,Таблицы!$T$3:$T$212)+1,5,,,Таблицы!$T$1))</f>
        <v>#N/A</v>
      </c>
      <c r="E1812" s="5" t="e">
        <f t="shared" ca="1" si="28"/>
        <v>#N/A</v>
      </c>
    </row>
    <row r="1813" spans="1:5" hidden="1" x14ac:dyDescent="0.3">
      <c r="A1813" t="str">
        <f ca="1">IF('Пятипредметные наборы'!$F19 &gt;=Параметры!$A$2,"{"&amp;'Пятипредметные наборы'!A19&amp;", "&amp;'Пятипредметные наборы'!B19&amp;", "&amp;'Пятипредметные наборы'!D19&amp;", "&amp;'Пятипредметные наборы'!E19&amp;"}","")</f>
        <v/>
      </c>
      <c r="B1813" t="str">
        <f ca="1">IF('Пятипредметные наборы'!$F19 &gt;=Параметры!$A$2,"{"&amp;'Пятипредметные наборы'!C19&amp;"}","")</f>
        <v/>
      </c>
      <c r="C1813">
        <f ca="1">'Пятипредметные наборы'!$F19/COUNT('Список покупок'!$A$2:$A$31)</f>
        <v>3.3333333333333333E-2</v>
      </c>
      <c r="D1813" t="e">
        <f ca="1">'Пятипредметные наборы'!$F19/INDIRECT(ADDRESS(MATCH(A1813,Таблицы!$T$3:$T$212)+1,5,,,Таблицы!$T$1))</f>
        <v>#N/A</v>
      </c>
      <c r="E1813" s="5" t="e">
        <f t="shared" ca="1" si="28"/>
        <v>#N/A</v>
      </c>
    </row>
    <row r="1814" spans="1:5" hidden="1" x14ac:dyDescent="0.3">
      <c r="A1814" t="e">
        <f ca="1">IF('Пятипредметные наборы'!$F20 &gt;=Параметры!$A$2,"{"&amp;'Пятипредметные наборы'!A20&amp;", "&amp;'Пятипредметные наборы'!B20&amp;", "&amp;'Пятипредметные наборы'!D20&amp;", "&amp;'Пятипредметные наборы'!E20&amp;"}","")</f>
        <v>#N/A</v>
      </c>
      <c r="B1814" t="e">
        <f ca="1">IF('Пятипредметные наборы'!$F20 &gt;=Параметры!$A$2,"{"&amp;'Пятипредметные наборы'!C20&amp;"}","")</f>
        <v>#N/A</v>
      </c>
      <c r="C1814" t="e">
        <f ca="1">'Пятипредметные наборы'!$F20/COUNT('Список покупок'!$A$2:$A$31)</f>
        <v>#N/A</v>
      </c>
      <c r="D1814" t="e">
        <f ca="1">'Пятипредметные наборы'!$F20/INDIRECT(ADDRESS(MATCH(A1814,Таблицы!$T$3:$T$212)+1,5,,,Таблицы!$T$1))</f>
        <v>#N/A</v>
      </c>
      <c r="E1814" s="5" t="e">
        <f t="shared" ca="1" si="28"/>
        <v>#N/A</v>
      </c>
    </row>
    <row r="1815" spans="1:5" hidden="1" x14ac:dyDescent="0.3">
      <c r="A1815" t="e">
        <f ca="1">IF('Пятипредметные наборы'!$F21 &gt;=Параметры!$A$2,"{"&amp;'Пятипредметные наборы'!A21&amp;", "&amp;'Пятипредметные наборы'!B21&amp;", "&amp;'Пятипредметные наборы'!D21&amp;", "&amp;'Пятипредметные наборы'!E21&amp;"}","")</f>
        <v>#N/A</v>
      </c>
      <c r="B1815" t="e">
        <f ca="1">IF('Пятипредметные наборы'!$F21 &gt;=Параметры!$A$2,"{"&amp;'Пятипредметные наборы'!C21&amp;"}","")</f>
        <v>#N/A</v>
      </c>
      <c r="C1815" t="e">
        <f ca="1">'Пятипредметные наборы'!$F21/COUNT('Список покупок'!$A$2:$A$31)</f>
        <v>#N/A</v>
      </c>
      <c r="D1815" t="e">
        <f ca="1">'Пятипредметные наборы'!$F21/INDIRECT(ADDRESS(MATCH(A1815,Таблицы!$T$3:$T$212)+1,5,,,Таблицы!$T$1))</f>
        <v>#N/A</v>
      </c>
      <c r="E1815" s="5" t="e">
        <f t="shared" ca="1" si="28"/>
        <v>#N/A</v>
      </c>
    </row>
    <row r="1816" spans="1:5" hidden="1" x14ac:dyDescent="0.3">
      <c r="A1816" t="e">
        <f ca="1">IF('Пятипредметные наборы'!$F22 &gt;=Параметры!$A$2,"{"&amp;'Пятипредметные наборы'!A22&amp;", "&amp;'Пятипредметные наборы'!B22&amp;", "&amp;'Пятипредметные наборы'!D22&amp;", "&amp;'Пятипредметные наборы'!E22&amp;"}","")</f>
        <v>#N/A</v>
      </c>
      <c r="B1816" t="e">
        <f ca="1">IF('Пятипредметные наборы'!$F22 &gt;=Параметры!$A$2,"{"&amp;'Пятипредметные наборы'!C22&amp;"}","")</f>
        <v>#N/A</v>
      </c>
      <c r="C1816" t="e">
        <f ca="1">'Пятипредметные наборы'!$F22/COUNT('Список покупок'!$A$2:$A$31)</f>
        <v>#N/A</v>
      </c>
      <c r="D1816" t="e">
        <f ca="1">'Пятипредметные наборы'!$F22/INDIRECT(ADDRESS(MATCH(A1816,Таблицы!$T$3:$T$212)+1,5,,,Таблицы!$T$1))</f>
        <v>#N/A</v>
      </c>
      <c r="E1816" s="5" t="e">
        <f t="shared" ca="1" si="28"/>
        <v>#N/A</v>
      </c>
    </row>
    <row r="1817" spans="1:5" hidden="1" x14ac:dyDescent="0.3">
      <c r="A1817" t="e">
        <f ca="1">IF('Пятипредметные наборы'!$F23 &gt;=Параметры!$A$2,"{"&amp;'Пятипредметные наборы'!A23&amp;", "&amp;'Пятипредметные наборы'!B23&amp;", "&amp;'Пятипредметные наборы'!D23&amp;", "&amp;'Пятипредметные наборы'!E23&amp;"}","")</f>
        <v>#N/A</v>
      </c>
      <c r="B1817" t="e">
        <f ca="1">IF('Пятипредметные наборы'!$F23 &gt;=Параметры!$A$2,"{"&amp;'Пятипредметные наборы'!C23&amp;"}","")</f>
        <v>#N/A</v>
      </c>
      <c r="C1817" t="e">
        <f ca="1">'Пятипредметные наборы'!$F23/COUNT('Список покупок'!$A$2:$A$31)</f>
        <v>#N/A</v>
      </c>
      <c r="D1817" t="e">
        <f ca="1">'Пятипредметные наборы'!$F23/INDIRECT(ADDRESS(MATCH(A1817,Таблицы!$T$3:$T$212)+1,5,,,Таблицы!$T$1))</f>
        <v>#N/A</v>
      </c>
      <c r="E1817" s="5" t="e">
        <f t="shared" ca="1" si="28"/>
        <v>#N/A</v>
      </c>
    </row>
    <row r="1818" spans="1:5" hidden="1" x14ac:dyDescent="0.3">
      <c r="A1818" t="e">
        <f ca="1">IF('Пятипредметные наборы'!$F24 &gt;=Параметры!$A$2,"{"&amp;'Пятипредметные наборы'!A24&amp;", "&amp;'Пятипредметные наборы'!B24&amp;", "&amp;'Пятипредметные наборы'!D24&amp;", "&amp;'Пятипредметные наборы'!E24&amp;"}","")</f>
        <v>#N/A</v>
      </c>
      <c r="B1818" t="e">
        <f ca="1">IF('Пятипредметные наборы'!$F24 &gt;=Параметры!$A$2,"{"&amp;'Пятипредметные наборы'!C24&amp;"}","")</f>
        <v>#N/A</v>
      </c>
      <c r="C1818" t="e">
        <f ca="1">'Пятипредметные наборы'!$F24/COUNT('Список покупок'!$A$2:$A$31)</f>
        <v>#N/A</v>
      </c>
      <c r="D1818" t="e">
        <f ca="1">'Пятипредметные наборы'!$F24/INDIRECT(ADDRESS(MATCH(A1818,Таблицы!$T$3:$T$212)+1,5,,,Таблицы!$T$1))</f>
        <v>#N/A</v>
      </c>
      <c r="E1818" s="5" t="e">
        <f t="shared" ca="1" si="28"/>
        <v>#N/A</v>
      </c>
    </row>
    <row r="1819" spans="1:5" hidden="1" x14ac:dyDescent="0.3">
      <c r="A1819" t="e">
        <f ca="1">IF('Пятипредметные наборы'!$F25 &gt;=Параметры!$A$2,"{"&amp;'Пятипредметные наборы'!A25&amp;", "&amp;'Пятипредметные наборы'!B25&amp;", "&amp;'Пятипредметные наборы'!D25&amp;", "&amp;'Пятипредметные наборы'!E25&amp;"}","")</f>
        <v>#N/A</v>
      </c>
      <c r="B1819" t="e">
        <f ca="1">IF('Пятипредметные наборы'!$F25 &gt;=Параметры!$A$2,"{"&amp;'Пятипредметные наборы'!C25&amp;"}","")</f>
        <v>#N/A</v>
      </c>
      <c r="C1819" t="e">
        <f ca="1">'Пятипредметные наборы'!$F25/COUNT('Список покупок'!$A$2:$A$31)</f>
        <v>#N/A</v>
      </c>
      <c r="D1819" t="e">
        <f ca="1">'Пятипредметные наборы'!$F25/INDIRECT(ADDRESS(MATCH(A1819,Таблицы!$T$3:$T$212)+1,5,,,Таблицы!$T$1))</f>
        <v>#N/A</v>
      </c>
      <c r="E1819" s="5" t="e">
        <f t="shared" ca="1" si="28"/>
        <v>#N/A</v>
      </c>
    </row>
    <row r="1820" spans="1:5" hidden="1" x14ac:dyDescent="0.3">
      <c r="A1820" t="e">
        <f ca="1">IF('Пятипредметные наборы'!$F26 &gt;=Параметры!$A$2,"{"&amp;'Пятипредметные наборы'!A26&amp;", "&amp;'Пятипредметные наборы'!B26&amp;", "&amp;'Пятипредметные наборы'!D26&amp;", "&amp;'Пятипредметные наборы'!E26&amp;"}","")</f>
        <v>#N/A</v>
      </c>
      <c r="B1820" t="e">
        <f ca="1">IF('Пятипредметные наборы'!$F26 &gt;=Параметры!$A$2,"{"&amp;'Пятипредметные наборы'!C26&amp;"}","")</f>
        <v>#N/A</v>
      </c>
      <c r="C1820" t="e">
        <f ca="1">'Пятипредметные наборы'!$F26/COUNT('Список покупок'!$A$2:$A$31)</f>
        <v>#N/A</v>
      </c>
      <c r="D1820" t="e">
        <f ca="1">'Пятипредметные наборы'!$F26/INDIRECT(ADDRESS(MATCH(A1820,Таблицы!$T$3:$T$212)+1,5,,,Таблицы!$T$1))</f>
        <v>#N/A</v>
      </c>
      <c r="E1820" s="5" t="e">
        <f t="shared" ca="1" si="28"/>
        <v>#N/A</v>
      </c>
    </row>
    <row r="1821" spans="1:5" hidden="1" x14ac:dyDescent="0.3">
      <c r="A1821" t="e">
        <f ca="1">IF('Пятипредметные наборы'!$F27 &gt;=Параметры!$A$2,"{"&amp;'Пятипредметные наборы'!A27&amp;", "&amp;'Пятипредметные наборы'!B27&amp;", "&amp;'Пятипредметные наборы'!D27&amp;", "&amp;'Пятипредметные наборы'!E27&amp;"}","")</f>
        <v>#N/A</v>
      </c>
      <c r="B1821" t="e">
        <f ca="1">IF('Пятипредметные наборы'!$F27 &gt;=Параметры!$A$2,"{"&amp;'Пятипредметные наборы'!C27&amp;"}","")</f>
        <v>#N/A</v>
      </c>
      <c r="C1821" t="e">
        <f ca="1">'Пятипредметные наборы'!$F27/COUNT('Список покупок'!$A$2:$A$31)</f>
        <v>#N/A</v>
      </c>
      <c r="D1821" t="e">
        <f ca="1">'Пятипредметные наборы'!$F27/INDIRECT(ADDRESS(MATCH(A1821,Таблицы!$T$3:$T$212)+1,5,,,Таблицы!$T$1))</f>
        <v>#N/A</v>
      </c>
      <c r="E1821" s="5" t="e">
        <f t="shared" ca="1" si="28"/>
        <v>#N/A</v>
      </c>
    </row>
    <row r="1822" spans="1:5" hidden="1" x14ac:dyDescent="0.3">
      <c r="A1822" t="e">
        <f ca="1">IF('Пятипредметные наборы'!$F28 &gt;=Параметры!$A$2,"{"&amp;'Пятипредметные наборы'!A28&amp;", "&amp;'Пятипредметные наборы'!B28&amp;", "&amp;'Пятипредметные наборы'!D28&amp;", "&amp;'Пятипредметные наборы'!E28&amp;"}","")</f>
        <v>#N/A</v>
      </c>
      <c r="B1822" t="e">
        <f ca="1">IF('Пятипредметные наборы'!$F28 &gt;=Параметры!$A$2,"{"&amp;'Пятипредметные наборы'!C28&amp;"}","")</f>
        <v>#N/A</v>
      </c>
      <c r="C1822" t="e">
        <f ca="1">'Пятипредметные наборы'!$F28/COUNT('Список покупок'!$A$2:$A$31)</f>
        <v>#N/A</v>
      </c>
      <c r="D1822" t="e">
        <f ca="1">'Пятипредметные наборы'!$F28/INDIRECT(ADDRESS(MATCH(A1822,Таблицы!$T$3:$T$212)+1,5,,,Таблицы!$T$1))</f>
        <v>#N/A</v>
      </c>
      <c r="E1822" s="5" t="e">
        <f t="shared" ca="1" si="28"/>
        <v>#N/A</v>
      </c>
    </row>
    <row r="1823" spans="1:5" hidden="1" x14ac:dyDescent="0.3">
      <c r="A1823" t="e">
        <f ca="1">IF('Пятипредметные наборы'!$F29 &gt;=Параметры!$A$2,"{"&amp;'Пятипредметные наборы'!A29&amp;", "&amp;'Пятипредметные наборы'!B29&amp;", "&amp;'Пятипредметные наборы'!D29&amp;", "&amp;'Пятипредметные наборы'!E29&amp;"}","")</f>
        <v>#N/A</v>
      </c>
      <c r="B1823" t="e">
        <f ca="1">IF('Пятипредметные наборы'!$F29 &gt;=Параметры!$A$2,"{"&amp;'Пятипредметные наборы'!C29&amp;"}","")</f>
        <v>#N/A</v>
      </c>
      <c r="C1823" t="e">
        <f ca="1">'Пятипредметные наборы'!$F29/COUNT('Список покупок'!$A$2:$A$31)</f>
        <v>#N/A</v>
      </c>
      <c r="D1823" t="e">
        <f ca="1">'Пятипредметные наборы'!$F29/INDIRECT(ADDRESS(MATCH(A1823,Таблицы!$T$3:$T$212)+1,5,,,Таблицы!$T$1))</f>
        <v>#N/A</v>
      </c>
      <c r="E1823" s="5" t="e">
        <f t="shared" ca="1" si="28"/>
        <v>#N/A</v>
      </c>
    </row>
    <row r="1824" spans="1:5" hidden="1" x14ac:dyDescent="0.3">
      <c r="A1824" t="e">
        <f ca="1">IF('Пятипредметные наборы'!$F30 &gt;=Параметры!$A$2,"{"&amp;'Пятипредметные наборы'!A30&amp;", "&amp;'Пятипредметные наборы'!B30&amp;", "&amp;'Пятипредметные наборы'!D30&amp;", "&amp;'Пятипредметные наборы'!E30&amp;"}","")</f>
        <v>#N/A</v>
      </c>
      <c r="B1824" t="e">
        <f ca="1">IF('Пятипредметные наборы'!$F30 &gt;=Параметры!$A$2,"{"&amp;'Пятипредметные наборы'!C30&amp;"}","")</f>
        <v>#N/A</v>
      </c>
      <c r="C1824" t="e">
        <f ca="1">'Пятипредметные наборы'!$F30/COUNT('Список покупок'!$A$2:$A$31)</f>
        <v>#N/A</v>
      </c>
      <c r="D1824" t="e">
        <f ca="1">'Пятипредметные наборы'!$F30/INDIRECT(ADDRESS(MATCH(A1824,Таблицы!$T$3:$T$212)+1,5,,,Таблицы!$T$1))</f>
        <v>#N/A</v>
      </c>
      <c r="E1824" s="5" t="e">
        <f t="shared" ca="1" si="28"/>
        <v>#N/A</v>
      </c>
    </row>
    <row r="1825" spans="1:5" hidden="1" x14ac:dyDescent="0.3">
      <c r="A1825" t="str">
        <f ca="1">IF('Пятипредметные наборы'!$F31 &gt;=Параметры!$A$2,"{"&amp;'Пятипредметные наборы'!A31&amp;", "&amp;'Пятипредметные наборы'!B31&amp;", "&amp;'Пятипредметные наборы'!D31&amp;", "&amp;'Пятипредметные наборы'!E31&amp;"}","")</f>
        <v/>
      </c>
      <c r="B1825" t="str">
        <f ca="1">IF('Пятипредметные наборы'!$F31 &gt;=Параметры!$A$2,"{"&amp;'Пятипредметные наборы'!C31&amp;"}","")</f>
        <v/>
      </c>
      <c r="C1825">
        <f ca="1">'Пятипредметные наборы'!$F31/COUNT('Список покупок'!$A$2:$A$31)</f>
        <v>6.6666666666666666E-2</v>
      </c>
      <c r="D1825" t="e">
        <f ca="1">'Пятипредметные наборы'!$F31/INDIRECT(ADDRESS(MATCH(A1825,Таблицы!$T$3:$T$212)+1,5,,,Таблицы!$T$1))</f>
        <v>#N/A</v>
      </c>
      <c r="E1825" s="5" t="e">
        <f t="shared" ca="1" si="28"/>
        <v>#N/A</v>
      </c>
    </row>
    <row r="1826" spans="1:5" hidden="1" x14ac:dyDescent="0.3">
      <c r="A1826" t="e">
        <f ca="1">IF('Пятипредметные наборы'!$F32 &gt;=Параметры!$A$2,"{"&amp;'Пятипредметные наборы'!A32&amp;", "&amp;'Пятипредметные наборы'!B32&amp;", "&amp;'Пятипредметные наборы'!D32&amp;", "&amp;'Пятипредметные наборы'!E32&amp;"}","")</f>
        <v>#N/A</v>
      </c>
      <c r="B1826" t="e">
        <f ca="1">IF('Пятипредметные наборы'!$F32 &gt;=Параметры!$A$2,"{"&amp;'Пятипредметные наборы'!C32&amp;"}","")</f>
        <v>#N/A</v>
      </c>
      <c r="C1826" t="e">
        <f ca="1">'Пятипредметные наборы'!$F32/COUNT('Список покупок'!$A$2:$A$31)</f>
        <v>#N/A</v>
      </c>
      <c r="D1826" t="e">
        <f ca="1">'Пятипредметные наборы'!$F32/INDIRECT(ADDRESS(MATCH(A1826,Таблицы!$T$3:$T$212)+1,5,,,Таблицы!$T$1))</f>
        <v>#N/A</v>
      </c>
      <c r="E1826" s="5" t="e">
        <f t="shared" ca="1" si="28"/>
        <v>#N/A</v>
      </c>
    </row>
    <row r="1827" spans="1:5" hidden="1" x14ac:dyDescent="0.3">
      <c r="A1827" t="e">
        <f ca="1">IF('Пятипредметные наборы'!$F33 &gt;=Параметры!$A$2,"{"&amp;'Пятипредметные наборы'!A33&amp;", "&amp;'Пятипредметные наборы'!B33&amp;", "&amp;'Пятипредметные наборы'!D33&amp;", "&amp;'Пятипредметные наборы'!E33&amp;"}","")</f>
        <v>#N/A</v>
      </c>
      <c r="B1827" t="e">
        <f ca="1">IF('Пятипредметные наборы'!$F33 &gt;=Параметры!$A$2,"{"&amp;'Пятипредметные наборы'!C33&amp;"}","")</f>
        <v>#N/A</v>
      </c>
      <c r="C1827" t="e">
        <f ca="1">'Пятипредметные наборы'!$F33/COUNT('Список покупок'!$A$2:$A$31)</f>
        <v>#N/A</v>
      </c>
      <c r="D1827" t="e">
        <f ca="1">'Пятипредметные наборы'!$F33/INDIRECT(ADDRESS(MATCH(A1827,Таблицы!$T$3:$T$212)+1,5,,,Таблицы!$T$1))</f>
        <v>#N/A</v>
      </c>
      <c r="E1827" s="5" t="e">
        <f t="shared" ca="1" si="28"/>
        <v>#N/A</v>
      </c>
    </row>
    <row r="1828" spans="1:5" hidden="1" x14ac:dyDescent="0.3">
      <c r="A1828" t="e">
        <f ca="1">IF('Пятипредметные наборы'!$F34 &gt;=Параметры!$A$2,"{"&amp;'Пятипредметные наборы'!A34&amp;", "&amp;'Пятипредметные наборы'!B34&amp;", "&amp;'Пятипредметные наборы'!D34&amp;", "&amp;'Пятипредметные наборы'!E34&amp;"}","")</f>
        <v>#N/A</v>
      </c>
      <c r="B1828" t="e">
        <f ca="1">IF('Пятипредметные наборы'!$F34 &gt;=Параметры!$A$2,"{"&amp;'Пятипредметные наборы'!C34&amp;"}","")</f>
        <v>#N/A</v>
      </c>
      <c r="C1828" t="e">
        <f ca="1">'Пятипредметные наборы'!$F34/COUNT('Список покупок'!$A$2:$A$31)</f>
        <v>#N/A</v>
      </c>
      <c r="D1828" t="e">
        <f ca="1">'Пятипредметные наборы'!$F34/INDIRECT(ADDRESS(MATCH(A1828,Таблицы!$T$3:$T$212)+1,5,,,Таблицы!$T$1))</f>
        <v>#N/A</v>
      </c>
      <c r="E1828" s="5" t="e">
        <f t="shared" ca="1" si="28"/>
        <v>#N/A</v>
      </c>
    </row>
    <row r="1829" spans="1:5" hidden="1" x14ac:dyDescent="0.3">
      <c r="A1829" t="e">
        <f ca="1">IF('Пятипредметные наборы'!$F35 &gt;=Параметры!$A$2,"{"&amp;'Пятипредметные наборы'!A35&amp;", "&amp;'Пятипредметные наборы'!B35&amp;", "&amp;'Пятипредметные наборы'!D35&amp;", "&amp;'Пятипредметные наборы'!E35&amp;"}","")</f>
        <v>#N/A</v>
      </c>
      <c r="B1829" t="e">
        <f ca="1">IF('Пятипредметные наборы'!$F35 &gt;=Параметры!$A$2,"{"&amp;'Пятипредметные наборы'!C35&amp;"}","")</f>
        <v>#N/A</v>
      </c>
      <c r="C1829" t="e">
        <f ca="1">'Пятипредметные наборы'!$F35/COUNT('Список покупок'!$A$2:$A$31)</f>
        <v>#N/A</v>
      </c>
      <c r="D1829" t="e">
        <f ca="1">'Пятипредметные наборы'!$F35/INDIRECT(ADDRESS(MATCH(A1829,Таблицы!$T$3:$T$212)+1,5,,,Таблицы!$T$1))</f>
        <v>#N/A</v>
      </c>
      <c r="E1829" s="5" t="e">
        <f t="shared" ca="1" si="28"/>
        <v>#N/A</v>
      </c>
    </row>
    <row r="1830" spans="1:5" hidden="1" x14ac:dyDescent="0.3">
      <c r="A1830" t="str">
        <f ca="1">IF('Пятипредметные наборы'!$F36 &gt;=Параметры!$A$2,"{"&amp;'Пятипредметные наборы'!A36&amp;", "&amp;'Пятипредметные наборы'!B36&amp;", "&amp;'Пятипредметные наборы'!D36&amp;", "&amp;'Пятипредметные наборы'!E36&amp;"}","")</f>
        <v/>
      </c>
      <c r="B1830" t="str">
        <f ca="1">IF('Пятипредметные наборы'!$F36 &gt;=Параметры!$A$2,"{"&amp;'Пятипредметные наборы'!C36&amp;"}","")</f>
        <v/>
      </c>
      <c r="C1830">
        <f ca="1">'Пятипредметные наборы'!$F36/COUNT('Список покупок'!$A$2:$A$31)</f>
        <v>0</v>
      </c>
      <c r="D1830" t="e">
        <f ca="1">'Пятипредметные наборы'!$F36/INDIRECT(ADDRESS(MATCH(A1830,Таблицы!$T$3:$T$212)+1,5,,,Таблицы!$T$1))</f>
        <v>#N/A</v>
      </c>
      <c r="E1830" s="5" t="e">
        <f t="shared" ca="1" si="28"/>
        <v>#N/A</v>
      </c>
    </row>
    <row r="1831" spans="1:5" hidden="1" x14ac:dyDescent="0.3">
      <c r="A1831" t="e">
        <f ca="1">IF('Пятипредметные наборы'!$F37 &gt;=Параметры!$A$2,"{"&amp;'Пятипредметные наборы'!A37&amp;", "&amp;'Пятипредметные наборы'!B37&amp;", "&amp;'Пятипредметные наборы'!D37&amp;", "&amp;'Пятипредметные наборы'!E37&amp;"}","")</f>
        <v>#N/A</v>
      </c>
      <c r="B1831" t="e">
        <f ca="1">IF('Пятипредметные наборы'!$F37 &gt;=Параметры!$A$2,"{"&amp;'Пятипредметные наборы'!C37&amp;"}","")</f>
        <v>#N/A</v>
      </c>
      <c r="C1831" t="e">
        <f ca="1">'Пятипредметные наборы'!$F37/COUNT('Список покупок'!$A$2:$A$31)</f>
        <v>#N/A</v>
      </c>
      <c r="D1831" t="e">
        <f ca="1">'Пятипредметные наборы'!$F37/INDIRECT(ADDRESS(MATCH(A1831,Таблицы!$T$3:$T$212)+1,5,,,Таблицы!$T$1))</f>
        <v>#N/A</v>
      </c>
      <c r="E1831" s="5" t="e">
        <f t="shared" ca="1" si="28"/>
        <v>#N/A</v>
      </c>
    </row>
    <row r="1832" spans="1:5" hidden="1" x14ac:dyDescent="0.3">
      <c r="A1832" t="e">
        <f ca="1">IF('Пятипредметные наборы'!$F38 &gt;=Параметры!$A$2,"{"&amp;'Пятипредметные наборы'!A38&amp;", "&amp;'Пятипредметные наборы'!B38&amp;", "&amp;'Пятипредметные наборы'!D38&amp;", "&amp;'Пятипредметные наборы'!E38&amp;"}","")</f>
        <v>#N/A</v>
      </c>
      <c r="B1832" t="e">
        <f ca="1">IF('Пятипредметные наборы'!$F38 &gt;=Параметры!$A$2,"{"&amp;'Пятипредметные наборы'!C38&amp;"}","")</f>
        <v>#N/A</v>
      </c>
      <c r="C1832" t="e">
        <f ca="1">'Пятипредметные наборы'!$F38/COUNT('Список покупок'!$A$2:$A$31)</f>
        <v>#N/A</v>
      </c>
      <c r="D1832" t="e">
        <f ca="1">'Пятипредметные наборы'!$F38/INDIRECT(ADDRESS(MATCH(A1832,Таблицы!$T$3:$T$212)+1,5,,,Таблицы!$T$1))</f>
        <v>#N/A</v>
      </c>
      <c r="E1832" s="5" t="e">
        <f t="shared" ca="1" si="28"/>
        <v>#N/A</v>
      </c>
    </row>
    <row r="1833" spans="1:5" hidden="1" x14ac:dyDescent="0.3">
      <c r="A1833" t="e">
        <f ca="1">IF('Пятипредметные наборы'!$F39 &gt;=Параметры!$A$2,"{"&amp;'Пятипредметные наборы'!A39&amp;", "&amp;'Пятипредметные наборы'!B39&amp;", "&amp;'Пятипредметные наборы'!D39&amp;", "&amp;'Пятипредметные наборы'!E39&amp;"}","")</f>
        <v>#N/A</v>
      </c>
      <c r="B1833" t="e">
        <f ca="1">IF('Пятипредметные наборы'!$F39 &gt;=Параметры!$A$2,"{"&amp;'Пятипредметные наборы'!C39&amp;"}","")</f>
        <v>#N/A</v>
      </c>
      <c r="C1833" t="e">
        <f ca="1">'Пятипредметные наборы'!$F39/COUNT('Список покупок'!$A$2:$A$31)</f>
        <v>#N/A</v>
      </c>
      <c r="D1833" t="e">
        <f ca="1">'Пятипредметные наборы'!$F39/INDIRECT(ADDRESS(MATCH(A1833,Таблицы!$T$3:$T$212)+1,5,,,Таблицы!$T$1))</f>
        <v>#N/A</v>
      </c>
      <c r="E1833" s="5" t="e">
        <f t="shared" ca="1" si="28"/>
        <v>#N/A</v>
      </c>
    </row>
    <row r="1834" spans="1:5" hidden="1" x14ac:dyDescent="0.3">
      <c r="A1834" t="e">
        <f ca="1">IF('Пятипредметные наборы'!$F40 &gt;=Параметры!$A$2,"{"&amp;'Пятипредметные наборы'!A40&amp;", "&amp;'Пятипредметные наборы'!B40&amp;", "&amp;'Пятипредметные наборы'!D40&amp;", "&amp;'Пятипредметные наборы'!E40&amp;"}","")</f>
        <v>#N/A</v>
      </c>
      <c r="B1834" t="e">
        <f ca="1">IF('Пятипредметные наборы'!$F40 &gt;=Параметры!$A$2,"{"&amp;'Пятипредметные наборы'!C40&amp;"}","")</f>
        <v>#N/A</v>
      </c>
      <c r="C1834" t="e">
        <f ca="1">'Пятипредметные наборы'!$F40/COUNT('Список покупок'!$A$2:$A$31)</f>
        <v>#N/A</v>
      </c>
      <c r="D1834" t="e">
        <f ca="1">'Пятипредметные наборы'!$F40/INDIRECT(ADDRESS(MATCH(A1834,Таблицы!$T$3:$T$212)+1,5,,,Таблицы!$T$1))</f>
        <v>#N/A</v>
      </c>
      <c r="E1834" s="5" t="e">
        <f t="shared" ca="1" si="28"/>
        <v>#N/A</v>
      </c>
    </row>
    <row r="1835" spans="1:5" hidden="1" x14ac:dyDescent="0.3">
      <c r="A1835" t="e">
        <f ca="1">IF('Пятипредметные наборы'!$F41 &gt;=Параметры!$A$2,"{"&amp;'Пятипредметные наборы'!A41&amp;", "&amp;'Пятипредметные наборы'!B41&amp;", "&amp;'Пятипредметные наборы'!D41&amp;", "&amp;'Пятипредметные наборы'!E41&amp;"}","")</f>
        <v>#N/A</v>
      </c>
      <c r="B1835" t="e">
        <f ca="1">IF('Пятипредметные наборы'!$F41 &gt;=Параметры!$A$2,"{"&amp;'Пятипредметные наборы'!C41&amp;"}","")</f>
        <v>#N/A</v>
      </c>
      <c r="C1835" t="e">
        <f ca="1">'Пятипредметные наборы'!$F41/COUNT('Список покупок'!$A$2:$A$31)</f>
        <v>#N/A</v>
      </c>
      <c r="D1835" t="e">
        <f ca="1">'Пятипредметные наборы'!$F41/INDIRECT(ADDRESS(MATCH(A1835,Таблицы!$T$3:$T$212)+1,5,,,Таблицы!$T$1))</f>
        <v>#N/A</v>
      </c>
      <c r="E1835" s="5" t="e">
        <f t="shared" ca="1" si="28"/>
        <v>#N/A</v>
      </c>
    </row>
    <row r="1836" spans="1:5" hidden="1" x14ac:dyDescent="0.3">
      <c r="A1836" t="e">
        <f ca="1">IF('Пятипредметные наборы'!$F42 &gt;=Параметры!$A$2,"{"&amp;'Пятипредметные наборы'!A42&amp;", "&amp;'Пятипредметные наборы'!B42&amp;", "&amp;'Пятипредметные наборы'!D42&amp;", "&amp;'Пятипредметные наборы'!E42&amp;"}","")</f>
        <v>#N/A</v>
      </c>
      <c r="B1836" t="e">
        <f ca="1">IF('Пятипредметные наборы'!$F42 &gt;=Параметры!$A$2,"{"&amp;'Пятипредметные наборы'!C42&amp;"}","")</f>
        <v>#N/A</v>
      </c>
      <c r="C1836" t="e">
        <f ca="1">'Пятипредметные наборы'!$F42/COUNT('Список покупок'!$A$2:$A$31)</f>
        <v>#N/A</v>
      </c>
      <c r="D1836" t="e">
        <f ca="1">'Пятипредметные наборы'!$F42/INDIRECT(ADDRESS(MATCH(A1836,Таблицы!$T$3:$T$212)+1,5,,,Таблицы!$T$1))</f>
        <v>#N/A</v>
      </c>
      <c r="E1836" s="5" t="e">
        <f t="shared" ca="1" si="28"/>
        <v>#N/A</v>
      </c>
    </row>
    <row r="1837" spans="1:5" hidden="1" x14ac:dyDescent="0.3">
      <c r="A1837" t="e">
        <f ca="1">IF('Пятипредметные наборы'!$F43 &gt;=Параметры!$A$2,"{"&amp;'Пятипредметные наборы'!A43&amp;", "&amp;'Пятипредметные наборы'!B43&amp;", "&amp;'Пятипредметные наборы'!D43&amp;", "&amp;'Пятипредметные наборы'!E43&amp;"}","")</f>
        <v>#N/A</v>
      </c>
      <c r="B1837" t="e">
        <f ca="1">IF('Пятипредметные наборы'!$F43 &gt;=Параметры!$A$2,"{"&amp;'Пятипредметные наборы'!C43&amp;"}","")</f>
        <v>#N/A</v>
      </c>
      <c r="C1837" t="e">
        <f ca="1">'Пятипредметные наборы'!$F43/COUNT('Список покупок'!$A$2:$A$31)</f>
        <v>#N/A</v>
      </c>
      <c r="D1837" t="e">
        <f ca="1">'Пятипредметные наборы'!$F43/INDIRECT(ADDRESS(MATCH(A1837,Таблицы!$T$3:$T$212)+1,5,,,Таблицы!$T$1))</f>
        <v>#N/A</v>
      </c>
      <c r="E1837" s="5" t="e">
        <f t="shared" ca="1" si="28"/>
        <v>#N/A</v>
      </c>
    </row>
    <row r="1838" spans="1:5" hidden="1" x14ac:dyDescent="0.3">
      <c r="A1838" t="e">
        <f ca="1">IF('Пятипредметные наборы'!$F44 &gt;=Параметры!$A$2,"{"&amp;'Пятипредметные наборы'!A44&amp;", "&amp;'Пятипредметные наборы'!B44&amp;", "&amp;'Пятипредметные наборы'!D44&amp;", "&amp;'Пятипредметные наборы'!E44&amp;"}","")</f>
        <v>#N/A</v>
      </c>
      <c r="B1838" t="e">
        <f ca="1">IF('Пятипредметные наборы'!$F44 &gt;=Параметры!$A$2,"{"&amp;'Пятипредметные наборы'!C44&amp;"}","")</f>
        <v>#N/A</v>
      </c>
      <c r="C1838" t="e">
        <f ca="1">'Пятипредметные наборы'!$F44/COUNT('Список покупок'!$A$2:$A$31)</f>
        <v>#N/A</v>
      </c>
      <c r="D1838" t="e">
        <f ca="1">'Пятипредметные наборы'!$F44/INDIRECT(ADDRESS(MATCH(A1838,Таблицы!$T$3:$T$212)+1,5,,,Таблицы!$T$1))</f>
        <v>#N/A</v>
      </c>
      <c r="E1838" s="5" t="e">
        <f t="shared" ca="1" si="28"/>
        <v>#N/A</v>
      </c>
    </row>
    <row r="1839" spans="1:5" hidden="1" x14ac:dyDescent="0.3">
      <c r="A1839" t="e">
        <f ca="1">IF('Пятипредметные наборы'!$F45 &gt;=Параметры!$A$2,"{"&amp;'Пятипредметные наборы'!A45&amp;", "&amp;'Пятипредметные наборы'!B45&amp;", "&amp;'Пятипредметные наборы'!D45&amp;", "&amp;'Пятипредметные наборы'!E45&amp;"}","")</f>
        <v>#N/A</v>
      </c>
      <c r="B1839" t="e">
        <f ca="1">IF('Пятипредметные наборы'!$F45 &gt;=Параметры!$A$2,"{"&amp;'Пятипредметные наборы'!C45&amp;"}","")</f>
        <v>#N/A</v>
      </c>
      <c r="C1839" t="e">
        <f ca="1">'Пятипредметные наборы'!$F45/COUNT('Список покупок'!$A$2:$A$31)</f>
        <v>#N/A</v>
      </c>
      <c r="D1839" t="e">
        <f ca="1">'Пятипредметные наборы'!$F45/INDIRECT(ADDRESS(MATCH(A1839,Таблицы!$T$3:$T$212)+1,5,,,Таблицы!$T$1))</f>
        <v>#N/A</v>
      </c>
      <c r="E1839" s="5" t="e">
        <f t="shared" ca="1" si="28"/>
        <v>#N/A</v>
      </c>
    </row>
    <row r="1840" spans="1:5" hidden="1" x14ac:dyDescent="0.3">
      <c r="A1840" t="e">
        <f ca="1">IF('Пятипредметные наборы'!$F46 &gt;=Параметры!$A$2,"{"&amp;'Пятипредметные наборы'!A46&amp;", "&amp;'Пятипредметные наборы'!B46&amp;", "&amp;'Пятипредметные наборы'!D46&amp;", "&amp;'Пятипредметные наборы'!E46&amp;"}","")</f>
        <v>#N/A</v>
      </c>
      <c r="B1840" t="e">
        <f ca="1">IF('Пятипредметные наборы'!$F46 &gt;=Параметры!$A$2,"{"&amp;'Пятипредметные наборы'!C46&amp;"}","")</f>
        <v>#N/A</v>
      </c>
      <c r="C1840" t="e">
        <f ca="1">'Пятипредметные наборы'!$F46/COUNT('Список покупок'!$A$2:$A$31)</f>
        <v>#N/A</v>
      </c>
      <c r="D1840" t="e">
        <f ca="1">'Пятипредметные наборы'!$F46/INDIRECT(ADDRESS(MATCH(A1840,Таблицы!$T$3:$T$212)+1,5,,,Таблицы!$T$1))</f>
        <v>#N/A</v>
      </c>
      <c r="E1840" s="5" t="e">
        <f t="shared" ca="1" si="28"/>
        <v>#N/A</v>
      </c>
    </row>
    <row r="1841" spans="1:5" hidden="1" x14ac:dyDescent="0.3">
      <c r="A1841" t="str">
        <f ca="1">IF('Пятипредметные наборы'!$F47 &gt;=Параметры!$A$2,"{"&amp;'Пятипредметные наборы'!A47&amp;", "&amp;'Пятипредметные наборы'!B47&amp;", "&amp;'Пятипредметные наборы'!D47&amp;", "&amp;'Пятипредметные наборы'!E47&amp;"}","")</f>
        <v/>
      </c>
      <c r="B1841" t="str">
        <f ca="1">IF('Пятипредметные наборы'!$F47 &gt;=Параметры!$A$2,"{"&amp;'Пятипредметные наборы'!C47&amp;"}","")</f>
        <v/>
      </c>
      <c r="C1841">
        <f ca="1">'Пятипредметные наборы'!$F47/COUNT('Список покупок'!$A$2:$A$31)</f>
        <v>3.3333333333333333E-2</v>
      </c>
      <c r="D1841" t="e">
        <f ca="1">'Пятипредметные наборы'!$F47/INDIRECT(ADDRESS(MATCH(A1841,Таблицы!$T$3:$T$212)+1,5,,,Таблицы!$T$1))</f>
        <v>#N/A</v>
      </c>
      <c r="E1841" s="5" t="e">
        <f t="shared" ca="1" si="28"/>
        <v>#N/A</v>
      </c>
    </row>
    <row r="1842" spans="1:5" hidden="1" x14ac:dyDescent="0.3">
      <c r="A1842" t="e">
        <f ca="1">IF('Пятипредметные наборы'!$F48 &gt;=Параметры!$A$2,"{"&amp;'Пятипредметные наборы'!A48&amp;", "&amp;'Пятипредметные наборы'!B48&amp;", "&amp;'Пятипредметные наборы'!D48&amp;", "&amp;'Пятипредметные наборы'!E48&amp;"}","")</f>
        <v>#N/A</v>
      </c>
      <c r="B1842" t="e">
        <f ca="1">IF('Пятипредметные наборы'!$F48 &gt;=Параметры!$A$2,"{"&amp;'Пятипредметные наборы'!C48&amp;"}","")</f>
        <v>#N/A</v>
      </c>
      <c r="C1842" t="e">
        <f ca="1">'Пятипредметные наборы'!$F48/COUNT('Список покупок'!$A$2:$A$31)</f>
        <v>#N/A</v>
      </c>
      <c r="D1842" t="e">
        <f ca="1">'Пятипредметные наборы'!$F48/INDIRECT(ADDRESS(MATCH(A1842,Таблицы!$T$3:$T$212)+1,5,,,Таблицы!$T$1))</f>
        <v>#N/A</v>
      </c>
      <c r="E1842" s="5" t="e">
        <f t="shared" ca="1" si="28"/>
        <v>#N/A</v>
      </c>
    </row>
    <row r="1843" spans="1:5" hidden="1" x14ac:dyDescent="0.3">
      <c r="A1843" t="e">
        <f ca="1">IF('Пятипредметные наборы'!$F49 &gt;=Параметры!$A$2,"{"&amp;'Пятипредметные наборы'!A49&amp;", "&amp;'Пятипредметные наборы'!B49&amp;", "&amp;'Пятипредметные наборы'!D49&amp;", "&amp;'Пятипредметные наборы'!E49&amp;"}","")</f>
        <v>#N/A</v>
      </c>
      <c r="B1843" t="e">
        <f ca="1">IF('Пятипредметные наборы'!$F49 &gt;=Параметры!$A$2,"{"&amp;'Пятипредметные наборы'!C49&amp;"}","")</f>
        <v>#N/A</v>
      </c>
      <c r="C1843" t="e">
        <f ca="1">'Пятипредметные наборы'!$F49/COUNT('Список покупок'!$A$2:$A$31)</f>
        <v>#N/A</v>
      </c>
      <c r="D1843" t="e">
        <f ca="1">'Пятипредметные наборы'!$F49/INDIRECT(ADDRESS(MATCH(A1843,Таблицы!$T$3:$T$212)+1,5,,,Таблицы!$T$1))</f>
        <v>#N/A</v>
      </c>
      <c r="E1843" s="5" t="e">
        <f t="shared" ca="1" si="28"/>
        <v>#N/A</v>
      </c>
    </row>
    <row r="1844" spans="1:5" hidden="1" x14ac:dyDescent="0.3">
      <c r="A1844" t="e">
        <f ca="1">IF('Пятипредметные наборы'!$F50 &gt;=Параметры!$A$2,"{"&amp;'Пятипредметные наборы'!A50&amp;", "&amp;'Пятипредметные наборы'!B50&amp;", "&amp;'Пятипредметные наборы'!D50&amp;", "&amp;'Пятипредметные наборы'!E50&amp;"}","")</f>
        <v>#N/A</v>
      </c>
      <c r="B1844" t="e">
        <f ca="1">IF('Пятипредметные наборы'!$F50 &gt;=Параметры!$A$2,"{"&amp;'Пятипредметные наборы'!C50&amp;"}","")</f>
        <v>#N/A</v>
      </c>
      <c r="C1844" t="e">
        <f ca="1">'Пятипредметные наборы'!$F50/COUNT('Список покупок'!$A$2:$A$31)</f>
        <v>#N/A</v>
      </c>
      <c r="D1844" t="e">
        <f ca="1">'Пятипредметные наборы'!$F50/INDIRECT(ADDRESS(MATCH(A1844,Таблицы!$T$3:$T$212)+1,5,,,Таблицы!$T$1))</f>
        <v>#N/A</v>
      </c>
      <c r="E1844" s="5" t="e">
        <f t="shared" ca="1" si="28"/>
        <v>#N/A</v>
      </c>
    </row>
    <row r="1845" spans="1:5" hidden="1" x14ac:dyDescent="0.3">
      <c r="A1845" t="e">
        <f ca="1">IF('Пятипредметные наборы'!$F51 &gt;=Параметры!$A$2,"{"&amp;'Пятипредметные наборы'!A51&amp;", "&amp;'Пятипредметные наборы'!B51&amp;", "&amp;'Пятипредметные наборы'!D51&amp;", "&amp;'Пятипредметные наборы'!E51&amp;"}","")</f>
        <v>#N/A</v>
      </c>
      <c r="B1845" t="e">
        <f ca="1">IF('Пятипредметные наборы'!$F51 &gt;=Параметры!$A$2,"{"&amp;'Пятипредметные наборы'!C51&amp;"}","")</f>
        <v>#N/A</v>
      </c>
      <c r="C1845" t="e">
        <f ca="1">'Пятипредметные наборы'!$F51/COUNT('Список покупок'!$A$2:$A$31)</f>
        <v>#N/A</v>
      </c>
      <c r="D1845" t="e">
        <f ca="1">'Пятипредметные наборы'!$F51/INDIRECT(ADDRESS(MATCH(A1845,Таблицы!$T$3:$T$212)+1,5,,,Таблицы!$T$1))</f>
        <v>#N/A</v>
      </c>
      <c r="E1845" s="5" t="e">
        <f t="shared" ca="1" si="28"/>
        <v>#N/A</v>
      </c>
    </row>
    <row r="1846" spans="1:5" hidden="1" x14ac:dyDescent="0.3">
      <c r="A1846" t="e">
        <f ca="1">IF('Пятипредметные наборы'!$F52 &gt;=Параметры!$A$2,"{"&amp;'Пятипредметные наборы'!A52&amp;", "&amp;'Пятипредметные наборы'!B52&amp;", "&amp;'Пятипредметные наборы'!D52&amp;", "&amp;'Пятипредметные наборы'!E52&amp;"}","")</f>
        <v>#N/A</v>
      </c>
      <c r="B1846" t="e">
        <f ca="1">IF('Пятипредметные наборы'!$F52 &gt;=Параметры!$A$2,"{"&amp;'Пятипредметные наборы'!C52&amp;"}","")</f>
        <v>#N/A</v>
      </c>
      <c r="C1846" t="e">
        <f ca="1">'Пятипредметные наборы'!$F52/COUNT('Список покупок'!$A$2:$A$31)</f>
        <v>#N/A</v>
      </c>
      <c r="D1846" t="e">
        <f ca="1">'Пятипредметные наборы'!$F52/INDIRECT(ADDRESS(MATCH(A1846,Таблицы!$T$3:$T$212)+1,5,,,Таблицы!$T$1))</f>
        <v>#N/A</v>
      </c>
      <c r="E1846" s="5" t="e">
        <f t="shared" ca="1" si="28"/>
        <v>#N/A</v>
      </c>
    </row>
    <row r="1847" spans="1:5" hidden="1" x14ac:dyDescent="0.3">
      <c r="A1847" t="e">
        <f ca="1">IF('Пятипредметные наборы'!$F53 &gt;=Параметры!$A$2,"{"&amp;'Пятипредметные наборы'!A53&amp;", "&amp;'Пятипредметные наборы'!B53&amp;", "&amp;'Пятипредметные наборы'!D53&amp;", "&amp;'Пятипредметные наборы'!E53&amp;"}","")</f>
        <v>#N/A</v>
      </c>
      <c r="B1847" t="e">
        <f ca="1">IF('Пятипредметные наборы'!$F53 &gt;=Параметры!$A$2,"{"&amp;'Пятипредметные наборы'!C53&amp;"}","")</f>
        <v>#N/A</v>
      </c>
      <c r="C1847" t="e">
        <f ca="1">'Пятипредметные наборы'!$F53/COUNT('Список покупок'!$A$2:$A$31)</f>
        <v>#N/A</v>
      </c>
      <c r="D1847" t="e">
        <f ca="1">'Пятипредметные наборы'!$F53/INDIRECT(ADDRESS(MATCH(A1847,Таблицы!$T$3:$T$212)+1,5,,,Таблицы!$T$1))</f>
        <v>#N/A</v>
      </c>
      <c r="E1847" s="5" t="e">
        <f t="shared" ca="1" si="28"/>
        <v>#N/A</v>
      </c>
    </row>
    <row r="1848" spans="1:5" hidden="1" x14ac:dyDescent="0.3">
      <c r="A1848" t="e">
        <f ca="1">IF('Пятипредметные наборы'!$F54 &gt;=Параметры!$A$2,"{"&amp;'Пятипредметные наборы'!A54&amp;", "&amp;'Пятипредметные наборы'!B54&amp;", "&amp;'Пятипредметные наборы'!D54&amp;", "&amp;'Пятипредметные наборы'!E54&amp;"}","")</f>
        <v>#N/A</v>
      </c>
      <c r="B1848" t="e">
        <f ca="1">IF('Пятипредметные наборы'!$F54 &gt;=Параметры!$A$2,"{"&amp;'Пятипредметные наборы'!C54&amp;"}","")</f>
        <v>#N/A</v>
      </c>
      <c r="C1848" t="e">
        <f ca="1">'Пятипредметные наборы'!$F54/COUNT('Список покупок'!$A$2:$A$31)</f>
        <v>#N/A</v>
      </c>
      <c r="D1848" t="e">
        <f ca="1">'Пятипредметные наборы'!$F54/INDIRECT(ADDRESS(MATCH(A1848,Таблицы!$T$3:$T$212)+1,5,,,Таблицы!$T$1))</f>
        <v>#N/A</v>
      </c>
      <c r="E1848" s="5" t="e">
        <f t="shared" ca="1" si="28"/>
        <v>#N/A</v>
      </c>
    </row>
    <row r="1849" spans="1:5" hidden="1" x14ac:dyDescent="0.3">
      <c r="A1849" t="e">
        <f ca="1">IF('Пятипредметные наборы'!$F55 &gt;=Параметры!$A$2,"{"&amp;'Пятипредметные наборы'!A55&amp;", "&amp;'Пятипредметные наборы'!B55&amp;", "&amp;'Пятипредметные наборы'!D55&amp;", "&amp;'Пятипредметные наборы'!E55&amp;"}","")</f>
        <v>#N/A</v>
      </c>
      <c r="B1849" t="e">
        <f ca="1">IF('Пятипредметные наборы'!$F55 &gt;=Параметры!$A$2,"{"&amp;'Пятипредметные наборы'!C55&amp;"}","")</f>
        <v>#N/A</v>
      </c>
      <c r="C1849" t="e">
        <f ca="1">'Пятипредметные наборы'!$F55/COUNT('Список покупок'!$A$2:$A$31)</f>
        <v>#N/A</v>
      </c>
      <c r="D1849" t="e">
        <f ca="1">'Пятипредметные наборы'!$F55/INDIRECT(ADDRESS(MATCH(A1849,Таблицы!$T$3:$T$212)+1,5,,,Таблицы!$T$1))</f>
        <v>#N/A</v>
      </c>
      <c r="E1849" s="5" t="e">
        <f t="shared" ca="1" si="28"/>
        <v>#N/A</v>
      </c>
    </row>
    <row r="1850" spans="1:5" hidden="1" x14ac:dyDescent="0.3">
      <c r="A1850" t="e">
        <f ca="1">IF('Пятипредметные наборы'!$F56 &gt;=Параметры!$A$2,"{"&amp;'Пятипредметные наборы'!A56&amp;", "&amp;'Пятипредметные наборы'!B56&amp;", "&amp;'Пятипредметные наборы'!D56&amp;", "&amp;'Пятипредметные наборы'!E56&amp;"}","")</f>
        <v>#N/A</v>
      </c>
      <c r="B1850" t="e">
        <f ca="1">IF('Пятипредметные наборы'!$F56 &gt;=Параметры!$A$2,"{"&amp;'Пятипредметные наборы'!C56&amp;"}","")</f>
        <v>#N/A</v>
      </c>
      <c r="C1850" t="e">
        <f ca="1">'Пятипредметные наборы'!$F56/COUNT('Список покупок'!$A$2:$A$31)</f>
        <v>#N/A</v>
      </c>
      <c r="D1850" t="e">
        <f ca="1">'Пятипредметные наборы'!$F56/INDIRECT(ADDRESS(MATCH(A1850,Таблицы!$T$3:$T$212)+1,5,,,Таблицы!$T$1))</f>
        <v>#N/A</v>
      </c>
      <c r="E1850" s="5" t="e">
        <f t="shared" ca="1" si="28"/>
        <v>#N/A</v>
      </c>
    </row>
    <row r="1851" spans="1:5" hidden="1" x14ac:dyDescent="0.3">
      <c r="A1851" t="e">
        <f ca="1">IF('Пятипредметные наборы'!$F57 &gt;=Параметры!$A$2,"{"&amp;'Пятипредметные наборы'!A57&amp;", "&amp;'Пятипредметные наборы'!B57&amp;", "&amp;'Пятипредметные наборы'!D57&amp;", "&amp;'Пятипредметные наборы'!E57&amp;"}","")</f>
        <v>#N/A</v>
      </c>
      <c r="B1851" t="e">
        <f ca="1">IF('Пятипредметные наборы'!$F57 &gt;=Параметры!$A$2,"{"&amp;'Пятипредметные наборы'!C57&amp;"}","")</f>
        <v>#N/A</v>
      </c>
      <c r="C1851" t="e">
        <f ca="1">'Пятипредметные наборы'!$F57/COUNT('Список покупок'!$A$2:$A$31)</f>
        <v>#N/A</v>
      </c>
      <c r="D1851" t="e">
        <f ca="1">'Пятипредметные наборы'!$F57/INDIRECT(ADDRESS(MATCH(A1851,Таблицы!$T$3:$T$212)+1,5,,,Таблицы!$T$1))</f>
        <v>#N/A</v>
      </c>
      <c r="E1851" s="5" t="e">
        <f t="shared" ca="1" si="28"/>
        <v>#N/A</v>
      </c>
    </row>
    <row r="1852" spans="1:5" hidden="1" x14ac:dyDescent="0.3">
      <c r="A1852" t="e">
        <f ca="1">IF('Пятипредметные наборы'!$F58 &gt;=Параметры!$A$2,"{"&amp;'Пятипредметные наборы'!A58&amp;", "&amp;'Пятипредметные наборы'!B58&amp;", "&amp;'Пятипредметные наборы'!D58&amp;", "&amp;'Пятипредметные наборы'!E58&amp;"}","")</f>
        <v>#N/A</v>
      </c>
      <c r="B1852" t="e">
        <f ca="1">IF('Пятипредметные наборы'!$F58 &gt;=Параметры!$A$2,"{"&amp;'Пятипредметные наборы'!C58&amp;"}","")</f>
        <v>#N/A</v>
      </c>
      <c r="C1852" t="e">
        <f ca="1">'Пятипредметные наборы'!$F58/COUNT('Список покупок'!$A$2:$A$31)</f>
        <v>#N/A</v>
      </c>
      <c r="D1852" t="e">
        <f ca="1">'Пятипредметные наборы'!$F58/INDIRECT(ADDRESS(MATCH(A1852,Таблицы!$T$3:$T$212)+1,5,,,Таблицы!$T$1))</f>
        <v>#N/A</v>
      </c>
      <c r="E1852" s="5" t="e">
        <f t="shared" ca="1" si="28"/>
        <v>#N/A</v>
      </c>
    </row>
    <row r="1853" spans="1:5" hidden="1" x14ac:dyDescent="0.3">
      <c r="A1853" t="e">
        <f ca="1">IF('Пятипредметные наборы'!$F59 &gt;=Параметры!$A$2,"{"&amp;'Пятипредметные наборы'!A59&amp;", "&amp;'Пятипредметные наборы'!B59&amp;", "&amp;'Пятипредметные наборы'!D59&amp;", "&amp;'Пятипредметные наборы'!E59&amp;"}","")</f>
        <v>#N/A</v>
      </c>
      <c r="B1853" t="e">
        <f ca="1">IF('Пятипредметные наборы'!$F59 &gt;=Параметры!$A$2,"{"&amp;'Пятипредметные наборы'!C59&amp;"}","")</f>
        <v>#N/A</v>
      </c>
      <c r="C1853" t="e">
        <f ca="1">'Пятипредметные наборы'!$F59/COUNT('Список покупок'!$A$2:$A$31)</f>
        <v>#N/A</v>
      </c>
      <c r="D1853" t="e">
        <f ca="1">'Пятипредметные наборы'!$F59/INDIRECT(ADDRESS(MATCH(A1853,Таблицы!$T$3:$T$212)+1,5,,,Таблицы!$T$1))</f>
        <v>#N/A</v>
      </c>
      <c r="E1853" s="5" t="e">
        <f t="shared" ca="1" si="28"/>
        <v>#N/A</v>
      </c>
    </row>
    <row r="1854" spans="1:5" hidden="1" x14ac:dyDescent="0.3">
      <c r="A1854" t="e">
        <f ca="1">IF('Пятипредметные наборы'!$F60 &gt;=Параметры!$A$2,"{"&amp;'Пятипредметные наборы'!A60&amp;", "&amp;'Пятипредметные наборы'!B60&amp;", "&amp;'Пятипредметные наборы'!D60&amp;", "&amp;'Пятипредметные наборы'!E60&amp;"}","")</f>
        <v>#N/A</v>
      </c>
      <c r="B1854" t="e">
        <f ca="1">IF('Пятипредметные наборы'!$F60 &gt;=Параметры!$A$2,"{"&amp;'Пятипредметные наборы'!C60&amp;"}","")</f>
        <v>#N/A</v>
      </c>
      <c r="C1854" t="e">
        <f ca="1">'Пятипредметные наборы'!$F60/COUNT('Список покупок'!$A$2:$A$31)</f>
        <v>#N/A</v>
      </c>
      <c r="D1854" t="e">
        <f ca="1">'Пятипредметные наборы'!$F60/INDIRECT(ADDRESS(MATCH(A1854,Таблицы!$T$3:$T$212)+1,5,,,Таблицы!$T$1))</f>
        <v>#N/A</v>
      </c>
      <c r="E1854" s="5" t="e">
        <f t="shared" ca="1" si="28"/>
        <v>#N/A</v>
      </c>
    </row>
    <row r="1855" spans="1:5" hidden="1" x14ac:dyDescent="0.3">
      <c r="A1855" t="e">
        <f ca="1">IF('Пятипредметные наборы'!$F61 &gt;=Параметры!$A$2,"{"&amp;'Пятипредметные наборы'!A61&amp;", "&amp;'Пятипредметные наборы'!B61&amp;", "&amp;'Пятипредметные наборы'!D61&amp;", "&amp;'Пятипредметные наборы'!E61&amp;"}","")</f>
        <v>#N/A</v>
      </c>
      <c r="B1855" t="e">
        <f ca="1">IF('Пятипредметные наборы'!$F61 &gt;=Параметры!$A$2,"{"&amp;'Пятипредметные наборы'!C61&amp;"}","")</f>
        <v>#N/A</v>
      </c>
      <c r="C1855" t="e">
        <f ca="1">'Пятипредметные наборы'!$F61/COUNT('Список покупок'!$A$2:$A$31)</f>
        <v>#N/A</v>
      </c>
      <c r="D1855" t="e">
        <f ca="1">'Пятипредметные наборы'!$F61/INDIRECT(ADDRESS(MATCH(A1855,Таблицы!$T$3:$T$212)+1,5,,,Таблицы!$T$1))</f>
        <v>#N/A</v>
      </c>
      <c r="E1855" s="5" t="e">
        <f t="shared" ca="1" si="28"/>
        <v>#N/A</v>
      </c>
    </row>
    <row r="1856" spans="1:5" hidden="1" x14ac:dyDescent="0.3">
      <c r="A1856" t="e">
        <f ca="1">IF('Пятипредметные наборы'!$F62 &gt;=Параметры!$A$2,"{"&amp;'Пятипредметные наборы'!A62&amp;", "&amp;'Пятипредметные наборы'!B62&amp;", "&amp;'Пятипредметные наборы'!D62&amp;", "&amp;'Пятипредметные наборы'!E62&amp;"}","")</f>
        <v>#N/A</v>
      </c>
      <c r="B1856" t="e">
        <f ca="1">IF('Пятипредметные наборы'!$F62 &gt;=Параметры!$A$2,"{"&amp;'Пятипредметные наборы'!C62&amp;"}","")</f>
        <v>#N/A</v>
      </c>
      <c r="C1856" t="e">
        <f ca="1">'Пятипредметные наборы'!$F62/COUNT('Список покупок'!$A$2:$A$31)</f>
        <v>#N/A</v>
      </c>
      <c r="D1856" t="e">
        <f ca="1">'Пятипредметные наборы'!$F62/INDIRECT(ADDRESS(MATCH(A1856,Таблицы!$T$3:$T$212)+1,5,,,Таблицы!$T$1))</f>
        <v>#N/A</v>
      </c>
      <c r="E1856" s="5" t="e">
        <f t="shared" ca="1" si="28"/>
        <v>#N/A</v>
      </c>
    </row>
    <row r="1857" spans="1:5" hidden="1" x14ac:dyDescent="0.3">
      <c r="A1857" t="e">
        <f ca="1">IF('Пятипредметные наборы'!$F63 &gt;=Параметры!$A$2,"{"&amp;'Пятипредметные наборы'!A63&amp;", "&amp;'Пятипредметные наборы'!B63&amp;", "&amp;'Пятипредметные наборы'!D63&amp;", "&amp;'Пятипредметные наборы'!E63&amp;"}","")</f>
        <v>#N/A</v>
      </c>
      <c r="B1857" t="e">
        <f ca="1">IF('Пятипредметные наборы'!$F63 &gt;=Параметры!$A$2,"{"&amp;'Пятипредметные наборы'!C63&amp;"}","")</f>
        <v>#N/A</v>
      </c>
      <c r="C1857" t="e">
        <f ca="1">'Пятипредметные наборы'!$F63/COUNT('Список покупок'!$A$2:$A$31)</f>
        <v>#N/A</v>
      </c>
      <c r="D1857" t="e">
        <f ca="1">'Пятипредметные наборы'!$F63/INDIRECT(ADDRESS(MATCH(A1857,Таблицы!$T$3:$T$212)+1,5,,,Таблицы!$T$1))</f>
        <v>#N/A</v>
      </c>
      <c r="E1857" s="5" t="e">
        <f t="shared" ca="1" si="28"/>
        <v>#N/A</v>
      </c>
    </row>
    <row r="1858" spans="1:5" hidden="1" x14ac:dyDescent="0.3">
      <c r="A1858" t="e">
        <f ca="1">IF('Пятипредметные наборы'!$F64 &gt;=Параметры!$A$2,"{"&amp;'Пятипредметные наборы'!A64&amp;", "&amp;'Пятипредметные наборы'!B64&amp;", "&amp;'Пятипредметные наборы'!D64&amp;", "&amp;'Пятипредметные наборы'!E64&amp;"}","")</f>
        <v>#N/A</v>
      </c>
      <c r="B1858" t="e">
        <f ca="1">IF('Пятипредметные наборы'!$F64 &gt;=Параметры!$A$2,"{"&amp;'Пятипредметные наборы'!C64&amp;"}","")</f>
        <v>#N/A</v>
      </c>
      <c r="C1858" t="e">
        <f ca="1">'Пятипредметные наборы'!$F64/COUNT('Список покупок'!$A$2:$A$31)</f>
        <v>#N/A</v>
      </c>
      <c r="D1858" t="e">
        <f ca="1">'Пятипредметные наборы'!$F64/INDIRECT(ADDRESS(MATCH(A1858,Таблицы!$T$3:$T$212)+1,5,,,Таблицы!$T$1))</f>
        <v>#N/A</v>
      </c>
      <c r="E1858" s="5" t="e">
        <f t="shared" ca="1" si="28"/>
        <v>#N/A</v>
      </c>
    </row>
    <row r="1859" spans="1:5" hidden="1" x14ac:dyDescent="0.3">
      <c r="A1859" t="e">
        <f ca="1">IF('Пятипредметные наборы'!$F65 &gt;=Параметры!$A$2,"{"&amp;'Пятипредметные наборы'!A65&amp;", "&amp;'Пятипредметные наборы'!B65&amp;", "&amp;'Пятипредметные наборы'!D65&amp;", "&amp;'Пятипредметные наборы'!E65&amp;"}","")</f>
        <v>#N/A</v>
      </c>
      <c r="B1859" t="e">
        <f ca="1">IF('Пятипредметные наборы'!$F65 &gt;=Параметры!$A$2,"{"&amp;'Пятипредметные наборы'!C65&amp;"}","")</f>
        <v>#N/A</v>
      </c>
      <c r="C1859" t="e">
        <f ca="1">'Пятипредметные наборы'!$F65/COUNT('Список покупок'!$A$2:$A$31)</f>
        <v>#N/A</v>
      </c>
      <c r="D1859" t="e">
        <f ca="1">'Пятипредметные наборы'!$F65/INDIRECT(ADDRESS(MATCH(A1859,Таблицы!$T$3:$T$212)+1,5,,,Таблицы!$T$1))</f>
        <v>#N/A</v>
      </c>
      <c r="E1859" s="5" t="e">
        <f t="shared" ca="1" si="28"/>
        <v>#N/A</v>
      </c>
    </row>
    <row r="1860" spans="1:5" hidden="1" x14ac:dyDescent="0.3">
      <c r="A1860" t="e">
        <f ca="1">IF('Пятипредметные наборы'!$F66 &gt;=Параметры!$A$2,"{"&amp;'Пятипредметные наборы'!A66&amp;", "&amp;'Пятипредметные наборы'!B66&amp;", "&amp;'Пятипредметные наборы'!D66&amp;", "&amp;'Пятипредметные наборы'!E66&amp;"}","")</f>
        <v>#N/A</v>
      </c>
      <c r="B1860" t="e">
        <f ca="1">IF('Пятипредметные наборы'!$F66 &gt;=Параметры!$A$2,"{"&amp;'Пятипредметные наборы'!C66&amp;"}","")</f>
        <v>#N/A</v>
      </c>
      <c r="C1860" t="e">
        <f ca="1">'Пятипредметные наборы'!$F66/COUNT('Список покупок'!$A$2:$A$31)</f>
        <v>#N/A</v>
      </c>
      <c r="D1860" t="e">
        <f ca="1">'Пятипредметные наборы'!$F66/INDIRECT(ADDRESS(MATCH(A1860,Таблицы!$T$3:$T$212)+1,5,,,Таблицы!$T$1))</f>
        <v>#N/A</v>
      </c>
      <c r="E1860" s="5" t="e">
        <f t="shared" ca="1" si="28"/>
        <v>#N/A</v>
      </c>
    </row>
    <row r="1861" spans="1:5" hidden="1" x14ac:dyDescent="0.3">
      <c r="A1861" t="e">
        <f ca="1">IF('Пятипредметные наборы'!$F67 &gt;=Параметры!$A$2,"{"&amp;'Пятипредметные наборы'!A67&amp;", "&amp;'Пятипредметные наборы'!B67&amp;", "&amp;'Пятипредметные наборы'!D67&amp;", "&amp;'Пятипредметные наборы'!E67&amp;"}","")</f>
        <v>#N/A</v>
      </c>
      <c r="B1861" t="e">
        <f ca="1">IF('Пятипредметные наборы'!$F67 &gt;=Параметры!$A$2,"{"&amp;'Пятипредметные наборы'!C67&amp;"}","")</f>
        <v>#N/A</v>
      </c>
      <c r="C1861" t="e">
        <f ca="1">'Пятипредметные наборы'!$F67/COUNT('Список покупок'!$A$2:$A$31)</f>
        <v>#N/A</v>
      </c>
      <c r="D1861" t="e">
        <f ca="1">'Пятипредметные наборы'!$F67/INDIRECT(ADDRESS(MATCH(A1861,Таблицы!$T$3:$T$212)+1,5,,,Таблицы!$T$1))</f>
        <v>#N/A</v>
      </c>
      <c r="E1861" s="5" t="e">
        <f t="shared" ref="E1861:E1924" ca="1" si="29">C1861*D1861</f>
        <v>#N/A</v>
      </c>
    </row>
    <row r="1862" spans="1:5" hidden="1" x14ac:dyDescent="0.3">
      <c r="A1862" t="e">
        <f ca="1">IF('Пятипредметные наборы'!$F68 &gt;=Параметры!$A$2,"{"&amp;'Пятипредметные наборы'!A68&amp;", "&amp;'Пятипредметные наборы'!B68&amp;", "&amp;'Пятипредметные наборы'!D68&amp;", "&amp;'Пятипредметные наборы'!E68&amp;"}","")</f>
        <v>#N/A</v>
      </c>
      <c r="B1862" t="e">
        <f ca="1">IF('Пятипредметные наборы'!$F68 &gt;=Параметры!$A$2,"{"&amp;'Пятипредметные наборы'!C68&amp;"}","")</f>
        <v>#N/A</v>
      </c>
      <c r="C1862" t="e">
        <f ca="1">'Пятипредметные наборы'!$F68/COUNT('Список покупок'!$A$2:$A$31)</f>
        <v>#N/A</v>
      </c>
      <c r="D1862" t="e">
        <f ca="1">'Пятипредметные наборы'!$F68/INDIRECT(ADDRESS(MATCH(A1862,Таблицы!$T$3:$T$212)+1,5,,,Таблицы!$T$1))</f>
        <v>#N/A</v>
      </c>
      <c r="E1862" s="5" t="e">
        <f t="shared" ca="1" si="29"/>
        <v>#N/A</v>
      </c>
    </row>
    <row r="1863" spans="1:5" hidden="1" x14ac:dyDescent="0.3">
      <c r="A1863" t="e">
        <f ca="1">IF('Пятипредметные наборы'!$F69 &gt;=Параметры!$A$2,"{"&amp;'Пятипредметные наборы'!A69&amp;", "&amp;'Пятипредметные наборы'!B69&amp;", "&amp;'Пятипредметные наборы'!D69&amp;", "&amp;'Пятипредметные наборы'!E69&amp;"}","")</f>
        <v>#N/A</v>
      </c>
      <c r="B1863" t="e">
        <f ca="1">IF('Пятипредметные наборы'!$F69 &gt;=Параметры!$A$2,"{"&amp;'Пятипредметные наборы'!C69&amp;"}","")</f>
        <v>#N/A</v>
      </c>
      <c r="C1863" t="e">
        <f ca="1">'Пятипредметные наборы'!$F69/COUNT('Список покупок'!$A$2:$A$31)</f>
        <v>#N/A</v>
      </c>
      <c r="D1863" t="e">
        <f ca="1">'Пятипредметные наборы'!$F69/INDIRECT(ADDRESS(MATCH(A1863,Таблицы!$T$3:$T$212)+1,5,,,Таблицы!$T$1))</f>
        <v>#N/A</v>
      </c>
      <c r="E1863" s="5" t="e">
        <f t="shared" ca="1" si="29"/>
        <v>#N/A</v>
      </c>
    </row>
    <row r="1864" spans="1:5" hidden="1" x14ac:dyDescent="0.3">
      <c r="A1864" t="e">
        <f ca="1">IF('Пятипредметные наборы'!$F70 &gt;=Параметры!$A$2,"{"&amp;'Пятипредметные наборы'!A70&amp;", "&amp;'Пятипредметные наборы'!B70&amp;", "&amp;'Пятипредметные наборы'!D70&amp;", "&amp;'Пятипредметные наборы'!E70&amp;"}","")</f>
        <v>#N/A</v>
      </c>
      <c r="B1864" t="e">
        <f ca="1">IF('Пятипредметные наборы'!$F70 &gt;=Параметры!$A$2,"{"&amp;'Пятипредметные наборы'!C70&amp;"}","")</f>
        <v>#N/A</v>
      </c>
      <c r="C1864" t="e">
        <f ca="1">'Пятипредметные наборы'!$F70/COUNT('Список покупок'!$A$2:$A$31)</f>
        <v>#N/A</v>
      </c>
      <c r="D1864" t="e">
        <f ca="1">'Пятипредметные наборы'!$F70/INDIRECT(ADDRESS(MATCH(A1864,Таблицы!$T$3:$T$212)+1,5,,,Таблицы!$T$1))</f>
        <v>#N/A</v>
      </c>
      <c r="E1864" s="5" t="e">
        <f t="shared" ca="1" si="29"/>
        <v>#N/A</v>
      </c>
    </row>
    <row r="1865" spans="1:5" hidden="1" x14ac:dyDescent="0.3">
      <c r="A1865" t="e">
        <f ca="1">IF('Пятипредметные наборы'!$F71 &gt;=Параметры!$A$2,"{"&amp;'Пятипредметные наборы'!A71&amp;", "&amp;'Пятипредметные наборы'!B71&amp;", "&amp;'Пятипредметные наборы'!D71&amp;", "&amp;'Пятипредметные наборы'!E71&amp;"}","")</f>
        <v>#N/A</v>
      </c>
      <c r="B1865" t="e">
        <f ca="1">IF('Пятипредметные наборы'!$F71 &gt;=Параметры!$A$2,"{"&amp;'Пятипредметные наборы'!C71&amp;"}","")</f>
        <v>#N/A</v>
      </c>
      <c r="C1865" t="e">
        <f ca="1">'Пятипредметные наборы'!$F71/COUNT('Список покупок'!$A$2:$A$31)</f>
        <v>#N/A</v>
      </c>
      <c r="D1865" t="e">
        <f ca="1">'Пятипредметные наборы'!$F71/INDIRECT(ADDRESS(MATCH(A1865,Таблицы!$T$3:$T$212)+1,5,,,Таблицы!$T$1))</f>
        <v>#N/A</v>
      </c>
      <c r="E1865" s="5" t="e">
        <f t="shared" ca="1" si="29"/>
        <v>#N/A</v>
      </c>
    </row>
    <row r="1866" spans="1:5" hidden="1" x14ac:dyDescent="0.3">
      <c r="A1866" t="e">
        <f ca="1">IF('Пятипредметные наборы'!$F72 &gt;=Параметры!$A$2,"{"&amp;'Пятипредметные наборы'!A72&amp;", "&amp;'Пятипредметные наборы'!B72&amp;", "&amp;'Пятипредметные наборы'!D72&amp;", "&amp;'Пятипредметные наборы'!E72&amp;"}","")</f>
        <v>#N/A</v>
      </c>
      <c r="B1866" t="e">
        <f ca="1">IF('Пятипредметные наборы'!$F72 &gt;=Параметры!$A$2,"{"&amp;'Пятипредметные наборы'!C72&amp;"}","")</f>
        <v>#N/A</v>
      </c>
      <c r="C1866" t="e">
        <f ca="1">'Пятипредметные наборы'!$F72/COUNT('Список покупок'!$A$2:$A$31)</f>
        <v>#N/A</v>
      </c>
      <c r="D1866" t="e">
        <f ca="1">'Пятипредметные наборы'!$F72/INDIRECT(ADDRESS(MATCH(A1866,Таблицы!$T$3:$T$212)+1,5,,,Таблицы!$T$1))</f>
        <v>#N/A</v>
      </c>
      <c r="E1866" s="5" t="e">
        <f t="shared" ca="1" si="29"/>
        <v>#N/A</v>
      </c>
    </row>
    <row r="1867" spans="1:5" hidden="1" x14ac:dyDescent="0.3">
      <c r="A1867" t="e">
        <f ca="1">IF('Пятипредметные наборы'!$F73 &gt;=Параметры!$A$2,"{"&amp;'Пятипредметные наборы'!A73&amp;", "&amp;'Пятипредметные наборы'!B73&amp;", "&amp;'Пятипредметные наборы'!D73&amp;", "&amp;'Пятипредметные наборы'!E73&amp;"}","")</f>
        <v>#N/A</v>
      </c>
      <c r="B1867" t="e">
        <f ca="1">IF('Пятипредметные наборы'!$F73 &gt;=Параметры!$A$2,"{"&amp;'Пятипредметные наборы'!C73&amp;"}","")</f>
        <v>#N/A</v>
      </c>
      <c r="C1867" t="e">
        <f ca="1">'Пятипредметные наборы'!$F73/COUNT('Список покупок'!$A$2:$A$31)</f>
        <v>#N/A</v>
      </c>
      <c r="D1867" t="e">
        <f ca="1">'Пятипредметные наборы'!$F73/INDIRECT(ADDRESS(MATCH(A1867,Таблицы!$T$3:$T$212)+1,5,,,Таблицы!$T$1))</f>
        <v>#N/A</v>
      </c>
      <c r="E1867" s="5" t="e">
        <f t="shared" ca="1" si="29"/>
        <v>#N/A</v>
      </c>
    </row>
    <row r="1868" spans="1:5" hidden="1" x14ac:dyDescent="0.3">
      <c r="A1868" t="e">
        <f ca="1">IF('Пятипредметные наборы'!$F74 &gt;=Параметры!$A$2,"{"&amp;'Пятипредметные наборы'!A74&amp;", "&amp;'Пятипредметные наборы'!B74&amp;", "&amp;'Пятипредметные наборы'!D74&amp;", "&amp;'Пятипредметные наборы'!E74&amp;"}","")</f>
        <v>#N/A</v>
      </c>
      <c r="B1868" t="e">
        <f ca="1">IF('Пятипредметные наборы'!$F74 &gt;=Параметры!$A$2,"{"&amp;'Пятипредметные наборы'!C74&amp;"}","")</f>
        <v>#N/A</v>
      </c>
      <c r="C1868" t="e">
        <f ca="1">'Пятипредметные наборы'!$F74/COUNT('Список покупок'!$A$2:$A$31)</f>
        <v>#N/A</v>
      </c>
      <c r="D1868" t="e">
        <f ca="1">'Пятипредметные наборы'!$F74/INDIRECT(ADDRESS(MATCH(A1868,Таблицы!$T$3:$T$212)+1,5,,,Таблицы!$T$1))</f>
        <v>#N/A</v>
      </c>
      <c r="E1868" s="5" t="e">
        <f t="shared" ca="1" si="29"/>
        <v>#N/A</v>
      </c>
    </row>
    <row r="1869" spans="1:5" hidden="1" x14ac:dyDescent="0.3">
      <c r="A1869" t="e">
        <f ca="1">IF('Пятипредметные наборы'!$F75 &gt;=Параметры!$A$2,"{"&amp;'Пятипредметные наборы'!A75&amp;", "&amp;'Пятипредметные наборы'!B75&amp;", "&amp;'Пятипредметные наборы'!D75&amp;", "&amp;'Пятипредметные наборы'!E75&amp;"}","")</f>
        <v>#N/A</v>
      </c>
      <c r="B1869" t="e">
        <f ca="1">IF('Пятипредметные наборы'!$F75 &gt;=Параметры!$A$2,"{"&amp;'Пятипредметные наборы'!C75&amp;"}","")</f>
        <v>#N/A</v>
      </c>
      <c r="C1869" t="e">
        <f ca="1">'Пятипредметные наборы'!$F75/COUNT('Список покупок'!$A$2:$A$31)</f>
        <v>#N/A</v>
      </c>
      <c r="D1869" t="e">
        <f ca="1">'Пятипредметные наборы'!$F75/INDIRECT(ADDRESS(MATCH(A1869,Таблицы!$T$3:$T$212)+1,5,,,Таблицы!$T$1))</f>
        <v>#N/A</v>
      </c>
      <c r="E1869" s="5" t="e">
        <f t="shared" ca="1" si="29"/>
        <v>#N/A</v>
      </c>
    </row>
    <row r="1870" spans="1:5" hidden="1" x14ac:dyDescent="0.3">
      <c r="A1870" t="e">
        <f ca="1">IF('Пятипредметные наборы'!$F76 &gt;=Параметры!$A$2,"{"&amp;'Пятипредметные наборы'!A76&amp;", "&amp;'Пятипредметные наборы'!B76&amp;", "&amp;'Пятипредметные наборы'!D76&amp;", "&amp;'Пятипредметные наборы'!E76&amp;"}","")</f>
        <v>#N/A</v>
      </c>
      <c r="B1870" t="e">
        <f ca="1">IF('Пятипредметные наборы'!$F76 &gt;=Параметры!$A$2,"{"&amp;'Пятипредметные наборы'!C76&amp;"}","")</f>
        <v>#N/A</v>
      </c>
      <c r="C1870" t="e">
        <f ca="1">'Пятипредметные наборы'!$F76/COUNT('Список покупок'!$A$2:$A$31)</f>
        <v>#N/A</v>
      </c>
      <c r="D1870" t="e">
        <f ca="1">'Пятипредметные наборы'!$F76/INDIRECT(ADDRESS(MATCH(A1870,Таблицы!$T$3:$T$212)+1,5,,,Таблицы!$T$1))</f>
        <v>#N/A</v>
      </c>
      <c r="E1870" s="5" t="e">
        <f t="shared" ca="1" si="29"/>
        <v>#N/A</v>
      </c>
    </row>
    <row r="1871" spans="1:5" hidden="1" x14ac:dyDescent="0.3">
      <c r="A1871" t="e">
        <f ca="1">IF('Пятипредметные наборы'!$F77 &gt;=Параметры!$A$2,"{"&amp;'Пятипредметные наборы'!A77&amp;", "&amp;'Пятипредметные наборы'!B77&amp;", "&amp;'Пятипредметные наборы'!D77&amp;", "&amp;'Пятипредметные наборы'!E77&amp;"}","")</f>
        <v>#N/A</v>
      </c>
      <c r="B1871" t="e">
        <f ca="1">IF('Пятипредметные наборы'!$F77 &gt;=Параметры!$A$2,"{"&amp;'Пятипредметные наборы'!C77&amp;"}","")</f>
        <v>#N/A</v>
      </c>
      <c r="C1871" t="e">
        <f ca="1">'Пятипредметные наборы'!$F77/COUNT('Список покупок'!$A$2:$A$31)</f>
        <v>#N/A</v>
      </c>
      <c r="D1871" t="e">
        <f ca="1">'Пятипредметные наборы'!$F77/INDIRECT(ADDRESS(MATCH(A1871,Таблицы!$T$3:$T$212)+1,5,,,Таблицы!$T$1))</f>
        <v>#N/A</v>
      </c>
      <c r="E1871" s="5" t="e">
        <f t="shared" ca="1" si="29"/>
        <v>#N/A</v>
      </c>
    </row>
    <row r="1872" spans="1:5" hidden="1" x14ac:dyDescent="0.3">
      <c r="A1872" t="e">
        <f ca="1">IF('Пятипредметные наборы'!$F78 &gt;=Параметры!$A$2,"{"&amp;'Пятипредметные наборы'!A78&amp;", "&amp;'Пятипредметные наборы'!B78&amp;", "&amp;'Пятипредметные наборы'!D78&amp;", "&amp;'Пятипредметные наборы'!E78&amp;"}","")</f>
        <v>#N/A</v>
      </c>
      <c r="B1872" t="e">
        <f ca="1">IF('Пятипредметные наборы'!$F78 &gt;=Параметры!$A$2,"{"&amp;'Пятипредметные наборы'!C78&amp;"}","")</f>
        <v>#N/A</v>
      </c>
      <c r="C1872" t="e">
        <f ca="1">'Пятипредметные наборы'!$F78/COUNT('Список покупок'!$A$2:$A$31)</f>
        <v>#N/A</v>
      </c>
      <c r="D1872" t="e">
        <f ca="1">'Пятипредметные наборы'!$F78/INDIRECT(ADDRESS(MATCH(A1872,Таблицы!$T$3:$T$212)+1,5,,,Таблицы!$T$1))</f>
        <v>#N/A</v>
      </c>
      <c r="E1872" s="5" t="e">
        <f t="shared" ca="1" si="29"/>
        <v>#N/A</v>
      </c>
    </row>
    <row r="1873" spans="1:5" hidden="1" x14ac:dyDescent="0.3">
      <c r="A1873" t="e">
        <f ca="1">IF('Пятипредметные наборы'!$F79 &gt;=Параметры!$A$2,"{"&amp;'Пятипредметные наборы'!A79&amp;", "&amp;'Пятипредметные наборы'!B79&amp;", "&amp;'Пятипредметные наборы'!D79&amp;", "&amp;'Пятипредметные наборы'!E79&amp;"}","")</f>
        <v>#N/A</v>
      </c>
      <c r="B1873" t="e">
        <f ca="1">IF('Пятипредметные наборы'!$F79 &gt;=Параметры!$A$2,"{"&amp;'Пятипредметные наборы'!C79&amp;"}","")</f>
        <v>#N/A</v>
      </c>
      <c r="C1873" t="e">
        <f ca="1">'Пятипредметные наборы'!$F79/COUNT('Список покупок'!$A$2:$A$31)</f>
        <v>#N/A</v>
      </c>
      <c r="D1873" t="e">
        <f ca="1">'Пятипредметные наборы'!$F79/INDIRECT(ADDRESS(MATCH(A1873,Таблицы!$T$3:$T$212)+1,5,,,Таблицы!$T$1))</f>
        <v>#N/A</v>
      </c>
      <c r="E1873" s="5" t="e">
        <f t="shared" ca="1" si="29"/>
        <v>#N/A</v>
      </c>
    </row>
    <row r="1874" spans="1:5" hidden="1" x14ac:dyDescent="0.3">
      <c r="A1874" t="e">
        <f ca="1">IF('Пятипредметные наборы'!$F80 &gt;=Параметры!$A$2,"{"&amp;'Пятипредметные наборы'!A80&amp;", "&amp;'Пятипредметные наборы'!B80&amp;", "&amp;'Пятипредметные наборы'!D80&amp;", "&amp;'Пятипредметные наборы'!E80&amp;"}","")</f>
        <v>#N/A</v>
      </c>
      <c r="B1874" t="e">
        <f ca="1">IF('Пятипредметные наборы'!$F80 &gt;=Параметры!$A$2,"{"&amp;'Пятипредметные наборы'!C80&amp;"}","")</f>
        <v>#N/A</v>
      </c>
      <c r="C1874" t="e">
        <f ca="1">'Пятипредметные наборы'!$F80/COUNT('Список покупок'!$A$2:$A$31)</f>
        <v>#N/A</v>
      </c>
      <c r="D1874" t="e">
        <f ca="1">'Пятипредметные наборы'!$F80/INDIRECT(ADDRESS(MATCH(A1874,Таблицы!$T$3:$T$212)+1,5,,,Таблицы!$T$1))</f>
        <v>#N/A</v>
      </c>
      <c r="E1874" s="5" t="e">
        <f t="shared" ca="1" si="29"/>
        <v>#N/A</v>
      </c>
    </row>
    <row r="1875" spans="1:5" hidden="1" x14ac:dyDescent="0.3">
      <c r="A1875" t="str">
        <f ca="1">IF('Пятипредметные наборы'!$F81 &gt;=Параметры!$A$2,"{"&amp;'Пятипредметные наборы'!A81&amp;", "&amp;'Пятипредметные наборы'!B81&amp;", "&amp;'Пятипредметные наборы'!D81&amp;", "&amp;'Пятипредметные наборы'!E81&amp;"}","")</f>
        <v/>
      </c>
      <c r="B1875" t="str">
        <f ca="1">IF('Пятипредметные наборы'!$F81 &gt;=Параметры!$A$2,"{"&amp;'Пятипредметные наборы'!C81&amp;"}","")</f>
        <v/>
      </c>
      <c r="C1875">
        <f ca="1">'Пятипредметные наборы'!$F81/COUNT('Список покупок'!$A$2:$A$31)</f>
        <v>0</v>
      </c>
      <c r="D1875" t="e">
        <f ca="1">'Пятипредметные наборы'!$F81/INDIRECT(ADDRESS(MATCH(A1875,Таблицы!$T$3:$T$212)+1,5,,,Таблицы!$T$1))</f>
        <v>#N/A</v>
      </c>
      <c r="E1875" s="5" t="e">
        <f t="shared" ca="1" si="29"/>
        <v>#N/A</v>
      </c>
    </row>
    <row r="1876" spans="1:5" hidden="1" x14ac:dyDescent="0.3">
      <c r="A1876" t="str">
        <f ca="1">IF('Пятипредметные наборы'!$F82 &gt;=Параметры!$A$2,"{"&amp;'Пятипредметные наборы'!A82&amp;", "&amp;'Пятипредметные наборы'!B82&amp;", "&amp;'Пятипредметные наборы'!D82&amp;", "&amp;'Пятипредметные наборы'!E82&amp;"}","")</f>
        <v/>
      </c>
      <c r="B1876" t="str">
        <f ca="1">IF('Пятипредметные наборы'!$F82 &gt;=Параметры!$A$2,"{"&amp;'Пятипредметные наборы'!C82&amp;"}","")</f>
        <v/>
      </c>
      <c r="C1876">
        <f ca="1">'Пятипредметные наборы'!$F82/COUNT('Список покупок'!$A$2:$A$31)</f>
        <v>3.3333333333333333E-2</v>
      </c>
      <c r="D1876" t="e">
        <f ca="1">'Пятипредметные наборы'!$F82/INDIRECT(ADDRESS(MATCH(A1876,Таблицы!$T$3:$T$212)+1,5,,,Таблицы!$T$1))</f>
        <v>#N/A</v>
      </c>
      <c r="E1876" s="5" t="e">
        <f t="shared" ca="1" si="29"/>
        <v>#N/A</v>
      </c>
    </row>
    <row r="1877" spans="1:5" hidden="1" x14ac:dyDescent="0.3">
      <c r="A1877" t="e">
        <f ca="1">IF('Пятипредметные наборы'!$F83 &gt;=Параметры!$A$2,"{"&amp;'Пятипредметные наборы'!A83&amp;", "&amp;'Пятипредметные наборы'!B83&amp;", "&amp;'Пятипредметные наборы'!D83&amp;", "&amp;'Пятипредметные наборы'!E83&amp;"}","")</f>
        <v>#N/A</v>
      </c>
      <c r="B1877" t="e">
        <f ca="1">IF('Пятипредметные наборы'!$F83 &gt;=Параметры!$A$2,"{"&amp;'Пятипредметные наборы'!C83&amp;"}","")</f>
        <v>#N/A</v>
      </c>
      <c r="C1877" t="e">
        <f ca="1">'Пятипредметные наборы'!$F83/COUNT('Список покупок'!$A$2:$A$31)</f>
        <v>#N/A</v>
      </c>
      <c r="D1877" t="e">
        <f ca="1">'Пятипредметные наборы'!$F83/INDIRECT(ADDRESS(MATCH(A1877,Таблицы!$T$3:$T$212)+1,5,,,Таблицы!$T$1))</f>
        <v>#N/A</v>
      </c>
      <c r="E1877" s="5" t="e">
        <f t="shared" ca="1" si="29"/>
        <v>#N/A</v>
      </c>
    </row>
    <row r="1878" spans="1:5" hidden="1" x14ac:dyDescent="0.3">
      <c r="A1878" t="e">
        <f ca="1">IF('Пятипредметные наборы'!$F84 &gt;=Параметры!$A$2,"{"&amp;'Пятипредметные наборы'!A84&amp;", "&amp;'Пятипредметные наборы'!B84&amp;", "&amp;'Пятипредметные наборы'!D84&amp;", "&amp;'Пятипредметные наборы'!E84&amp;"}","")</f>
        <v>#N/A</v>
      </c>
      <c r="B1878" t="e">
        <f ca="1">IF('Пятипредметные наборы'!$F84 &gt;=Параметры!$A$2,"{"&amp;'Пятипредметные наборы'!C84&amp;"}","")</f>
        <v>#N/A</v>
      </c>
      <c r="C1878" t="e">
        <f ca="1">'Пятипредметные наборы'!$F84/COUNT('Список покупок'!$A$2:$A$31)</f>
        <v>#N/A</v>
      </c>
      <c r="D1878" t="e">
        <f ca="1">'Пятипредметные наборы'!$F84/INDIRECT(ADDRESS(MATCH(A1878,Таблицы!$T$3:$T$212)+1,5,,,Таблицы!$T$1))</f>
        <v>#N/A</v>
      </c>
      <c r="E1878" s="5" t="e">
        <f t="shared" ca="1" si="29"/>
        <v>#N/A</v>
      </c>
    </row>
    <row r="1879" spans="1:5" hidden="1" x14ac:dyDescent="0.3">
      <c r="A1879" t="e">
        <f ca="1">IF('Пятипредметные наборы'!$F85 &gt;=Параметры!$A$2,"{"&amp;'Пятипредметные наборы'!A85&amp;", "&amp;'Пятипредметные наборы'!B85&amp;", "&amp;'Пятипредметные наборы'!D85&amp;", "&amp;'Пятипредметные наборы'!E85&amp;"}","")</f>
        <v>#N/A</v>
      </c>
      <c r="B1879" t="e">
        <f ca="1">IF('Пятипредметные наборы'!$F85 &gt;=Параметры!$A$2,"{"&amp;'Пятипредметные наборы'!C85&amp;"}","")</f>
        <v>#N/A</v>
      </c>
      <c r="C1879" t="e">
        <f ca="1">'Пятипредметные наборы'!$F85/COUNT('Список покупок'!$A$2:$A$31)</f>
        <v>#N/A</v>
      </c>
      <c r="D1879" t="e">
        <f ca="1">'Пятипредметные наборы'!$F85/INDIRECT(ADDRESS(MATCH(A1879,Таблицы!$T$3:$T$212)+1,5,,,Таблицы!$T$1))</f>
        <v>#N/A</v>
      </c>
      <c r="E1879" s="5" t="e">
        <f t="shared" ca="1" si="29"/>
        <v>#N/A</v>
      </c>
    </row>
    <row r="1880" spans="1:5" hidden="1" x14ac:dyDescent="0.3">
      <c r="A1880" t="e">
        <f ca="1">IF('Пятипредметные наборы'!$F86 &gt;=Параметры!$A$2,"{"&amp;'Пятипредметные наборы'!A86&amp;", "&amp;'Пятипредметные наборы'!B86&amp;", "&amp;'Пятипредметные наборы'!D86&amp;", "&amp;'Пятипредметные наборы'!E86&amp;"}","")</f>
        <v>#N/A</v>
      </c>
      <c r="B1880" t="e">
        <f ca="1">IF('Пятипредметные наборы'!$F86 &gt;=Параметры!$A$2,"{"&amp;'Пятипредметные наборы'!C86&amp;"}","")</f>
        <v>#N/A</v>
      </c>
      <c r="C1880" t="e">
        <f ca="1">'Пятипредметные наборы'!$F86/COUNT('Список покупок'!$A$2:$A$31)</f>
        <v>#N/A</v>
      </c>
      <c r="D1880" t="e">
        <f ca="1">'Пятипредметные наборы'!$F86/INDIRECT(ADDRESS(MATCH(A1880,Таблицы!$T$3:$T$212)+1,5,,,Таблицы!$T$1))</f>
        <v>#N/A</v>
      </c>
      <c r="E1880" s="5" t="e">
        <f t="shared" ca="1" si="29"/>
        <v>#N/A</v>
      </c>
    </row>
    <row r="1881" spans="1:5" hidden="1" x14ac:dyDescent="0.3">
      <c r="A1881" t="e">
        <f ca="1">IF('Пятипредметные наборы'!$F87 &gt;=Параметры!$A$2,"{"&amp;'Пятипредметные наборы'!A87&amp;", "&amp;'Пятипредметные наборы'!B87&amp;", "&amp;'Пятипредметные наборы'!D87&amp;", "&amp;'Пятипредметные наборы'!E87&amp;"}","")</f>
        <v>#N/A</v>
      </c>
      <c r="B1881" t="e">
        <f ca="1">IF('Пятипредметные наборы'!$F87 &gt;=Параметры!$A$2,"{"&amp;'Пятипредметные наборы'!C87&amp;"}","")</f>
        <v>#N/A</v>
      </c>
      <c r="C1881" t="e">
        <f ca="1">'Пятипредметные наборы'!$F87/COUNT('Список покупок'!$A$2:$A$31)</f>
        <v>#N/A</v>
      </c>
      <c r="D1881" t="e">
        <f ca="1">'Пятипредметные наборы'!$F87/INDIRECT(ADDRESS(MATCH(A1881,Таблицы!$T$3:$T$212)+1,5,,,Таблицы!$T$1))</f>
        <v>#N/A</v>
      </c>
      <c r="E1881" s="5" t="e">
        <f t="shared" ca="1" si="29"/>
        <v>#N/A</v>
      </c>
    </row>
    <row r="1882" spans="1:5" hidden="1" x14ac:dyDescent="0.3">
      <c r="A1882" t="e">
        <f ca="1">IF('Пятипредметные наборы'!$F88 &gt;=Параметры!$A$2,"{"&amp;'Пятипредметные наборы'!A88&amp;", "&amp;'Пятипредметные наборы'!B88&amp;", "&amp;'Пятипредметные наборы'!D88&amp;", "&amp;'Пятипредметные наборы'!E88&amp;"}","")</f>
        <v>#N/A</v>
      </c>
      <c r="B1882" t="e">
        <f ca="1">IF('Пятипредметные наборы'!$F88 &gt;=Параметры!$A$2,"{"&amp;'Пятипредметные наборы'!C88&amp;"}","")</f>
        <v>#N/A</v>
      </c>
      <c r="C1882" t="e">
        <f ca="1">'Пятипредметные наборы'!$F88/COUNT('Список покупок'!$A$2:$A$31)</f>
        <v>#N/A</v>
      </c>
      <c r="D1882" t="e">
        <f ca="1">'Пятипредметные наборы'!$F88/INDIRECT(ADDRESS(MATCH(A1882,Таблицы!$T$3:$T$212)+1,5,,,Таблицы!$T$1))</f>
        <v>#N/A</v>
      </c>
      <c r="E1882" s="5" t="e">
        <f t="shared" ca="1" si="29"/>
        <v>#N/A</v>
      </c>
    </row>
    <row r="1883" spans="1:5" hidden="1" x14ac:dyDescent="0.3">
      <c r="A1883" t="e">
        <f ca="1">IF('Пятипредметные наборы'!$F89 &gt;=Параметры!$A$2,"{"&amp;'Пятипредметные наборы'!A89&amp;", "&amp;'Пятипредметные наборы'!B89&amp;", "&amp;'Пятипредметные наборы'!D89&amp;", "&amp;'Пятипредметные наборы'!E89&amp;"}","")</f>
        <v>#N/A</v>
      </c>
      <c r="B1883" t="e">
        <f ca="1">IF('Пятипредметные наборы'!$F89 &gt;=Параметры!$A$2,"{"&amp;'Пятипредметные наборы'!C89&amp;"}","")</f>
        <v>#N/A</v>
      </c>
      <c r="C1883" t="e">
        <f ca="1">'Пятипредметные наборы'!$F89/COUNT('Список покупок'!$A$2:$A$31)</f>
        <v>#N/A</v>
      </c>
      <c r="D1883" t="e">
        <f ca="1">'Пятипредметные наборы'!$F89/INDIRECT(ADDRESS(MATCH(A1883,Таблицы!$T$3:$T$212)+1,5,,,Таблицы!$T$1))</f>
        <v>#N/A</v>
      </c>
      <c r="E1883" s="5" t="e">
        <f t="shared" ca="1" si="29"/>
        <v>#N/A</v>
      </c>
    </row>
    <row r="1884" spans="1:5" hidden="1" x14ac:dyDescent="0.3">
      <c r="A1884" t="str">
        <f ca="1">IF('Пятипредметные наборы'!$F90 &gt;=Параметры!$A$2,"{"&amp;'Пятипредметные наборы'!A90&amp;", "&amp;'Пятипредметные наборы'!B90&amp;", "&amp;'Пятипредметные наборы'!D90&amp;", "&amp;'Пятипредметные наборы'!E90&amp;"}","")</f>
        <v/>
      </c>
      <c r="B1884" t="str">
        <f ca="1">IF('Пятипредметные наборы'!$F90 &gt;=Параметры!$A$2,"{"&amp;'Пятипредметные наборы'!C90&amp;"}","")</f>
        <v/>
      </c>
      <c r="C1884">
        <f ca="1">'Пятипредметные наборы'!$F90/COUNT('Список покупок'!$A$2:$A$31)</f>
        <v>0</v>
      </c>
      <c r="D1884" t="e">
        <f ca="1">'Пятипредметные наборы'!$F90/INDIRECT(ADDRESS(MATCH(A1884,Таблицы!$T$3:$T$212)+1,5,,,Таблицы!$T$1))</f>
        <v>#N/A</v>
      </c>
      <c r="E1884" s="5" t="e">
        <f t="shared" ca="1" si="29"/>
        <v>#N/A</v>
      </c>
    </row>
    <row r="1885" spans="1:5" hidden="1" x14ac:dyDescent="0.3">
      <c r="A1885" t="str">
        <f ca="1">IF('Пятипредметные наборы'!$F91 &gt;=Параметры!$A$2,"{"&amp;'Пятипредметные наборы'!A91&amp;", "&amp;'Пятипредметные наборы'!B91&amp;", "&amp;'Пятипредметные наборы'!D91&amp;", "&amp;'Пятипредметные наборы'!E91&amp;"}","")</f>
        <v/>
      </c>
      <c r="B1885" t="str">
        <f ca="1">IF('Пятипредметные наборы'!$F91 &gt;=Параметры!$A$2,"{"&amp;'Пятипредметные наборы'!C91&amp;"}","")</f>
        <v/>
      </c>
      <c r="C1885">
        <f ca="1">'Пятипредметные наборы'!$F91/COUNT('Список покупок'!$A$2:$A$31)</f>
        <v>3.3333333333333333E-2</v>
      </c>
      <c r="D1885" t="e">
        <f ca="1">'Пятипредметные наборы'!$F91/INDIRECT(ADDRESS(MATCH(A1885,Таблицы!$T$3:$T$212)+1,5,,,Таблицы!$T$1))</f>
        <v>#N/A</v>
      </c>
      <c r="E1885" s="5" t="e">
        <f t="shared" ca="1" si="29"/>
        <v>#N/A</v>
      </c>
    </row>
    <row r="1886" spans="1:5" hidden="1" x14ac:dyDescent="0.3">
      <c r="A1886" t="e">
        <f ca="1">IF('Пятипредметные наборы'!$F92 &gt;=Параметры!$A$2,"{"&amp;'Пятипредметные наборы'!A92&amp;", "&amp;'Пятипредметные наборы'!B92&amp;", "&amp;'Пятипредметные наборы'!D92&amp;", "&amp;'Пятипредметные наборы'!E92&amp;"}","")</f>
        <v>#N/A</v>
      </c>
      <c r="B1886" t="e">
        <f ca="1">IF('Пятипредметные наборы'!$F92 &gt;=Параметры!$A$2,"{"&amp;'Пятипредметные наборы'!C92&amp;"}","")</f>
        <v>#N/A</v>
      </c>
      <c r="C1886" t="e">
        <f ca="1">'Пятипредметные наборы'!$F92/COUNT('Список покупок'!$A$2:$A$31)</f>
        <v>#N/A</v>
      </c>
      <c r="D1886" t="e">
        <f ca="1">'Пятипредметные наборы'!$F92/INDIRECT(ADDRESS(MATCH(A1886,Таблицы!$T$3:$T$212)+1,5,,,Таблицы!$T$1))</f>
        <v>#N/A</v>
      </c>
      <c r="E1886" s="5" t="e">
        <f t="shared" ca="1" si="29"/>
        <v>#N/A</v>
      </c>
    </row>
    <row r="1887" spans="1:5" hidden="1" x14ac:dyDescent="0.3">
      <c r="A1887" t="e">
        <f ca="1">IF('Пятипредметные наборы'!$F93 &gt;=Параметры!$A$2,"{"&amp;'Пятипредметные наборы'!A93&amp;", "&amp;'Пятипредметные наборы'!B93&amp;", "&amp;'Пятипредметные наборы'!D93&amp;", "&amp;'Пятипредметные наборы'!E93&amp;"}","")</f>
        <v>#N/A</v>
      </c>
      <c r="B1887" t="e">
        <f ca="1">IF('Пятипредметные наборы'!$F93 &gt;=Параметры!$A$2,"{"&amp;'Пятипредметные наборы'!C93&amp;"}","")</f>
        <v>#N/A</v>
      </c>
      <c r="C1887" t="e">
        <f ca="1">'Пятипредметные наборы'!$F93/COUNT('Список покупок'!$A$2:$A$31)</f>
        <v>#N/A</v>
      </c>
      <c r="D1887" t="e">
        <f ca="1">'Пятипредметные наборы'!$F93/INDIRECT(ADDRESS(MATCH(A1887,Таблицы!$T$3:$T$212)+1,5,,,Таблицы!$T$1))</f>
        <v>#N/A</v>
      </c>
      <c r="E1887" s="5" t="e">
        <f t="shared" ca="1" si="29"/>
        <v>#N/A</v>
      </c>
    </row>
    <row r="1888" spans="1:5" hidden="1" x14ac:dyDescent="0.3">
      <c r="A1888" t="e">
        <f ca="1">IF('Пятипредметные наборы'!$F94 &gt;=Параметры!$A$2,"{"&amp;'Пятипредметные наборы'!A94&amp;", "&amp;'Пятипредметные наборы'!B94&amp;", "&amp;'Пятипредметные наборы'!D94&amp;", "&amp;'Пятипредметные наборы'!E94&amp;"}","")</f>
        <v>#N/A</v>
      </c>
      <c r="B1888" t="e">
        <f ca="1">IF('Пятипредметные наборы'!$F94 &gt;=Параметры!$A$2,"{"&amp;'Пятипредметные наборы'!C94&amp;"}","")</f>
        <v>#N/A</v>
      </c>
      <c r="C1888" t="e">
        <f ca="1">'Пятипредметные наборы'!$F94/COUNT('Список покупок'!$A$2:$A$31)</f>
        <v>#N/A</v>
      </c>
      <c r="D1888" t="e">
        <f ca="1">'Пятипредметные наборы'!$F94/INDIRECT(ADDRESS(MATCH(A1888,Таблицы!$T$3:$T$212)+1,5,,,Таблицы!$T$1))</f>
        <v>#N/A</v>
      </c>
      <c r="E1888" s="5" t="e">
        <f t="shared" ca="1" si="29"/>
        <v>#N/A</v>
      </c>
    </row>
    <row r="1889" spans="1:5" hidden="1" x14ac:dyDescent="0.3">
      <c r="A1889" t="e">
        <f ca="1">IF('Пятипредметные наборы'!$F95 &gt;=Параметры!$A$2,"{"&amp;'Пятипредметные наборы'!A95&amp;", "&amp;'Пятипредметные наборы'!B95&amp;", "&amp;'Пятипредметные наборы'!D95&amp;", "&amp;'Пятипредметные наборы'!E95&amp;"}","")</f>
        <v>#N/A</v>
      </c>
      <c r="B1889" t="e">
        <f ca="1">IF('Пятипредметные наборы'!$F95 &gt;=Параметры!$A$2,"{"&amp;'Пятипредметные наборы'!C95&amp;"}","")</f>
        <v>#N/A</v>
      </c>
      <c r="C1889" t="e">
        <f ca="1">'Пятипредметные наборы'!$F95/COUNT('Список покупок'!$A$2:$A$31)</f>
        <v>#N/A</v>
      </c>
      <c r="D1889" t="e">
        <f ca="1">'Пятипредметные наборы'!$F95/INDIRECT(ADDRESS(MATCH(A1889,Таблицы!$T$3:$T$212)+1,5,,,Таблицы!$T$1))</f>
        <v>#N/A</v>
      </c>
      <c r="E1889" s="5" t="e">
        <f t="shared" ca="1" si="29"/>
        <v>#N/A</v>
      </c>
    </row>
    <row r="1890" spans="1:5" hidden="1" x14ac:dyDescent="0.3">
      <c r="A1890" t="str">
        <f ca="1">IF('Пятипредметные наборы'!$F96 &gt;=Параметры!$A$2,"{"&amp;'Пятипредметные наборы'!A96&amp;", "&amp;'Пятипредметные наборы'!B96&amp;", "&amp;'Пятипредметные наборы'!D96&amp;", "&amp;'Пятипредметные наборы'!E96&amp;"}","")</f>
        <v/>
      </c>
      <c r="B1890" t="str">
        <f ca="1">IF('Пятипредметные наборы'!$F96 &gt;=Параметры!$A$2,"{"&amp;'Пятипредметные наборы'!C96&amp;"}","")</f>
        <v/>
      </c>
      <c r="C1890">
        <f ca="1">'Пятипредметные наборы'!$F96/COUNT('Список покупок'!$A$2:$A$31)</f>
        <v>3.3333333333333333E-2</v>
      </c>
      <c r="D1890" t="e">
        <f ca="1">'Пятипредметные наборы'!$F96/INDIRECT(ADDRESS(MATCH(A1890,Таблицы!$T$3:$T$212)+1,5,,,Таблицы!$T$1))</f>
        <v>#N/A</v>
      </c>
      <c r="E1890" s="5" t="e">
        <f t="shared" ca="1" si="29"/>
        <v>#N/A</v>
      </c>
    </row>
    <row r="1891" spans="1:5" hidden="1" x14ac:dyDescent="0.3">
      <c r="A1891" t="e">
        <f ca="1">IF('Пятипредметные наборы'!$F97 &gt;=Параметры!$A$2,"{"&amp;'Пятипредметные наборы'!A97&amp;", "&amp;'Пятипредметные наборы'!B97&amp;", "&amp;'Пятипредметные наборы'!D97&amp;", "&amp;'Пятипредметные наборы'!E97&amp;"}","")</f>
        <v>#N/A</v>
      </c>
      <c r="B1891" t="e">
        <f ca="1">IF('Пятипредметные наборы'!$F97 &gt;=Параметры!$A$2,"{"&amp;'Пятипредметные наборы'!C97&amp;"}","")</f>
        <v>#N/A</v>
      </c>
      <c r="C1891" t="e">
        <f ca="1">'Пятипредметные наборы'!$F97/COUNT('Список покупок'!$A$2:$A$31)</f>
        <v>#N/A</v>
      </c>
      <c r="D1891" t="e">
        <f ca="1">'Пятипредметные наборы'!$F97/INDIRECT(ADDRESS(MATCH(A1891,Таблицы!$T$3:$T$212)+1,5,,,Таблицы!$T$1))</f>
        <v>#N/A</v>
      </c>
      <c r="E1891" s="5" t="e">
        <f t="shared" ca="1" si="29"/>
        <v>#N/A</v>
      </c>
    </row>
    <row r="1892" spans="1:5" hidden="1" x14ac:dyDescent="0.3">
      <c r="A1892" t="e">
        <f ca="1">IF('Пятипредметные наборы'!$F98 &gt;=Параметры!$A$2,"{"&amp;'Пятипредметные наборы'!A98&amp;", "&amp;'Пятипредметные наборы'!B98&amp;", "&amp;'Пятипредметные наборы'!D98&amp;", "&amp;'Пятипредметные наборы'!E98&amp;"}","")</f>
        <v>#N/A</v>
      </c>
      <c r="B1892" t="e">
        <f ca="1">IF('Пятипредметные наборы'!$F98 &gt;=Параметры!$A$2,"{"&amp;'Пятипредметные наборы'!C98&amp;"}","")</f>
        <v>#N/A</v>
      </c>
      <c r="C1892" t="e">
        <f ca="1">'Пятипредметные наборы'!$F98/COUNT('Список покупок'!$A$2:$A$31)</f>
        <v>#N/A</v>
      </c>
      <c r="D1892" t="e">
        <f ca="1">'Пятипредметные наборы'!$F98/INDIRECT(ADDRESS(MATCH(A1892,Таблицы!$T$3:$T$212)+1,5,,,Таблицы!$T$1))</f>
        <v>#N/A</v>
      </c>
      <c r="E1892" s="5" t="e">
        <f t="shared" ca="1" si="29"/>
        <v>#N/A</v>
      </c>
    </row>
    <row r="1893" spans="1:5" hidden="1" x14ac:dyDescent="0.3">
      <c r="A1893" t="e">
        <f ca="1">IF('Пятипредметные наборы'!$F99 &gt;=Параметры!$A$2,"{"&amp;'Пятипредметные наборы'!A99&amp;", "&amp;'Пятипредметные наборы'!B99&amp;", "&amp;'Пятипредметные наборы'!D99&amp;", "&amp;'Пятипредметные наборы'!E99&amp;"}","")</f>
        <v>#N/A</v>
      </c>
      <c r="B1893" t="e">
        <f ca="1">IF('Пятипредметные наборы'!$F99 &gt;=Параметры!$A$2,"{"&amp;'Пятипредметные наборы'!C99&amp;"}","")</f>
        <v>#N/A</v>
      </c>
      <c r="C1893" t="e">
        <f ca="1">'Пятипредметные наборы'!$F99/COUNT('Список покупок'!$A$2:$A$31)</f>
        <v>#N/A</v>
      </c>
      <c r="D1893" t="e">
        <f ca="1">'Пятипредметные наборы'!$F99/INDIRECT(ADDRESS(MATCH(A1893,Таблицы!$T$3:$T$212)+1,5,,,Таблицы!$T$1))</f>
        <v>#N/A</v>
      </c>
      <c r="E1893" s="5" t="e">
        <f t="shared" ca="1" si="29"/>
        <v>#N/A</v>
      </c>
    </row>
    <row r="1894" spans="1:5" hidden="1" x14ac:dyDescent="0.3">
      <c r="A1894" t="e">
        <f ca="1">IF('Пятипредметные наборы'!$F100 &gt;=Параметры!$A$2,"{"&amp;'Пятипредметные наборы'!A100&amp;", "&amp;'Пятипредметные наборы'!B100&amp;", "&amp;'Пятипредметные наборы'!D100&amp;", "&amp;'Пятипредметные наборы'!E100&amp;"}","")</f>
        <v>#N/A</v>
      </c>
      <c r="B1894" t="e">
        <f ca="1">IF('Пятипредметные наборы'!$F100 &gt;=Параметры!$A$2,"{"&amp;'Пятипредметные наборы'!C100&amp;"}","")</f>
        <v>#N/A</v>
      </c>
      <c r="C1894" t="e">
        <f ca="1">'Пятипредметные наборы'!$F100/COUNT('Список покупок'!$A$2:$A$31)</f>
        <v>#N/A</v>
      </c>
      <c r="D1894" t="e">
        <f ca="1">'Пятипредметные наборы'!$F100/INDIRECT(ADDRESS(MATCH(A1894,Таблицы!$T$3:$T$212)+1,5,,,Таблицы!$T$1))</f>
        <v>#N/A</v>
      </c>
      <c r="E1894" s="5" t="e">
        <f t="shared" ca="1" si="29"/>
        <v>#N/A</v>
      </c>
    </row>
    <row r="1895" spans="1:5" hidden="1" x14ac:dyDescent="0.3">
      <c r="A1895" t="e">
        <f ca="1">IF('Пятипредметные наборы'!$F101 &gt;=Параметры!$A$2,"{"&amp;'Пятипредметные наборы'!A101&amp;", "&amp;'Пятипредметные наборы'!B101&amp;", "&amp;'Пятипредметные наборы'!D101&amp;", "&amp;'Пятипредметные наборы'!E101&amp;"}","")</f>
        <v>#N/A</v>
      </c>
      <c r="B1895" t="e">
        <f ca="1">IF('Пятипредметные наборы'!$F101 &gt;=Параметры!$A$2,"{"&amp;'Пятипредметные наборы'!C101&amp;"}","")</f>
        <v>#N/A</v>
      </c>
      <c r="C1895" t="e">
        <f ca="1">'Пятипредметные наборы'!$F101/COUNT('Список покупок'!$A$2:$A$31)</f>
        <v>#N/A</v>
      </c>
      <c r="D1895" t="e">
        <f ca="1">'Пятипредметные наборы'!$F101/INDIRECT(ADDRESS(MATCH(A1895,Таблицы!$T$3:$T$212)+1,5,,,Таблицы!$T$1))</f>
        <v>#N/A</v>
      </c>
      <c r="E1895" s="5" t="e">
        <f t="shared" ca="1" si="29"/>
        <v>#N/A</v>
      </c>
    </row>
    <row r="1896" spans="1:5" hidden="1" x14ac:dyDescent="0.3">
      <c r="A1896" t="e">
        <f ca="1">IF('Пятипредметные наборы'!$F102 &gt;=Параметры!$A$2,"{"&amp;'Пятипредметные наборы'!A102&amp;", "&amp;'Пятипредметные наборы'!B102&amp;", "&amp;'Пятипредметные наборы'!D102&amp;", "&amp;'Пятипредметные наборы'!E102&amp;"}","")</f>
        <v>#N/A</v>
      </c>
      <c r="B1896" t="e">
        <f ca="1">IF('Пятипредметные наборы'!$F102 &gt;=Параметры!$A$2,"{"&amp;'Пятипредметные наборы'!C102&amp;"}","")</f>
        <v>#N/A</v>
      </c>
      <c r="C1896" t="e">
        <f ca="1">'Пятипредметные наборы'!$F102/COUNT('Список покупок'!$A$2:$A$31)</f>
        <v>#N/A</v>
      </c>
      <c r="D1896" t="e">
        <f ca="1">'Пятипредметные наборы'!$F102/INDIRECT(ADDRESS(MATCH(A1896,Таблицы!$T$3:$T$212)+1,5,,,Таблицы!$T$1))</f>
        <v>#N/A</v>
      </c>
      <c r="E1896" s="5" t="e">
        <f t="shared" ca="1" si="29"/>
        <v>#N/A</v>
      </c>
    </row>
    <row r="1897" spans="1:5" hidden="1" x14ac:dyDescent="0.3">
      <c r="A1897" t="e">
        <f ca="1">IF('Пятипредметные наборы'!$F103 &gt;=Параметры!$A$2,"{"&amp;'Пятипредметные наборы'!A103&amp;", "&amp;'Пятипредметные наборы'!B103&amp;", "&amp;'Пятипредметные наборы'!D103&amp;", "&amp;'Пятипредметные наборы'!E103&amp;"}","")</f>
        <v>#N/A</v>
      </c>
      <c r="B1897" t="e">
        <f ca="1">IF('Пятипредметные наборы'!$F103 &gt;=Параметры!$A$2,"{"&amp;'Пятипредметные наборы'!C103&amp;"}","")</f>
        <v>#N/A</v>
      </c>
      <c r="C1897" t="e">
        <f ca="1">'Пятипредметные наборы'!$F103/COUNT('Список покупок'!$A$2:$A$31)</f>
        <v>#N/A</v>
      </c>
      <c r="D1897" t="e">
        <f ca="1">'Пятипредметные наборы'!$F103/INDIRECT(ADDRESS(MATCH(A1897,Таблицы!$T$3:$T$212)+1,5,,,Таблицы!$T$1))</f>
        <v>#N/A</v>
      </c>
      <c r="E1897" s="5" t="e">
        <f t="shared" ca="1" si="29"/>
        <v>#N/A</v>
      </c>
    </row>
    <row r="1898" spans="1:5" hidden="1" x14ac:dyDescent="0.3">
      <c r="A1898" t="e">
        <f ca="1">IF('Пятипредметные наборы'!$F104 &gt;=Параметры!$A$2,"{"&amp;'Пятипредметные наборы'!A104&amp;", "&amp;'Пятипредметные наборы'!B104&amp;", "&amp;'Пятипредметные наборы'!D104&amp;", "&amp;'Пятипредметные наборы'!E104&amp;"}","")</f>
        <v>#N/A</v>
      </c>
      <c r="B1898" t="e">
        <f ca="1">IF('Пятипредметные наборы'!$F104 &gt;=Параметры!$A$2,"{"&amp;'Пятипредметные наборы'!C104&amp;"}","")</f>
        <v>#N/A</v>
      </c>
      <c r="C1898" t="e">
        <f ca="1">'Пятипредметные наборы'!$F104/COUNT('Список покупок'!$A$2:$A$31)</f>
        <v>#N/A</v>
      </c>
      <c r="D1898" t="e">
        <f ca="1">'Пятипредметные наборы'!$F104/INDIRECT(ADDRESS(MATCH(A1898,Таблицы!$T$3:$T$212)+1,5,,,Таблицы!$T$1))</f>
        <v>#N/A</v>
      </c>
      <c r="E1898" s="5" t="e">
        <f t="shared" ca="1" si="29"/>
        <v>#N/A</v>
      </c>
    </row>
    <row r="1899" spans="1:5" hidden="1" x14ac:dyDescent="0.3">
      <c r="A1899" t="e">
        <f ca="1">IF('Пятипредметные наборы'!$F105 &gt;=Параметры!$A$2,"{"&amp;'Пятипредметные наборы'!A105&amp;", "&amp;'Пятипредметные наборы'!B105&amp;", "&amp;'Пятипредметные наборы'!D105&amp;", "&amp;'Пятипредметные наборы'!E105&amp;"}","")</f>
        <v>#N/A</v>
      </c>
      <c r="B1899" t="e">
        <f ca="1">IF('Пятипредметные наборы'!$F105 &gt;=Параметры!$A$2,"{"&amp;'Пятипредметные наборы'!C105&amp;"}","")</f>
        <v>#N/A</v>
      </c>
      <c r="C1899" t="e">
        <f ca="1">'Пятипредметные наборы'!$F105/COUNT('Список покупок'!$A$2:$A$31)</f>
        <v>#N/A</v>
      </c>
      <c r="D1899" t="e">
        <f ca="1">'Пятипредметные наборы'!$F105/INDIRECT(ADDRESS(MATCH(A1899,Таблицы!$T$3:$T$212)+1,5,,,Таблицы!$T$1))</f>
        <v>#N/A</v>
      </c>
      <c r="E1899" s="5" t="e">
        <f t="shared" ca="1" si="29"/>
        <v>#N/A</v>
      </c>
    </row>
    <row r="1900" spans="1:5" hidden="1" x14ac:dyDescent="0.3">
      <c r="A1900" t="e">
        <f ca="1">IF('Пятипредметные наборы'!$F106 &gt;=Параметры!$A$2,"{"&amp;'Пятипредметные наборы'!A106&amp;", "&amp;'Пятипредметные наборы'!B106&amp;", "&amp;'Пятипредметные наборы'!D106&amp;", "&amp;'Пятипредметные наборы'!E106&amp;"}","")</f>
        <v>#N/A</v>
      </c>
      <c r="B1900" t="e">
        <f ca="1">IF('Пятипредметные наборы'!$F106 &gt;=Параметры!$A$2,"{"&amp;'Пятипредметные наборы'!C106&amp;"}","")</f>
        <v>#N/A</v>
      </c>
      <c r="C1900" t="e">
        <f ca="1">'Пятипредметные наборы'!$F106/COUNT('Список покупок'!$A$2:$A$31)</f>
        <v>#N/A</v>
      </c>
      <c r="D1900" t="e">
        <f ca="1">'Пятипредметные наборы'!$F106/INDIRECT(ADDRESS(MATCH(A1900,Таблицы!$T$3:$T$212)+1,5,,,Таблицы!$T$1))</f>
        <v>#N/A</v>
      </c>
      <c r="E1900" s="5" t="e">
        <f t="shared" ca="1" si="29"/>
        <v>#N/A</v>
      </c>
    </row>
    <row r="1901" spans="1:5" hidden="1" x14ac:dyDescent="0.3">
      <c r="A1901" t="e">
        <f ca="1">IF('Пятипредметные наборы'!$F107 &gt;=Параметры!$A$2,"{"&amp;'Пятипредметные наборы'!A107&amp;", "&amp;'Пятипредметные наборы'!B107&amp;", "&amp;'Пятипредметные наборы'!D107&amp;", "&amp;'Пятипредметные наборы'!E107&amp;"}","")</f>
        <v>#N/A</v>
      </c>
      <c r="B1901" t="e">
        <f ca="1">IF('Пятипредметные наборы'!$F107 &gt;=Параметры!$A$2,"{"&amp;'Пятипредметные наборы'!C107&amp;"}","")</f>
        <v>#N/A</v>
      </c>
      <c r="C1901" t="e">
        <f ca="1">'Пятипредметные наборы'!$F107/COUNT('Список покупок'!$A$2:$A$31)</f>
        <v>#N/A</v>
      </c>
      <c r="D1901" t="e">
        <f ca="1">'Пятипредметные наборы'!$F107/INDIRECT(ADDRESS(MATCH(A1901,Таблицы!$T$3:$T$212)+1,5,,,Таблицы!$T$1))</f>
        <v>#N/A</v>
      </c>
      <c r="E1901" s="5" t="e">
        <f t="shared" ca="1" si="29"/>
        <v>#N/A</v>
      </c>
    </row>
    <row r="1902" spans="1:5" hidden="1" x14ac:dyDescent="0.3">
      <c r="A1902" t="e">
        <f ca="1">IF('Пятипредметные наборы'!$F108 &gt;=Параметры!$A$2,"{"&amp;'Пятипредметные наборы'!A108&amp;", "&amp;'Пятипредметные наборы'!B108&amp;", "&amp;'Пятипредметные наборы'!D108&amp;", "&amp;'Пятипредметные наборы'!E108&amp;"}","")</f>
        <v>#N/A</v>
      </c>
      <c r="B1902" t="e">
        <f ca="1">IF('Пятипредметные наборы'!$F108 &gt;=Параметры!$A$2,"{"&amp;'Пятипредметные наборы'!C108&amp;"}","")</f>
        <v>#N/A</v>
      </c>
      <c r="C1902" t="e">
        <f ca="1">'Пятипредметные наборы'!$F108/COUNT('Список покупок'!$A$2:$A$31)</f>
        <v>#N/A</v>
      </c>
      <c r="D1902" t="e">
        <f ca="1">'Пятипредметные наборы'!$F108/INDIRECT(ADDRESS(MATCH(A1902,Таблицы!$T$3:$T$212)+1,5,,,Таблицы!$T$1))</f>
        <v>#N/A</v>
      </c>
      <c r="E1902" s="5" t="e">
        <f t="shared" ca="1" si="29"/>
        <v>#N/A</v>
      </c>
    </row>
    <row r="1903" spans="1:5" hidden="1" x14ac:dyDescent="0.3">
      <c r="A1903" t="e">
        <f ca="1">IF('Пятипредметные наборы'!$F109 &gt;=Параметры!$A$2,"{"&amp;'Пятипредметные наборы'!A109&amp;", "&amp;'Пятипредметные наборы'!B109&amp;", "&amp;'Пятипредметные наборы'!D109&amp;", "&amp;'Пятипредметные наборы'!E109&amp;"}","")</f>
        <v>#N/A</v>
      </c>
      <c r="B1903" t="e">
        <f ca="1">IF('Пятипредметные наборы'!$F109 &gt;=Параметры!$A$2,"{"&amp;'Пятипредметные наборы'!C109&amp;"}","")</f>
        <v>#N/A</v>
      </c>
      <c r="C1903" t="e">
        <f ca="1">'Пятипредметные наборы'!$F109/COUNT('Список покупок'!$A$2:$A$31)</f>
        <v>#N/A</v>
      </c>
      <c r="D1903" t="e">
        <f ca="1">'Пятипредметные наборы'!$F109/INDIRECT(ADDRESS(MATCH(A1903,Таблицы!$T$3:$T$212)+1,5,,,Таблицы!$T$1))</f>
        <v>#N/A</v>
      </c>
      <c r="E1903" s="5" t="e">
        <f t="shared" ca="1" si="29"/>
        <v>#N/A</v>
      </c>
    </row>
    <row r="1904" spans="1:5" hidden="1" x14ac:dyDescent="0.3">
      <c r="A1904" t="e">
        <f ca="1">IF('Пятипредметные наборы'!$F110 &gt;=Параметры!$A$2,"{"&amp;'Пятипредметные наборы'!A110&amp;", "&amp;'Пятипредметные наборы'!B110&amp;", "&amp;'Пятипредметные наборы'!D110&amp;", "&amp;'Пятипредметные наборы'!E110&amp;"}","")</f>
        <v>#N/A</v>
      </c>
      <c r="B1904" t="e">
        <f ca="1">IF('Пятипредметные наборы'!$F110 &gt;=Параметры!$A$2,"{"&amp;'Пятипредметные наборы'!C110&amp;"}","")</f>
        <v>#N/A</v>
      </c>
      <c r="C1904" t="e">
        <f ca="1">'Пятипредметные наборы'!$F110/COUNT('Список покупок'!$A$2:$A$31)</f>
        <v>#N/A</v>
      </c>
      <c r="D1904" t="e">
        <f ca="1">'Пятипредметные наборы'!$F110/INDIRECT(ADDRESS(MATCH(A1904,Таблицы!$T$3:$T$212)+1,5,,,Таблицы!$T$1))</f>
        <v>#N/A</v>
      </c>
      <c r="E1904" s="5" t="e">
        <f t="shared" ca="1" si="29"/>
        <v>#N/A</v>
      </c>
    </row>
    <row r="1905" spans="1:5" hidden="1" x14ac:dyDescent="0.3">
      <c r="A1905" t="e">
        <f ca="1">IF('Пятипредметные наборы'!$F111 &gt;=Параметры!$A$2,"{"&amp;'Пятипредметные наборы'!A111&amp;", "&amp;'Пятипредметные наборы'!B111&amp;", "&amp;'Пятипредметные наборы'!D111&amp;", "&amp;'Пятипредметные наборы'!E111&amp;"}","")</f>
        <v>#N/A</v>
      </c>
      <c r="B1905" t="e">
        <f ca="1">IF('Пятипредметные наборы'!$F111 &gt;=Параметры!$A$2,"{"&amp;'Пятипредметные наборы'!C111&amp;"}","")</f>
        <v>#N/A</v>
      </c>
      <c r="C1905" t="e">
        <f ca="1">'Пятипредметные наборы'!$F111/COUNT('Список покупок'!$A$2:$A$31)</f>
        <v>#N/A</v>
      </c>
      <c r="D1905" t="e">
        <f ca="1">'Пятипредметные наборы'!$F111/INDIRECT(ADDRESS(MATCH(A1905,Таблицы!$T$3:$T$212)+1,5,,,Таблицы!$T$1))</f>
        <v>#N/A</v>
      </c>
      <c r="E1905" s="5" t="e">
        <f t="shared" ca="1" si="29"/>
        <v>#N/A</v>
      </c>
    </row>
    <row r="1906" spans="1:5" hidden="1" x14ac:dyDescent="0.3">
      <c r="A1906" t="e">
        <f ca="1">IF('Пятипредметные наборы'!$F112 &gt;=Параметры!$A$2,"{"&amp;'Пятипредметные наборы'!A112&amp;", "&amp;'Пятипредметные наборы'!B112&amp;", "&amp;'Пятипредметные наборы'!D112&amp;", "&amp;'Пятипредметные наборы'!E112&amp;"}","")</f>
        <v>#N/A</v>
      </c>
      <c r="B1906" t="e">
        <f ca="1">IF('Пятипредметные наборы'!$F112 &gt;=Параметры!$A$2,"{"&amp;'Пятипредметные наборы'!C112&amp;"}","")</f>
        <v>#N/A</v>
      </c>
      <c r="C1906" t="e">
        <f ca="1">'Пятипредметные наборы'!$F112/COUNT('Список покупок'!$A$2:$A$31)</f>
        <v>#N/A</v>
      </c>
      <c r="D1906" t="e">
        <f ca="1">'Пятипредметные наборы'!$F112/INDIRECT(ADDRESS(MATCH(A1906,Таблицы!$T$3:$T$212)+1,5,,,Таблицы!$T$1))</f>
        <v>#N/A</v>
      </c>
      <c r="E1906" s="5" t="e">
        <f t="shared" ca="1" si="29"/>
        <v>#N/A</v>
      </c>
    </row>
    <row r="1907" spans="1:5" hidden="1" x14ac:dyDescent="0.3">
      <c r="A1907" t="e">
        <f ca="1">IF('Пятипредметные наборы'!$F113 &gt;=Параметры!$A$2,"{"&amp;'Пятипредметные наборы'!A113&amp;", "&amp;'Пятипредметные наборы'!B113&amp;", "&amp;'Пятипредметные наборы'!D113&amp;", "&amp;'Пятипредметные наборы'!E113&amp;"}","")</f>
        <v>#N/A</v>
      </c>
      <c r="B1907" t="e">
        <f ca="1">IF('Пятипредметные наборы'!$F113 &gt;=Параметры!$A$2,"{"&amp;'Пятипредметные наборы'!C113&amp;"}","")</f>
        <v>#N/A</v>
      </c>
      <c r="C1907" t="e">
        <f ca="1">'Пятипредметные наборы'!$F113/COUNT('Список покупок'!$A$2:$A$31)</f>
        <v>#N/A</v>
      </c>
      <c r="D1907" t="e">
        <f ca="1">'Пятипредметные наборы'!$F113/INDIRECT(ADDRESS(MATCH(A1907,Таблицы!$T$3:$T$212)+1,5,,,Таблицы!$T$1))</f>
        <v>#N/A</v>
      </c>
      <c r="E1907" s="5" t="e">
        <f t="shared" ca="1" si="29"/>
        <v>#N/A</v>
      </c>
    </row>
    <row r="1908" spans="1:5" hidden="1" x14ac:dyDescent="0.3">
      <c r="A1908" t="e">
        <f ca="1">IF('Пятипредметные наборы'!$F114 &gt;=Параметры!$A$2,"{"&amp;'Пятипредметные наборы'!A114&amp;", "&amp;'Пятипредметные наборы'!B114&amp;", "&amp;'Пятипредметные наборы'!D114&amp;", "&amp;'Пятипредметные наборы'!E114&amp;"}","")</f>
        <v>#N/A</v>
      </c>
      <c r="B1908" t="e">
        <f ca="1">IF('Пятипредметные наборы'!$F114 &gt;=Параметры!$A$2,"{"&amp;'Пятипредметные наборы'!C114&amp;"}","")</f>
        <v>#N/A</v>
      </c>
      <c r="C1908" t="e">
        <f ca="1">'Пятипредметные наборы'!$F114/COUNT('Список покупок'!$A$2:$A$31)</f>
        <v>#N/A</v>
      </c>
      <c r="D1908" t="e">
        <f ca="1">'Пятипредметные наборы'!$F114/INDIRECT(ADDRESS(MATCH(A1908,Таблицы!$T$3:$T$212)+1,5,,,Таблицы!$T$1))</f>
        <v>#N/A</v>
      </c>
      <c r="E1908" s="5" t="e">
        <f t="shared" ca="1" si="29"/>
        <v>#N/A</v>
      </c>
    </row>
    <row r="1909" spans="1:5" hidden="1" x14ac:dyDescent="0.3">
      <c r="A1909" t="str">
        <f ca="1">IF('Пятипредметные наборы'!$F115 &gt;=Параметры!$A$2,"{"&amp;'Пятипредметные наборы'!A115&amp;", "&amp;'Пятипредметные наборы'!B115&amp;", "&amp;'Пятипредметные наборы'!D115&amp;", "&amp;'Пятипредметные наборы'!E115&amp;"}","")</f>
        <v/>
      </c>
      <c r="B1909" t="str">
        <f ca="1">IF('Пятипредметные наборы'!$F115 &gt;=Параметры!$A$2,"{"&amp;'Пятипредметные наборы'!C115&amp;"}","")</f>
        <v/>
      </c>
      <c r="C1909">
        <f ca="1">'Пятипредметные наборы'!$F115/COUNT('Список покупок'!$A$2:$A$31)</f>
        <v>3.3333333333333333E-2</v>
      </c>
      <c r="D1909" t="e">
        <f ca="1">'Пятипредметные наборы'!$F115/INDIRECT(ADDRESS(MATCH(A1909,Таблицы!$T$3:$T$212)+1,5,,,Таблицы!$T$1))</f>
        <v>#N/A</v>
      </c>
      <c r="E1909" s="5" t="e">
        <f t="shared" ca="1" si="29"/>
        <v>#N/A</v>
      </c>
    </row>
    <row r="1910" spans="1:5" hidden="1" x14ac:dyDescent="0.3">
      <c r="A1910" t="e">
        <f ca="1">IF('Пятипредметные наборы'!$F116 &gt;=Параметры!$A$2,"{"&amp;'Пятипредметные наборы'!A116&amp;", "&amp;'Пятипредметные наборы'!B116&amp;", "&amp;'Пятипредметные наборы'!D116&amp;", "&amp;'Пятипредметные наборы'!E116&amp;"}","")</f>
        <v>#N/A</v>
      </c>
      <c r="B1910" t="e">
        <f ca="1">IF('Пятипредметные наборы'!$F116 &gt;=Параметры!$A$2,"{"&amp;'Пятипредметные наборы'!C116&amp;"}","")</f>
        <v>#N/A</v>
      </c>
      <c r="C1910" t="e">
        <f ca="1">'Пятипредметные наборы'!$F116/COUNT('Список покупок'!$A$2:$A$31)</f>
        <v>#N/A</v>
      </c>
      <c r="D1910" t="e">
        <f ca="1">'Пятипредметные наборы'!$F116/INDIRECT(ADDRESS(MATCH(A1910,Таблицы!$T$3:$T$212)+1,5,,,Таблицы!$T$1))</f>
        <v>#N/A</v>
      </c>
      <c r="E1910" s="5" t="e">
        <f t="shared" ca="1" si="29"/>
        <v>#N/A</v>
      </c>
    </row>
    <row r="1911" spans="1:5" hidden="1" x14ac:dyDescent="0.3">
      <c r="A1911" t="str">
        <f ca="1">IF('Пятипредметные наборы'!$F117 &gt;=Параметры!$A$2,"{"&amp;'Пятипредметные наборы'!A117&amp;", "&amp;'Пятипредметные наборы'!B117&amp;", "&amp;'Пятипредметные наборы'!D117&amp;", "&amp;'Пятипредметные наборы'!E117&amp;"}","")</f>
        <v/>
      </c>
      <c r="B1911" t="str">
        <f ca="1">IF('Пятипредметные наборы'!$F117 &gt;=Параметры!$A$2,"{"&amp;'Пятипредметные наборы'!C117&amp;"}","")</f>
        <v/>
      </c>
      <c r="C1911">
        <f ca="1">'Пятипредметные наборы'!$F117/COUNT('Список покупок'!$A$2:$A$31)</f>
        <v>0</v>
      </c>
      <c r="D1911" t="e">
        <f ca="1">'Пятипредметные наборы'!$F117/INDIRECT(ADDRESS(MATCH(A1911,Таблицы!$T$3:$T$212)+1,5,,,Таблицы!$T$1))</f>
        <v>#N/A</v>
      </c>
      <c r="E1911" s="5" t="e">
        <f t="shared" ca="1" si="29"/>
        <v>#N/A</v>
      </c>
    </row>
    <row r="1912" spans="1:5" hidden="1" x14ac:dyDescent="0.3">
      <c r="A1912" t="str">
        <f ca="1">IF('Пятипредметные наборы'!$F118 &gt;=Параметры!$A$2,"{"&amp;'Пятипредметные наборы'!A118&amp;", "&amp;'Пятипредметные наборы'!B118&amp;", "&amp;'Пятипредметные наборы'!D118&amp;", "&amp;'Пятипредметные наборы'!E118&amp;"}","")</f>
        <v/>
      </c>
      <c r="B1912" t="str">
        <f ca="1">IF('Пятипредметные наборы'!$F118 &gt;=Параметры!$A$2,"{"&amp;'Пятипредметные наборы'!C118&amp;"}","")</f>
        <v/>
      </c>
      <c r="C1912">
        <f ca="1">'Пятипредметные наборы'!$F118/COUNT('Список покупок'!$A$2:$A$31)</f>
        <v>3.3333333333333333E-2</v>
      </c>
      <c r="D1912" t="e">
        <f ca="1">'Пятипредметные наборы'!$F118/INDIRECT(ADDRESS(MATCH(A1912,Таблицы!$T$3:$T$212)+1,5,,,Таблицы!$T$1))</f>
        <v>#N/A</v>
      </c>
      <c r="E1912" s="5" t="e">
        <f t="shared" ca="1" si="29"/>
        <v>#N/A</v>
      </c>
    </row>
    <row r="1913" spans="1:5" hidden="1" x14ac:dyDescent="0.3">
      <c r="A1913" t="e">
        <f ca="1">IF('Пятипредметные наборы'!$F119 &gt;=Параметры!$A$2,"{"&amp;'Пятипредметные наборы'!A119&amp;", "&amp;'Пятипредметные наборы'!B119&amp;", "&amp;'Пятипредметные наборы'!D119&amp;", "&amp;'Пятипредметные наборы'!E119&amp;"}","")</f>
        <v>#N/A</v>
      </c>
      <c r="B1913" t="e">
        <f ca="1">IF('Пятипредметные наборы'!$F119 &gt;=Параметры!$A$2,"{"&amp;'Пятипредметные наборы'!C119&amp;"}","")</f>
        <v>#N/A</v>
      </c>
      <c r="C1913" t="e">
        <f ca="1">'Пятипредметные наборы'!$F119/COUNT('Список покупок'!$A$2:$A$31)</f>
        <v>#N/A</v>
      </c>
      <c r="D1913" t="e">
        <f ca="1">'Пятипредметные наборы'!$F119/INDIRECT(ADDRESS(MATCH(A1913,Таблицы!$T$3:$T$212)+1,5,,,Таблицы!$T$1))</f>
        <v>#N/A</v>
      </c>
      <c r="E1913" s="5" t="e">
        <f t="shared" ca="1" si="29"/>
        <v>#N/A</v>
      </c>
    </row>
    <row r="1914" spans="1:5" hidden="1" x14ac:dyDescent="0.3">
      <c r="A1914" t="e">
        <f ca="1">IF('Пятипредметные наборы'!$F120 &gt;=Параметры!$A$2,"{"&amp;'Пятипредметные наборы'!A120&amp;", "&amp;'Пятипредметные наборы'!B120&amp;", "&amp;'Пятипредметные наборы'!D120&amp;", "&amp;'Пятипредметные наборы'!E120&amp;"}","")</f>
        <v>#N/A</v>
      </c>
      <c r="B1914" t="e">
        <f ca="1">IF('Пятипредметные наборы'!$F120 &gt;=Параметры!$A$2,"{"&amp;'Пятипредметные наборы'!C120&amp;"}","")</f>
        <v>#N/A</v>
      </c>
      <c r="C1914" t="e">
        <f ca="1">'Пятипредметные наборы'!$F120/COUNT('Список покупок'!$A$2:$A$31)</f>
        <v>#N/A</v>
      </c>
      <c r="D1914" t="e">
        <f ca="1">'Пятипредметные наборы'!$F120/INDIRECT(ADDRESS(MATCH(A1914,Таблицы!$T$3:$T$212)+1,5,,,Таблицы!$T$1))</f>
        <v>#N/A</v>
      </c>
      <c r="E1914" s="5" t="e">
        <f t="shared" ca="1" si="29"/>
        <v>#N/A</v>
      </c>
    </row>
    <row r="1915" spans="1:5" hidden="1" x14ac:dyDescent="0.3">
      <c r="A1915" t="e">
        <f ca="1">IF('Пятипредметные наборы'!$F121 &gt;=Параметры!$A$2,"{"&amp;'Пятипредметные наборы'!A121&amp;", "&amp;'Пятипредметные наборы'!B121&amp;", "&amp;'Пятипредметные наборы'!D121&amp;", "&amp;'Пятипредметные наборы'!E121&amp;"}","")</f>
        <v>#N/A</v>
      </c>
      <c r="B1915" t="e">
        <f ca="1">IF('Пятипредметные наборы'!$F121 &gt;=Параметры!$A$2,"{"&amp;'Пятипредметные наборы'!C121&amp;"}","")</f>
        <v>#N/A</v>
      </c>
      <c r="C1915" t="e">
        <f ca="1">'Пятипредметные наборы'!$F121/COUNT('Список покупок'!$A$2:$A$31)</f>
        <v>#N/A</v>
      </c>
      <c r="D1915" t="e">
        <f ca="1">'Пятипредметные наборы'!$F121/INDIRECT(ADDRESS(MATCH(A1915,Таблицы!$T$3:$T$212)+1,5,,,Таблицы!$T$1))</f>
        <v>#N/A</v>
      </c>
      <c r="E1915" s="5" t="e">
        <f t="shared" ca="1" si="29"/>
        <v>#N/A</v>
      </c>
    </row>
    <row r="1916" spans="1:5" hidden="1" x14ac:dyDescent="0.3">
      <c r="A1916" t="e">
        <f ca="1">IF('Пятипредметные наборы'!$F122 &gt;=Параметры!$A$2,"{"&amp;'Пятипредметные наборы'!A122&amp;", "&amp;'Пятипредметные наборы'!B122&amp;", "&amp;'Пятипредметные наборы'!D122&amp;", "&amp;'Пятипредметные наборы'!E122&amp;"}","")</f>
        <v>#N/A</v>
      </c>
      <c r="B1916" t="e">
        <f ca="1">IF('Пятипредметные наборы'!$F122 &gt;=Параметры!$A$2,"{"&amp;'Пятипредметные наборы'!C122&amp;"}","")</f>
        <v>#N/A</v>
      </c>
      <c r="C1916" t="e">
        <f ca="1">'Пятипредметные наборы'!$F122/COUNT('Список покупок'!$A$2:$A$31)</f>
        <v>#N/A</v>
      </c>
      <c r="D1916" t="e">
        <f ca="1">'Пятипредметные наборы'!$F122/INDIRECT(ADDRESS(MATCH(A1916,Таблицы!$T$3:$T$212)+1,5,,,Таблицы!$T$1))</f>
        <v>#N/A</v>
      </c>
      <c r="E1916" s="5" t="e">
        <f t="shared" ca="1" si="29"/>
        <v>#N/A</v>
      </c>
    </row>
    <row r="1917" spans="1:5" hidden="1" x14ac:dyDescent="0.3">
      <c r="A1917" t="e">
        <f ca="1">IF('Пятипредметные наборы'!$F123 &gt;=Параметры!$A$2,"{"&amp;'Пятипредметные наборы'!A123&amp;", "&amp;'Пятипредметные наборы'!B123&amp;", "&amp;'Пятипредметные наборы'!D123&amp;", "&amp;'Пятипредметные наборы'!E123&amp;"}","")</f>
        <v>#N/A</v>
      </c>
      <c r="B1917" t="e">
        <f ca="1">IF('Пятипредметные наборы'!$F123 &gt;=Параметры!$A$2,"{"&amp;'Пятипредметные наборы'!C123&amp;"}","")</f>
        <v>#N/A</v>
      </c>
      <c r="C1917" t="e">
        <f ca="1">'Пятипредметные наборы'!$F123/COUNT('Список покупок'!$A$2:$A$31)</f>
        <v>#N/A</v>
      </c>
      <c r="D1917" t="e">
        <f ca="1">'Пятипредметные наборы'!$F123/INDIRECT(ADDRESS(MATCH(A1917,Таблицы!$T$3:$T$212)+1,5,,,Таблицы!$T$1))</f>
        <v>#N/A</v>
      </c>
      <c r="E1917" s="5" t="e">
        <f t="shared" ca="1" si="29"/>
        <v>#N/A</v>
      </c>
    </row>
    <row r="1918" spans="1:5" hidden="1" x14ac:dyDescent="0.3">
      <c r="A1918" t="e">
        <f ca="1">IF('Пятипредметные наборы'!$F124 &gt;=Параметры!$A$2,"{"&amp;'Пятипредметные наборы'!A124&amp;", "&amp;'Пятипредметные наборы'!B124&amp;", "&amp;'Пятипредметные наборы'!D124&amp;", "&amp;'Пятипредметные наборы'!E124&amp;"}","")</f>
        <v>#N/A</v>
      </c>
      <c r="B1918" t="e">
        <f ca="1">IF('Пятипредметные наборы'!$F124 &gt;=Параметры!$A$2,"{"&amp;'Пятипредметные наборы'!C124&amp;"}","")</f>
        <v>#N/A</v>
      </c>
      <c r="C1918" t="e">
        <f ca="1">'Пятипредметные наборы'!$F124/COUNT('Список покупок'!$A$2:$A$31)</f>
        <v>#N/A</v>
      </c>
      <c r="D1918" t="e">
        <f ca="1">'Пятипредметные наборы'!$F124/INDIRECT(ADDRESS(MATCH(A1918,Таблицы!$T$3:$T$212)+1,5,,,Таблицы!$T$1))</f>
        <v>#N/A</v>
      </c>
      <c r="E1918" s="5" t="e">
        <f t="shared" ca="1" si="29"/>
        <v>#N/A</v>
      </c>
    </row>
    <row r="1919" spans="1:5" hidden="1" x14ac:dyDescent="0.3">
      <c r="A1919" t="str">
        <f ca="1">IF('Пятипредметные наборы'!$F125 &gt;=Параметры!$A$2,"{"&amp;'Пятипредметные наборы'!A125&amp;", "&amp;'Пятипредметные наборы'!B125&amp;", "&amp;'Пятипредметные наборы'!D125&amp;", "&amp;'Пятипредметные наборы'!E125&amp;"}","")</f>
        <v/>
      </c>
      <c r="B1919" t="str">
        <f ca="1">IF('Пятипредметные наборы'!$F125 &gt;=Параметры!$A$2,"{"&amp;'Пятипредметные наборы'!C125&amp;"}","")</f>
        <v/>
      </c>
      <c r="C1919">
        <f ca="1">'Пятипредметные наборы'!$F125/COUNT('Список покупок'!$A$2:$A$31)</f>
        <v>3.3333333333333333E-2</v>
      </c>
      <c r="D1919" t="e">
        <f ca="1">'Пятипредметные наборы'!$F125/INDIRECT(ADDRESS(MATCH(A1919,Таблицы!$T$3:$T$212)+1,5,,,Таблицы!$T$1))</f>
        <v>#N/A</v>
      </c>
      <c r="E1919" s="5" t="e">
        <f t="shared" ca="1" si="29"/>
        <v>#N/A</v>
      </c>
    </row>
    <row r="1920" spans="1:5" hidden="1" x14ac:dyDescent="0.3">
      <c r="A1920" t="e">
        <f ca="1">IF('Пятипредметные наборы'!$F126 &gt;=Параметры!$A$2,"{"&amp;'Пятипредметные наборы'!A126&amp;", "&amp;'Пятипредметные наборы'!B126&amp;", "&amp;'Пятипредметные наборы'!D126&amp;", "&amp;'Пятипредметные наборы'!E126&amp;"}","")</f>
        <v>#N/A</v>
      </c>
      <c r="B1920" t="e">
        <f ca="1">IF('Пятипредметные наборы'!$F126 &gt;=Параметры!$A$2,"{"&amp;'Пятипредметные наборы'!C126&amp;"}","")</f>
        <v>#N/A</v>
      </c>
      <c r="C1920" t="e">
        <f ca="1">'Пятипредметные наборы'!$F126/COUNT('Список покупок'!$A$2:$A$31)</f>
        <v>#N/A</v>
      </c>
      <c r="D1920" t="e">
        <f ca="1">'Пятипредметные наборы'!$F126/INDIRECT(ADDRESS(MATCH(A1920,Таблицы!$T$3:$T$212)+1,5,,,Таблицы!$T$1))</f>
        <v>#N/A</v>
      </c>
      <c r="E1920" s="5" t="e">
        <f t="shared" ca="1" si="29"/>
        <v>#N/A</v>
      </c>
    </row>
    <row r="1921" spans="1:5" hidden="1" x14ac:dyDescent="0.3">
      <c r="A1921" t="e">
        <f ca="1">IF('Пятипредметные наборы'!$F127 &gt;=Параметры!$A$2,"{"&amp;'Пятипредметные наборы'!A127&amp;", "&amp;'Пятипредметные наборы'!B127&amp;", "&amp;'Пятипредметные наборы'!D127&amp;", "&amp;'Пятипредметные наборы'!E127&amp;"}","")</f>
        <v>#N/A</v>
      </c>
      <c r="B1921" t="e">
        <f ca="1">IF('Пятипредметные наборы'!$F127 &gt;=Параметры!$A$2,"{"&amp;'Пятипредметные наборы'!C127&amp;"}","")</f>
        <v>#N/A</v>
      </c>
      <c r="C1921" t="e">
        <f ca="1">'Пятипредметные наборы'!$F127/COUNT('Список покупок'!$A$2:$A$31)</f>
        <v>#N/A</v>
      </c>
      <c r="D1921" t="e">
        <f ca="1">'Пятипредметные наборы'!$F127/INDIRECT(ADDRESS(MATCH(A1921,Таблицы!$T$3:$T$212)+1,5,,,Таблицы!$T$1))</f>
        <v>#N/A</v>
      </c>
      <c r="E1921" s="5" t="e">
        <f t="shared" ca="1" si="29"/>
        <v>#N/A</v>
      </c>
    </row>
    <row r="1922" spans="1:5" hidden="1" x14ac:dyDescent="0.3">
      <c r="A1922" t="e">
        <f ca="1">IF('Пятипредметные наборы'!$F128 &gt;=Параметры!$A$2,"{"&amp;'Пятипредметные наборы'!A128&amp;", "&amp;'Пятипредметные наборы'!B128&amp;", "&amp;'Пятипредметные наборы'!D128&amp;", "&amp;'Пятипредметные наборы'!E128&amp;"}","")</f>
        <v>#N/A</v>
      </c>
      <c r="B1922" t="e">
        <f ca="1">IF('Пятипредметные наборы'!$F128 &gt;=Параметры!$A$2,"{"&amp;'Пятипредметные наборы'!C128&amp;"}","")</f>
        <v>#N/A</v>
      </c>
      <c r="C1922" t="e">
        <f ca="1">'Пятипредметные наборы'!$F128/COUNT('Список покупок'!$A$2:$A$31)</f>
        <v>#N/A</v>
      </c>
      <c r="D1922" t="e">
        <f ca="1">'Пятипредметные наборы'!$F128/INDIRECT(ADDRESS(MATCH(A1922,Таблицы!$T$3:$T$212)+1,5,,,Таблицы!$T$1))</f>
        <v>#N/A</v>
      </c>
      <c r="E1922" s="5" t="e">
        <f t="shared" ca="1" si="29"/>
        <v>#N/A</v>
      </c>
    </row>
    <row r="1923" spans="1:5" hidden="1" x14ac:dyDescent="0.3">
      <c r="A1923" t="e">
        <f ca="1">IF('Пятипредметные наборы'!$F129 &gt;=Параметры!$A$2,"{"&amp;'Пятипредметные наборы'!A129&amp;", "&amp;'Пятипредметные наборы'!B129&amp;", "&amp;'Пятипредметные наборы'!D129&amp;", "&amp;'Пятипредметные наборы'!E129&amp;"}","")</f>
        <v>#N/A</v>
      </c>
      <c r="B1923" t="e">
        <f ca="1">IF('Пятипредметные наборы'!$F129 &gt;=Параметры!$A$2,"{"&amp;'Пятипредметные наборы'!C129&amp;"}","")</f>
        <v>#N/A</v>
      </c>
      <c r="C1923" t="e">
        <f ca="1">'Пятипредметные наборы'!$F129/COUNT('Список покупок'!$A$2:$A$31)</f>
        <v>#N/A</v>
      </c>
      <c r="D1923" t="e">
        <f ca="1">'Пятипредметные наборы'!$F129/INDIRECT(ADDRESS(MATCH(A1923,Таблицы!$T$3:$T$212)+1,5,,,Таблицы!$T$1))</f>
        <v>#N/A</v>
      </c>
      <c r="E1923" s="5" t="e">
        <f t="shared" ca="1" si="29"/>
        <v>#N/A</v>
      </c>
    </row>
    <row r="1924" spans="1:5" hidden="1" x14ac:dyDescent="0.3">
      <c r="A1924" t="e">
        <f ca="1">IF('Пятипредметные наборы'!$F130 &gt;=Параметры!$A$2,"{"&amp;'Пятипредметные наборы'!A130&amp;", "&amp;'Пятипредметные наборы'!B130&amp;", "&amp;'Пятипредметные наборы'!D130&amp;", "&amp;'Пятипредметные наборы'!E130&amp;"}","")</f>
        <v>#N/A</v>
      </c>
      <c r="B1924" t="e">
        <f ca="1">IF('Пятипредметные наборы'!$F130 &gt;=Параметры!$A$2,"{"&amp;'Пятипредметные наборы'!C130&amp;"}","")</f>
        <v>#N/A</v>
      </c>
      <c r="C1924" t="e">
        <f ca="1">'Пятипредметные наборы'!$F130/COUNT('Список покупок'!$A$2:$A$31)</f>
        <v>#N/A</v>
      </c>
      <c r="D1924" t="e">
        <f ca="1">'Пятипредметные наборы'!$F130/INDIRECT(ADDRESS(MATCH(A1924,Таблицы!$T$3:$T$212)+1,5,,,Таблицы!$T$1))</f>
        <v>#N/A</v>
      </c>
      <c r="E1924" s="5" t="e">
        <f t="shared" ca="1" si="29"/>
        <v>#N/A</v>
      </c>
    </row>
    <row r="1925" spans="1:5" hidden="1" x14ac:dyDescent="0.3">
      <c r="A1925" t="e">
        <f ca="1">IF('Пятипредметные наборы'!$F131 &gt;=Параметры!$A$2,"{"&amp;'Пятипредметные наборы'!A131&amp;", "&amp;'Пятипредметные наборы'!B131&amp;", "&amp;'Пятипредметные наборы'!D131&amp;", "&amp;'Пятипредметные наборы'!E131&amp;"}","")</f>
        <v>#N/A</v>
      </c>
      <c r="B1925" t="e">
        <f ca="1">IF('Пятипредметные наборы'!$F131 &gt;=Параметры!$A$2,"{"&amp;'Пятипредметные наборы'!C131&amp;"}","")</f>
        <v>#N/A</v>
      </c>
      <c r="C1925" t="e">
        <f ca="1">'Пятипредметные наборы'!$F131/COUNT('Список покупок'!$A$2:$A$31)</f>
        <v>#N/A</v>
      </c>
      <c r="D1925" t="e">
        <f ca="1">'Пятипредметные наборы'!$F131/INDIRECT(ADDRESS(MATCH(A1925,Таблицы!$T$3:$T$212)+1,5,,,Таблицы!$T$1))</f>
        <v>#N/A</v>
      </c>
      <c r="E1925" s="5" t="e">
        <f t="shared" ref="E1925:E1988" ca="1" si="30">C1925*D1925</f>
        <v>#N/A</v>
      </c>
    </row>
    <row r="1926" spans="1:5" hidden="1" x14ac:dyDescent="0.3">
      <c r="A1926" t="e">
        <f ca="1">IF('Пятипредметные наборы'!$F132 &gt;=Параметры!$A$2,"{"&amp;'Пятипредметные наборы'!A132&amp;", "&amp;'Пятипредметные наборы'!B132&amp;", "&amp;'Пятипредметные наборы'!D132&amp;", "&amp;'Пятипредметные наборы'!E132&amp;"}","")</f>
        <v>#N/A</v>
      </c>
      <c r="B1926" t="e">
        <f ca="1">IF('Пятипредметные наборы'!$F132 &gt;=Параметры!$A$2,"{"&amp;'Пятипредметные наборы'!C132&amp;"}","")</f>
        <v>#N/A</v>
      </c>
      <c r="C1926" t="e">
        <f ca="1">'Пятипредметные наборы'!$F132/COUNT('Список покупок'!$A$2:$A$31)</f>
        <v>#N/A</v>
      </c>
      <c r="D1926" t="e">
        <f ca="1">'Пятипредметные наборы'!$F132/INDIRECT(ADDRESS(MATCH(A1926,Таблицы!$T$3:$T$212)+1,5,,,Таблицы!$T$1))</f>
        <v>#N/A</v>
      </c>
      <c r="E1926" s="5" t="e">
        <f t="shared" ca="1" si="30"/>
        <v>#N/A</v>
      </c>
    </row>
    <row r="1927" spans="1:5" hidden="1" x14ac:dyDescent="0.3">
      <c r="A1927" t="e">
        <f ca="1">IF('Пятипредметные наборы'!$F133 &gt;=Параметры!$A$2,"{"&amp;'Пятипредметные наборы'!A133&amp;", "&amp;'Пятипредметные наборы'!B133&amp;", "&amp;'Пятипредметные наборы'!D133&amp;", "&amp;'Пятипредметные наборы'!E133&amp;"}","")</f>
        <v>#N/A</v>
      </c>
      <c r="B1927" t="e">
        <f ca="1">IF('Пятипредметные наборы'!$F133 &gt;=Параметры!$A$2,"{"&amp;'Пятипредметные наборы'!C133&amp;"}","")</f>
        <v>#N/A</v>
      </c>
      <c r="C1927" t="e">
        <f ca="1">'Пятипредметные наборы'!$F133/COUNT('Список покупок'!$A$2:$A$31)</f>
        <v>#N/A</v>
      </c>
      <c r="D1927" t="e">
        <f ca="1">'Пятипредметные наборы'!$F133/INDIRECT(ADDRESS(MATCH(A1927,Таблицы!$T$3:$T$212)+1,5,,,Таблицы!$T$1))</f>
        <v>#N/A</v>
      </c>
      <c r="E1927" s="5" t="e">
        <f t="shared" ca="1" si="30"/>
        <v>#N/A</v>
      </c>
    </row>
    <row r="1928" spans="1:5" hidden="1" x14ac:dyDescent="0.3">
      <c r="A1928" t="e">
        <f ca="1">IF('Пятипредметные наборы'!$F134 &gt;=Параметры!$A$2,"{"&amp;'Пятипредметные наборы'!A134&amp;", "&amp;'Пятипредметные наборы'!B134&amp;", "&amp;'Пятипредметные наборы'!D134&amp;", "&amp;'Пятипредметные наборы'!E134&amp;"}","")</f>
        <v>#N/A</v>
      </c>
      <c r="B1928" t="e">
        <f ca="1">IF('Пятипредметные наборы'!$F134 &gt;=Параметры!$A$2,"{"&amp;'Пятипредметные наборы'!C134&amp;"}","")</f>
        <v>#N/A</v>
      </c>
      <c r="C1928" t="e">
        <f ca="1">'Пятипредметные наборы'!$F134/COUNT('Список покупок'!$A$2:$A$31)</f>
        <v>#N/A</v>
      </c>
      <c r="D1928" t="e">
        <f ca="1">'Пятипредметные наборы'!$F134/INDIRECT(ADDRESS(MATCH(A1928,Таблицы!$T$3:$T$212)+1,5,,,Таблицы!$T$1))</f>
        <v>#N/A</v>
      </c>
      <c r="E1928" s="5" t="e">
        <f t="shared" ca="1" si="30"/>
        <v>#N/A</v>
      </c>
    </row>
    <row r="1929" spans="1:5" hidden="1" x14ac:dyDescent="0.3">
      <c r="A1929" t="e">
        <f ca="1">IF('Пятипредметные наборы'!$F135 &gt;=Параметры!$A$2,"{"&amp;'Пятипредметные наборы'!A135&amp;", "&amp;'Пятипредметные наборы'!B135&amp;", "&amp;'Пятипредметные наборы'!D135&amp;", "&amp;'Пятипредметные наборы'!E135&amp;"}","")</f>
        <v>#N/A</v>
      </c>
      <c r="B1929" t="e">
        <f ca="1">IF('Пятипредметные наборы'!$F135 &gt;=Параметры!$A$2,"{"&amp;'Пятипредметные наборы'!C135&amp;"}","")</f>
        <v>#N/A</v>
      </c>
      <c r="C1929" t="e">
        <f ca="1">'Пятипредметные наборы'!$F135/COUNT('Список покупок'!$A$2:$A$31)</f>
        <v>#N/A</v>
      </c>
      <c r="D1929" t="e">
        <f ca="1">'Пятипредметные наборы'!$F135/INDIRECT(ADDRESS(MATCH(A1929,Таблицы!$T$3:$T$212)+1,5,,,Таблицы!$T$1))</f>
        <v>#N/A</v>
      </c>
      <c r="E1929" s="5" t="e">
        <f t="shared" ca="1" si="30"/>
        <v>#N/A</v>
      </c>
    </row>
    <row r="1930" spans="1:5" hidden="1" x14ac:dyDescent="0.3">
      <c r="A1930" t="str">
        <f ca="1">IF('Пятипредметные наборы'!$F136 &gt;=Параметры!$A$2,"{"&amp;'Пятипредметные наборы'!A136&amp;", "&amp;'Пятипредметные наборы'!B136&amp;", "&amp;'Пятипредметные наборы'!D136&amp;", "&amp;'Пятипредметные наборы'!E136&amp;"}","")</f>
        <v/>
      </c>
      <c r="B1930" t="str">
        <f ca="1">IF('Пятипредметные наборы'!$F136 &gt;=Параметры!$A$2,"{"&amp;'Пятипредметные наборы'!C136&amp;"}","")</f>
        <v/>
      </c>
      <c r="C1930">
        <f ca="1">'Пятипредметные наборы'!$F136/COUNT('Список покупок'!$A$2:$A$31)</f>
        <v>6.6666666666666666E-2</v>
      </c>
      <c r="D1930" t="e">
        <f ca="1">'Пятипредметные наборы'!$F136/INDIRECT(ADDRESS(MATCH(A1930,Таблицы!$T$3:$T$212)+1,5,,,Таблицы!$T$1))</f>
        <v>#N/A</v>
      </c>
      <c r="E1930" s="5" t="e">
        <f t="shared" ca="1" si="30"/>
        <v>#N/A</v>
      </c>
    </row>
    <row r="1931" spans="1:5" hidden="1" x14ac:dyDescent="0.3">
      <c r="A1931" t="e">
        <f ca="1">IF('Пятипредметные наборы'!$F137 &gt;=Параметры!$A$2,"{"&amp;'Пятипредметные наборы'!A137&amp;", "&amp;'Пятипредметные наборы'!B137&amp;", "&amp;'Пятипредметные наборы'!D137&amp;", "&amp;'Пятипредметные наборы'!E137&amp;"}","")</f>
        <v>#N/A</v>
      </c>
      <c r="B1931" t="e">
        <f ca="1">IF('Пятипредметные наборы'!$F137 &gt;=Параметры!$A$2,"{"&amp;'Пятипредметные наборы'!C137&amp;"}","")</f>
        <v>#N/A</v>
      </c>
      <c r="C1931" t="e">
        <f ca="1">'Пятипредметные наборы'!$F137/COUNT('Список покупок'!$A$2:$A$31)</f>
        <v>#N/A</v>
      </c>
      <c r="D1931" t="e">
        <f ca="1">'Пятипредметные наборы'!$F137/INDIRECT(ADDRESS(MATCH(A1931,Таблицы!$T$3:$T$212)+1,5,,,Таблицы!$T$1))</f>
        <v>#N/A</v>
      </c>
      <c r="E1931" s="5" t="e">
        <f t="shared" ca="1" si="30"/>
        <v>#N/A</v>
      </c>
    </row>
    <row r="1932" spans="1:5" hidden="1" x14ac:dyDescent="0.3">
      <c r="A1932" t="e">
        <f ca="1">IF('Пятипредметные наборы'!$F138 &gt;=Параметры!$A$2,"{"&amp;'Пятипредметные наборы'!A138&amp;", "&amp;'Пятипредметные наборы'!B138&amp;", "&amp;'Пятипредметные наборы'!D138&amp;", "&amp;'Пятипредметные наборы'!E138&amp;"}","")</f>
        <v>#N/A</v>
      </c>
      <c r="B1932" t="e">
        <f ca="1">IF('Пятипредметные наборы'!$F138 &gt;=Параметры!$A$2,"{"&amp;'Пятипредметные наборы'!C138&amp;"}","")</f>
        <v>#N/A</v>
      </c>
      <c r="C1932" t="e">
        <f ca="1">'Пятипредметные наборы'!$F138/COUNT('Список покупок'!$A$2:$A$31)</f>
        <v>#N/A</v>
      </c>
      <c r="D1932" t="e">
        <f ca="1">'Пятипредметные наборы'!$F138/INDIRECT(ADDRESS(MATCH(A1932,Таблицы!$T$3:$T$212)+1,5,,,Таблицы!$T$1))</f>
        <v>#N/A</v>
      </c>
      <c r="E1932" s="5" t="e">
        <f t="shared" ca="1" si="30"/>
        <v>#N/A</v>
      </c>
    </row>
    <row r="1933" spans="1:5" hidden="1" x14ac:dyDescent="0.3">
      <c r="A1933" t="e">
        <f ca="1">IF('Пятипредметные наборы'!$F139 &gt;=Параметры!$A$2,"{"&amp;'Пятипредметные наборы'!A139&amp;", "&amp;'Пятипредметные наборы'!B139&amp;", "&amp;'Пятипредметные наборы'!D139&amp;", "&amp;'Пятипредметные наборы'!E139&amp;"}","")</f>
        <v>#N/A</v>
      </c>
      <c r="B1933" t="e">
        <f ca="1">IF('Пятипредметные наборы'!$F139 &gt;=Параметры!$A$2,"{"&amp;'Пятипредметные наборы'!C139&amp;"}","")</f>
        <v>#N/A</v>
      </c>
      <c r="C1933" t="e">
        <f ca="1">'Пятипредметные наборы'!$F139/COUNT('Список покупок'!$A$2:$A$31)</f>
        <v>#N/A</v>
      </c>
      <c r="D1933" t="e">
        <f ca="1">'Пятипредметные наборы'!$F139/INDIRECT(ADDRESS(MATCH(A1933,Таблицы!$T$3:$T$212)+1,5,,,Таблицы!$T$1))</f>
        <v>#N/A</v>
      </c>
      <c r="E1933" s="5" t="e">
        <f t="shared" ca="1" si="30"/>
        <v>#N/A</v>
      </c>
    </row>
    <row r="1934" spans="1:5" hidden="1" x14ac:dyDescent="0.3">
      <c r="A1934" t="e">
        <f ca="1">IF('Пятипредметные наборы'!$F140 &gt;=Параметры!$A$2,"{"&amp;'Пятипредметные наборы'!A140&amp;", "&amp;'Пятипредметные наборы'!B140&amp;", "&amp;'Пятипредметные наборы'!D140&amp;", "&amp;'Пятипредметные наборы'!E140&amp;"}","")</f>
        <v>#N/A</v>
      </c>
      <c r="B1934" t="e">
        <f ca="1">IF('Пятипредметные наборы'!$F140 &gt;=Параметры!$A$2,"{"&amp;'Пятипредметные наборы'!C140&amp;"}","")</f>
        <v>#N/A</v>
      </c>
      <c r="C1934" t="e">
        <f ca="1">'Пятипредметные наборы'!$F140/COUNT('Список покупок'!$A$2:$A$31)</f>
        <v>#N/A</v>
      </c>
      <c r="D1934" t="e">
        <f ca="1">'Пятипредметные наборы'!$F140/INDIRECT(ADDRESS(MATCH(A1934,Таблицы!$T$3:$T$212)+1,5,,,Таблицы!$T$1))</f>
        <v>#N/A</v>
      </c>
      <c r="E1934" s="5" t="e">
        <f t="shared" ca="1" si="30"/>
        <v>#N/A</v>
      </c>
    </row>
    <row r="1935" spans="1:5" hidden="1" x14ac:dyDescent="0.3">
      <c r="A1935" t="e">
        <f ca="1">IF('Пятипредметные наборы'!$F141 &gt;=Параметры!$A$2,"{"&amp;'Пятипредметные наборы'!A141&amp;", "&amp;'Пятипредметные наборы'!B141&amp;", "&amp;'Пятипредметные наборы'!D141&amp;", "&amp;'Пятипредметные наборы'!E141&amp;"}","")</f>
        <v>#N/A</v>
      </c>
      <c r="B1935" t="e">
        <f ca="1">IF('Пятипредметные наборы'!$F141 &gt;=Параметры!$A$2,"{"&amp;'Пятипредметные наборы'!C141&amp;"}","")</f>
        <v>#N/A</v>
      </c>
      <c r="C1935" t="e">
        <f ca="1">'Пятипредметные наборы'!$F141/COUNT('Список покупок'!$A$2:$A$31)</f>
        <v>#N/A</v>
      </c>
      <c r="D1935" t="e">
        <f ca="1">'Пятипредметные наборы'!$F141/INDIRECT(ADDRESS(MATCH(A1935,Таблицы!$T$3:$T$212)+1,5,,,Таблицы!$T$1))</f>
        <v>#N/A</v>
      </c>
      <c r="E1935" s="5" t="e">
        <f t="shared" ca="1" si="30"/>
        <v>#N/A</v>
      </c>
    </row>
    <row r="1936" spans="1:5" hidden="1" x14ac:dyDescent="0.3">
      <c r="A1936" t="e">
        <f ca="1">IF('Пятипредметные наборы'!$F142 &gt;=Параметры!$A$2,"{"&amp;'Пятипредметные наборы'!A142&amp;", "&amp;'Пятипредметные наборы'!B142&amp;", "&amp;'Пятипредметные наборы'!D142&amp;", "&amp;'Пятипредметные наборы'!E142&amp;"}","")</f>
        <v>#N/A</v>
      </c>
      <c r="B1936" t="e">
        <f ca="1">IF('Пятипредметные наборы'!$F142 &gt;=Параметры!$A$2,"{"&amp;'Пятипредметные наборы'!C142&amp;"}","")</f>
        <v>#N/A</v>
      </c>
      <c r="C1936" t="e">
        <f ca="1">'Пятипредметные наборы'!$F142/COUNT('Список покупок'!$A$2:$A$31)</f>
        <v>#N/A</v>
      </c>
      <c r="D1936" t="e">
        <f ca="1">'Пятипредметные наборы'!$F142/INDIRECT(ADDRESS(MATCH(A1936,Таблицы!$T$3:$T$212)+1,5,,,Таблицы!$T$1))</f>
        <v>#N/A</v>
      </c>
      <c r="E1936" s="5" t="e">
        <f t="shared" ca="1" si="30"/>
        <v>#N/A</v>
      </c>
    </row>
    <row r="1937" spans="1:5" hidden="1" x14ac:dyDescent="0.3">
      <c r="A1937" t="e">
        <f ca="1">IF('Пятипредметные наборы'!$F143 &gt;=Параметры!$A$2,"{"&amp;'Пятипредметные наборы'!A143&amp;", "&amp;'Пятипредметные наборы'!B143&amp;", "&amp;'Пятипредметные наборы'!D143&amp;", "&amp;'Пятипредметные наборы'!E143&amp;"}","")</f>
        <v>#N/A</v>
      </c>
      <c r="B1937" t="e">
        <f ca="1">IF('Пятипредметные наборы'!$F143 &gt;=Параметры!$A$2,"{"&amp;'Пятипредметные наборы'!C143&amp;"}","")</f>
        <v>#N/A</v>
      </c>
      <c r="C1937" t="e">
        <f ca="1">'Пятипредметные наборы'!$F143/COUNT('Список покупок'!$A$2:$A$31)</f>
        <v>#N/A</v>
      </c>
      <c r="D1937" t="e">
        <f ca="1">'Пятипредметные наборы'!$F143/INDIRECT(ADDRESS(MATCH(A1937,Таблицы!$T$3:$T$212)+1,5,,,Таблицы!$T$1))</f>
        <v>#N/A</v>
      </c>
      <c r="E1937" s="5" t="e">
        <f t="shared" ca="1" si="30"/>
        <v>#N/A</v>
      </c>
    </row>
    <row r="1938" spans="1:5" hidden="1" x14ac:dyDescent="0.3">
      <c r="A1938" t="e">
        <f ca="1">IF('Пятипредметные наборы'!$F144 &gt;=Параметры!$A$2,"{"&amp;'Пятипредметные наборы'!A144&amp;", "&amp;'Пятипредметные наборы'!B144&amp;", "&amp;'Пятипредметные наборы'!D144&amp;", "&amp;'Пятипредметные наборы'!E144&amp;"}","")</f>
        <v>#N/A</v>
      </c>
      <c r="B1938" t="e">
        <f ca="1">IF('Пятипредметные наборы'!$F144 &gt;=Параметры!$A$2,"{"&amp;'Пятипредметные наборы'!C144&amp;"}","")</f>
        <v>#N/A</v>
      </c>
      <c r="C1938" t="e">
        <f ca="1">'Пятипредметные наборы'!$F144/COUNT('Список покупок'!$A$2:$A$31)</f>
        <v>#N/A</v>
      </c>
      <c r="D1938" t="e">
        <f ca="1">'Пятипредметные наборы'!$F144/INDIRECT(ADDRESS(MATCH(A1938,Таблицы!$T$3:$T$212)+1,5,,,Таблицы!$T$1))</f>
        <v>#N/A</v>
      </c>
      <c r="E1938" s="5" t="e">
        <f t="shared" ca="1" si="30"/>
        <v>#N/A</v>
      </c>
    </row>
    <row r="1939" spans="1:5" hidden="1" x14ac:dyDescent="0.3">
      <c r="A1939" t="e">
        <f ca="1">IF('Пятипредметные наборы'!$F145 &gt;=Параметры!$A$2,"{"&amp;'Пятипредметные наборы'!A145&amp;", "&amp;'Пятипредметные наборы'!B145&amp;", "&amp;'Пятипредметные наборы'!D145&amp;", "&amp;'Пятипредметные наборы'!E145&amp;"}","")</f>
        <v>#N/A</v>
      </c>
      <c r="B1939" t="e">
        <f ca="1">IF('Пятипредметные наборы'!$F145 &gt;=Параметры!$A$2,"{"&amp;'Пятипредметные наборы'!C145&amp;"}","")</f>
        <v>#N/A</v>
      </c>
      <c r="C1939" t="e">
        <f ca="1">'Пятипредметные наборы'!$F145/COUNT('Список покупок'!$A$2:$A$31)</f>
        <v>#N/A</v>
      </c>
      <c r="D1939" t="e">
        <f ca="1">'Пятипредметные наборы'!$F145/INDIRECT(ADDRESS(MATCH(A1939,Таблицы!$T$3:$T$212)+1,5,,,Таблицы!$T$1))</f>
        <v>#N/A</v>
      </c>
      <c r="E1939" s="5" t="e">
        <f t="shared" ca="1" si="30"/>
        <v>#N/A</v>
      </c>
    </row>
    <row r="1940" spans="1:5" hidden="1" x14ac:dyDescent="0.3">
      <c r="A1940" t="e">
        <f ca="1">IF('Пятипредметные наборы'!$F146 &gt;=Параметры!$A$2,"{"&amp;'Пятипредметные наборы'!A146&amp;", "&amp;'Пятипредметные наборы'!B146&amp;", "&amp;'Пятипредметные наборы'!D146&amp;", "&amp;'Пятипредметные наборы'!E146&amp;"}","")</f>
        <v>#N/A</v>
      </c>
      <c r="B1940" t="e">
        <f ca="1">IF('Пятипредметные наборы'!$F146 &gt;=Параметры!$A$2,"{"&amp;'Пятипредметные наборы'!C146&amp;"}","")</f>
        <v>#N/A</v>
      </c>
      <c r="C1940" t="e">
        <f ca="1">'Пятипредметные наборы'!$F146/COUNT('Список покупок'!$A$2:$A$31)</f>
        <v>#N/A</v>
      </c>
      <c r="D1940" t="e">
        <f ca="1">'Пятипредметные наборы'!$F146/INDIRECT(ADDRESS(MATCH(A1940,Таблицы!$T$3:$T$212)+1,5,,,Таблицы!$T$1))</f>
        <v>#N/A</v>
      </c>
      <c r="E1940" s="5" t="e">
        <f t="shared" ca="1" si="30"/>
        <v>#N/A</v>
      </c>
    </row>
    <row r="1941" spans="1:5" hidden="1" x14ac:dyDescent="0.3">
      <c r="A1941" t="e">
        <f ca="1">IF('Пятипредметные наборы'!$F147 &gt;=Параметры!$A$2,"{"&amp;'Пятипредметные наборы'!A147&amp;", "&amp;'Пятипредметные наборы'!B147&amp;", "&amp;'Пятипредметные наборы'!D147&amp;", "&amp;'Пятипредметные наборы'!E147&amp;"}","")</f>
        <v>#N/A</v>
      </c>
      <c r="B1941" t="e">
        <f ca="1">IF('Пятипредметные наборы'!$F147 &gt;=Параметры!$A$2,"{"&amp;'Пятипредметные наборы'!C147&amp;"}","")</f>
        <v>#N/A</v>
      </c>
      <c r="C1941" t="e">
        <f ca="1">'Пятипредметные наборы'!$F147/COUNT('Список покупок'!$A$2:$A$31)</f>
        <v>#N/A</v>
      </c>
      <c r="D1941" t="e">
        <f ca="1">'Пятипредметные наборы'!$F147/INDIRECT(ADDRESS(MATCH(A1941,Таблицы!$T$3:$T$212)+1,5,,,Таблицы!$T$1))</f>
        <v>#N/A</v>
      </c>
      <c r="E1941" s="5" t="e">
        <f t="shared" ca="1" si="30"/>
        <v>#N/A</v>
      </c>
    </row>
    <row r="1942" spans="1:5" hidden="1" x14ac:dyDescent="0.3">
      <c r="A1942" t="e">
        <f ca="1">IF('Пятипредметные наборы'!$F148 &gt;=Параметры!$A$2,"{"&amp;'Пятипредметные наборы'!A148&amp;", "&amp;'Пятипредметные наборы'!B148&amp;", "&amp;'Пятипредметные наборы'!D148&amp;", "&amp;'Пятипредметные наборы'!E148&amp;"}","")</f>
        <v>#N/A</v>
      </c>
      <c r="B1942" t="e">
        <f ca="1">IF('Пятипредметные наборы'!$F148 &gt;=Параметры!$A$2,"{"&amp;'Пятипредметные наборы'!C148&amp;"}","")</f>
        <v>#N/A</v>
      </c>
      <c r="C1942" t="e">
        <f ca="1">'Пятипредметные наборы'!$F148/COUNT('Список покупок'!$A$2:$A$31)</f>
        <v>#N/A</v>
      </c>
      <c r="D1942" t="e">
        <f ca="1">'Пятипредметные наборы'!$F148/INDIRECT(ADDRESS(MATCH(A1942,Таблицы!$T$3:$T$212)+1,5,,,Таблицы!$T$1))</f>
        <v>#N/A</v>
      </c>
      <c r="E1942" s="5" t="e">
        <f t="shared" ca="1" si="30"/>
        <v>#N/A</v>
      </c>
    </row>
    <row r="1943" spans="1:5" hidden="1" x14ac:dyDescent="0.3">
      <c r="A1943" t="e">
        <f ca="1">IF('Пятипредметные наборы'!$F149 &gt;=Параметры!$A$2,"{"&amp;'Пятипредметные наборы'!A149&amp;", "&amp;'Пятипредметные наборы'!B149&amp;", "&amp;'Пятипредметные наборы'!D149&amp;", "&amp;'Пятипредметные наборы'!E149&amp;"}","")</f>
        <v>#N/A</v>
      </c>
      <c r="B1943" t="e">
        <f ca="1">IF('Пятипредметные наборы'!$F149 &gt;=Параметры!$A$2,"{"&amp;'Пятипредметные наборы'!C149&amp;"}","")</f>
        <v>#N/A</v>
      </c>
      <c r="C1943" t="e">
        <f ca="1">'Пятипредметные наборы'!$F149/COUNT('Список покупок'!$A$2:$A$31)</f>
        <v>#N/A</v>
      </c>
      <c r="D1943" t="e">
        <f ca="1">'Пятипредметные наборы'!$F149/INDIRECT(ADDRESS(MATCH(A1943,Таблицы!$T$3:$T$212)+1,5,,,Таблицы!$T$1))</f>
        <v>#N/A</v>
      </c>
      <c r="E1943" s="5" t="e">
        <f t="shared" ca="1" si="30"/>
        <v>#N/A</v>
      </c>
    </row>
    <row r="1944" spans="1:5" hidden="1" x14ac:dyDescent="0.3">
      <c r="A1944" t="e">
        <f ca="1">IF('Пятипредметные наборы'!$F150 &gt;=Параметры!$A$2,"{"&amp;'Пятипредметные наборы'!A150&amp;", "&amp;'Пятипредметные наборы'!B150&amp;", "&amp;'Пятипредметные наборы'!D150&amp;", "&amp;'Пятипредметные наборы'!E150&amp;"}","")</f>
        <v>#N/A</v>
      </c>
      <c r="B1944" t="e">
        <f ca="1">IF('Пятипредметные наборы'!$F150 &gt;=Параметры!$A$2,"{"&amp;'Пятипредметные наборы'!C150&amp;"}","")</f>
        <v>#N/A</v>
      </c>
      <c r="C1944" t="e">
        <f ca="1">'Пятипредметные наборы'!$F150/COUNT('Список покупок'!$A$2:$A$31)</f>
        <v>#N/A</v>
      </c>
      <c r="D1944" t="e">
        <f ca="1">'Пятипредметные наборы'!$F150/INDIRECT(ADDRESS(MATCH(A1944,Таблицы!$T$3:$T$212)+1,5,,,Таблицы!$T$1))</f>
        <v>#N/A</v>
      </c>
      <c r="E1944" s="5" t="e">
        <f t="shared" ca="1" si="30"/>
        <v>#N/A</v>
      </c>
    </row>
    <row r="1945" spans="1:5" hidden="1" x14ac:dyDescent="0.3">
      <c r="A1945" t="e">
        <f ca="1">IF('Пятипредметные наборы'!$F151 &gt;=Параметры!$A$2,"{"&amp;'Пятипредметные наборы'!A151&amp;", "&amp;'Пятипредметные наборы'!B151&amp;", "&amp;'Пятипредметные наборы'!D151&amp;", "&amp;'Пятипредметные наборы'!E151&amp;"}","")</f>
        <v>#N/A</v>
      </c>
      <c r="B1945" t="e">
        <f ca="1">IF('Пятипредметные наборы'!$F151 &gt;=Параметры!$A$2,"{"&amp;'Пятипредметные наборы'!C151&amp;"}","")</f>
        <v>#N/A</v>
      </c>
      <c r="C1945" t="e">
        <f ca="1">'Пятипредметные наборы'!$F151/COUNT('Список покупок'!$A$2:$A$31)</f>
        <v>#N/A</v>
      </c>
      <c r="D1945" t="e">
        <f ca="1">'Пятипредметные наборы'!$F151/INDIRECT(ADDRESS(MATCH(A1945,Таблицы!$T$3:$T$212)+1,5,,,Таблицы!$T$1))</f>
        <v>#N/A</v>
      </c>
      <c r="E1945" s="5" t="e">
        <f t="shared" ca="1" si="30"/>
        <v>#N/A</v>
      </c>
    </row>
    <row r="1946" spans="1:5" hidden="1" x14ac:dyDescent="0.3">
      <c r="A1946" t="e">
        <f ca="1">IF('Пятипредметные наборы'!$F152 &gt;=Параметры!$A$2,"{"&amp;'Пятипредметные наборы'!A152&amp;", "&amp;'Пятипредметные наборы'!B152&amp;", "&amp;'Пятипредметные наборы'!D152&amp;", "&amp;'Пятипредметные наборы'!E152&amp;"}","")</f>
        <v>#N/A</v>
      </c>
      <c r="B1946" t="e">
        <f ca="1">IF('Пятипредметные наборы'!$F152 &gt;=Параметры!$A$2,"{"&amp;'Пятипредметные наборы'!C152&amp;"}","")</f>
        <v>#N/A</v>
      </c>
      <c r="C1946" t="e">
        <f ca="1">'Пятипредметные наборы'!$F152/COUNT('Список покупок'!$A$2:$A$31)</f>
        <v>#N/A</v>
      </c>
      <c r="D1946" t="e">
        <f ca="1">'Пятипредметные наборы'!$F152/INDIRECT(ADDRESS(MATCH(A1946,Таблицы!$T$3:$T$212)+1,5,,,Таблицы!$T$1))</f>
        <v>#N/A</v>
      </c>
      <c r="E1946" s="5" t="e">
        <f t="shared" ca="1" si="30"/>
        <v>#N/A</v>
      </c>
    </row>
    <row r="1947" spans="1:5" hidden="1" x14ac:dyDescent="0.3">
      <c r="A1947" t="e">
        <f ca="1">IF('Пятипредметные наборы'!$F153 &gt;=Параметры!$A$2,"{"&amp;'Пятипредметные наборы'!A153&amp;", "&amp;'Пятипредметные наборы'!B153&amp;", "&amp;'Пятипредметные наборы'!D153&amp;", "&amp;'Пятипредметные наборы'!E153&amp;"}","")</f>
        <v>#N/A</v>
      </c>
      <c r="B1947" t="e">
        <f ca="1">IF('Пятипредметные наборы'!$F153 &gt;=Параметры!$A$2,"{"&amp;'Пятипредметные наборы'!C153&amp;"}","")</f>
        <v>#N/A</v>
      </c>
      <c r="C1947" t="e">
        <f ca="1">'Пятипредметные наборы'!$F153/COUNT('Список покупок'!$A$2:$A$31)</f>
        <v>#N/A</v>
      </c>
      <c r="D1947" t="e">
        <f ca="1">'Пятипредметные наборы'!$F153/INDIRECT(ADDRESS(MATCH(A1947,Таблицы!$T$3:$T$212)+1,5,,,Таблицы!$T$1))</f>
        <v>#N/A</v>
      </c>
      <c r="E1947" s="5" t="e">
        <f t="shared" ca="1" si="30"/>
        <v>#N/A</v>
      </c>
    </row>
    <row r="1948" spans="1:5" hidden="1" x14ac:dyDescent="0.3">
      <c r="A1948" t="e">
        <f ca="1">IF('Пятипредметные наборы'!$F154 &gt;=Параметры!$A$2,"{"&amp;'Пятипредметные наборы'!A154&amp;", "&amp;'Пятипредметные наборы'!B154&amp;", "&amp;'Пятипредметные наборы'!D154&amp;", "&amp;'Пятипредметные наборы'!E154&amp;"}","")</f>
        <v>#N/A</v>
      </c>
      <c r="B1948" t="e">
        <f ca="1">IF('Пятипредметные наборы'!$F154 &gt;=Параметры!$A$2,"{"&amp;'Пятипредметные наборы'!C154&amp;"}","")</f>
        <v>#N/A</v>
      </c>
      <c r="C1948" t="e">
        <f ca="1">'Пятипредметные наборы'!$F154/COUNT('Список покупок'!$A$2:$A$31)</f>
        <v>#N/A</v>
      </c>
      <c r="D1948" t="e">
        <f ca="1">'Пятипредметные наборы'!$F154/INDIRECT(ADDRESS(MATCH(A1948,Таблицы!$T$3:$T$212)+1,5,,,Таблицы!$T$1))</f>
        <v>#N/A</v>
      </c>
      <c r="E1948" s="5" t="e">
        <f t="shared" ca="1" si="30"/>
        <v>#N/A</v>
      </c>
    </row>
    <row r="1949" spans="1:5" hidden="1" x14ac:dyDescent="0.3">
      <c r="A1949" t="e">
        <f ca="1">IF('Пятипредметные наборы'!$F155 &gt;=Параметры!$A$2,"{"&amp;'Пятипредметные наборы'!A155&amp;", "&amp;'Пятипредметные наборы'!B155&amp;", "&amp;'Пятипредметные наборы'!D155&amp;", "&amp;'Пятипредметные наборы'!E155&amp;"}","")</f>
        <v>#N/A</v>
      </c>
      <c r="B1949" t="e">
        <f ca="1">IF('Пятипредметные наборы'!$F155 &gt;=Параметры!$A$2,"{"&amp;'Пятипредметные наборы'!C155&amp;"}","")</f>
        <v>#N/A</v>
      </c>
      <c r="C1949" t="e">
        <f ca="1">'Пятипредметные наборы'!$F155/COUNT('Список покупок'!$A$2:$A$31)</f>
        <v>#N/A</v>
      </c>
      <c r="D1949" t="e">
        <f ca="1">'Пятипредметные наборы'!$F155/INDIRECT(ADDRESS(MATCH(A1949,Таблицы!$T$3:$T$212)+1,5,,,Таблицы!$T$1))</f>
        <v>#N/A</v>
      </c>
      <c r="E1949" s="5" t="e">
        <f t="shared" ca="1" si="30"/>
        <v>#N/A</v>
      </c>
    </row>
    <row r="1950" spans="1:5" hidden="1" x14ac:dyDescent="0.3">
      <c r="A1950" t="e">
        <f ca="1">IF('Пятипредметные наборы'!$F156 &gt;=Параметры!$A$2,"{"&amp;'Пятипредметные наборы'!A156&amp;", "&amp;'Пятипредметные наборы'!B156&amp;", "&amp;'Пятипредметные наборы'!D156&amp;", "&amp;'Пятипредметные наборы'!E156&amp;"}","")</f>
        <v>#N/A</v>
      </c>
      <c r="B1950" t="e">
        <f ca="1">IF('Пятипредметные наборы'!$F156 &gt;=Параметры!$A$2,"{"&amp;'Пятипредметные наборы'!C156&amp;"}","")</f>
        <v>#N/A</v>
      </c>
      <c r="C1950" t="e">
        <f ca="1">'Пятипредметные наборы'!$F156/COUNT('Список покупок'!$A$2:$A$31)</f>
        <v>#N/A</v>
      </c>
      <c r="D1950" t="e">
        <f ca="1">'Пятипредметные наборы'!$F156/INDIRECT(ADDRESS(MATCH(A1950,Таблицы!$T$3:$T$212)+1,5,,,Таблицы!$T$1))</f>
        <v>#N/A</v>
      </c>
      <c r="E1950" s="5" t="e">
        <f t="shared" ca="1" si="30"/>
        <v>#N/A</v>
      </c>
    </row>
    <row r="1951" spans="1:5" hidden="1" x14ac:dyDescent="0.3">
      <c r="A1951" t="e">
        <f ca="1">IF('Пятипредметные наборы'!$F157 &gt;=Параметры!$A$2,"{"&amp;'Пятипредметные наборы'!A157&amp;", "&amp;'Пятипредметные наборы'!B157&amp;", "&amp;'Пятипредметные наборы'!D157&amp;", "&amp;'Пятипредметные наборы'!E157&amp;"}","")</f>
        <v>#N/A</v>
      </c>
      <c r="B1951" t="e">
        <f ca="1">IF('Пятипредметные наборы'!$F157 &gt;=Параметры!$A$2,"{"&amp;'Пятипредметные наборы'!C157&amp;"}","")</f>
        <v>#N/A</v>
      </c>
      <c r="C1951" t="e">
        <f ca="1">'Пятипредметные наборы'!$F157/COUNT('Список покупок'!$A$2:$A$31)</f>
        <v>#N/A</v>
      </c>
      <c r="D1951" t="e">
        <f ca="1">'Пятипредметные наборы'!$F157/INDIRECT(ADDRESS(MATCH(A1951,Таблицы!$T$3:$T$212)+1,5,,,Таблицы!$T$1))</f>
        <v>#N/A</v>
      </c>
      <c r="E1951" s="5" t="e">
        <f t="shared" ca="1" si="30"/>
        <v>#N/A</v>
      </c>
    </row>
    <row r="1952" spans="1:5" hidden="1" x14ac:dyDescent="0.3">
      <c r="A1952" t="e">
        <f ca="1">IF('Пятипредметные наборы'!$F158 &gt;=Параметры!$A$2,"{"&amp;'Пятипредметные наборы'!A158&amp;", "&amp;'Пятипредметные наборы'!B158&amp;", "&amp;'Пятипредметные наборы'!D158&amp;", "&amp;'Пятипредметные наборы'!E158&amp;"}","")</f>
        <v>#N/A</v>
      </c>
      <c r="B1952" t="e">
        <f ca="1">IF('Пятипредметные наборы'!$F158 &gt;=Параметры!$A$2,"{"&amp;'Пятипредметные наборы'!C158&amp;"}","")</f>
        <v>#N/A</v>
      </c>
      <c r="C1952" t="e">
        <f ca="1">'Пятипредметные наборы'!$F158/COUNT('Список покупок'!$A$2:$A$31)</f>
        <v>#N/A</v>
      </c>
      <c r="D1952" t="e">
        <f ca="1">'Пятипредметные наборы'!$F158/INDIRECT(ADDRESS(MATCH(A1952,Таблицы!$T$3:$T$212)+1,5,,,Таблицы!$T$1))</f>
        <v>#N/A</v>
      </c>
      <c r="E1952" s="5" t="e">
        <f t="shared" ca="1" si="30"/>
        <v>#N/A</v>
      </c>
    </row>
    <row r="1953" spans="1:5" hidden="1" x14ac:dyDescent="0.3">
      <c r="A1953" t="e">
        <f ca="1">IF('Пятипредметные наборы'!$F159 &gt;=Параметры!$A$2,"{"&amp;'Пятипредметные наборы'!A159&amp;", "&amp;'Пятипредметные наборы'!B159&amp;", "&amp;'Пятипредметные наборы'!D159&amp;", "&amp;'Пятипредметные наборы'!E159&amp;"}","")</f>
        <v>#N/A</v>
      </c>
      <c r="B1953" t="e">
        <f ca="1">IF('Пятипредметные наборы'!$F159 &gt;=Параметры!$A$2,"{"&amp;'Пятипредметные наборы'!C159&amp;"}","")</f>
        <v>#N/A</v>
      </c>
      <c r="C1953" t="e">
        <f ca="1">'Пятипредметные наборы'!$F159/COUNT('Список покупок'!$A$2:$A$31)</f>
        <v>#N/A</v>
      </c>
      <c r="D1953" t="e">
        <f ca="1">'Пятипредметные наборы'!$F159/INDIRECT(ADDRESS(MATCH(A1953,Таблицы!$T$3:$T$212)+1,5,,,Таблицы!$T$1))</f>
        <v>#N/A</v>
      </c>
      <c r="E1953" s="5" t="e">
        <f t="shared" ca="1" si="30"/>
        <v>#N/A</v>
      </c>
    </row>
    <row r="1954" spans="1:5" hidden="1" x14ac:dyDescent="0.3">
      <c r="A1954" t="e">
        <f ca="1">IF('Пятипредметные наборы'!$F160 &gt;=Параметры!$A$2,"{"&amp;'Пятипредметные наборы'!A160&amp;", "&amp;'Пятипредметные наборы'!B160&amp;", "&amp;'Пятипредметные наборы'!D160&amp;", "&amp;'Пятипредметные наборы'!E160&amp;"}","")</f>
        <v>#N/A</v>
      </c>
      <c r="B1954" t="e">
        <f ca="1">IF('Пятипредметные наборы'!$F160 &gt;=Параметры!$A$2,"{"&amp;'Пятипредметные наборы'!C160&amp;"}","")</f>
        <v>#N/A</v>
      </c>
      <c r="C1954" t="e">
        <f ca="1">'Пятипредметные наборы'!$F160/COUNT('Список покупок'!$A$2:$A$31)</f>
        <v>#N/A</v>
      </c>
      <c r="D1954" t="e">
        <f ca="1">'Пятипредметные наборы'!$F160/INDIRECT(ADDRESS(MATCH(A1954,Таблицы!$T$3:$T$212)+1,5,,,Таблицы!$T$1))</f>
        <v>#N/A</v>
      </c>
      <c r="E1954" s="5" t="e">
        <f t="shared" ca="1" si="30"/>
        <v>#N/A</v>
      </c>
    </row>
    <row r="1955" spans="1:5" hidden="1" x14ac:dyDescent="0.3">
      <c r="A1955" t="e">
        <f ca="1">IF('Пятипредметные наборы'!$F161 &gt;=Параметры!$A$2,"{"&amp;'Пятипредметные наборы'!A161&amp;", "&amp;'Пятипредметные наборы'!B161&amp;", "&amp;'Пятипредметные наборы'!D161&amp;", "&amp;'Пятипредметные наборы'!E161&amp;"}","")</f>
        <v>#N/A</v>
      </c>
      <c r="B1955" t="e">
        <f ca="1">IF('Пятипредметные наборы'!$F161 &gt;=Параметры!$A$2,"{"&amp;'Пятипредметные наборы'!C161&amp;"}","")</f>
        <v>#N/A</v>
      </c>
      <c r="C1955" t="e">
        <f ca="1">'Пятипредметные наборы'!$F161/COUNT('Список покупок'!$A$2:$A$31)</f>
        <v>#N/A</v>
      </c>
      <c r="D1955" t="e">
        <f ca="1">'Пятипредметные наборы'!$F161/INDIRECT(ADDRESS(MATCH(A1955,Таблицы!$T$3:$T$212)+1,5,,,Таблицы!$T$1))</f>
        <v>#N/A</v>
      </c>
      <c r="E1955" s="5" t="e">
        <f t="shared" ca="1" si="30"/>
        <v>#N/A</v>
      </c>
    </row>
    <row r="1956" spans="1:5" hidden="1" x14ac:dyDescent="0.3">
      <c r="A1956" t="e">
        <f ca="1">IF('Пятипредметные наборы'!$F162 &gt;=Параметры!$A$2,"{"&amp;'Пятипредметные наборы'!A162&amp;", "&amp;'Пятипредметные наборы'!B162&amp;", "&amp;'Пятипредметные наборы'!D162&amp;", "&amp;'Пятипредметные наборы'!E162&amp;"}","")</f>
        <v>#N/A</v>
      </c>
      <c r="B1956" t="e">
        <f ca="1">IF('Пятипредметные наборы'!$F162 &gt;=Параметры!$A$2,"{"&amp;'Пятипредметные наборы'!C162&amp;"}","")</f>
        <v>#N/A</v>
      </c>
      <c r="C1956" t="e">
        <f ca="1">'Пятипредметные наборы'!$F162/COUNT('Список покупок'!$A$2:$A$31)</f>
        <v>#N/A</v>
      </c>
      <c r="D1956" t="e">
        <f ca="1">'Пятипредметные наборы'!$F162/INDIRECT(ADDRESS(MATCH(A1956,Таблицы!$T$3:$T$212)+1,5,,,Таблицы!$T$1))</f>
        <v>#N/A</v>
      </c>
      <c r="E1956" s="5" t="e">
        <f t="shared" ca="1" si="30"/>
        <v>#N/A</v>
      </c>
    </row>
    <row r="1957" spans="1:5" hidden="1" x14ac:dyDescent="0.3">
      <c r="A1957" t="e">
        <f ca="1">IF('Пятипредметные наборы'!$F163 &gt;=Параметры!$A$2,"{"&amp;'Пятипредметные наборы'!A163&amp;", "&amp;'Пятипредметные наборы'!B163&amp;", "&amp;'Пятипредметные наборы'!D163&amp;", "&amp;'Пятипредметные наборы'!E163&amp;"}","")</f>
        <v>#N/A</v>
      </c>
      <c r="B1957" t="e">
        <f ca="1">IF('Пятипредметные наборы'!$F163 &gt;=Параметры!$A$2,"{"&amp;'Пятипредметные наборы'!C163&amp;"}","")</f>
        <v>#N/A</v>
      </c>
      <c r="C1957" t="e">
        <f ca="1">'Пятипредметные наборы'!$F163/COUNT('Список покупок'!$A$2:$A$31)</f>
        <v>#N/A</v>
      </c>
      <c r="D1957" t="e">
        <f ca="1">'Пятипредметные наборы'!$F163/INDIRECT(ADDRESS(MATCH(A1957,Таблицы!$T$3:$T$212)+1,5,,,Таблицы!$T$1))</f>
        <v>#N/A</v>
      </c>
      <c r="E1957" s="5" t="e">
        <f t="shared" ca="1" si="30"/>
        <v>#N/A</v>
      </c>
    </row>
    <row r="1958" spans="1:5" hidden="1" x14ac:dyDescent="0.3">
      <c r="A1958" t="e">
        <f ca="1">IF('Пятипредметные наборы'!$F164 &gt;=Параметры!$A$2,"{"&amp;'Пятипредметные наборы'!A164&amp;", "&amp;'Пятипредметные наборы'!B164&amp;", "&amp;'Пятипредметные наборы'!D164&amp;", "&amp;'Пятипредметные наборы'!E164&amp;"}","")</f>
        <v>#N/A</v>
      </c>
      <c r="B1958" t="e">
        <f ca="1">IF('Пятипредметные наборы'!$F164 &gt;=Параметры!$A$2,"{"&amp;'Пятипредметные наборы'!C164&amp;"}","")</f>
        <v>#N/A</v>
      </c>
      <c r="C1958" t="e">
        <f ca="1">'Пятипредметные наборы'!$F164/COUNT('Список покупок'!$A$2:$A$31)</f>
        <v>#N/A</v>
      </c>
      <c r="D1958" t="e">
        <f ca="1">'Пятипредметные наборы'!$F164/INDIRECT(ADDRESS(MATCH(A1958,Таблицы!$T$3:$T$212)+1,5,,,Таблицы!$T$1))</f>
        <v>#N/A</v>
      </c>
      <c r="E1958" s="5" t="e">
        <f t="shared" ca="1" si="30"/>
        <v>#N/A</v>
      </c>
    </row>
    <row r="1959" spans="1:5" hidden="1" x14ac:dyDescent="0.3">
      <c r="A1959" t="e">
        <f ca="1">IF('Пятипредметные наборы'!$F165 &gt;=Параметры!$A$2,"{"&amp;'Пятипредметные наборы'!A165&amp;", "&amp;'Пятипредметные наборы'!B165&amp;", "&amp;'Пятипредметные наборы'!D165&amp;", "&amp;'Пятипредметные наборы'!E165&amp;"}","")</f>
        <v>#N/A</v>
      </c>
      <c r="B1959" t="e">
        <f ca="1">IF('Пятипредметные наборы'!$F165 &gt;=Параметры!$A$2,"{"&amp;'Пятипредметные наборы'!C165&amp;"}","")</f>
        <v>#N/A</v>
      </c>
      <c r="C1959" t="e">
        <f ca="1">'Пятипредметные наборы'!$F165/COUNT('Список покупок'!$A$2:$A$31)</f>
        <v>#N/A</v>
      </c>
      <c r="D1959" t="e">
        <f ca="1">'Пятипредметные наборы'!$F165/INDIRECT(ADDRESS(MATCH(A1959,Таблицы!$T$3:$T$212)+1,5,,,Таблицы!$T$1))</f>
        <v>#N/A</v>
      </c>
      <c r="E1959" s="5" t="e">
        <f t="shared" ca="1" si="30"/>
        <v>#N/A</v>
      </c>
    </row>
    <row r="1960" spans="1:5" hidden="1" x14ac:dyDescent="0.3">
      <c r="A1960" t="e">
        <f ca="1">IF('Пятипредметные наборы'!$F166 &gt;=Параметры!$A$2,"{"&amp;'Пятипредметные наборы'!A166&amp;", "&amp;'Пятипредметные наборы'!B166&amp;", "&amp;'Пятипредметные наборы'!D166&amp;", "&amp;'Пятипредметные наборы'!E166&amp;"}","")</f>
        <v>#N/A</v>
      </c>
      <c r="B1960" t="e">
        <f ca="1">IF('Пятипредметные наборы'!$F166 &gt;=Параметры!$A$2,"{"&amp;'Пятипредметные наборы'!C166&amp;"}","")</f>
        <v>#N/A</v>
      </c>
      <c r="C1960" t="e">
        <f ca="1">'Пятипредметные наборы'!$F166/COUNT('Список покупок'!$A$2:$A$31)</f>
        <v>#N/A</v>
      </c>
      <c r="D1960" t="e">
        <f ca="1">'Пятипредметные наборы'!$F166/INDIRECT(ADDRESS(MATCH(A1960,Таблицы!$T$3:$T$212)+1,5,,,Таблицы!$T$1))</f>
        <v>#N/A</v>
      </c>
      <c r="E1960" s="5" t="e">
        <f t="shared" ca="1" si="30"/>
        <v>#N/A</v>
      </c>
    </row>
    <row r="1961" spans="1:5" hidden="1" x14ac:dyDescent="0.3">
      <c r="A1961" t="e">
        <f ca="1">IF('Пятипредметные наборы'!$F167 &gt;=Параметры!$A$2,"{"&amp;'Пятипредметные наборы'!A167&amp;", "&amp;'Пятипредметные наборы'!B167&amp;", "&amp;'Пятипредметные наборы'!D167&amp;", "&amp;'Пятипредметные наборы'!E167&amp;"}","")</f>
        <v>#N/A</v>
      </c>
      <c r="B1961" t="e">
        <f ca="1">IF('Пятипредметные наборы'!$F167 &gt;=Параметры!$A$2,"{"&amp;'Пятипредметные наборы'!C167&amp;"}","")</f>
        <v>#N/A</v>
      </c>
      <c r="C1961" t="e">
        <f ca="1">'Пятипредметные наборы'!$F167/COUNT('Список покупок'!$A$2:$A$31)</f>
        <v>#N/A</v>
      </c>
      <c r="D1961" t="e">
        <f ca="1">'Пятипредметные наборы'!$F167/INDIRECT(ADDRESS(MATCH(A1961,Таблицы!$T$3:$T$212)+1,5,,,Таблицы!$T$1))</f>
        <v>#N/A</v>
      </c>
      <c r="E1961" s="5" t="e">
        <f t="shared" ca="1" si="30"/>
        <v>#N/A</v>
      </c>
    </row>
    <row r="1962" spans="1:5" hidden="1" x14ac:dyDescent="0.3">
      <c r="A1962" t="e">
        <f ca="1">IF('Пятипредметные наборы'!$F168 &gt;=Параметры!$A$2,"{"&amp;'Пятипредметные наборы'!A168&amp;", "&amp;'Пятипредметные наборы'!B168&amp;", "&amp;'Пятипредметные наборы'!D168&amp;", "&amp;'Пятипредметные наборы'!E168&amp;"}","")</f>
        <v>#N/A</v>
      </c>
      <c r="B1962" t="e">
        <f ca="1">IF('Пятипредметные наборы'!$F168 &gt;=Параметры!$A$2,"{"&amp;'Пятипредметные наборы'!C168&amp;"}","")</f>
        <v>#N/A</v>
      </c>
      <c r="C1962" t="e">
        <f ca="1">'Пятипредметные наборы'!$F168/COUNT('Список покупок'!$A$2:$A$31)</f>
        <v>#N/A</v>
      </c>
      <c r="D1962" t="e">
        <f ca="1">'Пятипредметные наборы'!$F168/INDIRECT(ADDRESS(MATCH(A1962,Таблицы!$T$3:$T$212)+1,5,,,Таблицы!$T$1))</f>
        <v>#N/A</v>
      </c>
      <c r="E1962" s="5" t="e">
        <f t="shared" ca="1" si="30"/>
        <v>#N/A</v>
      </c>
    </row>
    <row r="1963" spans="1:5" hidden="1" x14ac:dyDescent="0.3">
      <c r="A1963" t="e">
        <f ca="1">IF('Пятипредметные наборы'!$F169 &gt;=Параметры!$A$2,"{"&amp;'Пятипредметные наборы'!A169&amp;", "&amp;'Пятипредметные наборы'!B169&amp;", "&amp;'Пятипредметные наборы'!D169&amp;", "&amp;'Пятипредметные наборы'!E169&amp;"}","")</f>
        <v>#N/A</v>
      </c>
      <c r="B1963" t="e">
        <f ca="1">IF('Пятипредметные наборы'!$F169 &gt;=Параметры!$A$2,"{"&amp;'Пятипредметные наборы'!C169&amp;"}","")</f>
        <v>#N/A</v>
      </c>
      <c r="C1963" t="e">
        <f ca="1">'Пятипредметные наборы'!$F169/COUNT('Список покупок'!$A$2:$A$31)</f>
        <v>#N/A</v>
      </c>
      <c r="D1963" t="e">
        <f ca="1">'Пятипредметные наборы'!$F169/INDIRECT(ADDRESS(MATCH(A1963,Таблицы!$T$3:$T$212)+1,5,,,Таблицы!$T$1))</f>
        <v>#N/A</v>
      </c>
      <c r="E1963" s="5" t="e">
        <f t="shared" ca="1" si="30"/>
        <v>#N/A</v>
      </c>
    </row>
    <row r="1964" spans="1:5" hidden="1" x14ac:dyDescent="0.3">
      <c r="A1964" t="e">
        <f ca="1">IF('Пятипредметные наборы'!$F170 &gt;=Параметры!$A$2,"{"&amp;'Пятипредметные наборы'!A170&amp;", "&amp;'Пятипредметные наборы'!B170&amp;", "&amp;'Пятипредметные наборы'!D170&amp;", "&amp;'Пятипредметные наборы'!E170&amp;"}","")</f>
        <v>#N/A</v>
      </c>
      <c r="B1964" t="e">
        <f ca="1">IF('Пятипредметные наборы'!$F170 &gt;=Параметры!$A$2,"{"&amp;'Пятипредметные наборы'!C170&amp;"}","")</f>
        <v>#N/A</v>
      </c>
      <c r="C1964" t="e">
        <f ca="1">'Пятипредметные наборы'!$F170/COUNT('Список покупок'!$A$2:$A$31)</f>
        <v>#N/A</v>
      </c>
      <c r="D1964" t="e">
        <f ca="1">'Пятипредметные наборы'!$F170/INDIRECT(ADDRESS(MATCH(A1964,Таблицы!$T$3:$T$212)+1,5,,,Таблицы!$T$1))</f>
        <v>#N/A</v>
      </c>
      <c r="E1964" s="5" t="e">
        <f t="shared" ca="1" si="30"/>
        <v>#N/A</v>
      </c>
    </row>
    <row r="1965" spans="1:5" hidden="1" x14ac:dyDescent="0.3">
      <c r="A1965" t="e">
        <f ca="1">IF('Пятипредметные наборы'!$F171 &gt;=Параметры!$A$2,"{"&amp;'Пятипредметные наборы'!A171&amp;", "&amp;'Пятипредметные наборы'!B171&amp;", "&amp;'Пятипредметные наборы'!D171&amp;", "&amp;'Пятипредметные наборы'!E171&amp;"}","")</f>
        <v>#N/A</v>
      </c>
      <c r="B1965" t="e">
        <f ca="1">IF('Пятипредметные наборы'!$F171 &gt;=Параметры!$A$2,"{"&amp;'Пятипредметные наборы'!C171&amp;"}","")</f>
        <v>#N/A</v>
      </c>
      <c r="C1965" t="e">
        <f ca="1">'Пятипредметные наборы'!$F171/COUNT('Список покупок'!$A$2:$A$31)</f>
        <v>#N/A</v>
      </c>
      <c r="D1965" t="e">
        <f ca="1">'Пятипредметные наборы'!$F171/INDIRECT(ADDRESS(MATCH(A1965,Таблицы!$T$3:$T$212)+1,5,,,Таблицы!$T$1))</f>
        <v>#N/A</v>
      </c>
      <c r="E1965" s="5" t="e">
        <f t="shared" ca="1" si="30"/>
        <v>#N/A</v>
      </c>
    </row>
    <row r="1966" spans="1:5" hidden="1" x14ac:dyDescent="0.3">
      <c r="A1966" t="e">
        <f ca="1">IF('Пятипредметные наборы'!$F172 &gt;=Параметры!$A$2,"{"&amp;'Пятипредметные наборы'!A172&amp;", "&amp;'Пятипредметные наборы'!B172&amp;", "&amp;'Пятипредметные наборы'!D172&amp;", "&amp;'Пятипредметные наборы'!E172&amp;"}","")</f>
        <v>#N/A</v>
      </c>
      <c r="B1966" t="e">
        <f ca="1">IF('Пятипредметные наборы'!$F172 &gt;=Параметры!$A$2,"{"&amp;'Пятипредметные наборы'!C172&amp;"}","")</f>
        <v>#N/A</v>
      </c>
      <c r="C1966" t="e">
        <f ca="1">'Пятипредметные наборы'!$F172/COUNT('Список покупок'!$A$2:$A$31)</f>
        <v>#N/A</v>
      </c>
      <c r="D1966" t="e">
        <f ca="1">'Пятипредметные наборы'!$F172/INDIRECT(ADDRESS(MATCH(A1966,Таблицы!$T$3:$T$212)+1,5,,,Таблицы!$T$1))</f>
        <v>#N/A</v>
      </c>
      <c r="E1966" s="5" t="e">
        <f t="shared" ca="1" si="30"/>
        <v>#N/A</v>
      </c>
    </row>
    <row r="1967" spans="1:5" hidden="1" x14ac:dyDescent="0.3">
      <c r="A1967" t="e">
        <f ca="1">IF('Пятипредметные наборы'!$F173 &gt;=Параметры!$A$2,"{"&amp;'Пятипредметные наборы'!A173&amp;", "&amp;'Пятипредметные наборы'!B173&amp;", "&amp;'Пятипредметные наборы'!D173&amp;", "&amp;'Пятипредметные наборы'!E173&amp;"}","")</f>
        <v>#N/A</v>
      </c>
      <c r="B1967" t="e">
        <f ca="1">IF('Пятипредметные наборы'!$F173 &gt;=Параметры!$A$2,"{"&amp;'Пятипредметные наборы'!C173&amp;"}","")</f>
        <v>#N/A</v>
      </c>
      <c r="C1967" t="e">
        <f ca="1">'Пятипредметные наборы'!$F173/COUNT('Список покупок'!$A$2:$A$31)</f>
        <v>#N/A</v>
      </c>
      <c r="D1967" t="e">
        <f ca="1">'Пятипредметные наборы'!$F173/INDIRECT(ADDRESS(MATCH(A1967,Таблицы!$T$3:$T$212)+1,5,,,Таблицы!$T$1))</f>
        <v>#N/A</v>
      </c>
      <c r="E1967" s="5" t="e">
        <f t="shared" ca="1" si="30"/>
        <v>#N/A</v>
      </c>
    </row>
    <row r="1968" spans="1:5" hidden="1" x14ac:dyDescent="0.3">
      <c r="A1968" t="e">
        <f ca="1">IF('Пятипредметные наборы'!$F174 &gt;=Параметры!$A$2,"{"&amp;'Пятипредметные наборы'!A174&amp;", "&amp;'Пятипредметные наборы'!B174&amp;", "&amp;'Пятипредметные наборы'!D174&amp;", "&amp;'Пятипредметные наборы'!E174&amp;"}","")</f>
        <v>#N/A</v>
      </c>
      <c r="B1968" t="e">
        <f ca="1">IF('Пятипредметные наборы'!$F174 &gt;=Параметры!$A$2,"{"&amp;'Пятипредметные наборы'!C174&amp;"}","")</f>
        <v>#N/A</v>
      </c>
      <c r="C1968" t="e">
        <f ca="1">'Пятипредметные наборы'!$F174/COUNT('Список покупок'!$A$2:$A$31)</f>
        <v>#N/A</v>
      </c>
      <c r="D1968" t="e">
        <f ca="1">'Пятипредметные наборы'!$F174/INDIRECT(ADDRESS(MATCH(A1968,Таблицы!$T$3:$T$212)+1,5,,,Таблицы!$T$1))</f>
        <v>#N/A</v>
      </c>
      <c r="E1968" s="5" t="e">
        <f t="shared" ca="1" si="30"/>
        <v>#N/A</v>
      </c>
    </row>
    <row r="1969" spans="1:5" hidden="1" x14ac:dyDescent="0.3">
      <c r="A1969" t="e">
        <f ca="1">IF('Пятипредметные наборы'!$F175 &gt;=Параметры!$A$2,"{"&amp;'Пятипредметные наборы'!A175&amp;", "&amp;'Пятипредметные наборы'!B175&amp;", "&amp;'Пятипредметные наборы'!D175&amp;", "&amp;'Пятипредметные наборы'!E175&amp;"}","")</f>
        <v>#N/A</v>
      </c>
      <c r="B1969" t="e">
        <f ca="1">IF('Пятипредметные наборы'!$F175 &gt;=Параметры!$A$2,"{"&amp;'Пятипредметные наборы'!C175&amp;"}","")</f>
        <v>#N/A</v>
      </c>
      <c r="C1969" t="e">
        <f ca="1">'Пятипредметные наборы'!$F175/COUNT('Список покупок'!$A$2:$A$31)</f>
        <v>#N/A</v>
      </c>
      <c r="D1969" t="e">
        <f ca="1">'Пятипредметные наборы'!$F175/INDIRECT(ADDRESS(MATCH(A1969,Таблицы!$T$3:$T$212)+1,5,,,Таблицы!$T$1))</f>
        <v>#N/A</v>
      </c>
      <c r="E1969" s="5" t="e">
        <f t="shared" ca="1" si="30"/>
        <v>#N/A</v>
      </c>
    </row>
    <row r="1970" spans="1:5" hidden="1" x14ac:dyDescent="0.3">
      <c r="A1970" t="e">
        <f ca="1">IF('Пятипредметные наборы'!$F176 &gt;=Параметры!$A$2,"{"&amp;'Пятипредметные наборы'!A176&amp;", "&amp;'Пятипредметные наборы'!B176&amp;", "&amp;'Пятипредметные наборы'!D176&amp;", "&amp;'Пятипредметные наборы'!E176&amp;"}","")</f>
        <v>#N/A</v>
      </c>
      <c r="B1970" t="e">
        <f ca="1">IF('Пятипредметные наборы'!$F176 &gt;=Параметры!$A$2,"{"&amp;'Пятипредметные наборы'!C176&amp;"}","")</f>
        <v>#N/A</v>
      </c>
      <c r="C1970" t="e">
        <f ca="1">'Пятипредметные наборы'!$F176/COUNT('Список покупок'!$A$2:$A$31)</f>
        <v>#N/A</v>
      </c>
      <c r="D1970" t="e">
        <f ca="1">'Пятипредметные наборы'!$F176/INDIRECT(ADDRESS(MATCH(A1970,Таблицы!$T$3:$T$212)+1,5,,,Таблицы!$T$1))</f>
        <v>#N/A</v>
      </c>
      <c r="E1970" s="5" t="e">
        <f t="shared" ca="1" si="30"/>
        <v>#N/A</v>
      </c>
    </row>
    <row r="1971" spans="1:5" hidden="1" x14ac:dyDescent="0.3">
      <c r="A1971" t="e">
        <f ca="1">IF('Пятипредметные наборы'!$F177 &gt;=Параметры!$A$2,"{"&amp;'Пятипредметные наборы'!A177&amp;", "&amp;'Пятипредметные наборы'!B177&amp;", "&amp;'Пятипредметные наборы'!D177&amp;", "&amp;'Пятипредметные наборы'!E177&amp;"}","")</f>
        <v>#N/A</v>
      </c>
      <c r="B1971" t="e">
        <f ca="1">IF('Пятипредметные наборы'!$F177 &gt;=Параметры!$A$2,"{"&amp;'Пятипредметные наборы'!C177&amp;"}","")</f>
        <v>#N/A</v>
      </c>
      <c r="C1971" t="e">
        <f ca="1">'Пятипредметные наборы'!$F177/COUNT('Список покупок'!$A$2:$A$31)</f>
        <v>#N/A</v>
      </c>
      <c r="D1971" t="e">
        <f ca="1">'Пятипредметные наборы'!$F177/INDIRECT(ADDRESS(MATCH(A1971,Таблицы!$T$3:$T$212)+1,5,,,Таблицы!$T$1))</f>
        <v>#N/A</v>
      </c>
      <c r="E1971" s="5" t="e">
        <f t="shared" ca="1" si="30"/>
        <v>#N/A</v>
      </c>
    </row>
    <row r="1972" spans="1:5" hidden="1" x14ac:dyDescent="0.3">
      <c r="A1972" t="e">
        <f ca="1">IF('Пятипредметные наборы'!$F178 &gt;=Параметры!$A$2,"{"&amp;'Пятипредметные наборы'!A178&amp;", "&amp;'Пятипредметные наборы'!B178&amp;", "&amp;'Пятипредметные наборы'!D178&amp;", "&amp;'Пятипредметные наборы'!E178&amp;"}","")</f>
        <v>#N/A</v>
      </c>
      <c r="B1972" t="e">
        <f ca="1">IF('Пятипредметные наборы'!$F178 &gt;=Параметры!$A$2,"{"&amp;'Пятипредметные наборы'!C178&amp;"}","")</f>
        <v>#N/A</v>
      </c>
      <c r="C1972" t="e">
        <f ca="1">'Пятипредметные наборы'!$F178/COUNT('Список покупок'!$A$2:$A$31)</f>
        <v>#N/A</v>
      </c>
      <c r="D1972" t="e">
        <f ca="1">'Пятипредметные наборы'!$F178/INDIRECT(ADDRESS(MATCH(A1972,Таблицы!$T$3:$T$212)+1,5,,,Таблицы!$T$1))</f>
        <v>#N/A</v>
      </c>
      <c r="E1972" s="5" t="e">
        <f t="shared" ca="1" si="30"/>
        <v>#N/A</v>
      </c>
    </row>
    <row r="1973" spans="1:5" hidden="1" x14ac:dyDescent="0.3">
      <c r="A1973" t="e">
        <f ca="1">IF('Пятипредметные наборы'!$F179 &gt;=Параметры!$A$2,"{"&amp;'Пятипредметные наборы'!A179&amp;", "&amp;'Пятипредметные наборы'!B179&amp;", "&amp;'Пятипредметные наборы'!D179&amp;", "&amp;'Пятипредметные наборы'!E179&amp;"}","")</f>
        <v>#N/A</v>
      </c>
      <c r="B1973" t="e">
        <f ca="1">IF('Пятипредметные наборы'!$F179 &gt;=Параметры!$A$2,"{"&amp;'Пятипредметные наборы'!C179&amp;"}","")</f>
        <v>#N/A</v>
      </c>
      <c r="C1973" t="e">
        <f ca="1">'Пятипредметные наборы'!$F179/COUNT('Список покупок'!$A$2:$A$31)</f>
        <v>#N/A</v>
      </c>
      <c r="D1973" t="e">
        <f ca="1">'Пятипредметные наборы'!$F179/INDIRECT(ADDRESS(MATCH(A1973,Таблицы!$T$3:$T$212)+1,5,,,Таблицы!$T$1))</f>
        <v>#N/A</v>
      </c>
      <c r="E1973" s="5" t="e">
        <f t="shared" ca="1" si="30"/>
        <v>#N/A</v>
      </c>
    </row>
    <row r="1974" spans="1:5" hidden="1" x14ac:dyDescent="0.3">
      <c r="A1974" t="e">
        <f ca="1">IF('Пятипредметные наборы'!$F180 &gt;=Параметры!$A$2,"{"&amp;'Пятипредметные наборы'!A180&amp;", "&amp;'Пятипредметные наборы'!B180&amp;", "&amp;'Пятипредметные наборы'!D180&amp;", "&amp;'Пятипредметные наборы'!E180&amp;"}","")</f>
        <v>#N/A</v>
      </c>
      <c r="B1974" t="e">
        <f ca="1">IF('Пятипредметные наборы'!$F180 &gt;=Параметры!$A$2,"{"&amp;'Пятипредметные наборы'!C180&amp;"}","")</f>
        <v>#N/A</v>
      </c>
      <c r="C1974" t="e">
        <f ca="1">'Пятипредметные наборы'!$F180/COUNT('Список покупок'!$A$2:$A$31)</f>
        <v>#N/A</v>
      </c>
      <c r="D1974" t="e">
        <f ca="1">'Пятипредметные наборы'!$F180/INDIRECT(ADDRESS(MATCH(A1974,Таблицы!$T$3:$T$212)+1,5,,,Таблицы!$T$1))</f>
        <v>#N/A</v>
      </c>
      <c r="E1974" s="5" t="e">
        <f t="shared" ca="1" si="30"/>
        <v>#N/A</v>
      </c>
    </row>
    <row r="1975" spans="1:5" hidden="1" x14ac:dyDescent="0.3">
      <c r="A1975" t="e">
        <f ca="1">IF('Пятипредметные наборы'!$F181 &gt;=Параметры!$A$2,"{"&amp;'Пятипредметные наборы'!A181&amp;", "&amp;'Пятипредметные наборы'!B181&amp;", "&amp;'Пятипредметные наборы'!D181&amp;", "&amp;'Пятипредметные наборы'!E181&amp;"}","")</f>
        <v>#N/A</v>
      </c>
      <c r="B1975" t="e">
        <f ca="1">IF('Пятипредметные наборы'!$F181 &gt;=Параметры!$A$2,"{"&amp;'Пятипредметные наборы'!C181&amp;"}","")</f>
        <v>#N/A</v>
      </c>
      <c r="C1975" t="e">
        <f ca="1">'Пятипредметные наборы'!$F181/COUNT('Список покупок'!$A$2:$A$31)</f>
        <v>#N/A</v>
      </c>
      <c r="D1975" t="e">
        <f ca="1">'Пятипредметные наборы'!$F181/INDIRECT(ADDRESS(MATCH(A1975,Таблицы!$T$3:$T$212)+1,5,,,Таблицы!$T$1))</f>
        <v>#N/A</v>
      </c>
      <c r="E1975" s="5" t="e">
        <f t="shared" ca="1" si="30"/>
        <v>#N/A</v>
      </c>
    </row>
    <row r="1976" spans="1:5" hidden="1" x14ac:dyDescent="0.3">
      <c r="A1976" t="e">
        <f ca="1">IF('Пятипредметные наборы'!$F182 &gt;=Параметры!$A$2,"{"&amp;'Пятипредметные наборы'!A182&amp;", "&amp;'Пятипредметные наборы'!B182&amp;", "&amp;'Пятипредметные наборы'!D182&amp;", "&amp;'Пятипредметные наборы'!E182&amp;"}","")</f>
        <v>#N/A</v>
      </c>
      <c r="B1976" t="e">
        <f ca="1">IF('Пятипредметные наборы'!$F182 &gt;=Параметры!$A$2,"{"&amp;'Пятипредметные наборы'!C182&amp;"}","")</f>
        <v>#N/A</v>
      </c>
      <c r="C1976" t="e">
        <f ca="1">'Пятипредметные наборы'!$F182/COUNT('Список покупок'!$A$2:$A$31)</f>
        <v>#N/A</v>
      </c>
      <c r="D1976" t="e">
        <f ca="1">'Пятипредметные наборы'!$F182/INDIRECT(ADDRESS(MATCH(A1976,Таблицы!$T$3:$T$212)+1,5,,,Таблицы!$T$1))</f>
        <v>#N/A</v>
      </c>
      <c r="E1976" s="5" t="e">
        <f t="shared" ca="1" si="30"/>
        <v>#N/A</v>
      </c>
    </row>
    <row r="1977" spans="1:5" hidden="1" x14ac:dyDescent="0.3">
      <c r="A1977" t="e">
        <f ca="1">IF('Пятипредметные наборы'!$F183 &gt;=Параметры!$A$2,"{"&amp;'Пятипредметные наборы'!A183&amp;", "&amp;'Пятипредметные наборы'!B183&amp;", "&amp;'Пятипредметные наборы'!D183&amp;", "&amp;'Пятипредметные наборы'!E183&amp;"}","")</f>
        <v>#N/A</v>
      </c>
      <c r="B1977" t="e">
        <f ca="1">IF('Пятипредметные наборы'!$F183 &gt;=Параметры!$A$2,"{"&amp;'Пятипредметные наборы'!C183&amp;"}","")</f>
        <v>#N/A</v>
      </c>
      <c r="C1977" t="e">
        <f ca="1">'Пятипредметные наборы'!$F183/COUNT('Список покупок'!$A$2:$A$31)</f>
        <v>#N/A</v>
      </c>
      <c r="D1977" t="e">
        <f ca="1">'Пятипредметные наборы'!$F183/INDIRECT(ADDRESS(MATCH(A1977,Таблицы!$T$3:$T$212)+1,5,,,Таблицы!$T$1))</f>
        <v>#N/A</v>
      </c>
      <c r="E1977" s="5" t="e">
        <f t="shared" ca="1" si="30"/>
        <v>#N/A</v>
      </c>
    </row>
    <row r="1978" spans="1:5" hidden="1" x14ac:dyDescent="0.3">
      <c r="A1978" t="e">
        <f ca="1">IF('Пятипредметные наборы'!$F184 &gt;=Параметры!$A$2,"{"&amp;'Пятипредметные наборы'!A184&amp;", "&amp;'Пятипредметные наборы'!B184&amp;", "&amp;'Пятипредметные наборы'!D184&amp;", "&amp;'Пятипредметные наборы'!E184&amp;"}","")</f>
        <v>#N/A</v>
      </c>
      <c r="B1978" t="e">
        <f ca="1">IF('Пятипредметные наборы'!$F184 &gt;=Параметры!$A$2,"{"&amp;'Пятипредметные наборы'!C184&amp;"}","")</f>
        <v>#N/A</v>
      </c>
      <c r="C1978" t="e">
        <f ca="1">'Пятипредметные наборы'!$F184/COUNT('Список покупок'!$A$2:$A$31)</f>
        <v>#N/A</v>
      </c>
      <c r="D1978" t="e">
        <f ca="1">'Пятипредметные наборы'!$F184/INDIRECT(ADDRESS(MATCH(A1978,Таблицы!$T$3:$T$212)+1,5,,,Таблицы!$T$1))</f>
        <v>#N/A</v>
      </c>
      <c r="E1978" s="5" t="e">
        <f t="shared" ca="1" si="30"/>
        <v>#N/A</v>
      </c>
    </row>
    <row r="1979" spans="1:5" hidden="1" x14ac:dyDescent="0.3">
      <c r="A1979" t="e">
        <f ca="1">IF('Пятипредметные наборы'!$F185 &gt;=Параметры!$A$2,"{"&amp;'Пятипредметные наборы'!A185&amp;", "&amp;'Пятипредметные наборы'!B185&amp;", "&amp;'Пятипредметные наборы'!D185&amp;", "&amp;'Пятипредметные наборы'!E185&amp;"}","")</f>
        <v>#N/A</v>
      </c>
      <c r="B1979" t="e">
        <f ca="1">IF('Пятипредметные наборы'!$F185 &gt;=Параметры!$A$2,"{"&amp;'Пятипредметные наборы'!C185&amp;"}","")</f>
        <v>#N/A</v>
      </c>
      <c r="C1979" t="e">
        <f ca="1">'Пятипредметные наборы'!$F185/COUNT('Список покупок'!$A$2:$A$31)</f>
        <v>#N/A</v>
      </c>
      <c r="D1979" t="e">
        <f ca="1">'Пятипредметные наборы'!$F185/INDIRECT(ADDRESS(MATCH(A1979,Таблицы!$T$3:$T$212)+1,5,,,Таблицы!$T$1))</f>
        <v>#N/A</v>
      </c>
      <c r="E1979" s="5" t="e">
        <f t="shared" ca="1" si="30"/>
        <v>#N/A</v>
      </c>
    </row>
    <row r="1980" spans="1:5" hidden="1" x14ac:dyDescent="0.3">
      <c r="A1980" t="e">
        <f ca="1">IF('Пятипредметные наборы'!$F186 &gt;=Параметры!$A$2,"{"&amp;'Пятипредметные наборы'!A186&amp;", "&amp;'Пятипредметные наборы'!B186&amp;", "&amp;'Пятипредметные наборы'!D186&amp;", "&amp;'Пятипредметные наборы'!E186&amp;"}","")</f>
        <v>#N/A</v>
      </c>
      <c r="B1980" t="e">
        <f ca="1">IF('Пятипредметные наборы'!$F186 &gt;=Параметры!$A$2,"{"&amp;'Пятипредметные наборы'!C186&amp;"}","")</f>
        <v>#N/A</v>
      </c>
      <c r="C1980" t="e">
        <f ca="1">'Пятипредметные наборы'!$F186/COUNT('Список покупок'!$A$2:$A$31)</f>
        <v>#N/A</v>
      </c>
      <c r="D1980" t="e">
        <f ca="1">'Пятипредметные наборы'!$F186/INDIRECT(ADDRESS(MATCH(A1980,Таблицы!$T$3:$T$212)+1,5,,,Таблицы!$T$1))</f>
        <v>#N/A</v>
      </c>
      <c r="E1980" s="5" t="e">
        <f t="shared" ca="1" si="30"/>
        <v>#N/A</v>
      </c>
    </row>
    <row r="1981" spans="1:5" hidden="1" x14ac:dyDescent="0.3">
      <c r="A1981" t="e">
        <f ca="1">IF('Пятипредметные наборы'!$F187 &gt;=Параметры!$A$2,"{"&amp;'Пятипредметные наборы'!A187&amp;", "&amp;'Пятипредметные наборы'!B187&amp;", "&amp;'Пятипредметные наборы'!D187&amp;", "&amp;'Пятипредметные наборы'!E187&amp;"}","")</f>
        <v>#N/A</v>
      </c>
      <c r="B1981" t="e">
        <f ca="1">IF('Пятипредметные наборы'!$F187 &gt;=Параметры!$A$2,"{"&amp;'Пятипредметные наборы'!C187&amp;"}","")</f>
        <v>#N/A</v>
      </c>
      <c r="C1981" t="e">
        <f ca="1">'Пятипредметные наборы'!$F187/COUNT('Список покупок'!$A$2:$A$31)</f>
        <v>#N/A</v>
      </c>
      <c r="D1981" t="e">
        <f ca="1">'Пятипредметные наборы'!$F187/INDIRECT(ADDRESS(MATCH(A1981,Таблицы!$T$3:$T$212)+1,5,,,Таблицы!$T$1))</f>
        <v>#N/A</v>
      </c>
      <c r="E1981" s="5" t="e">
        <f t="shared" ca="1" si="30"/>
        <v>#N/A</v>
      </c>
    </row>
    <row r="1982" spans="1:5" hidden="1" x14ac:dyDescent="0.3">
      <c r="A1982" t="e">
        <f ca="1">IF('Пятипредметные наборы'!$F188 &gt;=Параметры!$A$2,"{"&amp;'Пятипредметные наборы'!A188&amp;", "&amp;'Пятипредметные наборы'!B188&amp;", "&amp;'Пятипредметные наборы'!D188&amp;", "&amp;'Пятипредметные наборы'!E188&amp;"}","")</f>
        <v>#N/A</v>
      </c>
      <c r="B1982" t="e">
        <f ca="1">IF('Пятипредметные наборы'!$F188 &gt;=Параметры!$A$2,"{"&amp;'Пятипредметные наборы'!C188&amp;"}","")</f>
        <v>#N/A</v>
      </c>
      <c r="C1982" t="e">
        <f ca="1">'Пятипредметные наборы'!$F188/COUNT('Список покупок'!$A$2:$A$31)</f>
        <v>#N/A</v>
      </c>
      <c r="D1982" t="e">
        <f ca="1">'Пятипредметные наборы'!$F188/INDIRECT(ADDRESS(MATCH(A1982,Таблицы!$T$3:$T$212)+1,5,,,Таблицы!$T$1))</f>
        <v>#N/A</v>
      </c>
      <c r="E1982" s="5" t="e">
        <f t="shared" ca="1" si="30"/>
        <v>#N/A</v>
      </c>
    </row>
    <row r="1983" spans="1:5" hidden="1" x14ac:dyDescent="0.3">
      <c r="A1983" t="e">
        <f ca="1">IF('Пятипредметные наборы'!$F189 &gt;=Параметры!$A$2,"{"&amp;'Пятипредметные наборы'!A189&amp;", "&amp;'Пятипредметные наборы'!B189&amp;", "&amp;'Пятипредметные наборы'!D189&amp;", "&amp;'Пятипредметные наборы'!E189&amp;"}","")</f>
        <v>#N/A</v>
      </c>
      <c r="B1983" t="e">
        <f ca="1">IF('Пятипредметные наборы'!$F189 &gt;=Параметры!$A$2,"{"&amp;'Пятипредметные наборы'!C189&amp;"}","")</f>
        <v>#N/A</v>
      </c>
      <c r="C1983" t="e">
        <f ca="1">'Пятипредметные наборы'!$F189/COUNT('Список покупок'!$A$2:$A$31)</f>
        <v>#N/A</v>
      </c>
      <c r="D1983" t="e">
        <f ca="1">'Пятипредметные наборы'!$F189/INDIRECT(ADDRESS(MATCH(A1983,Таблицы!$T$3:$T$212)+1,5,,,Таблицы!$T$1))</f>
        <v>#N/A</v>
      </c>
      <c r="E1983" s="5" t="e">
        <f t="shared" ca="1" si="30"/>
        <v>#N/A</v>
      </c>
    </row>
    <row r="1984" spans="1:5" hidden="1" x14ac:dyDescent="0.3">
      <c r="A1984" t="e">
        <f ca="1">IF('Пятипредметные наборы'!$F190 &gt;=Параметры!$A$2,"{"&amp;'Пятипредметные наборы'!A190&amp;", "&amp;'Пятипредметные наборы'!B190&amp;", "&amp;'Пятипредметные наборы'!D190&amp;", "&amp;'Пятипредметные наборы'!E190&amp;"}","")</f>
        <v>#N/A</v>
      </c>
      <c r="B1984" t="e">
        <f ca="1">IF('Пятипредметные наборы'!$F190 &gt;=Параметры!$A$2,"{"&amp;'Пятипредметные наборы'!C190&amp;"}","")</f>
        <v>#N/A</v>
      </c>
      <c r="C1984" t="e">
        <f ca="1">'Пятипредметные наборы'!$F190/COUNT('Список покупок'!$A$2:$A$31)</f>
        <v>#N/A</v>
      </c>
      <c r="D1984" t="e">
        <f ca="1">'Пятипредметные наборы'!$F190/INDIRECT(ADDRESS(MATCH(A1984,Таблицы!$T$3:$T$212)+1,5,,,Таблицы!$T$1))</f>
        <v>#N/A</v>
      </c>
      <c r="E1984" s="5" t="e">
        <f t="shared" ca="1" si="30"/>
        <v>#N/A</v>
      </c>
    </row>
    <row r="1985" spans="1:5" hidden="1" x14ac:dyDescent="0.3">
      <c r="A1985" t="e">
        <f ca="1">IF('Пятипредметные наборы'!$F191 &gt;=Параметры!$A$2,"{"&amp;'Пятипредметные наборы'!A191&amp;", "&amp;'Пятипредметные наборы'!B191&amp;", "&amp;'Пятипредметные наборы'!D191&amp;", "&amp;'Пятипредметные наборы'!E191&amp;"}","")</f>
        <v>#N/A</v>
      </c>
      <c r="B1985" t="e">
        <f ca="1">IF('Пятипредметные наборы'!$F191 &gt;=Параметры!$A$2,"{"&amp;'Пятипредметные наборы'!C191&amp;"}","")</f>
        <v>#N/A</v>
      </c>
      <c r="C1985" t="e">
        <f ca="1">'Пятипредметные наборы'!$F191/COUNT('Список покупок'!$A$2:$A$31)</f>
        <v>#N/A</v>
      </c>
      <c r="D1985" t="e">
        <f ca="1">'Пятипредметные наборы'!$F191/INDIRECT(ADDRESS(MATCH(A1985,Таблицы!$T$3:$T$212)+1,5,,,Таблицы!$T$1))</f>
        <v>#N/A</v>
      </c>
      <c r="E1985" s="5" t="e">
        <f t="shared" ca="1" si="30"/>
        <v>#N/A</v>
      </c>
    </row>
    <row r="1986" spans="1:5" hidden="1" x14ac:dyDescent="0.3">
      <c r="A1986" t="e">
        <f ca="1">IF('Пятипредметные наборы'!$F192 &gt;=Параметры!$A$2,"{"&amp;'Пятипредметные наборы'!A192&amp;", "&amp;'Пятипредметные наборы'!B192&amp;", "&amp;'Пятипредметные наборы'!D192&amp;", "&amp;'Пятипредметные наборы'!E192&amp;"}","")</f>
        <v>#N/A</v>
      </c>
      <c r="B1986" t="e">
        <f ca="1">IF('Пятипредметные наборы'!$F192 &gt;=Параметры!$A$2,"{"&amp;'Пятипредметные наборы'!C192&amp;"}","")</f>
        <v>#N/A</v>
      </c>
      <c r="C1986" t="e">
        <f ca="1">'Пятипредметные наборы'!$F192/COUNT('Список покупок'!$A$2:$A$31)</f>
        <v>#N/A</v>
      </c>
      <c r="D1986" t="e">
        <f ca="1">'Пятипредметные наборы'!$F192/INDIRECT(ADDRESS(MATCH(A1986,Таблицы!$T$3:$T$212)+1,5,,,Таблицы!$T$1))</f>
        <v>#N/A</v>
      </c>
      <c r="E1986" s="5" t="e">
        <f t="shared" ca="1" si="30"/>
        <v>#N/A</v>
      </c>
    </row>
    <row r="1987" spans="1:5" hidden="1" x14ac:dyDescent="0.3">
      <c r="A1987" t="e">
        <f ca="1">IF('Пятипредметные наборы'!$F193 &gt;=Параметры!$A$2,"{"&amp;'Пятипредметные наборы'!A193&amp;", "&amp;'Пятипредметные наборы'!B193&amp;", "&amp;'Пятипредметные наборы'!D193&amp;", "&amp;'Пятипредметные наборы'!E193&amp;"}","")</f>
        <v>#N/A</v>
      </c>
      <c r="B1987" t="e">
        <f ca="1">IF('Пятипредметные наборы'!$F193 &gt;=Параметры!$A$2,"{"&amp;'Пятипредметные наборы'!C193&amp;"}","")</f>
        <v>#N/A</v>
      </c>
      <c r="C1987" t="e">
        <f ca="1">'Пятипредметные наборы'!$F193/COUNT('Список покупок'!$A$2:$A$31)</f>
        <v>#N/A</v>
      </c>
      <c r="D1987" t="e">
        <f ca="1">'Пятипредметные наборы'!$F193/INDIRECT(ADDRESS(MATCH(A1987,Таблицы!$T$3:$T$212)+1,5,,,Таблицы!$T$1))</f>
        <v>#N/A</v>
      </c>
      <c r="E1987" s="5" t="e">
        <f t="shared" ca="1" si="30"/>
        <v>#N/A</v>
      </c>
    </row>
    <row r="1988" spans="1:5" hidden="1" x14ac:dyDescent="0.3">
      <c r="A1988" t="e">
        <f ca="1">IF('Пятипредметные наборы'!$F194 &gt;=Параметры!$A$2,"{"&amp;'Пятипредметные наборы'!A194&amp;", "&amp;'Пятипредметные наборы'!B194&amp;", "&amp;'Пятипредметные наборы'!D194&amp;", "&amp;'Пятипредметные наборы'!E194&amp;"}","")</f>
        <v>#N/A</v>
      </c>
      <c r="B1988" t="e">
        <f ca="1">IF('Пятипредметные наборы'!$F194 &gt;=Параметры!$A$2,"{"&amp;'Пятипредметные наборы'!C194&amp;"}","")</f>
        <v>#N/A</v>
      </c>
      <c r="C1988" t="e">
        <f ca="1">'Пятипредметные наборы'!$F194/COUNT('Список покупок'!$A$2:$A$31)</f>
        <v>#N/A</v>
      </c>
      <c r="D1988" t="e">
        <f ca="1">'Пятипредметные наборы'!$F194/INDIRECT(ADDRESS(MATCH(A1988,Таблицы!$T$3:$T$212)+1,5,,,Таблицы!$T$1))</f>
        <v>#N/A</v>
      </c>
      <c r="E1988" s="5" t="e">
        <f t="shared" ca="1" si="30"/>
        <v>#N/A</v>
      </c>
    </row>
    <row r="1989" spans="1:5" hidden="1" x14ac:dyDescent="0.3">
      <c r="A1989" t="e">
        <f ca="1">IF('Пятипредметные наборы'!$F195 &gt;=Параметры!$A$2,"{"&amp;'Пятипредметные наборы'!A195&amp;", "&amp;'Пятипредметные наборы'!B195&amp;", "&amp;'Пятипредметные наборы'!D195&amp;", "&amp;'Пятипредметные наборы'!E195&amp;"}","")</f>
        <v>#N/A</v>
      </c>
      <c r="B1989" t="e">
        <f ca="1">IF('Пятипредметные наборы'!$F195 &gt;=Параметры!$A$2,"{"&amp;'Пятипредметные наборы'!C195&amp;"}","")</f>
        <v>#N/A</v>
      </c>
      <c r="C1989" t="e">
        <f ca="1">'Пятипредметные наборы'!$F195/COUNT('Список покупок'!$A$2:$A$31)</f>
        <v>#N/A</v>
      </c>
      <c r="D1989" t="e">
        <f ca="1">'Пятипредметные наборы'!$F195/INDIRECT(ADDRESS(MATCH(A1989,Таблицы!$T$3:$T$212)+1,5,,,Таблицы!$T$1))</f>
        <v>#N/A</v>
      </c>
      <c r="E1989" s="5" t="e">
        <f t="shared" ref="E1989:E2052" ca="1" si="31">C1989*D1989</f>
        <v>#N/A</v>
      </c>
    </row>
    <row r="1990" spans="1:5" hidden="1" x14ac:dyDescent="0.3">
      <c r="A1990" t="e">
        <f ca="1">IF('Пятипредметные наборы'!$F196 &gt;=Параметры!$A$2,"{"&amp;'Пятипредметные наборы'!A196&amp;", "&amp;'Пятипредметные наборы'!B196&amp;", "&amp;'Пятипредметные наборы'!D196&amp;", "&amp;'Пятипредметные наборы'!E196&amp;"}","")</f>
        <v>#N/A</v>
      </c>
      <c r="B1990" t="e">
        <f ca="1">IF('Пятипредметные наборы'!$F196 &gt;=Параметры!$A$2,"{"&amp;'Пятипредметные наборы'!C196&amp;"}","")</f>
        <v>#N/A</v>
      </c>
      <c r="C1990" t="e">
        <f ca="1">'Пятипредметные наборы'!$F196/COUNT('Список покупок'!$A$2:$A$31)</f>
        <v>#N/A</v>
      </c>
      <c r="D1990" t="e">
        <f ca="1">'Пятипредметные наборы'!$F196/INDIRECT(ADDRESS(MATCH(A1990,Таблицы!$T$3:$T$212)+1,5,,,Таблицы!$T$1))</f>
        <v>#N/A</v>
      </c>
      <c r="E1990" s="5" t="e">
        <f t="shared" ca="1" si="31"/>
        <v>#N/A</v>
      </c>
    </row>
    <row r="1991" spans="1:5" hidden="1" x14ac:dyDescent="0.3">
      <c r="A1991" t="e">
        <f ca="1">IF('Пятипредметные наборы'!$F197 &gt;=Параметры!$A$2,"{"&amp;'Пятипредметные наборы'!A197&amp;", "&amp;'Пятипредметные наборы'!B197&amp;", "&amp;'Пятипредметные наборы'!D197&amp;", "&amp;'Пятипредметные наборы'!E197&amp;"}","")</f>
        <v>#N/A</v>
      </c>
      <c r="B1991" t="e">
        <f ca="1">IF('Пятипредметные наборы'!$F197 &gt;=Параметры!$A$2,"{"&amp;'Пятипредметные наборы'!C197&amp;"}","")</f>
        <v>#N/A</v>
      </c>
      <c r="C1991" t="e">
        <f ca="1">'Пятипредметные наборы'!$F197/COUNT('Список покупок'!$A$2:$A$31)</f>
        <v>#N/A</v>
      </c>
      <c r="D1991" t="e">
        <f ca="1">'Пятипредметные наборы'!$F197/INDIRECT(ADDRESS(MATCH(A1991,Таблицы!$T$3:$T$212)+1,5,,,Таблицы!$T$1))</f>
        <v>#N/A</v>
      </c>
      <c r="E1991" s="5" t="e">
        <f t="shared" ca="1" si="31"/>
        <v>#N/A</v>
      </c>
    </row>
    <row r="1992" spans="1:5" hidden="1" x14ac:dyDescent="0.3">
      <c r="A1992" t="e">
        <f ca="1">IF('Пятипредметные наборы'!$F198 &gt;=Параметры!$A$2,"{"&amp;'Пятипредметные наборы'!A198&amp;", "&amp;'Пятипредметные наборы'!B198&amp;", "&amp;'Пятипредметные наборы'!D198&amp;", "&amp;'Пятипредметные наборы'!E198&amp;"}","")</f>
        <v>#N/A</v>
      </c>
      <c r="B1992" t="e">
        <f ca="1">IF('Пятипредметные наборы'!$F198 &gt;=Параметры!$A$2,"{"&amp;'Пятипредметные наборы'!C198&amp;"}","")</f>
        <v>#N/A</v>
      </c>
      <c r="C1992" t="e">
        <f ca="1">'Пятипредметные наборы'!$F198/COUNT('Список покупок'!$A$2:$A$31)</f>
        <v>#N/A</v>
      </c>
      <c r="D1992" t="e">
        <f ca="1">'Пятипредметные наборы'!$F198/INDIRECT(ADDRESS(MATCH(A1992,Таблицы!$T$3:$T$212)+1,5,,,Таблицы!$T$1))</f>
        <v>#N/A</v>
      </c>
      <c r="E1992" s="5" t="e">
        <f t="shared" ca="1" si="31"/>
        <v>#N/A</v>
      </c>
    </row>
    <row r="1993" spans="1:5" hidden="1" x14ac:dyDescent="0.3">
      <c r="A1993" t="e">
        <f ca="1">IF('Пятипредметные наборы'!$F199 &gt;=Параметры!$A$2,"{"&amp;'Пятипредметные наборы'!A199&amp;", "&amp;'Пятипредметные наборы'!B199&amp;", "&amp;'Пятипредметные наборы'!D199&amp;", "&amp;'Пятипредметные наборы'!E199&amp;"}","")</f>
        <v>#N/A</v>
      </c>
      <c r="B1993" t="e">
        <f ca="1">IF('Пятипредметные наборы'!$F199 &gt;=Параметры!$A$2,"{"&amp;'Пятипредметные наборы'!C199&amp;"}","")</f>
        <v>#N/A</v>
      </c>
      <c r="C1993" t="e">
        <f ca="1">'Пятипредметные наборы'!$F199/COUNT('Список покупок'!$A$2:$A$31)</f>
        <v>#N/A</v>
      </c>
      <c r="D1993" t="e">
        <f ca="1">'Пятипредметные наборы'!$F199/INDIRECT(ADDRESS(MATCH(A1993,Таблицы!$T$3:$T$212)+1,5,,,Таблицы!$T$1))</f>
        <v>#N/A</v>
      </c>
      <c r="E1993" s="5" t="e">
        <f t="shared" ca="1" si="31"/>
        <v>#N/A</v>
      </c>
    </row>
    <row r="1994" spans="1:5" hidden="1" x14ac:dyDescent="0.3">
      <c r="A1994" t="e">
        <f ca="1">IF('Пятипредметные наборы'!$F200 &gt;=Параметры!$A$2,"{"&amp;'Пятипредметные наборы'!A200&amp;", "&amp;'Пятипредметные наборы'!B200&amp;", "&amp;'Пятипредметные наборы'!D200&amp;", "&amp;'Пятипредметные наборы'!E200&amp;"}","")</f>
        <v>#N/A</v>
      </c>
      <c r="B1994" t="e">
        <f ca="1">IF('Пятипредметные наборы'!$F200 &gt;=Параметры!$A$2,"{"&amp;'Пятипредметные наборы'!C200&amp;"}","")</f>
        <v>#N/A</v>
      </c>
      <c r="C1994" t="e">
        <f ca="1">'Пятипредметные наборы'!$F200/COUNT('Список покупок'!$A$2:$A$31)</f>
        <v>#N/A</v>
      </c>
      <c r="D1994" t="e">
        <f ca="1">'Пятипредметные наборы'!$F200/INDIRECT(ADDRESS(MATCH(A1994,Таблицы!$T$3:$T$212)+1,5,,,Таблицы!$T$1))</f>
        <v>#N/A</v>
      </c>
      <c r="E1994" s="5" t="e">
        <f t="shared" ca="1" si="31"/>
        <v>#N/A</v>
      </c>
    </row>
    <row r="1995" spans="1:5" hidden="1" x14ac:dyDescent="0.3">
      <c r="A1995" t="e">
        <f ca="1">IF('Пятипредметные наборы'!$F201 &gt;=Параметры!$A$2,"{"&amp;'Пятипредметные наборы'!A201&amp;", "&amp;'Пятипредметные наборы'!B201&amp;", "&amp;'Пятипредметные наборы'!D201&amp;", "&amp;'Пятипредметные наборы'!E201&amp;"}","")</f>
        <v>#N/A</v>
      </c>
      <c r="B1995" t="e">
        <f ca="1">IF('Пятипредметные наборы'!$F201 &gt;=Параметры!$A$2,"{"&amp;'Пятипредметные наборы'!C201&amp;"}","")</f>
        <v>#N/A</v>
      </c>
      <c r="C1995" t="e">
        <f ca="1">'Пятипредметные наборы'!$F201/COUNT('Список покупок'!$A$2:$A$31)</f>
        <v>#N/A</v>
      </c>
      <c r="D1995" t="e">
        <f ca="1">'Пятипредметные наборы'!$F201/INDIRECT(ADDRESS(MATCH(A1995,Таблицы!$T$3:$T$212)+1,5,,,Таблицы!$T$1))</f>
        <v>#N/A</v>
      </c>
      <c r="E1995" s="5" t="e">
        <f t="shared" ca="1" si="31"/>
        <v>#N/A</v>
      </c>
    </row>
    <row r="1996" spans="1:5" hidden="1" x14ac:dyDescent="0.3">
      <c r="A1996" t="e">
        <f ca="1">IF('Пятипредметные наборы'!$F202 &gt;=Параметры!$A$2,"{"&amp;'Пятипредметные наборы'!A202&amp;", "&amp;'Пятипредметные наборы'!B202&amp;", "&amp;'Пятипредметные наборы'!D202&amp;", "&amp;'Пятипредметные наборы'!E202&amp;"}","")</f>
        <v>#N/A</v>
      </c>
      <c r="B1996" t="e">
        <f ca="1">IF('Пятипредметные наборы'!$F202 &gt;=Параметры!$A$2,"{"&amp;'Пятипредметные наборы'!C202&amp;"}","")</f>
        <v>#N/A</v>
      </c>
      <c r="C1996" t="e">
        <f ca="1">'Пятипредметные наборы'!$F202/COUNT('Список покупок'!$A$2:$A$31)</f>
        <v>#N/A</v>
      </c>
      <c r="D1996" t="e">
        <f ca="1">'Пятипредметные наборы'!$F202/INDIRECT(ADDRESS(MATCH(A1996,Таблицы!$T$3:$T$212)+1,5,,,Таблицы!$T$1))</f>
        <v>#N/A</v>
      </c>
      <c r="E1996" s="5" t="e">
        <f t="shared" ca="1" si="31"/>
        <v>#N/A</v>
      </c>
    </row>
    <row r="1997" spans="1:5" hidden="1" x14ac:dyDescent="0.3">
      <c r="A1997" t="e">
        <f ca="1">IF('Пятипредметные наборы'!$F203 &gt;=Параметры!$A$2,"{"&amp;'Пятипредметные наборы'!A203&amp;", "&amp;'Пятипредметные наборы'!B203&amp;", "&amp;'Пятипредметные наборы'!D203&amp;", "&amp;'Пятипредметные наборы'!E203&amp;"}","")</f>
        <v>#N/A</v>
      </c>
      <c r="B1997" t="e">
        <f ca="1">IF('Пятипредметные наборы'!$F203 &gt;=Параметры!$A$2,"{"&amp;'Пятипредметные наборы'!C203&amp;"}","")</f>
        <v>#N/A</v>
      </c>
      <c r="C1997" t="e">
        <f ca="1">'Пятипредметные наборы'!$F203/COUNT('Список покупок'!$A$2:$A$31)</f>
        <v>#N/A</v>
      </c>
      <c r="D1997" t="e">
        <f ca="1">'Пятипредметные наборы'!$F203/INDIRECT(ADDRESS(MATCH(A1997,Таблицы!$T$3:$T$212)+1,5,,,Таблицы!$T$1))</f>
        <v>#N/A</v>
      </c>
      <c r="E1997" s="5" t="e">
        <f t="shared" ca="1" si="31"/>
        <v>#N/A</v>
      </c>
    </row>
    <row r="1998" spans="1:5" hidden="1" x14ac:dyDescent="0.3">
      <c r="A1998" t="e">
        <f ca="1">IF('Пятипредметные наборы'!$F204 &gt;=Параметры!$A$2,"{"&amp;'Пятипредметные наборы'!A204&amp;", "&amp;'Пятипредметные наборы'!B204&amp;", "&amp;'Пятипредметные наборы'!D204&amp;", "&amp;'Пятипредметные наборы'!E204&amp;"}","")</f>
        <v>#N/A</v>
      </c>
      <c r="B1998" t="e">
        <f ca="1">IF('Пятипредметные наборы'!$F204 &gt;=Параметры!$A$2,"{"&amp;'Пятипредметные наборы'!C204&amp;"}","")</f>
        <v>#N/A</v>
      </c>
      <c r="C1998" t="e">
        <f ca="1">'Пятипредметные наборы'!$F204/COUNT('Список покупок'!$A$2:$A$31)</f>
        <v>#N/A</v>
      </c>
      <c r="D1998" t="e">
        <f ca="1">'Пятипредметные наборы'!$F204/INDIRECT(ADDRESS(MATCH(A1998,Таблицы!$T$3:$T$212)+1,5,,,Таблицы!$T$1))</f>
        <v>#N/A</v>
      </c>
      <c r="E1998" s="5" t="e">
        <f t="shared" ca="1" si="31"/>
        <v>#N/A</v>
      </c>
    </row>
    <row r="1999" spans="1:5" hidden="1" x14ac:dyDescent="0.3">
      <c r="A1999" t="e">
        <f ca="1">IF('Пятипредметные наборы'!$F205 &gt;=Параметры!$A$2,"{"&amp;'Пятипредметные наборы'!A205&amp;", "&amp;'Пятипредметные наборы'!B205&amp;", "&amp;'Пятипредметные наборы'!D205&amp;", "&amp;'Пятипредметные наборы'!E205&amp;"}","")</f>
        <v>#N/A</v>
      </c>
      <c r="B1999" t="e">
        <f ca="1">IF('Пятипредметные наборы'!$F205 &gt;=Параметры!$A$2,"{"&amp;'Пятипредметные наборы'!C205&amp;"}","")</f>
        <v>#N/A</v>
      </c>
      <c r="C1999" t="e">
        <f ca="1">'Пятипредметные наборы'!$F205/COUNT('Список покупок'!$A$2:$A$31)</f>
        <v>#N/A</v>
      </c>
      <c r="D1999" t="e">
        <f ca="1">'Пятипредметные наборы'!$F205/INDIRECT(ADDRESS(MATCH(A1999,Таблицы!$T$3:$T$212)+1,5,,,Таблицы!$T$1))</f>
        <v>#N/A</v>
      </c>
      <c r="E1999" s="5" t="e">
        <f t="shared" ca="1" si="31"/>
        <v>#N/A</v>
      </c>
    </row>
    <row r="2000" spans="1:5" hidden="1" x14ac:dyDescent="0.3">
      <c r="A2000" t="e">
        <f ca="1">IF('Пятипредметные наборы'!$F206 &gt;=Параметры!$A$2,"{"&amp;'Пятипредметные наборы'!A206&amp;", "&amp;'Пятипредметные наборы'!B206&amp;", "&amp;'Пятипредметные наборы'!D206&amp;", "&amp;'Пятипредметные наборы'!E206&amp;"}","")</f>
        <v>#N/A</v>
      </c>
      <c r="B2000" t="e">
        <f ca="1">IF('Пятипредметные наборы'!$F206 &gt;=Параметры!$A$2,"{"&amp;'Пятипредметные наборы'!C206&amp;"}","")</f>
        <v>#N/A</v>
      </c>
      <c r="C2000" t="e">
        <f ca="1">'Пятипредметные наборы'!$F206/COUNT('Список покупок'!$A$2:$A$31)</f>
        <v>#N/A</v>
      </c>
      <c r="D2000" t="e">
        <f ca="1">'Пятипредметные наборы'!$F206/INDIRECT(ADDRESS(MATCH(A2000,Таблицы!$T$3:$T$212)+1,5,,,Таблицы!$T$1))</f>
        <v>#N/A</v>
      </c>
      <c r="E2000" s="5" t="e">
        <f t="shared" ca="1" si="31"/>
        <v>#N/A</v>
      </c>
    </row>
    <row r="2001" spans="1:5" hidden="1" x14ac:dyDescent="0.3">
      <c r="A2001" t="e">
        <f ca="1">IF('Пятипредметные наборы'!$F207 &gt;=Параметры!$A$2,"{"&amp;'Пятипредметные наборы'!A207&amp;", "&amp;'Пятипредметные наборы'!B207&amp;", "&amp;'Пятипредметные наборы'!D207&amp;", "&amp;'Пятипредметные наборы'!E207&amp;"}","")</f>
        <v>#N/A</v>
      </c>
      <c r="B2001" t="e">
        <f ca="1">IF('Пятипредметные наборы'!$F207 &gt;=Параметры!$A$2,"{"&amp;'Пятипредметные наборы'!C207&amp;"}","")</f>
        <v>#N/A</v>
      </c>
      <c r="C2001" t="e">
        <f ca="1">'Пятипредметные наборы'!$F207/COUNT('Список покупок'!$A$2:$A$31)</f>
        <v>#N/A</v>
      </c>
      <c r="D2001" t="e">
        <f ca="1">'Пятипредметные наборы'!$F207/INDIRECT(ADDRESS(MATCH(A2001,Таблицы!$T$3:$T$212)+1,5,,,Таблицы!$T$1))</f>
        <v>#N/A</v>
      </c>
      <c r="E2001" s="5" t="e">
        <f t="shared" ca="1" si="31"/>
        <v>#N/A</v>
      </c>
    </row>
    <row r="2002" spans="1:5" hidden="1" x14ac:dyDescent="0.3">
      <c r="A2002" t="e">
        <f ca="1">IF('Пятипредметные наборы'!$F208 &gt;=Параметры!$A$2,"{"&amp;'Пятипредметные наборы'!A208&amp;", "&amp;'Пятипредметные наборы'!B208&amp;", "&amp;'Пятипредметные наборы'!D208&amp;", "&amp;'Пятипредметные наборы'!E208&amp;"}","")</f>
        <v>#N/A</v>
      </c>
      <c r="B2002" t="e">
        <f ca="1">IF('Пятипредметные наборы'!$F208 &gt;=Параметры!$A$2,"{"&amp;'Пятипредметные наборы'!C208&amp;"}","")</f>
        <v>#N/A</v>
      </c>
      <c r="C2002" t="e">
        <f ca="1">'Пятипредметные наборы'!$F208/COUNT('Список покупок'!$A$2:$A$31)</f>
        <v>#N/A</v>
      </c>
      <c r="D2002" t="e">
        <f ca="1">'Пятипредметные наборы'!$F208/INDIRECT(ADDRESS(MATCH(A2002,Таблицы!$T$3:$T$212)+1,5,,,Таблицы!$T$1))</f>
        <v>#N/A</v>
      </c>
      <c r="E2002" s="5" t="e">
        <f t="shared" ca="1" si="31"/>
        <v>#N/A</v>
      </c>
    </row>
    <row r="2003" spans="1:5" hidden="1" x14ac:dyDescent="0.3">
      <c r="A2003" t="e">
        <f ca="1">IF('Пятипредметные наборы'!$F209 &gt;=Параметры!$A$2,"{"&amp;'Пятипредметные наборы'!A209&amp;", "&amp;'Пятипредметные наборы'!B209&amp;", "&amp;'Пятипредметные наборы'!D209&amp;", "&amp;'Пятипредметные наборы'!E209&amp;"}","")</f>
        <v>#N/A</v>
      </c>
      <c r="B2003" t="e">
        <f ca="1">IF('Пятипредметные наборы'!$F209 &gt;=Параметры!$A$2,"{"&amp;'Пятипредметные наборы'!C209&amp;"}","")</f>
        <v>#N/A</v>
      </c>
      <c r="C2003" t="e">
        <f ca="1">'Пятипредметные наборы'!$F209/COUNT('Список покупок'!$A$2:$A$31)</f>
        <v>#N/A</v>
      </c>
      <c r="D2003" t="e">
        <f ca="1">'Пятипредметные наборы'!$F209/INDIRECT(ADDRESS(MATCH(A2003,Таблицы!$T$3:$T$212)+1,5,,,Таблицы!$T$1))</f>
        <v>#N/A</v>
      </c>
      <c r="E2003" s="5" t="e">
        <f t="shared" ca="1" si="31"/>
        <v>#N/A</v>
      </c>
    </row>
    <row r="2004" spans="1:5" hidden="1" x14ac:dyDescent="0.3">
      <c r="A2004" t="e">
        <f ca="1">IF('Пятипредметные наборы'!$F210 &gt;=Параметры!$A$2,"{"&amp;'Пятипредметные наборы'!A210&amp;", "&amp;'Пятипредметные наборы'!B210&amp;", "&amp;'Пятипредметные наборы'!D210&amp;", "&amp;'Пятипредметные наборы'!E210&amp;"}","")</f>
        <v>#N/A</v>
      </c>
      <c r="B2004" t="e">
        <f ca="1">IF('Пятипредметные наборы'!$F210 &gt;=Параметры!$A$2,"{"&amp;'Пятипредметные наборы'!C210&amp;"}","")</f>
        <v>#N/A</v>
      </c>
      <c r="C2004" t="e">
        <f ca="1">'Пятипредметные наборы'!$F210/COUNT('Список покупок'!$A$2:$A$31)</f>
        <v>#N/A</v>
      </c>
      <c r="D2004" t="e">
        <f ca="1">'Пятипредметные наборы'!$F210/INDIRECT(ADDRESS(MATCH(A2004,Таблицы!$T$3:$T$212)+1,5,,,Таблицы!$T$1))</f>
        <v>#N/A</v>
      </c>
      <c r="E2004" s="5" t="e">
        <f t="shared" ca="1" si="31"/>
        <v>#N/A</v>
      </c>
    </row>
    <row r="2005" spans="1:5" hidden="1" x14ac:dyDescent="0.3">
      <c r="A2005" t="e">
        <f ca="1">IF('Пятипредметные наборы'!$F211 &gt;=Параметры!$A$2,"{"&amp;'Пятипредметные наборы'!A211&amp;", "&amp;'Пятипредметные наборы'!B211&amp;", "&amp;'Пятипредметные наборы'!D211&amp;", "&amp;'Пятипредметные наборы'!E211&amp;"}","")</f>
        <v>#N/A</v>
      </c>
      <c r="B2005" t="e">
        <f ca="1">IF('Пятипредметные наборы'!$F211 &gt;=Параметры!$A$2,"{"&amp;'Пятипредметные наборы'!C211&amp;"}","")</f>
        <v>#N/A</v>
      </c>
      <c r="C2005" t="e">
        <f ca="1">'Пятипредметные наборы'!$F211/COUNT('Список покупок'!$A$2:$A$31)</f>
        <v>#N/A</v>
      </c>
      <c r="D2005" t="e">
        <f ca="1">'Пятипредметные наборы'!$F211/INDIRECT(ADDRESS(MATCH(A2005,Таблицы!$T$3:$T$212)+1,5,,,Таблицы!$T$1))</f>
        <v>#N/A</v>
      </c>
      <c r="E2005" s="5" t="e">
        <f t="shared" ca="1" si="31"/>
        <v>#N/A</v>
      </c>
    </row>
    <row r="2006" spans="1:5" hidden="1" x14ac:dyDescent="0.3">
      <c r="A2006" t="e">
        <f ca="1">IF('Пятипредметные наборы'!$F212 &gt;=Параметры!$A$2,"{"&amp;'Пятипредметные наборы'!A212&amp;", "&amp;'Пятипредметные наборы'!B212&amp;", "&amp;'Пятипредметные наборы'!D212&amp;", "&amp;'Пятипредметные наборы'!E212&amp;"}","")</f>
        <v>#N/A</v>
      </c>
      <c r="B2006" t="e">
        <f ca="1">IF('Пятипредметные наборы'!$F212 &gt;=Параметры!$A$2,"{"&amp;'Пятипредметные наборы'!C212&amp;"}","")</f>
        <v>#N/A</v>
      </c>
      <c r="C2006" t="e">
        <f ca="1">'Пятипредметные наборы'!$F212/COUNT('Список покупок'!$A$2:$A$31)</f>
        <v>#N/A</v>
      </c>
      <c r="D2006" t="e">
        <f ca="1">'Пятипредметные наборы'!$F212/INDIRECT(ADDRESS(MATCH(A2006,Таблицы!$T$3:$T$212)+1,5,,,Таблицы!$T$1))</f>
        <v>#N/A</v>
      </c>
      <c r="E2006" s="5" t="e">
        <f t="shared" ca="1" si="31"/>
        <v>#N/A</v>
      </c>
    </row>
    <row r="2007" spans="1:5" hidden="1" x14ac:dyDescent="0.3">
      <c r="A2007" t="e">
        <f ca="1">IF('Пятипредметные наборы'!$F213 &gt;=Параметры!$A$2,"{"&amp;'Пятипредметные наборы'!A213&amp;", "&amp;'Пятипредметные наборы'!B213&amp;", "&amp;'Пятипредметные наборы'!D213&amp;", "&amp;'Пятипредметные наборы'!E213&amp;"}","")</f>
        <v>#N/A</v>
      </c>
      <c r="B2007" t="e">
        <f ca="1">IF('Пятипредметные наборы'!$F213 &gt;=Параметры!$A$2,"{"&amp;'Пятипредметные наборы'!C213&amp;"}","")</f>
        <v>#N/A</v>
      </c>
      <c r="C2007" t="e">
        <f ca="1">'Пятипредметные наборы'!$F213/COUNT('Список покупок'!$A$2:$A$31)</f>
        <v>#N/A</v>
      </c>
      <c r="D2007" t="e">
        <f ca="1">'Пятипредметные наборы'!$F213/INDIRECT(ADDRESS(MATCH(A2007,Таблицы!$T$3:$T$212)+1,5,,,Таблицы!$T$1))</f>
        <v>#N/A</v>
      </c>
      <c r="E2007" s="5" t="e">
        <f t="shared" ca="1" si="31"/>
        <v>#N/A</v>
      </c>
    </row>
    <row r="2008" spans="1:5" hidden="1" x14ac:dyDescent="0.3">
      <c r="A2008" t="e">
        <f ca="1">IF('Пятипредметные наборы'!$F214 &gt;=Параметры!$A$2,"{"&amp;'Пятипредметные наборы'!A214&amp;", "&amp;'Пятипредметные наборы'!B214&amp;", "&amp;'Пятипредметные наборы'!D214&amp;", "&amp;'Пятипредметные наборы'!E214&amp;"}","")</f>
        <v>#N/A</v>
      </c>
      <c r="B2008" t="e">
        <f ca="1">IF('Пятипредметные наборы'!$F214 &gt;=Параметры!$A$2,"{"&amp;'Пятипредметные наборы'!C214&amp;"}","")</f>
        <v>#N/A</v>
      </c>
      <c r="C2008" t="e">
        <f ca="1">'Пятипредметные наборы'!$F214/COUNT('Список покупок'!$A$2:$A$31)</f>
        <v>#N/A</v>
      </c>
      <c r="D2008" t="e">
        <f ca="1">'Пятипредметные наборы'!$F214/INDIRECT(ADDRESS(MATCH(A2008,Таблицы!$T$3:$T$212)+1,5,,,Таблицы!$T$1))</f>
        <v>#N/A</v>
      </c>
      <c r="E2008" s="5" t="e">
        <f t="shared" ca="1" si="31"/>
        <v>#N/A</v>
      </c>
    </row>
    <row r="2009" spans="1:5" hidden="1" x14ac:dyDescent="0.3">
      <c r="A2009" t="e">
        <f ca="1">IF('Пятипредметные наборы'!$F215 &gt;=Параметры!$A$2,"{"&amp;'Пятипредметные наборы'!A215&amp;", "&amp;'Пятипредметные наборы'!B215&amp;", "&amp;'Пятипредметные наборы'!D215&amp;", "&amp;'Пятипредметные наборы'!E215&amp;"}","")</f>
        <v>#N/A</v>
      </c>
      <c r="B2009" t="e">
        <f ca="1">IF('Пятипредметные наборы'!$F215 &gt;=Параметры!$A$2,"{"&amp;'Пятипредметные наборы'!C215&amp;"}","")</f>
        <v>#N/A</v>
      </c>
      <c r="C2009" t="e">
        <f ca="1">'Пятипредметные наборы'!$F215/COUNT('Список покупок'!$A$2:$A$31)</f>
        <v>#N/A</v>
      </c>
      <c r="D2009" t="e">
        <f ca="1">'Пятипредметные наборы'!$F215/INDIRECT(ADDRESS(MATCH(A2009,Таблицы!$T$3:$T$212)+1,5,,,Таблицы!$T$1))</f>
        <v>#N/A</v>
      </c>
      <c r="E2009" s="5" t="e">
        <f t="shared" ca="1" si="31"/>
        <v>#N/A</v>
      </c>
    </row>
    <row r="2010" spans="1:5" hidden="1" x14ac:dyDescent="0.3">
      <c r="A2010" t="e">
        <f ca="1">IF('Пятипредметные наборы'!$F216 &gt;=Параметры!$A$2,"{"&amp;'Пятипредметные наборы'!A216&amp;", "&amp;'Пятипредметные наборы'!B216&amp;", "&amp;'Пятипредметные наборы'!D216&amp;", "&amp;'Пятипредметные наборы'!E216&amp;"}","")</f>
        <v>#N/A</v>
      </c>
      <c r="B2010" t="e">
        <f ca="1">IF('Пятипредметные наборы'!$F216 &gt;=Параметры!$A$2,"{"&amp;'Пятипредметные наборы'!C216&amp;"}","")</f>
        <v>#N/A</v>
      </c>
      <c r="C2010" t="e">
        <f ca="1">'Пятипредметные наборы'!$F216/COUNT('Список покупок'!$A$2:$A$31)</f>
        <v>#N/A</v>
      </c>
      <c r="D2010" t="e">
        <f ca="1">'Пятипредметные наборы'!$F216/INDIRECT(ADDRESS(MATCH(A2010,Таблицы!$T$3:$T$212)+1,5,,,Таблицы!$T$1))</f>
        <v>#N/A</v>
      </c>
      <c r="E2010" s="5" t="e">
        <f t="shared" ca="1" si="31"/>
        <v>#N/A</v>
      </c>
    </row>
    <row r="2011" spans="1:5" hidden="1" x14ac:dyDescent="0.3">
      <c r="A2011" t="e">
        <f ca="1">IF('Пятипредметные наборы'!$F217 &gt;=Параметры!$A$2,"{"&amp;'Пятипредметные наборы'!A217&amp;", "&amp;'Пятипредметные наборы'!B217&amp;", "&amp;'Пятипредметные наборы'!D217&amp;", "&amp;'Пятипредметные наборы'!E217&amp;"}","")</f>
        <v>#N/A</v>
      </c>
      <c r="B2011" t="e">
        <f ca="1">IF('Пятипредметные наборы'!$F217 &gt;=Параметры!$A$2,"{"&amp;'Пятипредметные наборы'!C217&amp;"}","")</f>
        <v>#N/A</v>
      </c>
      <c r="C2011" t="e">
        <f ca="1">'Пятипредметные наборы'!$F217/COUNT('Список покупок'!$A$2:$A$31)</f>
        <v>#N/A</v>
      </c>
      <c r="D2011" t="e">
        <f ca="1">'Пятипредметные наборы'!$F217/INDIRECT(ADDRESS(MATCH(A2011,Таблицы!$T$3:$T$212)+1,5,,,Таблицы!$T$1))</f>
        <v>#N/A</v>
      </c>
      <c r="E2011" s="5" t="e">
        <f t="shared" ca="1" si="31"/>
        <v>#N/A</v>
      </c>
    </row>
    <row r="2012" spans="1:5" hidden="1" x14ac:dyDescent="0.3">
      <c r="A2012" t="e">
        <f ca="1">IF('Пятипредметные наборы'!$F218 &gt;=Параметры!$A$2,"{"&amp;'Пятипредметные наборы'!A218&amp;", "&amp;'Пятипредметные наборы'!B218&amp;", "&amp;'Пятипредметные наборы'!D218&amp;", "&amp;'Пятипредметные наборы'!E218&amp;"}","")</f>
        <v>#N/A</v>
      </c>
      <c r="B2012" t="e">
        <f ca="1">IF('Пятипредметные наборы'!$F218 &gt;=Параметры!$A$2,"{"&amp;'Пятипредметные наборы'!C218&amp;"}","")</f>
        <v>#N/A</v>
      </c>
      <c r="C2012" t="e">
        <f ca="1">'Пятипредметные наборы'!$F218/COUNT('Список покупок'!$A$2:$A$31)</f>
        <v>#N/A</v>
      </c>
      <c r="D2012" t="e">
        <f ca="1">'Пятипредметные наборы'!$F218/INDIRECT(ADDRESS(MATCH(A2012,Таблицы!$T$3:$T$212)+1,5,,,Таблицы!$T$1))</f>
        <v>#N/A</v>
      </c>
      <c r="E2012" s="5" t="e">
        <f t="shared" ca="1" si="31"/>
        <v>#N/A</v>
      </c>
    </row>
    <row r="2013" spans="1:5" hidden="1" x14ac:dyDescent="0.3">
      <c r="A2013" t="e">
        <f ca="1">IF('Пятипредметные наборы'!$F219 &gt;=Параметры!$A$2,"{"&amp;'Пятипредметные наборы'!A219&amp;", "&amp;'Пятипредметные наборы'!B219&amp;", "&amp;'Пятипредметные наборы'!D219&amp;", "&amp;'Пятипредметные наборы'!E219&amp;"}","")</f>
        <v>#N/A</v>
      </c>
      <c r="B2013" t="e">
        <f ca="1">IF('Пятипредметные наборы'!$F219 &gt;=Параметры!$A$2,"{"&amp;'Пятипредметные наборы'!C219&amp;"}","")</f>
        <v>#N/A</v>
      </c>
      <c r="C2013" t="e">
        <f ca="1">'Пятипредметные наборы'!$F219/COUNT('Список покупок'!$A$2:$A$31)</f>
        <v>#N/A</v>
      </c>
      <c r="D2013" t="e">
        <f ca="1">'Пятипредметные наборы'!$F219/INDIRECT(ADDRESS(MATCH(A2013,Таблицы!$T$3:$T$212)+1,5,,,Таблицы!$T$1))</f>
        <v>#N/A</v>
      </c>
      <c r="E2013" s="5" t="e">
        <f t="shared" ca="1" si="31"/>
        <v>#N/A</v>
      </c>
    </row>
    <row r="2014" spans="1:5" hidden="1" x14ac:dyDescent="0.3">
      <c r="A2014" t="e">
        <f ca="1">IF('Пятипредметные наборы'!$F220 &gt;=Параметры!$A$2,"{"&amp;'Пятипредметные наборы'!A220&amp;", "&amp;'Пятипредметные наборы'!B220&amp;", "&amp;'Пятипредметные наборы'!D220&amp;", "&amp;'Пятипредметные наборы'!E220&amp;"}","")</f>
        <v>#N/A</v>
      </c>
      <c r="B2014" t="e">
        <f ca="1">IF('Пятипредметные наборы'!$F220 &gt;=Параметры!$A$2,"{"&amp;'Пятипредметные наборы'!C220&amp;"}","")</f>
        <v>#N/A</v>
      </c>
      <c r="C2014" t="e">
        <f ca="1">'Пятипредметные наборы'!$F220/COUNT('Список покупок'!$A$2:$A$31)</f>
        <v>#N/A</v>
      </c>
      <c r="D2014" t="e">
        <f ca="1">'Пятипредметные наборы'!$F220/INDIRECT(ADDRESS(MATCH(A2014,Таблицы!$T$3:$T$212)+1,5,,,Таблицы!$T$1))</f>
        <v>#N/A</v>
      </c>
      <c r="E2014" s="5" t="e">
        <f t="shared" ca="1" si="31"/>
        <v>#N/A</v>
      </c>
    </row>
    <row r="2015" spans="1:5" hidden="1" x14ac:dyDescent="0.3">
      <c r="A2015" t="e">
        <f ca="1">IF('Пятипредметные наборы'!$F221 &gt;=Параметры!$A$2,"{"&amp;'Пятипредметные наборы'!A221&amp;", "&amp;'Пятипредметные наборы'!B221&amp;", "&amp;'Пятипредметные наборы'!D221&amp;", "&amp;'Пятипредметные наборы'!E221&amp;"}","")</f>
        <v>#N/A</v>
      </c>
      <c r="B2015" t="e">
        <f ca="1">IF('Пятипредметные наборы'!$F221 &gt;=Параметры!$A$2,"{"&amp;'Пятипредметные наборы'!C221&amp;"}","")</f>
        <v>#N/A</v>
      </c>
      <c r="C2015" t="e">
        <f ca="1">'Пятипредметные наборы'!$F221/COUNT('Список покупок'!$A$2:$A$31)</f>
        <v>#N/A</v>
      </c>
      <c r="D2015" t="e">
        <f ca="1">'Пятипредметные наборы'!$F221/INDIRECT(ADDRESS(MATCH(A2015,Таблицы!$T$3:$T$212)+1,5,,,Таблицы!$T$1))</f>
        <v>#N/A</v>
      </c>
      <c r="E2015" s="5" t="e">
        <f t="shared" ca="1" si="31"/>
        <v>#N/A</v>
      </c>
    </row>
    <row r="2016" spans="1:5" hidden="1" x14ac:dyDescent="0.3">
      <c r="A2016" t="e">
        <f ca="1">IF('Пятипредметные наборы'!$F222 &gt;=Параметры!$A$2,"{"&amp;'Пятипредметные наборы'!A222&amp;", "&amp;'Пятипредметные наборы'!B222&amp;", "&amp;'Пятипредметные наборы'!D222&amp;", "&amp;'Пятипредметные наборы'!E222&amp;"}","")</f>
        <v>#N/A</v>
      </c>
      <c r="B2016" t="e">
        <f ca="1">IF('Пятипредметные наборы'!$F222 &gt;=Параметры!$A$2,"{"&amp;'Пятипредметные наборы'!C222&amp;"}","")</f>
        <v>#N/A</v>
      </c>
      <c r="C2016" t="e">
        <f ca="1">'Пятипредметные наборы'!$F222/COUNT('Список покупок'!$A$2:$A$31)</f>
        <v>#N/A</v>
      </c>
      <c r="D2016" t="e">
        <f ca="1">'Пятипредметные наборы'!$F222/INDIRECT(ADDRESS(MATCH(A2016,Таблицы!$T$3:$T$212)+1,5,,,Таблицы!$T$1))</f>
        <v>#N/A</v>
      </c>
      <c r="E2016" s="5" t="e">
        <f t="shared" ca="1" si="31"/>
        <v>#N/A</v>
      </c>
    </row>
    <row r="2017" spans="1:5" hidden="1" x14ac:dyDescent="0.3">
      <c r="A2017" t="e">
        <f ca="1">IF('Пятипредметные наборы'!$F223 &gt;=Параметры!$A$2,"{"&amp;'Пятипредметные наборы'!A223&amp;", "&amp;'Пятипредметные наборы'!B223&amp;", "&amp;'Пятипредметные наборы'!D223&amp;", "&amp;'Пятипредметные наборы'!E223&amp;"}","")</f>
        <v>#N/A</v>
      </c>
      <c r="B2017" t="e">
        <f ca="1">IF('Пятипредметные наборы'!$F223 &gt;=Параметры!$A$2,"{"&amp;'Пятипредметные наборы'!C223&amp;"}","")</f>
        <v>#N/A</v>
      </c>
      <c r="C2017" t="e">
        <f ca="1">'Пятипредметные наборы'!$F223/COUNT('Список покупок'!$A$2:$A$31)</f>
        <v>#N/A</v>
      </c>
      <c r="D2017" t="e">
        <f ca="1">'Пятипредметные наборы'!$F223/INDIRECT(ADDRESS(MATCH(A2017,Таблицы!$T$3:$T$212)+1,5,,,Таблицы!$T$1))</f>
        <v>#N/A</v>
      </c>
      <c r="E2017" s="5" t="e">
        <f t="shared" ca="1" si="31"/>
        <v>#N/A</v>
      </c>
    </row>
    <row r="2018" spans="1:5" hidden="1" x14ac:dyDescent="0.3">
      <c r="A2018" t="e">
        <f ca="1">IF('Пятипредметные наборы'!$F224 &gt;=Параметры!$A$2,"{"&amp;'Пятипредметные наборы'!A224&amp;", "&amp;'Пятипредметные наборы'!B224&amp;", "&amp;'Пятипредметные наборы'!D224&amp;", "&amp;'Пятипредметные наборы'!E224&amp;"}","")</f>
        <v>#N/A</v>
      </c>
      <c r="B2018" t="e">
        <f ca="1">IF('Пятипредметные наборы'!$F224 &gt;=Параметры!$A$2,"{"&amp;'Пятипредметные наборы'!C224&amp;"}","")</f>
        <v>#N/A</v>
      </c>
      <c r="C2018" t="e">
        <f ca="1">'Пятипредметные наборы'!$F224/COUNT('Список покупок'!$A$2:$A$31)</f>
        <v>#N/A</v>
      </c>
      <c r="D2018" t="e">
        <f ca="1">'Пятипредметные наборы'!$F224/INDIRECT(ADDRESS(MATCH(A2018,Таблицы!$T$3:$T$212)+1,5,,,Таблицы!$T$1))</f>
        <v>#N/A</v>
      </c>
      <c r="E2018" s="5" t="e">
        <f t="shared" ca="1" si="31"/>
        <v>#N/A</v>
      </c>
    </row>
    <row r="2019" spans="1:5" hidden="1" x14ac:dyDescent="0.3">
      <c r="A2019" t="e">
        <f ca="1">IF('Пятипредметные наборы'!$F225 &gt;=Параметры!$A$2,"{"&amp;'Пятипредметные наборы'!A225&amp;", "&amp;'Пятипредметные наборы'!B225&amp;", "&amp;'Пятипредметные наборы'!D225&amp;", "&amp;'Пятипредметные наборы'!E225&amp;"}","")</f>
        <v>#N/A</v>
      </c>
      <c r="B2019" t="e">
        <f ca="1">IF('Пятипредметные наборы'!$F225 &gt;=Параметры!$A$2,"{"&amp;'Пятипредметные наборы'!C225&amp;"}","")</f>
        <v>#N/A</v>
      </c>
      <c r="C2019" t="e">
        <f ca="1">'Пятипредметные наборы'!$F225/COUNT('Список покупок'!$A$2:$A$31)</f>
        <v>#N/A</v>
      </c>
      <c r="D2019" t="e">
        <f ca="1">'Пятипредметные наборы'!$F225/INDIRECT(ADDRESS(MATCH(A2019,Таблицы!$T$3:$T$212)+1,5,,,Таблицы!$T$1))</f>
        <v>#N/A</v>
      </c>
      <c r="E2019" s="5" t="e">
        <f t="shared" ca="1" si="31"/>
        <v>#N/A</v>
      </c>
    </row>
    <row r="2020" spans="1:5" hidden="1" x14ac:dyDescent="0.3">
      <c r="A2020" t="e">
        <f ca="1">IF('Пятипредметные наборы'!$F226 &gt;=Параметры!$A$2,"{"&amp;'Пятипредметные наборы'!A226&amp;", "&amp;'Пятипредметные наборы'!B226&amp;", "&amp;'Пятипредметные наборы'!D226&amp;", "&amp;'Пятипредметные наборы'!E226&amp;"}","")</f>
        <v>#N/A</v>
      </c>
      <c r="B2020" t="e">
        <f ca="1">IF('Пятипредметные наборы'!$F226 &gt;=Параметры!$A$2,"{"&amp;'Пятипредметные наборы'!C226&amp;"}","")</f>
        <v>#N/A</v>
      </c>
      <c r="C2020" t="e">
        <f ca="1">'Пятипредметные наборы'!$F226/COUNT('Список покупок'!$A$2:$A$31)</f>
        <v>#N/A</v>
      </c>
      <c r="D2020" t="e">
        <f ca="1">'Пятипредметные наборы'!$F226/INDIRECT(ADDRESS(MATCH(A2020,Таблицы!$T$3:$T$212)+1,5,,,Таблицы!$T$1))</f>
        <v>#N/A</v>
      </c>
      <c r="E2020" s="5" t="e">
        <f t="shared" ca="1" si="31"/>
        <v>#N/A</v>
      </c>
    </row>
    <row r="2021" spans="1:5" hidden="1" x14ac:dyDescent="0.3">
      <c r="A2021" t="e">
        <f ca="1">IF('Пятипредметные наборы'!$F227 &gt;=Параметры!$A$2,"{"&amp;'Пятипредметные наборы'!A227&amp;", "&amp;'Пятипредметные наборы'!B227&amp;", "&amp;'Пятипредметные наборы'!D227&amp;", "&amp;'Пятипредметные наборы'!E227&amp;"}","")</f>
        <v>#N/A</v>
      </c>
      <c r="B2021" t="e">
        <f ca="1">IF('Пятипредметные наборы'!$F227 &gt;=Параметры!$A$2,"{"&amp;'Пятипредметные наборы'!C227&amp;"}","")</f>
        <v>#N/A</v>
      </c>
      <c r="C2021" t="e">
        <f ca="1">'Пятипредметные наборы'!$F227/COUNT('Список покупок'!$A$2:$A$31)</f>
        <v>#N/A</v>
      </c>
      <c r="D2021" t="e">
        <f ca="1">'Пятипредметные наборы'!$F227/INDIRECT(ADDRESS(MATCH(A2021,Таблицы!$T$3:$T$212)+1,5,,,Таблицы!$T$1))</f>
        <v>#N/A</v>
      </c>
      <c r="E2021" s="5" t="e">
        <f t="shared" ca="1" si="31"/>
        <v>#N/A</v>
      </c>
    </row>
    <row r="2022" spans="1:5" hidden="1" x14ac:dyDescent="0.3">
      <c r="A2022" t="e">
        <f ca="1">IF('Пятипредметные наборы'!$F228 &gt;=Параметры!$A$2,"{"&amp;'Пятипредметные наборы'!A228&amp;", "&amp;'Пятипредметные наборы'!B228&amp;", "&amp;'Пятипредметные наборы'!D228&amp;", "&amp;'Пятипредметные наборы'!E228&amp;"}","")</f>
        <v>#N/A</v>
      </c>
      <c r="B2022" t="e">
        <f ca="1">IF('Пятипредметные наборы'!$F228 &gt;=Параметры!$A$2,"{"&amp;'Пятипредметные наборы'!C228&amp;"}","")</f>
        <v>#N/A</v>
      </c>
      <c r="C2022" t="e">
        <f ca="1">'Пятипредметные наборы'!$F228/COUNT('Список покупок'!$A$2:$A$31)</f>
        <v>#N/A</v>
      </c>
      <c r="D2022" t="e">
        <f ca="1">'Пятипредметные наборы'!$F228/INDIRECT(ADDRESS(MATCH(A2022,Таблицы!$T$3:$T$212)+1,5,,,Таблицы!$T$1))</f>
        <v>#N/A</v>
      </c>
      <c r="E2022" s="5" t="e">
        <f t="shared" ca="1" si="31"/>
        <v>#N/A</v>
      </c>
    </row>
    <row r="2023" spans="1:5" hidden="1" x14ac:dyDescent="0.3">
      <c r="A2023" t="e">
        <f ca="1">IF('Пятипредметные наборы'!$F229 &gt;=Параметры!$A$2,"{"&amp;'Пятипредметные наборы'!A229&amp;", "&amp;'Пятипредметные наборы'!B229&amp;", "&amp;'Пятипредметные наборы'!D229&amp;", "&amp;'Пятипредметные наборы'!E229&amp;"}","")</f>
        <v>#N/A</v>
      </c>
      <c r="B2023" t="e">
        <f ca="1">IF('Пятипредметные наборы'!$F229 &gt;=Параметры!$A$2,"{"&amp;'Пятипредметные наборы'!C229&amp;"}","")</f>
        <v>#N/A</v>
      </c>
      <c r="C2023" t="e">
        <f ca="1">'Пятипредметные наборы'!$F229/COUNT('Список покупок'!$A$2:$A$31)</f>
        <v>#N/A</v>
      </c>
      <c r="D2023" t="e">
        <f ca="1">'Пятипредметные наборы'!$F229/INDIRECT(ADDRESS(MATCH(A2023,Таблицы!$T$3:$T$212)+1,5,,,Таблицы!$T$1))</f>
        <v>#N/A</v>
      </c>
      <c r="E2023" s="5" t="e">
        <f t="shared" ca="1" si="31"/>
        <v>#N/A</v>
      </c>
    </row>
    <row r="2024" spans="1:5" hidden="1" x14ac:dyDescent="0.3">
      <c r="A2024" t="e">
        <f ca="1">IF('Пятипредметные наборы'!$F230 &gt;=Параметры!$A$2,"{"&amp;'Пятипредметные наборы'!A230&amp;", "&amp;'Пятипредметные наборы'!B230&amp;", "&amp;'Пятипредметные наборы'!D230&amp;", "&amp;'Пятипредметные наборы'!E230&amp;"}","")</f>
        <v>#N/A</v>
      </c>
      <c r="B2024" t="e">
        <f ca="1">IF('Пятипредметные наборы'!$F230 &gt;=Параметры!$A$2,"{"&amp;'Пятипредметные наборы'!C230&amp;"}","")</f>
        <v>#N/A</v>
      </c>
      <c r="C2024" t="e">
        <f ca="1">'Пятипредметные наборы'!$F230/COUNT('Список покупок'!$A$2:$A$31)</f>
        <v>#N/A</v>
      </c>
      <c r="D2024" t="e">
        <f ca="1">'Пятипредметные наборы'!$F230/INDIRECT(ADDRESS(MATCH(A2024,Таблицы!$T$3:$T$212)+1,5,,,Таблицы!$T$1))</f>
        <v>#N/A</v>
      </c>
      <c r="E2024" s="5" t="e">
        <f t="shared" ca="1" si="31"/>
        <v>#N/A</v>
      </c>
    </row>
    <row r="2025" spans="1:5" hidden="1" x14ac:dyDescent="0.3">
      <c r="A2025" t="e">
        <f ca="1">IF('Пятипредметные наборы'!$F231 &gt;=Параметры!$A$2,"{"&amp;'Пятипредметные наборы'!A231&amp;", "&amp;'Пятипредметные наборы'!B231&amp;", "&amp;'Пятипредметные наборы'!D231&amp;", "&amp;'Пятипредметные наборы'!E231&amp;"}","")</f>
        <v>#N/A</v>
      </c>
      <c r="B2025" t="e">
        <f ca="1">IF('Пятипредметные наборы'!$F231 &gt;=Параметры!$A$2,"{"&amp;'Пятипредметные наборы'!C231&amp;"}","")</f>
        <v>#N/A</v>
      </c>
      <c r="C2025" t="e">
        <f ca="1">'Пятипредметные наборы'!$F231/COUNT('Список покупок'!$A$2:$A$31)</f>
        <v>#N/A</v>
      </c>
      <c r="D2025" t="e">
        <f ca="1">'Пятипредметные наборы'!$F231/INDIRECT(ADDRESS(MATCH(A2025,Таблицы!$T$3:$T$212)+1,5,,,Таблицы!$T$1))</f>
        <v>#N/A</v>
      </c>
      <c r="E2025" s="5" t="e">
        <f t="shared" ca="1" si="31"/>
        <v>#N/A</v>
      </c>
    </row>
    <row r="2026" spans="1:5" hidden="1" x14ac:dyDescent="0.3">
      <c r="A2026" t="e">
        <f ca="1">IF('Пятипредметные наборы'!$F232 &gt;=Параметры!$A$2,"{"&amp;'Пятипредметные наборы'!A232&amp;", "&amp;'Пятипредметные наборы'!B232&amp;", "&amp;'Пятипредметные наборы'!D232&amp;", "&amp;'Пятипредметные наборы'!E232&amp;"}","")</f>
        <v>#N/A</v>
      </c>
      <c r="B2026" t="e">
        <f ca="1">IF('Пятипредметные наборы'!$F232 &gt;=Параметры!$A$2,"{"&amp;'Пятипредметные наборы'!C232&amp;"}","")</f>
        <v>#N/A</v>
      </c>
      <c r="C2026" t="e">
        <f ca="1">'Пятипредметные наборы'!$F232/COUNT('Список покупок'!$A$2:$A$31)</f>
        <v>#N/A</v>
      </c>
      <c r="D2026" t="e">
        <f ca="1">'Пятипредметные наборы'!$F232/INDIRECT(ADDRESS(MATCH(A2026,Таблицы!$T$3:$T$212)+1,5,,,Таблицы!$T$1))</f>
        <v>#N/A</v>
      </c>
      <c r="E2026" s="5" t="e">
        <f t="shared" ca="1" si="31"/>
        <v>#N/A</v>
      </c>
    </row>
    <row r="2027" spans="1:5" hidden="1" x14ac:dyDescent="0.3">
      <c r="A2027" t="e">
        <f ca="1">IF('Пятипредметные наборы'!$F233 &gt;=Параметры!$A$2,"{"&amp;'Пятипредметные наборы'!A233&amp;", "&amp;'Пятипредметные наборы'!B233&amp;", "&amp;'Пятипредметные наборы'!D233&amp;", "&amp;'Пятипредметные наборы'!E233&amp;"}","")</f>
        <v>#N/A</v>
      </c>
      <c r="B2027" t="e">
        <f ca="1">IF('Пятипредметные наборы'!$F233 &gt;=Параметры!$A$2,"{"&amp;'Пятипредметные наборы'!C233&amp;"}","")</f>
        <v>#N/A</v>
      </c>
      <c r="C2027" t="e">
        <f ca="1">'Пятипредметные наборы'!$F233/COUNT('Список покупок'!$A$2:$A$31)</f>
        <v>#N/A</v>
      </c>
      <c r="D2027" t="e">
        <f ca="1">'Пятипредметные наборы'!$F233/INDIRECT(ADDRESS(MATCH(A2027,Таблицы!$T$3:$T$212)+1,5,,,Таблицы!$T$1))</f>
        <v>#N/A</v>
      </c>
      <c r="E2027" s="5" t="e">
        <f t="shared" ca="1" si="31"/>
        <v>#N/A</v>
      </c>
    </row>
    <row r="2028" spans="1:5" hidden="1" x14ac:dyDescent="0.3">
      <c r="A2028" t="e">
        <f ca="1">IF('Пятипредметные наборы'!$F234 &gt;=Параметры!$A$2,"{"&amp;'Пятипредметные наборы'!A234&amp;", "&amp;'Пятипредметные наборы'!B234&amp;", "&amp;'Пятипредметные наборы'!D234&amp;", "&amp;'Пятипредметные наборы'!E234&amp;"}","")</f>
        <v>#N/A</v>
      </c>
      <c r="B2028" t="e">
        <f ca="1">IF('Пятипредметные наборы'!$F234 &gt;=Параметры!$A$2,"{"&amp;'Пятипредметные наборы'!C234&amp;"}","")</f>
        <v>#N/A</v>
      </c>
      <c r="C2028" t="e">
        <f ca="1">'Пятипредметные наборы'!$F234/COUNT('Список покупок'!$A$2:$A$31)</f>
        <v>#N/A</v>
      </c>
      <c r="D2028" t="e">
        <f ca="1">'Пятипредметные наборы'!$F234/INDIRECT(ADDRESS(MATCH(A2028,Таблицы!$T$3:$T$212)+1,5,,,Таблицы!$T$1))</f>
        <v>#N/A</v>
      </c>
      <c r="E2028" s="5" t="e">
        <f t="shared" ca="1" si="31"/>
        <v>#N/A</v>
      </c>
    </row>
    <row r="2029" spans="1:5" hidden="1" x14ac:dyDescent="0.3">
      <c r="A2029" t="e">
        <f ca="1">IF('Пятипредметные наборы'!$F235 &gt;=Параметры!$A$2,"{"&amp;'Пятипредметные наборы'!A235&amp;", "&amp;'Пятипредметные наборы'!B235&amp;", "&amp;'Пятипредметные наборы'!D235&amp;", "&amp;'Пятипредметные наборы'!E235&amp;"}","")</f>
        <v>#N/A</v>
      </c>
      <c r="B2029" t="e">
        <f ca="1">IF('Пятипредметные наборы'!$F235 &gt;=Параметры!$A$2,"{"&amp;'Пятипредметные наборы'!C235&amp;"}","")</f>
        <v>#N/A</v>
      </c>
      <c r="C2029" t="e">
        <f ca="1">'Пятипредметные наборы'!$F235/COUNT('Список покупок'!$A$2:$A$31)</f>
        <v>#N/A</v>
      </c>
      <c r="D2029" t="e">
        <f ca="1">'Пятипредметные наборы'!$F235/INDIRECT(ADDRESS(MATCH(A2029,Таблицы!$T$3:$T$212)+1,5,,,Таблицы!$T$1))</f>
        <v>#N/A</v>
      </c>
      <c r="E2029" s="5" t="e">
        <f t="shared" ca="1" si="31"/>
        <v>#N/A</v>
      </c>
    </row>
    <row r="2030" spans="1:5" hidden="1" x14ac:dyDescent="0.3">
      <c r="A2030" t="e">
        <f ca="1">IF('Пятипредметные наборы'!$F236 &gt;=Параметры!$A$2,"{"&amp;'Пятипредметные наборы'!A236&amp;", "&amp;'Пятипредметные наборы'!B236&amp;", "&amp;'Пятипредметные наборы'!D236&amp;", "&amp;'Пятипредметные наборы'!E236&amp;"}","")</f>
        <v>#N/A</v>
      </c>
      <c r="B2030" t="e">
        <f ca="1">IF('Пятипредметные наборы'!$F236 &gt;=Параметры!$A$2,"{"&amp;'Пятипредметные наборы'!C236&amp;"}","")</f>
        <v>#N/A</v>
      </c>
      <c r="C2030" t="e">
        <f ca="1">'Пятипредметные наборы'!$F236/COUNT('Список покупок'!$A$2:$A$31)</f>
        <v>#N/A</v>
      </c>
      <c r="D2030" t="e">
        <f ca="1">'Пятипредметные наборы'!$F236/INDIRECT(ADDRESS(MATCH(A2030,Таблицы!$T$3:$T$212)+1,5,,,Таблицы!$T$1))</f>
        <v>#N/A</v>
      </c>
      <c r="E2030" s="5" t="e">
        <f t="shared" ca="1" si="31"/>
        <v>#N/A</v>
      </c>
    </row>
    <row r="2031" spans="1:5" hidden="1" x14ac:dyDescent="0.3">
      <c r="A2031" t="e">
        <f ca="1">IF('Пятипредметные наборы'!$F237 &gt;=Параметры!$A$2,"{"&amp;'Пятипредметные наборы'!A237&amp;", "&amp;'Пятипредметные наборы'!B237&amp;", "&amp;'Пятипредметные наборы'!D237&amp;", "&amp;'Пятипредметные наборы'!E237&amp;"}","")</f>
        <v>#N/A</v>
      </c>
      <c r="B2031" t="e">
        <f ca="1">IF('Пятипредметные наборы'!$F237 &gt;=Параметры!$A$2,"{"&amp;'Пятипредметные наборы'!C237&amp;"}","")</f>
        <v>#N/A</v>
      </c>
      <c r="C2031" t="e">
        <f ca="1">'Пятипредметные наборы'!$F237/COUNT('Список покупок'!$A$2:$A$31)</f>
        <v>#N/A</v>
      </c>
      <c r="D2031" t="e">
        <f ca="1">'Пятипредметные наборы'!$F237/INDIRECT(ADDRESS(MATCH(A2031,Таблицы!$T$3:$T$212)+1,5,,,Таблицы!$T$1))</f>
        <v>#N/A</v>
      </c>
      <c r="E2031" s="5" t="e">
        <f t="shared" ca="1" si="31"/>
        <v>#N/A</v>
      </c>
    </row>
    <row r="2032" spans="1:5" hidden="1" x14ac:dyDescent="0.3">
      <c r="A2032" t="e">
        <f ca="1">IF('Пятипредметные наборы'!$F238 &gt;=Параметры!$A$2,"{"&amp;'Пятипредметные наборы'!A238&amp;", "&amp;'Пятипредметные наборы'!B238&amp;", "&amp;'Пятипредметные наборы'!D238&amp;", "&amp;'Пятипредметные наборы'!E238&amp;"}","")</f>
        <v>#N/A</v>
      </c>
      <c r="B2032" t="e">
        <f ca="1">IF('Пятипредметные наборы'!$F238 &gt;=Параметры!$A$2,"{"&amp;'Пятипредметные наборы'!C238&amp;"}","")</f>
        <v>#N/A</v>
      </c>
      <c r="C2032" t="e">
        <f ca="1">'Пятипредметные наборы'!$F238/COUNT('Список покупок'!$A$2:$A$31)</f>
        <v>#N/A</v>
      </c>
      <c r="D2032" t="e">
        <f ca="1">'Пятипредметные наборы'!$F238/INDIRECT(ADDRESS(MATCH(A2032,Таблицы!$T$3:$T$212)+1,5,,,Таблицы!$T$1))</f>
        <v>#N/A</v>
      </c>
      <c r="E2032" s="5" t="e">
        <f t="shared" ca="1" si="31"/>
        <v>#N/A</v>
      </c>
    </row>
    <row r="2033" spans="1:5" hidden="1" x14ac:dyDescent="0.3">
      <c r="A2033" t="e">
        <f ca="1">IF('Пятипредметные наборы'!$F239 &gt;=Параметры!$A$2,"{"&amp;'Пятипредметные наборы'!A239&amp;", "&amp;'Пятипредметные наборы'!B239&amp;", "&amp;'Пятипредметные наборы'!D239&amp;", "&amp;'Пятипредметные наборы'!E239&amp;"}","")</f>
        <v>#N/A</v>
      </c>
      <c r="B2033" t="e">
        <f ca="1">IF('Пятипредметные наборы'!$F239 &gt;=Параметры!$A$2,"{"&amp;'Пятипредметные наборы'!C239&amp;"}","")</f>
        <v>#N/A</v>
      </c>
      <c r="C2033" t="e">
        <f ca="1">'Пятипредметные наборы'!$F239/COUNT('Список покупок'!$A$2:$A$31)</f>
        <v>#N/A</v>
      </c>
      <c r="D2033" t="e">
        <f ca="1">'Пятипредметные наборы'!$F239/INDIRECT(ADDRESS(MATCH(A2033,Таблицы!$T$3:$T$212)+1,5,,,Таблицы!$T$1))</f>
        <v>#N/A</v>
      </c>
      <c r="E2033" s="5" t="e">
        <f t="shared" ca="1" si="31"/>
        <v>#N/A</v>
      </c>
    </row>
    <row r="2034" spans="1:5" hidden="1" x14ac:dyDescent="0.3">
      <c r="A2034" t="e">
        <f ca="1">IF('Пятипредметные наборы'!$F240 &gt;=Параметры!$A$2,"{"&amp;'Пятипредметные наборы'!A240&amp;", "&amp;'Пятипредметные наборы'!B240&amp;", "&amp;'Пятипредметные наборы'!D240&amp;", "&amp;'Пятипредметные наборы'!E240&amp;"}","")</f>
        <v>#N/A</v>
      </c>
      <c r="B2034" t="e">
        <f ca="1">IF('Пятипредметные наборы'!$F240 &gt;=Параметры!$A$2,"{"&amp;'Пятипредметные наборы'!C240&amp;"}","")</f>
        <v>#N/A</v>
      </c>
      <c r="C2034" t="e">
        <f ca="1">'Пятипредметные наборы'!$F240/COUNT('Список покупок'!$A$2:$A$31)</f>
        <v>#N/A</v>
      </c>
      <c r="D2034" t="e">
        <f ca="1">'Пятипредметные наборы'!$F240/INDIRECT(ADDRESS(MATCH(A2034,Таблицы!$T$3:$T$212)+1,5,,,Таблицы!$T$1))</f>
        <v>#N/A</v>
      </c>
      <c r="E2034" s="5" t="e">
        <f t="shared" ca="1" si="31"/>
        <v>#N/A</v>
      </c>
    </row>
    <row r="2035" spans="1:5" hidden="1" x14ac:dyDescent="0.3">
      <c r="A2035" t="e">
        <f ca="1">IF('Пятипредметные наборы'!$F241 &gt;=Параметры!$A$2,"{"&amp;'Пятипредметные наборы'!A241&amp;", "&amp;'Пятипредметные наборы'!B241&amp;", "&amp;'Пятипредметные наборы'!D241&amp;", "&amp;'Пятипредметные наборы'!E241&amp;"}","")</f>
        <v>#N/A</v>
      </c>
      <c r="B2035" t="e">
        <f ca="1">IF('Пятипредметные наборы'!$F241 &gt;=Параметры!$A$2,"{"&amp;'Пятипредметные наборы'!C241&amp;"}","")</f>
        <v>#N/A</v>
      </c>
      <c r="C2035" t="e">
        <f ca="1">'Пятипредметные наборы'!$F241/COUNT('Список покупок'!$A$2:$A$31)</f>
        <v>#N/A</v>
      </c>
      <c r="D2035" t="e">
        <f ca="1">'Пятипредметные наборы'!$F241/INDIRECT(ADDRESS(MATCH(A2035,Таблицы!$T$3:$T$212)+1,5,,,Таблицы!$T$1))</f>
        <v>#N/A</v>
      </c>
      <c r="E2035" s="5" t="e">
        <f t="shared" ca="1" si="31"/>
        <v>#N/A</v>
      </c>
    </row>
    <row r="2036" spans="1:5" hidden="1" x14ac:dyDescent="0.3">
      <c r="A2036" t="e">
        <f ca="1">IF('Пятипредметные наборы'!$F242 &gt;=Параметры!$A$2,"{"&amp;'Пятипредметные наборы'!A242&amp;", "&amp;'Пятипредметные наборы'!B242&amp;", "&amp;'Пятипредметные наборы'!D242&amp;", "&amp;'Пятипредметные наборы'!E242&amp;"}","")</f>
        <v>#N/A</v>
      </c>
      <c r="B2036" t="e">
        <f ca="1">IF('Пятипредметные наборы'!$F242 &gt;=Параметры!$A$2,"{"&amp;'Пятипредметные наборы'!C242&amp;"}","")</f>
        <v>#N/A</v>
      </c>
      <c r="C2036" t="e">
        <f ca="1">'Пятипредметные наборы'!$F242/COUNT('Список покупок'!$A$2:$A$31)</f>
        <v>#N/A</v>
      </c>
      <c r="D2036" t="e">
        <f ca="1">'Пятипредметные наборы'!$F242/INDIRECT(ADDRESS(MATCH(A2036,Таблицы!$T$3:$T$212)+1,5,,,Таблицы!$T$1))</f>
        <v>#N/A</v>
      </c>
      <c r="E2036" s="5" t="e">
        <f t="shared" ca="1" si="31"/>
        <v>#N/A</v>
      </c>
    </row>
    <row r="2037" spans="1:5" hidden="1" x14ac:dyDescent="0.3">
      <c r="A2037" t="e">
        <f ca="1">IF('Пятипредметные наборы'!$F243 &gt;=Параметры!$A$2,"{"&amp;'Пятипредметные наборы'!A243&amp;", "&amp;'Пятипредметные наборы'!B243&amp;", "&amp;'Пятипредметные наборы'!D243&amp;", "&amp;'Пятипредметные наборы'!E243&amp;"}","")</f>
        <v>#N/A</v>
      </c>
      <c r="B2037" t="e">
        <f ca="1">IF('Пятипредметные наборы'!$F243 &gt;=Параметры!$A$2,"{"&amp;'Пятипредметные наборы'!C243&amp;"}","")</f>
        <v>#N/A</v>
      </c>
      <c r="C2037" t="e">
        <f ca="1">'Пятипредметные наборы'!$F243/COUNT('Список покупок'!$A$2:$A$31)</f>
        <v>#N/A</v>
      </c>
      <c r="D2037" t="e">
        <f ca="1">'Пятипредметные наборы'!$F243/INDIRECT(ADDRESS(MATCH(A2037,Таблицы!$T$3:$T$212)+1,5,,,Таблицы!$T$1))</f>
        <v>#N/A</v>
      </c>
      <c r="E2037" s="5" t="e">
        <f t="shared" ca="1" si="31"/>
        <v>#N/A</v>
      </c>
    </row>
    <row r="2038" spans="1:5" hidden="1" x14ac:dyDescent="0.3">
      <c r="A2038" t="e">
        <f ca="1">IF('Пятипредметные наборы'!$F244 &gt;=Параметры!$A$2,"{"&amp;'Пятипредметные наборы'!A244&amp;", "&amp;'Пятипредметные наборы'!B244&amp;", "&amp;'Пятипредметные наборы'!D244&amp;", "&amp;'Пятипредметные наборы'!E244&amp;"}","")</f>
        <v>#N/A</v>
      </c>
      <c r="B2038" t="e">
        <f ca="1">IF('Пятипредметные наборы'!$F244 &gt;=Параметры!$A$2,"{"&amp;'Пятипредметные наборы'!C244&amp;"}","")</f>
        <v>#N/A</v>
      </c>
      <c r="C2038" t="e">
        <f ca="1">'Пятипредметные наборы'!$F244/COUNT('Список покупок'!$A$2:$A$31)</f>
        <v>#N/A</v>
      </c>
      <c r="D2038" t="e">
        <f ca="1">'Пятипредметные наборы'!$F244/INDIRECT(ADDRESS(MATCH(A2038,Таблицы!$T$3:$T$212)+1,5,,,Таблицы!$T$1))</f>
        <v>#N/A</v>
      </c>
      <c r="E2038" s="5" t="e">
        <f t="shared" ca="1" si="31"/>
        <v>#N/A</v>
      </c>
    </row>
    <row r="2039" spans="1:5" hidden="1" x14ac:dyDescent="0.3">
      <c r="A2039" t="e">
        <f ca="1">IF('Пятипредметные наборы'!$F245 &gt;=Параметры!$A$2,"{"&amp;'Пятипредметные наборы'!A245&amp;", "&amp;'Пятипредметные наборы'!B245&amp;", "&amp;'Пятипредметные наборы'!D245&amp;", "&amp;'Пятипредметные наборы'!E245&amp;"}","")</f>
        <v>#N/A</v>
      </c>
      <c r="B2039" t="e">
        <f ca="1">IF('Пятипредметные наборы'!$F245 &gt;=Параметры!$A$2,"{"&amp;'Пятипредметные наборы'!C245&amp;"}","")</f>
        <v>#N/A</v>
      </c>
      <c r="C2039" t="e">
        <f ca="1">'Пятипредметные наборы'!$F245/COUNT('Список покупок'!$A$2:$A$31)</f>
        <v>#N/A</v>
      </c>
      <c r="D2039" t="e">
        <f ca="1">'Пятипредметные наборы'!$F245/INDIRECT(ADDRESS(MATCH(A2039,Таблицы!$T$3:$T$212)+1,5,,,Таблицы!$T$1))</f>
        <v>#N/A</v>
      </c>
      <c r="E2039" s="5" t="e">
        <f t="shared" ca="1" si="31"/>
        <v>#N/A</v>
      </c>
    </row>
    <row r="2040" spans="1:5" hidden="1" x14ac:dyDescent="0.3">
      <c r="A2040" t="e">
        <f ca="1">IF('Пятипредметные наборы'!$F246 &gt;=Параметры!$A$2,"{"&amp;'Пятипредметные наборы'!A246&amp;", "&amp;'Пятипредметные наборы'!B246&amp;", "&amp;'Пятипредметные наборы'!D246&amp;", "&amp;'Пятипредметные наборы'!E246&amp;"}","")</f>
        <v>#N/A</v>
      </c>
      <c r="B2040" t="e">
        <f ca="1">IF('Пятипредметные наборы'!$F246 &gt;=Параметры!$A$2,"{"&amp;'Пятипредметные наборы'!C246&amp;"}","")</f>
        <v>#N/A</v>
      </c>
      <c r="C2040" t="e">
        <f ca="1">'Пятипредметные наборы'!$F246/COUNT('Список покупок'!$A$2:$A$31)</f>
        <v>#N/A</v>
      </c>
      <c r="D2040" t="e">
        <f ca="1">'Пятипредметные наборы'!$F246/INDIRECT(ADDRESS(MATCH(A2040,Таблицы!$T$3:$T$212)+1,5,,,Таблицы!$T$1))</f>
        <v>#N/A</v>
      </c>
      <c r="E2040" s="5" t="e">
        <f t="shared" ca="1" si="31"/>
        <v>#N/A</v>
      </c>
    </row>
    <row r="2041" spans="1:5" hidden="1" x14ac:dyDescent="0.3">
      <c r="A2041" t="e">
        <f ca="1">IF('Пятипредметные наборы'!$F247 &gt;=Параметры!$A$2,"{"&amp;'Пятипредметные наборы'!A247&amp;", "&amp;'Пятипредметные наборы'!B247&amp;", "&amp;'Пятипредметные наборы'!D247&amp;", "&amp;'Пятипредметные наборы'!E247&amp;"}","")</f>
        <v>#N/A</v>
      </c>
      <c r="B2041" t="e">
        <f ca="1">IF('Пятипредметные наборы'!$F247 &gt;=Параметры!$A$2,"{"&amp;'Пятипредметные наборы'!C247&amp;"}","")</f>
        <v>#N/A</v>
      </c>
      <c r="C2041" t="e">
        <f ca="1">'Пятипредметные наборы'!$F247/COUNT('Список покупок'!$A$2:$A$31)</f>
        <v>#N/A</v>
      </c>
      <c r="D2041" t="e">
        <f ca="1">'Пятипредметные наборы'!$F247/INDIRECT(ADDRESS(MATCH(A2041,Таблицы!$T$3:$T$212)+1,5,,,Таблицы!$T$1))</f>
        <v>#N/A</v>
      </c>
      <c r="E2041" s="5" t="e">
        <f t="shared" ca="1" si="31"/>
        <v>#N/A</v>
      </c>
    </row>
    <row r="2042" spans="1:5" hidden="1" x14ac:dyDescent="0.3">
      <c r="A2042" t="e">
        <f ca="1">IF('Пятипредметные наборы'!$F248 &gt;=Параметры!$A$2,"{"&amp;'Пятипредметные наборы'!A248&amp;", "&amp;'Пятипредметные наборы'!B248&amp;", "&amp;'Пятипредметные наборы'!D248&amp;", "&amp;'Пятипредметные наборы'!E248&amp;"}","")</f>
        <v>#N/A</v>
      </c>
      <c r="B2042" t="e">
        <f ca="1">IF('Пятипредметные наборы'!$F248 &gt;=Параметры!$A$2,"{"&amp;'Пятипредметные наборы'!C248&amp;"}","")</f>
        <v>#N/A</v>
      </c>
      <c r="C2042" t="e">
        <f ca="1">'Пятипредметные наборы'!$F248/COUNT('Список покупок'!$A$2:$A$31)</f>
        <v>#N/A</v>
      </c>
      <c r="D2042" t="e">
        <f ca="1">'Пятипредметные наборы'!$F248/INDIRECT(ADDRESS(MATCH(A2042,Таблицы!$T$3:$T$212)+1,5,,,Таблицы!$T$1))</f>
        <v>#N/A</v>
      </c>
      <c r="E2042" s="5" t="e">
        <f t="shared" ca="1" si="31"/>
        <v>#N/A</v>
      </c>
    </row>
    <row r="2043" spans="1:5" hidden="1" x14ac:dyDescent="0.3">
      <c r="A2043" t="e">
        <f ca="1">IF('Пятипредметные наборы'!$F249 &gt;=Параметры!$A$2,"{"&amp;'Пятипредметные наборы'!A249&amp;", "&amp;'Пятипредметные наборы'!B249&amp;", "&amp;'Пятипредметные наборы'!D249&amp;", "&amp;'Пятипредметные наборы'!E249&amp;"}","")</f>
        <v>#N/A</v>
      </c>
      <c r="B2043" t="e">
        <f ca="1">IF('Пятипредметные наборы'!$F249 &gt;=Параметры!$A$2,"{"&amp;'Пятипредметные наборы'!C249&amp;"}","")</f>
        <v>#N/A</v>
      </c>
      <c r="C2043" t="e">
        <f ca="1">'Пятипредметные наборы'!$F249/COUNT('Список покупок'!$A$2:$A$31)</f>
        <v>#N/A</v>
      </c>
      <c r="D2043" t="e">
        <f ca="1">'Пятипредметные наборы'!$F249/INDIRECT(ADDRESS(MATCH(A2043,Таблицы!$T$3:$T$212)+1,5,,,Таблицы!$T$1))</f>
        <v>#N/A</v>
      </c>
      <c r="E2043" s="5" t="e">
        <f t="shared" ca="1" si="31"/>
        <v>#N/A</v>
      </c>
    </row>
    <row r="2044" spans="1:5" hidden="1" x14ac:dyDescent="0.3">
      <c r="A2044" t="e">
        <f ca="1">IF('Пятипредметные наборы'!$F250 &gt;=Параметры!$A$2,"{"&amp;'Пятипредметные наборы'!A250&amp;", "&amp;'Пятипредметные наборы'!B250&amp;", "&amp;'Пятипредметные наборы'!D250&amp;", "&amp;'Пятипредметные наборы'!E250&amp;"}","")</f>
        <v>#N/A</v>
      </c>
      <c r="B2044" t="e">
        <f ca="1">IF('Пятипредметные наборы'!$F250 &gt;=Параметры!$A$2,"{"&amp;'Пятипредметные наборы'!C250&amp;"}","")</f>
        <v>#N/A</v>
      </c>
      <c r="C2044" t="e">
        <f ca="1">'Пятипредметные наборы'!$F250/COUNT('Список покупок'!$A$2:$A$31)</f>
        <v>#N/A</v>
      </c>
      <c r="D2044" t="e">
        <f ca="1">'Пятипредметные наборы'!$F250/INDIRECT(ADDRESS(MATCH(A2044,Таблицы!$T$3:$T$212)+1,5,,,Таблицы!$T$1))</f>
        <v>#N/A</v>
      </c>
      <c r="E2044" s="5" t="e">
        <f t="shared" ca="1" si="31"/>
        <v>#N/A</v>
      </c>
    </row>
    <row r="2045" spans="1:5" hidden="1" x14ac:dyDescent="0.3">
      <c r="A2045" t="e">
        <f ca="1">IF('Пятипредметные наборы'!$F251 &gt;=Параметры!$A$2,"{"&amp;'Пятипредметные наборы'!A251&amp;", "&amp;'Пятипредметные наборы'!B251&amp;", "&amp;'Пятипредметные наборы'!D251&amp;", "&amp;'Пятипредметные наборы'!E251&amp;"}","")</f>
        <v>#N/A</v>
      </c>
      <c r="B2045" t="e">
        <f ca="1">IF('Пятипредметные наборы'!$F251 &gt;=Параметры!$A$2,"{"&amp;'Пятипредметные наборы'!C251&amp;"}","")</f>
        <v>#N/A</v>
      </c>
      <c r="C2045" t="e">
        <f ca="1">'Пятипредметные наборы'!$F251/COUNT('Список покупок'!$A$2:$A$31)</f>
        <v>#N/A</v>
      </c>
      <c r="D2045" t="e">
        <f ca="1">'Пятипредметные наборы'!$F251/INDIRECT(ADDRESS(MATCH(A2045,Таблицы!$T$3:$T$212)+1,5,,,Таблицы!$T$1))</f>
        <v>#N/A</v>
      </c>
      <c r="E2045" s="5" t="e">
        <f t="shared" ca="1" si="31"/>
        <v>#N/A</v>
      </c>
    </row>
    <row r="2046" spans="1:5" hidden="1" x14ac:dyDescent="0.3">
      <c r="A2046" t="e">
        <f ca="1">IF('Пятипредметные наборы'!$F252 &gt;=Параметры!$A$2,"{"&amp;'Пятипредметные наборы'!A252&amp;", "&amp;'Пятипредметные наборы'!B252&amp;", "&amp;'Пятипредметные наборы'!D252&amp;", "&amp;'Пятипредметные наборы'!E252&amp;"}","")</f>
        <v>#N/A</v>
      </c>
      <c r="B2046" t="e">
        <f ca="1">IF('Пятипредметные наборы'!$F252 &gt;=Параметры!$A$2,"{"&amp;'Пятипредметные наборы'!C252&amp;"}","")</f>
        <v>#N/A</v>
      </c>
      <c r="C2046" t="e">
        <f ca="1">'Пятипредметные наборы'!$F252/COUNT('Список покупок'!$A$2:$A$31)</f>
        <v>#N/A</v>
      </c>
      <c r="D2046" t="e">
        <f ca="1">'Пятипредметные наборы'!$F252/INDIRECT(ADDRESS(MATCH(A2046,Таблицы!$T$3:$T$212)+1,5,,,Таблицы!$T$1))</f>
        <v>#N/A</v>
      </c>
      <c r="E2046" s="5" t="e">
        <f t="shared" ca="1" si="31"/>
        <v>#N/A</v>
      </c>
    </row>
    <row r="2047" spans="1:5" hidden="1" x14ac:dyDescent="0.3">
      <c r="A2047" t="e">
        <f ca="1">IF('Пятипредметные наборы'!$F253 &gt;=Параметры!$A$2,"{"&amp;'Пятипредметные наборы'!A253&amp;", "&amp;'Пятипредметные наборы'!B253&amp;", "&amp;'Пятипредметные наборы'!D253&amp;", "&amp;'Пятипредметные наборы'!E253&amp;"}","")</f>
        <v>#N/A</v>
      </c>
      <c r="B2047" t="e">
        <f ca="1">IF('Пятипредметные наборы'!$F253 &gt;=Параметры!$A$2,"{"&amp;'Пятипредметные наборы'!C253&amp;"}","")</f>
        <v>#N/A</v>
      </c>
      <c r="C2047" t="e">
        <f ca="1">'Пятипредметные наборы'!$F253/COUNT('Список покупок'!$A$2:$A$31)</f>
        <v>#N/A</v>
      </c>
      <c r="D2047" t="e">
        <f ca="1">'Пятипредметные наборы'!$F253/INDIRECT(ADDRESS(MATCH(A2047,Таблицы!$T$3:$T$212)+1,5,,,Таблицы!$T$1))</f>
        <v>#N/A</v>
      </c>
      <c r="E2047" s="5" t="e">
        <f t="shared" ca="1" si="31"/>
        <v>#N/A</v>
      </c>
    </row>
    <row r="2048" spans="1:5" hidden="1" x14ac:dyDescent="0.3">
      <c r="A2048" t="e">
        <f ca="1">IF('Пятипредметные наборы'!$F2 &gt;=Параметры!$A$2,"{"&amp;'Пятипредметные наборы'!A2&amp;", "&amp;'Пятипредметные наборы'!C2&amp;", "&amp;'Пятипредметные наборы'!D2&amp;", "&amp;'Пятипредметные наборы'!E2&amp;"}","")</f>
        <v>#N/A</v>
      </c>
      <c r="B2048" t="e">
        <f ca="1">IF('Пятипредметные наборы'!$F2 &gt;=Параметры!$A$2,"{"&amp;'Пятипредметные наборы'!B2&amp;"}","")</f>
        <v>#N/A</v>
      </c>
      <c r="C2048" t="e">
        <f ca="1">'Пятипредметные наборы'!$F2/COUNT('Список покупок'!$A$2:$A$31)</f>
        <v>#N/A</v>
      </c>
      <c r="D2048" t="e">
        <f ca="1">'Пятипредметные наборы'!$F2/INDIRECT(ADDRESS(MATCH(A2048,Таблицы!$T$3:$T$212)+1,5,,,Таблицы!$T$1))</f>
        <v>#N/A</v>
      </c>
      <c r="E2048" s="5" t="e">
        <f t="shared" ca="1" si="31"/>
        <v>#N/A</v>
      </c>
    </row>
    <row r="2049" spans="1:5" hidden="1" x14ac:dyDescent="0.3">
      <c r="A2049" t="e">
        <f ca="1">IF('Пятипредметные наборы'!$F3 &gt;=Параметры!$A$2,"{"&amp;'Пятипредметные наборы'!A3&amp;", "&amp;'Пятипредметные наборы'!C3&amp;", "&amp;'Пятипредметные наборы'!D3&amp;", "&amp;'Пятипредметные наборы'!E3&amp;"}","")</f>
        <v>#N/A</v>
      </c>
      <c r="B2049" t="e">
        <f ca="1">IF('Пятипредметные наборы'!$F3 &gt;=Параметры!$A$2,"{"&amp;'Пятипредметные наборы'!B3&amp;"}","")</f>
        <v>#N/A</v>
      </c>
      <c r="C2049" t="e">
        <f ca="1">'Пятипредметные наборы'!$F3/COUNT('Список покупок'!$A$2:$A$31)</f>
        <v>#N/A</v>
      </c>
      <c r="D2049" t="e">
        <f ca="1">'Пятипредметные наборы'!$F3/INDIRECT(ADDRESS(MATCH(A2049,Таблицы!$T$3:$T$212)+1,5,,,Таблицы!$T$1))</f>
        <v>#N/A</v>
      </c>
      <c r="E2049" s="5" t="e">
        <f t="shared" ca="1" si="31"/>
        <v>#N/A</v>
      </c>
    </row>
    <row r="2050" spans="1:5" hidden="1" x14ac:dyDescent="0.3">
      <c r="A2050" t="e">
        <f ca="1">IF('Пятипредметные наборы'!$F4 &gt;=Параметры!$A$2,"{"&amp;'Пятипредметные наборы'!A4&amp;", "&amp;'Пятипредметные наборы'!C4&amp;", "&amp;'Пятипредметные наборы'!D4&amp;", "&amp;'Пятипредметные наборы'!E4&amp;"}","")</f>
        <v>#N/A</v>
      </c>
      <c r="B2050" t="e">
        <f ca="1">IF('Пятипредметные наборы'!$F4 &gt;=Параметры!$A$2,"{"&amp;'Пятипредметные наборы'!B4&amp;"}","")</f>
        <v>#N/A</v>
      </c>
      <c r="C2050" t="e">
        <f ca="1">'Пятипредметные наборы'!$F4/COUNT('Список покупок'!$A$2:$A$31)</f>
        <v>#N/A</v>
      </c>
      <c r="D2050" t="e">
        <f ca="1">'Пятипредметные наборы'!$F4/INDIRECT(ADDRESS(MATCH(A2050,Таблицы!$T$3:$T$212)+1,5,,,Таблицы!$T$1))</f>
        <v>#N/A</v>
      </c>
      <c r="E2050" s="5" t="e">
        <f t="shared" ca="1" si="31"/>
        <v>#N/A</v>
      </c>
    </row>
    <row r="2051" spans="1:5" hidden="1" x14ac:dyDescent="0.3">
      <c r="A2051" t="e">
        <f ca="1">IF('Пятипредметные наборы'!$F5 &gt;=Параметры!$A$2,"{"&amp;'Пятипредметные наборы'!A5&amp;", "&amp;'Пятипредметные наборы'!C5&amp;", "&amp;'Пятипредметные наборы'!D5&amp;", "&amp;'Пятипредметные наборы'!E5&amp;"}","")</f>
        <v>#N/A</v>
      </c>
      <c r="B2051" t="e">
        <f ca="1">IF('Пятипредметные наборы'!$F5 &gt;=Параметры!$A$2,"{"&amp;'Пятипредметные наборы'!B5&amp;"}","")</f>
        <v>#N/A</v>
      </c>
      <c r="C2051" t="e">
        <f ca="1">'Пятипредметные наборы'!$F5/COUNT('Список покупок'!$A$2:$A$31)</f>
        <v>#N/A</v>
      </c>
      <c r="D2051" t="e">
        <f ca="1">'Пятипредметные наборы'!$F5/INDIRECT(ADDRESS(MATCH(A2051,Таблицы!$T$3:$T$212)+1,5,,,Таблицы!$T$1))</f>
        <v>#N/A</v>
      </c>
      <c r="E2051" s="5" t="e">
        <f t="shared" ca="1" si="31"/>
        <v>#N/A</v>
      </c>
    </row>
    <row r="2052" spans="1:5" hidden="1" x14ac:dyDescent="0.3">
      <c r="A2052" t="e">
        <f ca="1">IF('Пятипредметные наборы'!$F6 &gt;=Параметры!$A$2,"{"&amp;'Пятипредметные наборы'!A6&amp;", "&amp;'Пятипредметные наборы'!C6&amp;", "&amp;'Пятипредметные наборы'!D6&amp;", "&amp;'Пятипредметные наборы'!E6&amp;"}","")</f>
        <v>#N/A</v>
      </c>
      <c r="B2052" t="e">
        <f ca="1">IF('Пятипредметные наборы'!$F6 &gt;=Параметры!$A$2,"{"&amp;'Пятипредметные наборы'!B6&amp;"}","")</f>
        <v>#N/A</v>
      </c>
      <c r="C2052" t="e">
        <f ca="1">'Пятипредметные наборы'!$F6/COUNT('Список покупок'!$A$2:$A$31)</f>
        <v>#N/A</v>
      </c>
      <c r="D2052" t="e">
        <f ca="1">'Пятипредметные наборы'!$F6/INDIRECT(ADDRESS(MATCH(A2052,Таблицы!$T$3:$T$212)+1,5,,,Таблицы!$T$1))</f>
        <v>#N/A</v>
      </c>
      <c r="E2052" s="5" t="e">
        <f t="shared" ca="1" si="31"/>
        <v>#N/A</v>
      </c>
    </row>
    <row r="2053" spans="1:5" hidden="1" x14ac:dyDescent="0.3">
      <c r="A2053" t="str">
        <f ca="1">IF('Пятипредметные наборы'!$F7 &gt;=Параметры!$A$2,"{"&amp;'Пятипредметные наборы'!A7&amp;", "&amp;'Пятипредметные наборы'!C7&amp;", "&amp;'Пятипредметные наборы'!D7&amp;", "&amp;'Пятипредметные наборы'!E7&amp;"}","")</f>
        <v/>
      </c>
      <c r="B2053" t="str">
        <f ca="1">IF('Пятипредметные наборы'!$F7 &gt;=Параметры!$A$2,"{"&amp;'Пятипредметные наборы'!B7&amp;"}","")</f>
        <v/>
      </c>
      <c r="C2053">
        <f ca="1">'Пятипредметные наборы'!$F7/COUNT('Список покупок'!$A$2:$A$31)</f>
        <v>6.6666666666666666E-2</v>
      </c>
      <c r="D2053" t="e">
        <f ca="1">'Пятипредметные наборы'!$F7/INDIRECT(ADDRESS(MATCH(A2053,Таблицы!$T$3:$T$212)+1,5,,,Таблицы!$T$1))</f>
        <v>#N/A</v>
      </c>
      <c r="E2053" s="5" t="e">
        <f t="shared" ref="E2053:E2116" ca="1" si="32">C2053*D2053</f>
        <v>#N/A</v>
      </c>
    </row>
    <row r="2054" spans="1:5" hidden="1" x14ac:dyDescent="0.3">
      <c r="A2054" t="e">
        <f ca="1">IF('Пятипредметные наборы'!$F8 &gt;=Параметры!$A$2,"{"&amp;'Пятипредметные наборы'!A8&amp;", "&amp;'Пятипредметные наборы'!C8&amp;", "&amp;'Пятипредметные наборы'!D8&amp;", "&amp;'Пятипредметные наборы'!E8&amp;"}","")</f>
        <v>#N/A</v>
      </c>
      <c r="B2054" t="e">
        <f ca="1">IF('Пятипредметные наборы'!$F8 &gt;=Параметры!$A$2,"{"&amp;'Пятипредметные наборы'!B8&amp;"}","")</f>
        <v>#N/A</v>
      </c>
      <c r="C2054" t="e">
        <f ca="1">'Пятипредметные наборы'!$F8/COUNT('Список покупок'!$A$2:$A$31)</f>
        <v>#N/A</v>
      </c>
      <c r="D2054" t="e">
        <f ca="1">'Пятипредметные наборы'!$F8/INDIRECT(ADDRESS(MATCH(A2054,Таблицы!$T$3:$T$212)+1,5,,,Таблицы!$T$1))</f>
        <v>#N/A</v>
      </c>
      <c r="E2054" s="5" t="e">
        <f t="shared" ca="1" si="32"/>
        <v>#N/A</v>
      </c>
    </row>
    <row r="2055" spans="1:5" hidden="1" x14ac:dyDescent="0.3">
      <c r="A2055" t="e">
        <f ca="1">IF('Пятипредметные наборы'!$F9 &gt;=Параметры!$A$2,"{"&amp;'Пятипредметные наборы'!A9&amp;", "&amp;'Пятипредметные наборы'!C9&amp;", "&amp;'Пятипредметные наборы'!D9&amp;", "&amp;'Пятипредметные наборы'!E9&amp;"}","")</f>
        <v>#N/A</v>
      </c>
      <c r="B2055" t="e">
        <f ca="1">IF('Пятипредметные наборы'!$F9 &gt;=Параметры!$A$2,"{"&amp;'Пятипредметные наборы'!B9&amp;"}","")</f>
        <v>#N/A</v>
      </c>
      <c r="C2055" t="e">
        <f ca="1">'Пятипредметные наборы'!$F9/COUNT('Список покупок'!$A$2:$A$31)</f>
        <v>#N/A</v>
      </c>
      <c r="D2055" t="e">
        <f ca="1">'Пятипредметные наборы'!$F9/INDIRECT(ADDRESS(MATCH(A2055,Таблицы!$T$3:$T$212)+1,5,,,Таблицы!$T$1))</f>
        <v>#N/A</v>
      </c>
      <c r="E2055" s="5" t="e">
        <f t="shared" ca="1" si="32"/>
        <v>#N/A</v>
      </c>
    </row>
    <row r="2056" spans="1:5" hidden="1" x14ac:dyDescent="0.3">
      <c r="A2056" t="e">
        <f ca="1">IF('Пятипредметные наборы'!$F10 &gt;=Параметры!$A$2,"{"&amp;'Пятипредметные наборы'!A10&amp;", "&amp;'Пятипредметные наборы'!C10&amp;", "&amp;'Пятипредметные наборы'!D10&amp;", "&amp;'Пятипредметные наборы'!E10&amp;"}","")</f>
        <v>#N/A</v>
      </c>
      <c r="B2056" t="e">
        <f ca="1">IF('Пятипредметные наборы'!$F10 &gt;=Параметры!$A$2,"{"&amp;'Пятипредметные наборы'!B10&amp;"}","")</f>
        <v>#N/A</v>
      </c>
      <c r="C2056" t="e">
        <f ca="1">'Пятипредметные наборы'!$F10/COUNT('Список покупок'!$A$2:$A$31)</f>
        <v>#N/A</v>
      </c>
      <c r="D2056" t="e">
        <f ca="1">'Пятипредметные наборы'!$F10/INDIRECT(ADDRESS(MATCH(A2056,Таблицы!$T$3:$T$212)+1,5,,,Таблицы!$T$1))</f>
        <v>#N/A</v>
      </c>
      <c r="E2056" s="5" t="e">
        <f t="shared" ca="1" si="32"/>
        <v>#N/A</v>
      </c>
    </row>
    <row r="2057" spans="1:5" hidden="1" x14ac:dyDescent="0.3">
      <c r="A2057" t="e">
        <f ca="1">IF('Пятипредметные наборы'!$F11 &gt;=Параметры!$A$2,"{"&amp;'Пятипредметные наборы'!A11&amp;", "&amp;'Пятипредметные наборы'!C11&amp;", "&amp;'Пятипредметные наборы'!D11&amp;", "&amp;'Пятипредметные наборы'!E11&amp;"}","")</f>
        <v>#N/A</v>
      </c>
      <c r="B2057" t="e">
        <f ca="1">IF('Пятипредметные наборы'!$F11 &gt;=Параметры!$A$2,"{"&amp;'Пятипредметные наборы'!B11&amp;"}","")</f>
        <v>#N/A</v>
      </c>
      <c r="C2057" t="e">
        <f ca="1">'Пятипредметные наборы'!$F11/COUNT('Список покупок'!$A$2:$A$31)</f>
        <v>#N/A</v>
      </c>
      <c r="D2057" t="e">
        <f ca="1">'Пятипредметные наборы'!$F11/INDIRECT(ADDRESS(MATCH(A2057,Таблицы!$T$3:$T$212)+1,5,,,Таблицы!$T$1))</f>
        <v>#N/A</v>
      </c>
      <c r="E2057" s="5" t="e">
        <f t="shared" ca="1" si="32"/>
        <v>#N/A</v>
      </c>
    </row>
    <row r="2058" spans="1:5" hidden="1" x14ac:dyDescent="0.3">
      <c r="A2058" t="str">
        <f ca="1">IF('Пятипредметные наборы'!$F12 &gt;=Параметры!$A$2,"{"&amp;'Пятипредметные наборы'!A12&amp;", "&amp;'Пятипредметные наборы'!C12&amp;", "&amp;'Пятипредметные наборы'!D12&amp;", "&amp;'Пятипредметные наборы'!E12&amp;"}","")</f>
        <v/>
      </c>
      <c r="B2058" t="str">
        <f ca="1">IF('Пятипредметные наборы'!$F12 &gt;=Параметры!$A$2,"{"&amp;'Пятипредметные наборы'!B12&amp;"}","")</f>
        <v/>
      </c>
      <c r="C2058">
        <f ca="1">'Пятипредметные наборы'!$F12/COUNT('Список покупок'!$A$2:$A$31)</f>
        <v>3.3333333333333333E-2</v>
      </c>
      <c r="D2058" t="e">
        <f ca="1">'Пятипредметные наборы'!$F12/INDIRECT(ADDRESS(MATCH(A2058,Таблицы!$T$3:$T$212)+1,5,,,Таблицы!$T$1))</f>
        <v>#N/A</v>
      </c>
      <c r="E2058" s="5" t="e">
        <f t="shared" ca="1" si="32"/>
        <v>#N/A</v>
      </c>
    </row>
    <row r="2059" spans="1:5" hidden="1" x14ac:dyDescent="0.3">
      <c r="A2059" t="e">
        <f ca="1">IF('Пятипредметные наборы'!$F13 &gt;=Параметры!$A$2,"{"&amp;'Пятипредметные наборы'!A13&amp;", "&amp;'Пятипредметные наборы'!C13&amp;", "&amp;'Пятипредметные наборы'!D13&amp;", "&amp;'Пятипредметные наборы'!E13&amp;"}","")</f>
        <v>#N/A</v>
      </c>
      <c r="B2059" t="e">
        <f ca="1">IF('Пятипредметные наборы'!$F13 &gt;=Параметры!$A$2,"{"&amp;'Пятипредметные наборы'!B13&amp;"}","")</f>
        <v>#N/A</v>
      </c>
      <c r="C2059" t="e">
        <f ca="1">'Пятипредметные наборы'!$F13/COUNT('Список покупок'!$A$2:$A$31)</f>
        <v>#N/A</v>
      </c>
      <c r="D2059" t="e">
        <f ca="1">'Пятипредметные наборы'!$F13/INDIRECT(ADDRESS(MATCH(A2059,Таблицы!$T$3:$T$212)+1,5,,,Таблицы!$T$1))</f>
        <v>#N/A</v>
      </c>
      <c r="E2059" s="5" t="e">
        <f t="shared" ca="1" si="32"/>
        <v>#N/A</v>
      </c>
    </row>
    <row r="2060" spans="1:5" hidden="1" x14ac:dyDescent="0.3">
      <c r="A2060" t="e">
        <f ca="1">IF('Пятипредметные наборы'!$F14 &gt;=Параметры!$A$2,"{"&amp;'Пятипредметные наборы'!A14&amp;", "&amp;'Пятипредметные наборы'!C14&amp;", "&amp;'Пятипредметные наборы'!D14&amp;", "&amp;'Пятипредметные наборы'!E14&amp;"}","")</f>
        <v>#N/A</v>
      </c>
      <c r="B2060" t="e">
        <f ca="1">IF('Пятипредметные наборы'!$F14 &gt;=Параметры!$A$2,"{"&amp;'Пятипредметные наборы'!B14&amp;"}","")</f>
        <v>#N/A</v>
      </c>
      <c r="C2060" t="e">
        <f ca="1">'Пятипредметные наборы'!$F14/COUNT('Список покупок'!$A$2:$A$31)</f>
        <v>#N/A</v>
      </c>
      <c r="D2060" t="e">
        <f ca="1">'Пятипредметные наборы'!$F14/INDIRECT(ADDRESS(MATCH(A2060,Таблицы!$T$3:$T$212)+1,5,,,Таблицы!$T$1))</f>
        <v>#N/A</v>
      </c>
      <c r="E2060" s="5" t="e">
        <f t="shared" ca="1" si="32"/>
        <v>#N/A</v>
      </c>
    </row>
    <row r="2061" spans="1:5" hidden="1" x14ac:dyDescent="0.3">
      <c r="A2061" t="e">
        <f ca="1">IF('Пятипредметные наборы'!$F15 &gt;=Параметры!$A$2,"{"&amp;'Пятипредметные наборы'!A15&amp;", "&amp;'Пятипредметные наборы'!C15&amp;", "&amp;'Пятипредметные наборы'!D15&amp;", "&amp;'Пятипредметные наборы'!E15&amp;"}","")</f>
        <v>#N/A</v>
      </c>
      <c r="B2061" t="e">
        <f ca="1">IF('Пятипредметные наборы'!$F15 &gt;=Параметры!$A$2,"{"&amp;'Пятипредметные наборы'!B15&amp;"}","")</f>
        <v>#N/A</v>
      </c>
      <c r="C2061" t="e">
        <f ca="1">'Пятипредметные наборы'!$F15/COUNT('Список покупок'!$A$2:$A$31)</f>
        <v>#N/A</v>
      </c>
      <c r="D2061" t="e">
        <f ca="1">'Пятипредметные наборы'!$F15/INDIRECT(ADDRESS(MATCH(A2061,Таблицы!$T$3:$T$212)+1,5,,,Таблицы!$T$1))</f>
        <v>#N/A</v>
      </c>
      <c r="E2061" s="5" t="e">
        <f t="shared" ca="1" si="32"/>
        <v>#N/A</v>
      </c>
    </row>
    <row r="2062" spans="1:5" hidden="1" x14ac:dyDescent="0.3">
      <c r="A2062" t="e">
        <f ca="1">IF('Пятипредметные наборы'!$F16 &gt;=Параметры!$A$2,"{"&amp;'Пятипредметные наборы'!A16&amp;", "&amp;'Пятипредметные наборы'!C16&amp;", "&amp;'Пятипредметные наборы'!D16&amp;", "&amp;'Пятипредметные наборы'!E16&amp;"}","")</f>
        <v>#N/A</v>
      </c>
      <c r="B2062" t="e">
        <f ca="1">IF('Пятипредметные наборы'!$F16 &gt;=Параметры!$A$2,"{"&amp;'Пятипредметные наборы'!B16&amp;"}","")</f>
        <v>#N/A</v>
      </c>
      <c r="C2062" t="e">
        <f ca="1">'Пятипредметные наборы'!$F16/COUNT('Список покупок'!$A$2:$A$31)</f>
        <v>#N/A</v>
      </c>
      <c r="D2062" t="e">
        <f ca="1">'Пятипредметные наборы'!$F16/INDIRECT(ADDRESS(MATCH(A2062,Таблицы!$T$3:$T$212)+1,5,,,Таблицы!$T$1))</f>
        <v>#N/A</v>
      </c>
      <c r="E2062" s="5" t="e">
        <f t="shared" ca="1" si="32"/>
        <v>#N/A</v>
      </c>
    </row>
    <row r="2063" spans="1:5" hidden="1" x14ac:dyDescent="0.3">
      <c r="A2063" t="e">
        <f ca="1">IF('Пятипредметные наборы'!$F17 &gt;=Параметры!$A$2,"{"&amp;'Пятипредметные наборы'!A17&amp;", "&amp;'Пятипредметные наборы'!C17&amp;", "&amp;'Пятипредметные наборы'!D17&amp;", "&amp;'Пятипредметные наборы'!E17&amp;"}","")</f>
        <v>#N/A</v>
      </c>
      <c r="B2063" t="e">
        <f ca="1">IF('Пятипредметные наборы'!$F17 &gt;=Параметры!$A$2,"{"&amp;'Пятипредметные наборы'!B17&amp;"}","")</f>
        <v>#N/A</v>
      </c>
      <c r="C2063" t="e">
        <f ca="1">'Пятипредметные наборы'!$F17/COUNT('Список покупок'!$A$2:$A$31)</f>
        <v>#N/A</v>
      </c>
      <c r="D2063" t="e">
        <f ca="1">'Пятипредметные наборы'!$F17/INDIRECT(ADDRESS(MATCH(A2063,Таблицы!$T$3:$T$212)+1,5,,,Таблицы!$T$1))</f>
        <v>#N/A</v>
      </c>
      <c r="E2063" s="5" t="e">
        <f t="shared" ca="1" si="32"/>
        <v>#N/A</v>
      </c>
    </row>
    <row r="2064" spans="1:5" hidden="1" x14ac:dyDescent="0.3">
      <c r="A2064" t="e">
        <f ca="1">IF('Пятипредметные наборы'!$F18 &gt;=Параметры!$A$2,"{"&amp;'Пятипредметные наборы'!A18&amp;", "&amp;'Пятипредметные наборы'!C18&amp;", "&amp;'Пятипредметные наборы'!D18&amp;", "&amp;'Пятипредметные наборы'!E18&amp;"}","")</f>
        <v>#N/A</v>
      </c>
      <c r="B2064" t="e">
        <f ca="1">IF('Пятипредметные наборы'!$F18 &gt;=Параметры!$A$2,"{"&amp;'Пятипредметные наборы'!B18&amp;"}","")</f>
        <v>#N/A</v>
      </c>
      <c r="C2064" t="e">
        <f ca="1">'Пятипредметные наборы'!$F18/COUNT('Список покупок'!$A$2:$A$31)</f>
        <v>#N/A</v>
      </c>
      <c r="D2064" t="e">
        <f ca="1">'Пятипредметные наборы'!$F18/INDIRECT(ADDRESS(MATCH(A2064,Таблицы!$T$3:$T$212)+1,5,,,Таблицы!$T$1))</f>
        <v>#N/A</v>
      </c>
      <c r="E2064" s="5" t="e">
        <f t="shared" ca="1" si="32"/>
        <v>#N/A</v>
      </c>
    </row>
    <row r="2065" spans="1:5" hidden="1" x14ac:dyDescent="0.3">
      <c r="A2065" t="str">
        <f ca="1">IF('Пятипредметные наборы'!$F19 &gt;=Параметры!$A$2,"{"&amp;'Пятипредметные наборы'!A19&amp;", "&amp;'Пятипредметные наборы'!C19&amp;", "&amp;'Пятипредметные наборы'!D19&amp;", "&amp;'Пятипредметные наборы'!E19&amp;"}","")</f>
        <v/>
      </c>
      <c r="B2065" t="str">
        <f ca="1">IF('Пятипредметные наборы'!$F19 &gt;=Параметры!$A$2,"{"&amp;'Пятипредметные наборы'!B19&amp;"}","")</f>
        <v/>
      </c>
      <c r="C2065">
        <f ca="1">'Пятипредметные наборы'!$F19/COUNT('Список покупок'!$A$2:$A$31)</f>
        <v>3.3333333333333333E-2</v>
      </c>
      <c r="D2065" t="e">
        <f ca="1">'Пятипредметные наборы'!$F19/INDIRECT(ADDRESS(MATCH(A2065,Таблицы!$T$3:$T$212)+1,5,,,Таблицы!$T$1))</f>
        <v>#N/A</v>
      </c>
      <c r="E2065" s="5" t="e">
        <f t="shared" ca="1" si="32"/>
        <v>#N/A</v>
      </c>
    </row>
    <row r="2066" spans="1:5" hidden="1" x14ac:dyDescent="0.3">
      <c r="A2066" t="e">
        <f ca="1">IF('Пятипредметные наборы'!$F20 &gt;=Параметры!$A$2,"{"&amp;'Пятипредметные наборы'!A20&amp;", "&amp;'Пятипредметные наборы'!C20&amp;", "&amp;'Пятипредметные наборы'!D20&amp;", "&amp;'Пятипредметные наборы'!E20&amp;"}","")</f>
        <v>#N/A</v>
      </c>
      <c r="B2066" t="e">
        <f ca="1">IF('Пятипредметные наборы'!$F20 &gt;=Параметры!$A$2,"{"&amp;'Пятипредметные наборы'!B20&amp;"}","")</f>
        <v>#N/A</v>
      </c>
      <c r="C2066" t="e">
        <f ca="1">'Пятипредметные наборы'!$F20/COUNT('Список покупок'!$A$2:$A$31)</f>
        <v>#N/A</v>
      </c>
      <c r="D2066" t="e">
        <f ca="1">'Пятипредметные наборы'!$F20/INDIRECT(ADDRESS(MATCH(A2066,Таблицы!$T$3:$T$212)+1,5,,,Таблицы!$T$1))</f>
        <v>#N/A</v>
      </c>
      <c r="E2066" s="5" t="e">
        <f t="shared" ca="1" si="32"/>
        <v>#N/A</v>
      </c>
    </row>
    <row r="2067" spans="1:5" hidden="1" x14ac:dyDescent="0.3">
      <c r="A2067" t="e">
        <f ca="1">IF('Пятипредметные наборы'!$F21 &gt;=Параметры!$A$2,"{"&amp;'Пятипредметные наборы'!A21&amp;", "&amp;'Пятипредметные наборы'!C21&amp;", "&amp;'Пятипредметные наборы'!D21&amp;", "&amp;'Пятипредметные наборы'!E21&amp;"}","")</f>
        <v>#N/A</v>
      </c>
      <c r="B2067" t="e">
        <f ca="1">IF('Пятипредметные наборы'!$F21 &gt;=Параметры!$A$2,"{"&amp;'Пятипредметные наборы'!B21&amp;"}","")</f>
        <v>#N/A</v>
      </c>
      <c r="C2067" t="e">
        <f ca="1">'Пятипредметные наборы'!$F21/COUNT('Список покупок'!$A$2:$A$31)</f>
        <v>#N/A</v>
      </c>
      <c r="D2067" t="e">
        <f ca="1">'Пятипредметные наборы'!$F21/INDIRECT(ADDRESS(MATCH(A2067,Таблицы!$T$3:$T$212)+1,5,,,Таблицы!$T$1))</f>
        <v>#N/A</v>
      </c>
      <c r="E2067" s="5" t="e">
        <f t="shared" ca="1" si="32"/>
        <v>#N/A</v>
      </c>
    </row>
    <row r="2068" spans="1:5" hidden="1" x14ac:dyDescent="0.3">
      <c r="A2068" t="e">
        <f ca="1">IF('Пятипредметные наборы'!$F22 &gt;=Параметры!$A$2,"{"&amp;'Пятипредметные наборы'!A22&amp;", "&amp;'Пятипредметные наборы'!C22&amp;", "&amp;'Пятипредметные наборы'!D22&amp;", "&amp;'Пятипредметные наборы'!E22&amp;"}","")</f>
        <v>#N/A</v>
      </c>
      <c r="B2068" t="e">
        <f ca="1">IF('Пятипредметные наборы'!$F22 &gt;=Параметры!$A$2,"{"&amp;'Пятипредметные наборы'!B22&amp;"}","")</f>
        <v>#N/A</v>
      </c>
      <c r="C2068" t="e">
        <f ca="1">'Пятипредметные наборы'!$F22/COUNT('Список покупок'!$A$2:$A$31)</f>
        <v>#N/A</v>
      </c>
      <c r="D2068" t="e">
        <f ca="1">'Пятипредметные наборы'!$F22/INDIRECT(ADDRESS(MATCH(A2068,Таблицы!$T$3:$T$212)+1,5,,,Таблицы!$T$1))</f>
        <v>#N/A</v>
      </c>
      <c r="E2068" s="5" t="e">
        <f t="shared" ca="1" si="32"/>
        <v>#N/A</v>
      </c>
    </row>
    <row r="2069" spans="1:5" hidden="1" x14ac:dyDescent="0.3">
      <c r="A2069" t="e">
        <f ca="1">IF('Пятипредметные наборы'!$F23 &gt;=Параметры!$A$2,"{"&amp;'Пятипредметные наборы'!A23&amp;", "&amp;'Пятипредметные наборы'!C23&amp;", "&amp;'Пятипредметные наборы'!D23&amp;", "&amp;'Пятипредметные наборы'!E23&amp;"}","")</f>
        <v>#N/A</v>
      </c>
      <c r="B2069" t="e">
        <f ca="1">IF('Пятипредметные наборы'!$F23 &gt;=Параметры!$A$2,"{"&amp;'Пятипредметные наборы'!B23&amp;"}","")</f>
        <v>#N/A</v>
      </c>
      <c r="C2069" t="e">
        <f ca="1">'Пятипредметные наборы'!$F23/COUNT('Список покупок'!$A$2:$A$31)</f>
        <v>#N/A</v>
      </c>
      <c r="D2069" t="e">
        <f ca="1">'Пятипредметные наборы'!$F23/INDIRECT(ADDRESS(MATCH(A2069,Таблицы!$T$3:$T$212)+1,5,,,Таблицы!$T$1))</f>
        <v>#N/A</v>
      </c>
      <c r="E2069" s="5" t="e">
        <f t="shared" ca="1" si="32"/>
        <v>#N/A</v>
      </c>
    </row>
    <row r="2070" spans="1:5" hidden="1" x14ac:dyDescent="0.3">
      <c r="A2070" t="e">
        <f ca="1">IF('Пятипредметные наборы'!$F24 &gt;=Параметры!$A$2,"{"&amp;'Пятипредметные наборы'!A24&amp;", "&amp;'Пятипредметные наборы'!C24&amp;", "&amp;'Пятипредметные наборы'!D24&amp;", "&amp;'Пятипредметные наборы'!E24&amp;"}","")</f>
        <v>#N/A</v>
      </c>
      <c r="B2070" t="e">
        <f ca="1">IF('Пятипредметные наборы'!$F24 &gt;=Параметры!$A$2,"{"&amp;'Пятипредметные наборы'!B24&amp;"}","")</f>
        <v>#N/A</v>
      </c>
      <c r="C2070" t="e">
        <f ca="1">'Пятипредметные наборы'!$F24/COUNT('Список покупок'!$A$2:$A$31)</f>
        <v>#N/A</v>
      </c>
      <c r="D2070" t="e">
        <f ca="1">'Пятипредметные наборы'!$F24/INDIRECT(ADDRESS(MATCH(A2070,Таблицы!$T$3:$T$212)+1,5,,,Таблицы!$T$1))</f>
        <v>#N/A</v>
      </c>
      <c r="E2070" s="5" t="e">
        <f t="shared" ca="1" si="32"/>
        <v>#N/A</v>
      </c>
    </row>
    <row r="2071" spans="1:5" hidden="1" x14ac:dyDescent="0.3">
      <c r="A2071" t="e">
        <f ca="1">IF('Пятипредметные наборы'!$F25 &gt;=Параметры!$A$2,"{"&amp;'Пятипредметные наборы'!A25&amp;", "&amp;'Пятипредметные наборы'!C25&amp;", "&amp;'Пятипредметные наборы'!D25&amp;", "&amp;'Пятипредметные наборы'!E25&amp;"}","")</f>
        <v>#N/A</v>
      </c>
      <c r="B2071" t="e">
        <f ca="1">IF('Пятипредметные наборы'!$F25 &gt;=Параметры!$A$2,"{"&amp;'Пятипредметные наборы'!B25&amp;"}","")</f>
        <v>#N/A</v>
      </c>
      <c r="C2071" t="e">
        <f ca="1">'Пятипредметные наборы'!$F25/COUNT('Список покупок'!$A$2:$A$31)</f>
        <v>#N/A</v>
      </c>
      <c r="D2071" t="e">
        <f ca="1">'Пятипредметные наборы'!$F25/INDIRECT(ADDRESS(MATCH(A2071,Таблицы!$T$3:$T$212)+1,5,,,Таблицы!$T$1))</f>
        <v>#N/A</v>
      </c>
      <c r="E2071" s="5" t="e">
        <f t="shared" ca="1" si="32"/>
        <v>#N/A</v>
      </c>
    </row>
    <row r="2072" spans="1:5" hidden="1" x14ac:dyDescent="0.3">
      <c r="A2072" t="e">
        <f ca="1">IF('Пятипредметные наборы'!$F26 &gt;=Параметры!$A$2,"{"&amp;'Пятипредметные наборы'!A26&amp;", "&amp;'Пятипредметные наборы'!C26&amp;", "&amp;'Пятипредметные наборы'!D26&amp;", "&amp;'Пятипредметные наборы'!E26&amp;"}","")</f>
        <v>#N/A</v>
      </c>
      <c r="B2072" t="e">
        <f ca="1">IF('Пятипредметные наборы'!$F26 &gt;=Параметры!$A$2,"{"&amp;'Пятипредметные наборы'!B26&amp;"}","")</f>
        <v>#N/A</v>
      </c>
      <c r="C2072" t="e">
        <f ca="1">'Пятипредметные наборы'!$F26/COUNT('Список покупок'!$A$2:$A$31)</f>
        <v>#N/A</v>
      </c>
      <c r="D2072" t="e">
        <f ca="1">'Пятипредметные наборы'!$F26/INDIRECT(ADDRESS(MATCH(A2072,Таблицы!$T$3:$T$212)+1,5,,,Таблицы!$T$1))</f>
        <v>#N/A</v>
      </c>
      <c r="E2072" s="5" t="e">
        <f t="shared" ca="1" si="32"/>
        <v>#N/A</v>
      </c>
    </row>
    <row r="2073" spans="1:5" hidden="1" x14ac:dyDescent="0.3">
      <c r="A2073" t="e">
        <f ca="1">IF('Пятипредметные наборы'!$F27 &gt;=Параметры!$A$2,"{"&amp;'Пятипредметные наборы'!A27&amp;", "&amp;'Пятипредметные наборы'!C27&amp;", "&amp;'Пятипредметные наборы'!D27&amp;", "&amp;'Пятипредметные наборы'!E27&amp;"}","")</f>
        <v>#N/A</v>
      </c>
      <c r="B2073" t="e">
        <f ca="1">IF('Пятипредметные наборы'!$F27 &gt;=Параметры!$A$2,"{"&amp;'Пятипредметные наборы'!B27&amp;"}","")</f>
        <v>#N/A</v>
      </c>
      <c r="C2073" t="e">
        <f ca="1">'Пятипредметные наборы'!$F27/COUNT('Список покупок'!$A$2:$A$31)</f>
        <v>#N/A</v>
      </c>
      <c r="D2073" t="e">
        <f ca="1">'Пятипредметные наборы'!$F27/INDIRECT(ADDRESS(MATCH(A2073,Таблицы!$T$3:$T$212)+1,5,,,Таблицы!$T$1))</f>
        <v>#N/A</v>
      </c>
      <c r="E2073" s="5" t="e">
        <f t="shared" ca="1" si="32"/>
        <v>#N/A</v>
      </c>
    </row>
    <row r="2074" spans="1:5" hidden="1" x14ac:dyDescent="0.3">
      <c r="A2074" t="e">
        <f ca="1">IF('Пятипредметные наборы'!$F28 &gt;=Параметры!$A$2,"{"&amp;'Пятипредметные наборы'!A28&amp;", "&amp;'Пятипредметные наборы'!C28&amp;", "&amp;'Пятипредметные наборы'!D28&amp;", "&amp;'Пятипредметные наборы'!E28&amp;"}","")</f>
        <v>#N/A</v>
      </c>
      <c r="B2074" t="e">
        <f ca="1">IF('Пятипредметные наборы'!$F28 &gt;=Параметры!$A$2,"{"&amp;'Пятипредметные наборы'!B28&amp;"}","")</f>
        <v>#N/A</v>
      </c>
      <c r="C2074" t="e">
        <f ca="1">'Пятипредметные наборы'!$F28/COUNT('Список покупок'!$A$2:$A$31)</f>
        <v>#N/A</v>
      </c>
      <c r="D2074" t="e">
        <f ca="1">'Пятипредметные наборы'!$F28/INDIRECT(ADDRESS(MATCH(A2074,Таблицы!$T$3:$T$212)+1,5,,,Таблицы!$T$1))</f>
        <v>#N/A</v>
      </c>
      <c r="E2074" s="5" t="e">
        <f t="shared" ca="1" si="32"/>
        <v>#N/A</v>
      </c>
    </row>
    <row r="2075" spans="1:5" hidden="1" x14ac:dyDescent="0.3">
      <c r="A2075" t="e">
        <f ca="1">IF('Пятипредметные наборы'!$F29 &gt;=Параметры!$A$2,"{"&amp;'Пятипредметные наборы'!A29&amp;", "&amp;'Пятипредметные наборы'!C29&amp;", "&amp;'Пятипредметные наборы'!D29&amp;", "&amp;'Пятипредметные наборы'!E29&amp;"}","")</f>
        <v>#N/A</v>
      </c>
      <c r="B2075" t="e">
        <f ca="1">IF('Пятипредметные наборы'!$F29 &gt;=Параметры!$A$2,"{"&amp;'Пятипредметные наборы'!B29&amp;"}","")</f>
        <v>#N/A</v>
      </c>
      <c r="C2075" t="e">
        <f ca="1">'Пятипредметные наборы'!$F29/COUNT('Список покупок'!$A$2:$A$31)</f>
        <v>#N/A</v>
      </c>
      <c r="D2075" t="e">
        <f ca="1">'Пятипредметные наборы'!$F29/INDIRECT(ADDRESS(MATCH(A2075,Таблицы!$T$3:$T$212)+1,5,,,Таблицы!$T$1))</f>
        <v>#N/A</v>
      </c>
      <c r="E2075" s="5" t="e">
        <f t="shared" ca="1" si="32"/>
        <v>#N/A</v>
      </c>
    </row>
    <row r="2076" spans="1:5" hidden="1" x14ac:dyDescent="0.3">
      <c r="A2076" t="e">
        <f ca="1">IF('Пятипредметные наборы'!$F30 &gt;=Параметры!$A$2,"{"&amp;'Пятипредметные наборы'!A30&amp;", "&amp;'Пятипредметные наборы'!C30&amp;", "&amp;'Пятипредметные наборы'!D30&amp;", "&amp;'Пятипредметные наборы'!E30&amp;"}","")</f>
        <v>#N/A</v>
      </c>
      <c r="B2076" t="e">
        <f ca="1">IF('Пятипредметные наборы'!$F30 &gt;=Параметры!$A$2,"{"&amp;'Пятипредметные наборы'!B30&amp;"}","")</f>
        <v>#N/A</v>
      </c>
      <c r="C2076" t="e">
        <f ca="1">'Пятипредметные наборы'!$F30/COUNT('Список покупок'!$A$2:$A$31)</f>
        <v>#N/A</v>
      </c>
      <c r="D2076" t="e">
        <f ca="1">'Пятипредметные наборы'!$F30/INDIRECT(ADDRESS(MATCH(A2076,Таблицы!$T$3:$T$212)+1,5,,,Таблицы!$T$1))</f>
        <v>#N/A</v>
      </c>
      <c r="E2076" s="5" t="e">
        <f t="shared" ca="1" si="32"/>
        <v>#N/A</v>
      </c>
    </row>
    <row r="2077" spans="1:5" hidden="1" x14ac:dyDescent="0.3">
      <c r="A2077" t="str">
        <f ca="1">IF('Пятипредметные наборы'!$F31 &gt;=Параметры!$A$2,"{"&amp;'Пятипредметные наборы'!A31&amp;", "&amp;'Пятипредметные наборы'!C31&amp;", "&amp;'Пятипредметные наборы'!D31&amp;", "&amp;'Пятипредметные наборы'!E31&amp;"}","")</f>
        <v/>
      </c>
      <c r="B2077" t="str">
        <f ca="1">IF('Пятипредметные наборы'!$F31 &gt;=Параметры!$A$2,"{"&amp;'Пятипредметные наборы'!B31&amp;"}","")</f>
        <v/>
      </c>
      <c r="C2077">
        <f ca="1">'Пятипредметные наборы'!$F31/COUNT('Список покупок'!$A$2:$A$31)</f>
        <v>6.6666666666666666E-2</v>
      </c>
      <c r="D2077" t="e">
        <f ca="1">'Пятипредметные наборы'!$F31/INDIRECT(ADDRESS(MATCH(A2077,Таблицы!$T$3:$T$212)+1,5,,,Таблицы!$T$1))</f>
        <v>#N/A</v>
      </c>
      <c r="E2077" s="5" t="e">
        <f t="shared" ca="1" si="32"/>
        <v>#N/A</v>
      </c>
    </row>
    <row r="2078" spans="1:5" hidden="1" x14ac:dyDescent="0.3">
      <c r="A2078" t="e">
        <f ca="1">IF('Пятипредметные наборы'!$F32 &gt;=Параметры!$A$2,"{"&amp;'Пятипредметные наборы'!A32&amp;", "&amp;'Пятипредметные наборы'!C32&amp;", "&amp;'Пятипредметные наборы'!D32&amp;", "&amp;'Пятипредметные наборы'!E32&amp;"}","")</f>
        <v>#N/A</v>
      </c>
      <c r="B2078" t="e">
        <f ca="1">IF('Пятипредметные наборы'!$F32 &gt;=Параметры!$A$2,"{"&amp;'Пятипредметные наборы'!B32&amp;"}","")</f>
        <v>#N/A</v>
      </c>
      <c r="C2078" t="e">
        <f ca="1">'Пятипредметные наборы'!$F32/COUNT('Список покупок'!$A$2:$A$31)</f>
        <v>#N/A</v>
      </c>
      <c r="D2078" t="e">
        <f ca="1">'Пятипредметные наборы'!$F32/INDIRECT(ADDRESS(MATCH(A2078,Таблицы!$T$3:$T$212)+1,5,,,Таблицы!$T$1))</f>
        <v>#N/A</v>
      </c>
      <c r="E2078" s="5" t="e">
        <f t="shared" ca="1" si="32"/>
        <v>#N/A</v>
      </c>
    </row>
    <row r="2079" spans="1:5" hidden="1" x14ac:dyDescent="0.3">
      <c r="A2079" t="e">
        <f ca="1">IF('Пятипредметные наборы'!$F33 &gt;=Параметры!$A$2,"{"&amp;'Пятипредметные наборы'!A33&amp;", "&amp;'Пятипредметные наборы'!C33&amp;", "&amp;'Пятипредметные наборы'!D33&amp;", "&amp;'Пятипредметные наборы'!E33&amp;"}","")</f>
        <v>#N/A</v>
      </c>
      <c r="B2079" t="e">
        <f ca="1">IF('Пятипредметные наборы'!$F33 &gt;=Параметры!$A$2,"{"&amp;'Пятипредметные наборы'!B33&amp;"}","")</f>
        <v>#N/A</v>
      </c>
      <c r="C2079" t="e">
        <f ca="1">'Пятипредметные наборы'!$F33/COUNT('Список покупок'!$A$2:$A$31)</f>
        <v>#N/A</v>
      </c>
      <c r="D2079" t="e">
        <f ca="1">'Пятипредметные наборы'!$F33/INDIRECT(ADDRESS(MATCH(A2079,Таблицы!$T$3:$T$212)+1,5,,,Таблицы!$T$1))</f>
        <v>#N/A</v>
      </c>
      <c r="E2079" s="5" t="e">
        <f t="shared" ca="1" si="32"/>
        <v>#N/A</v>
      </c>
    </row>
    <row r="2080" spans="1:5" hidden="1" x14ac:dyDescent="0.3">
      <c r="A2080" t="e">
        <f ca="1">IF('Пятипредметные наборы'!$F34 &gt;=Параметры!$A$2,"{"&amp;'Пятипредметные наборы'!A34&amp;", "&amp;'Пятипредметные наборы'!C34&amp;", "&amp;'Пятипредметные наборы'!D34&amp;", "&amp;'Пятипредметные наборы'!E34&amp;"}","")</f>
        <v>#N/A</v>
      </c>
      <c r="B2080" t="e">
        <f ca="1">IF('Пятипредметные наборы'!$F34 &gt;=Параметры!$A$2,"{"&amp;'Пятипредметные наборы'!B34&amp;"}","")</f>
        <v>#N/A</v>
      </c>
      <c r="C2080" t="e">
        <f ca="1">'Пятипредметные наборы'!$F34/COUNT('Список покупок'!$A$2:$A$31)</f>
        <v>#N/A</v>
      </c>
      <c r="D2080" t="e">
        <f ca="1">'Пятипредметные наборы'!$F34/INDIRECT(ADDRESS(MATCH(A2080,Таблицы!$T$3:$T$212)+1,5,,,Таблицы!$T$1))</f>
        <v>#N/A</v>
      </c>
      <c r="E2080" s="5" t="e">
        <f t="shared" ca="1" si="32"/>
        <v>#N/A</v>
      </c>
    </row>
    <row r="2081" spans="1:5" hidden="1" x14ac:dyDescent="0.3">
      <c r="A2081" t="e">
        <f ca="1">IF('Пятипредметные наборы'!$F35 &gt;=Параметры!$A$2,"{"&amp;'Пятипредметные наборы'!A35&amp;", "&amp;'Пятипредметные наборы'!C35&amp;", "&amp;'Пятипредметные наборы'!D35&amp;", "&amp;'Пятипредметные наборы'!E35&amp;"}","")</f>
        <v>#N/A</v>
      </c>
      <c r="B2081" t="e">
        <f ca="1">IF('Пятипредметные наборы'!$F35 &gt;=Параметры!$A$2,"{"&amp;'Пятипредметные наборы'!B35&amp;"}","")</f>
        <v>#N/A</v>
      </c>
      <c r="C2081" t="e">
        <f ca="1">'Пятипредметные наборы'!$F35/COUNT('Список покупок'!$A$2:$A$31)</f>
        <v>#N/A</v>
      </c>
      <c r="D2081" t="e">
        <f ca="1">'Пятипредметные наборы'!$F35/INDIRECT(ADDRESS(MATCH(A2081,Таблицы!$T$3:$T$212)+1,5,,,Таблицы!$T$1))</f>
        <v>#N/A</v>
      </c>
      <c r="E2081" s="5" t="e">
        <f t="shared" ca="1" si="32"/>
        <v>#N/A</v>
      </c>
    </row>
    <row r="2082" spans="1:5" hidden="1" x14ac:dyDescent="0.3">
      <c r="A2082" t="str">
        <f ca="1">IF('Пятипредметные наборы'!$F36 &gt;=Параметры!$A$2,"{"&amp;'Пятипредметные наборы'!A36&amp;", "&amp;'Пятипредметные наборы'!C36&amp;", "&amp;'Пятипредметные наборы'!D36&amp;", "&amp;'Пятипредметные наборы'!E36&amp;"}","")</f>
        <v/>
      </c>
      <c r="B2082" t="str">
        <f ca="1">IF('Пятипредметные наборы'!$F36 &gt;=Параметры!$A$2,"{"&amp;'Пятипредметные наборы'!B36&amp;"}","")</f>
        <v/>
      </c>
      <c r="C2082">
        <f ca="1">'Пятипредметные наборы'!$F36/COUNT('Список покупок'!$A$2:$A$31)</f>
        <v>0</v>
      </c>
      <c r="D2082" t="e">
        <f ca="1">'Пятипредметные наборы'!$F36/INDIRECT(ADDRESS(MATCH(A2082,Таблицы!$T$3:$T$212)+1,5,,,Таблицы!$T$1))</f>
        <v>#N/A</v>
      </c>
      <c r="E2082" s="5" t="e">
        <f t="shared" ca="1" si="32"/>
        <v>#N/A</v>
      </c>
    </row>
    <row r="2083" spans="1:5" hidden="1" x14ac:dyDescent="0.3">
      <c r="A2083" t="e">
        <f ca="1">IF('Пятипредметные наборы'!$F37 &gt;=Параметры!$A$2,"{"&amp;'Пятипредметные наборы'!A37&amp;", "&amp;'Пятипредметные наборы'!C37&amp;", "&amp;'Пятипредметные наборы'!D37&amp;", "&amp;'Пятипредметные наборы'!E37&amp;"}","")</f>
        <v>#N/A</v>
      </c>
      <c r="B2083" t="e">
        <f ca="1">IF('Пятипредметные наборы'!$F37 &gt;=Параметры!$A$2,"{"&amp;'Пятипредметные наборы'!B37&amp;"}","")</f>
        <v>#N/A</v>
      </c>
      <c r="C2083" t="e">
        <f ca="1">'Пятипредметные наборы'!$F37/COUNT('Список покупок'!$A$2:$A$31)</f>
        <v>#N/A</v>
      </c>
      <c r="D2083" t="e">
        <f ca="1">'Пятипредметные наборы'!$F37/INDIRECT(ADDRESS(MATCH(A2083,Таблицы!$T$3:$T$212)+1,5,,,Таблицы!$T$1))</f>
        <v>#N/A</v>
      </c>
      <c r="E2083" s="5" t="e">
        <f t="shared" ca="1" si="32"/>
        <v>#N/A</v>
      </c>
    </row>
    <row r="2084" spans="1:5" hidden="1" x14ac:dyDescent="0.3">
      <c r="A2084" t="e">
        <f ca="1">IF('Пятипредметные наборы'!$F38 &gt;=Параметры!$A$2,"{"&amp;'Пятипредметные наборы'!A38&amp;", "&amp;'Пятипредметные наборы'!C38&amp;", "&amp;'Пятипредметные наборы'!D38&amp;", "&amp;'Пятипредметные наборы'!E38&amp;"}","")</f>
        <v>#N/A</v>
      </c>
      <c r="B2084" t="e">
        <f ca="1">IF('Пятипредметные наборы'!$F38 &gt;=Параметры!$A$2,"{"&amp;'Пятипредметные наборы'!B38&amp;"}","")</f>
        <v>#N/A</v>
      </c>
      <c r="C2084" t="e">
        <f ca="1">'Пятипредметные наборы'!$F38/COUNT('Список покупок'!$A$2:$A$31)</f>
        <v>#N/A</v>
      </c>
      <c r="D2084" t="e">
        <f ca="1">'Пятипредметные наборы'!$F38/INDIRECT(ADDRESS(MATCH(A2084,Таблицы!$T$3:$T$212)+1,5,,,Таблицы!$T$1))</f>
        <v>#N/A</v>
      </c>
      <c r="E2084" s="5" t="e">
        <f t="shared" ca="1" si="32"/>
        <v>#N/A</v>
      </c>
    </row>
    <row r="2085" spans="1:5" hidden="1" x14ac:dyDescent="0.3">
      <c r="A2085" t="e">
        <f ca="1">IF('Пятипредметные наборы'!$F39 &gt;=Параметры!$A$2,"{"&amp;'Пятипредметные наборы'!A39&amp;", "&amp;'Пятипредметные наборы'!C39&amp;", "&amp;'Пятипредметные наборы'!D39&amp;", "&amp;'Пятипредметные наборы'!E39&amp;"}","")</f>
        <v>#N/A</v>
      </c>
      <c r="B2085" t="e">
        <f ca="1">IF('Пятипредметные наборы'!$F39 &gt;=Параметры!$A$2,"{"&amp;'Пятипредметные наборы'!B39&amp;"}","")</f>
        <v>#N/A</v>
      </c>
      <c r="C2085" t="e">
        <f ca="1">'Пятипредметные наборы'!$F39/COUNT('Список покупок'!$A$2:$A$31)</f>
        <v>#N/A</v>
      </c>
      <c r="D2085" t="e">
        <f ca="1">'Пятипредметные наборы'!$F39/INDIRECT(ADDRESS(MATCH(A2085,Таблицы!$T$3:$T$212)+1,5,,,Таблицы!$T$1))</f>
        <v>#N/A</v>
      </c>
      <c r="E2085" s="5" t="e">
        <f t="shared" ca="1" si="32"/>
        <v>#N/A</v>
      </c>
    </row>
    <row r="2086" spans="1:5" hidden="1" x14ac:dyDescent="0.3">
      <c r="A2086" t="e">
        <f ca="1">IF('Пятипредметные наборы'!$F40 &gt;=Параметры!$A$2,"{"&amp;'Пятипредметные наборы'!A40&amp;", "&amp;'Пятипредметные наборы'!C40&amp;", "&amp;'Пятипредметные наборы'!D40&amp;", "&amp;'Пятипредметные наборы'!E40&amp;"}","")</f>
        <v>#N/A</v>
      </c>
      <c r="B2086" t="e">
        <f ca="1">IF('Пятипредметные наборы'!$F40 &gt;=Параметры!$A$2,"{"&amp;'Пятипредметные наборы'!B40&amp;"}","")</f>
        <v>#N/A</v>
      </c>
      <c r="C2086" t="e">
        <f ca="1">'Пятипредметные наборы'!$F40/COUNT('Список покупок'!$A$2:$A$31)</f>
        <v>#N/A</v>
      </c>
      <c r="D2086" t="e">
        <f ca="1">'Пятипредметные наборы'!$F40/INDIRECT(ADDRESS(MATCH(A2086,Таблицы!$T$3:$T$212)+1,5,,,Таблицы!$T$1))</f>
        <v>#N/A</v>
      </c>
      <c r="E2086" s="5" t="e">
        <f t="shared" ca="1" si="32"/>
        <v>#N/A</v>
      </c>
    </row>
    <row r="2087" spans="1:5" hidden="1" x14ac:dyDescent="0.3">
      <c r="A2087" t="e">
        <f ca="1">IF('Пятипредметные наборы'!$F41 &gt;=Параметры!$A$2,"{"&amp;'Пятипредметные наборы'!A41&amp;", "&amp;'Пятипредметные наборы'!C41&amp;", "&amp;'Пятипредметные наборы'!D41&amp;", "&amp;'Пятипредметные наборы'!E41&amp;"}","")</f>
        <v>#N/A</v>
      </c>
      <c r="B2087" t="e">
        <f ca="1">IF('Пятипредметные наборы'!$F41 &gt;=Параметры!$A$2,"{"&amp;'Пятипредметные наборы'!B41&amp;"}","")</f>
        <v>#N/A</v>
      </c>
      <c r="C2087" t="e">
        <f ca="1">'Пятипредметные наборы'!$F41/COUNT('Список покупок'!$A$2:$A$31)</f>
        <v>#N/A</v>
      </c>
      <c r="D2087" t="e">
        <f ca="1">'Пятипредметные наборы'!$F41/INDIRECT(ADDRESS(MATCH(A2087,Таблицы!$T$3:$T$212)+1,5,,,Таблицы!$T$1))</f>
        <v>#N/A</v>
      </c>
      <c r="E2087" s="5" t="e">
        <f t="shared" ca="1" si="32"/>
        <v>#N/A</v>
      </c>
    </row>
    <row r="2088" spans="1:5" hidden="1" x14ac:dyDescent="0.3">
      <c r="A2088" t="e">
        <f ca="1">IF('Пятипредметные наборы'!$F42 &gt;=Параметры!$A$2,"{"&amp;'Пятипредметные наборы'!A42&amp;", "&amp;'Пятипредметные наборы'!C42&amp;", "&amp;'Пятипредметные наборы'!D42&amp;", "&amp;'Пятипредметные наборы'!E42&amp;"}","")</f>
        <v>#N/A</v>
      </c>
      <c r="B2088" t="e">
        <f ca="1">IF('Пятипредметные наборы'!$F42 &gt;=Параметры!$A$2,"{"&amp;'Пятипредметные наборы'!B42&amp;"}","")</f>
        <v>#N/A</v>
      </c>
      <c r="C2088" t="e">
        <f ca="1">'Пятипредметные наборы'!$F42/COUNT('Список покупок'!$A$2:$A$31)</f>
        <v>#N/A</v>
      </c>
      <c r="D2088" t="e">
        <f ca="1">'Пятипредметные наборы'!$F42/INDIRECT(ADDRESS(MATCH(A2088,Таблицы!$T$3:$T$212)+1,5,,,Таблицы!$T$1))</f>
        <v>#N/A</v>
      </c>
      <c r="E2088" s="5" t="e">
        <f t="shared" ca="1" si="32"/>
        <v>#N/A</v>
      </c>
    </row>
    <row r="2089" spans="1:5" hidden="1" x14ac:dyDescent="0.3">
      <c r="A2089" t="e">
        <f ca="1">IF('Пятипредметные наборы'!$F43 &gt;=Параметры!$A$2,"{"&amp;'Пятипредметные наборы'!A43&amp;", "&amp;'Пятипредметные наборы'!C43&amp;", "&amp;'Пятипредметные наборы'!D43&amp;", "&amp;'Пятипредметные наборы'!E43&amp;"}","")</f>
        <v>#N/A</v>
      </c>
      <c r="B2089" t="e">
        <f ca="1">IF('Пятипредметные наборы'!$F43 &gt;=Параметры!$A$2,"{"&amp;'Пятипредметные наборы'!B43&amp;"}","")</f>
        <v>#N/A</v>
      </c>
      <c r="C2089" t="e">
        <f ca="1">'Пятипредметные наборы'!$F43/COUNT('Список покупок'!$A$2:$A$31)</f>
        <v>#N/A</v>
      </c>
      <c r="D2089" t="e">
        <f ca="1">'Пятипредметные наборы'!$F43/INDIRECT(ADDRESS(MATCH(A2089,Таблицы!$T$3:$T$212)+1,5,,,Таблицы!$T$1))</f>
        <v>#N/A</v>
      </c>
      <c r="E2089" s="5" t="e">
        <f t="shared" ca="1" si="32"/>
        <v>#N/A</v>
      </c>
    </row>
    <row r="2090" spans="1:5" hidden="1" x14ac:dyDescent="0.3">
      <c r="A2090" t="e">
        <f ca="1">IF('Пятипредметные наборы'!$F44 &gt;=Параметры!$A$2,"{"&amp;'Пятипредметные наборы'!A44&amp;", "&amp;'Пятипредметные наборы'!C44&amp;", "&amp;'Пятипредметные наборы'!D44&amp;", "&amp;'Пятипредметные наборы'!E44&amp;"}","")</f>
        <v>#N/A</v>
      </c>
      <c r="B2090" t="e">
        <f ca="1">IF('Пятипредметные наборы'!$F44 &gt;=Параметры!$A$2,"{"&amp;'Пятипредметные наборы'!B44&amp;"}","")</f>
        <v>#N/A</v>
      </c>
      <c r="C2090" t="e">
        <f ca="1">'Пятипредметные наборы'!$F44/COUNT('Список покупок'!$A$2:$A$31)</f>
        <v>#N/A</v>
      </c>
      <c r="D2090" t="e">
        <f ca="1">'Пятипредметные наборы'!$F44/INDIRECT(ADDRESS(MATCH(A2090,Таблицы!$T$3:$T$212)+1,5,,,Таблицы!$T$1))</f>
        <v>#N/A</v>
      </c>
      <c r="E2090" s="5" t="e">
        <f t="shared" ca="1" si="32"/>
        <v>#N/A</v>
      </c>
    </row>
    <row r="2091" spans="1:5" hidden="1" x14ac:dyDescent="0.3">
      <c r="A2091" t="e">
        <f ca="1">IF('Пятипредметные наборы'!$F45 &gt;=Параметры!$A$2,"{"&amp;'Пятипредметные наборы'!A45&amp;", "&amp;'Пятипредметные наборы'!C45&amp;", "&amp;'Пятипредметные наборы'!D45&amp;", "&amp;'Пятипредметные наборы'!E45&amp;"}","")</f>
        <v>#N/A</v>
      </c>
      <c r="B2091" t="e">
        <f ca="1">IF('Пятипредметные наборы'!$F45 &gt;=Параметры!$A$2,"{"&amp;'Пятипредметные наборы'!B45&amp;"}","")</f>
        <v>#N/A</v>
      </c>
      <c r="C2091" t="e">
        <f ca="1">'Пятипредметные наборы'!$F45/COUNT('Список покупок'!$A$2:$A$31)</f>
        <v>#N/A</v>
      </c>
      <c r="D2091" t="e">
        <f ca="1">'Пятипредметные наборы'!$F45/INDIRECT(ADDRESS(MATCH(A2091,Таблицы!$T$3:$T$212)+1,5,,,Таблицы!$T$1))</f>
        <v>#N/A</v>
      </c>
      <c r="E2091" s="5" t="e">
        <f t="shared" ca="1" si="32"/>
        <v>#N/A</v>
      </c>
    </row>
    <row r="2092" spans="1:5" hidden="1" x14ac:dyDescent="0.3">
      <c r="A2092" t="e">
        <f ca="1">IF('Пятипредметные наборы'!$F46 &gt;=Параметры!$A$2,"{"&amp;'Пятипредметные наборы'!A46&amp;", "&amp;'Пятипредметные наборы'!C46&amp;", "&amp;'Пятипредметные наборы'!D46&amp;", "&amp;'Пятипредметные наборы'!E46&amp;"}","")</f>
        <v>#N/A</v>
      </c>
      <c r="B2092" t="e">
        <f ca="1">IF('Пятипредметные наборы'!$F46 &gt;=Параметры!$A$2,"{"&amp;'Пятипредметные наборы'!B46&amp;"}","")</f>
        <v>#N/A</v>
      </c>
      <c r="C2092" t="e">
        <f ca="1">'Пятипредметные наборы'!$F46/COUNT('Список покупок'!$A$2:$A$31)</f>
        <v>#N/A</v>
      </c>
      <c r="D2092" t="e">
        <f ca="1">'Пятипредметные наборы'!$F46/INDIRECT(ADDRESS(MATCH(A2092,Таблицы!$T$3:$T$212)+1,5,,,Таблицы!$T$1))</f>
        <v>#N/A</v>
      </c>
      <c r="E2092" s="5" t="e">
        <f t="shared" ca="1" si="32"/>
        <v>#N/A</v>
      </c>
    </row>
    <row r="2093" spans="1:5" hidden="1" x14ac:dyDescent="0.3">
      <c r="A2093" t="str">
        <f ca="1">IF('Пятипредметные наборы'!$F47 &gt;=Параметры!$A$2,"{"&amp;'Пятипредметные наборы'!A47&amp;", "&amp;'Пятипредметные наборы'!C47&amp;", "&amp;'Пятипредметные наборы'!D47&amp;", "&amp;'Пятипредметные наборы'!E47&amp;"}","")</f>
        <v/>
      </c>
      <c r="B2093" t="str">
        <f ca="1">IF('Пятипредметные наборы'!$F47 &gt;=Параметры!$A$2,"{"&amp;'Пятипредметные наборы'!B47&amp;"}","")</f>
        <v/>
      </c>
      <c r="C2093">
        <f ca="1">'Пятипредметные наборы'!$F47/COUNT('Список покупок'!$A$2:$A$31)</f>
        <v>3.3333333333333333E-2</v>
      </c>
      <c r="D2093" t="e">
        <f ca="1">'Пятипредметные наборы'!$F47/INDIRECT(ADDRESS(MATCH(A2093,Таблицы!$T$3:$T$212)+1,5,,,Таблицы!$T$1))</f>
        <v>#N/A</v>
      </c>
      <c r="E2093" s="5" t="e">
        <f t="shared" ca="1" si="32"/>
        <v>#N/A</v>
      </c>
    </row>
    <row r="2094" spans="1:5" hidden="1" x14ac:dyDescent="0.3">
      <c r="A2094" t="e">
        <f ca="1">IF('Пятипредметные наборы'!$F48 &gt;=Параметры!$A$2,"{"&amp;'Пятипредметные наборы'!A48&amp;", "&amp;'Пятипредметные наборы'!C48&amp;", "&amp;'Пятипредметные наборы'!D48&amp;", "&amp;'Пятипредметные наборы'!E48&amp;"}","")</f>
        <v>#N/A</v>
      </c>
      <c r="B2094" t="e">
        <f ca="1">IF('Пятипредметные наборы'!$F48 &gt;=Параметры!$A$2,"{"&amp;'Пятипредметные наборы'!B48&amp;"}","")</f>
        <v>#N/A</v>
      </c>
      <c r="C2094" t="e">
        <f ca="1">'Пятипредметные наборы'!$F48/COUNT('Список покупок'!$A$2:$A$31)</f>
        <v>#N/A</v>
      </c>
      <c r="D2094" t="e">
        <f ca="1">'Пятипредметные наборы'!$F48/INDIRECT(ADDRESS(MATCH(A2094,Таблицы!$T$3:$T$212)+1,5,,,Таблицы!$T$1))</f>
        <v>#N/A</v>
      </c>
      <c r="E2094" s="5" t="e">
        <f t="shared" ca="1" si="32"/>
        <v>#N/A</v>
      </c>
    </row>
    <row r="2095" spans="1:5" hidden="1" x14ac:dyDescent="0.3">
      <c r="A2095" t="e">
        <f ca="1">IF('Пятипредметные наборы'!$F49 &gt;=Параметры!$A$2,"{"&amp;'Пятипредметные наборы'!A49&amp;", "&amp;'Пятипредметные наборы'!C49&amp;", "&amp;'Пятипредметные наборы'!D49&amp;", "&amp;'Пятипредметные наборы'!E49&amp;"}","")</f>
        <v>#N/A</v>
      </c>
      <c r="B2095" t="e">
        <f ca="1">IF('Пятипредметные наборы'!$F49 &gt;=Параметры!$A$2,"{"&amp;'Пятипредметные наборы'!B49&amp;"}","")</f>
        <v>#N/A</v>
      </c>
      <c r="C2095" t="e">
        <f ca="1">'Пятипредметные наборы'!$F49/COUNT('Список покупок'!$A$2:$A$31)</f>
        <v>#N/A</v>
      </c>
      <c r="D2095" t="e">
        <f ca="1">'Пятипредметные наборы'!$F49/INDIRECT(ADDRESS(MATCH(A2095,Таблицы!$T$3:$T$212)+1,5,,,Таблицы!$T$1))</f>
        <v>#N/A</v>
      </c>
      <c r="E2095" s="5" t="e">
        <f t="shared" ca="1" si="32"/>
        <v>#N/A</v>
      </c>
    </row>
    <row r="2096" spans="1:5" hidden="1" x14ac:dyDescent="0.3">
      <c r="A2096" t="e">
        <f ca="1">IF('Пятипредметные наборы'!$F50 &gt;=Параметры!$A$2,"{"&amp;'Пятипредметные наборы'!A50&amp;", "&amp;'Пятипредметные наборы'!C50&amp;", "&amp;'Пятипредметные наборы'!D50&amp;", "&amp;'Пятипредметные наборы'!E50&amp;"}","")</f>
        <v>#N/A</v>
      </c>
      <c r="B2096" t="e">
        <f ca="1">IF('Пятипредметные наборы'!$F50 &gt;=Параметры!$A$2,"{"&amp;'Пятипредметные наборы'!B50&amp;"}","")</f>
        <v>#N/A</v>
      </c>
      <c r="C2096" t="e">
        <f ca="1">'Пятипредметные наборы'!$F50/COUNT('Список покупок'!$A$2:$A$31)</f>
        <v>#N/A</v>
      </c>
      <c r="D2096" t="e">
        <f ca="1">'Пятипредметные наборы'!$F50/INDIRECT(ADDRESS(MATCH(A2096,Таблицы!$T$3:$T$212)+1,5,,,Таблицы!$T$1))</f>
        <v>#N/A</v>
      </c>
      <c r="E2096" s="5" t="e">
        <f t="shared" ca="1" si="32"/>
        <v>#N/A</v>
      </c>
    </row>
    <row r="2097" spans="1:5" hidden="1" x14ac:dyDescent="0.3">
      <c r="A2097" t="e">
        <f ca="1">IF('Пятипредметные наборы'!$F51 &gt;=Параметры!$A$2,"{"&amp;'Пятипредметные наборы'!A51&amp;", "&amp;'Пятипредметные наборы'!C51&amp;", "&amp;'Пятипредметные наборы'!D51&amp;", "&amp;'Пятипредметные наборы'!E51&amp;"}","")</f>
        <v>#N/A</v>
      </c>
      <c r="B2097" t="e">
        <f ca="1">IF('Пятипредметные наборы'!$F51 &gt;=Параметры!$A$2,"{"&amp;'Пятипредметные наборы'!B51&amp;"}","")</f>
        <v>#N/A</v>
      </c>
      <c r="C2097" t="e">
        <f ca="1">'Пятипредметные наборы'!$F51/COUNT('Список покупок'!$A$2:$A$31)</f>
        <v>#N/A</v>
      </c>
      <c r="D2097" t="e">
        <f ca="1">'Пятипредметные наборы'!$F51/INDIRECT(ADDRESS(MATCH(A2097,Таблицы!$T$3:$T$212)+1,5,,,Таблицы!$T$1))</f>
        <v>#N/A</v>
      </c>
      <c r="E2097" s="5" t="e">
        <f t="shared" ca="1" si="32"/>
        <v>#N/A</v>
      </c>
    </row>
    <row r="2098" spans="1:5" hidden="1" x14ac:dyDescent="0.3">
      <c r="A2098" t="e">
        <f ca="1">IF('Пятипредметные наборы'!$F52 &gt;=Параметры!$A$2,"{"&amp;'Пятипредметные наборы'!A52&amp;", "&amp;'Пятипредметные наборы'!C52&amp;", "&amp;'Пятипредметные наборы'!D52&amp;", "&amp;'Пятипредметные наборы'!E52&amp;"}","")</f>
        <v>#N/A</v>
      </c>
      <c r="B2098" t="e">
        <f ca="1">IF('Пятипредметные наборы'!$F52 &gt;=Параметры!$A$2,"{"&amp;'Пятипредметные наборы'!B52&amp;"}","")</f>
        <v>#N/A</v>
      </c>
      <c r="C2098" t="e">
        <f ca="1">'Пятипредметные наборы'!$F52/COUNT('Список покупок'!$A$2:$A$31)</f>
        <v>#N/A</v>
      </c>
      <c r="D2098" t="e">
        <f ca="1">'Пятипредметные наборы'!$F52/INDIRECT(ADDRESS(MATCH(A2098,Таблицы!$T$3:$T$212)+1,5,,,Таблицы!$T$1))</f>
        <v>#N/A</v>
      </c>
      <c r="E2098" s="5" t="e">
        <f t="shared" ca="1" si="32"/>
        <v>#N/A</v>
      </c>
    </row>
    <row r="2099" spans="1:5" hidden="1" x14ac:dyDescent="0.3">
      <c r="A2099" t="e">
        <f ca="1">IF('Пятипредметные наборы'!$F53 &gt;=Параметры!$A$2,"{"&amp;'Пятипредметные наборы'!A53&amp;", "&amp;'Пятипредметные наборы'!C53&amp;", "&amp;'Пятипредметные наборы'!D53&amp;", "&amp;'Пятипредметные наборы'!E53&amp;"}","")</f>
        <v>#N/A</v>
      </c>
      <c r="B2099" t="e">
        <f ca="1">IF('Пятипредметные наборы'!$F53 &gt;=Параметры!$A$2,"{"&amp;'Пятипредметные наборы'!B53&amp;"}","")</f>
        <v>#N/A</v>
      </c>
      <c r="C2099" t="e">
        <f ca="1">'Пятипредметные наборы'!$F53/COUNT('Список покупок'!$A$2:$A$31)</f>
        <v>#N/A</v>
      </c>
      <c r="D2099" t="e">
        <f ca="1">'Пятипредметные наборы'!$F53/INDIRECT(ADDRESS(MATCH(A2099,Таблицы!$T$3:$T$212)+1,5,,,Таблицы!$T$1))</f>
        <v>#N/A</v>
      </c>
      <c r="E2099" s="5" t="e">
        <f t="shared" ca="1" si="32"/>
        <v>#N/A</v>
      </c>
    </row>
    <row r="2100" spans="1:5" hidden="1" x14ac:dyDescent="0.3">
      <c r="A2100" t="e">
        <f ca="1">IF('Пятипредметные наборы'!$F54 &gt;=Параметры!$A$2,"{"&amp;'Пятипредметные наборы'!A54&amp;", "&amp;'Пятипредметные наборы'!C54&amp;", "&amp;'Пятипредметные наборы'!D54&amp;", "&amp;'Пятипредметные наборы'!E54&amp;"}","")</f>
        <v>#N/A</v>
      </c>
      <c r="B2100" t="e">
        <f ca="1">IF('Пятипредметные наборы'!$F54 &gt;=Параметры!$A$2,"{"&amp;'Пятипредметные наборы'!B54&amp;"}","")</f>
        <v>#N/A</v>
      </c>
      <c r="C2100" t="e">
        <f ca="1">'Пятипредметные наборы'!$F54/COUNT('Список покупок'!$A$2:$A$31)</f>
        <v>#N/A</v>
      </c>
      <c r="D2100" t="e">
        <f ca="1">'Пятипредметные наборы'!$F54/INDIRECT(ADDRESS(MATCH(A2100,Таблицы!$T$3:$T$212)+1,5,,,Таблицы!$T$1))</f>
        <v>#N/A</v>
      </c>
      <c r="E2100" s="5" t="e">
        <f t="shared" ca="1" si="32"/>
        <v>#N/A</v>
      </c>
    </row>
    <row r="2101" spans="1:5" hidden="1" x14ac:dyDescent="0.3">
      <c r="A2101" t="e">
        <f ca="1">IF('Пятипредметные наборы'!$F55 &gt;=Параметры!$A$2,"{"&amp;'Пятипредметные наборы'!A55&amp;", "&amp;'Пятипредметные наборы'!C55&amp;", "&amp;'Пятипредметные наборы'!D55&amp;", "&amp;'Пятипредметные наборы'!E55&amp;"}","")</f>
        <v>#N/A</v>
      </c>
      <c r="B2101" t="e">
        <f ca="1">IF('Пятипредметные наборы'!$F55 &gt;=Параметры!$A$2,"{"&amp;'Пятипредметные наборы'!B55&amp;"}","")</f>
        <v>#N/A</v>
      </c>
      <c r="C2101" t="e">
        <f ca="1">'Пятипредметные наборы'!$F55/COUNT('Список покупок'!$A$2:$A$31)</f>
        <v>#N/A</v>
      </c>
      <c r="D2101" t="e">
        <f ca="1">'Пятипредметные наборы'!$F55/INDIRECT(ADDRESS(MATCH(A2101,Таблицы!$T$3:$T$212)+1,5,,,Таблицы!$T$1))</f>
        <v>#N/A</v>
      </c>
      <c r="E2101" s="5" t="e">
        <f t="shared" ca="1" si="32"/>
        <v>#N/A</v>
      </c>
    </row>
    <row r="2102" spans="1:5" hidden="1" x14ac:dyDescent="0.3">
      <c r="A2102" t="e">
        <f ca="1">IF('Пятипредметные наборы'!$F56 &gt;=Параметры!$A$2,"{"&amp;'Пятипредметные наборы'!A56&amp;", "&amp;'Пятипредметные наборы'!C56&amp;", "&amp;'Пятипредметные наборы'!D56&amp;", "&amp;'Пятипредметные наборы'!E56&amp;"}","")</f>
        <v>#N/A</v>
      </c>
      <c r="B2102" t="e">
        <f ca="1">IF('Пятипредметные наборы'!$F56 &gt;=Параметры!$A$2,"{"&amp;'Пятипредметные наборы'!B56&amp;"}","")</f>
        <v>#N/A</v>
      </c>
      <c r="C2102" t="e">
        <f ca="1">'Пятипредметные наборы'!$F56/COUNT('Список покупок'!$A$2:$A$31)</f>
        <v>#N/A</v>
      </c>
      <c r="D2102" t="e">
        <f ca="1">'Пятипредметные наборы'!$F56/INDIRECT(ADDRESS(MATCH(A2102,Таблицы!$T$3:$T$212)+1,5,,,Таблицы!$T$1))</f>
        <v>#N/A</v>
      </c>
      <c r="E2102" s="5" t="e">
        <f t="shared" ca="1" si="32"/>
        <v>#N/A</v>
      </c>
    </row>
    <row r="2103" spans="1:5" hidden="1" x14ac:dyDescent="0.3">
      <c r="A2103" t="e">
        <f ca="1">IF('Пятипредметные наборы'!$F57 &gt;=Параметры!$A$2,"{"&amp;'Пятипредметные наборы'!A57&amp;", "&amp;'Пятипредметные наборы'!C57&amp;", "&amp;'Пятипредметные наборы'!D57&amp;", "&amp;'Пятипредметные наборы'!E57&amp;"}","")</f>
        <v>#N/A</v>
      </c>
      <c r="B2103" t="e">
        <f ca="1">IF('Пятипредметные наборы'!$F57 &gt;=Параметры!$A$2,"{"&amp;'Пятипредметные наборы'!B57&amp;"}","")</f>
        <v>#N/A</v>
      </c>
      <c r="C2103" t="e">
        <f ca="1">'Пятипредметные наборы'!$F57/COUNT('Список покупок'!$A$2:$A$31)</f>
        <v>#N/A</v>
      </c>
      <c r="D2103" t="e">
        <f ca="1">'Пятипредметные наборы'!$F57/INDIRECT(ADDRESS(MATCH(A2103,Таблицы!$T$3:$T$212)+1,5,,,Таблицы!$T$1))</f>
        <v>#N/A</v>
      </c>
      <c r="E2103" s="5" t="e">
        <f t="shared" ca="1" si="32"/>
        <v>#N/A</v>
      </c>
    </row>
    <row r="2104" spans="1:5" hidden="1" x14ac:dyDescent="0.3">
      <c r="A2104" t="e">
        <f ca="1">IF('Пятипредметные наборы'!$F58 &gt;=Параметры!$A$2,"{"&amp;'Пятипредметные наборы'!A58&amp;", "&amp;'Пятипредметные наборы'!C58&amp;", "&amp;'Пятипредметные наборы'!D58&amp;", "&amp;'Пятипредметные наборы'!E58&amp;"}","")</f>
        <v>#N/A</v>
      </c>
      <c r="B2104" t="e">
        <f ca="1">IF('Пятипредметные наборы'!$F58 &gt;=Параметры!$A$2,"{"&amp;'Пятипредметные наборы'!B58&amp;"}","")</f>
        <v>#N/A</v>
      </c>
      <c r="C2104" t="e">
        <f ca="1">'Пятипредметные наборы'!$F58/COUNT('Список покупок'!$A$2:$A$31)</f>
        <v>#N/A</v>
      </c>
      <c r="D2104" t="e">
        <f ca="1">'Пятипредметные наборы'!$F58/INDIRECT(ADDRESS(MATCH(A2104,Таблицы!$T$3:$T$212)+1,5,,,Таблицы!$T$1))</f>
        <v>#N/A</v>
      </c>
      <c r="E2104" s="5" t="e">
        <f t="shared" ca="1" si="32"/>
        <v>#N/A</v>
      </c>
    </row>
    <row r="2105" spans="1:5" hidden="1" x14ac:dyDescent="0.3">
      <c r="A2105" t="e">
        <f ca="1">IF('Пятипредметные наборы'!$F59 &gt;=Параметры!$A$2,"{"&amp;'Пятипредметные наборы'!A59&amp;", "&amp;'Пятипредметные наборы'!C59&amp;", "&amp;'Пятипредметные наборы'!D59&amp;", "&amp;'Пятипредметные наборы'!E59&amp;"}","")</f>
        <v>#N/A</v>
      </c>
      <c r="B2105" t="e">
        <f ca="1">IF('Пятипредметные наборы'!$F59 &gt;=Параметры!$A$2,"{"&amp;'Пятипредметные наборы'!B59&amp;"}","")</f>
        <v>#N/A</v>
      </c>
      <c r="C2105" t="e">
        <f ca="1">'Пятипредметные наборы'!$F59/COUNT('Список покупок'!$A$2:$A$31)</f>
        <v>#N/A</v>
      </c>
      <c r="D2105" t="e">
        <f ca="1">'Пятипредметные наборы'!$F59/INDIRECT(ADDRESS(MATCH(A2105,Таблицы!$T$3:$T$212)+1,5,,,Таблицы!$T$1))</f>
        <v>#N/A</v>
      </c>
      <c r="E2105" s="5" t="e">
        <f t="shared" ca="1" si="32"/>
        <v>#N/A</v>
      </c>
    </row>
    <row r="2106" spans="1:5" hidden="1" x14ac:dyDescent="0.3">
      <c r="A2106" t="e">
        <f ca="1">IF('Пятипредметные наборы'!$F60 &gt;=Параметры!$A$2,"{"&amp;'Пятипредметные наборы'!A60&amp;", "&amp;'Пятипредметные наборы'!C60&amp;", "&amp;'Пятипредметные наборы'!D60&amp;", "&amp;'Пятипредметные наборы'!E60&amp;"}","")</f>
        <v>#N/A</v>
      </c>
      <c r="B2106" t="e">
        <f ca="1">IF('Пятипредметные наборы'!$F60 &gt;=Параметры!$A$2,"{"&amp;'Пятипредметные наборы'!B60&amp;"}","")</f>
        <v>#N/A</v>
      </c>
      <c r="C2106" t="e">
        <f ca="1">'Пятипредметные наборы'!$F60/COUNT('Список покупок'!$A$2:$A$31)</f>
        <v>#N/A</v>
      </c>
      <c r="D2106" t="e">
        <f ca="1">'Пятипредметные наборы'!$F60/INDIRECT(ADDRESS(MATCH(A2106,Таблицы!$T$3:$T$212)+1,5,,,Таблицы!$T$1))</f>
        <v>#N/A</v>
      </c>
      <c r="E2106" s="5" t="e">
        <f t="shared" ca="1" si="32"/>
        <v>#N/A</v>
      </c>
    </row>
    <row r="2107" spans="1:5" hidden="1" x14ac:dyDescent="0.3">
      <c r="A2107" t="e">
        <f ca="1">IF('Пятипредметные наборы'!$F61 &gt;=Параметры!$A$2,"{"&amp;'Пятипредметные наборы'!A61&amp;", "&amp;'Пятипредметные наборы'!C61&amp;", "&amp;'Пятипредметные наборы'!D61&amp;", "&amp;'Пятипредметные наборы'!E61&amp;"}","")</f>
        <v>#N/A</v>
      </c>
      <c r="B2107" t="e">
        <f ca="1">IF('Пятипредметные наборы'!$F61 &gt;=Параметры!$A$2,"{"&amp;'Пятипредметные наборы'!B61&amp;"}","")</f>
        <v>#N/A</v>
      </c>
      <c r="C2107" t="e">
        <f ca="1">'Пятипредметные наборы'!$F61/COUNT('Список покупок'!$A$2:$A$31)</f>
        <v>#N/A</v>
      </c>
      <c r="D2107" t="e">
        <f ca="1">'Пятипредметные наборы'!$F61/INDIRECT(ADDRESS(MATCH(A2107,Таблицы!$T$3:$T$212)+1,5,,,Таблицы!$T$1))</f>
        <v>#N/A</v>
      </c>
      <c r="E2107" s="5" t="e">
        <f t="shared" ca="1" si="32"/>
        <v>#N/A</v>
      </c>
    </row>
    <row r="2108" spans="1:5" hidden="1" x14ac:dyDescent="0.3">
      <c r="A2108" t="e">
        <f ca="1">IF('Пятипредметные наборы'!$F62 &gt;=Параметры!$A$2,"{"&amp;'Пятипредметные наборы'!A62&amp;", "&amp;'Пятипредметные наборы'!C62&amp;", "&amp;'Пятипредметные наборы'!D62&amp;", "&amp;'Пятипредметные наборы'!E62&amp;"}","")</f>
        <v>#N/A</v>
      </c>
      <c r="B2108" t="e">
        <f ca="1">IF('Пятипредметные наборы'!$F62 &gt;=Параметры!$A$2,"{"&amp;'Пятипредметные наборы'!B62&amp;"}","")</f>
        <v>#N/A</v>
      </c>
      <c r="C2108" t="e">
        <f ca="1">'Пятипредметные наборы'!$F62/COUNT('Список покупок'!$A$2:$A$31)</f>
        <v>#N/A</v>
      </c>
      <c r="D2108" t="e">
        <f ca="1">'Пятипредметные наборы'!$F62/INDIRECT(ADDRESS(MATCH(A2108,Таблицы!$T$3:$T$212)+1,5,,,Таблицы!$T$1))</f>
        <v>#N/A</v>
      </c>
      <c r="E2108" s="5" t="e">
        <f t="shared" ca="1" si="32"/>
        <v>#N/A</v>
      </c>
    </row>
    <row r="2109" spans="1:5" hidden="1" x14ac:dyDescent="0.3">
      <c r="A2109" t="e">
        <f ca="1">IF('Пятипредметные наборы'!$F63 &gt;=Параметры!$A$2,"{"&amp;'Пятипредметные наборы'!A63&amp;", "&amp;'Пятипредметные наборы'!C63&amp;", "&amp;'Пятипредметные наборы'!D63&amp;", "&amp;'Пятипредметные наборы'!E63&amp;"}","")</f>
        <v>#N/A</v>
      </c>
      <c r="B2109" t="e">
        <f ca="1">IF('Пятипредметные наборы'!$F63 &gt;=Параметры!$A$2,"{"&amp;'Пятипредметные наборы'!B63&amp;"}","")</f>
        <v>#N/A</v>
      </c>
      <c r="C2109" t="e">
        <f ca="1">'Пятипредметные наборы'!$F63/COUNT('Список покупок'!$A$2:$A$31)</f>
        <v>#N/A</v>
      </c>
      <c r="D2109" t="e">
        <f ca="1">'Пятипредметные наборы'!$F63/INDIRECT(ADDRESS(MATCH(A2109,Таблицы!$T$3:$T$212)+1,5,,,Таблицы!$T$1))</f>
        <v>#N/A</v>
      </c>
      <c r="E2109" s="5" t="e">
        <f t="shared" ca="1" si="32"/>
        <v>#N/A</v>
      </c>
    </row>
    <row r="2110" spans="1:5" hidden="1" x14ac:dyDescent="0.3">
      <c r="A2110" t="e">
        <f ca="1">IF('Пятипредметные наборы'!$F64 &gt;=Параметры!$A$2,"{"&amp;'Пятипредметные наборы'!A64&amp;", "&amp;'Пятипредметные наборы'!C64&amp;", "&amp;'Пятипредметные наборы'!D64&amp;", "&amp;'Пятипредметные наборы'!E64&amp;"}","")</f>
        <v>#N/A</v>
      </c>
      <c r="B2110" t="e">
        <f ca="1">IF('Пятипредметные наборы'!$F64 &gt;=Параметры!$A$2,"{"&amp;'Пятипредметные наборы'!B64&amp;"}","")</f>
        <v>#N/A</v>
      </c>
      <c r="C2110" t="e">
        <f ca="1">'Пятипредметные наборы'!$F64/COUNT('Список покупок'!$A$2:$A$31)</f>
        <v>#N/A</v>
      </c>
      <c r="D2110" t="e">
        <f ca="1">'Пятипредметные наборы'!$F64/INDIRECT(ADDRESS(MATCH(A2110,Таблицы!$T$3:$T$212)+1,5,,,Таблицы!$T$1))</f>
        <v>#N/A</v>
      </c>
      <c r="E2110" s="5" t="e">
        <f t="shared" ca="1" si="32"/>
        <v>#N/A</v>
      </c>
    </row>
    <row r="2111" spans="1:5" hidden="1" x14ac:dyDescent="0.3">
      <c r="A2111" t="e">
        <f ca="1">IF('Пятипредметные наборы'!$F65 &gt;=Параметры!$A$2,"{"&amp;'Пятипредметные наборы'!A65&amp;", "&amp;'Пятипредметные наборы'!C65&amp;", "&amp;'Пятипредметные наборы'!D65&amp;", "&amp;'Пятипредметные наборы'!E65&amp;"}","")</f>
        <v>#N/A</v>
      </c>
      <c r="B2111" t="e">
        <f ca="1">IF('Пятипредметные наборы'!$F65 &gt;=Параметры!$A$2,"{"&amp;'Пятипредметные наборы'!B65&amp;"}","")</f>
        <v>#N/A</v>
      </c>
      <c r="C2111" t="e">
        <f ca="1">'Пятипредметные наборы'!$F65/COUNT('Список покупок'!$A$2:$A$31)</f>
        <v>#N/A</v>
      </c>
      <c r="D2111" t="e">
        <f ca="1">'Пятипредметные наборы'!$F65/INDIRECT(ADDRESS(MATCH(A2111,Таблицы!$T$3:$T$212)+1,5,,,Таблицы!$T$1))</f>
        <v>#N/A</v>
      </c>
      <c r="E2111" s="5" t="e">
        <f t="shared" ca="1" si="32"/>
        <v>#N/A</v>
      </c>
    </row>
    <row r="2112" spans="1:5" hidden="1" x14ac:dyDescent="0.3">
      <c r="A2112" t="e">
        <f ca="1">IF('Пятипредметные наборы'!$F66 &gt;=Параметры!$A$2,"{"&amp;'Пятипредметные наборы'!A66&amp;", "&amp;'Пятипредметные наборы'!C66&amp;", "&amp;'Пятипредметные наборы'!D66&amp;", "&amp;'Пятипредметные наборы'!E66&amp;"}","")</f>
        <v>#N/A</v>
      </c>
      <c r="B2112" t="e">
        <f ca="1">IF('Пятипредметные наборы'!$F66 &gt;=Параметры!$A$2,"{"&amp;'Пятипредметные наборы'!B66&amp;"}","")</f>
        <v>#N/A</v>
      </c>
      <c r="C2112" t="e">
        <f ca="1">'Пятипредметные наборы'!$F66/COUNT('Список покупок'!$A$2:$A$31)</f>
        <v>#N/A</v>
      </c>
      <c r="D2112" t="e">
        <f ca="1">'Пятипредметные наборы'!$F66/INDIRECT(ADDRESS(MATCH(A2112,Таблицы!$T$3:$T$212)+1,5,,,Таблицы!$T$1))</f>
        <v>#N/A</v>
      </c>
      <c r="E2112" s="5" t="e">
        <f t="shared" ca="1" si="32"/>
        <v>#N/A</v>
      </c>
    </row>
    <row r="2113" spans="1:5" hidden="1" x14ac:dyDescent="0.3">
      <c r="A2113" t="e">
        <f ca="1">IF('Пятипредметные наборы'!$F67 &gt;=Параметры!$A$2,"{"&amp;'Пятипредметные наборы'!A67&amp;", "&amp;'Пятипредметные наборы'!C67&amp;", "&amp;'Пятипредметные наборы'!D67&amp;", "&amp;'Пятипредметные наборы'!E67&amp;"}","")</f>
        <v>#N/A</v>
      </c>
      <c r="B2113" t="e">
        <f ca="1">IF('Пятипредметные наборы'!$F67 &gt;=Параметры!$A$2,"{"&amp;'Пятипредметные наборы'!B67&amp;"}","")</f>
        <v>#N/A</v>
      </c>
      <c r="C2113" t="e">
        <f ca="1">'Пятипредметные наборы'!$F67/COUNT('Список покупок'!$A$2:$A$31)</f>
        <v>#N/A</v>
      </c>
      <c r="D2113" t="e">
        <f ca="1">'Пятипредметные наборы'!$F67/INDIRECT(ADDRESS(MATCH(A2113,Таблицы!$T$3:$T$212)+1,5,,,Таблицы!$T$1))</f>
        <v>#N/A</v>
      </c>
      <c r="E2113" s="5" t="e">
        <f t="shared" ca="1" si="32"/>
        <v>#N/A</v>
      </c>
    </row>
    <row r="2114" spans="1:5" hidden="1" x14ac:dyDescent="0.3">
      <c r="A2114" t="e">
        <f ca="1">IF('Пятипредметные наборы'!$F68 &gt;=Параметры!$A$2,"{"&amp;'Пятипредметные наборы'!A68&amp;", "&amp;'Пятипредметные наборы'!C68&amp;", "&amp;'Пятипредметные наборы'!D68&amp;", "&amp;'Пятипредметные наборы'!E68&amp;"}","")</f>
        <v>#N/A</v>
      </c>
      <c r="B2114" t="e">
        <f ca="1">IF('Пятипредметные наборы'!$F68 &gt;=Параметры!$A$2,"{"&amp;'Пятипредметные наборы'!B68&amp;"}","")</f>
        <v>#N/A</v>
      </c>
      <c r="C2114" t="e">
        <f ca="1">'Пятипредметные наборы'!$F68/COUNT('Список покупок'!$A$2:$A$31)</f>
        <v>#N/A</v>
      </c>
      <c r="D2114" t="e">
        <f ca="1">'Пятипредметные наборы'!$F68/INDIRECT(ADDRESS(MATCH(A2114,Таблицы!$T$3:$T$212)+1,5,,,Таблицы!$T$1))</f>
        <v>#N/A</v>
      </c>
      <c r="E2114" s="5" t="e">
        <f t="shared" ca="1" si="32"/>
        <v>#N/A</v>
      </c>
    </row>
    <row r="2115" spans="1:5" hidden="1" x14ac:dyDescent="0.3">
      <c r="A2115" t="e">
        <f ca="1">IF('Пятипредметные наборы'!$F69 &gt;=Параметры!$A$2,"{"&amp;'Пятипредметные наборы'!A69&amp;", "&amp;'Пятипредметные наборы'!C69&amp;", "&amp;'Пятипредметные наборы'!D69&amp;", "&amp;'Пятипредметные наборы'!E69&amp;"}","")</f>
        <v>#N/A</v>
      </c>
      <c r="B2115" t="e">
        <f ca="1">IF('Пятипредметные наборы'!$F69 &gt;=Параметры!$A$2,"{"&amp;'Пятипредметные наборы'!B69&amp;"}","")</f>
        <v>#N/A</v>
      </c>
      <c r="C2115" t="e">
        <f ca="1">'Пятипредметные наборы'!$F69/COUNT('Список покупок'!$A$2:$A$31)</f>
        <v>#N/A</v>
      </c>
      <c r="D2115" t="e">
        <f ca="1">'Пятипредметные наборы'!$F69/INDIRECT(ADDRESS(MATCH(A2115,Таблицы!$T$3:$T$212)+1,5,,,Таблицы!$T$1))</f>
        <v>#N/A</v>
      </c>
      <c r="E2115" s="5" t="e">
        <f t="shared" ca="1" si="32"/>
        <v>#N/A</v>
      </c>
    </row>
    <row r="2116" spans="1:5" hidden="1" x14ac:dyDescent="0.3">
      <c r="A2116" t="e">
        <f ca="1">IF('Пятипредметные наборы'!$F70 &gt;=Параметры!$A$2,"{"&amp;'Пятипредметные наборы'!A70&amp;", "&amp;'Пятипредметные наборы'!C70&amp;", "&amp;'Пятипредметные наборы'!D70&amp;", "&amp;'Пятипредметные наборы'!E70&amp;"}","")</f>
        <v>#N/A</v>
      </c>
      <c r="B2116" t="e">
        <f ca="1">IF('Пятипредметные наборы'!$F70 &gt;=Параметры!$A$2,"{"&amp;'Пятипредметные наборы'!B70&amp;"}","")</f>
        <v>#N/A</v>
      </c>
      <c r="C2116" t="e">
        <f ca="1">'Пятипредметные наборы'!$F70/COUNT('Список покупок'!$A$2:$A$31)</f>
        <v>#N/A</v>
      </c>
      <c r="D2116" t="e">
        <f ca="1">'Пятипредметные наборы'!$F70/INDIRECT(ADDRESS(MATCH(A2116,Таблицы!$T$3:$T$212)+1,5,,,Таблицы!$T$1))</f>
        <v>#N/A</v>
      </c>
      <c r="E2116" s="5" t="e">
        <f t="shared" ca="1" si="32"/>
        <v>#N/A</v>
      </c>
    </row>
    <row r="2117" spans="1:5" hidden="1" x14ac:dyDescent="0.3">
      <c r="A2117" t="e">
        <f ca="1">IF('Пятипредметные наборы'!$F71 &gt;=Параметры!$A$2,"{"&amp;'Пятипредметные наборы'!A71&amp;", "&amp;'Пятипредметные наборы'!C71&amp;", "&amp;'Пятипредметные наборы'!D71&amp;", "&amp;'Пятипредметные наборы'!E71&amp;"}","")</f>
        <v>#N/A</v>
      </c>
      <c r="B2117" t="e">
        <f ca="1">IF('Пятипредметные наборы'!$F71 &gt;=Параметры!$A$2,"{"&amp;'Пятипредметные наборы'!B71&amp;"}","")</f>
        <v>#N/A</v>
      </c>
      <c r="C2117" t="e">
        <f ca="1">'Пятипредметные наборы'!$F71/COUNT('Список покупок'!$A$2:$A$31)</f>
        <v>#N/A</v>
      </c>
      <c r="D2117" t="e">
        <f ca="1">'Пятипредметные наборы'!$F71/INDIRECT(ADDRESS(MATCH(A2117,Таблицы!$T$3:$T$212)+1,5,,,Таблицы!$T$1))</f>
        <v>#N/A</v>
      </c>
      <c r="E2117" s="5" t="e">
        <f t="shared" ref="E2117:E2180" ca="1" si="33">C2117*D2117</f>
        <v>#N/A</v>
      </c>
    </row>
    <row r="2118" spans="1:5" hidden="1" x14ac:dyDescent="0.3">
      <c r="A2118" t="e">
        <f ca="1">IF('Пятипредметные наборы'!$F72 &gt;=Параметры!$A$2,"{"&amp;'Пятипредметные наборы'!A72&amp;", "&amp;'Пятипредметные наборы'!C72&amp;", "&amp;'Пятипредметные наборы'!D72&amp;", "&amp;'Пятипредметные наборы'!E72&amp;"}","")</f>
        <v>#N/A</v>
      </c>
      <c r="B2118" t="e">
        <f ca="1">IF('Пятипредметные наборы'!$F72 &gt;=Параметры!$A$2,"{"&amp;'Пятипредметные наборы'!B72&amp;"}","")</f>
        <v>#N/A</v>
      </c>
      <c r="C2118" t="e">
        <f ca="1">'Пятипредметные наборы'!$F72/COUNT('Список покупок'!$A$2:$A$31)</f>
        <v>#N/A</v>
      </c>
      <c r="D2118" t="e">
        <f ca="1">'Пятипредметные наборы'!$F72/INDIRECT(ADDRESS(MATCH(A2118,Таблицы!$T$3:$T$212)+1,5,,,Таблицы!$T$1))</f>
        <v>#N/A</v>
      </c>
      <c r="E2118" s="5" t="e">
        <f t="shared" ca="1" si="33"/>
        <v>#N/A</v>
      </c>
    </row>
    <row r="2119" spans="1:5" hidden="1" x14ac:dyDescent="0.3">
      <c r="A2119" t="e">
        <f ca="1">IF('Пятипредметные наборы'!$F73 &gt;=Параметры!$A$2,"{"&amp;'Пятипредметные наборы'!A73&amp;", "&amp;'Пятипредметные наборы'!C73&amp;", "&amp;'Пятипредметные наборы'!D73&amp;", "&amp;'Пятипредметные наборы'!E73&amp;"}","")</f>
        <v>#N/A</v>
      </c>
      <c r="B2119" t="e">
        <f ca="1">IF('Пятипредметные наборы'!$F73 &gt;=Параметры!$A$2,"{"&amp;'Пятипредметные наборы'!B73&amp;"}","")</f>
        <v>#N/A</v>
      </c>
      <c r="C2119" t="e">
        <f ca="1">'Пятипредметные наборы'!$F73/COUNT('Список покупок'!$A$2:$A$31)</f>
        <v>#N/A</v>
      </c>
      <c r="D2119" t="e">
        <f ca="1">'Пятипредметные наборы'!$F73/INDIRECT(ADDRESS(MATCH(A2119,Таблицы!$T$3:$T$212)+1,5,,,Таблицы!$T$1))</f>
        <v>#N/A</v>
      </c>
      <c r="E2119" s="5" t="e">
        <f t="shared" ca="1" si="33"/>
        <v>#N/A</v>
      </c>
    </row>
    <row r="2120" spans="1:5" hidden="1" x14ac:dyDescent="0.3">
      <c r="A2120" t="e">
        <f ca="1">IF('Пятипредметные наборы'!$F74 &gt;=Параметры!$A$2,"{"&amp;'Пятипредметные наборы'!A74&amp;", "&amp;'Пятипредметные наборы'!C74&amp;", "&amp;'Пятипредметные наборы'!D74&amp;", "&amp;'Пятипредметные наборы'!E74&amp;"}","")</f>
        <v>#N/A</v>
      </c>
      <c r="B2120" t="e">
        <f ca="1">IF('Пятипредметные наборы'!$F74 &gt;=Параметры!$A$2,"{"&amp;'Пятипредметные наборы'!B74&amp;"}","")</f>
        <v>#N/A</v>
      </c>
      <c r="C2120" t="e">
        <f ca="1">'Пятипредметные наборы'!$F74/COUNT('Список покупок'!$A$2:$A$31)</f>
        <v>#N/A</v>
      </c>
      <c r="D2120" t="e">
        <f ca="1">'Пятипредметные наборы'!$F74/INDIRECT(ADDRESS(MATCH(A2120,Таблицы!$T$3:$T$212)+1,5,,,Таблицы!$T$1))</f>
        <v>#N/A</v>
      </c>
      <c r="E2120" s="5" t="e">
        <f t="shared" ca="1" si="33"/>
        <v>#N/A</v>
      </c>
    </row>
    <row r="2121" spans="1:5" hidden="1" x14ac:dyDescent="0.3">
      <c r="A2121" t="e">
        <f ca="1">IF('Пятипредметные наборы'!$F75 &gt;=Параметры!$A$2,"{"&amp;'Пятипредметные наборы'!A75&amp;", "&amp;'Пятипредметные наборы'!C75&amp;", "&amp;'Пятипредметные наборы'!D75&amp;", "&amp;'Пятипредметные наборы'!E75&amp;"}","")</f>
        <v>#N/A</v>
      </c>
      <c r="B2121" t="e">
        <f ca="1">IF('Пятипредметные наборы'!$F75 &gt;=Параметры!$A$2,"{"&amp;'Пятипредметные наборы'!B75&amp;"}","")</f>
        <v>#N/A</v>
      </c>
      <c r="C2121" t="e">
        <f ca="1">'Пятипредметные наборы'!$F75/COUNT('Список покупок'!$A$2:$A$31)</f>
        <v>#N/A</v>
      </c>
      <c r="D2121" t="e">
        <f ca="1">'Пятипредметные наборы'!$F75/INDIRECT(ADDRESS(MATCH(A2121,Таблицы!$T$3:$T$212)+1,5,,,Таблицы!$T$1))</f>
        <v>#N/A</v>
      </c>
      <c r="E2121" s="5" t="e">
        <f t="shared" ca="1" si="33"/>
        <v>#N/A</v>
      </c>
    </row>
    <row r="2122" spans="1:5" hidden="1" x14ac:dyDescent="0.3">
      <c r="A2122" t="e">
        <f ca="1">IF('Пятипредметные наборы'!$F76 &gt;=Параметры!$A$2,"{"&amp;'Пятипредметные наборы'!A76&amp;", "&amp;'Пятипредметные наборы'!C76&amp;", "&amp;'Пятипредметные наборы'!D76&amp;", "&amp;'Пятипредметные наборы'!E76&amp;"}","")</f>
        <v>#N/A</v>
      </c>
      <c r="B2122" t="e">
        <f ca="1">IF('Пятипредметные наборы'!$F76 &gt;=Параметры!$A$2,"{"&amp;'Пятипредметные наборы'!B76&amp;"}","")</f>
        <v>#N/A</v>
      </c>
      <c r="C2122" t="e">
        <f ca="1">'Пятипредметные наборы'!$F76/COUNT('Список покупок'!$A$2:$A$31)</f>
        <v>#N/A</v>
      </c>
      <c r="D2122" t="e">
        <f ca="1">'Пятипредметные наборы'!$F76/INDIRECT(ADDRESS(MATCH(A2122,Таблицы!$T$3:$T$212)+1,5,,,Таблицы!$T$1))</f>
        <v>#N/A</v>
      </c>
      <c r="E2122" s="5" t="e">
        <f t="shared" ca="1" si="33"/>
        <v>#N/A</v>
      </c>
    </row>
    <row r="2123" spans="1:5" hidden="1" x14ac:dyDescent="0.3">
      <c r="A2123" t="e">
        <f ca="1">IF('Пятипредметные наборы'!$F77 &gt;=Параметры!$A$2,"{"&amp;'Пятипредметные наборы'!A77&amp;", "&amp;'Пятипредметные наборы'!C77&amp;", "&amp;'Пятипредметные наборы'!D77&amp;", "&amp;'Пятипредметные наборы'!E77&amp;"}","")</f>
        <v>#N/A</v>
      </c>
      <c r="B2123" t="e">
        <f ca="1">IF('Пятипредметные наборы'!$F77 &gt;=Параметры!$A$2,"{"&amp;'Пятипредметные наборы'!B77&amp;"}","")</f>
        <v>#N/A</v>
      </c>
      <c r="C2123" t="e">
        <f ca="1">'Пятипредметные наборы'!$F77/COUNT('Список покупок'!$A$2:$A$31)</f>
        <v>#N/A</v>
      </c>
      <c r="D2123" t="e">
        <f ca="1">'Пятипредметные наборы'!$F77/INDIRECT(ADDRESS(MATCH(A2123,Таблицы!$T$3:$T$212)+1,5,,,Таблицы!$T$1))</f>
        <v>#N/A</v>
      </c>
      <c r="E2123" s="5" t="e">
        <f t="shared" ca="1" si="33"/>
        <v>#N/A</v>
      </c>
    </row>
    <row r="2124" spans="1:5" hidden="1" x14ac:dyDescent="0.3">
      <c r="A2124" t="e">
        <f ca="1">IF('Пятипредметные наборы'!$F78 &gt;=Параметры!$A$2,"{"&amp;'Пятипредметные наборы'!A78&amp;", "&amp;'Пятипредметные наборы'!C78&amp;", "&amp;'Пятипредметные наборы'!D78&amp;", "&amp;'Пятипредметные наборы'!E78&amp;"}","")</f>
        <v>#N/A</v>
      </c>
      <c r="B2124" t="e">
        <f ca="1">IF('Пятипредметные наборы'!$F78 &gt;=Параметры!$A$2,"{"&amp;'Пятипредметные наборы'!B78&amp;"}","")</f>
        <v>#N/A</v>
      </c>
      <c r="C2124" t="e">
        <f ca="1">'Пятипредметные наборы'!$F78/COUNT('Список покупок'!$A$2:$A$31)</f>
        <v>#N/A</v>
      </c>
      <c r="D2124" t="e">
        <f ca="1">'Пятипредметные наборы'!$F78/INDIRECT(ADDRESS(MATCH(A2124,Таблицы!$T$3:$T$212)+1,5,,,Таблицы!$T$1))</f>
        <v>#N/A</v>
      </c>
      <c r="E2124" s="5" t="e">
        <f t="shared" ca="1" si="33"/>
        <v>#N/A</v>
      </c>
    </row>
    <row r="2125" spans="1:5" hidden="1" x14ac:dyDescent="0.3">
      <c r="A2125" t="e">
        <f ca="1">IF('Пятипредметные наборы'!$F79 &gt;=Параметры!$A$2,"{"&amp;'Пятипредметные наборы'!A79&amp;", "&amp;'Пятипредметные наборы'!C79&amp;", "&amp;'Пятипредметные наборы'!D79&amp;", "&amp;'Пятипредметные наборы'!E79&amp;"}","")</f>
        <v>#N/A</v>
      </c>
      <c r="B2125" t="e">
        <f ca="1">IF('Пятипредметные наборы'!$F79 &gt;=Параметры!$A$2,"{"&amp;'Пятипредметные наборы'!B79&amp;"}","")</f>
        <v>#N/A</v>
      </c>
      <c r="C2125" t="e">
        <f ca="1">'Пятипредметные наборы'!$F79/COUNT('Список покупок'!$A$2:$A$31)</f>
        <v>#N/A</v>
      </c>
      <c r="D2125" t="e">
        <f ca="1">'Пятипредметные наборы'!$F79/INDIRECT(ADDRESS(MATCH(A2125,Таблицы!$T$3:$T$212)+1,5,,,Таблицы!$T$1))</f>
        <v>#N/A</v>
      </c>
      <c r="E2125" s="5" t="e">
        <f t="shared" ca="1" si="33"/>
        <v>#N/A</v>
      </c>
    </row>
    <row r="2126" spans="1:5" hidden="1" x14ac:dyDescent="0.3">
      <c r="A2126" t="e">
        <f ca="1">IF('Пятипредметные наборы'!$F80 &gt;=Параметры!$A$2,"{"&amp;'Пятипредметные наборы'!A80&amp;", "&amp;'Пятипредметные наборы'!C80&amp;", "&amp;'Пятипредметные наборы'!D80&amp;", "&amp;'Пятипредметные наборы'!E80&amp;"}","")</f>
        <v>#N/A</v>
      </c>
      <c r="B2126" t="e">
        <f ca="1">IF('Пятипредметные наборы'!$F80 &gt;=Параметры!$A$2,"{"&amp;'Пятипредметные наборы'!B80&amp;"}","")</f>
        <v>#N/A</v>
      </c>
      <c r="C2126" t="e">
        <f ca="1">'Пятипредметные наборы'!$F80/COUNT('Список покупок'!$A$2:$A$31)</f>
        <v>#N/A</v>
      </c>
      <c r="D2126" t="e">
        <f ca="1">'Пятипредметные наборы'!$F80/INDIRECT(ADDRESS(MATCH(A2126,Таблицы!$T$3:$T$212)+1,5,,,Таблицы!$T$1))</f>
        <v>#N/A</v>
      </c>
      <c r="E2126" s="5" t="e">
        <f t="shared" ca="1" si="33"/>
        <v>#N/A</v>
      </c>
    </row>
    <row r="2127" spans="1:5" hidden="1" x14ac:dyDescent="0.3">
      <c r="A2127" t="str">
        <f ca="1">IF('Пятипредметные наборы'!$F81 &gt;=Параметры!$A$2,"{"&amp;'Пятипредметные наборы'!A81&amp;", "&amp;'Пятипредметные наборы'!C81&amp;", "&amp;'Пятипредметные наборы'!D81&amp;", "&amp;'Пятипредметные наборы'!E81&amp;"}","")</f>
        <v/>
      </c>
      <c r="B2127" t="str">
        <f ca="1">IF('Пятипредметные наборы'!$F81 &gt;=Параметры!$A$2,"{"&amp;'Пятипредметные наборы'!B81&amp;"}","")</f>
        <v/>
      </c>
      <c r="C2127">
        <f ca="1">'Пятипредметные наборы'!$F81/COUNT('Список покупок'!$A$2:$A$31)</f>
        <v>0</v>
      </c>
      <c r="D2127" t="e">
        <f ca="1">'Пятипредметные наборы'!$F81/INDIRECT(ADDRESS(MATCH(A2127,Таблицы!$T$3:$T$212)+1,5,,,Таблицы!$T$1))</f>
        <v>#N/A</v>
      </c>
      <c r="E2127" s="5" t="e">
        <f t="shared" ca="1" si="33"/>
        <v>#N/A</v>
      </c>
    </row>
    <row r="2128" spans="1:5" hidden="1" x14ac:dyDescent="0.3">
      <c r="A2128" t="str">
        <f ca="1">IF('Пятипредметные наборы'!$F82 &gt;=Параметры!$A$2,"{"&amp;'Пятипредметные наборы'!A82&amp;", "&amp;'Пятипредметные наборы'!C82&amp;", "&amp;'Пятипредметные наборы'!D82&amp;", "&amp;'Пятипредметные наборы'!E82&amp;"}","")</f>
        <v/>
      </c>
      <c r="B2128" t="str">
        <f ca="1">IF('Пятипредметные наборы'!$F82 &gt;=Параметры!$A$2,"{"&amp;'Пятипредметные наборы'!B82&amp;"}","")</f>
        <v/>
      </c>
      <c r="C2128">
        <f ca="1">'Пятипредметные наборы'!$F82/COUNT('Список покупок'!$A$2:$A$31)</f>
        <v>3.3333333333333333E-2</v>
      </c>
      <c r="D2128" t="e">
        <f ca="1">'Пятипредметные наборы'!$F82/INDIRECT(ADDRESS(MATCH(A2128,Таблицы!$T$3:$T$212)+1,5,,,Таблицы!$T$1))</f>
        <v>#N/A</v>
      </c>
      <c r="E2128" s="5" t="e">
        <f t="shared" ca="1" si="33"/>
        <v>#N/A</v>
      </c>
    </row>
    <row r="2129" spans="1:5" hidden="1" x14ac:dyDescent="0.3">
      <c r="A2129" t="e">
        <f ca="1">IF('Пятипредметные наборы'!$F83 &gt;=Параметры!$A$2,"{"&amp;'Пятипредметные наборы'!A83&amp;", "&amp;'Пятипредметные наборы'!C83&amp;", "&amp;'Пятипредметные наборы'!D83&amp;", "&amp;'Пятипредметные наборы'!E83&amp;"}","")</f>
        <v>#N/A</v>
      </c>
      <c r="B2129" t="e">
        <f ca="1">IF('Пятипредметные наборы'!$F83 &gt;=Параметры!$A$2,"{"&amp;'Пятипредметные наборы'!B83&amp;"}","")</f>
        <v>#N/A</v>
      </c>
      <c r="C2129" t="e">
        <f ca="1">'Пятипредметные наборы'!$F83/COUNT('Список покупок'!$A$2:$A$31)</f>
        <v>#N/A</v>
      </c>
      <c r="D2129" t="e">
        <f ca="1">'Пятипредметные наборы'!$F83/INDIRECT(ADDRESS(MATCH(A2129,Таблицы!$T$3:$T$212)+1,5,,,Таблицы!$T$1))</f>
        <v>#N/A</v>
      </c>
      <c r="E2129" s="5" t="e">
        <f t="shared" ca="1" si="33"/>
        <v>#N/A</v>
      </c>
    </row>
    <row r="2130" spans="1:5" hidden="1" x14ac:dyDescent="0.3">
      <c r="A2130" t="e">
        <f ca="1">IF('Пятипредметные наборы'!$F84 &gt;=Параметры!$A$2,"{"&amp;'Пятипредметные наборы'!A84&amp;", "&amp;'Пятипредметные наборы'!C84&amp;", "&amp;'Пятипредметные наборы'!D84&amp;", "&amp;'Пятипредметные наборы'!E84&amp;"}","")</f>
        <v>#N/A</v>
      </c>
      <c r="B2130" t="e">
        <f ca="1">IF('Пятипредметные наборы'!$F84 &gt;=Параметры!$A$2,"{"&amp;'Пятипредметные наборы'!B84&amp;"}","")</f>
        <v>#N/A</v>
      </c>
      <c r="C2130" t="e">
        <f ca="1">'Пятипредметные наборы'!$F84/COUNT('Список покупок'!$A$2:$A$31)</f>
        <v>#N/A</v>
      </c>
      <c r="D2130" t="e">
        <f ca="1">'Пятипредметные наборы'!$F84/INDIRECT(ADDRESS(MATCH(A2130,Таблицы!$T$3:$T$212)+1,5,,,Таблицы!$T$1))</f>
        <v>#N/A</v>
      </c>
      <c r="E2130" s="5" t="e">
        <f t="shared" ca="1" si="33"/>
        <v>#N/A</v>
      </c>
    </row>
    <row r="2131" spans="1:5" hidden="1" x14ac:dyDescent="0.3">
      <c r="A2131" t="e">
        <f ca="1">IF('Пятипредметные наборы'!$F85 &gt;=Параметры!$A$2,"{"&amp;'Пятипредметные наборы'!A85&amp;", "&amp;'Пятипредметные наборы'!C85&amp;", "&amp;'Пятипредметные наборы'!D85&amp;", "&amp;'Пятипредметные наборы'!E85&amp;"}","")</f>
        <v>#N/A</v>
      </c>
      <c r="B2131" t="e">
        <f ca="1">IF('Пятипредметные наборы'!$F85 &gt;=Параметры!$A$2,"{"&amp;'Пятипредметные наборы'!B85&amp;"}","")</f>
        <v>#N/A</v>
      </c>
      <c r="C2131" t="e">
        <f ca="1">'Пятипредметные наборы'!$F85/COUNT('Список покупок'!$A$2:$A$31)</f>
        <v>#N/A</v>
      </c>
      <c r="D2131" t="e">
        <f ca="1">'Пятипредметные наборы'!$F85/INDIRECT(ADDRESS(MATCH(A2131,Таблицы!$T$3:$T$212)+1,5,,,Таблицы!$T$1))</f>
        <v>#N/A</v>
      </c>
      <c r="E2131" s="5" t="e">
        <f t="shared" ca="1" si="33"/>
        <v>#N/A</v>
      </c>
    </row>
    <row r="2132" spans="1:5" hidden="1" x14ac:dyDescent="0.3">
      <c r="A2132" t="e">
        <f ca="1">IF('Пятипредметные наборы'!$F86 &gt;=Параметры!$A$2,"{"&amp;'Пятипредметные наборы'!A86&amp;", "&amp;'Пятипредметные наборы'!C86&amp;", "&amp;'Пятипредметные наборы'!D86&amp;", "&amp;'Пятипредметные наборы'!E86&amp;"}","")</f>
        <v>#N/A</v>
      </c>
      <c r="B2132" t="e">
        <f ca="1">IF('Пятипредметные наборы'!$F86 &gt;=Параметры!$A$2,"{"&amp;'Пятипредметные наборы'!B86&amp;"}","")</f>
        <v>#N/A</v>
      </c>
      <c r="C2132" t="e">
        <f ca="1">'Пятипредметные наборы'!$F86/COUNT('Список покупок'!$A$2:$A$31)</f>
        <v>#N/A</v>
      </c>
      <c r="D2132" t="e">
        <f ca="1">'Пятипредметные наборы'!$F86/INDIRECT(ADDRESS(MATCH(A2132,Таблицы!$T$3:$T$212)+1,5,,,Таблицы!$T$1))</f>
        <v>#N/A</v>
      </c>
      <c r="E2132" s="5" t="e">
        <f t="shared" ca="1" si="33"/>
        <v>#N/A</v>
      </c>
    </row>
    <row r="2133" spans="1:5" hidden="1" x14ac:dyDescent="0.3">
      <c r="A2133" t="e">
        <f ca="1">IF('Пятипредметные наборы'!$F87 &gt;=Параметры!$A$2,"{"&amp;'Пятипредметные наборы'!A87&amp;", "&amp;'Пятипредметные наборы'!C87&amp;", "&amp;'Пятипредметные наборы'!D87&amp;", "&amp;'Пятипредметные наборы'!E87&amp;"}","")</f>
        <v>#N/A</v>
      </c>
      <c r="B2133" t="e">
        <f ca="1">IF('Пятипредметные наборы'!$F87 &gt;=Параметры!$A$2,"{"&amp;'Пятипредметные наборы'!B87&amp;"}","")</f>
        <v>#N/A</v>
      </c>
      <c r="C2133" t="e">
        <f ca="1">'Пятипредметные наборы'!$F87/COUNT('Список покупок'!$A$2:$A$31)</f>
        <v>#N/A</v>
      </c>
      <c r="D2133" t="e">
        <f ca="1">'Пятипредметные наборы'!$F87/INDIRECT(ADDRESS(MATCH(A2133,Таблицы!$T$3:$T$212)+1,5,,,Таблицы!$T$1))</f>
        <v>#N/A</v>
      </c>
      <c r="E2133" s="5" t="e">
        <f t="shared" ca="1" si="33"/>
        <v>#N/A</v>
      </c>
    </row>
    <row r="2134" spans="1:5" hidden="1" x14ac:dyDescent="0.3">
      <c r="A2134" t="e">
        <f ca="1">IF('Пятипредметные наборы'!$F88 &gt;=Параметры!$A$2,"{"&amp;'Пятипредметные наборы'!A88&amp;", "&amp;'Пятипредметные наборы'!C88&amp;", "&amp;'Пятипредметные наборы'!D88&amp;", "&amp;'Пятипредметные наборы'!E88&amp;"}","")</f>
        <v>#N/A</v>
      </c>
      <c r="B2134" t="e">
        <f ca="1">IF('Пятипредметные наборы'!$F88 &gt;=Параметры!$A$2,"{"&amp;'Пятипредметные наборы'!B88&amp;"}","")</f>
        <v>#N/A</v>
      </c>
      <c r="C2134" t="e">
        <f ca="1">'Пятипредметные наборы'!$F88/COUNT('Список покупок'!$A$2:$A$31)</f>
        <v>#N/A</v>
      </c>
      <c r="D2134" t="e">
        <f ca="1">'Пятипредметные наборы'!$F88/INDIRECT(ADDRESS(MATCH(A2134,Таблицы!$T$3:$T$212)+1,5,,,Таблицы!$T$1))</f>
        <v>#N/A</v>
      </c>
      <c r="E2134" s="5" t="e">
        <f t="shared" ca="1" si="33"/>
        <v>#N/A</v>
      </c>
    </row>
    <row r="2135" spans="1:5" hidden="1" x14ac:dyDescent="0.3">
      <c r="A2135" t="e">
        <f ca="1">IF('Пятипредметные наборы'!$F89 &gt;=Параметры!$A$2,"{"&amp;'Пятипредметные наборы'!A89&amp;", "&amp;'Пятипредметные наборы'!C89&amp;", "&amp;'Пятипредметные наборы'!D89&amp;", "&amp;'Пятипредметные наборы'!E89&amp;"}","")</f>
        <v>#N/A</v>
      </c>
      <c r="B2135" t="e">
        <f ca="1">IF('Пятипредметные наборы'!$F89 &gt;=Параметры!$A$2,"{"&amp;'Пятипредметные наборы'!B89&amp;"}","")</f>
        <v>#N/A</v>
      </c>
      <c r="C2135" t="e">
        <f ca="1">'Пятипредметные наборы'!$F89/COUNT('Список покупок'!$A$2:$A$31)</f>
        <v>#N/A</v>
      </c>
      <c r="D2135" t="e">
        <f ca="1">'Пятипредметные наборы'!$F89/INDIRECT(ADDRESS(MATCH(A2135,Таблицы!$T$3:$T$212)+1,5,,,Таблицы!$T$1))</f>
        <v>#N/A</v>
      </c>
      <c r="E2135" s="5" t="e">
        <f t="shared" ca="1" si="33"/>
        <v>#N/A</v>
      </c>
    </row>
    <row r="2136" spans="1:5" hidden="1" x14ac:dyDescent="0.3">
      <c r="A2136" t="str">
        <f ca="1">IF('Пятипредметные наборы'!$F90 &gt;=Параметры!$A$2,"{"&amp;'Пятипредметные наборы'!A90&amp;", "&amp;'Пятипредметные наборы'!C90&amp;", "&amp;'Пятипредметные наборы'!D90&amp;", "&amp;'Пятипредметные наборы'!E90&amp;"}","")</f>
        <v/>
      </c>
      <c r="B2136" t="str">
        <f ca="1">IF('Пятипредметные наборы'!$F90 &gt;=Параметры!$A$2,"{"&amp;'Пятипредметные наборы'!B90&amp;"}","")</f>
        <v/>
      </c>
      <c r="C2136">
        <f ca="1">'Пятипредметные наборы'!$F90/COUNT('Список покупок'!$A$2:$A$31)</f>
        <v>0</v>
      </c>
      <c r="D2136" t="e">
        <f ca="1">'Пятипредметные наборы'!$F90/INDIRECT(ADDRESS(MATCH(A2136,Таблицы!$T$3:$T$212)+1,5,,,Таблицы!$T$1))</f>
        <v>#N/A</v>
      </c>
      <c r="E2136" s="5" t="e">
        <f t="shared" ca="1" si="33"/>
        <v>#N/A</v>
      </c>
    </row>
    <row r="2137" spans="1:5" hidden="1" x14ac:dyDescent="0.3">
      <c r="A2137" t="str">
        <f ca="1">IF('Пятипредметные наборы'!$F91 &gt;=Параметры!$A$2,"{"&amp;'Пятипредметные наборы'!A91&amp;", "&amp;'Пятипредметные наборы'!C91&amp;", "&amp;'Пятипредметные наборы'!D91&amp;", "&amp;'Пятипредметные наборы'!E91&amp;"}","")</f>
        <v/>
      </c>
      <c r="B2137" t="str">
        <f ca="1">IF('Пятипредметные наборы'!$F91 &gt;=Параметры!$A$2,"{"&amp;'Пятипредметные наборы'!B91&amp;"}","")</f>
        <v/>
      </c>
      <c r="C2137">
        <f ca="1">'Пятипредметные наборы'!$F91/COUNT('Список покупок'!$A$2:$A$31)</f>
        <v>3.3333333333333333E-2</v>
      </c>
      <c r="D2137" t="e">
        <f ca="1">'Пятипредметные наборы'!$F91/INDIRECT(ADDRESS(MATCH(A2137,Таблицы!$T$3:$T$212)+1,5,,,Таблицы!$T$1))</f>
        <v>#N/A</v>
      </c>
      <c r="E2137" s="5" t="e">
        <f t="shared" ca="1" si="33"/>
        <v>#N/A</v>
      </c>
    </row>
    <row r="2138" spans="1:5" hidden="1" x14ac:dyDescent="0.3">
      <c r="A2138" t="e">
        <f ca="1">IF('Пятипредметные наборы'!$F92 &gt;=Параметры!$A$2,"{"&amp;'Пятипредметные наборы'!A92&amp;", "&amp;'Пятипредметные наборы'!C92&amp;", "&amp;'Пятипредметные наборы'!D92&amp;", "&amp;'Пятипредметные наборы'!E92&amp;"}","")</f>
        <v>#N/A</v>
      </c>
      <c r="B2138" t="e">
        <f ca="1">IF('Пятипредметные наборы'!$F92 &gt;=Параметры!$A$2,"{"&amp;'Пятипредметные наборы'!B92&amp;"}","")</f>
        <v>#N/A</v>
      </c>
      <c r="C2138" t="e">
        <f ca="1">'Пятипредметные наборы'!$F92/COUNT('Список покупок'!$A$2:$A$31)</f>
        <v>#N/A</v>
      </c>
      <c r="D2138" t="e">
        <f ca="1">'Пятипредметные наборы'!$F92/INDIRECT(ADDRESS(MATCH(A2138,Таблицы!$T$3:$T$212)+1,5,,,Таблицы!$T$1))</f>
        <v>#N/A</v>
      </c>
      <c r="E2138" s="5" t="e">
        <f t="shared" ca="1" si="33"/>
        <v>#N/A</v>
      </c>
    </row>
    <row r="2139" spans="1:5" hidden="1" x14ac:dyDescent="0.3">
      <c r="A2139" t="e">
        <f ca="1">IF('Пятипредметные наборы'!$F93 &gt;=Параметры!$A$2,"{"&amp;'Пятипредметные наборы'!A93&amp;", "&amp;'Пятипредметные наборы'!C93&amp;", "&amp;'Пятипредметные наборы'!D93&amp;", "&amp;'Пятипредметные наборы'!E93&amp;"}","")</f>
        <v>#N/A</v>
      </c>
      <c r="B2139" t="e">
        <f ca="1">IF('Пятипредметные наборы'!$F93 &gt;=Параметры!$A$2,"{"&amp;'Пятипредметные наборы'!B93&amp;"}","")</f>
        <v>#N/A</v>
      </c>
      <c r="C2139" t="e">
        <f ca="1">'Пятипредметные наборы'!$F93/COUNT('Список покупок'!$A$2:$A$31)</f>
        <v>#N/A</v>
      </c>
      <c r="D2139" t="e">
        <f ca="1">'Пятипредметные наборы'!$F93/INDIRECT(ADDRESS(MATCH(A2139,Таблицы!$T$3:$T$212)+1,5,,,Таблицы!$T$1))</f>
        <v>#N/A</v>
      </c>
      <c r="E2139" s="5" t="e">
        <f t="shared" ca="1" si="33"/>
        <v>#N/A</v>
      </c>
    </row>
    <row r="2140" spans="1:5" hidden="1" x14ac:dyDescent="0.3">
      <c r="A2140" t="e">
        <f ca="1">IF('Пятипредметные наборы'!$F94 &gt;=Параметры!$A$2,"{"&amp;'Пятипредметные наборы'!A94&amp;", "&amp;'Пятипредметные наборы'!C94&amp;", "&amp;'Пятипредметные наборы'!D94&amp;", "&amp;'Пятипредметные наборы'!E94&amp;"}","")</f>
        <v>#N/A</v>
      </c>
      <c r="B2140" t="e">
        <f ca="1">IF('Пятипредметные наборы'!$F94 &gt;=Параметры!$A$2,"{"&amp;'Пятипредметные наборы'!B94&amp;"}","")</f>
        <v>#N/A</v>
      </c>
      <c r="C2140" t="e">
        <f ca="1">'Пятипредметные наборы'!$F94/COUNT('Список покупок'!$A$2:$A$31)</f>
        <v>#N/A</v>
      </c>
      <c r="D2140" t="e">
        <f ca="1">'Пятипредметные наборы'!$F94/INDIRECT(ADDRESS(MATCH(A2140,Таблицы!$T$3:$T$212)+1,5,,,Таблицы!$T$1))</f>
        <v>#N/A</v>
      </c>
      <c r="E2140" s="5" t="e">
        <f t="shared" ca="1" si="33"/>
        <v>#N/A</v>
      </c>
    </row>
    <row r="2141" spans="1:5" hidden="1" x14ac:dyDescent="0.3">
      <c r="A2141" t="e">
        <f ca="1">IF('Пятипредметные наборы'!$F95 &gt;=Параметры!$A$2,"{"&amp;'Пятипредметные наборы'!A95&amp;", "&amp;'Пятипредметные наборы'!C95&amp;", "&amp;'Пятипредметные наборы'!D95&amp;", "&amp;'Пятипредметные наборы'!E95&amp;"}","")</f>
        <v>#N/A</v>
      </c>
      <c r="B2141" t="e">
        <f ca="1">IF('Пятипредметные наборы'!$F95 &gt;=Параметры!$A$2,"{"&amp;'Пятипредметные наборы'!B95&amp;"}","")</f>
        <v>#N/A</v>
      </c>
      <c r="C2141" t="e">
        <f ca="1">'Пятипредметные наборы'!$F95/COUNT('Список покупок'!$A$2:$A$31)</f>
        <v>#N/A</v>
      </c>
      <c r="D2141" t="e">
        <f ca="1">'Пятипредметные наборы'!$F95/INDIRECT(ADDRESS(MATCH(A2141,Таблицы!$T$3:$T$212)+1,5,,,Таблицы!$T$1))</f>
        <v>#N/A</v>
      </c>
      <c r="E2141" s="5" t="e">
        <f t="shared" ca="1" si="33"/>
        <v>#N/A</v>
      </c>
    </row>
    <row r="2142" spans="1:5" hidden="1" x14ac:dyDescent="0.3">
      <c r="A2142" t="str">
        <f ca="1">IF('Пятипредметные наборы'!$F96 &gt;=Параметры!$A$2,"{"&amp;'Пятипредметные наборы'!A96&amp;", "&amp;'Пятипредметные наборы'!C96&amp;", "&amp;'Пятипредметные наборы'!D96&amp;", "&amp;'Пятипредметные наборы'!E96&amp;"}","")</f>
        <v/>
      </c>
      <c r="B2142" t="str">
        <f ca="1">IF('Пятипредметные наборы'!$F96 &gt;=Параметры!$A$2,"{"&amp;'Пятипредметные наборы'!B96&amp;"}","")</f>
        <v/>
      </c>
      <c r="C2142">
        <f ca="1">'Пятипредметные наборы'!$F96/COUNT('Список покупок'!$A$2:$A$31)</f>
        <v>3.3333333333333333E-2</v>
      </c>
      <c r="D2142" t="e">
        <f ca="1">'Пятипредметные наборы'!$F96/INDIRECT(ADDRESS(MATCH(A2142,Таблицы!$T$3:$T$212)+1,5,,,Таблицы!$T$1))</f>
        <v>#N/A</v>
      </c>
      <c r="E2142" s="5" t="e">
        <f t="shared" ca="1" si="33"/>
        <v>#N/A</v>
      </c>
    </row>
    <row r="2143" spans="1:5" hidden="1" x14ac:dyDescent="0.3">
      <c r="A2143" t="e">
        <f ca="1">IF('Пятипредметные наборы'!$F97 &gt;=Параметры!$A$2,"{"&amp;'Пятипредметные наборы'!A97&amp;", "&amp;'Пятипредметные наборы'!C97&amp;", "&amp;'Пятипредметные наборы'!D97&amp;", "&amp;'Пятипредметные наборы'!E97&amp;"}","")</f>
        <v>#N/A</v>
      </c>
      <c r="B2143" t="e">
        <f ca="1">IF('Пятипредметные наборы'!$F97 &gt;=Параметры!$A$2,"{"&amp;'Пятипредметные наборы'!B97&amp;"}","")</f>
        <v>#N/A</v>
      </c>
      <c r="C2143" t="e">
        <f ca="1">'Пятипредметные наборы'!$F97/COUNT('Список покупок'!$A$2:$A$31)</f>
        <v>#N/A</v>
      </c>
      <c r="D2143" t="e">
        <f ca="1">'Пятипредметные наборы'!$F97/INDIRECT(ADDRESS(MATCH(A2143,Таблицы!$T$3:$T$212)+1,5,,,Таблицы!$T$1))</f>
        <v>#N/A</v>
      </c>
      <c r="E2143" s="5" t="e">
        <f t="shared" ca="1" si="33"/>
        <v>#N/A</v>
      </c>
    </row>
    <row r="2144" spans="1:5" hidden="1" x14ac:dyDescent="0.3">
      <c r="A2144" t="e">
        <f ca="1">IF('Пятипредметные наборы'!$F98 &gt;=Параметры!$A$2,"{"&amp;'Пятипредметные наборы'!A98&amp;", "&amp;'Пятипредметные наборы'!C98&amp;", "&amp;'Пятипредметные наборы'!D98&amp;", "&amp;'Пятипредметные наборы'!E98&amp;"}","")</f>
        <v>#N/A</v>
      </c>
      <c r="B2144" t="e">
        <f ca="1">IF('Пятипредметные наборы'!$F98 &gt;=Параметры!$A$2,"{"&amp;'Пятипредметные наборы'!B98&amp;"}","")</f>
        <v>#N/A</v>
      </c>
      <c r="C2144" t="e">
        <f ca="1">'Пятипредметные наборы'!$F98/COUNT('Список покупок'!$A$2:$A$31)</f>
        <v>#N/A</v>
      </c>
      <c r="D2144" t="e">
        <f ca="1">'Пятипредметные наборы'!$F98/INDIRECT(ADDRESS(MATCH(A2144,Таблицы!$T$3:$T$212)+1,5,,,Таблицы!$T$1))</f>
        <v>#N/A</v>
      </c>
      <c r="E2144" s="5" t="e">
        <f t="shared" ca="1" si="33"/>
        <v>#N/A</v>
      </c>
    </row>
    <row r="2145" spans="1:5" hidden="1" x14ac:dyDescent="0.3">
      <c r="A2145" t="e">
        <f ca="1">IF('Пятипредметные наборы'!$F99 &gt;=Параметры!$A$2,"{"&amp;'Пятипредметные наборы'!A99&amp;", "&amp;'Пятипредметные наборы'!C99&amp;", "&amp;'Пятипредметные наборы'!D99&amp;", "&amp;'Пятипредметные наборы'!E99&amp;"}","")</f>
        <v>#N/A</v>
      </c>
      <c r="B2145" t="e">
        <f ca="1">IF('Пятипредметные наборы'!$F99 &gt;=Параметры!$A$2,"{"&amp;'Пятипредметные наборы'!B99&amp;"}","")</f>
        <v>#N/A</v>
      </c>
      <c r="C2145" t="e">
        <f ca="1">'Пятипредметные наборы'!$F99/COUNT('Список покупок'!$A$2:$A$31)</f>
        <v>#N/A</v>
      </c>
      <c r="D2145" t="e">
        <f ca="1">'Пятипредметные наборы'!$F99/INDIRECT(ADDRESS(MATCH(A2145,Таблицы!$T$3:$T$212)+1,5,,,Таблицы!$T$1))</f>
        <v>#N/A</v>
      </c>
      <c r="E2145" s="5" t="e">
        <f t="shared" ca="1" si="33"/>
        <v>#N/A</v>
      </c>
    </row>
    <row r="2146" spans="1:5" hidden="1" x14ac:dyDescent="0.3">
      <c r="A2146" t="e">
        <f ca="1">IF('Пятипредметные наборы'!$F100 &gt;=Параметры!$A$2,"{"&amp;'Пятипредметные наборы'!A100&amp;", "&amp;'Пятипредметные наборы'!C100&amp;", "&amp;'Пятипредметные наборы'!D100&amp;", "&amp;'Пятипредметные наборы'!E100&amp;"}","")</f>
        <v>#N/A</v>
      </c>
      <c r="B2146" t="e">
        <f ca="1">IF('Пятипредметные наборы'!$F100 &gt;=Параметры!$A$2,"{"&amp;'Пятипредметные наборы'!B100&amp;"}","")</f>
        <v>#N/A</v>
      </c>
      <c r="C2146" t="e">
        <f ca="1">'Пятипредметные наборы'!$F100/COUNT('Список покупок'!$A$2:$A$31)</f>
        <v>#N/A</v>
      </c>
      <c r="D2146" t="e">
        <f ca="1">'Пятипредметные наборы'!$F100/INDIRECT(ADDRESS(MATCH(A2146,Таблицы!$T$3:$T$212)+1,5,,,Таблицы!$T$1))</f>
        <v>#N/A</v>
      </c>
      <c r="E2146" s="5" t="e">
        <f t="shared" ca="1" si="33"/>
        <v>#N/A</v>
      </c>
    </row>
    <row r="2147" spans="1:5" hidden="1" x14ac:dyDescent="0.3">
      <c r="A2147" t="e">
        <f ca="1">IF('Пятипредметные наборы'!$F101 &gt;=Параметры!$A$2,"{"&amp;'Пятипредметные наборы'!A101&amp;", "&amp;'Пятипредметные наборы'!C101&amp;", "&amp;'Пятипредметные наборы'!D101&amp;", "&amp;'Пятипредметные наборы'!E101&amp;"}","")</f>
        <v>#N/A</v>
      </c>
      <c r="B2147" t="e">
        <f ca="1">IF('Пятипредметные наборы'!$F101 &gt;=Параметры!$A$2,"{"&amp;'Пятипредметные наборы'!B101&amp;"}","")</f>
        <v>#N/A</v>
      </c>
      <c r="C2147" t="e">
        <f ca="1">'Пятипредметные наборы'!$F101/COUNT('Список покупок'!$A$2:$A$31)</f>
        <v>#N/A</v>
      </c>
      <c r="D2147" t="e">
        <f ca="1">'Пятипредметные наборы'!$F101/INDIRECT(ADDRESS(MATCH(A2147,Таблицы!$T$3:$T$212)+1,5,,,Таблицы!$T$1))</f>
        <v>#N/A</v>
      </c>
      <c r="E2147" s="5" t="e">
        <f t="shared" ca="1" si="33"/>
        <v>#N/A</v>
      </c>
    </row>
    <row r="2148" spans="1:5" hidden="1" x14ac:dyDescent="0.3">
      <c r="A2148" t="e">
        <f ca="1">IF('Пятипредметные наборы'!$F102 &gt;=Параметры!$A$2,"{"&amp;'Пятипредметные наборы'!A102&amp;", "&amp;'Пятипредметные наборы'!C102&amp;", "&amp;'Пятипредметные наборы'!D102&amp;", "&amp;'Пятипредметные наборы'!E102&amp;"}","")</f>
        <v>#N/A</v>
      </c>
      <c r="B2148" t="e">
        <f ca="1">IF('Пятипредметные наборы'!$F102 &gt;=Параметры!$A$2,"{"&amp;'Пятипредметные наборы'!B102&amp;"}","")</f>
        <v>#N/A</v>
      </c>
      <c r="C2148" t="e">
        <f ca="1">'Пятипредметные наборы'!$F102/COUNT('Список покупок'!$A$2:$A$31)</f>
        <v>#N/A</v>
      </c>
      <c r="D2148" t="e">
        <f ca="1">'Пятипредметные наборы'!$F102/INDIRECT(ADDRESS(MATCH(A2148,Таблицы!$T$3:$T$212)+1,5,,,Таблицы!$T$1))</f>
        <v>#N/A</v>
      </c>
      <c r="E2148" s="5" t="e">
        <f t="shared" ca="1" si="33"/>
        <v>#N/A</v>
      </c>
    </row>
    <row r="2149" spans="1:5" hidden="1" x14ac:dyDescent="0.3">
      <c r="A2149" t="e">
        <f ca="1">IF('Пятипредметные наборы'!$F103 &gt;=Параметры!$A$2,"{"&amp;'Пятипредметные наборы'!A103&amp;", "&amp;'Пятипредметные наборы'!C103&amp;", "&amp;'Пятипредметные наборы'!D103&amp;", "&amp;'Пятипредметные наборы'!E103&amp;"}","")</f>
        <v>#N/A</v>
      </c>
      <c r="B2149" t="e">
        <f ca="1">IF('Пятипредметные наборы'!$F103 &gt;=Параметры!$A$2,"{"&amp;'Пятипредметные наборы'!B103&amp;"}","")</f>
        <v>#N/A</v>
      </c>
      <c r="C2149" t="e">
        <f ca="1">'Пятипредметные наборы'!$F103/COUNT('Список покупок'!$A$2:$A$31)</f>
        <v>#N/A</v>
      </c>
      <c r="D2149" t="e">
        <f ca="1">'Пятипредметные наборы'!$F103/INDIRECT(ADDRESS(MATCH(A2149,Таблицы!$T$3:$T$212)+1,5,,,Таблицы!$T$1))</f>
        <v>#N/A</v>
      </c>
      <c r="E2149" s="5" t="e">
        <f t="shared" ca="1" si="33"/>
        <v>#N/A</v>
      </c>
    </row>
    <row r="2150" spans="1:5" hidden="1" x14ac:dyDescent="0.3">
      <c r="A2150" t="e">
        <f ca="1">IF('Пятипредметные наборы'!$F104 &gt;=Параметры!$A$2,"{"&amp;'Пятипредметные наборы'!A104&amp;", "&amp;'Пятипредметные наборы'!C104&amp;", "&amp;'Пятипредметные наборы'!D104&amp;", "&amp;'Пятипредметные наборы'!E104&amp;"}","")</f>
        <v>#N/A</v>
      </c>
      <c r="B2150" t="e">
        <f ca="1">IF('Пятипредметные наборы'!$F104 &gt;=Параметры!$A$2,"{"&amp;'Пятипредметные наборы'!B104&amp;"}","")</f>
        <v>#N/A</v>
      </c>
      <c r="C2150" t="e">
        <f ca="1">'Пятипредметные наборы'!$F104/COUNT('Список покупок'!$A$2:$A$31)</f>
        <v>#N/A</v>
      </c>
      <c r="D2150" t="e">
        <f ca="1">'Пятипредметные наборы'!$F104/INDIRECT(ADDRESS(MATCH(A2150,Таблицы!$T$3:$T$212)+1,5,,,Таблицы!$T$1))</f>
        <v>#N/A</v>
      </c>
      <c r="E2150" s="5" t="e">
        <f t="shared" ca="1" si="33"/>
        <v>#N/A</v>
      </c>
    </row>
    <row r="2151" spans="1:5" hidden="1" x14ac:dyDescent="0.3">
      <c r="A2151" t="e">
        <f ca="1">IF('Пятипредметные наборы'!$F105 &gt;=Параметры!$A$2,"{"&amp;'Пятипредметные наборы'!A105&amp;", "&amp;'Пятипредметные наборы'!C105&amp;", "&amp;'Пятипредметные наборы'!D105&amp;", "&amp;'Пятипредметные наборы'!E105&amp;"}","")</f>
        <v>#N/A</v>
      </c>
      <c r="B2151" t="e">
        <f ca="1">IF('Пятипредметные наборы'!$F105 &gt;=Параметры!$A$2,"{"&amp;'Пятипредметные наборы'!B105&amp;"}","")</f>
        <v>#N/A</v>
      </c>
      <c r="C2151" t="e">
        <f ca="1">'Пятипредметные наборы'!$F105/COUNT('Список покупок'!$A$2:$A$31)</f>
        <v>#N/A</v>
      </c>
      <c r="D2151" t="e">
        <f ca="1">'Пятипредметные наборы'!$F105/INDIRECT(ADDRESS(MATCH(A2151,Таблицы!$T$3:$T$212)+1,5,,,Таблицы!$T$1))</f>
        <v>#N/A</v>
      </c>
      <c r="E2151" s="5" t="e">
        <f t="shared" ca="1" si="33"/>
        <v>#N/A</v>
      </c>
    </row>
    <row r="2152" spans="1:5" hidden="1" x14ac:dyDescent="0.3">
      <c r="A2152" t="e">
        <f ca="1">IF('Пятипредметные наборы'!$F106 &gt;=Параметры!$A$2,"{"&amp;'Пятипредметные наборы'!A106&amp;", "&amp;'Пятипредметные наборы'!C106&amp;", "&amp;'Пятипредметные наборы'!D106&amp;", "&amp;'Пятипредметные наборы'!E106&amp;"}","")</f>
        <v>#N/A</v>
      </c>
      <c r="B2152" t="e">
        <f ca="1">IF('Пятипредметные наборы'!$F106 &gt;=Параметры!$A$2,"{"&amp;'Пятипредметные наборы'!B106&amp;"}","")</f>
        <v>#N/A</v>
      </c>
      <c r="C2152" t="e">
        <f ca="1">'Пятипредметные наборы'!$F106/COUNT('Список покупок'!$A$2:$A$31)</f>
        <v>#N/A</v>
      </c>
      <c r="D2152" t="e">
        <f ca="1">'Пятипредметные наборы'!$F106/INDIRECT(ADDRESS(MATCH(A2152,Таблицы!$T$3:$T$212)+1,5,,,Таблицы!$T$1))</f>
        <v>#N/A</v>
      </c>
      <c r="E2152" s="5" t="e">
        <f t="shared" ca="1" si="33"/>
        <v>#N/A</v>
      </c>
    </row>
    <row r="2153" spans="1:5" hidden="1" x14ac:dyDescent="0.3">
      <c r="A2153" t="e">
        <f ca="1">IF('Пятипредметные наборы'!$F107 &gt;=Параметры!$A$2,"{"&amp;'Пятипредметные наборы'!A107&amp;", "&amp;'Пятипредметные наборы'!C107&amp;", "&amp;'Пятипредметные наборы'!D107&amp;", "&amp;'Пятипредметные наборы'!E107&amp;"}","")</f>
        <v>#N/A</v>
      </c>
      <c r="B2153" t="e">
        <f ca="1">IF('Пятипредметные наборы'!$F107 &gt;=Параметры!$A$2,"{"&amp;'Пятипредметные наборы'!B107&amp;"}","")</f>
        <v>#N/A</v>
      </c>
      <c r="C2153" t="e">
        <f ca="1">'Пятипредметные наборы'!$F107/COUNT('Список покупок'!$A$2:$A$31)</f>
        <v>#N/A</v>
      </c>
      <c r="D2153" t="e">
        <f ca="1">'Пятипредметные наборы'!$F107/INDIRECT(ADDRESS(MATCH(A2153,Таблицы!$T$3:$T$212)+1,5,,,Таблицы!$T$1))</f>
        <v>#N/A</v>
      </c>
      <c r="E2153" s="5" t="e">
        <f t="shared" ca="1" si="33"/>
        <v>#N/A</v>
      </c>
    </row>
    <row r="2154" spans="1:5" hidden="1" x14ac:dyDescent="0.3">
      <c r="A2154" t="e">
        <f ca="1">IF('Пятипредметные наборы'!$F108 &gt;=Параметры!$A$2,"{"&amp;'Пятипредметные наборы'!A108&amp;", "&amp;'Пятипредметные наборы'!C108&amp;", "&amp;'Пятипредметные наборы'!D108&amp;", "&amp;'Пятипредметные наборы'!E108&amp;"}","")</f>
        <v>#N/A</v>
      </c>
      <c r="B2154" t="e">
        <f ca="1">IF('Пятипредметные наборы'!$F108 &gt;=Параметры!$A$2,"{"&amp;'Пятипредметные наборы'!B108&amp;"}","")</f>
        <v>#N/A</v>
      </c>
      <c r="C2154" t="e">
        <f ca="1">'Пятипредметные наборы'!$F108/COUNT('Список покупок'!$A$2:$A$31)</f>
        <v>#N/A</v>
      </c>
      <c r="D2154" t="e">
        <f ca="1">'Пятипредметные наборы'!$F108/INDIRECT(ADDRESS(MATCH(A2154,Таблицы!$T$3:$T$212)+1,5,,,Таблицы!$T$1))</f>
        <v>#N/A</v>
      </c>
      <c r="E2154" s="5" t="e">
        <f t="shared" ca="1" si="33"/>
        <v>#N/A</v>
      </c>
    </row>
    <row r="2155" spans="1:5" hidden="1" x14ac:dyDescent="0.3">
      <c r="A2155" t="e">
        <f ca="1">IF('Пятипредметные наборы'!$F109 &gt;=Параметры!$A$2,"{"&amp;'Пятипредметные наборы'!A109&amp;", "&amp;'Пятипредметные наборы'!C109&amp;", "&amp;'Пятипредметные наборы'!D109&amp;", "&amp;'Пятипредметные наборы'!E109&amp;"}","")</f>
        <v>#N/A</v>
      </c>
      <c r="B2155" t="e">
        <f ca="1">IF('Пятипредметные наборы'!$F109 &gt;=Параметры!$A$2,"{"&amp;'Пятипредметные наборы'!B109&amp;"}","")</f>
        <v>#N/A</v>
      </c>
      <c r="C2155" t="e">
        <f ca="1">'Пятипредметные наборы'!$F109/COUNT('Список покупок'!$A$2:$A$31)</f>
        <v>#N/A</v>
      </c>
      <c r="D2155" t="e">
        <f ca="1">'Пятипредметные наборы'!$F109/INDIRECT(ADDRESS(MATCH(A2155,Таблицы!$T$3:$T$212)+1,5,,,Таблицы!$T$1))</f>
        <v>#N/A</v>
      </c>
      <c r="E2155" s="5" t="e">
        <f t="shared" ca="1" si="33"/>
        <v>#N/A</v>
      </c>
    </row>
    <row r="2156" spans="1:5" hidden="1" x14ac:dyDescent="0.3">
      <c r="A2156" t="e">
        <f ca="1">IF('Пятипредметные наборы'!$F110 &gt;=Параметры!$A$2,"{"&amp;'Пятипредметные наборы'!A110&amp;", "&amp;'Пятипредметные наборы'!C110&amp;", "&amp;'Пятипредметные наборы'!D110&amp;", "&amp;'Пятипредметные наборы'!E110&amp;"}","")</f>
        <v>#N/A</v>
      </c>
      <c r="B2156" t="e">
        <f ca="1">IF('Пятипредметные наборы'!$F110 &gt;=Параметры!$A$2,"{"&amp;'Пятипредметные наборы'!B110&amp;"}","")</f>
        <v>#N/A</v>
      </c>
      <c r="C2156" t="e">
        <f ca="1">'Пятипредметные наборы'!$F110/COUNT('Список покупок'!$A$2:$A$31)</f>
        <v>#N/A</v>
      </c>
      <c r="D2156" t="e">
        <f ca="1">'Пятипредметные наборы'!$F110/INDIRECT(ADDRESS(MATCH(A2156,Таблицы!$T$3:$T$212)+1,5,,,Таблицы!$T$1))</f>
        <v>#N/A</v>
      </c>
      <c r="E2156" s="5" t="e">
        <f t="shared" ca="1" si="33"/>
        <v>#N/A</v>
      </c>
    </row>
    <row r="2157" spans="1:5" hidden="1" x14ac:dyDescent="0.3">
      <c r="A2157" t="e">
        <f ca="1">IF('Пятипредметные наборы'!$F111 &gt;=Параметры!$A$2,"{"&amp;'Пятипредметные наборы'!A111&amp;", "&amp;'Пятипредметные наборы'!C111&amp;", "&amp;'Пятипредметные наборы'!D111&amp;", "&amp;'Пятипредметные наборы'!E111&amp;"}","")</f>
        <v>#N/A</v>
      </c>
      <c r="B2157" t="e">
        <f ca="1">IF('Пятипредметные наборы'!$F111 &gt;=Параметры!$A$2,"{"&amp;'Пятипредметные наборы'!B111&amp;"}","")</f>
        <v>#N/A</v>
      </c>
      <c r="C2157" t="e">
        <f ca="1">'Пятипредметные наборы'!$F111/COUNT('Список покупок'!$A$2:$A$31)</f>
        <v>#N/A</v>
      </c>
      <c r="D2157" t="e">
        <f ca="1">'Пятипредметные наборы'!$F111/INDIRECT(ADDRESS(MATCH(A2157,Таблицы!$T$3:$T$212)+1,5,,,Таблицы!$T$1))</f>
        <v>#N/A</v>
      </c>
      <c r="E2157" s="5" t="e">
        <f t="shared" ca="1" si="33"/>
        <v>#N/A</v>
      </c>
    </row>
    <row r="2158" spans="1:5" hidden="1" x14ac:dyDescent="0.3">
      <c r="A2158" t="e">
        <f ca="1">IF('Пятипредметные наборы'!$F112 &gt;=Параметры!$A$2,"{"&amp;'Пятипредметные наборы'!A112&amp;", "&amp;'Пятипредметные наборы'!C112&amp;", "&amp;'Пятипредметные наборы'!D112&amp;", "&amp;'Пятипредметные наборы'!E112&amp;"}","")</f>
        <v>#N/A</v>
      </c>
      <c r="B2158" t="e">
        <f ca="1">IF('Пятипредметные наборы'!$F112 &gt;=Параметры!$A$2,"{"&amp;'Пятипредметные наборы'!B112&amp;"}","")</f>
        <v>#N/A</v>
      </c>
      <c r="C2158" t="e">
        <f ca="1">'Пятипредметные наборы'!$F112/COUNT('Список покупок'!$A$2:$A$31)</f>
        <v>#N/A</v>
      </c>
      <c r="D2158" t="e">
        <f ca="1">'Пятипредметные наборы'!$F112/INDIRECT(ADDRESS(MATCH(A2158,Таблицы!$T$3:$T$212)+1,5,,,Таблицы!$T$1))</f>
        <v>#N/A</v>
      </c>
      <c r="E2158" s="5" t="e">
        <f t="shared" ca="1" si="33"/>
        <v>#N/A</v>
      </c>
    </row>
    <row r="2159" spans="1:5" hidden="1" x14ac:dyDescent="0.3">
      <c r="A2159" t="e">
        <f ca="1">IF('Пятипредметные наборы'!$F113 &gt;=Параметры!$A$2,"{"&amp;'Пятипредметные наборы'!A113&amp;", "&amp;'Пятипредметные наборы'!C113&amp;", "&amp;'Пятипредметные наборы'!D113&amp;", "&amp;'Пятипредметные наборы'!E113&amp;"}","")</f>
        <v>#N/A</v>
      </c>
      <c r="B2159" t="e">
        <f ca="1">IF('Пятипредметные наборы'!$F113 &gt;=Параметры!$A$2,"{"&amp;'Пятипредметные наборы'!B113&amp;"}","")</f>
        <v>#N/A</v>
      </c>
      <c r="C2159" t="e">
        <f ca="1">'Пятипредметные наборы'!$F113/COUNT('Список покупок'!$A$2:$A$31)</f>
        <v>#N/A</v>
      </c>
      <c r="D2159" t="e">
        <f ca="1">'Пятипредметные наборы'!$F113/INDIRECT(ADDRESS(MATCH(A2159,Таблицы!$T$3:$T$212)+1,5,,,Таблицы!$T$1))</f>
        <v>#N/A</v>
      </c>
      <c r="E2159" s="5" t="e">
        <f t="shared" ca="1" si="33"/>
        <v>#N/A</v>
      </c>
    </row>
    <row r="2160" spans="1:5" hidden="1" x14ac:dyDescent="0.3">
      <c r="A2160" t="e">
        <f ca="1">IF('Пятипредметные наборы'!$F114 &gt;=Параметры!$A$2,"{"&amp;'Пятипредметные наборы'!A114&amp;", "&amp;'Пятипредметные наборы'!C114&amp;", "&amp;'Пятипредметные наборы'!D114&amp;", "&amp;'Пятипредметные наборы'!E114&amp;"}","")</f>
        <v>#N/A</v>
      </c>
      <c r="B2160" t="e">
        <f ca="1">IF('Пятипредметные наборы'!$F114 &gt;=Параметры!$A$2,"{"&amp;'Пятипредметные наборы'!B114&amp;"}","")</f>
        <v>#N/A</v>
      </c>
      <c r="C2160" t="e">
        <f ca="1">'Пятипредметные наборы'!$F114/COUNT('Список покупок'!$A$2:$A$31)</f>
        <v>#N/A</v>
      </c>
      <c r="D2160" t="e">
        <f ca="1">'Пятипредметные наборы'!$F114/INDIRECT(ADDRESS(MATCH(A2160,Таблицы!$T$3:$T$212)+1,5,,,Таблицы!$T$1))</f>
        <v>#N/A</v>
      </c>
      <c r="E2160" s="5" t="e">
        <f t="shared" ca="1" si="33"/>
        <v>#N/A</v>
      </c>
    </row>
    <row r="2161" spans="1:5" hidden="1" x14ac:dyDescent="0.3">
      <c r="A2161" t="str">
        <f ca="1">IF('Пятипредметные наборы'!$F115 &gt;=Параметры!$A$2,"{"&amp;'Пятипредметные наборы'!A115&amp;", "&amp;'Пятипредметные наборы'!C115&amp;", "&amp;'Пятипредметные наборы'!D115&amp;", "&amp;'Пятипредметные наборы'!E115&amp;"}","")</f>
        <v/>
      </c>
      <c r="B2161" t="str">
        <f ca="1">IF('Пятипредметные наборы'!$F115 &gt;=Параметры!$A$2,"{"&amp;'Пятипредметные наборы'!B115&amp;"}","")</f>
        <v/>
      </c>
      <c r="C2161">
        <f ca="1">'Пятипредметные наборы'!$F115/COUNT('Список покупок'!$A$2:$A$31)</f>
        <v>3.3333333333333333E-2</v>
      </c>
      <c r="D2161" t="e">
        <f ca="1">'Пятипредметные наборы'!$F115/INDIRECT(ADDRESS(MATCH(A2161,Таблицы!$T$3:$T$212)+1,5,,,Таблицы!$T$1))</f>
        <v>#N/A</v>
      </c>
      <c r="E2161" s="5" t="e">
        <f t="shared" ca="1" si="33"/>
        <v>#N/A</v>
      </c>
    </row>
    <row r="2162" spans="1:5" hidden="1" x14ac:dyDescent="0.3">
      <c r="A2162" t="e">
        <f ca="1">IF('Пятипредметные наборы'!$F116 &gt;=Параметры!$A$2,"{"&amp;'Пятипредметные наборы'!A116&amp;", "&amp;'Пятипредметные наборы'!C116&amp;", "&amp;'Пятипредметные наборы'!D116&amp;", "&amp;'Пятипредметные наборы'!E116&amp;"}","")</f>
        <v>#N/A</v>
      </c>
      <c r="B2162" t="e">
        <f ca="1">IF('Пятипредметные наборы'!$F116 &gt;=Параметры!$A$2,"{"&amp;'Пятипредметные наборы'!B116&amp;"}","")</f>
        <v>#N/A</v>
      </c>
      <c r="C2162" t="e">
        <f ca="1">'Пятипредметные наборы'!$F116/COUNT('Список покупок'!$A$2:$A$31)</f>
        <v>#N/A</v>
      </c>
      <c r="D2162" t="e">
        <f ca="1">'Пятипредметные наборы'!$F116/INDIRECT(ADDRESS(MATCH(A2162,Таблицы!$T$3:$T$212)+1,5,,,Таблицы!$T$1))</f>
        <v>#N/A</v>
      </c>
      <c r="E2162" s="5" t="e">
        <f t="shared" ca="1" si="33"/>
        <v>#N/A</v>
      </c>
    </row>
    <row r="2163" spans="1:5" hidden="1" x14ac:dyDescent="0.3">
      <c r="A2163" t="str">
        <f ca="1">IF('Пятипредметные наборы'!$F117 &gt;=Параметры!$A$2,"{"&amp;'Пятипредметные наборы'!A117&amp;", "&amp;'Пятипредметные наборы'!C117&amp;", "&amp;'Пятипредметные наборы'!D117&amp;", "&amp;'Пятипредметные наборы'!E117&amp;"}","")</f>
        <v/>
      </c>
      <c r="B2163" t="str">
        <f ca="1">IF('Пятипредметные наборы'!$F117 &gt;=Параметры!$A$2,"{"&amp;'Пятипредметные наборы'!B117&amp;"}","")</f>
        <v/>
      </c>
      <c r="C2163">
        <f ca="1">'Пятипредметные наборы'!$F117/COUNT('Список покупок'!$A$2:$A$31)</f>
        <v>0</v>
      </c>
      <c r="D2163" t="e">
        <f ca="1">'Пятипредметные наборы'!$F117/INDIRECT(ADDRESS(MATCH(A2163,Таблицы!$T$3:$T$212)+1,5,,,Таблицы!$T$1))</f>
        <v>#N/A</v>
      </c>
      <c r="E2163" s="5" t="e">
        <f t="shared" ca="1" si="33"/>
        <v>#N/A</v>
      </c>
    </row>
    <row r="2164" spans="1:5" hidden="1" x14ac:dyDescent="0.3">
      <c r="A2164" t="str">
        <f ca="1">IF('Пятипредметные наборы'!$F118 &gt;=Параметры!$A$2,"{"&amp;'Пятипредметные наборы'!A118&amp;", "&amp;'Пятипредметные наборы'!C118&amp;", "&amp;'Пятипредметные наборы'!D118&amp;", "&amp;'Пятипредметные наборы'!E118&amp;"}","")</f>
        <v/>
      </c>
      <c r="B2164" t="str">
        <f ca="1">IF('Пятипредметные наборы'!$F118 &gt;=Параметры!$A$2,"{"&amp;'Пятипредметные наборы'!B118&amp;"}","")</f>
        <v/>
      </c>
      <c r="C2164">
        <f ca="1">'Пятипредметные наборы'!$F118/COUNT('Список покупок'!$A$2:$A$31)</f>
        <v>3.3333333333333333E-2</v>
      </c>
      <c r="D2164" t="e">
        <f ca="1">'Пятипредметные наборы'!$F118/INDIRECT(ADDRESS(MATCH(A2164,Таблицы!$T$3:$T$212)+1,5,,,Таблицы!$T$1))</f>
        <v>#N/A</v>
      </c>
      <c r="E2164" s="5" t="e">
        <f t="shared" ca="1" si="33"/>
        <v>#N/A</v>
      </c>
    </row>
    <row r="2165" spans="1:5" hidden="1" x14ac:dyDescent="0.3">
      <c r="A2165" t="e">
        <f ca="1">IF('Пятипредметные наборы'!$F119 &gt;=Параметры!$A$2,"{"&amp;'Пятипредметные наборы'!A119&amp;", "&amp;'Пятипредметные наборы'!C119&amp;", "&amp;'Пятипредметные наборы'!D119&amp;", "&amp;'Пятипредметные наборы'!E119&amp;"}","")</f>
        <v>#N/A</v>
      </c>
      <c r="B2165" t="e">
        <f ca="1">IF('Пятипредметные наборы'!$F119 &gt;=Параметры!$A$2,"{"&amp;'Пятипредметные наборы'!B119&amp;"}","")</f>
        <v>#N/A</v>
      </c>
      <c r="C2165" t="e">
        <f ca="1">'Пятипредметные наборы'!$F119/COUNT('Список покупок'!$A$2:$A$31)</f>
        <v>#N/A</v>
      </c>
      <c r="D2165" t="e">
        <f ca="1">'Пятипредметные наборы'!$F119/INDIRECT(ADDRESS(MATCH(A2165,Таблицы!$T$3:$T$212)+1,5,,,Таблицы!$T$1))</f>
        <v>#N/A</v>
      </c>
      <c r="E2165" s="5" t="e">
        <f t="shared" ca="1" si="33"/>
        <v>#N/A</v>
      </c>
    </row>
    <row r="2166" spans="1:5" hidden="1" x14ac:dyDescent="0.3">
      <c r="A2166" t="e">
        <f ca="1">IF('Пятипредметные наборы'!$F120 &gt;=Параметры!$A$2,"{"&amp;'Пятипредметные наборы'!A120&amp;", "&amp;'Пятипредметные наборы'!C120&amp;", "&amp;'Пятипредметные наборы'!D120&amp;", "&amp;'Пятипредметные наборы'!E120&amp;"}","")</f>
        <v>#N/A</v>
      </c>
      <c r="B2166" t="e">
        <f ca="1">IF('Пятипредметные наборы'!$F120 &gt;=Параметры!$A$2,"{"&amp;'Пятипредметные наборы'!B120&amp;"}","")</f>
        <v>#N/A</v>
      </c>
      <c r="C2166" t="e">
        <f ca="1">'Пятипредметные наборы'!$F120/COUNT('Список покупок'!$A$2:$A$31)</f>
        <v>#N/A</v>
      </c>
      <c r="D2166" t="e">
        <f ca="1">'Пятипредметные наборы'!$F120/INDIRECT(ADDRESS(MATCH(A2166,Таблицы!$T$3:$T$212)+1,5,,,Таблицы!$T$1))</f>
        <v>#N/A</v>
      </c>
      <c r="E2166" s="5" t="e">
        <f t="shared" ca="1" si="33"/>
        <v>#N/A</v>
      </c>
    </row>
    <row r="2167" spans="1:5" hidden="1" x14ac:dyDescent="0.3">
      <c r="A2167" t="e">
        <f ca="1">IF('Пятипредметные наборы'!$F121 &gt;=Параметры!$A$2,"{"&amp;'Пятипредметные наборы'!A121&amp;", "&amp;'Пятипредметные наборы'!C121&amp;", "&amp;'Пятипредметные наборы'!D121&amp;", "&amp;'Пятипредметные наборы'!E121&amp;"}","")</f>
        <v>#N/A</v>
      </c>
      <c r="B2167" t="e">
        <f ca="1">IF('Пятипредметные наборы'!$F121 &gt;=Параметры!$A$2,"{"&amp;'Пятипредметные наборы'!B121&amp;"}","")</f>
        <v>#N/A</v>
      </c>
      <c r="C2167" t="e">
        <f ca="1">'Пятипредметные наборы'!$F121/COUNT('Список покупок'!$A$2:$A$31)</f>
        <v>#N/A</v>
      </c>
      <c r="D2167" t="e">
        <f ca="1">'Пятипредметные наборы'!$F121/INDIRECT(ADDRESS(MATCH(A2167,Таблицы!$T$3:$T$212)+1,5,,,Таблицы!$T$1))</f>
        <v>#N/A</v>
      </c>
      <c r="E2167" s="5" t="e">
        <f t="shared" ca="1" si="33"/>
        <v>#N/A</v>
      </c>
    </row>
    <row r="2168" spans="1:5" hidden="1" x14ac:dyDescent="0.3">
      <c r="A2168" t="e">
        <f ca="1">IF('Пятипредметные наборы'!$F122 &gt;=Параметры!$A$2,"{"&amp;'Пятипредметные наборы'!A122&amp;", "&amp;'Пятипредметные наборы'!C122&amp;", "&amp;'Пятипредметные наборы'!D122&amp;", "&amp;'Пятипредметные наборы'!E122&amp;"}","")</f>
        <v>#N/A</v>
      </c>
      <c r="B2168" t="e">
        <f ca="1">IF('Пятипредметные наборы'!$F122 &gt;=Параметры!$A$2,"{"&amp;'Пятипредметные наборы'!B122&amp;"}","")</f>
        <v>#N/A</v>
      </c>
      <c r="C2168" t="e">
        <f ca="1">'Пятипредметные наборы'!$F122/COUNT('Список покупок'!$A$2:$A$31)</f>
        <v>#N/A</v>
      </c>
      <c r="D2168" t="e">
        <f ca="1">'Пятипредметные наборы'!$F122/INDIRECT(ADDRESS(MATCH(A2168,Таблицы!$T$3:$T$212)+1,5,,,Таблицы!$T$1))</f>
        <v>#N/A</v>
      </c>
      <c r="E2168" s="5" t="e">
        <f t="shared" ca="1" si="33"/>
        <v>#N/A</v>
      </c>
    </row>
    <row r="2169" spans="1:5" hidden="1" x14ac:dyDescent="0.3">
      <c r="A2169" t="e">
        <f ca="1">IF('Пятипредметные наборы'!$F123 &gt;=Параметры!$A$2,"{"&amp;'Пятипредметные наборы'!A123&amp;", "&amp;'Пятипредметные наборы'!C123&amp;", "&amp;'Пятипредметные наборы'!D123&amp;", "&amp;'Пятипредметные наборы'!E123&amp;"}","")</f>
        <v>#N/A</v>
      </c>
      <c r="B2169" t="e">
        <f ca="1">IF('Пятипредметные наборы'!$F123 &gt;=Параметры!$A$2,"{"&amp;'Пятипредметные наборы'!B123&amp;"}","")</f>
        <v>#N/A</v>
      </c>
      <c r="C2169" t="e">
        <f ca="1">'Пятипредметные наборы'!$F123/COUNT('Список покупок'!$A$2:$A$31)</f>
        <v>#N/A</v>
      </c>
      <c r="D2169" t="e">
        <f ca="1">'Пятипредметные наборы'!$F123/INDIRECT(ADDRESS(MATCH(A2169,Таблицы!$T$3:$T$212)+1,5,,,Таблицы!$T$1))</f>
        <v>#N/A</v>
      </c>
      <c r="E2169" s="5" t="e">
        <f t="shared" ca="1" si="33"/>
        <v>#N/A</v>
      </c>
    </row>
    <row r="2170" spans="1:5" hidden="1" x14ac:dyDescent="0.3">
      <c r="A2170" t="e">
        <f ca="1">IF('Пятипредметные наборы'!$F124 &gt;=Параметры!$A$2,"{"&amp;'Пятипредметные наборы'!A124&amp;", "&amp;'Пятипредметные наборы'!C124&amp;", "&amp;'Пятипредметные наборы'!D124&amp;", "&amp;'Пятипредметные наборы'!E124&amp;"}","")</f>
        <v>#N/A</v>
      </c>
      <c r="B2170" t="e">
        <f ca="1">IF('Пятипредметные наборы'!$F124 &gt;=Параметры!$A$2,"{"&amp;'Пятипредметные наборы'!B124&amp;"}","")</f>
        <v>#N/A</v>
      </c>
      <c r="C2170" t="e">
        <f ca="1">'Пятипредметные наборы'!$F124/COUNT('Список покупок'!$A$2:$A$31)</f>
        <v>#N/A</v>
      </c>
      <c r="D2170" t="e">
        <f ca="1">'Пятипредметные наборы'!$F124/INDIRECT(ADDRESS(MATCH(A2170,Таблицы!$T$3:$T$212)+1,5,,,Таблицы!$T$1))</f>
        <v>#N/A</v>
      </c>
      <c r="E2170" s="5" t="e">
        <f t="shared" ca="1" si="33"/>
        <v>#N/A</v>
      </c>
    </row>
    <row r="2171" spans="1:5" hidden="1" x14ac:dyDescent="0.3">
      <c r="A2171" t="str">
        <f ca="1">IF('Пятипредметные наборы'!$F125 &gt;=Параметры!$A$2,"{"&amp;'Пятипредметные наборы'!A125&amp;", "&amp;'Пятипредметные наборы'!C125&amp;", "&amp;'Пятипредметные наборы'!D125&amp;", "&amp;'Пятипредметные наборы'!E125&amp;"}","")</f>
        <v/>
      </c>
      <c r="B2171" t="str">
        <f ca="1">IF('Пятипредметные наборы'!$F125 &gt;=Параметры!$A$2,"{"&amp;'Пятипредметные наборы'!B125&amp;"}","")</f>
        <v/>
      </c>
      <c r="C2171">
        <f ca="1">'Пятипредметные наборы'!$F125/COUNT('Список покупок'!$A$2:$A$31)</f>
        <v>3.3333333333333333E-2</v>
      </c>
      <c r="D2171" t="e">
        <f ca="1">'Пятипредметные наборы'!$F125/INDIRECT(ADDRESS(MATCH(A2171,Таблицы!$T$3:$T$212)+1,5,,,Таблицы!$T$1))</f>
        <v>#N/A</v>
      </c>
      <c r="E2171" s="5" t="e">
        <f t="shared" ca="1" si="33"/>
        <v>#N/A</v>
      </c>
    </row>
    <row r="2172" spans="1:5" hidden="1" x14ac:dyDescent="0.3">
      <c r="A2172" t="e">
        <f ca="1">IF('Пятипредметные наборы'!$F126 &gt;=Параметры!$A$2,"{"&amp;'Пятипредметные наборы'!A126&amp;", "&amp;'Пятипредметные наборы'!C126&amp;", "&amp;'Пятипредметные наборы'!D126&amp;", "&amp;'Пятипредметные наборы'!E126&amp;"}","")</f>
        <v>#N/A</v>
      </c>
      <c r="B2172" t="e">
        <f ca="1">IF('Пятипредметные наборы'!$F126 &gt;=Параметры!$A$2,"{"&amp;'Пятипредметные наборы'!B126&amp;"}","")</f>
        <v>#N/A</v>
      </c>
      <c r="C2172" t="e">
        <f ca="1">'Пятипредметные наборы'!$F126/COUNT('Список покупок'!$A$2:$A$31)</f>
        <v>#N/A</v>
      </c>
      <c r="D2172" t="e">
        <f ca="1">'Пятипредметные наборы'!$F126/INDIRECT(ADDRESS(MATCH(A2172,Таблицы!$T$3:$T$212)+1,5,,,Таблицы!$T$1))</f>
        <v>#N/A</v>
      </c>
      <c r="E2172" s="5" t="e">
        <f t="shared" ca="1" si="33"/>
        <v>#N/A</v>
      </c>
    </row>
    <row r="2173" spans="1:5" hidden="1" x14ac:dyDescent="0.3">
      <c r="A2173" t="e">
        <f ca="1">IF('Пятипредметные наборы'!$F127 &gt;=Параметры!$A$2,"{"&amp;'Пятипредметные наборы'!A127&amp;", "&amp;'Пятипредметные наборы'!C127&amp;", "&amp;'Пятипредметные наборы'!D127&amp;", "&amp;'Пятипредметные наборы'!E127&amp;"}","")</f>
        <v>#N/A</v>
      </c>
      <c r="B2173" t="e">
        <f ca="1">IF('Пятипредметные наборы'!$F127 &gt;=Параметры!$A$2,"{"&amp;'Пятипредметные наборы'!B127&amp;"}","")</f>
        <v>#N/A</v>
      </c>
      <c r="C2173" t="e">
        <f ca="1">'Пятипредметные наборы'!$F127/COUNT('Список покупок'!$A$2:$A$31)</f>
        <v>#N/A</v>
      </c>
      <c r="D2173" t="e">
        <f ca="1">'Пятипредметные наборы'!$F127/INDIRECT(ADDRESS(MATCH(A2173,Таблицы!$T$3:$T$212)+1,5,,,Таблицы!$T$1))</f>
        <v>#N/A</v>
      </c>
      <c r="E2173" s="5" t="e">
        <f t="shared" ca="1" si="33"/>
        <v>#N/A</v>
      </c>
    </row>
    <row r="2174" spans="1:5" hidden="1" x14ac:dyDescent="0.3">
      <c r="A2174" t="e">
        <f ca="1">IF('Пятипредметные наборы'!$F128 &gt;=Параметры!$A$2,"{"&amp;'Пятипредметные наборы'!A128&amp;", "&amp;'Пятипредметные наборы'!C128&amp;", "&amp;'Пятипредметные наборы'!D128&amp;", "&amp;'Пятипредметные наборы'!E128&amp;"}","")</f>
        <v>#N/A</v>
      </c>
      <c r="B2174" t="e">
        <f ca="1">IF('Пятипредметные наборы'!$F128 &gt;=Параметры!$A$2,"{"&amp;'Пятипредметные наборы'!B128&amp;"}","")</f>
        <v>#N/A</v>
      </c>
      <c r="C2174" t="e">
        <f ca="1">'Пятипредметные наборы'!$F128/COUNT('Список покупок'!$A$2:$A$31)</f>
        <v>#N/A</v>
      </c>
      <c r="D2174" t="e">
        <f ca="1">'Пятипредметные наборы'!$F128/INDIRECT(ADDRESS(MATCH(A2174,Таблицы!$T$3:$T$212)+1,5,,,Таблицы!$T$1))</f>
        <v>#N/A</v>
      </c>
      <c r="E2174" s="5" t="e">
        <f t="shared" ca="1" si="33"/>
        <v>#N/A</v>
      </c>
    </row>
    <row r="2175" spans="1:5" hidden="1" x14ac:dyDescent="0.3">
      <c r="A2175" t="e">
        <f ca="1">IF('Пятипредметные наборы'!$F129 &gt;=Параметры!$A$2,"{"&amp;'Пятипредметные наборы'!A129&amp;", "&amp;'Пятипредметные наборы'!C129&amp;", "&amp;'Пятипредметные наборы'!D129&amp;", "&amp;'Пятипредметные наборы'!E129&amp;"}","")</f>
        <v>#N/A</v>
      </c>
      <c r="B2175" t="e">
        <f ca="1">IF('Пятипредметные наборы'!$F129 &gt;=Параметры!$A$2,"{"&amp;'Пятипредметные наборы'!B129&amp;"}","")</f>
        <v>#N/A</v>
      </c>
      <c r="C2175" t="e">
        <f ca="1">'Пятипредметные наборы'!$F129/COUNT('Список покупок'!$A$2:$A$31)</f>
        <v>#N/A</v>
      </c>
      <c r="D2175" t="e">
        <f ca="1">'Пятипредметные наборы'!$F129/INDIRECT(ADDRESS(MATCH(A2175,Таблицы!$T$3:$T$212)+1,5,,,Таблицы!$T$1))</f>
        <v>#N/A</v>
      </c>
      <c r="E2175" s="5" t="e">
        <f t="shared" ca="1" si="33"/>
        <v>#N/A</v>
      </c>
    </row>
    <row r="2176" spans="1:5" hidden="1" x14ac:dyDescent="0.3">
      <c r="A2176" t="e">
        <f ca="1">IF('Пятипредметные наборы'!$F130 &gt;=Параметры!$A$2,"{"&amp;'Пятипредметные наборы'!A130&amp;", "&amp;'Пятипредметные наборы'!C130&amp;", "&amp;'Пятипредметные наборы'!D130&amp;", "&amp;'Пятипредметные наборы'!E130&amp;"}","")</f>
        <v>#N/A</v>
      </c>
      <c r="B2176" t="e">
        <f ca="1">IF('Пятипредметные наборы'!$F130 &gt;=Параметры!$A$2,"{"&amp;'Пятипредметные наборы'!B130&amp;"}","")</f>
        <v>#N/A</v>
      </c>
      <c r="C2176" t="e">
        <f ca="1">'Пятипредметные наборы'!$F130/COUNT('Список покупок'!$A$2:$A$31)</f>
        <v>#N/A</v>
      </c>
      <c r="D2176" t="e">
        <f ca="1">'Пятипредметные наборы'!$F130/INDIRECT(ADDRESS(MATCH(A2176,Таблицы!$T$3:$T$212)+1,5,,,Таблицы!$T$1))</f>
        <v>#N/A</v>
      </c>
      <c r="E2176" s="5" t="e">
        <f t="shared" ca="1" si="33"/>
        <v>#N/A</v>
      </c>
    </row>
    <row r="2177" spans="1:5" hidden="1" x14ac:dyDescent="0.3">
      <c r="A2177" t="e">
        <f ca="1">IF('Пятипредметные наборы'!$F131 &gt;=Параметры!$A$2,"{"&amp;'Пятипредметные наборы'!A131&amp;", "&amp;'Пятипредметные наборы'!C131&amp;", "&amp;'Пятипредметные наборы'!D131&amp;", "&amp;'Пятипредметные наборы'!E131&amp;"}","")</f>
        <v>#N/A</v>
      </c>
      <c r="B2177" t="e">
        <f ca="1">IF('Пятипредметные наборы'!$F131 &gt;=Параметры!$A$2,"{"&amp;'Пятипредметные наборы'!B131&amp;"}","")</f>
        <v>#N/A</v>
      </c>
      <c r="C2177" t="e">
        <f ca="1">'Пятипредметные наборы'!$F131/COUNT('Список покупок'!$A$2:$A$31)</f>
        <v>#N/A</v>
      </c>
      <c r="D2177" t="e">
        <f ca="1">'Пятипредметные наборы'!$F131/INDIRECT(ADDRESS(MATCH(A2177,Таблицы!$T$3:$T$212)+1,5,,,Таблицы!$T$1))</f>
        <v>#N/A</v>
      </c>
      <c r="E2177" s="5" t="e">
        <f t="shared" ca="1" si="33"/>
        <v>#N/A</v>
      </c>
    </row>
    <row r="2178" spans="1:5" hidden="1" x14ac:dyDescent="0.3">
      <c r="A2178" t="e">
        <f ca="1">IF('Пятипредметные наборы'!$F132 &gt;=Параметры!$A$2,"{"&amp;'Пятипредметные наборы'!A132&amp;", "&amp;'Пятипредметные наборы'!C132&amp;", "&amp;'Пятипредметные наборы'!D132&amp;", "&amp;'Пятипредметные наборы'!E132&amp;"}","")</f>
        <v>#N/A</v>
      </c>
      <c r="B2178" t="e">
        <f ca="1">IF('Пятипредметные наборы'!$F132 &gt;=Параметры!$A$2,"{"&amp;'Пятипредметные наборы'!B132&amp;"}","")</f>
        <v>#N/A</v>
      </c>
      <c r="C2178" t="e">
        <f ca="1">'Пятипредметные наборы'!$F132/COUNT('Список покупок'!$A$2:$A$31)</f>
        <v>#N/A</v>
      </c>
      <c r="D2178" t="e">
        <f ca="1">'Пятипредметные наборы'!$F132/INDIRECT(ADDRESS(MATCH(A2178,Таблицы!$T$3:$T$212)+1,5,,,Таблицы!$T$1))</f>
        <v>#N/A</v>
      </c>
      <c r="E2178" s="5" t="e">
        <f t="shared" ca="1" si="33"/>
        <v>#N/A</v>
      </c>
    </row>
    <row r="2179" spans="1:5" hidden="1" x14ac:dyDescent="0.3">
      <c r="A2179" t="e">
        <f ca="1">IF('Пятипредметные наборы'!$F133 &gt;=Параметры!$A$2,"{"&amp;'Пятипредметные наборы'!A133&amp;", "&amp;'Пятипредметные наборы'!C133&amp;", "&amp;'Пятипредметные наборы'!D133&amp;", "&amp;'Пятипредметные наборы'!E133&amp;"}","")</f>
        <v>#N/A</v>
      </c>
      <c r="B2179" t="e">
        <f ca="1">IF('Пятипредметные наборы'!$F133 &gt;=Параметры!$A$2,"{"&amp;'Пятипредметные наборы'!B133&amp;"}","")</f>
        <v>#N/A</v>
      </c>
      <c r="C2179" t="e">
        <f ca="1">'Пятипредметные наборы'!$F133/COUNT('Список покупок'!$A$2:$A$31)</f>
        <v>#N/A</v>
      </c>
      <c r="D2179" t="e">
        <f ca="1">'Пятипредметные наборы'!$F133/INDIRECT(ADDRESS(MATCH(A2179,Таблицы!$T$3:$T$212)+1,5,,,Таблицы!$T$1))</f>
        <v>#N/A</v>
      </c>
      <c r="E2179" s="5" t="e">
        <f t="shared" ca="1" si="33"/>
        <v>#N/A</v>
      </c>
    </row>
    <row r="2180" spans="1:5" hidden="1" x14ac:dyDescent="0.3">
      <c r="A2180" t="e">
        <f ca="1">IF('Пятипредметные наборы'!$F134 &gt;=Параметры!$A$2,"{"&amp;'Пятипредметные наборы'!A134&amp;", "&amp;'Пятипредметные наборы'!C134&amp;", "&amp;'Пятипредметные наборы'!D134&amp;", "&amp;'Пятипредметные наборы'!E134&amp;"}","")</f>
        <v>#N/A</v>
      </c>
      <c r="B2180" t="e">
        <f ca="1">IF('Пятипредметные наборы'!$F134 &gt;=Параметры!$A$2,"{"&amp;'Пятипредметные наборы'!B134&amp;"}","")</f>
        <v>#N/A</v>
      </c>
      <c r="C2180" t="e">
        <f ca="1">'Пятипредметные наборы'!$F134/COUNT('Список покупок'!$A$2:$A$31)</f>
        <v>#N/A</v>
      </c>
      <c r="D2180" t="e">
        <f ca="1">'Пятипредметные наборы'!$F134/INDIRECT(ADDRESS(MATCH(A2180,Таблицы!$T$3:$T$212)+1,5,,,Таблицы!$T$1))</f>
        <v>#N/A</v>
      </c>
      <c r="E2180" s="5" t="e">
        <f t="shared" ca="1" si="33"/>
        <v>#N/A</v>
      </c>
    </row>
    <row r="2181" spans="1:5" hidden="1" x14ac:dyDescent="0.3">
      <c r="A2181" t="e">
        <f ca="1">IF('Пятипредметные наборы'!$F135 &gt;=Параметры!$A$2,"{"&amp;'Пятипредметные наборы'!A135&amp;", "&amp;'Пятипредметные наборы'!C135&amp;", "&amp;'Пятипредметные наборы'!D135&amp;", "&amp;'Пятипредметные наборы'!E135&amp;"}","")</f>
        <v>#N/A</v>
      </c>
      <c r="B2181" t="e">
        <f ca="1">IF('Пятипредметные наборы'!$F135 &gt;=Параметры!$A$2,"{"&amp;'Пятипредметные наборы'!B135&amp;"}","")</f>
        <v>#N/A</v>
      </c>
      <c r="C2181" t="e">
        <f ca="1">'Пятипредметные наборы'!$F135/COUNT('Список покупок'!$A$2:$A$31)</f>
        <v>#N/A</v>
      </c>
      <c r="D2181" t="e">
        <f ca="1">'Пятипредметные наборы'!$F135/INDIRECT(ADDRESS(MATCH(A2181,Таблицы!$T$3:$T$212)+1,5,,,Таблицы!$T$1))</f>
        <v>#N/A</v>
      </c>
      <c r="E2181" s="5" t="e">
        <f t="shared" ref="E2181:E2244" ca="1" si="34">C2181*D2181</f>
        <v>#N/A</v>
      </c>
    </row>
    <row r="2182" spans="1:5" hidden="1" x14ac:dyDescent="0.3">
      <c r="A2182" t="str">
        <f ca="1">IF('Пятипредметные наборы'!$F136 &gt;=Параметры!$A$2,"{"&amp;'Пятипредметные наборы'!A136&amp;", "&amp;'Пятипредметные наборы'!C136&amp;", "&amp;'Пятипредметные наборы'!D136&amp;", "&amp;'Пятипредметные наборы'!E136&amp;"}","")</f>
        <v/>
      </c>
      <c r="B2182" t="str">
        <f ca="1">IF('Пятипредметные наборы'!$F136 &gt;=Параметры!$A$2,"{"&amp;'Пятипредметные наборы'!B136&amp;"}","")</f>
        <v/>
      </c>
      <c r="C2182">
        <f ca="1">'Пятипредметные наборы'!$F136/COUNT('Список покупок'!$A$2:$A$31)</f>
        <v>6.6666666666666666E-2</v>
      </c>
      <c r="D2182" t="e">
        <f ca="1">'Пятипредметные наборы'!$F136/INDIRECT(ADDRESS(MATCH(A2182,Таблицы!$T$3:$T$212)+1,5,,,Таблицы!$T$1))</f>
        <v>#N/A</v>
      </c>
      <c r="E2182" s="5" t="e">
        <f t="shared" ca="1" si="34"/>
        <v>#N/A</v>
      </c>
    </row>
    <row r="2183" spans="1:5" hidden="1" x14ac:dyDescent="0.3">
      <c r="A2183" t="e">
        <f ca="1">IF('Пятипредметные наборы'!$F137 &gt;=Параметры!$A$2,"{"&amp;'Пятипредметные наборы'!A137&amp;", "&amp;'Пятипредметные наборы'!C137&amp;", "&amp;'Пятипредметные наборы'!D137&amp;", "&amp;'Пятипредметные наборы'!E137&amp;"}","")</f>
        <v>#N/A</v>
      </c>
      <c r="B2183" t="e">
        <f ca="1">IF('Пятипредметные наборы'!$F137 &gt;=Параметры!$A$2,"{"&amp;'Пятипредметные наборы'!B137&amp;"}","")</f>
        <v>#N/A</v>
      </c>
      <c r="C2183" t="e">
        <f ca="1">'Пятипредметные наборы'!$F137/COUNT('Список покупок'!$A$2:$A$31)</f>
        <v>#N/A</v>
      </c>
      <c r="D2183" t="e">
        <f ca="1">'Пятипредметные наборы'!$F137/INDIRECT(ADDRESS(MATCH(A2183,Таблицы!$T$3:$T$212)+1,5,,,Таблицы!$T$1))</f>
        <v>#N/A</v>
      </c>
      <c r="E2183" s="5" t="e">
        <f t="shared" ca="1" si="34"/>
        <v>#N/A</v>
      </c>
    </row>
    <row r="2184" spans="1:5" hidden="1" x14ac:dyDescent="0.3">
      <c r="A2184" t="e">
        <f ca="1">IF('Пятипредметные наборы'!$F138 &gt;=Параметры!$A$2,"{"&amp;'Пятипредметные наборы'!A138&amp;", "&amp;'Пятипредметные наборы'!C138&amp;", "&amp;'Пятипредметные наборы'!D138&amp;", "&amp;'Пятипредметные наборы'!E138&amp;"}","")</f>
        <v>#N/A</v>
      </c>
      <c r="B2184" t="e">
        <f ca="1">IF('Пятипредметные наборы'!$F138 &gt;=Параметры!$A$2,"{"&amp;'Пятипредметные наборы'!B138&amp;"}","")</f>
        <v>#N/A</v>
      </c>
      <c r="C2184" t="e">
        <f ca="1">'Пятипредметные наборы'!$F138/COUNT('Список покупок'!$A$2:$A$31)</f>
        <v>#N/A</v>
      </c>
      <c r="D2184" t="e">
        <f ca="1">'Пятипредметные наборы'!$F138/INDIRECT(ADDRESS(MATCH(A2184,Таблицы!$T$3:$T$212)+1,5,,,Таблицы!$T$1))</f>
        <v>#N/A</v>
      </c>
      <c r="E2184" s="5" t="e">
        <f t="shared" ca="1" si="34"/>
        <v>#N/A</v>
      </c>
    </row>
    <row r="2185" spans="1:5" hidden="1" x14ac:dyDescent="0.3">
      <c r="A2185" t="e">
        <f ca="1">IF('Пятипредметные наборы'!$F139 &gt;=Параметры!$A$2,"{"&amp;'Пятипредметные наборы'!A139&amp;", "&amp;'Пятипредметные наборы'!C139&amp;", "&amp;'Пятипредметные наборы'!D139&amp;", "&amp;'Пятипредметные наборы'!E139&amp;"}","")</f>
        <v>#N/A</v>
      </c>
      <c r="B2185" t="e">
        <f ca="1">IF('Пятипредметные наборы'!$F139 &gt;=Параметры!$A$2,"{"&amp;'Пятипредметные наборы'!B139&amp;"}","")</f>
        <v>#N/A</v>
      </c>
      <c r="C2185" t="e">
        <f ca="1">'Пятипредметные наборы'!$F139/COUNT('Список покупок'!$A$2:$A$31)</f>
        <v>#N/A</v>
      </c>
      <c r="D2185" t="e">
        <f ca="1">'Пятипредметные наборы'!$F139/INDIRECT(ADDRESS(MATCH(A2185,Таблицы!$T$3:$T$212)+1,5,,,Таблицы!$T$1))</f>
        <v>#N/A</v>
      </c>
      <c r="E2185" s="5" t="e">
        <f t="shared" ca="1" si="34"/>
        <v>#N/A</v>
      </c>
    </row>
    <row r="2186" spans="1:5" hidden="1" x14ac:dyDescent="0.3">
      <c r="A2186" t="e">
        <f ca="1">IF('Пятипредметные наборы'!$F140 &gt;=Параметры!$A$2,"{"&amp;'Пятипредметные наборы'!A140&amp;", "&amp;'Пятипредметные наборы'!C140&amp;", "&amp;'Пятипредметные наборы'!D140&amp;", "&amp;'Пятипредметные наборы'!E140&amp;"}","")</f>
        <v>#N/A</v>
      </c>
      <c r="B2186" t="e">
        <f ca="1">IF('Пятипредметные наборы'!$F140 &gt;=Параметры!$A$2,"{"&amp;'Пятипредметные наборы'!B140&amp;"}","")</f>
        <v>#N/A</v>
      </c>
      <c r="C2186" t="e">
        <f ca="1">'Пятипредметные наборы'!$F140/COUNT('Список покупок'!$A$2:$A$31)</f>
        <v>#N/A</v>
      </c>
      <c r="D2186" t="e">
        <f ca="1">'Пятипредметные наборы'!$F140/INDIRECT(ADDRESS(MATCH(A2186,Таблицы!$T$3:$T$212)+1,5,,,Таблицы!$T$1))</f>
        <v>#N/A</v>
      </c>
      <c r="E2186" s="5" t="e">
        <f t="shared" ca="1" si="34"/>
        <v>#N/A</v>
      </c>
    </row>
    <row r="2187" spans="1:5" hidden="1" x14ac:dyDescent="0.3">
      <c r="A2187" t="e">
        <f ca="1">IF('Пятипредметные наборы'!$F141 &gt;=Параметры!$A$2,"{"&amp;'Пятипредметные наборы'!A141&amp;", "&amp;'Пятипредметные наборы'!C141&amp;", "&amp;'Пятипредметные наборы'!D141&amp;", "&amp;'Пятипредметные наборы'!E141&amp;"}","")</f>
        <v>#N/A</v>
      </c>
      <c r="B2187" t="e">
        <f ca="1">IF('Пятипредметные наборы'!$F141 &gt;=Параметры!$A$2,"{"&amp;'Пятипредметные наборы'!B141&amp;"}","")</f>
        <v>#N/A</v>
      </c>
      <c r="C2187" t="e">
        <f ca="1">'Пятипредметные наборы'!$F141/COUNT('Список покупок'!$A$2:$A$31)</f>
        <v>#N/A</v>
      </c>
      <c r="D2187" t="e">
        <f ca="1">'Пятипредметные наборы'!$F141/INDIRECT(ADDRESS(MATCH(A2187,Таблицы!$T$3:$T$212)+1,5,,,Таблицы!$T$1))</f>
        <v>#N/A</v>
      </c>
      <c r="E2187" s="5" t="e">
        <f t="shared" ca="1" si="34"/>
        <v>#N/A</v>
      </c>
    </row>
    <row r="2188" spans="1:5" hidden="1" x14ac:dyDescent="0.3">
      <c r="A2188" t="e">
        <f ca="1">IF('Пятипредметные наборы'!$F142 &gt;=Параметры!$A$2,"{"&amp;'Пятипредметные наборы'!A142&amp;", "&amp;'Пятипредметные наборы'!C142&amp;", "&amp;'Пятипредметные наборы'!D142&amp;", "&amp;'Пятипредметные наборы'!E142&amp;"}","")</f>
        <v>#N/A</v>
      </c>
      <c r="B2188" t="e">
        <f ca="1">IF('Пятипредметные наборы'!$F142 &gt;=Параметры!$A$2,"{"&amp;'Пятипредметные наборы'!B142&amp;"}","")</f>
        <v>#N/A</v>
      </c>
      <c r="C2188" t="e">
        <f ca="1">'Пятипредметные наборы'!$F142/COUNT('Список покупок'!$A$2:$A$31)</f>
        <v>#N/A</v>
      </c>
      <c r="D2188" t="e">
        <f ca="1">'Пятипредметные наборы'!$F142/INDIRECT(ADDRESS(MATCH(A2188,Таблицы!$T$3:$T$212)+1,5,,,Таблицы!$T$1))</f>
        <v>#N/A</v>
      </c>
      <c r="E2188" s="5" t="e">
        <f t="shared" ca="1" si="34"/>
        <v>#N/A</v>
      </c>
    </row>
    <row r="2189" spans="1:5" hidden="1" x14ac:dyDescent="0.3">
      <c r="A2189" t="e">
        <f ca="1">IF('Пятипредметные наборы'!$F143 &gt;=Параметры!$A$2,"{"&amp;'Пятипредметные наборы'!A143&amp;", "&amp;'Пятипредметные наборы'!C143&amp;", "&amp;'Пятипредметные наборы'!D143&amp;", "&amp;'Пятипредметные наборы'!E143&amp;"}","")</f>
        <v>#N/A</v>
      </c>
      <c r="B2189" t="e">
        <f ca="1">IF('Пятипредметные наборы'!$F143 &gt;=Параметры!$A$2,"{"&amp;'Пятипредметные наборы'!B143&amp;"}","")</f>
        <v>#N/A</v>
      </c>
      <c r="C2189" t="e">
        <f ca="1">'Пятипредметные наборы'!$F143/COUNT('Список покупок'!$A$2:$A$31)</f>
        <v>#N/A</v>
      </c>
      <c r="D2189" t="e">
        <f ca="1">'Пятипредметные наборы'!$F143/INDIRECT(ADDRESS(MATCH(A2189,Таблицы!$T$3:$T$212)+1,5,,,Таблицы!$T$1))</f>
        <v>#N/A</v>
      </c>
      <c r="E2189" s="5" t="e">
        <f t="shared" ca="1" si="34"/>
        <v>#N/A</v>
      </c>
    </row>
    <row r="2190" spans="1:5" hidden="1" x14ac:dyDescent="0.3">
      <c r="A2190" t="e">
        <f ca="1">IF('Пятипредметные наборы'!$F144 &gt;=Параметры!$A$2,"{"&amp;'Пятипредметные наборы'!A144&amp;", "&amp;'Пятипредметные наборы'!C144&amp;", "&amp;'Пятипредметные наборы'!D144&amp;", "&amp;'Пятипредметные наборы'!E144&amp;"}","")</f>
        <v>#N/A</v>
      </c>
      <c r="B2190" t="e">
        <f ca="1">IF('Пятипредметные наборы'!$F144 &gt;=Параметры!$A$2,"{"&amp;'Пятипредметные наборы'!B144&amp;"}","")</f>
        <v>#N/A</v>
      </c>
      <c r="C2190" t="e">
        <f ca="1">'Пятипредметные наборы'!$F144/COUNT('Список покупок'!$A$2:$A$31)</f>
        <v>#N/A</v>
      </c>
      <c r="D2190" t="e">
        <f ca="1">'Пятипредметные наборы'!$F144/INDIRECT(ADDRESS(MATCH(A2190,Таблицы!$T$3:$T$212)+1,5,,,Таблицы!$T$1))</f>
        <v>#N/A</v>
      </c>
      <c r="E2190" s="5" t="e">
        <f t="shared" ca="1" si="34"/>
        <v>#N/A</v>
      </c>
    </row>
    <row r="2191" spans="1:5" hidden="1" x14ac:dyDescent="0.3">
      <c r="A2191" t="e">
        <f ca="1">IF('Пятипредметные наборы'!$F145 &gt;=Параметры!$A$2,"{"&amp;'Пятипредметные наборы'!A145&amp;", "&amp;'Пятипредметные наборы'!C145&amp;", "&amp;'Пятипредметные наборы'!D145&amp;", "&amp;'Пятипредметные наборы'!E145&amp;"}","")</f>
        <v>#N/A</v>
      </c>
      <c r="B2191" t="e">
        <f ca="1">IF('Пятипредметные наборы'!$F145 &gt;=Параметры!$A$2,"{"&amp;'Пятипредметные наборы'!B145&amp;"}","")</f>
        <v>#N/A</v>
      </c>
      <c r="C2191" t="e">
        <f ca="1">'Пятипредметные наборы'!$F145/COUNT('Список покупок'!$A$2:$A$31)</f>
        <v>#N/A</v>
      </c>
      <c r="D2191" t="e">
        <f ca="1">'Пятипредметные наборы'!$F145/INDIRECT(ADDRESS(MATCH(A2191,Таблицы!$T$3:$T$212)+1,5,,,Таблицы!$T$1))</f>
        <v>#N/A</v>
      </c>
      <c r="E2191" s="5" t="e">
        <f t="shared" ca="1" si="34"/>
        <v>#N/A</v>
      </c>
    </row>
    <row r="2192" spans="1:5" hidden="1" x14ac:dyDescent="0.3">
      <c r="A2192" t="e">
        <f ca="1">IF('Пятипредметные наборы'!$F146 &gt;=Параметры!$A$2,"{"&amp;'Пятипредметные наборы'!A146&amp;", "&amp;'Пятипредметные наборы'!C146&amp;", "&amp;'Пятипредметные наборы'!D146&amp;", "&amp;'Пятипредметные наборы'!E146&amp;"}","")</f>
        <v>#N/A</v>
      </c>
      <c r="B2192" t="e">
        <f ca="1">IF('Пятипредметные наборы'!$F146 &gt;=Параметры!$A$2,"{"&amp;'Пятипредметные наборы'!B146&amp;"}","")</f>
        <v>#N/A</v>
      </c>
      <c r="C2192" t="e">
        <f ca="1">'Пятипредметные наборы'!$F146/COUNT('Список покупок'!$A$2:$A$31)</f>
        <v>#N/A</v>
      </c>
      <c r="D2192" t="e">
        <f ca="1">'Пятипредметные наборы'!$F146/INDIRECT(ADDRESS(MATCH(A2192,Таблицы!$T$3:$T$212)+1,5,,,Таблицы!$T$1))</f>
        <v>#N/A</v>
      </c>
      <c r="E2192" s="5" t="e">
        <f t="shared" ca="1" si="34"/>
        <v>#N/A</v>
      </c>
    </row>
    <row r="2193" spans="1:5" hidden="1" x14ac:dyDescent="0.3">
      <c r="A2193" t="e">
        <f ca="1">IF('Пятипредметные наборы'!$F147 &gt;=Параметры!$A$2,"{"&amp;'Пятипредметные наборы'!A147&amp;", "&amp;'Пятипредметные наборы'!C147&amp;", "&amp;'Пятипредметные наборы'!D147&amp;", "&amp;'Пятипредметные наборы'!E147&amp;"}","")</f>
        <v>#N/A</v>
      </c>
      <c r="B2193" t="e">
        <f ca="1">IF('Пятипредметные наборы'!$F147 &gt;=Параметры!$A$2,"{"&amp;'Пятипредметные наборы'!B147&amp;"}","")</f>
        <v>#N/A</v>
      </c>
      <c r="C2193" t="e">
        <f ca="1">'Пятипредметные наборы'!$F147/COUNT('Список покупок'!$A$2:$A$31)</f>
        <v>#N/A</v>
      </c>
      <c r="D2193" t="e">
        <f ca="1">'Пятипредметные наборы'!$F147/INDIRECT(ADDRESS(MATCH(A2193,Таблицы!$T$3:$T$212)+1,5,,,Таблицы!$T$1))</f>
        <v>#N/A</v>
      </c>
      <c r="E2193" s="5" t="e">
        <f t="shared" ca="1" si="34"/>
        <v>#N/A</v>
      </c>
    </row>
    <row r="2194" spans="1:5" hidden="1" x14ac:dyDescent="0.3">
      <c r="A2194" t="e">
        <f ca="1">IF('Пятипредметные наборы'!$F148 &gt;=Параметры!$A$2,"{"&amp;'Пятипредметные наборы'!A148&amp;", "&amp;'Пятипредметные наборы'!C148&amp;", "&amp;'Пятипредметные наборы'!D148&amp;", "&amp;'Пятипредметные наборы'!E148&amp;"}","")</f>
        <v>#N/A</v>
      </c>
      <c r="B2194" t="e">
        <f ca="1">IF('Пятипредметные наборы'!$F148 &gt;=Параметры!$A$2,"{"&amp;'Пятипредметные наборы'!B148&amp;"}","")</f>
        <v>#N/A</v>
      </c>
      <c r="C2194" t="e">
        <f ca="1">'Пятипредметные наборы'!$F148/COUNT('Список покупок'!$A$2:$A$31)</f>
        <v>#N/A</v>
      </c>
      <c r="D2194" t="e">
        <f ca="1">'Пятипредметные наборы'!$F148/INDIRECT(ADDRESS(MATCH(A2194,Таблицы!$T$3:$T$212)+1,5,,,Таблицы!$T$1))</f>
        <v>#N/A</v>
      </c>
      <c r="E2194" s="5" t="e">
        <f t="shared" ca="1" si="34"/>
        <v>#N/A</v>
      </c>
    </row>
    <row r="2195" spans="1:5" hidden="1" x14ac:dyDescent="0.3">
      <c r="A2195" t="e">
        <f ca="1">IF('Пятипредметные наборы'!$F149 &gt;=Параметры!$A$2,"{"&amp;'Пятипредметные наборы'!A149&amp;", "&amp;'Пятипредметные наборы'!C149&amp;", "&amp;'Пятипредметные наборы'!D149&amp;", "&amp;'Пятипредметные наборы'!E149&amp;"}","")</f>
        <v>#N/A</v>
      </c>
      <c r="B2195" t="e">
        <f ca="1">IF('Пятипредметные наборы'!$F149 &gt;=Параметры!$A$2,"{"&amp;'Пятипредметные наборы'!B149&amp;"}","")</f>
        <v>#N/A</v>
      </c>
      <c r="C2195" t="e">
        <f ca="1">'Пятипредметные наборы'!$F149/COUNT('Список покупок'!$A$2:$A$31)</f>
        <v>#N/A</v>
      </c>
      <c r="D2195" t="e">
        <f ca="1">'Пятипредметные наборы'!$F149/INDIRECT(ADDRESS(MATCH(A2195,Таблицы!$T$3:$T$212)+1,5,,,Таблицы!$T$1))</f>
        <v>#N/A</v>
      </c>
      <c r="E2195" s="5" t="e">
        <f t="shared" ca="1" si="34"/>
        <v>#N/A</v>
      </c>
    </row>
    <row r="2196" spans="1:5" hidden="1" x14ac:dyDescent="0.3">
      <c r="A2196" t="e">
        <f ca="1">IF('Пятипредметные наборы'!$F150 &gt;=Параметры!$A$2,"{"&amp;'Пятипредметные наборы'!A150&amp;", "&amp;'Пятипредметные наборы'!C150&amp;", "&amp;'Пятипредметные наборы'!D150&amp;", "&amp;'Пятипредметные наборы'!E150&amp;"}","")</f>
        <v>#N/A</v>
      </c>
      <c r="B2196" t="e">
        <f ca="1">IF('Пятипредметные наборы'!$F150 &gt;=Параметры!$A$2,"{"&amp;'Пятипредметные наборы'!B150&amp;"}","")</f>
        <v>#N/A</v>
      </c>
      <c r="C2196" t="e">
        <f ca="1">'Пятипредметные наборы'!$F150/COUNT('Список покупок'!$A$2:$A$31)</f>
        <v>#N/A</v>
      </c>
      <c r="D2196" t="e">
        <f ca="1">'Пятипредметные наборы'!$F150/INDIRECT(ADDRESS(MATCH(A2196,Таблицы!$T$3:$T$212)+1,5,,,Таблицы!$T$1))</f>
        <v>#N/A</v>
      </c>
      <c r="E2196" s="5" t="e">
        <f t="shared" ca="1" si="34"/>
        <v>#N/A</v>
      </c>
    </row>
    <row r="2197" spans="1:5" hidden="1" x14ac:dyDescent="0.3">
      <c r="A2197" t="e">
        <f ca="1">IF('Пятипредметные наборы'!$F151 &gt;=Параметры!$A$2,"{"&amp;'Пятипредметные наборы'!A151&amp;", "&amp;'Пятипредметные наборы'!C151&amp;", "&amp;'Пятипредметные наборы'!D151&amp;", "&amp;'Пятипредметные наборы'!E151&amp;"}","")</f>
        <v>#N/A</v>
      </c>
      <c r="B2197" t="e">
        <f ca="1">IF('Пятипредметные наборы'!$F151 &gt;=Параметры!$A$2,"{"&amp;'Пятипредметные наборы'!B151&amp;"}","")</f>
        <v>#N/A</v>
      </c>
      <c r="C2197" t="e">
        <f ca="1">'Пятипредметные наборы'!$F151/COUNT('Список покупок'!$A$2:$A$31)</f>
        <v>#N/A</v>
      </c>
      <c r="D2197" t="e">
        <f ca="1">'Пятипредметные наборы'!$F151/INDIRECT(ADDRESS(MATCH(A2197,Таблицы!$T$3:$T$212)+1,5,,,Таблицы!$T$1))</f>
        <v>#N/A</v>
      </c>
      <c r="E2197" s="5" t="e">
        <f t="shared" ca="1" si="34"/>
        <v>#N/A</v>
      </c>
    </row>
    <row r="2198" spans="1:5" hidden="1" x14ac:dyDescent="0.3">
      <c r="A2198" t="e">
        <f ca="1">IF('Пятипредметные наборы'!$F152 &gt;=Параметры!$A$2,"{"&amp;'Пятипредметные наборы'!A152&amp;", "&amp;'Пятипредметные наборы'!C152&amp;", "&amp;'Пятипредметные наборы'!D152&amp;", "&amp;'Пятипредметные наборы'!E152&amp;"}","")</f>
        <v>#N/A</v>
      </c>
      <c r="B2198" t="e">
        <f ca="1">IF('Пятипредметные наборы'!$F152 &gt;=Параметры!$A$2,"{"&amp;'Пятипредметные наборы'!B152&amp;"}","")</f>
        <v>#N/A</v>
      </c>
      <c r="C2198" t="e">
        <f ca="1">'Пятипредметные наборы'!$F152/COUNT('Список покупок'!$A$2:$A$31)</f>
        <v>#N/A</v>
      </c>
      <c r="D2198" t="e">
        <f ca="1">'Пятипредметные наборы'!$F152/INDIRECT(ADDRESS(MATCH(A2198,Таблицы!$T$3:$T$212)+1,5,,,Таблицы!$T$1))</f>
        <v>#N/A</v>
      </c>
      <c r="E2198" s="5" t="e">
        <f t="shared" ca="1" si="34"/>
        <v>#N/A</v>
      </c>
    </row>
    <row r="2199" spans="1:5" hidden="1" x14ac:dyDescent="0.3">
      <c r="A2199" t="e">
        <f ca="1">IF('Пятипредметные наборы'!$F153 &gt;=Параметры!$A$2,"{"&amp;'Пятипредметные наборы'!A153&amp;", "&amp;'Пятипредметные наборы'!C153&amp;", "&amp;'Пятипредметные наборы'!D153&amp;", "&amp;'Пятипредметные наборы'!E153&amp;"}","")</f>
        <v>#N/A</v>
      </c>
      <c r="B2199" t="e">
        <f ca="1">IF('Пятипредметные наборы'!$F153 &gt;=Параметры!$A$2,"{"&amp;'Пятипредметные наборы'!B153&amp;"}","")</f>
        <v>#N/A</v>
      </c>
      <c r="C2199" t="e">
        <f ca="1">'Пятипредметные наборы'!$F153/COUNT('Список покупок'!$A$2:$A$31)</f>
        <v>#N/A</v>
      </c>
      <c r="D2199" t="e">
        <f ca="1">'Пятипредметные наборы'!$F153/INDIRECT(ADDRESS(MATCH(A2199,Таблицы!$T$3:$T$212)+1,5,,,Таблицы!$T$1))</f>
        <v>#N/A</v>
      </c>
      <c r="E2199" s="5" t="e">
        <f t="shared" ca="1" si="34"/>
        <v>#N/A</v>
      </c>
    </row>
    <row r="2200" spans="1:5" hidden="1" x14ac:dyDescent="0.3">
      <c r="A2200" t="e">
        <f ca="1">IF('Пятипредметные наборы'!$F154 &gt;=Параметры!$A$2,"{"&amp;'Пятипредметные наборы'!A154&amp;", "&amp;'Пятипредметные наборы'!C154&amp;", "&amp;'Пятипредметные наборы'!D154&amp;", "&amp;'Пятипредметные наборы'!E154&amp;"}","")</f>
        <v>#N/A</v>
      </c>
      <c r="B2200" t="e">
        <f ca="1">IF('Пятипредметные наборы'!$F154 &gt;=Параметры!$A$2,"{"&amp;'Пятипредметные наборы'!B154&amp;"}","")</f>
        <v>#N/A</v>
      </c>
      <c r="C2200" t="e">
        <f ca="1">'Пятипредметные наборы'!$F154/COUNT('Список покупок'!$A$2:$A$31)</f>
        <v>#N/A</v>
      </c>
      <c r="D2200" t="e">
        <f ca="1">'Пятипредметные наборы'!$F154/INDIRECT(ADDRESS(MATCH(A2200,Таблицы!$T$3:$T$212)+1,5,,,Таблицы!$T$1))</f>
        <v>#N/A</v>
      </c>
      <c r="E2200" s="5" t="e">
        <f t="shared" ca="1" si="34"/>
        <v>#N/A</v>
      </c>
    </row>
    <row r="2201" spans="1:5" hidden="1" x14ac:dyDescent="0.3">
      <c r="A2201" t="e">
        <f ca="1">IF('Пятипредметные наборы'!$F155 &gt;=Параметры!$A$2,"{"&amp;'Пятипредметные наборы'!A155&amp;", "&amp;'Пятипредметные наборы'!C155&amp;", "&amp;'Пятипредметные наборы'!D155&amp;", "&amp;'Пятипредметные наборы'!E155&amp;"}","")</f>
        <v>#N/A</v>
      </c>
      <c r="B2201" t="e">
        <f ca="1">IF('Пятипредметные наборы'!$F155 &gt;=Параметры!$A$2,"{"&amp;'Пятипредметные наборы'!B155&amp;"}","")</f>
        <v>#N/A</v>
      </c>
      <c r="C2201" t="e">
        <f ca="1">'Пятипредметные наборы'!$F155/COUNT('Список покупок'!$A$2:$A$31)</f>
        <v>#N/A</v>
      </c>
      <c r="D2201" t="e">
        <f ca="1">'Пятипредметные наборы'!$F155/INDIRECT(ADDRESS(MATCH(A2201,Таблицы!$T$3:$T$212)+1,5,,,Таблицы!$T$1))</f>
        <v>#N/A</v>
      </c>
      <c r="E2201" s="5" t="e">
        <f t="shared" ca="1" si="34"/>
        <v>#N/A</v>
      </c>
    </row>
    <row r="2202" spans="1:5" hidden="1" x14ac:dyDescent="0.3">
      <c r="A2202" t="e">
        <f ca="1">IF('Пятипредметные наборы'!$F156 &gt;=Параметры!$A$2,"{"&amp;'Пятипредметные наборы'!A156&amp;", "&amp;'Пятипредметные наборы'!C156&amp;", "&amp;'Пятипредметные наборы'!D156&amp;", "&amp;'Пятипредметные наборы'!E156&amp;"}","")</f>
        <v>#N/A</v>
      </c>
      <c r="B2202" t="e">
        <f ca="1">IF('Пятипредметные наборы'!$F156 &gt;=Параметры!$A$2,"{"&amp;'Пятипредметные наборы'!B156&amp;"}","")</f>
        <v>#N/A</v>
      </c>
      <c r="C2202" t="e">
        <f ca="1">'Пятипредметные наборы'!$F156/COUNT('Список покупок'!$A$2:$A$31)</f>
        <v>#N/A</v>
      </c>
      <c r="D2202" t="e">
        <f ca="1">'Пятипредметные наборы'!$F156/INDIRECT(ADDRESS(MATCH(A2202,Таблицы!$T$3:$T$212)+1,5,,,Таблицы!$T$1))</f>
        <v>#N/A</v>
      </c>
      <c r="E2202" s="5" t="e">
        <f t="shared" ca="1" si="34"/>
        <v>#N/A</v>
      </c>
    </row>
    <row r="2203" spans="1:5" hidden="1" x14ac:dyDescent="0.3">
      <c r="A2203" t="e">
        <f ca="1">IF('Пятипредметные наборы'!$F157 &gt;=Параметры!$A$2,"{"&amp;'Пятипредметные наборы'!A157&amp;", "&amp;'Пятипредметные наборы'!C157&amp;", "&amp;'Пятипредметные наборы'!D157&amp;", "&amp;'Пятипредметные наборы'!E157&amp;"}","")</f>
        <v>#N/A</v>
      </c>
      <c r="B2203" t="e">
        <f ca="1">IF('Пятипредметные наборы'!$F157 &gt;=Параметры!$A$2,"{"&amp;'Пятипредметные наборы'!B157&amp;"}","")</f>
        <v>#N/A</v>
      </c>
      <c r="C2203" t="e">
        <f ca="1">'Пятипредметные наборы'!$F157/COUNT('Список покупок'!$A$2:$A$31)</f>
        <v>#N/A</v>
      </c>
      <c r="D2203" t="e">
        <f ca="1">'Пятипредметные наборы'!$F157/INDIRECT(ADDRESS(MATCH(A2203,Таблицы!$T$3:$T$212)+1,5,,,Таблицы!$T$1))</f>
        <v>#N/A</v>
      </c>
      <c r="E2203" s="5" t="e">
        <f t="shared" ca="1" si="34"/>
        <v>#N/A</v>
      </c>
    </row>
    <row r="2204" spans="1:5" hidden="1" x14ac:dyDescent="0.3">
      <c r="A2204" t="e">
        <f ca="1">IF('Пятипредметные наборы'!$F158 &gt;=Параметры!$A$2,"{"&amp;'Пятипредметные наборы'!A158&amp;", "&amp;'Пятипредметные наборы'!C158&amp;", "&amp;'Пятипредметные наборы'!D158&amp;", "&amp;'Пятипредметные наборы'!E158&amp;"}","")</f>
        <v>#N/A</v>
      </c>
      <c r="B2204" t="e">
        <f ca="1">IF('Пятипредметные наборы'!$F158 &gt;=Параметры!$A$2,"{"&amp;'Пятипредметные наборы'!B158&amp;"}","")</f>
        <v>#N/A</v>
      </c>
      <c r="C2204" t="e">
        <f ca="1">'Пятипредметные наборы'!$F158/COUNT('Список покупок'!$A$2:$A$31)</f>
        <v>#N/A</v>
      </c>
      <c r="D2204" t="e">
        <f ca="1">'Пятипредметные наборы'!$F158/INDIRECT(ADDRESS(MATCH(A2204,Таблицы!$T$3:$T$212)+1,5,,,Таблицы!$T$1))</f>
        <v>#N/A</v>
      </c>
      <c r="E2204" s="5" t="e">
        <f t="shared" ca="1" si="34"/>
        <v>#N/A</v>
      </c>
    </row>
    <row r="2205" spans="1:5" hidden="1" x14ac:dyDescent="0.3">
      <c r="A2205" t="e">
        <f ca="1">IF('Пятипредметные наборы'!$F159 &gt;=Параметры!$A$2,"{"&amp;'Пятипредметные наборы'!A159&amp;", "&amp;'Пятипредметные наборы'!C159&amp;", "&amp;'Пятипредметные наборы'!D159&amp;", "&amp;'Пятипредметные наборы'!E159&amp;"}","")</f>
        <v>#N/A</v>
      </c>
      <c r="B2205" t="e">
        <f ca="1">IF('Пятипредметные наборы'!$F159 &gt;=Параметры!$A$2,"{"&amp;'Пятипредметные наборы'!B159&amp;"}","")</f>
        <v>#N/A</v>
      </c>
      <c r="C2205" t="e">
        <f ca="1">'Пятипредметные наборы'!$F159/COUNT('Список покупок'!$A$2:$A$31)</f>
        <v>#N/A</v>
      </c>
      <c r="D2205" t="e">
        <f ca="1">'Пятипредметные наборы'!$F159/INDIRECT(ADDRESS(MATCH(A2205,Таблицы!$T$3:$T$212)+1,5,,,Таблицы!$T$1))</f>
        <v>#N/A</v>
      </c>
      <c r="E2205" s="5" t="e">
        <f t="shared" ca="1" si="34"/>
        <v>#N/A</v>
      </c>
    </row>
    <row r="2206" spans="1:5" hidden="1" x14ac:dyDescent="0.3">
      <c r="A2206" t="e">
        <f ca="1">IF('Пятипредметные наборы'!$F160 &gt;=Параметры!$A$2,"{"&amp;'Пятипредметные наборы'!A160&amp;", "&amp;'Пятипредметные наборы'!C160&amp;", "&amp;'Пятипредметные наборы'!D160&amp;", "&amp;'Пятипредметные наборы'!E160&amp;"}","")</f>
        <v>#N/A</v>
      </c>
      <c r="B2206" t="e">
        <f ca="1">IF('Пятипредметные наборы'!$F160 &gt;=Параметры!$A$2,"{"&amp;'Пятипредметные наборы'!B160&amp;"}","")</f>
        <v>#N/A</v>
      </c>
      <c r="C2206" t="e">
        <f ca="1">'Пятипредметные наборы'!$F160/COUNT('Список покупок'!$A$2:$A$31)</f>
        <v>#N/A</v>
      </c>
      <c r="D2206" t="e">
        <f ca="1">'Пятипредметные наборы'!$F160/INDIRECT(ADDRESS(MATCH(A2206,Таблицы!$T$3:$T$212)+1,5,,,Таблицы!$T$1))</f>
        <v>#N/A</v>
      </c>
      <c r="E2206" s="5" t="e">
        <f t="shared" ca="1" si="34"/>
        <v>#N/A</v>
      </c>
    </row>
    <row r="2207" spans="1:5" hidden="1" x14ac:dyDescent="0.3">
      <c r="A2207" t="e">
        <f ca="1">IF('Пятипредметные наборы'!$F161 &gt;=Параметры!$A$2,"{"&amp;'Пятипредметные наборы'!A161&amp;", "&amp;'Пятипредметные наборы'!C161&amp;", "&amp;'Пятипредметные наборы'!D161&amp;", "&amp;'Пятипредметные наборы'!E161&amp;"}","")</f>
        <v>#N/A</v>
      </c>
      <c r="B2207" t="e">
        <f ca="1">IF('Пятипредметные наборы'!$F161 &gt;=Параметры!$A$2,"{"&amp;'Пятипредметные наборы'!B161&amp;"}","")</f>
        <v>#N/A</v>
      </c>
      <c r="C2207" t="e">
        <f ca="1">'Пятипредметные наборы'!$F161/COUNT('Список покупок'!$A$2:$A$31)</f>
        <v>#N/A</v>
      </c>
      <c r="D2207" t="e">
        <f ca="1">'Пятипредметные наборы'!$F161/INDIRECT(ADDRESS(MATCH(A2207,Таблицы!$T$3:$T$212)+1,5,,,Таблицы!$T$1))</f>
        <v>#N/A</v>
      </c>
      <c r="E2207" s="5" t="e">
        <f t="shared" ca="1" si="34"/>
        <v>#N/A</v>
      </c>
    </row>
    <row r="2208" spans="1:5" hidden="1" x14ac:dyDescent="0.3">
      <c r="A2208" t="e">
        <f ca="1">IF('Пятипредметные наборы'!$F162 &gt;=Параметры!$A$2,"{"&amp;'Пятипредметные наборы'!A162&amp;", "&amp;'Пятипредметные наборы'!C162&amp;", "&amp;'Пятипредметные наборы'!D162&amp;", "&amp;'Пятипредметные наборы'!E162&amp;"}","")</f>
        <v>#N/A</v>
      </c>
      <c r="B2208" t="e">
        <f ca="1">IF('Пятипредметные наборы'!$F162 &gt;=Параметры!$A$2,"{"&amp;'Пятипредметные наборы'!B162&amp;"}","")</f>
        <v>#N/A</v>
      </c>
      <c r="C2208" t="e">
        <f ca="1">'Пятипредметные наборы'!$F162/COUNT('Список покупок'!$A$2:$A$31)</f>
        <v>#N/A</v>
      </c>
      <c r="D2208" t="e">
        <f ca="1">'Пятипредметные наборы'!$F162/INDIRECT(ADDRESS(MATCH(A2208,Таблицы!$T$3:$T$212)+1,5,,,Таблицы!$T$1))</f>
        <v>#N/A</v>
      </c>
      <c r="E2208" s="5" t="e">
        <f t="shared" ca="1" si="34"/>
        <v>#N/A</v>
      </c>
    </row>
    <row r="2209" spans="1:5" hidden="1" x14ac:dyDescent="0.3">
      <c r="A2209" t="e">
        <f ca="1">IF('Пятипредметные наборы'!$F163 &gt;=Параметры!$A$2,"{"&amp;'Пятипредметные наборы'!A163&amp;", "&amp;'Пятипредметные наборы'!C163&amp;", "&amp;'Пятипредметные наборы'!D163&amp;", "&amp;'Пятипредметные наборы'!E163&amp;"}","")</f>
        <v>#N/A</v>
      </c>
      <c r="B2209" t="e">
        <f ca="1">IF('Пятипредметные наборы'!$F163 &gt;=Параметры!$A$2,"{"&amp;'Пятипредметные наборы'!B163&amp;"}","")</f>
        <v>#N/A</v>
      </c>
      <c r="C2209" t="e">
        <f ca="1">'Пятипредметные наборы'!$F163/COUNT('Список покупок'!$A$2:$A$31)</f>
        <v>#N/A</v>
      </c>
      <c r="D2209" t="e">
        <f ca="1">'Пятипредметные наборы'!$F163/INDIRECT(ADDRESS(MATCH(A2209,Таблицы!$T$3:$T$212)+1,5,,,Таблицы!$T$1))</f>
        <v>#N/A</v>
      </c>
      <c r="E2209" s="5" t="e">
        <f t="shared" ca="1" si="34"/>
        <v>#N/A</v>
      </c>
    </row>
    <row r="2210" spans="1:5" hidden="1" x14ac:dyDescent="0.3">
      <c r="A2210" t="e">
        <f ca="1">IF('Пятипредметные наборы'!$F164 &gt;=Параметры!$A$2,"{"&amp;'Пятипредметные наборы'!A164&amp;", "&amp;'Пятипредметные наборы'!C164&amp;", "&amp;'Пятипредметные наборы'!D164&amp;", "&amp;'Пятипредметные наборы'!E164&amp;"}","")</f>
        <v>#N/A</v>
      </c>
      <c r="B2210" t="e">
        <f ca="1">IF('Пятипредметные наборы'!$F164 &gt;=Параметры!$A$2,"{"&amp;'Пятипредметные наборы'!B164&amp;"}","")</f>
        <v>#N/A</v>
      </c>
      <c r="C2210" t="e">
        <f ca="1">'Пятипредметные наборы'!$F164/COUNT('Список покупок'!$A$2:$A$31)</f>
        <v>#N/A</v>
      </c>
      <c r="D2210" t="e">
        <f ca="1">'Пятипредметные наборы'!$F164/INDIRECT(ADDRESS(MATCH(A2210,Таблицы!$T$3:$T$212)+1,5,,,Таблицы!$T$1))</f>
        <v>#N/A</v>
      </c>
      <c r="E2210" s="5" t="e">
        <f t="shared" ca="1" si="34"/>
        <v>#N/A</v>
      </c>
    </row>
    <row r="2211" spans="1:5" hidden="1" x14ac:dyDescent="0.3">
      <c r="A2211" t="e">
        <f ca="1">IF('Пятипредметные наборы'!$F165 &gt;=Параметры!$A$2,"{"&amp;'Пятипредметные наборы'!A165&amp;", "&amp;'Пятипредметные наборы'!C165&amp;", "&amp;'Пятипредметные наборы'!D165&amp;", "&amp;'Пятипредметные наборы'!E165&amp;"}","")</f>
        <v>#N/A</v>
      </c>
      <c r="B2211" t="e">
        <f ca="1">IF('Пятипредметные наборы'!$F165 &gt;=Параметры!$A$2,"{"&amp;'Пятипредметные наборы'!B165&amp;"}","")</f>
        <v>#N/A</v>
      </c>
      <c r="C2211" t="e">
        <f ca="1">'Пятипредметные наборы'!$F165/COUNT('Список покупок'!$A$2:$A$31)</f>
        <v>#N/A</v>
      </c>
      <c r="D2211" t="e">
        <f ca="1">'Пятипредметные наборы'!$F165/INDIRECT(ADDRESS(MATCH(A2211,Таблицы!$T$3:$T$212)+1,5,,,Таблицы!$T$1))</f>
        <v>#N/A</v>
      </c>
      <c r="E2211" s="5" t="e">
        <f t="shared" ca="1" si="34"/>
        <v>#N/A</v>
      </c>
    </row>
    <row r="2212" spans="1:5" hidden="1" x14ac:dyDescent="0.3">
      <c r="A2212" t="e">
        <f ca="1">IF('Пятипредметные наборы'!$F166 &gt;=Параметры!$A$2,"{"&amp;'Пятипредметные наборы'!A166&amp;", "&amp;'Пятипредметные наборы'!C166&amp;", "&amp;'Пятипредметные наборы'!D166&amp;", "&amp;'Пятипредметные наборы'!E166&amp;"}","")</f>
        <v>#N/A</v>
      </c>
      <c r="B2212" t="e">
        <f ca="1">IF('Пятипредметные наборы'!$F166 &gt;=Параметры!$A$2,"{"&amp;'Пятипредметные наборы'!B166&amp;"}","")</f>
        <v>#N/A</v>
      </c>
      <c r="C2212" t="e">
        <f ca="1">'Пятипредметные наборы'!$F166/COUNT('Список покупок'!$A$2:$A$31)</f>
        <v>#N/A</v>
      </c>
      <c r="D2212" t="e">
        <f ca="1">'Пятипредметные наборы'!$F166/INDIRECT(ADDRESS(MATCH(A2212,Таблицы!$T$3:$T$212)+1,5,,,Таблицы!$T$1))</f>
        <v>#N/A</v>
      </c>
      <c r="E2212" s="5" t="e">
        <f t="shared" ca="1" si="34"/>
        <v>#N/A</v>
      </c>
    </row>
    <row r="2213" spans="1:5" hidden="1" x14ac:dyDescent="0.3">
      <c r="A2213" t="e">
        <f ca="1">IF('Пятипредметные наборы'!$F167 &gt;=Параметры!$A$2,"{"&amp;'Пятипредметные наборы'!A167&amp;", "&amp;'Пятипредметные наборы'!C167&amp;", "&amp;'Пятипредметные наборы'!D167&amp;", "&amp;'Пятипредметные наборы'!E167&amp;"}","")</f>
        <v>#N/A</v>
      </c>
      <c r="B2213" t="e">
        <f ca="1">IF('Пятипредметные наборы'!$F167 &gt;=Параметры!$A$2,"{"&amp;'Пятипредметные наборы'!B167&amp;"}","")</f>
        <v>#N/A</v>
      </c>
      <c r="C2213" t="e">
        <f ca="1">'Пятипредметные наборы'!$F167/COUNT('Список покупок'!$A$2:$A$31)</f>
        <v>#N/A</v>
      </c>
      <c r="D2213" t="e">
        <f ca="1">'Пятипредметные наборы'!$F167/INDIRECT(ADDRESS(MATCH(A2213,Таблицы!$T$3:$T$212)+1,5,,,Таблицы!$T$1))</f>
        <v>#N/A</v>
      </c>
      <c r="E2213" s="5" t="e">
        <f t="shared" ca="1" si="34"/>
        <v>#N/A</v>
      </c>
    </row>
    <row r="2214" spans="1:5" hidden="1" x14ac:dyDescent="0.3">
      <c r="A2214" t="e">
        <f ca="1">IF('Пятипредметные наборы'!$F168 &gt;=Параметры!$A$2,"{"&amp;'Пятипредметные наборы'!A168&amp;", "&amp;'Пятипредметные наборы'!C168&amp;", "&amp;'Пятипредметные наборы'!D168&amp;", "&amp;'Пятипредметные наборы'!E168&amp;"}","")</f>
        <v>#N/A</v>
      </c>
      <c r="B2214" t="e">
        <f ca="1">IF('Пятипредметные наборы'!$F168 &gt;=Параметры!$A$2,"{"&amp;'Пятипредметные наборы'!B168&amp;"}","")</f>
        <v>#N/A</v>
      </c>
      <c r="C2214" t="e">
        <f ca="1">'Пятипредметные наборы'!$F168/COUNT('Список покупок'!$A$2:$A$31)</f>
        <v>#N/A</v>
      </c>
      <c r="D2214" t="e">
        <f ca="1">'Пятипредметные наборы'!$F168/INDIRECT(ADDRESS(MATCH(A2214,Таблицы!$T$3:$T$212)+1,5,,,Таблицы!$T$1))</f>
        <v>#N/A</v>
      </c>
      <c r="E2214" s="5" t="e">
        <f t="shared" ca="1" si="34"/>
        <v>#N/A</v>
      </c>
    </row>
    <row r="2215" spans="1:5" hidden="1" x14ac:dyDescent="0.3">
      <c r="A2215" t="e">
        <f ca="1">IF('Пятипредметные наборы'!$F169 &gt;=Параметры!$A$2,"{"&amp;'Пятипредметные наборы'!A169&amp;", "&amp;'Пятипредметные наборы'!C169&amp;", "&amp;'Пятипредметные наборы'!D169&amp;", "&amp;'Пятипредметные наборы'!E169&amp;"}","")</f>
        <v>#N/A</v>
      </c>
      <c r="B2215" t="e">
        <f ca="1">IF('Пятипредметные наборы'!$F169 &gt;=Параметры!$A$2,"{"&amp;'Пятипредметные наборы'!B169&amp;"}","")</f>
        <v>#N/A</v>
      </c>
      <c r="C2215" t="e">
        <f ca="1">'Пятипредметные наборы'!$F169/COUNT('Список покупок'!$A$2:$A$31)</f>
        <v>#N/A</v>
      </c>
      <c r="D2215" t="e">
        <f ca="1">'Пятипредметные наборы'!$F169/INDIRECT(ADDRESS(MATCH(A2215,Таблицы!$T$3:$T$212)+1,5,,,Таблицы!$T$1))</f>
        <v>#N/A</v>
      </c>
      <c r="E2215" s="5" t="e">
        <f t="shared" ca="1" si="34"/>
        <v>#N/A</v>
      </c>
    </row>
    <row r="2216" spans="1:5" hidden="1" x14ac:dyDescent="0.3">
      <c r="A2216" t="e">
        <f ca="1">IF('Пятипредметные наборы'!$F170 &gt;=Параметры!$A$2,"{"&amp;'Пятипредметные наборы'!A170&amp;", "&amp;'Пятипредметные наборы'!C170&amp;", "&amp;'Пятипредметные наборы'!D170&amp;", "&amp;'Пятипредметные наборы'!E170&amp;"}","")</f>
        <v>#N/A</v>
      </c>
      <c r="B2216" t="e">
        <f ca="1">IF('Пятипредметные наборы'!$F170 &gt;=Параметры!$A$2,"{"&amp;'Пятипредметные наборы'!B170&amp;"}","")</f>
        <v>#N/A</v>
      </c>
      <c r="C2216" t="e">
        <f ca="1">'Пятипредметные наборы'!$F170/COUNT('Список покупок'!$A$2:$A$31)</f>
        <v>#N/A</v>
      </c>
      <c r="D2216" t="e">
        <f ca="1">'Пятипредметные наборы'!$F170/INDIRECT(ADDRESS(MATCH(A2216,Таблицы!$T$3:$T$212)+1,5,,,Таблицы!$T$1))</f>
        <v>#N/A</v>
      </c>
      <c r="E2216" s="5" t="e">
        <f t="shared" ca="1" si="34"/>
        <v>#N/A</v>
      </c>
    </row>
    <row r="2217" spans="1:5" hidden="1" x14ac:dyDescent="0.3">
      <c r="A2217" t="e">
        <f ca="1">IF('Пятипредметные наборы'!$F171 &gt;=Параметры!$A$2,"{"&amp;'Пятипредметные наборы'!A171&amp;", "&amp;'Пятипредметные наборы'!C171&amp;", "&amp;'Пятипредметные наборы'!D171&amp;", "&amp;'Пятипредметные наборы'!E171&amp;"}","")</f>
        <v>#N/A</v>
      </c>
      <c r="B2217" t="e">
        <f ca="1">IF('Пятипредметные наборы'!$F171 &gt;=Параметры!$A$2,"{"&amp;'Пятипредметные наборы'!B171&amp;"}","")</f>
        <v>#N/A</v>
      </c>
      <c r="C2217" t="e">
        <f ca="1">'Пятипредметные наборы'!$F171/COUNT('Список покупок'!$A$2:$A$31)</f>
        <v>#N/A</v>
      </c>
      <c r="D2217" t="e">
        <f ca="1">'Пятипредметные наборы'!$F171/INDIRECT(ADDRESS(MATCH(A2217,Таблицы!$T$3:$T$212)+1,5,,,Таблицы!$T$1))</f>
        <v>#N/A</v>
      </c>
      <c r="E2217" s="5" t="e">
        <f t="shared" ca="1" si="34"/>
        <v>#N/A</v>
      </c>
    </row>
    <row r="2218" spans="1:5" hidden="1" x14ac:dyDescent="0.3">
      <c r="A2218" t="e">
        <f ca="1">IF('Пятипредметные наборы'!$F172 &gt;=Параметры!$A$2,"{"&amp;'Пятипредметные наборы'!A172&amp;", "&amp;'Пятипредметные наборы'!C172&amp;", "&amp;'Пятипредметные наборы'!D172&amp;", "&amp;'Пятипредметные наборы'!E172&amp;"}","")</f>
        <v>#N/A</v>
      </c>
      <c r="B2218" t="e">
        <f ca="1">IF('Пятипредметные наборы'!$F172 &gt;=Параметры!$A$2,"{"&amp;'Пятипредметные наборы'!B172&amp;"}","")</f>
        <v>#N/A</v>
      </c>
      <c r="C2218" t="e">
        <f ca="1">'Пятипредметные наборы'!$F172/COUNT('Список покупок'!$A$2:$A$31)</f>
        <v>#N/A</v>
      </c>
      <c r="D2218" t="e">
        <f ca="1">'Пятипредметные наборы'!$F172/INDIRECT(ADDRESS(MATCH(A2218,Таблицы!$T$3:$T$212)+1,5,,,Таблицы!$T$1))</f>
        <v>#N/A</v>
      </c>
      <c r="E2218" s="5" t="e">
        <f t="shared" ca="1" si="34"/>
        <v>#N/A</v>
      </c>
    </row>
    <row r="2219" spans="1:5" hidden="1" x14ac:dyDescent="0.3">
      <c r="A2219" t="e">
        <f ca="1">IF('Пятипредметные наборы'!$F173 &gt;=Параметры!$A$2,"{"&amp;'Пятипредметные наборы'!A173&amp;", "&amp;'Пятипредметные наборы'!C173&amp;", "&amp;'Пятипредметные наборы'!D173&amp;", "&amp;'Пятипредметные наборы'!E173&amp;"}","")</f>
        <v>#N/A</v>
      </c>
      <c r="B2219" t="e">
        <f ca="1">IF('Пятипредметные наборы'!$F173 &gt;=Параметры!$A$2,"{"&amp;'Пятипредметные наборы'!B173&amp;"}","")</f>
        <v>#N/A</v>
      </c>
      <c r="C2219" t="e">
        <f ca="1">'Пятипредметные наборы'!$F173/COUNT('Список покупок'!$A$2:$A$31)</f>
        <v>#N/A</v>
      </c>
      <c r="D2219" t="e">
        <f ca="1">'Пятипредметные наборы'!$F173/INDIRECT(ADDRESS(MATCH(A2219,Таблицы!$T$3:$T$212)+1,5,,,Таблицы!$T$1))</f>
        <v>#N/A</v>
      </c>
      <c r="E2219" s="5" t="e">
        <f t="shared" ca="1" si="34"/>
        <v>#N/A</v>
      </c>
    </row>
    <row r="2220" spans="1:5" hidden="1" x14ac:dyDescent="0.3">
      <c r="A2220" t="e">
        <f ca="1">IF('Пятипредметные наборы'!$F174 &gt;=Параметры!$A$2,"{"&amp;'Пятипредметные наборы'!A174&amp;", "&amp;'Пятипредметные наборы'!C174&amp;", "&amp;'Пятипредметные наборы'!D174&amp;", "&amp;'Пятипредметные наборы'!E174&amp;"}","")</f>
        <v>#N/A</v>
      </c>
      <c r="B2220" t="e">
        <f ca="1">IF('Пятипредметные наборы'!$F174 &gt;=Параметры!$A$2,"{"&amp;'Пятипредметные наборы'!B174&amp;"}","")</f>
        <v>#N/A</v>
      </c>
      <c r="C2220" t="e">
        <f ca="1">'Пятипредметные наборы'!$F174/COUNT('Список покупок'!$A$2:$A$31)</f>
        <v>#N/A</v>
      </c>
      <c r="D2220" t="e">
        <f ca="1">'Пятипредметные наборы'!$F174/INDIRECT(ADDRESS(MATCH(A2220,Таблицы!$T$3:$T$212)+1,5,,,Таблицы!$T$1))</f>
        <v>#N/A</v>
      </c>
      <c r="E2220" s="5" t="e">
        <f t="shared" ca="1" si="34"/>
        <v>#N/A</v>
      </c>
    </row>
    <row r="2221" spans="1:5" hidden="1" x14ac:dyDescent="0.3">
      <c r="A2221" t="e">
        <f ca="1">IF('Пятипредметные наборы'!$F175 &gt;=Параметры!$A$2,"{"&amp;'Пятипредметные наборы'!A175&amp;", "&amp;'Пятипредметные наборы'!C175&amp;", "&amp;'Пятипредметные наборы'!D175&amp;", "&amp;'Пятипредметные наборы'!E175&amp;"}","")</f>
        <v>#N/A</v>
      </c>
      <c r="B2221" t="e">
        <f ca="1">IF('Пятипредметные наборы'!$F175 &gt;=Параметры!$A$2,"{"&amp;'Пятипредметные наборы'!B175&amp;"}","")</f>
        <v>#N/A</v>
      </c>
      <c r="C2221" t="e">
        <f ca="1">'Пятипредметные наборы'!$F175/COUNT('Список покупок'!$A$2:$A$31)</f>
        <v>#N/A</v>
      </c>
      <c r="D2221" t="e">
        <f ca="1">'Пятипредметные наборы'!$F175/INDIRECT(ADDRESS(MATCH(A2221,Таблицы!$T$3:$T$212)+1,5,,,Таблицы!$T$1))</f>
        <v>#N/A</v>
      </c>
      <c r="E2221" s="5" t="e">
        <f t="shared" ca="1" si="34"/>
        <v>#N/A</v>
      </c>
    </row>
    <row r="2222" spans="1:5" hidden="1" x14ac:dyDescent="0.3">
      <c r="A2222" t="e">
        <f ca="1">IF('Пятипредметные наборы'!$F176 &gt;=Параметры!$A$2,"{"&amp;'Пятипредметные наборы'!A176&amp;", "&amp;'Пятипредметные наборы'!C176&amp;", "&amp;'Пятипредметные наборы'!D176&amp;", "&amp;'Пятипредметные наборы'!E176&amp;"}","")</f>
        <v>#N/A</v>
      </c>
      <c r="B2222" t="e">
        <f ca="1">IF('Пятипредметные наборы'!$F176 &gt;=Параметры!$A$2,"{"&amp;'Пятипредметные наборы'!B176&amp;"}","")</f>
        <v>#N/A</v>
      </c>
      <c r="C2222" t="e">
        <f ca="1">'Пятипредметные наборы'!$F176/COUNT('Список покупок'!$A$2:$A$31)</f>
        <v>#N/A</v>
      </c>
      <c r="D2222" t="e">
        <f ca="1">'Пятипредметные наборы'!$F176/INDIRECT(ADDRESS(MATCH(A2222,Таблицы!$T$3:$T$212)+1,5,,,Таблицы!$T$1))</f>
        <v>#N/A</v>
      </c>
      <c r="E2222" s="5" t="e">
        <f t="shared" ca="1" si="34"/>
        <v>#N/A</v>
      </c>
    </row>
    <row r="2223" spans="1:5" hidden="1" x14ac:dyDescent="0.3">
      <c r="A2223" t="e">
        <f ca="1">IF('Пятипредметные наборы'!$F177 &gt;=Параметры!$A$2,"{"&amp;'Пятипредметные наборы'!A177&amp;", "&amp;'Пятипредметные наборы'!C177&amp;", "&amp;'Пятипредметные наборы'!D177&amp;", "&amp;'Пятипредметные наборы'!E177&amp;"}","")</f>
        <v>#N/A</v>
      </c>
      <c r="B2223" t="e">
        <f ca="1">IF('Пятипредметные наборы'!$F177 &gt;=Параметры!$A$2,"{"&amp;'Пятипредметные наборы'!B177&amp;"}","")</f>
        <v>#N/A</v>
      </c>
      <c r="C2223" t="e">
        <f ca="1">'Пятипредметные наборы'!$F177/COUNT('Список покупок'!$A$2:$A$31)</f>
        <v>#N/A</v>
      </c>
      <c r="D2223" t="e">
        <f ca="1">'Пятипредметные наборы'!$F177/INDIRECT(ADDRESS(MATCH(A2223,Таблицы!$T$3:$T$212)+1,5,,,Таблицы!$T$1))</f>
        <v>#N/A</v>
      </c>
      <c r="E2223" s="5" t="e">
        <f t="shared" ca="1" si="34"/>
        <v>#N/A</v>
      </c>
    </row>
    <row r="2224" spans="1:5" hidden="1" x14ac:dyDescent="0.3">
      <c r="A2224" t="e">
        <f ca="1">IF('Пятипредметные наборы'!$F178 &gt;=Параметры!$A$2,"{"&amp;'Пятипредметные наборы'!A178&amp;", "&amp;'Пятипредметные наборы'!C178&amp;", "&amp;'Пятипредметные наборы'!D178&amp;", "&amp;'Пятипредметные наборы'!E178&amp;"}","")</f>
        <v>#N/A</v>
      </c>
      <c r="B2224" t="e">
        <f ca="1">IF('Пятипредметные наборы'!$F178 &gt;=Параметры!$A$2,"{"&amp;'Пятипредметные наборы'!B178&amp;"}","")</f>
        <v>#N/A</v>
      </c>
      <c r="C2224" t="e">
        <f ca="1">'Пятипредметные наборы'!$F178/COUNT('Список покупок'!$A$2:$A$31)</f>
        <v>#N/A</v>
      </c>
      <c r="D2224" t="e">
        <f ca="1">'Пятипредметные наборы'!$F178/INDIRECT(ADDRESS(MATCH(A2224,Таблицы!$T$3:$T$212)+1,5,,,Таблицы!$T$1))</f>
        <v>#N/A</v>
      </c>
      <c r="E2224" s="5" t="e">
        <f t="shared" ca="1" si="34"/>
        <v>#N/A</v>
      </c>
    </row>
    <row r="2225" spans="1:5" hidden="1" x14ac:dyDescent="0.3">
      <c r="A2225" t="e">
        <f ca="1">IF('Пятипредметные наборы'!$F179 &gt;=Параметры!$A$2,"{"&amp;'Пятипредметные наборы'!A179&amp;", "&amp;'Пятипредметные наборы'!C179&amp;", "&amp;'Пятипредметные наборы'!D179&amp;", "&amp;'Пятипредметные наборы'!E179&amp;"}","")</f>
        <v>#N/A</v>
      </c>
      <c r="B2225" t="e">
        <f ca="1">IF('Пятипредметные наборы'!$F179 &gt;=Параметры!$A$2,"{"&amp;'Пятипредметные наборы'!B179&amp;"}","")</f>
        <v>#N/A</v>
      </c>
      <c r="C2225" t="e">
        <f ca="1">'Пятипредметные наборы'!$F179/COUNT('Список покупок'!$A$2:$A$31)</f>
        <v>#N/A</v>
      </c>
      <c r="D2225" t="e">
        <f ca="1">'Пятипредметные наборы'!$F179/INDIRECT(ADDRESS(MATCH(A2225,Таблицы!$T$3:$T$212)+1,5,,,Таблицы!$T$1))</f>
        <v>#N/A</v>
      </c>
      <c r="E2225" s="5" t="e">
        <f t="shared" ca="1" si="34"/>
        <v>#N/A</v>
      </c>
    </row>
    <row r="2226" spans="1:5" hidden="1" x14ac:dyDescent="0.3">
      <c r="A2226" t="e">
        <f ca="1">IF('Пятипредметные наборы'!$F180 &gt;=Параметры!$A$2,"{"&amp;'Пятипредметные наборы'!A180&amp;", "&amp;'Пятипредметные наборы'!C180&amp;", "&amp;'Пятипредметные наборы'!D180&amp;", "&amp;'Пятипредметные наборы'!E180&amp;"}","")</f>
        <v>#N/A</v>
      </c>
      <c r="B2226" t="e">
        <f ca="1">IF('Пятипредметные наборы'!$F180 &gt;=Параметры!$A$2,"{"&amp;'Пятипредметные наборы'!B180&amp;"}","")</f>
        <v>#N/A</v>
      </c>
      <c r="C2226" t="e">
        <f ca="1">'Пятипредметные наборы'!$F180/COUNT('Список покупок'!$A$2:$A$31)</f>
        <v>#N/A</v>
      </c>
      <c r="D2226" t="e">
        <f ca="1">'Пятипредметные наборы'!$F180/INDIRECT(ADDRESS(MATCH(A2226,Таблицы!$T$3:$T$212)+1,5,,,Таблицы!$T$1))</f>
        <v>#N/A</v>
      </c>
      <c r="E2226" s="5" t="e">
        <f t="shared" ca="1" si="34"/>
        <v>#N/A</v>
      </c>
    </row>
    <row r="2227" spans="1:5" hidden="1" x14ac:dyDescent="0.3">
      <c r="A2227" t="e">
        <f ca="1">IF('Пятипредметные наборы'!$F181 &gt;=Параметры!$A$2,"{"&amp;'Пятипредметные наборы'!A181&amp;", "&amp;'Пятипредметные наборы'!C181&amp;", "&amp;'Пятипредметные наборы'!D181&amp;", "&amp;'Пятипредметные наборы'!E181&amp;"}","")</f>
        <v>#N/A</v>
      </c>
      <c r="B2227" t="e">
        <f ca="1">IF('Пятипредметные наборы'!$F181 &gt;=Параметры!$A$2,"{"&amp;'Пятипредметные наборы'!B181&amp;"}","")</f>
        <v>#N/A</v>
      </c>
      <c r="C2227" t="e">
        <f ca="1">'Пятипредметные наборы'!$F181/COUNT('Список покупок'!$A$2:$A$31)</f>
        <v>#N/A</v>
      </c>
      <c r="D2227" t="e">
        <f ca="1">'Пятипредметные наборы'!$F181/INDIRECT(ADDRESS(MATCH(A2227,Таблицы!$T$3:$T$212)+1,5,,,Таблицы!$T$1))</f>
        <v>#N/A</v>
      </c>
      <c r="E2227" s="5" t="e">
        <f t="shared" ca="1" si="34"/>
        <v>#N/A</v>
      </c>
    </row>
    <row r="2228" spans="1:5" hidden="1" x14ac:dyDescent="0.3">
      <c r="A2228" t="e">
        <f ca="1">IF('Пятипредметные наборы'!$F182 &gt;=Параметры!$A$2,"{"&amp;'Пятипредметные наборы'!A182&amp;", "&amp;'Пятипредметные наборы'!C182&amp;", "&amp;'Пятипредметные наборы'!D182&amp;", "&amp;'Пятипредметные наборы'!E182&amp;"}","")</f>
        <v>#N/A</v>
      </c>
      <c r="B2228" t="e">
        <f ca="1">IF('Пятипредметные наборы'!$F182 &gt;=Параметры!$A$2,"{"&amp;'Пятипредметные наборы'!B182&amp;"}","")</f>
        <v>#N/A</v>
      </c>
      <c r="C2228" t="e">
        <f ca="1">'Пятипредметные наборы'!$F182/COUNT('Список покупок'!$A$2:$A$31)</f>
        <v>#N/A</v>
      </c>
      <c r="D2228" t="e">
        <f ca="1">'Пятипредметные наборы'!$F182/INDIRECT(ADDRESS(MATCH(A2228,Таблицы!$T$3:$T$212)+1,5,,,Таблицы!$T$1))</f>
        <v>#N/A</v>
      </c>
      <c r="E2228" s="5" t="e">
        <f t="shared" ca="1" si="34"/>
        <v>#N/A</v>
      </c>
    </row>
    <row r="2229" spans="1:5" hidden="1" x14ac:dyDescent="0.3">
      <c r="A2229" t="e">
        <f ca="1">IF('Пятипредметные наборы'!$F183 &gt;=Параметры!$A$2,"{"&amp;'Пятипредметные наборы'!A183&amp;", "&amp;'Пятипредметные наборы'!C183&amp;", "&amp;'Пятипредметные наборы'!D183&amp;", "&amp;'Пятипредметные наборы'!E183&amp;"}","")</f>
        <v>#N/A</v>
      </c>
      <c r="B2229" t="e">
        <f ca="1">IF('Пятипредметные наборы'!$F183 &gt;=Параметры!$A$2,"{"&amp;'Пятипредметные наборы'!B183&amp;"}","")</f>
        <v>#N/A</v>
      </c>
      <c r="C2229" t="e">
        <f ca="1">'Пятипредметные наборы'!$F183/COUNT('Список покупок'!$A$2:$A$31)</f>
        <v>#N/A</v>
      </c>
      <c r="D2229" t="e">
        <f ca="1">'Пятипредметные наборы'!$F183/INDIRECT(ADDRESS(MATCH(A2229,Таблицы!$T$3:$T$212)+1,5,,,Таблицы!$T$1))</f>
        <v>#N/A</v>
      </c>
      <c r="E2229" s="5" t="e">
        <f t="shared" ca="1" si="34"/>
        <v>#N/A</v>
      </c>
    </row>
    <row r="2230" spans="1:5" hidden="1" x14ac:dyDescent="0.3">
      <c r="A2230" t="e">
        <f ca="1">IF('Пятипредметные наборы'!$F184 &gt;=Параметры!$A$2,"{"&amp;'Пятипредметные наборы'!A184&amp;", "&amp;'Пятипредметные наборы'!C184&amp;", "&amp;'Пятипредметные наборы'!D184&amp;", "&amp;'Пятипредметные наборы'!E184&amp;"}","")</f>
        <v>#N/A</v>
      </c>
      <c r="B2230" t="e">
        <f ca="1">IF('Пятипредметные наборы'!$F184 &gt;=Параметры!$A$2,"{"&amp;'Пятипредметные наборы'!B184&amp;"}","")</f>
        <v>#N/A</v>
      </c>
      <c r="C2230" t="e">
        <f ca="1">'Пятипредметные наборы'!$F184/COUNT('Список покупок'!$A$2:$A$31)</f>
        <v>#N/A</v>
      </c>
      <c r="D2230" t="e">
        <f ca="1">'Пятипредметные наборы'!$F184/INDIRECT(ADDRESS(MATCH(A2230,Таблицы!$T$3:$T$212)+1,5,,,Таблицы!$T$1))</f>
        <v>#N/A</v>
      </c>
      <c r="E2230" s="5" t="e">
        <f t="shared" ca="1" si="34"/>
        <v>#N/A</v>
      </c>
    </row>
    <row r="2231" spans="1:5" hidden="1" x14ac:dyDescent="0.3">
      <c r="A2231" t="e">
        <f ca="1">IF('Пятипредметные наборы'!$F185 &gt;=Параметры!$A$2,"{"&amp;'Пятипредметные наборы'!A185&amp;", "&amp;'Пятипредметные наборы'!C185&amp;", "&amp;'Пятипредметные наборы'!D185&amp;", "&amp;'Пятипредметные наборы'!E185&amp;"}","")</f>
        <v>#N/A</v>
      </c>
      <c r="B2231" t="e">
        <f ca="1">IF('Пятипредметные наборы'!$F185 &gt;=Параметры!$A$2,"{"&amp;'Пятипредметные наборы'!B185&amp;"}","")</f>
        <v>#N/A</v>
      </c>
      <c r="C2231" t="e">
        <f ca="1">'Пятипредметные наборы'!$F185/COUNT('Список покупок'!$A$2:$A$31)</f>
        <v>#N/A</v>
      </c>
      <c r="D2231" t="e">
        <f ca="1">'Пятипредметные наборы'!$F185/INDIRECT(ADDRESS(MATCH(A2231,Таблицы!$T$3:$T$212)+1,5,,,Таблицы!$T$1))</f>
        <v>#N/A</v>
      </c>
      <c r="E2231" s="5" t="e">
        <f t="shared" ca="1" si="34"/>
        <v>#N/A</v>
      </c>
    </row>
    <row r="2232" spans="1:5" hidden="1" x14ac:dyDescent="0.3">
      <c r="A2232" t="e">
        <f ca="1">IF('Пятипредметные наборы'!$F186 &gt;=Параметры!$A$2,"{"&amp;'Пятипредметные наборы'!A186&amp;", "&amp;'Пятипредметные наборы'!C186&amp;", "&amp;'Пятипредметные наборы'!D186&amp;", "&amp;'Пятипредметные наборы'!E186&amp;"}","")</f>
        <v>#N/A</v>
      </c>
      <c r="B2232" t="e">
        <f ca="1">IF('Пятипредметные наборы'!$F186 &gt;=Параметры!$A$2,"{"&amp;'Пятипредметные наборы'!B186&amp;"}","")</f>
        <v>#N/A</v>
      </c>
      <c r="C2232" t="e">
        <f ca="1">'Пятипредметные наборы'!$F186/COUNT('Список покупок'!$A$2:$A$31)</f>
        <v>#N/A</v>
      </c>
      <c r="D2232" t="e">
        <f ca="1">'Пятипредметные наборы'!$F186/INDIRECT(ADDRESS(MATCH(A2232,Таблицы!$T$3:$T$212)+1,5,,,Таблицы!$T$1))</f>
        <v>#N/A</v>
      </c>
      <c r="E2232" s="5" t="e">
        <f t="shared" ca="1" si="34"/>
        <v>#N/A</v>
      </c>
    </row>
    <row r="2233" spans="1:5" hidden="1" x14ac:dyDescent="0.3">
      <c r="A2233" t="e">
        <f ca="1">IF('Пятипредметные наборы'!$F187 &gt;=Параметры!$A$2,"{"&amp;'Пятипредметные наборы'!A187&amp;", "&amp;'Пятипредметные наборы'!C187&amp;", "&amp;'Пятипредметные наборы'!D187&amp;", "&amp;'Пятипредметные наборы'!E187&amp;"}","")</f>
        <v>#N/A</v>
      </c>
      <c r="B2233" t="e">
        <f ca="1">IF('Пятипредметные наборы'!$F187 &gt;=Параметры!$A$2,"{"&amp;'Пятипредметные наборы'!B187&amp;"}","")</f>
        <v>#N/A</v>
      </c>
      <c r="C2233" t="e">
        <f ca="1">'Пятипредметные наборы'!$F187/COUNT('Список покупок'!$A$2:$A$31)</f>
        <v>#N/A</v>
      </c>
      <c r="D2233" t="e">
        <f ca="1">'Пятипредметные наборы'!$F187/INDIRECT(ADDRESS(MATCH(A2233,Таблицы!$T$3:$T$212)+1,5,,,Таблицы!$T$1))</f>
        <v>#N/A</v>
      </c>
      <c r="E2233" s="5" t="e">
        <f t="shared" ca="1" si="34"/>
        <v>#N/A</v>
      </c>
    </row>
    <row r="2234" spans="1:5" hidden="1" x14ac:dyDescent="0.3">
      <c r="A2234" t="e">
        <f ca="1">IF('Пятипредметные наборы'!$F188 &gt;=Параметры!$A$2,"{"&amp;'Пятипредметные наборы'!A188&amp;", "&amp;'Пятипредметные наборы'!C188&amp;", "&amp;'Пятипредметные наборы'!D188&amp;", "&amp;'Пятипредметные наборы'!E188&amp;"}","")</f>
        <v>#N/A</v>
      </c>
      <c r="B2234" t="e">
        <f ca="1">IF('Пятипредметные наборы'!$F188 &gt;=Параметры!$A$2,"{"&amp;'Пятипредметные наборы'!B188&amp;"}","")</f>
        <v>#N/A</v>
      </c>
      <c r="C2234" t="e">
        <f ca="1">'Пятипредметные наборы'!$F188/COUNT('Список покупок'!$A$2:$A$31)</f>
        <v>#N/A</v>
      </c>
      <c r="D2234" t="e">
        <f ca="1">'Пятипредметные наборы'!$F188/INDIRECT(ADDRESS(MATCH(A2234,Таблицы!$T$3:$T$212)+1,5,,,Таблицы!$T$1))</f>
        <v>#N/A</v>
      </c>
      <c r="E2234" s="5" t="e">
        <f t="shared" ca="1" si="34"/>
        <v>#N/A</v>
      </c>
    </row>
    <row r="2235" spans="1:5" hidden="1" x14ac:dyDescent="0.3">
      <c r="A2235" t="e">
        <f ca="1">IF('Пятипредметные наборы'!$F189 &gt;=Параметры!$A$2,"{"&amp;'Пятипредметные наборы'!A189&amp;", "&amp;'Пятипредметные наборы'!C189&amp;", "&amp;'Пятипредметные наборы'!D189&amp;", "&amp;'Пятипредметные наборы'!E189&amp;"}","")</f>
        <v>#N/A</v>
      </c>
      <c r="B2235" t="e">
        <f ca="1">IF('Пятипредметные наборы'!$F189 &gt;=Параметры!$A$2,"{"&amp;'Пятипредметные наборы'!B189&amp;"}","")</f>
        <v>#N/A</v>
      </c>
      <c r="C2235" t="e">
        <f ca="1">'Пятипредметные наборы'!$F189/COUNT('Список покупок'!$A$2:$A$31)</f>
        <v>#N/A</v>
      </c>
      <c r="D2235" t="e">
        <f ca="1">'Пятипредметные наборы'!$F189/INDIRECT(ADDRESS(MATCH(A2235,Таблицы!$T$3:$T$212)+1,5,,,Таблицы!$T$1))</f>
        <v>#N/A</v>
      </c>
      <c r="E2235" s="5" t="e">
        <f t="shared" ca="1" si="34"/>
        <v>#N/A</v>
      </c>
    </row>
    <row r="2236" spans="1:5" hidden="1" x14ac:dyDescent="0.3">
      <c r="A2236" t="e">
        <f ca="1">IF('Пятипредметные наборы'!$F190 &gt;=Параметры!$A$2,"{"&amp;'Пятипредметные наборы'!A190&amp;", "&amp;'Пятипредметные наборы'!C190&amp;", "&amp;'Пятипредметные наборы'!D190&amp;", "&amp;'Пятипредметные наборы'!E190&amp;"}","")</f>
        <v>#N/A</v>
      </c>
      <c r="B2236" t="e">
        <f ca="1">IF('Пятипредметные наборы'!$F190 &gt;=Параметры!$A$2,"{"&amp;'Пятипредметные наборы'!B190&amp;"}","")</f>
        <v>#N/A</v>
      </c>
      <c r="C2236" t="e">
        <f ca="1">'Пятипредметные наборы'!$F190/COUNT('Список покупок'!$A$2:$A$31)</f>
        <v>#N/A</v>
      </c>
      <c r="D2236" t="e">
        <f ca="1">'Пятипредметные наборы'!$F190/INDIRECT(ADDRESS(MATCH(A2236,Таблицы!$T$3:$T$212)+1,5,,,Таблицы!$T$1))</f>
        <v>#N/A</v>
      </c>
      <c r="E2236" s="5" t="e">
        <f t="shared" ca="1" si="34"/>
        <v>#N/A</v>
      </c>
    </row>
    <row r="2237" spans="1:5" hidden="1" x14ac:dyDescent="0.3">
      <c r="A2237" t="e">
        <f ca="1">IF('Пятипредметные наборы'!$F191 &gt;=Параметры!$A$2,"{"&amp;'Пятипредметные наборы'!A191&amp;", "&amp;'Пятипредметные наборы'!C191&amp;", "&amp;'Пятипредметные наборы'!D191&amp;", "&amp;'Пятипредметные наборы'!E191&amp;"}","")</f>
        <v>#N/A</v>
      </c>
      <c r="B2237" t="e">
        <f ca="1">IF('Пятипредметные наборы'!$F191 &gt;=Параметры!$A$2,"{"&amp;'Пятипредметные наборы'!B191&amp;"}","")</f>
        <v>#N/A</v>
      </c>
      <c r="C2237" t="e">
        <f ca="1">'Пятипредметные наборы'!$F191/COUNT('Список покупок'!$A$2:$A$31)</f>
        <v>#N/A</v>
      </c>
      <c r="D2237" t="e">
        <f ca="1">'Пятипредметные наборы'!$F191/INDIRECT(ADDRESS(MATCH(A2237,Таблицы!$T$3:$T$212)+1,5,,,Таблицы!$T$1))</f>
        <v>#N/A</v>
      </c>
      <c r="E2237" s="5" t="e">
        <f t="shared" ca="1" si="34"/>
        <v>#N/A</v>
      </c>
    </row>
    <row r="2238" spans="1:5" hidden="1" x14ac:dyDescent="0.3">
      <c r="A2238" t="e">
        <f ca="1">IF('Пятипредметные наборы'!$F192 &gt;=Параметры!$A$2,"{"&amp;'Пятипредметные наборы'!A192&amp;", "&amp;'Пятипредметные наборы'!C192&amp;", "&amp;'Пятипредметные наборы'!D192&amp;", "&amp;'Пятипредметные наборы'!E192&amp;"}","")</f>
        <v>#N/A</v>
      </c>
      <c r="B2238" t="e">
        <f ca="1">IF('Пятипредметные наборы'!$F192 &gt;=Параметры!$A$2,"{"&amp;'Пятипредметные наборы'!B192&amp;"}","")</f>
        <v>#N/A</v>
      </c>
      <c r="C2238" t="e">
        <f ca="1">'Пятипредметные наборы'!$F192/COUNT('Список покупок'!$A$2:$A$31)</f>
        <v>#N/A</v>
      </c>
      <c r="D2238" t="e">
        <f ca="1">'Пятипредметные наборы'!$F192/INDIRECT(ADDRESS(MATCH(A2238,Таблицы!$T$3:$T$212)+1,5,,,Таблицы!$T$1))</f>
        <v>#N/A</v>
      </c>
      <c r="E2238" s="5" t="e">
        <f t="shared" ca="1" si="34"/>
        <v>#N/A</v>
      </c>
    </row>
    <row r="2239" spans="1:5" hidden="1" x14ac:dyDescent="0.3">
      <c r="A2239" t="e">
        <f ca="1">IF('Пятипредметные наборы'!$F193 &gt;=Параметры!$A$2,"{"&amp;'Пятипредметные наборы'!A193&amp;", "&amp;'Пятипредметные наборы'!C193&amp;", "&amp;'Пятипредметные наборы'!D193&amp;", "&amp;'Пятипредметные наборы'!E193&amp;"}","")</f>
        <v>#N/A</v>
      </c>
      <c r="B2239" t="e">
        <f ca="1">IF('Пятипредметные наборы'!$F193 &gt;=Параметры!$A$2,"{"&amp;'Пятипредметные наборы'!B193&amp;"}","")</f>
        <v>#N/A</v>
      </c>
      <c r="C2239" t="e">
        <f ca="1">'Пятипредметные наборы'!$F193/COUNT('Список покупок'!$A$2:$A$31)</f>
        <v>#N/A</v>
      </c>
      <c r="D2239" t="e">
        <f ca="1">'Пятипредметные наборы'!$F193/INDIRECT(ADDRESS(MATCH(A2239,Таблицы!$T$3:$T$212)+1,5,,,Таблицы!$T$1))</f>
        <v>#N/A</v>
      </c>
      <c r="E2239" s="5" t="e">
        <f t="shared" ca="1" si="34"/>
        <v>#N/A</v>
      </c>
    </row>
    <row r="2240" spans="1:5" hidden="1" x14ac:dyDescent="0.3">
      <c r="A2240" t="e">
        <f ca="1">IF('Пятипредметные наборы'!$F194 &gt;=Параметры!$A$2,"{"&amp;'Пятипредметные наборы'!A194&amp;", "&amp;'Пятипредметные наборы'!C194&amp;", "&amp;'Пятипредметные наборы'!D194&amp;", "&amp;'Пятипредметные наборы'!E194&amp;"}","")</f>
        <v>#N/A</v>
      </c>
      <c r="B2240" t="e">
        <f ca="1">IF('Пятипредметные наборы'!$F194 &gt;=Параметры!$A$2,"{"&amp;'Пятипредметные наборы'!B194&amp;"}","")</f>
        <v>#N/A</v>
      </c>
      <c r="C2240" t="e">
        <f ca="1">'Пятипредметные наборы'!$F194/COUNT('Список покупок'!$A$2:$A$31)</f>
        <v>#N/A</v>
      </c>
      <c r="D2240" t="e">
        <f ca="1">'Пятипредметные наборы'!$F194/INDIRECT(ADDRESS(MATCH(A2240,Таблицы!$T$3:$T$212)+1,5,,,Таблицы!$T$1))</f>
        <v>#N/A</v>
      </c>
      <c r="E2240" s="5" t="e">
        <f t="shared" ca="1" si="34"/>
        <v>#N/A</v>
      </c>
    </row>
    <row r="2241" spans="1:5" hidden="1" x14ac:dyDescent="0.3">
      <c r="A2241" t="e">
        <f ca="1">IF('Пятипредметные наборы'!$F195 &gt;=Параметры!$A$2,"{"&amp;'Пятипредметные наборы'!A195&amp;", "&amp;'Пятипредметные наборы'!C195&amp;", "&amp;'Пятипредметные наборы'!D195&amp;", "&amp;'Пятипредметные наборы'!E195&amp;"}","")</f>
        <v>#N/A</v>
      </c>
      <c r="B2241" t="e">
        <f ca="1">IF('Пятипредметные наборы'!$F195 &gt;=Параметры!$A$2,"{"&amp;'Пятипредметные наборы'!B195&amp;"}","")</f>
        <v>#N/A</v>
      </c>
      <c r="C2241" t="e">
        <f ca="1">'Пятипредметные наборы'!$F195/COUNT('Список покупок'!$A$2:$A$31)</f>
        <v>#N/A</v>
      </c>
      <c r="D2241" t="e">
        <f ca="1">'Пятипредметные наборы'!$F195/INDIRECT(ADDRESS(MATCH(A2241,Таблицы!$T$3:$T$212)+1,5,,,Таблицы!$T$1))</f>
        <v>#N/A</v>
      </c>
      <c r="E2241" s="5" t="e">
        <f t="shared" ca="1" si="34"/>
        <v>#N/A</v>
      </c>
    </row>
    <row r="2242" spans="1:5" hidden="1" x14ac:dyDescent="0.3">
      <c r="A2242" t="e">
        <f ca="1">IF('Пятипредметные наборы'!$F196 &gt;=Параметры!$A$2,"{"&amp;'Пятипредметные наборы'!A196&amp;", "&amp;'Пятипредметные наборы'!C196&amp;", "&amp;'Пятипредметные наборы'!D196&amp;", "&amp;'Пятипредметные наборы'!E196&amp;"}","")</f>
        <v>#N/A</v>
      </c>
      <c r="B2242" t="e">
        <f ca="1">IF('Пятипредметные наборы'!$F196 &gt;=Параметры!$A$2,"{"&amp;'Пятипредметные наборы'!B196&amp;"}","")</f>
        <v>#N/A</v>
      </c>
      <c r="C2242" t="e">
        <f ca="1">'Пятипредметные наборы'!$F196/COUNT('Список покупок'!$A$2:$A$31)</f>
        <v>#N/A</v>
      </c>
      <c r="D2242" t="e">
        <f ca="1">'Пятипредметные наборы'!$F196/INDIRECT(ADDRESS(MATCH(A2242,Таблицы!$T$3:$T$212)+1,5,,,Таблицы!$T$1))</f>
        <v>#N/A</v>
      </c>
      <c r="E2242" s="5" t="e">
        <f t="shared" ca="1" si="34"/>
        <v>#N/A</v>
      </c>
    </row>
    <row r="2243" spans="1:5" hidden="1" x14ac:dyDescent="0.3">
      <c r="A2243" t="e">
        <f ca="1">IF('Пятипредметные наборы'!$F197 &gt;=Параметры!$A$2,"{"&amp;'Пятипредметные наборы'!A197&amp;", "&amp;'Пятипредметные наборы'!C197&amp;", "&amp;'Пятипредметные наборы'!D197&amp;", "&amp;'Пятипредметные наборы'!E197&amp;"}","")</f>
        <v>#N/A</v>
      </c>
      <c r="B2243" t="e">
        <f ca="1">IF('Пятипредметные наборы'!$F197 &gt;=Параметры!$A$2,"{"&amp;'Пятипредметные наборы'!B197&amp;"}","")</f>
        <v>#N/A</v>
      </c>
      <c r="C2243" t="e">
        <f ca="1">'Пятипредметные наборы'!$F197/COUNT('Список покупок'!$A$2:$A$31)</f>
        <v>#N/A</v>
      </c>
      <c r="D2243" t="e">
        <f ca="1">'Пятипредметные наборы'!$F197/INDIRECT(ADDRESS(MATCH(A2243,Таблицы!$T$3:$T$212)+1,5,,,Таблицы!$T$1))</f>
        <v>#N/A</v>
      </c>
      <c r="E2243" s="5" t="e">
        <f t="shared" ca="1" si="34"/>
        <v>#N/A</v>
      </c>
    </row>
    <row r="2244" spans="1:5" hidden="1" x14ac:dyDescent="0.3">
      <c r="A2244" t="e">
        <f ca="1">IF('Пятипредметные наборы'!$F198 &gt;=Параметры!$A$2,"{"&amp;'Пятипредметные наборы'!A198&amp;", "&amp;'Пятипредметные наборы'!C198&amp;", "&amp;'Пятипредметные наборы'!D198&amp;", "&amp;'Пятипредметные наборы'!E198&amp;"}","")</f>
        <v>#N/A</v>
      </c>
      <c r="B2244" t="e">
        <f ca="1">IF('Пятипредметные наборы'!$F198 &gt;=Параметры!$A$2,"{"&amp;'Пятипредметные наборы'!B198&amp;"}","")</f>
        <v>#N/A</v>
      </c>
      <c r="C2244" t="e">
        <f ca="1">'Пятипредметные наборы'!$F198/COUNT('Список покупок'!$A$2:$A$31)</f>
        <v>#N/A</v>
      </c>
      <c r="D2244" t="e">
        <f ca="1">'Пятипредметные наборы'!$F198/INDIRECT(ADDRESS(MATCH(A2244,Таблицы!$T$3:$T$212)+1,5,,,Таблицы!$T$1))</f>
        <v>#N/A</v>
      </c>
      <c r="E2244" s="5" t="e">
        <f t="shared" ca="1" si="34"/>
        <v>#N/A</v>
      </c>
    </row>
    <row r="2245" spans="1:5" hidden="1" x14ac:dyDescent="0.3">
      <c r="A2245" t="e">
        <f ca="1">IF('Пятипредметные наборы'!$F199 &gt;=Параметры!$A$2,"{"&amp;'Пятипредметные наборы'!A199&amp;", "&amp;'Пятипредметные наборы'!C199&amp;", "&amp;'Пятипредметные наборы'!D199&amp;", "&amp;'Пятипредметные наборы'!E199&amp;"}","")</f>
        <v>#N/A</v>
      </c>
      <c r="B2245" t="e">
        <f ca="1">IF('Пятипредметные наборы'!$F199 &gt;=Параметры!$A$2,"{"&amp;'Пятипредметные наборы'!B199&amp;"}","")</f>
        <v>#N/A</v>
      </c>
      <c r="C2245" t="e">
        <f ca="1">'Пятипредметные наборы'!$F199/COUNT('Список покупок'!$A$2:$A$31)</f>
        <v>#N/A</v>
      </c>
      <c r="D2245" t="e">
        <f ca="1">'Пятипредметные наборы'!$F199/INDIRECT(ADDRESS(MATCH(A2245,Таблицы!$T$3:$T$212)+1,5,,,Таблицы!$T$1))</f>
        <v>#N/A</v>
      </c>
      <c r="E2245" s="5" t="e">
        <f t="shared" ref="E2245:E2308" ca="1" si="35">C2245*D2245</f>
        <v>#N/A</v>
      </c>
    </row>
    <row r="2246" spans="1:5" hidden="1" x14ac:dyDescent="0.3">
      <c r="A2246" t="e">
        <f ca="1">IF('Пятипредметные наборы'!$F200 &gt;=Параметры!$A$2,"{"&amp;'Пятипредметные наборы'!A200&amp;", "&amp;'Пятипредметные наборы'!C200&amp;", "&amp;'Пятипредметные наборы'!D200&amp;", "&amp;'Пятипредметные наборы'!E200&amp;"}","")</f>
        <v>#N/A</v>
      </c>
      <c r="B2246" t="e">
        <f ca="1">IF('Пятипредметные наборы'!$F200 &gt;=Параметры!$A$2,"{"&amp;'Пятипредметные наборы'!B200&amp;"}","")</f>
        <v>#N/A</v>
      </c>
      <c r="C2246" t="e">
        <f ca="1">'Пятипредметные наборы'!$F200/COUNT('Список покупок'!$A$2:$A$31)</f>
        <v>#N/A</v>
      </c>
      <c r="D2246" t="e">
        <f ca="1">'Пятипредметные наборы'!$F200/INDIRECT(ADDRESS(MATCH(A2246,Таблицы!$T$3:$T$212)+1,5,,,Таблицы!$T$1))</f>
        <v>#N/A</v>
      </c>
      <c r="E2246" s="5" t="e">
        <f t="shared" ca="1" si="35"/>
        <v>#N/A</v>
      </c>
    </row>
    <row r="2247" spans="1:5" hidden="1" x14ac:dyDescent="0.3">
      <c r="A2247" t="e">
        <f ca="1">IF('Пятипредметные наборы'!$F201 &gt;=Параметры!$A$2,"{"&amp;'Пятипредметные наборы'!A201&amp;", "&amp;'Пятипредметные наборы'!C201&amp;", "&amp;'Пятипредметные наборы'!D201&amp;", "&amp;'Пятипредметные наборы'!E201&amp;"}","")</f>
        <v>#N/A</v>
      </c>
      <c r="B2247" t="e">
        <f ca="1">IF('Пятипредметные наборы'!$F201 &gt;=Параметры!$A$2,"{"&amp;'Пятипредметные наборы'!B201&amp;"}","")</f>
        <v>#N/A</v>
      </c>
      <c r="C2247" t="e">
        <f ca="1">'Пятипредметные наборы'!$F201/COUNT('Список покупок'!$A$2:$A$31)</f>
        <v>#N/A</v>
      </c>
      <c r="D2247" t="e">
        <f ca="1">'Пятипредметные наборы'!$F201/INDIRECT(ADDRESS(MATCH(A2247,Таблицы!$T$3:$T$212)+1,5,,,Таблицы!$T$1))</f>
        <v>#N/A</v>
      </c>
      <c r="E2247" s="5" t="e">
        <f t="shared" ca="1" si="35"/>
        <v>#N/A</v>
      </c>
    </row>
    <row r="2248" spans="1:5" hidden="1" x14ac:dyDescent="0.3">
      <c r="A2248" t="e">
        <f ca="1">IF('Пятипредметные наборы'!$F202 &gt;=Параметры!$A$2,"{"&amp;'Пятипредметные наборы'!A202&amp;", "&amp;'Пятипредметные наборы'!C202&amp;", "&amp;'Пятипредметные наборы'!D202&amp;", "&amp;'Пятипредметные наборы'!E202&amp;"}","")</f>
        <v>#N/A</v>
      </c>
      <c r="B2248" t="e">
        <f ca="1">IF('Пятипредметные наборы'!$F202 &gt;=Параметры!$A$2,"{"&amp;'Пятипредметные наборы'!B202&amp;"}","")</f>
        <v>#N/A</v>
      </c>
      <c r="C2248" t="e">
        <f ca="1">'Пятипредметные наборы'!$F202/COUNT('Список покупок'!$A$2:$A$31)</f>
        <v>#N/A</v>
      </c>
      <c r="D2248" t="e">
        <f ca="1">'Пятипредметные наборы'!$F202/INDIRECT(ADDRESS(MATCH(A2248,Таблицы!$T$3:$T$212)+1,5,,,Таблицы!$T$1))</f>
        <v>#N/A</v>
      </c>
      <c r="E2248" s="5" t="e">
        <f t="shared" ca="1" si="35"/>
        <v>#N/A</v>
      </c>
    </row>
    <row r="2249" spans="1:5" hidden="1" x14ac:dyDescent="0.3">
      <c r="A2249" t="e">
        <f ca="1">IF('Пятипредметные наборы'!$F203 &gt;=Параметры!$A$2,"{"&amp;'Пятипредметные наборы'!A203&amp;", "&amp;'Пятипредметные наборы'!C203&amp;", "&amp;'Пятипредметные наборы'!D203&amp;", "&amp;'Пятипредметные наборы'!E203&amp;"}","")</f>
        <v>#N/A</v>
      </c>
      <c r="B2249" t="e">
        <f ca="1">IF('Пятипредметные наборы'!$F203 &gt;=Параметры!$A$2,"{"&amp;'Пятипредметные наборы'!B203&amp;"}","")</f>
        <v>#N/A</v>
      </c>
      <c r="C2249" t="e">
        <f ca="1">'Пятипредметные наборы'!$F203/COUNT('Список покупок'!$A$2:$A$31)</f>
        <v>#N/A</v>
      </c>
      <c r="D2249" t="e">
        <f ca="1">'Пятипредметные наборы'!$F203/INDIRECT(ADDRESS(MATCH(A2249,Таблицы!$T$3:$T$212)+1,5,,,Таблицы!$T$1))</f>
        <v>#N/A</v>
      </c>
      <c r="E2249" s="5" t="e">
        <f t="shared" ca="1" si="35"/>
        <v>#N/A</v>
      </c>
    </row>
    <row r="2250" spans="1:5" hidden="1" x14ac:dyDescent="0.3">
      <c r="A2250" t="e">
        <f ca="1">IF('Пятипредметные наборы'!$F204 &gt;=Параметры!$A$2,"{"&amp;'Пятипредметные наборы'!A204&amp;", "&amp;'Пятипредметные наборы'!C204&amp;", "&amp;'Пятипредметные наборы'!D204&amp;", "&amp;'Пятипредметные наборы'!E204&amp;"}","")</f>
        <v>#N/A</v>
      </c>
      <c r="B2250" t="e">
        <f ca="1">IF('Пятипредметные наборы'!$F204 &gt;=Параметры!$A$2,"{"&amp;'Пятипредметные наборы'!B204&amp;"}","")</f>
        <v>#N/A</v>
      </c>
      <c r="C2250" t="e">
        <f ca="1">'Пятипредметные наборы'!$F204/COUNT('Список покупок'!$A$2:$A$31)</f>
        <v>#N/A</v>
      </c>
      <c r="D2250" t="e">
        <f ca="1">'Пятипредметные наборы'!$F204/INDIRECT(ADDRESS(MATCH(A2250,Таблицы!$T$3:$T$212)+1,5,,,Таблицы!$T$1))</f>
        <v>#N/A</v>
      </c>
      <c r="E2250" s="5" t="e">
        <f t="shared" ca="1" si="35"/>
        <v>#N/A</v>
      </c>
    </row>
    <row r="2251" spans="1:5" hidden="1" x14ac:dyDescent="0.3">
      <c r="A2251" t="e">
        <f ca="1">IF('Пятипредметные наборы'!$F205 &gt;=Параметры!$A$2,"{"&amp;'Пятипредметные наборы'!A205&amp;", "&amp;'Пятипредметные наборы'!C205&amp;", "&amp;'Пятипредметные наборы'!D205&amp;", "&amp;'Пятипредметные наборы'!E205&amp;"}","")</f>
        <v>#N/A</v>
      </c>
      <c r="B2251" t="e">
        <f ca="1">IF('Пятипредметные наборы'!$F205 &gt;=Параметры!$A$2,"{"&amp;'Пятипредметные наборы'!B205&amp;"}","")</f>
        <v>#N/A</v>
      </c>
      <c r="C2251" t="e">
        <f ca="1">'Пятипредметные наборы'!$F205/COUNT('Список покупок'!$A$2:$A$31)</f>
        <v>#N/A</v>
      </c>
      <c r="D2251" t="e">
        <f ca="1">'Пятипредметные наборы'!$F205/INDIRECT(ADDRESS(MATCH(A2251,Таблицы!$T$3:$T$212)+1,5,,,Таблицы!$T$1))</f>
        <v>#N/A</v>
      </c>
      <c r="E2251" s="5" t="e">
        <f t="shared" ca="1" si="35"/>
        <v>#N/A</v>
      </c>
    </row>
    <row r="2252" spans="1:5" hidden="1" x14ac:dyDescent="0.3">
      <c r="A2252" t="e">
        <f ca="1">IF('Пятипредметные наборы'!$F206 &gt;=Параметры!$A$2,"{"&amp;'Пятипредметные наборы'!A206&amp;", "&amp;'Пятипредметные наборы'!C206&amp;", "&amp;'Пятипредметные наборы'!D206&amp;", "&amp;'Пятипредметные наборы'!E206&amp;"}","")</f>
        <v>#N/A</v>
      </c>
      <c r="B2252" t="e">
        <f ca="1">IF('Пятипредметные наборы'!$F206 &gt;=Параметры!$A$2,"{"&amp;'Пятипредметные наборы'!B206&amp;"}","")</f>
        <v>#N/A</v>
      </c>
      <c r="C2252" t="e">
        <f ca="1">'Пятипредметные наборы'!$F206/COUNT('Список покупок'!$A$2:$A$31)</f>
        <v>#N/A</v>
      </c>
      <c r="D2252" t="e">
        <f ca="1">'Пятипредметные наборы'!$F206/INDIRECT(ADDRESS(MATCH(A2252,Таблицы!$T$3:$T$212)+1,5,,,Таблицы!$T$1))</f>
        <v>#N/A</v>
      </c>
      <c r="E2252" s="5" t="e">
        <f t="shared" ca="1" si="35"/>
        <v>#N/A</v>
      </c>
    </row>
    <row r="2253" spans="1:5" hidden="1" x14ac:dyDescent="0.3">
      <c r="A2253" t="e">
        <f ca="1">IF('Пятипредметные наборы'!$F207 &gt;=Параметры!$A$2,"{"&amp;'Пятипредметные наборы'!A207&amp;", "&amp;'Пятипредметные наборы'!C207&amp;", "&amp;'Пятипредметные наборы'!D207&amp;", "&amp;'Пятипредметные наборы'!E207&amp;"}","")</f>
        <v>#N/A</v>
      </c>
      <c r="B2253" t="e">
        <f ca="1">IF('Пятипредметные наборы'!$F207 &gt;=Параметры!$A$2,"{"&amp;'Пятипредметные наборы'!B207&amp;"}","")</f>
        <v>#N/A</v>
      </c>
      <c r="C2253" t="e">
        <f ca="1">'Пятипредметные наборы'!$F207/COUNT('Список покупок'!$A$2:$A$31)</f>
        <v>#N/A</v>
      </c>
      <c r="D2253" t="e">
        <f ca="1">'Пятипредметные наборы'!$F207/INDIRECT(ADDRESS(MATCH(A2253,Таблицы!$T$3:$T$212)+1,5,,,Таблицы!$T$1))</f>
        <v>#N/A</v>
      </c>
      <c r="E2253" s="5" t="e">
        <f t="shared" ca="1" si="35"/>
        <v>#N/A</v>
      </c>
    </row>
    <row r="2254" spans="1:5" hidden="1" x14ac:dyDescent="0.3">
      <c r="A2254" t="e">
        <f ca="1">IF('Пятипредметные наборы'!$F208 &gt;=Параметры!$A$2,"{"&amp;'Пятипредметные наборы'!A208&amp;", "&amp;'Пятипредметные наборы'!C208&amp;", "&amp;'Пятипредметные наборы'!D208&amp;", "&amp;'Пятипредметные наборы'!E208&amp;"}","")</f>
        <v>#N/A</v>
      </c>
      <c r="B2254" t="e">
        <f ca="1">IF('Пятипредметные наборы'!$F208 &gt;=Параметры!$A$2,"{"&amp;'Пятипредметные наборы'!B208&amp;"}","")</f>
        <v>#N/A</v>
      </c>
      <c r="C2254" t="e">
        <f ca="1">'Пятипредметные наборы'!$F208/COUNT('Список покупок'!$A$2:$A$31)</f>
        <v>#N/A</v>
      </c>
      <c r="D2254" t="e">
        <f ca="1">'Пятипредметные наборы'!$F208/INDIRECT(ADDRESS(MATCH(A2254,Таблицы!$T$3:$T$212)+1,5,,,Таблицы!$T$1))</f>
        <v>#N/A</v>
      </c>
      <c r="E2254" s="5" t="e">
        <f t="shared" ca="1" si="35"/>
        <v>#N/A</v>
      </c>
    </row>
    <row r="2255" spans="1:5" hidden="1" x14ac:dyDescent="0.3">
      <c r="A2255" t="e">
        <f ca="1">IF('Пятипредметные наборы'!$F209 &gt;=Параметры!$A$2,"{"&amp;'Пятипредметные наборы'!A209&amp;", "&amp;'Пятипредметные наборы'!C209&amp;", "&amp;'Пятипредметные наборы'!D209&amp;", "&amp;'Пятипредметные наборы'!E209&amp;"}","")</f>
        <v>#N/A</v>
      </c>
      <c r="B2255" t="e">
        <f ca="1">IF('Пятипредметные наборы'!$F209 &gt;=Параметры!$A$2,"{"&amp;'Пятипредметные наборы'!B209&amp;"}","")</f>
        <v>#N/A</v>
      </c>
      <c r="C2255" t="e">
        <f ca="1">'Пятипредметные наборы'!$F209/COUNT('Список покупок'!$A$2:$A$31)</f>
        <v>#N/A</v>
      </c>
      <c r="D2255" t="e">
        <f ca="1">'Пятипредметные наборы'!$F209/INDIRECT(ADDRESS(MATCH(A2255,Таблицы!$T$3:$T$212)+1,5,,,Таблицы!$T$1))</f>
        <v>#N/A</v>
      </c>
      <c r="E2255" s="5" t="e">
        <f t="shared" ca="1" si="35"/>
        <v>#N/A</v>
      </c>
    </row>
    <row r="2256" spans="1:5" hidden="1" x14ac:dyDescent="0.3">
      <c r="A2256" t="e">
        <f ca="1">IF('Пятипредметные наборы'!$F210 &gt;=Параметры!$A$2,"{"&amp;'Пятипредметные наборы'!A210&amp;", "&amp;'Пятипредметные наборы'!C210&amp;", "&amp;'Пятипредметные наборы'!D210&amp;", "&amp;'Пятипредметные наборы'!E210&amp;"}","")</f>
        <v>#N/A</v>
      </c>
      <c r="B2256" t="e">
        <f ca="1">IF('Пятипредметные наборы'!$F210 &gt;=Параметры!$A$2,"{"&amp;'Пятипредметные наборы'!B210&amp;"}","")</f>
        <v>#N/A</v>
      </c>
      <c r="C2256" t="e">
        <f ca="1">'Пятипредметные наборы'!$F210/COUNT('Список покупок'!$A$2:$A$31)</f>
        <v>#N/A</v>
      </c>
      <c r="D2256" t="e">
        <f ca="1">'Пятипредметные наборы'!$F210/INDIRECT(ADDRESS(MATCH(A2256,Таблицы!$T$3:$T$212)+1,5,,,Таблицы!$T$1))</f>
        <v>#N/A</v>
      </c>
      <c r="E2256" s="5" t="e">
        <f t="shared" ca="1" si="35"/>
        <v>#N/A</v>
      </c>
    </row>
    <row r="2257" spans="1:5" hidden="1" x14ac:dyDescent="0.3">
      <c r="A2257" t="e">
        <f ca="1">IF('Пятипредметные наборы'!$F211 &gt;=Параметры!$A$2,"{"&amp;'Пятипредметные наборы'!A211&amp;", "&amp;'Пятипредметные наборы'!C211&amp;", "&amp;'Пятипредметные наборы'!D211&amp;", "&amp;'Пятипредметные наборы'!E211&amp;"}","")</f>
        <v>#N/A</v>
      </c>
      <c r="B2257" t="e">
        <f ca="1">IF('Пятипредметные наборы'!$F211 &gt;=Параметры!$A$2,"{"&amp;'Пятипредметные наборы'!B211&amp;"}","")</f>
        <v>#N/A</v>
      </c>
      <c r="C2257" t="e">
        <f ca="1">'Пятипредметные наборы'!$F211/COUNT('Список покупок'!$A$2:$A$31)</f>
        <v>#N/A</v>
      </c>
      <c r="D2257" t="e">
        <f ca="1">'Пятипредметные наборы'!$F211/INDIRECT(ADDRESS(MATCH(A2257,Таблицы!$T$3:$T$212)+1,5,,,Таблицы!$T$1))</f>
        <v>#N/A</v>
      </c>
      <c r="E2257" s="5" t="e">
        <f t="shared" ca="1" si="35"/>
        <v>#N/A</v>
      </c>
    </row>
    <row r="2258" spans="1:5" hidden="1" x14ac:dyDescent="0.3">
      <c r="A2258" t="e">
        <f ca="1">IF('Пятипредметные наборы'!$F212 &gt;=Параметры!$A$2,"{"&amp;'Пятипредметные наборы'!A212&amp;", "&amp;'Пятипредметные наборы'!C212&amp;", "&amp;'Пятипредметные наборы'!D212&amp;", "&amp;'Пятипредметные наборы'!E212&amp;"}","")</f>
        <v>#N/A</v>
      </c>
      <c r="B2258" t="e">
        <f ca="1">IF('Пятипредметные наборы'!$F212 &gt;=Параметры!$A$2,"{"&amp;'Пятипредметные наборы'!B212&amp;"}","")</f>
        <v>#N/A</v>
      </c>
      <c r="C2258" t="e">
        <f ca="1">'Пятипредметные наборы'!$F212/COUNT('Список покупок'!$A$2:$A$31)</f>
        <v>#N/A</v>
      </c>
      <c r="D2258" t="e">
        <f ca="1">'Пятипредметные наборы'!$F212/INDIRECT(ADDRESS(MATCH(A2258,Таблицы!$T$3:$T$212)+1,5,,,Таблицы!$T$1))</f>
        <v>#N/A</v>
      </c>
      <c r="E2258" s="5" t="e">
        <f t="shared" ca="1" si="35"/>
        <v>#N/A</v>
      </c>
    </row>
    <row r="2259" spans="1:5" hidden="1" x14ac:dyDescent="0.3">
      <c r="A2259" t="e">
        <f ca="1">IF('Пятипредметные наборы'!$F213 &gt;=Параметры!$A$2,"{"&amp;'Пятипредметные наборы'!A213&amp;", "&amp;'Пятипредметные наборы'!C213&amp;", "&amp;'Пятипредметные наборы'!D213&amp;", "&amp;'Пятипредметные наборы'!E213&amp;"}","")</f>
        <v>#N/A</v>
      </c>
      <c r="B2259" t="e">
        <f ca="1">IF('Пятипредметные наборы'!$F213 &gt;=Параметры!$A$2,"{"&amp;'Пятипредметные наборы'!B213&amp;"}","")</f>
        <v>#N/A</v>
      </c>
      <c r="C2259" t="e">
        <f ca="1">'Пятипредметные наборы'!$F213/COUNT('Список покупок'!$A$2:$A$31)</f>
        <v>#N/A</v>
      </c>
      <c r="D2259" t="e">
        <f ca="1">'Пятипредметные наборы'!$F213/INDIRECT(ADDRESS(MATCH(A2259,Таблицы!$T$3:$T$212)+1,5,,,Таблицы!$T$1))</f>
        <v>#N/A</v>
      </c>
      <c r="E2259" s="5" t="e">
        <f t="shared" ca="1" si="35"/>
        <v>#N/A</v>
      </c>
    </row>
    <row r="2260" spans="1:5" hidden="1" x14ac:dyDescent="0.3">
      <c r="A2260" t="e">
        <f ca="1">IF('Пятипредметные наборы'!$F214 &gt;=Параметры!$A$2,"{"&amp;'Пятипредметные наборы'!A214&amp;", "&amp;'Пятипредметные наборы'!C214&amp;", "&amp;'Пятипредметные наборы'!D214&amp;", "&amp;'Пятипредметные наборы'!E214&amp;"}","")</f>
        <v>#N/A</v>
      </c>
      <c r="B2260" t="e">
        <f ca="1">IF('Пятипредметные наборы'!$F214 &gt;=Параметры!$A$2,"{"&amp;'Пятипредметные наборы'!B214&amp;"}","")</f>
        <v>#N/A</v>
      </c>
      <c r="C2260" t="e">
        <f ca="1">'Пятипредметные наборы'!$F214/COUNT('Список покупок'!$A$2:$A$31)</f>
        <v>#N/A</v>
      </c>
      <c r="D2260" t="e">
        <f ca="1">'Пятипредметные наборы'!$F214/INDIRECT(ADDRESS(MATCH(A2260,Таблицы!$T$3:$T$212)+1,5,,,Таблицы!$T$1))</f>
        <v>#N/A</v>
      </c>
      <c r="E2260" s="5" t="e">
        <f t="shared" ca="1" si="35"/>
        <v>#N/A</v>
      </c>
    </row>
    <row r="2261" spans="1:5" hidden="1" x14ac:dyDescent="0.3">
      <c r="A2261" t="e">
        <f ca="1">IF('Пятипредметные наборы'!$F215 &gt;=Параметры!$A$2,"{"&amp;'Пятипредметные наборы'!A215&amp;", "&amp;'Пятипредметные наборы'!C215&amp;", "&amp;'Пятипредметные наборы'!D215&amp;", "&amp;'Пятипредметные наборы'!E215&amp;"}","")</f>
        <v>#N/A</v>
      </c>
      <c r="B2261" t="e">
        <f ca="1">IF('Пятипредметные наборы'!$F215 &gt;=Параметры!$A$2,"{"&amp;'Пятипредметные наборы'!B215&amp;"}","")</f>
        <v>#N/A</v>
      </c>
      <c r="C2261" t="e">
        <f ca="1">'Пятипредметные наборы'!$F215/COUNT('Список покупок'!$A$2:$A$31)</f>
        <v>#N/A</v>
      </c>
      <c r="D2261" t="e">
        <f ca="1">'Пятипредметные наборы'!$F215/INDIRECT(ADDRESS(MATCH(A2261,Таблицы!$T$3:$T$212)+1,5,,,Таблицы!$T$1))</f>
        <v>#N/A</v>
      </c>
      <c r="E2261" s="5" t="e">
        <f t="shared" ca="1" si="35"/>
        <v>#N/A</v>
      </c>
    </row>
    <row r="2262" spans="1:5" hidden="1" x14ac:dyDescent="0.3">
      <c r="A2262" t="e">
        <f ca="1">IF('Пятипредметные наборы'!$F216 &gt;=Параметры!$A$2,"{"&amp;'Пятипредметные наборы'!A216&amp;", "&amp;'Пятипредметные наборы'!C216&amp;", "&amp;'Пятипредметные наборы'!D216&amp;", "&amp;'Пятипредметные наборы'!E216&amp;"}","")</f>
        <v>#N/A</v>
      </c>
      <c r="B2262" t="e">
        <f ca="1">IF('Пятипредметные наборы'!$F216 &gt;=Параметры!$A$2,"{"&amp;'Пятипредметные наборы'!B216&amp;"}","")</f>
        <v>#N/A</v>
      </c>
      <c r="C2262" t="e">
        <f ca="1">'Пятипредметные наборы'!$F216/COUNT('Список покупок'!$A$2:$A$31)</f>
        <v>#N/A</v>
      </c>
      <c r="D2262" t="e">
        <f ca="1">'Пятипредметные наборы'!$F216/INDIRECT(ADDRESS(MATCH(A2262,Таблицы!$T$3:$T$212)+1,5,,,Таблицы!$T$1))</f>
        <v>#N/A</v>
      </c>
      <c r="E2262" s="5" t="e">
        <f t="shared" ca="1" si="35"/>
        <v>#N/A</v>
      </c>
    </row>
    <row r="2263" spans="1:5" hidden="1" x14ac:dyDescent="0.3">
      <c r="A2263" t="e">
        <f ca="1">IF('Пятипредметные наборы'!$F217 &gt;=Параметры!$A$2,"{"&amp;'Пятипредметные наборы'!A217&amp;", "&amp;'Пятипредметные наборы'!C217&amp;", "&amp;'Пятипредметные наборы'!D217&amp;", "&amp;'Пятипредметные наборы'!E217&amp;"}","")</f>
        <v>#N/A</v>
      </c>
      <c r="B2263" t="e">
        <f ca="1">IF('Пятипредметные наборы'!$F217 &gt;=Параметры!$A$2,"{"&amp;'Пятипредметные наборы'!B217&amp;"}","")</f>
        <v>#N/A</v>
      </c>
      <c r="C2263" t="e">
        <f ca="1">'Пятипредметные наборы'!$F217/COUNT('Список покупок'!$A$2:$A$31)</f>
        <v>#N/A</v>
      </c>
      <c r="D2263" t="e">
        <f ca="1">'Пятипредметные наборы'!$F217/INDIRECT(ADDRESS(MATCH(A2263,Таблицы!$T$3:$T$212)+1,5,,,Таблицы!$T$1))</f>
        <v>#N/A</v>
      </c>
      <c r="E2263" s="5" t="e">
        <f t="shared" ca="1" si="35"/>
        <v>#N/A</v>
      </c>
    </row>
    <row r="2264" spans="1:5" hidden="1" x14ac:dyDescent="0.3">
      <c r="A2264" t="e">
        <f ca="1">IF('Пятипредметные наборы'!$F218 &gt;=Параметры!$A$2,"{"&amp;'Пятипредметные наборы'!A218&amp;", "&amp;'Пятипредметные наборы'!C218&amp;", "&amp;'Пятипредметные наборы'!D218&amp;", "&amp;'Пятипредметные наборы'!E218&amp;"}","")</f>
        <v>#N/A</v>
      </c>
      <c r="B2264" t="e">
        <f ca="1">IF('Пятипредметные наборы'!$F218 &gt;=Параметры!$A$2,"{"&amp;'Пятипредметные наборы'!B218&amp;"}","")</f>
        <v>#N/A</v>
      </c>
      <c r="C2264" t="e">
        <f ca="1">'Пятипредметные наборы'!$F218/COUNT('Список покупок'!$A$2:$A$31)</f>
        <v>#N/A</v>
      </c>
      <c r="D2264" t="e">
        <f ca="1">'Пятипредметные наборы'!$F218/INDIRECT(ADDRESS(MATCH(A2264,Таблицы!$T$3:$T$212)+1,5,,,Таблицы!$T$1))</f>
        <v>#N/A</v>
      </c>
      <c r="E2264" s="5" t="e">
        <f t="shared" ca="1" si="35"/>
        <v>#N/A</v>
      </c>
    </row>
    <row r="2265" spans="1:5" hidden="1" x14ac:dyDescent="0.3">
      <c r="A2265" t="e">
        <f ca="1">IF('Пятипредметные наборы'!$F219 &gt;=Параметры!$A$2,"{"&amp;'Пятипредметные наборы'!A219&amp;", "&amp;'Пятипредметные наборы'!C219&amp;", "&amp;'Пятипредметные наборы'!D219&amp;", "&amp;'Пятипредметные наборы'!E219&amp;"}","")</f>
        <v>#N/A</v>
      </c>
      <c r="B2265" t="e">
        <f ca="1">IF('Пятипредметные наборы'!$F219 &gt;=Параметры!$A$2,"{"&amp;'Пятипредметные наборы'!B219&amp;"}","")</f>
        <v>#N/A</v>
      </c>
      <c r="C2265" t="e">
        <f ca="1">'Пятипредметные наборы'!$F219/COUNT('Список покупок'!$A$2:$A$31)</f>
        <v>#N/A</v>
      </c>
      <c r="D2265" t="e">
        <f ca="1">'Пятипредметные наборы'!$F219/INDIRECT(ADDRESS(MATCH(A2265,Таблицы!$T$3:$T$212)+1,5,,,Таблицы!$T$1))</f>
        <v>#N/A</v>
      </c>
      <c r="E2265" s="5" t="e">
        <f t="shared" ca="1" si="35"/>
        <v>#N/A</v>
      </c>
    </row>
    <row r="2266" spans="1:5" hidden="1" x14ac:dyDescent="0.3">
      <c r="A2266" t="e">
        <f ca="1">IF('Пятипредметные наборы'!$F220 &gt;=Параметры!$A$2,"{"&amp;'Пятипредметные наборы'!A220&amp;", "&amp;'Пятипредметные наборы'!C220&amp;", "&amp;'Пятипредметные наборы'!D220&amp;", "&amp;'Пятипредметные наборы'!E220&amp;"}","")</f>
        <v>#N/A</v>
      </c>
      <c r="B2266" t="e">
        <f ca="1">IF('Пятипредметные наборы'!$F220 &gt;=Параметры!$A$2,"{"&amp;'Пятипредметные наборы'!B220&amp;"}","")</f>
        <v>#N/A</v>
      </c>
      <c r="C2266" t="e">
        <f ca="1">'Пятипредметные наборы'!$F220/COUNT('Список покупок'!$A$2:$A$31)</f>
        <v>#N/A</v>
      </c>
      <c r="D2266" t="e">
        <f ca="1">'Пятипредметные наборы'!$F220/INDIRECT(ADDRESS(MATCH(A2266,Таблицы!$T$3:$T$212)+1,5,,,Таблицы!$T$1))</f>
        <v>#N/A</v>
      </c>
      <c r="E2266" s="5" t="e">
        <f t="shared" ca="1" si="35"/>
        <v>#N/A</v>
      </c>
    </row>
    <row r="2267" spans="1:5" hidden="1" x14ac:dyDescent="0.3">
      <c r="A2267" t="e">
        <f ca="1">IF('Пятипредметные наборы'!$F221 &gt;=Параметры!$A$2,"{"&amp;'Пятипредметные наборы'!A221&amp;", "&amp;'Пятипредметные наборы'!C221&amp;", "&amp;'Пятипредметные наборы'!D221&amp;", "&amp;'Пятипредметные наборы'!E221&amp;"}","")</f>
        <v>#N/A</v>
      </c>
      <c r="B2267" t="e">
        <f ca="1">IF('Пятипредметные наборы'!$F221 &gt;=Параметры!$A$2,"{"&amp;'Пятипредметные наборы'!B221&amp;"}","")</f>
        <v>#N/A</v>
      </c>
      <c r="C2267" t="e">
        <f ca="1">'Пятипредметные наборы'!$F221/COUNT('Список покупок'!$A$2:$A$31)</f>
        <v>#N/A</v>
      </c>
      <c r="D2267" t="e">
        <f ca="1">'Пятипредметные наборы'!$F221/INDIRECT(ADDRESS(MATCH(A2267,Таблицы!$T$3:$T$212)+1,5,,,Таблицы!$T$1))</f>
        <v>#N/A</v>
      </c>
      <c r="E2267" s="5" t="e">
        <f t="shared" ca="1" si="35"/>
        <v>#N/A</v>
      </c>
    </row>
    <row r="2268" spans="1:5" hidden="1" x14ac:dyDescent="0.3">
      <c r="A2268" t="e">
        <f ca="1">IF('Пятипредметные наборы'!$F222 &gt;=Параметры!$A$2,"{"&amp;'Пятипредметные наборы'!A222&amp;", "&amp;'Пятипредметные наборы'!C222&amp;", "&amp;'Пятипредметные наборы'!D222&amp;", "&amp;'Пятипредметные наборы'!E222&amp;"}","")</f>
        <v>#N/A</v>
      </c>
      <c r="B2268" t="e">
        <f ca="1">IF('Пятипредметные наборы'!$F222 &gt;=Параметры!$A$2,"{"&amp;'Пятипредметные наборы'!B222&amp;"}","")</f>
        <v>#N/A</v>
      </c>
      <c r="C2268" t="e">
        <f ca="1">'Пятипредметные наборы'!$F222/COUNT('Список покупок'!$A$2:$A$31)</f>
        <v>#N/A</v>
      </c>
      <c r="D2268" t="e">
        <f ca="1">'Пятипредметные наборы'!$F222/INDIRECT(ADDRESS(MATCH(A2268,Таблицы!$T$3:$T$212)+1,5,,,Таблицы!$T$1))</f>
        <v>#N/A</v>
      </c>
      <c r="E2268" s="5" t="e">
        <f t="shared" ca="1" si="35"/>
        <v>#N/A</v>
      </c>
    </row>
    <row r="2269" spans="1:5" hidden="1" x14ac:dyDescent="0.3">
      <c r="A2269" t="e">
        <f ca="1">IF('Пятипредметные наборы'!$F223 &gt;=Параметры!$A$2,"{"&amp;'Пятипредметные наборы'!A223&amp;", "&amp;'Пятипредметные наборы'!C223&amp;", "&amp;'Пятипредметные наборы'!D223&amp;", "&amp;'Пятипредметные наборы'!E223&amp;"}","")</f>
        <v>#N/A</v>
      </c>
      <c r="B2269" t="e">
        <f ca="1">IF('Пятипредметные наборы'!$F223 &gt;=Параметры!$A$2,"{"&amp;'Пятипредметные наборы'!B223&amp;"}","")</f>
        <v>#N/A</v>
      </c>
      <c r="C2269" t="e">
        <f ca="1">'Пятипредметные наборы'!$F223/COUNT('Список покупок'!$A$2:$A$31)</f>
        <v>#N/A</v>
      </c>
      <c r="D2269" t="e">
        <f ca="1">'Пятипредметные наборы'!$F223/INDIRECT(ADDRESS(MATCH(A2269,Таблицы!$T$3:$T$212)+1,5,,,Таблицы!$T$1))</f>
        <v>#N/A</v>
      </c>
      <c r="E2269" s="5" t="e">
        <f t="shared" ca="1" si="35"/>
        <v>#N/A</v>
      </c>
    </row>
    <row r="2270" spans="1:5" hidden="1" x14ac:dyDescent="0.3">
      <c r="A2270" t="e">
        <f ca="1">IF('Пятипредметные наборы'!$F224 &gt;=Параметры!$A$2,"{"&amp;'Пятипредметные наборы'!A224&amp;", "&amp;'Пятипредметные наборы'!C224&amp;", "&amp;'Пятипредметные наборы'!D224&amp;", "&amp;'Пятипредметные наборы'!E224&amp;"}","")</f>
        <v>#N/A</v>
      </c>
      <c r="B2270" t="e">
        <f ca="1">IF('Пятипредметные наборы'!$F224 &gt;=Параметры!$A$2,"{"&amp;'Пятипредметные наборы'!B224&amp;"}","")</f>
        <v>#N/A</v>
      </c>
      <c r="C2270" t="e">
        <f ca="1">'Пятипредметные наборы'!$F224/COUNT('Список покупок'!$A$2:$A$31)</f>
        <v>#N/A</v>
      </c>
      <c r="D2270" t="e">
        <f ca="1">'Пятипредметные наборы'!$F224/INDIRECT(ADDRESS(MATCH(A2270,Таблицы!$T$3:$T$212)+1,5,,,Таблицы!$T$1))</f>
        <v>#N/A</v>
      </c>
      <c r="E2270" s="5" t="e">
        <f t="shared" ca="1" si="35"/>
        <v>#N/A</v>
      </c>
    </row>
    <row r="2271" spans="1:5" hidden="1" x14ac:dyDescent="0.3">
      <c r="A2271" t="e">
        <f ca="1">IF('Пятипредметные наборы'!$F225 &gt;=Параметры!$A$2,"{"&amp;'Пятипредметные наборы'!A225&amp;", "&amp;'Пятипредметные наборы'!C225&amp;", "&amp;'Пятипредметные наборы'!D225&amp;", "&amp;'Пятипредметные наборы'!E225&amp;"}","")</f>
        <v>#N/A</v>
      </c>
      <c r="B2271" t="e">
        <f ca="1">IF('Пятипредметные наборы'!$F225 &gt;=Параметры!$A$2,"{"&amp;'Пятипредметные наборы'!B225&amp;"}","")</f>
        <v>#N/A</v>
      </c>
      <c r="C2271" t="e">
        <f ca="1">'Пятипредметные наборы'!$F225/COUNT('Список покупок'!$A$2:$A$31)</f>
        <v>#N/A</v>
      </c>
      <c r="D2271" t="e">
        <f ca="1">'Пятипредметные наборы'!$F225/INDIRECT(ADDRESS(MATCH(A2271,Таблицы!$T$3:$T$212)+1,5,,,Таблицы!$T$1))</f>
        <v>#N/A</v>
      </c>
      <c r="E2271" s="5" t="e">
        <f t="shared" ca="1" si="35"/>
        <v>#N/A</v>
      </c>
    </row>
    <row r="2272" spans="1:5" hidden="1" x14ac:dyDescent="0.3">
      <c r="A2272" t="e">
        <f ca="1">IF('Пятипредметные наборы'!$F226 &gt;=Параметры!$A$2,"{"&amp;'Пятипредметные наборы'!A226&amp;", "&amp;'Пятипредметные наборы'!C226&amp;", "&amp;'Пятипредметные наборы'!D226&amp;", "&amp;'Пятипредметные наборы'!E226&amp;"}","")</f>
        <v>#N/A</v>
      </c>
      <c r="B2272" t="e">
        <f ca="1">IF('Пятипредметные наборы'!$F226 &gt;=Параметры!$A$2,"{"&amp;'Пятипредметные наборы'!B226&amp;"}","")</f>
        <v>#N/A</v>
      </c>
      <c r="C2272" t="e">
        <f ca="1">'Пятипредметные наборы'!$F226/COUNT('Список покупок'!$A$2:$A$31)</f>
        <v>#N/A</v>
      </c>
      <c r="D2272" t="e">
        <f ca="1">'Пятипредметные наборы'!$F226/INDIRECT(ADDRESS(MATCH(A2272,Таблицы!$T$3:$T$212)+1,5,,,Таблицы!$T$1))</f>
        <v>#N/A</v>
      </c>
      <c r="E2272" s="5" t="e">
        <f t="shared" ca="1" si="35"/>
        <v>#N/A</v>
      </c>
    </row>
    <row r="2273" spans="1:5" hidden="1" x14ac:dyDescent="0.3">
      <c r="A2273" t="e">
        <f ca="1">IF('Пятипредметные наборы'!$F227 &gt;=Параметры!$A$2,"{"&amp;'Пятипредметные наборы'!A227&amp;", "&amp;'Пятипредметные наборы'!C227&amp;", "&amp;'Пятипредметные наборы'!D227&amp;", "&amp;'Пятипредметные наборы'!E227&amp;"}","")</f>
        <v>#N/A</v>
      </c>
      <c r="B2273" t="e">
        <f ca="1">IF('Пятипредметные наборы'!$F227 &gt;=Параметры!$A$2,"{"&amp;'Пятипредметные наборы'!B227&amp;"}","")</f>
        <v>#N/A</v>
      </c>
      <c r="C2273" t="e">
        <f ca="1">'Пятипредметные наборы'!$F227/COUNT('Список покупок'!$A$2:$A$31)</f>
        <v>#N/A</v>
      </c>
      <c r="D2273" t="e">
        <f ca="1">'Пятипредметные наборы'!$F227/INDIRECT(ADDRESS(MATCH(A2273,Таблицы!$T$3:$T$212)+1,5,,,Таблицы!$T$1))</f>
        <v>#N/A</v>
      </c>
      <c r="E2273" s="5" t="e">
        <f t="shared" ca="1" si="35"/>
        <v>#N/A</v>
      </c>
    </row>
    <row r="2274" spans="1:5" hidden="1" x14ac:dyDescent="0.3">
      <c r="A2274" t="e">
        <f ca="1">IF('Пятипредметные наборы'!$F228 &gt;=Параметры!$A$2,"{"&amp;'Пятипредметные наборы'!A228&amp;", "&amp;'Пятипредметные наборы'!C228&amp;", "&amp;'Пятипредметные наборы'!D228&amp;", "&amp;'Пятипредметные наборы'!E228&amp;"}","")</f>
        <v>#N/A</v>
      </c>
      <c r="B2274" t="e">
        <f ca="1">IF('Пятипредметные наборы'!$F228 &gt;=Параметры!$A$2,"{"&amp;'Пятипредметные наборы'!B228&amp;"}","")</f>
        <v>#N/A</v>
      </c>
      <c r="C2274" t="e">
        <f ca="1">'Пятипредметные наборы'!$F228/COUNT('Список покупок'!$A$2:$A$31)</f>
        <v>#N/A</v>
      </c>
      <c r="D2274" t="e">
        <f ca="1">'Пятипредметные наборы'!$F228/INDIRECT(ADDRESS(MATCH(A2274,Таблицы!$T$3:$T$212)+1,5,,,Таблицы!$T$1))</f>
        <v>#N/A</v>
      </c>
      <c r="E2274" s="5" t="e">
        <f t="shared" ca="1" si="35"/>
        <v>#N/A</v>
      </c>
    </row>
    <row r="2275" spans="1:5" hidden="1" x14ac:dyDescent="0.3">
      <c r="A2275" t="e">
        <f ca="1">IF('Пятипредметные наборы'!$F229 &gt;=Параметры!$A$2,"{"&amp;'Пятипредметные наборы'!A229&amp;", "&amp;'Пятипредметные наборы'!C229&amp;", "&amp;'Пятипредметные наборы'!D229&amp;", "&amp;'Пятипредметные наборы'!E229&amp;"}","")</f>
        <v>#N/A</v>
      </c>
      <c r="B2275" t="e">
        <f ca="1">IF('Пятипредметные наборы'!$F229 &gt;=Параметры!$A$2,"{"&amp;'Пятипредметные наборы'!B229&amp;"}","")</f>
        <v>#N/A</v>
      </c>
      <c r="C2275" t="e">
        <f ca="1">'Пятипредметные наборы'!$F229/COUNT('Список покупок'!$A$2:$A$31)</f>
        <v>#N/A</v>
      </c>
      <c r="D2275" t="e">
        <f ca="1">'Пятипредметные наборы'!$F229/INDIRECT(ADDRESS(MATCH(A2275,Таблицы!$T$3:$T$212)+1,5,,,Таблицы!$T$1))</f>
        <v>#N/A</v>
      </c>
      <c r="E2275" s="5" t="e">
        <f t="shared" ca="1" si="35"/>
        <v>#N/A</v>
      </c>
    </row>
    <row r="2276" spans="1:5" hidden="1" x14ac:dyDescent="0.3">
      <c r="A2276" t="e">
        <f ca="1">IF('Пятипредметные наборы'!$F230 &gt;=Параметры!$A$2,"{"&amp;'Пятипредметные наборы'!A230&amp;", "&amp;'Пятипредметные наборы'!C230&amp;", "&amp;'Пятипредметные наборы'!D230&amp;", "&amp;'Пятипредметные наборы'!E230&amp;"}","")</f>
        <v>#N/A</v>
      </c>
      <c r="B2276" t="e">
        <f ca="1">IF('Пятипредметные наборы'!$F230 &gt;=Параметры!$A$2,"{"&amp;'Пятипредметные наборы'!B230&amp;"}","")</f>
        <v>#N/A</v>
      </c>
      <c r="C2276" t="e">
        <f ca="1">'Пятипредметные наборы'!$F230/COUNT('Список покупок'!$A$2:$A$31)</f>
        <v>#N/A</v>
      </c>
      <c r="D2276" t="e">
        <f ca="1">'Пятипредметные наборы'!$F230/INDIRECT(ADDRESS(MATCH(A2276,Таблицы!$T$3:$T$212)+1,5,,,Таблицы!$T$1))</f>
        <v>#N/A</v>
      </c>
      <c r="E2276" s="5" t="e">
        <f t="shared" ca="1" si="35"/>
        <v>#N/A</v>
      </c>
    </row>
    <row r="2277" spans="1:5" hidden="1" x14ac:dyDescent="0.3">
      <c r="A2277" t="e">
        <f ca="1">IF('Пятипредметные наборы'!$F231 &gt;=Параметры!$A$2,"{"&amp;'Пятипредметные наборы'!A231&amp;", "&amp;'Пятипредметные наборы'!C231&amp;", "&amp;'Пятипредметные наборы'!D231&amp;", "&amp;'Пятипредметные наборы'!E231&amp;"}","")</f>
        <v>#N/A</v>
      </c>
      <c r="B2277" t="e">
        <f ca="1">IF('Пятипредметные наборы'!$F231 &gt;=Параметры!$A$2,"{"&amp;'Пятипредметные наборы'!B231&amp;"}","")</f>
        <v>#N/A</v>
      </c>
      <c r="C2277" t="e">
        <f ca="1">'Пятипредметные наборы'!$F231/COUNT('Список покупок'!$A$2:$A$31)</f>
        <v>#N/A</v>
      </c>
      <c r="D2277" t="e">
        <f ca="1">'Пятипредметные наборы'!$F231/INDIRECT(ADDRESS(MATCH(A2277,Таблицы!$T$3:$T$212)+1,5,,,Таблицы!$T$1))</f>
        <v>#N/A</v>
      </c>
      <c r="E2277" s="5" t="e">
        <f t="shared" ca="1" si="35"/>
        <v>#N/A</v>
      </c>
    </row>
    <row r="2278" spans="1:5" hidden="1" x14ac:dyDescent="0.3">
      <c r="A2278" t="e">
        <f ca="1">IF('Пятипредметные наборы'!$F232 &gt;=Параметры!$A$2,"{"&amp;'Пятипредметные наборы'!A232&amp;", "&amp;'Пятипредметные наборы'!C232&amp;", "&amp;'Пятипредметные наборы'!D232&amp;", "&amp;'Пятипредметные наборы'!E232&amp;"}","")</f>
        <v>#N/A</v>
      </c>
      <c r="B2278" t="e">
        <f ca="1">IF('Пятипредметные наборы'!$F232 &gt;=Параметры!$A$2,"{"&amp;'Пятипредметные наборы'!B232&amp;"}","")</f>
        <v>#N/A</v>
      </c>
      <c r="C2278" t="e">
        <f ca="1">'Пятипредметные наборы'!$F232/COUNT('Список покупок'!$A$2:$A$31)</f>
        <v>#N/A</v>
      </c>
      <c r="D2278" t="e">
        <f ca="1">'Пятипредметные наборы'!$F232/INDIRECT(ADDRESS(MATCH(A2278,Таблицы!$T$3:$T$212)+1,5,,,Таблицы!$T$1))</f>
        <v>#N/A</v>
      </c>
      <c r="E2278" s="5" t="e">
        <f t="shared" ca="1" si="35"/>
        <v>#N/A</v>
      </c>
    </row>
    <row r="2279" spans="1:5" hidden="1" x14ac:dyDescent="0.3">
      <c r="A2279" t="e">
        <f ca="1">IF('Пятипредметные наборы'!$F233 &gt;=Параметры!$A$2,"{"&amp;'Пятипредметные наборы'!A233&amp;", "&amp;'Пятипредметные наборы'!C233&amp;", "&amp;'Пятипредметные наборы'!D233&amp;", "&amp;'Пятипредметные наборы'!E233&amp;"}","")</f>
        <v>#N/A</v>
      </c>
      <c r="B2279" t="e">
        <f ca="1">IF('Пятипредметные наборы'!$F233 &gt;=Параметры!$A$2,"{"&amp;'Пятипредметные наборы'!B233&amp;"}","")</f>
        <v>#N/A</v>
      </c>
      <c r="C2279" t="e">
        <f ca="1">'Пятипредметные наборы'!$F233/COUNT('Список покупок'!$A$2:$A$31)</f>
        <v>#N/A</v>
      </c>
      <c r="D2279" t="e">
        <f ca="1">'Пятипредметные наборы'!$F233/INDIRECT(ADDRESS(MATCH(A2279,Таблицы!$T$3:$T$212)+1,5,,,Таблицы!$T$1))</f>
        <v>#N/A</v>
      </c>
      <c r="E2279" s="5" t="e">
        <f t="shared" ca="1" si="35"/>
        <v>#N/A</v>
      </c>
    </row>
    <row r="2280" spans="1:5" hidden="1" x14ac:dyDescent="0.3">
      <c r="A2280" t="e">
        <f ca="1">IF('Пятипредметные наборы'!$F234 &gt;=Параметры!$A$2,"{"&amp;'Пятипредметные наборы'!A234&amp;", "&amp;'Пятипредметные наборы'!C234&amp;", "&amp;'Пятипредметные наборы'!D234&amp;", "&amp;'Пятипредметные наборы'!E234&amp;"}","")</f>
        <v>#N/A</v>
      </c>
      <c r="B2280" t="e">
        <f ca="1">IF('Пятипредметные наборы'!$F234 &gt;=Параметры!$A$2,"{"&amp;'Пятипредметные наборы'!B234&amp;"}","")</f>
        <v>#N/A</v>
      </c>
      <c r="C2280" t="e">
        <f ca="1">'Пятипредметные наборы'!$F234/COUNT('Список покупок'!$A$2:$A$31)</f>
        <v>#N/A</v>
      </c>
      <c r="D2280" t="e">
        <f ca="1">'Пятипредметные наборы'!$F234/INDIRECT(ADDRESS(MATCH(A2280,Таблицы!$T$3:$T$212)+1,5,,,Таблицы!$T$1))</f>
        <v>#N/A</v>
      </c>
      <c r="E2280" s="5" t="e">
        <f t="shared" ca="1" si="35"/>
        <v>#N/A</v>
      </c>
    </row>
    <row r="2281" spans="1:5" hidden="1" x14ac:dyDescent="0.3">
      <c r="A2281" t="e">
        <f ca="1">IF('Пятипредметные наборы'!$F235 &gt;=Параметры!$A$2,"{"&amp;'Пятипредметные наборы'!A235&amp;", "&amp;'Пятипредметные наборы'!C235&amp;", "&amp;'Пятипредметные наборы'!D235&amp;", "&amp;'Пятипредметные наборы'!E235&amp;"}","")</f>
        <v>#N/A</v>
      </c>
      <c r="B2281" t="e">
        <f ca="1">IF('Пятипредметные наборы'!$F235 &gt;=Параметры!$A$2,"{"&amp;'Пятипредметные наборы'!B235&amp;"}","")</f>
        <v>#N/A</v>
      </c>
      <c r="C2281" t="e">
        <f ca="1">'Пятипредметные наборы'!$F235/COUNT('Список покупок'!$A$2:$A$31)</f>
        <v>#N/A</v>
      </c>
      <c r="D2281" t="e">
        <f ca="1">'Пятипредметные наборы'!$F235/INDIRECT(ADDRESS(MATCH(A2281,Таблицы!$T$3:$T$212)+1,5,,,Таблицы!$T$1))</f>
        <v>#N/A</v>
      </c>
      <c r="E2281" s="5" t="e">
        <f t="shared" ca="1" si="35"/>
        <v>#N/A</v>
      </c>
    </row>
    <row r="2282" spans="1:5" hidden="1" x14ac:dyDescent="0.3">
      <c r="A2282" t="e">
        <f ca="1">IF('Пятипредметные наборы'!$F236 &gt;=Параметры!$A$2,"{"&amp;'Пятипредметные наборы'!A236&amp;", "&amp;'Пятипредметные наборы'!C236&amp;", "&amp;'Пятипредметные наборы'!D236&amp;", "&amp;'Пятипредметные наборы'!E236&amp;"}","")</f>
        <v>#N/A</v>
      </c>
      <c r="B2282" t="e">
        <f ca="1">IF('Пятипредметные наборы'!$F236 &gt;=Параметры!$A$2,"{"&amp;'Пятипредметные наборы'!B236&amp;"}","")</f>
        <v>#N/A</v>
      </c>
      <c r="C2282" t="e">
        <f ca="1">'Пятипредметные наборы'!$F236/COUNT('Список покупок'!$A$2:$A$31)</f>
        <v>#N/A</v>
      </c>
      <c r="D2282" t="e">
        <f ca="1">'Пятипредметные наборы'!$F236/INDIRECT(ADDRESS(MATCH(A2282,Таблицы!$T$3:$T$212)+1,5,,,Таблицы!$T$1))</f>
        <v>#N/A</v>
      </c>
      <c r="E2282" s="5" t="e">
        <f t="shared" ca="1" si="35"/>
        <v>#N/A</v>
      </c>
    </row>
    <row r="2283" spans="1:5" hidden="1" x14ac:dyDescent="0.3">
      <c r="A2283" t="e">
        <f ca="1">IF('Пятипредметные наборы'!$F237 &gt;=Параметры!$A$2,"{"&amp;'Пятипредметные наборы'!A237&amp;", "&amp;'Пятипредметные наборы'!C237&amp;", "&amp;'Пятипредметные наборы'!D237&amp;", "&amp;'Пятипредметные наборы'!E237&amp;"}","")</f>
        <v>#N/A</v>
      </c>
      <c r="B2283" t="e">
        <f ca="1">IF('Пятипредметные наборы'!$F237 &gt;=Параметры!$A$2,"{"&amp;'Пятипредметные наборы'!B237&amp;"}","")</f>
        <v>#N/A</v>
      </c>
      <c r="C2283" t="e">
        <f ca="1">'Пятипредметные наборы'!$F237/COUNT('Список покупок'!$A$2:$A$31)</f>
        <v>#N/A</v>
      </c>
      <c r="D2283" t="e">
        <f ca="1">'Пятипредметные наборы'!$F237/INDIRECT(ADDRESS(MATCH(A2283,Таблицы!$T$3:$T$212)+1,5,,,Таблицы!$T$1))</f>
        <v>#N/A</v>
      </c>
      <c r="E2283" s="5" t="e">
        <f t="shared" ca="1" si="35"/>
        <v>#N/A</v>
      </c>
    </row>
    <row r="2284" spans="1:5" hidden="1" x14ac:dyDescent="0.3">
      <c r="A2284" t="e">
        <f ca="1">IF('Пятипредметные наборы'!$F238 &gt;=Параметры!$A$2,"{"&amp;'Пятипредметные наборы'!A238&amp;", "&amp;'Пятипредметные наборы'!C238&amp;", "&amp;'Пятипредметные наборы'!D238&amp;", "&amp;'Пятипредметные наборы'!E238&amp;"}","")</f>
        <v>#N/A</v>
      </c>
      <c r="B2284" t="e">
        <f ca="1">IF('Пятипредметные наборы'!$F238 &gt;=Параметры!$A$2,"{"&amp;'Пятипредметные наборы'!B238&amp;"}","")</f>
        <v>#N/A</v>
      </c>
      <c r="C2284" t="e">
        <f ca="1">'Пятипредметные наборы'!$F238/COUNT('Список покупок'!$A$2:$A$31)</f>
        <v>#N/A</v>
      </c>
      <c r="D2284" t="e">
        <f ca="1">'Пятипредметные наборы'!$F238/INDIRECT(ADDRESS(MATCH(A2284,Таблицы!$T$3:$T$212)+1,5,,,Таблицы!$T$1))</f>
        <v>#N/A</v>
      </c>
      <c r="E2284" s="5" t="e">
        <f t="shared" ca="1" si="35"/>
        <v>#N/A</v>
      </c>
    </row>
    <row r="2285" spans="1:5" hidden="1" x14ac:dyDescent="0.3">
      <c r="A2285" t="e">
        <f ca="1">IF('Пятипредметные наборы'!$F239 &gt;=Параметры!$A$2,"{"&amp;'Пятипредметные наборы'!A239&amp;", "&amp;'Пятипредметные наборы'!C239&amp;", "&amp;'Пятипредметные наборы'!D239&amp;", "&amp;'Пятипредметные наборы'!E239&amp;"}","")</f>
        <v>#N/A</v>
      </c>
      <c r="B2285" t="e">
        <f ca="1">IF('Пятипредметные наборы'!$F239 &gt;=Параметры!$A$2,"{"&amp;'Пятипредметные наборы'!B239&amp;"}","")</f>
        <v>#N/A</v>
      </c>
      <c r="C2285" t="e">
        <f ca="1">'Пятипредметные наборы'!$F239/COUNT('Список покупок'!$A$2:$A$31)</f>
        <v>#N/A</v>
      </c>
      <c r="D2285" t="e">
        <f ca="1">'Пятипредметные наборы'!$F239/INDIRECT(ADDRESS(MATCH(A2285,Таблицы!$T$3:$T$212)+1,5,,,Таблицы!$T$1))</f>
        <v>#N/A</v>
      </c>
      <c r="E2285" s="5" t="e">
        <f t="shared" ca="1" si="35"/>
        <v>#N/A</v>
      </c>
    </row>
    <row r="2286" spans="1:5" hidden="1" x14ac:dyDescent="0.3">
      <c r="A2286" t="e">
        <f ca="1">IF('Пятипредметные наборы'!$F240 &gt;=Параметры!$A$2,"{"&amp;'Пятипредметные наборы'!A240&amp;", "&amp;'Пятипредметные наборы'!C240&amp;", "&amp;'Пятипредметные наборы'!D240&amp;", "&amp;'Пятипредметные наборы'!E240&amp;"}","")</f>
        <v>#N/A</v>
      </c>
      <c r="B2286" t="e">
        <f ca="1">IF('Пятипредметные наборы'!$F240 &gt;=Параметры!$A$2,"{"&amp;'Пятипредметные наборы'!B240&amp;"}","")</f>
        <v>#N/A</v>
      </c>
      <c r="C2286" t="e">
        <f ca="1">'Пятипредметные наборы'!$F240/COUNT('Список покупок'!$A$2:$A$31)</f>
        <v>#N/A</v>
      </c>
      <c r="D2286" t="e">
        <f ca="1">'Пятипредметные наборы'!$F240/INDIRECT(ADDRESS(MATCH(A2286,Таблицы!$T$3:$T$212)+1,5,,,Таблицы!$T$1))</f>
        <v>#N/A</v>
      </c>
      <c r="E2286" s="5" t="e">
        <f t="shared" ca="1" si="35"/>
        <v>#N/A</v>
      </c>
    </row>
    <row r="2287" spans="1:5" hidden="1" x14ac:dyDescent="0.3">
      <c r="A2287" t="e">
        <f ca="1">IF('Пятипредметные наборы'!$F241 &gt;=Параметры!$A$2,"{"&amp;'Пятипредметные наборы'!A241&amp;", "&amp;'Пятипредметные наборы'!C241&amp;", "&amp;'Пятипредметные наборы'!D241&amp;", "&amp;'Пятипредметные наборы'!E241&amp;"}","")</f>
        <v>#N/A</v>
      </c>
      <c r="B2287" t="e">
        <f ca="1">IF('Пятипредметные наборы'!$F241 &gt;=Параметры!$A$2,"{"&amp;'Пятипредметные наборы'!B241&amp;"}","")</f>
        <v>#N/A</v>
      </c>
      <c r="C2287" t="e">
        <f ca="1">'Пятипредметные наборы'!$F241/COUNT('Список покупок'!$A$2:$A$31)</f>
        <v>#N/A</v>
      </c>
      <c r="D2287" t="e">
        <f ca="1">'Пятипредметные наборы'!$F241/INDIRECT(ADDRESS(MATCH(A2287,Таблицы!$T$3:$T$212)+1,5,,,Таблицы!$T$1))</f>
        <v>#N/A</v>
      </c>
      <c r="E2287" s="5" t="e">
        <f t="shared" ca="1" si="35"/>
        <v>#N/A</v>
      </c>
    </row>
    <row r="2288" spans="1:5" hidden="1" x14ac:dyDescent="0.3">
      <c r="A2288" t="e">
        <f ca="1">IF('Пятипредметные наборы'!$F242 &gt;=Параметры!$A$2,"{"&amp;'Пятипредметные наборы'!A242&amp;", "&amp;'Пятипредметные наборы'!C242&amp;", "&amp;'Пятипредметные наборы'!D242&amp;", "&amp;'Пятипредметные наборы'!E242&amp;"}","")</f>
        <v>#N/A</v>
      </c>
      <c r="B2288" t="e">
        <f ca="1">IF('Пятипредметные наборы'!$F242 &gt;=Параметры!$A$2,"{"&amp;'Пятипредметные наборы'!B242&amp;"}","")</f>
        <v>#N/A</v>
      </c>
      <c r="C2288" t="e">
        <f ca="1">'Пятипредметные наборы'!$F242/COUNT('Список покупок'!$A$2:$A$31)</f>
        <v>#N/A</v>
      </c>
      <c r="D2288" t="e">
        <f ca="1">'Пятипредметные наборы'!$F242/INDIRECT(ADDRESS(MATCH(A2288,Таблицы!$T$3:$T$212)+1,5,,,Таблицы!$T$1))</f>
        <v>#N/A</v>
      </c>
      <c r="E2288" s="5" t="e">
        <f t="shared" ca="1" si="35"/>
        <v>#N/A</v>
      </c>
    </row>
    <row r="2289" spans="1:5" hidden="1" x14ac:dyDescent="0.3">
      <c r="A2289" t="e">
        <f ca="1">IF('Пятипредметные наборы'!$F243 &gt;=Параметры!$A$2,"{"&amp;'Пятипредметные наборы'!A243&amp;", "&amp;'Пятипредметные наборы'!C243&amp;", "&amp;'Пятипредметные наборы'!D243&amp;", "&amp;'Пятипредметные наборы'!E243&amp;"}","")</f>
        <v>#N/A</v>
      </c>
      <c r="B2289" t="e">
        <f ca="1">IF('Пятипредметные наборы'!$F243 &gt;=Параметры!$A$2,"{"&amp;'Пятипредметные наборы'!B243&amp;"}","")</f>
        <v>#N/A</v>
      </c>
      <c r="C2289" t="e">
        <f ca="1">'Пятипредметные наборы'!$F243/COUNT('Список покупок'!$A$2:$A$31)</f>
        <v>#N/A</v>
      </c>
      <c r="D2289" t="e">
        <f ca="1">'Пятипредметные наборы'!$F243/INDIRECT(ADDRESS(MATCH(A2289,Таблицы!$T$3:$T$212)+1,5,,,Таблицы!$T$1))</f>
        <v>#N/A</v>
      </c>
      <c r="E2289" s="5" t="e">
        <f t="shared" ca="1" si="35"/>
        <v>#N/A</v>
      </c>
    </row>
    <row r="2290" spans="1:5" hidden="1" x14ac:dyDescent="0.3">
      <c r="A2290" t="e">
        <f ca="1">IF('Пятипредметные наборы'!$F244 &gt;=Параметры!$A$2,"{"&amp;'Пятипредметные наборы'!A244&amp;", "&amp;'Пятипредметные наборы'!C244&amp;", "&amp;'Пятипредметные наборы'!D244&amp;", "&amp;'Пятипредметные наборы'!E244&amp;"}","")</f>
        <v>#N/A</v>
      </c>
      <c r="B2290" t="e">
        <f ca="1">IF('Пятипредметные наборы'!$F244 &gt;=Параметры!$A$2,"{"&amp;'Пятипредметные наборы'!B244&amp;"}","")</f>
        <v>#N/A</v>
      </c>
      <c r="C2290" t="e">
        <f ca="1">'Пятипредметные наборы'!$F244/COUNT('Список покупок'!$A$2:$A$31)</f>
        <v>#N/A</v>
      </c>
      <c r="D2290" t="e">
        <f ca="1">'Пятипредметные наборы'!$F244/INDIRECT(ADDRESS(MATCH(A2290,Таблицы!$T$3:$T$212)+1,5,,,Таблицы!$T$1))</f>
        <v>#N/A</v>
      </c>
      <c r="E2290" s="5" t="e">
        <f t="shared" ca="1" si="35"/>
        <v>#N/A</v>
      </c>
    </row>
    <row r="2291" spans="1:5" hidden="1" x14ac:dyDescent="0.3">
      <c r="A2291" t="e">
        <f ca="1">IF('Пятипредметные наборы'!$F245 &gt;=Параметры!$A$2,"{"&amp;'Пятипредметные наборы'!A245&amp;", "&amp;'Пятипредметные наборы'!C245&amp;", "&amp;'Пятипредметные наборы'!D245&amp;", "&amp;'Пятипредметные наборы'!E245&amp;"}","")</f>
        <v>#N/A</v>
      </c>
      <c r="B2291" t="e">
        <f ca="1">IF('Пятипредметные наборы'!$F245 &gt;=Параметры!$A$2,"{"&amp;'Пятипредметные наборы'!B245&amp;"}","")</f>
        <v>#N/A</v>
      </c>
      <c r="C2291" t="e">
        <f ca="1">'Пятипредметные наборы'!$F245/COUNT('Список покупок'!$A$2:$A$31)</f>
        <v>#N/A</v>
      </c>
      <c r="D2291" t="e">
        <f ca="1">'Пятипредметные наборы'!$F245/INDIRECT(ADDRESS(MATCH(A2291,Таблицы!$T$3:$T$212)+1,5,,,Таблицы!$T$1))</f>
        <v>#N/A</v>
      </c>
      <c r="E2291" s="5" t="e">
        <f t="shared" ca="1" si="35"/>
        <v>#N/A</v>
      </c>
    </row>
    <row r="2292" spans="1:5" hidden="1" x14ac:dyDescent="0.3">
      <c r="A2292" t="e">
        <f ca="1">IF('Пятипредметные наборы'!$F246 &gt;=Параметры!$A$2,"{"&amp;'Пятипредметные наборы'!A246&amp;", "&amp;'Пятипредметные наборы'!C246&amp;", "&amp;'Пятипредметные наборы'!D246&amp;", "&amp;'Пятипредметные наборы'!E246&amp;"}","")</f>
        <v>#N/A</v>
      </c>
      <c r="B2292" t="e">
        <f ca="1">IF('Пятипредметные наборы'!$F246 &gt;=Параметры!$A$2,"{"&amp;'Пятипредметные наборы'!B246&amp;"}","")</f>
        <v>#N/A</v>
      </c>
      <c r="C2292" t="e">
        <f ca="1">'Пятипредметные наборы'!$F246/COUNT('Список покупок'!$A$2:$A$31)</f>
        <v>#N/A</v>
      </c>
      <c r="D2292" t="e">
        <f ca="1">'Пятипредметные наборы'!$F246/INDIRECT(ADDRESS(MATCH(A2292,Таблицы!$T$3:$T$212)+1,5,,,Таблицы!$T$1))</f>
        <v>#N/A</v>
      </c>
      <c r="E2292" s="5" t="e">
        <f t="shared" ca="1" si="35"/>
        <v>#N/A</v>
      </c>
    </row>
    <row r="2293" spans="1:5" hidden="1" x14ac:dyDescent="0.3">
      <c r="A2293" t="e">
        <f ca="1">IF('Пятипредметные наборы'!$F247 &gt;=Параметры!$A$2,"{"&amp;'Пятипредметные наборы'!A247&amp;", "&amp;'Пятипредметные наборы'!C247&amp;", "&amp;'Пятипредметные наборы'!D247&amp;", "&amp;'Пятипредметные наборы'!E247&amp;"}","")</f>
        <v>#N/A</v>
      </c>
      <c r="B2293" t="e">
        <f ca="1">IF('Пятипредметные наборы'!$F247 &gt;=Параметры!$A$2,"{"&amp;'Пятипредметные наборы'!B247&amp;"}","")</f>
        <v>#N/A</v>
      </c>
      <c r="C2293" t="e">
        <f ca="1">'Пятипредметные наборы'!$F247/COUNT('Список покупок'!$A$2:$A$31)</f>
        <v>#N/A</v>
      </c>
      <c r="D2293" t="e">
        <f ca="1">'Пятипредметные наборы'!$F247/INDIRECT(ADDRESS(MATCH(A2293,Таблицы!$T$3:$T$212)+1,5,,,Таблицы!$T$1))</f>
        <v>#N/A</v>
      </c>
      <c r="E2293" s="5" t="e">
        <f t="shared" ca="1" si="35"/>
        <v>#N/A</v>
      </c>
    </row>
    <row r="2294" spans="1:5" hidden="1" x14ac:dyDescent="0.3">
      <c r="A2294" t="e">
        <f ca="1">IF('Пятипредметные наборы'!$F248 &gt;=Параметры!$A$2,"{"&amp;'Пятипредметные наборы'!A248&amp;", "&amp;'Пятипредметные наборы'!C248&amp;", "&amp;'Пятипредметные наборы'!D248&amp;", "&amp;'Пятипредметные наборы'!E248&amp;"}","")</f>
        <v>#N/A</v>
      </c>
      <c r="B2294" t="e">
        <f ca="1">IF('Пятипредметные наборы'!$F248 &gt;=Параметры!$A$2,"{"&amp;'Пятипредметные наборы'!B248&amp;"}","")</f>
        <v>#N/A</v>
      </c>
      <c r="C2294" t="e">
        <f ca="1">'Пятипредметные наборы'!$F248/COUNT('Список покупок'!$A$2:$A$31)</f>
        <v>#N/A</v>
      </c>
      <c r="D2294" t="e">
        <f ca="1">'Пятипредметные наборы'!$F248/INDIRECT(ADDRESS(MATCH(A2294,Таблицы!$T$3:$T$212)+1,5,,,Таблицы!$T$1))</f>
        <v>#N/A</v>
      </c>
      <c r="E2294" s="5" t="e">
        <f t="shared" ca="1" si="35"/>
        <v>#N/A</v>
      </c>
    </row>
    <row r="2295" spans="1:5" hidden="1" x14ac:dyDescent="0.3">
      <c r="A2295" t="e">
        <f ca="1">IF('Пятипредметные наборы'!$F249 &gt;=Параметры!$A$2,"{"&amp;'Пятипредметные наборы'!A249&amp;", "&amp;'Пятипредметные наборы'!C249&amp;", "&amp;'Пятипредметные наборы'!D249&amp;", "&amp;'Пятипредметные наборы'!E249&amp;"}","")</f>
        <v>#N/A</v>
      </c>
      <c r="B2295" t="e">
        <f ca="1">IF('Пятипредметные наборы'!$F249 &gt;=Параметры!$A$2,"{"&amp;'Пятипредметные наборы'!B249&amp;"}","")</f>
        <v>#N/A</v>
      </c>
      <c r="C2295" t="e">
        <f ca="1">'Пятипредметные наборы'!$F249/COUNT('Список покупок'!$A$2:$A$31)</f>
        <v>#N/A</v>
      </c>
      <c r="D2295" t="e">
        <f ca="1">'Пятипредметные наборы'!$F249/INDIRECT(ADDRESS(MATCH(A2295,Таблицы!$T$3:$T$212)+1,5,,,Таблицы!$T$1))</f>
        <v>#N/A</v>
      </c>
      <c r="E2295" s="5" t="e">
        <f t="shared" ca="1" si="35"/>
        <v>#N/A</v>
      </c>
    </row>
    <row r="2296" spans="1:5" hidden="1" x14ac:dyDescent="0.3">
      <c r="A2296" t="e">
        <f ca="1">IF('Пятипредметные наборы'!$F250 &gt;=Параметры!$A$2,"{"&amp;'Пятипредметные наборы'!A250&amp;", "&amp;'Пятипредметные наборы'!C250&amp;", "&amp;'Пятипредметные наборы'!D250&amp;", "&amp;'Пятипредметные наборы'!E250&amp;"}","")</f>
        <v>#N/A</v>
      </c>
      <c r="B2296" t="e">
        <f ca="1">IF('Пятипредметные наборы'!$F250 &gt;=Параметры!$A$2,"{"&amp;'Пятипредметные наборы'!B250&amp;"}","")</f>
        <v>#N/A</v>
      </c>
      <c r="C2296" t="e">
        <f ca="1">'Пятипредметные наборы'!$F250/COUNT('Список покупок'!$A$2:$A$31)</f>
        <v>#N/A</v>
      </c>
      <c r="D2296" t="e">
        <f ca="1">'Пятипредметные наборы'!$F250/INDIRECT(ADDRESS(MATCH(A2296,Таблицы!$T$3:$T$212)+1,5,,,Таблицы!$T$1))</f>
        <v>#N/A</v>
      </c>
      <c r="E2296" s="5" t="e">
        <f t="shared" ca="1" si="35"/>
        <v>#N/A</v>
      </c>
    </row>
    <row r="2297" spans="1:5" hidden="1" x14ac:dyDescent="0.3">
      <c r="A2297" t="e">
        <f ca="1">IF('Пятипредметные наборы'!$F251 &gt;=Параметры!$A$2,"{"&amp;'Пятипредметные наборы'!A251&amp;", "&amp;'Пятипредметные наборы'!C251&amp;", "&amp;'Пятипредметные наборы'!D251&amp;", "&amp;'Пятипредметные наборы'!E251&amp;"}","")</f>
        <v>#N/A</v>
      </c>
      <c r="B2297" t="e">
        <f ca="1">IF('Пятипредметные наборы'!$F251 &gt;=Параметры!$A$2,"{"&amp;'Пятипредметные наборы'!B251&amp;"}","")</f>
        <v>#N/A</v>
      </c>
      <c r="C2297" t="e">
        <f ca="1">'Пятипредметные наборы'!$F251/COUNT('Список покупок'!$A$2:$A$31)</f>
        <v>#N/A</v>
      </c>
      <c r="D2297" t="e">
        <f ca="1">'Пятипредметные наборы'!$F251/INDIRECT(ADDRESS(MATCH(A2297,Таблицы!$T$3:$T$212)+1,5,,,Таблицы!$T$1))</f>
        <v>#N/A</v>
      </c>
      <c r="E2297" s="5" t="e">
        <f t="shared" ca="1" si="35"/>
        <v>#N/A</v>
      </c>
    </row>
    <row r="2298" spans="1:5" hidden="1" x14ac:dyDescent="0.3">
      <c r="A2298" t="e">
        <f ca="1">IF('Пятипредметные наборы'!$F252 &gt;=Параметры!$A$2,"{"&amp;'Пятипредметные наборы'!A252&amp;", "&amp;'Пятипредметные наборы'!C252&amp;", "&amp;'Пятипредметные наборы'!D252&amp;", "&amp;'Пятипредметные наборы'!E252&amp;"}","")</f>
        <v>#N/A</v>
      </c>
      <c r="B2298" t="e">
        <f ca="1">IF('Пятипредметные наборы'!$F252 &gt;=Параметры!$A$2,"{"&amp;'Пятипредметные наборы'!B252&amp;"}","")</f>
        <v>#N/A</v>
      </c>
      <c r="C2298" t="e">
        <f ca="1">'Пятипредметные наборы'!$F252/COUNT('Список покупок'!$A$2:$A$31)</f>
        <v>#N/A</v>
      </c>
      <c r="D2298" t="e">
        <f ca="1">'Пятипредметные наборы'!$F252/INDIRECT(ADDRESS(MATCH(A2298,Таблицы!$T$3:$T$212)+1,5,,,Таблицы!$T$1))</f>
        <v>#N/A</v>
      </c>
      <c r="E2298" s="5" t="e">
        <f t="shared" ca="1" si="35"/>
        <v>#N/A</v>
      </c>
    </row>
    <row r="2299" spans="1:5" hidden="1" x14ac:dyDescent="0.3">
      <c r="A2299" t="e">
        <f ca="1">IF('Пятипредметные наборы'!$F253 &gt;=Параметры!$A$2,"{"&amp;'Пятипредметные наборы'!A253&amp;", "&amp;'Пятипредметные наборы'!C253&amp;", "&amp;'Пятипредметные наборы'!D253&amp;", "&amp;'Пятипредметные наборы'!E253&amp;"}","")</f>
        <v>#N/A</v>
      </c>
      <c r="B2299" t="e">
        <f ca="1">IF('Пятипредметные наборы'!$F253 &gt;=Параметры!$A$2,"{"&amp;'Пятипредметные наборы'!B253&amp;"}","")</f>
        <v>#N/A</v>
      </c>
      <c r="C2299" t="e">
        <f ca="1">'Пятипредметные наборы'!$F253/COUNT('Список покупок'!$A$2:$A$31)</f>
        <v>#N/A</v>
      </c>
      <c r="D2299" t="e">
        <f ca="1">'Пятипредметные наборы'!$F253/INDIRECT(ADDRESS(MATCH(A2299,Таблицы!$T$3:$T$212)+1,5,,,Таблицы!$T$1))</f>
        <v>#N/A</v>
      </c>
      <c r="E2299" s="5" t="e">
        <f t="shared" ca="1" si="35"/>
        <v>#N/A</v>
      </c>
    </row>
    <row r="2300" spans="1:5" hidden="1" x14ac:dyDescent="0.3">
      <c r="A2300" t="e">
        <f ca="1">IF('Пятипредметные наборы'!$F2 &gt;=Параметры!$A$2,"{"&amp;'Пятипредметные наборы'!B2&amp;", "&amp;'Пятипредметные наборы'!C2&amp;", "&amp;'Пятипредметные наборы'!D2&amp;", "&amp;'Пятипредметные наборы'!E2&amp;"}","")</f>
        <v>#N/A</v>
      </c>
      <c r="B2300" t="e">
        <f ca="1">IF('Пятипредметные наборы'!$F2 &gt;=Параметры!$A$2,"{"&amp;'Пятипредметные наборы'!A2&amp;"}","")</f>
        <v>#N/A</v>
      </c>
      <c r="C2300" t="e">
        <f ca="1">'Пятипредметные наборы'!$F2/COUNT('Список покупок'!$A$2:$A$31)</f>
        <v>#N/A</v>
      </c>
      <c r="D2300" t="e">
        <f ca="1">'Пятипредметные наборы'!$F2/INDIRECT(ADDRESS(MATCH(A2300,Таблицы!$T$3:$T$212)+1,5,,,Таблицы!$T$1))</f>
        <v>#N/A</v>
      </c>
      <c r="E2300" s="5" t="e">
        <f t="shared" ca="1" si="35"/>
        <v>#N/A</v>
      </c>
    </row>
    <row r="2301" spans="1:5" hidden="1" x14ac:dyDescent="0.3">
      <c r="A2301" t="e">
        <f ca="1">IF('Пятипредметные наборы'!$F3 &gt;=Параметры!$A$2,"{"&amp;'Пятипредметные наборы'!B3&amp;", "&amp;'Пятипредметные наборы'!C3&amp;", "&amp;'Пятипредметные наборы'!D3&amp;", "&amp;'Пятипредметные наборы'!E3&amp;"}","")</f>
        <v>#N/A</v>
      </c>
      <c r="B2301" t="e">
        <f ca="1">IF('Пятипредметные наборы'!$F3 &gt;=Параметры!$A$2,"{"&amp;'Пятипредметные наборы'!A3&amp;"}","")</f>
        <v>#N/A</v>
      </c>
      <c r="C2301" t="e">
        <f ca="1">'Пятипредметные наборы'!$F3/COUNT('Список покупок'!$A$2:$A$31)</f>
        <v>#N/A</v>
      </c>
      <c r="D2301" t="e">
        <f ca="1">'Пятипредметные наборы'!$F3/INDIRECT(ADDRESS(MATCH(A2301,Таблицы!$T$3:$T$212)+1,5,,,Таблицы!$T$1))</f>
        <v>#N/A</v>
      </c>
      <c r="E2301" s="5" t="e">
        <f t="shared" ca="1" si="35"/>
        <v>#N/A</v>
      </c>
    </row>
    <row r="2302" spans="1:5" hidden="1" x14ac:dyDescent="0.3">
      <c r="A2302" t="e">
        <f ca="1">IF('Пятипредметные наборы'!$F4 &gt;=Параметры!$A$2,"{"&amp;'Пятипредметные наборы'!B4&amp;", "&amp;'Пятипредметные наборы'!C4&amp;", "&amp;'Пятипредметные наборы'!D4&amp;", "&amp;'Пятипредметные наборы'!E4&amp;"}","")</f>
        <v>#N/A</v>
      </c>
      <c r="B2302" t="e">
        <f ca="1">IF('Пятипредметные наборы'!$F4 &gt;=Параметры!$A$2,"{"&amp;'Пятипредметные наборы'!A4&amp;"}","")</f>
        <v>#N/A</v>
      </c>
      <c r="C2302" t="e">
        <f ca="1">'Пятипредметные наборы'!$F4/COUNT('Список покупок'!$A$2:$A$31)</f>
        <v>#N/A</v>
      </c>
      <c r="D2302" t="e">
        <f ca="1">'Пятипредметные наборы'!$F4/INDIRECT(ADDRESS(MATCH(A2302,Таблицы!$T$3:$T$212)+1,5,,,Таблицы!$T$1))</f>
        <v>#N/A</v>
      </c>
      <c r="E2302" s="5" t="e">
        <f t="shared" ca="1" si="35"/>
        <v>#N/A</v>
      </c>
    </row>
    <row r="2303" spans="1:5" hidden="1" x14ac:dyDescent="0.3">
      <c r="A2303" t="e">
        <f ca="1">IF('Пятипредметные наборы'!$F5 &gt;=Параметры!$A$2,"{"&amp;'Пятипредметные наборы'!B5&amp;", "&amp;'Пятипредметные наборы'!C5&amp;", "&amp;'Пятипредметные наборы'!D5&amp;", "&amp;'Пятипредметные наборы'!E5&amp;"}","")</f>
        <v>#N/A</v>
      </c>
      <c r="B2303" t="e">
        <f ca="1">IF('Пятипредметные наборы'!$F5 &gt;=Параметры!$A$2,"{"&amp;'Пятипредметные наборы'!A5&amp;"}","")</f>
        <v>#N/A</v>
      </c>
      <c r="C2303" t="e">
        <f ca="1">'Пятипредметные наборы'!$F5/COUNT('Список покупок'!$A$2:$A$31)</f>
        <v>#N/A</v>
      </c>
      <c r="D2303" t="e">
        <f ca="1">'Пятипредметные наборы'!$F5/INDIRECT(ADDRESS(MATCH(A2303,Таблицы!$T$3:$T$212)+1,5,,,Таблицы!$T$1))</f>
        <v>#N/A</v>
      </c>
      <c r="E2303" s="5" t="e">
        <f t="shared" ca="1" si="35"/>
        <v>#N/A</v>
      </c>
    </row>
    <row r="2304" spans="1:5" hidden="1" x14ac:dyDescent="0.3">
      <c r="A2304" t="e">
        <f ca="1">IF('Пятипредметные наборы'!$F6 &gt;=Параметры!$A$2,"{"&amp;'Пятипредметные наборы'!B6&amp;", "&amp;'Пятипредметные наборы'!C6&amp;", "&amp;'Пятипредметные наборы'!D6&amp;", "&amp;'Пятипредметные наборы'!E6&amp;"}","")</f>
        <v>#N/A</v>
      </c>
      <c r="B2304" t="e">
        <f ca="1">IF('Пятипредметные наборы'!$F6 &gt;=Параметры!$A$2,"{"&amp;'Пятипредметные наборы'!A6&amp;"}","")</f>
        <v>#N/A</v>
      </c>
      <c r="C2304" t="e">
        <f ca="1">'Пятипредметные наборы'!$F6/COUNT('Список покупок'!$A$2:$A$31)</f>
        <v>#N/A</v>
      </c>
      <c r="D2304" t="e">
        <f ca="1">'Пятипредметные наборы'!$F6/INDIRECT(ADDRESS(MATCH(A2304,Таблицы!$T$3:$T$212)+1,5,,,Таблицы!$T$1))</f>
        <v>#N/A</v>
      </c>
      <c r="E2304" s="5" t="e">
        <f t="shared" ca="1" si="35"/>
        <v>#N/A</v>
      </c>
    </row>
    <row r="2305" spans="1:5" hidden="1" x14ac:dyDescent="0.3">
      <c r="A2305" t="str">
        <f ca="1">IF('Пятипредметные наборы'!$F7 &gt;=Параметры!$A$2,"{"&amp;'Пятипредметные наборы'!B7&amp;", "&amp;'Пятипредметные наборы'!C7&amp;", "&amp;'Пятипредметные наборы'!D7&amp;", "&amp;'Пятипредметные наборы'!E7&amp;"}","")</f>
        <v/>
      </c>
      <c r="B2305" t="str">
        <f ca="1">IF('Пятипредметные наборы'!$F7 &gt;=Параметры!$A$2,"{"&amp;'Пятипредметные наборы'!A7&amp;"}","")</f>
        <v/>
      </c>
      <c r="C2305">
        <f ca="1">'Пятипредметные наборы'!$F7/COUNT('Список покупок'!$A$2:$A$31)</f>
        <v>6.6666666666666666E-2</v>
      </c>
      <c r="D2305" t="e">
        <f ca="1">'Пятипредметные наборы'!$F7/INDIRECT(ADDRESS(MATCH(A2305,Таблицы!$T$3:$T$212)+1,5,,,Таблицы!$T$1))</f>
        <v>#N/A</v>
      </c>
      <c r="E2305" s="5" t="e">
        <f t="shared" ca="1" si="35"/>
        <v>#N/A</v>
      </c>
    </row>
    <row r="2306" spans="1:5" hidden="1" x14ac:dyDescent="0.3">
      <c r="A2306" t="e">
        <f ca="1">IF('Пятипредметные наборы'!$F8 &gt;=Параметры!$A$2,"{"&amp;'Пятипредметные наборы'!B8&amp;", "&amp;'Пятипредметные наборы'!C8&amp;", "&amp;'Пятипредметные наборы'!D8&amp;", "&amp;'Пятипредметные наборы'!E8&amp;"}","")</f>
        <v>#N/A</v>
      </c>
      <c r="B2306" t="e">
        <f ca="1">IF('Пятипредметные наборы'!$F8 &gt;=Параметры!$A$2,"{"&amp;'Пятипредметные наборы'!A8&amp;"}","")</f>
        <v>#N/A</v>
      </c>
      <c r="C2306" t="e">
        <f ca="1">'Пятипредметные наборы'!$F8/COUNT('Список покупок'!$A$2:$A$31)</f>
        <v>#N/A</v>
      </c>
      <c r="D2306" t="e">
        <f ca="1">'Пятипредметные наборы'!$F8/INDIRECT(ADDRESS(MATCH(A2306,Таблицы!$T$3:$T$212)+1,5,,,Таблицы!$T$1))</f>
        <v>#N/A</v>
      </c>
      <c r="E2306" s="5" t="e">
        <f t="shared" ca="1" si="35"/>
        <v>#N/A</v>
      </c>
    </row>
    <row r="2307" spans="1:5" hidden="1" x14ac:dyDescent="0.3">
      <c r="A2307" t="e">
        <f ca="1">IF('Пятипредметные наборы'!$F9 &gt;=Параметры!$A$2,"{"&amp;'Пятипредметные наборы'!B9&amp;", "&amp;'Пятипредметные наборы'!C9&amp;", "&amp;'Пятипредметные наборы'!D9&amp;", "&amp;'Пятипредметные наборы'!E9&amp;"}","")</f>
        <v>#N/A</v>
      </c>
      <c r="B2307" t="e">
        <f ca="1">IF('Пятипредметные наборы'!$F9 &gt;=Параметры!$A$2,"{"&amp;'Пятипредметные наборы'!A9&amp;"}","")</f>
        <v>#N/A</v>
      </c>
      <c r="C2307" t="e">
        <f ca="1">'Пятипредметные наборы'!$F9/COUNT('Список покупок'!$A$2:$A$31)</f>
        <v>#N/A</v>
      </c>
      <c r="D2307" t="e">
        <f ca="1">'Пятипредметные наборы'!$F9/INDIRECT(ADDRESS(MATCH(A2307,Таблицы!$T$3:$T$212)+1,5,,,Таблицы!$T$1))</f>
        <v>#N/A</v>
      </c>
      <c r="E2307" s="5" t="e">
        <f t="shared" ca="1" si="35"/>
        <v>#N/A</v>
      </c>
    </row>
    <row r="2308" spans="1:5" hidden="1" x14ac:dyDescent="0.3">
      <c r="A2308" t="e">
        <f ca="1">IF('Пятипредметные наборы'!$F10 &gt;=Параметры!$A$2,"{"&amp;'Пятипредметные наборы'!B10&amp;", "&amp;'Пятипредметные наборы'!C10&amp;", "&amp;'Пятипредметные наборы'!D10&amp;", "&amp;'Пятипредметные наборы'!E10&amp;"}","")</f>
        <v>#N/A</v>
      </c>
      <c r="B2308" t="e">
        <f ca="1">IF('Пятипредметные наборы'!$F10 &gt;=Параметры!$A$2,"{"&amp;'Пятипредметные наборы'!A10&amp;"}","")</f>
        <v>#N/A</v>
      </c>
      <c r="C2308" t="e">
        <f ca="1">'Пятипредметные наборы'!$F10/COUNT('Список покупок'!$A$2:$A$31)</f>
        <v>#N/A</v>
      </c>
      <c r="D2308" t="e">
        <f ca="1">'Пятипредметные наборы'!$F10/INDIRECT(ADDRESS(MATCH(A2308,Таблицы!$T$3:$T$212)+1,5,,,Таблицы!$T$1))</f>
        <v>#N/A</v>
      </c>
      <c r="E2308" s="5" t="e">
        <f t="shared" ca="1" si="35"/>
        <v>#N/A</v>
      </c>
    </row>
    <row r="2309" spans="1:5" hidden="1" x14ac:dyDescent="0.3">
      <c r="A2309" t="e">
        <f ca="1">IF('Пятипредметные наборы'!$F11 &gt;=Параметры!$A$2,"{"&amp;'Пятипредметные наборы'!B11&amp;", "&amp;'Пятипредметные наборы'!C11&amp;", "&amp;'Пятипредметные наборы'!D11&amp;", "&amp;'Пятипредметные наборы'!E11&amp;"}","")</f>
        <v>#N/A</v>
      </c>
      <c r="B2309" t="e">
        <f ca="1">IF('Пятипредметные наборы'!$F11 &gt;=Параметры!$A$2,"{"&amp;'Пятипредметные наборы'!A11&amp;"}","")</f>
        <v>#N/A</v>
      </c>
      <c r="C2309" t="e">
        <f ca="1">'Пятипредметные наборы'!$F11/COUNT('Список покупок'!$A$2:$A$31)</f>
        <v>#N/A</v>
      </c>
      <c r="D2309" t="e">
        <f ca="1">'Пятипредметные наборы'!$F11/INDIRECT(ADDRESS(MATCH(A2309,Таблицы!$T$3:$T$212)+1,5,,,Таблицы!$T$1))</f>
        <v>#N/A</v>
      </c>
      <c r="E2309" s="5" t="e">
        <f t="shared" ref="E2309:E2372" ca="1" si="36">C2309*D2309</f>
        <v>#N/A</v>
      </c>
    </row>
    <row r="2310" spans="1:5" hidden="1" x14ac:dyDescent="0.3">
      <c r="A2310" t="str">
        <f ca="1">IF('Пятипредметные наборы'!$F12 &gt;=Параметры!$A$2,"{"&amp;'Пятипредметные наборы'!B12&amp;", "&amp;'Пятипредметные наборы'!C12&amp;", "&amp;'Пятипредметные наборы'!D12&amp;", "&amp;'Пятипредметные наборы'!E12&amp;"}","")</f>
        <v/>
      </c>
      <c r="B2310" t="str">
        <f ca="1">IF('Пятипредметные наборы'!$F12 &gt;=Параметры!$A$2,"{"&amp;'Пятипредметные наборы'!A12&amp;"}","")</f>
        <v/>
      </c>
      <c r="C2310">
        <f ca="1">'Пятипредметные наборы'!$F12/COUNT('Список покупок'!$A$2:$A$31)</f>
        <v>3.3333333333333333E-2</v>
      </c>
      <c r="D2310" t="e">
        <f ca="1">'Пятипредметные наборы'!$F12/INDIRECT(ADDRESS(MATCH(A2310,Таблицы!$T$3:$T$212)+1,5,,,Таблицы!$T$1))</f>
        <v>#N/A</v>
      </c>
      <c r="E2310" s="5" t="e">
        <f t="shared" ca="1" si="36"/>
        <v>#N/A</v>
      </c>
    </row>
    <row r="2311" spans="1:5" hidden="1" x14ac:dyDescent="0.3">
      <c r="A2311" t="e">
        <f ca="1">IF('Пятипредметные наборы'!$F13 &gt;=Параметры!$A$2,"{"&amp;'Пятипредметные наборы'!B13&amp;", "&amp;'Пятипредметные наборы'!C13&amp;", "&amp;'Пятипредметные наборы'!D13&amp;", "&amp;'Пятипредметные наборы'!E13&amp;"}","")</f>
        <v>#N/A</v>
      </c>
      <c r="B2311" t="e">
        <f ca="1">IF('Пятипредметные наборы'!$F13 &gt;=Параметры!$A$2,"{"&amp;'Пятипредметные наборы'!A13&amp;"}","")</f>
        <v>#N/A</v>
      </c>
      <c r="C2311" t="e">
        <f ca="1">'Пятипредметные наборы'!$F13/COUNT('Список покупок'!$A$2:$A$31)</f>
        <v>#N/A</v>
      </c>
      <c r="D2311" t="e">
        <f ca="1">'Пятипредметные наборы'!$F13/INDIRECT(ADDRESS(MATCH(A2311,Таблицы!$T$3:$T$212)+1,5,,,Таблицы!$T$1))</f>
        <v>#N/A</v>
      </c>
      <c r="E2311" s="5" t="e">
        <f t="shared" ca="1" si="36"/>
        <v>#N/A</v>
      </c>
    </row>
    <row r="2312" spans="1:5" hidden="1" x14ac:dyDescent="0.3">
      <c r="A2312" t="e">
        <f ca="1">IF('Пятипредметные наборы'!$F14 &gt;=Параметры!$A$2,"{"&amp;'Пятипредметные наборы'!B14&amp;", "&amp;'Пятипредметные наборы'!C14&amp;", "&amp;'Пятипредметные наборы'!D14&amp;", "&amp;'Пятипредметные наборы'!E14&amp;"}","")</f>
        <v>#N/A</v>
      </c>
      <c r="B2312" t="e">
        <f ca="1">IF('Пятипредметные наборы'!$F14 &gt;=Параметры!$A$2,"{"&amp;'Пятипредметные наборы'!A14&amp;"}","")</f>
        <v>#N/A</v>
      </c>
      <c r="C2312" t="e">
        <f ca="1">'Пятипредметные наборы'!$F14/COUNT('Список покупок'!$A$2:$A$31)</f>
        <v>#N/A</v>
      </c>
      <c r="D2312" t="e">
        <f ca="1">'Пятипредметные наборы'!$F14/INDIRECT(ADDRESS(MATCH(A2312,Таблицы!$T$3:$T$212)+1,5,,,Таблицы!$T$1))</f>
        <v>#N/A</v>
      </c>
      <c r="E2312" s="5" t="e">
        <f t="shared" ca="1" si="36"/>
        <v>#N/A</v>
      </c>
    </row>
    <row r="2313" spans="1:5" hidden="1" x14ac:dyDescent="0.3">
      <c r="A2313" t="e">
        <f ca="1">IF('Пятипредметные наборы'!$F15 &gt;=Параметры!$A$2,"{"&amp;'Пятипредметные наборы'!B15&amp;", "&amp;'Пятипредметные наборы'!C15&amp;", "&amp;'Пятипредметные наборы'!D15&amp;", "&amp;'Пятипредметные наборы'!E15&amp;"}","")</f>
        <v>#N/A</v>
      </c>
      <c r="B2313" t="e">
        <f ca="1">IF('Пятипредметные наборы'!$F15 &gt;=Параметры!$A$2,"{"&amp;'Пятипредметные наборы'!A15&amp;"}","")</f>
        <v>#N/A</v>
      </c>
      <c r="C2313" t="e">
        <f ca="1">'Пятипредметные наборы'!$F15/COUNT('Список покупок'!$A$2:$A$31)</f>
        <v>#N/A</v>
      </c>
      <c r="D2313" t="e">
        <f ca="1">'Пятипредметные наборы'!$F15/INDIRECT(ADDRESS(MATCH(A2313,Таблицы!$T$3:$T$212)+1,5,,,Таблицы!$T$1))</f>
        <v>#N/A</v>
      </c>
      <c r="E2313" s="5" t="e">
        <f t="shared" ca="1" si="36"/>
        <v>#N/A</v>
      </c>
    </row>
    <row r="2314" spans="1:5" hidden="1" x14ac:dyDescent="0.3">
      <c r="A2314" t="e">
        <f ca="1">IF('Пятипредметные наборы'!$F16 &gt;=Параметры!$A$2,"{"&amp;'Пятипредметные наборы'!B16&amp;", "&amp;'Пятипредметные наборы'!C16&amp;", "&amp;'Пятипредметные наборы'!D16&amp;", "&amp;'Пятипредметные наборы'!E16&amp;"}","")</f>
        <v>#N/A</v>
      </c>
      <c r="B2314" t="e">
        <f ca="1">IF('Пятипредметные наборы'!$F16 &gt;=Параметры!$A$2,"{"&amp;'Пятипредметные наборы'!A16&amp;"}","")</f>
        <v>#N/A</v>
      </c>
      <c r="C2314" t="e">
        <f ca="1">'Пятипредметные наборы'!$F16/COUNT('Список покупок'!$A$2:$A$31)</f>
        <v>#N/A</v>
      </c>
      <c r="D2314" t="e">
        <f ca="1">'Пятипредметные наборы'!$F16/INDIRECT(ADDRESS(MATCH(A2314,Таблицы!$T$3:$T$212)+1,5,,,Таблицы!$T$1))</f>
        <v>#N/A</v>
      </c>
      <c r="E2314" s="5" t="e">
        <f t="shared" ca="1" si="36"/>
        <v>#N/A</v>
      </c>
    </row>
    <row r="2315" spans="1:5" hidden="1" x14ac:dyDescent="0.3">
      <c r="A2315" t="e">
        <f ca="1">IF('Пятипредметные наборы'!$F17 &gt;=Параметры!$A$2,"{"&amp;'Пятипредметные наборы'!B17&amp;", "&amp;'Пятипредметные наборы'!C17&amp;", "&amp;'Пятипредметные наборы'!D17&amp;", "&amp;'Пятипредметные наборы'!E17&amp;"}","")</f>
        <v>#N/A</v>
      </c>
      <c r="B2315" t="e">
        <f ca="1">IF('Пятипредметные наборы'!$F17 &gt;=Параметры!$A$2,"{"&amp;'Пятипредметные наборы'!A17&amp;"}","")</f>
        <v>#N/A</v>
      </c>
      <c r="C2315" t="e">
        <f ca="1">'Пятипредметные наборы'!$F17/COUNT('Список покупок'!$A$2:$A$31)</f>
        <v>#N/A</v>
      </c>
      <c r="D2315" t="e">
        <f ca="1">'Пятипредметные наборы'!$F17/INDIRECT(ADDRESS(MATCH(A2315,Таблицы!$T$3:$T$212)+1,5,,,Таблицы!$T$1))</f>
        <v>#N/A</v>
      </c>
      <c r="E2315" s="5" t="e">
        <f t="shared" ca="1" si="36"/>
        <v>#N/A</v>
      </c>
    </row>
    <row r="2316" spans="1:5" hidden="1" x14ac:dyDescent="0.3">
      <c r="A2316" t="e">
        <f ca="1">IF('Пятипредметные наборы'!$F18 &gt;=Параметры!$A$2,"{"&amp;'Пятипредметные наборы'!B18&amp;", "&amp;'Пятипредметные наборы'!C18&amp;", "&amp;'Пятипредметные наборы'!D18&amp;", "&amp;'Пятипредметные наборы'!E18&amp;"}","")</f>
        <v>#N/A</v>
      </c>
      <c r="B2316" t="e">
        <f ca="1">IF('Пятипредметные наборы'!$F18 &gt;=Параметры!$A$2,"{"&amp;'Пятипредметные наборы'!A18&amp;"}","")</f>
        <v>#N/A</v>
      </c>
      <c r="C2316" t="e">
        <f ca="1">'Пятипредметные наборы'!$F18/COUNT('Список покупок'!$A$2:$A$31)</f>
        <v>#N/A</v>
      </c>
      <c r="D2316" t="e">
        <f ca="1">'Пятипредметные наборы'!$F18/INDIRECT(ADDRESS(MATCH(A2316,Таблицы!$T$3:$T$212)+1,5,,,Таблицы!$T$1))</f>
        <v>#N/A</v>
      </c>
      <c r="E2316" s="5" t="e">
        <f t="shared" ca="1" si="36"/>
        <v>#N/A</v>
      </c>
    </row>
    <row r="2317" spans="1:5" hidden="1" x14ac:dyDescent="0.3">
      <c r="A2317" t="str">
        <f ca="1">IF('Пятипредметные наборы'!$F19 &gt;=Параметры!$A$2,"{"&amp;'Пятипредметные наборы'!B19&amp;", "&amp;'Пятипредметные наборы'!C19&amp;", "&amp;'Пятипредметные наборы'!D19&amp;", "&amp;'Пятипредметные наборы'!E19&amp;"}","")</f>
        <v/>
      </c>
      <c r="B2317" t="str">
        <f ca="1">IF('Пятипредметные наборы'!$F19 &gt;=Параметры!$A$2,"{"&amp;'Пятипредметные наборы'!A19&amp;"}","")</f>
        <v/>
      </c>
      <c r="C2317">
        <f ca="1">'Пятипредметные наборы'!$F19/COUNT('Список покупок'!$A$2:$A$31)</f>
        <v>3.3333333333333333E-2</v>
      </c>
      <c r="D2317" t="e">
        <f ca="1">'Пятипредметные наборы'!$F19/INDIRECT(ADDRESS(MATCH(A2317,Таблицы!$T$3:$T$212)+1,5,,,Таблицы!$T$1))</f>
        <v>#N/A</v>
      </c>
      <c r="E2317" s="5" t="e">
        <f t="shared" ca="1" si="36"/>
        <v>#N/A</v>
      </c>
    </row>
    <row r="2318" spans="1:5" hidden="1" x14ac:dyDescent="0.3">
      <c r="A2318" t="e">
        <f ca="1">IF('Пятипредметные наборы'!$F20 &gt;=Параметры!$A$2,"{"&amp;'Пятипредметные наборы'!B20&amp;", "&amp;'Пятипредметные наборы'!C20&amp;", "&amp;'Пятипредметные наборы'!D20&amp;", "&amp;'Пятипредметные наборы'!E20&amp;"}","")</f>
        <v>#N/A</v>
      </c>
      <c r="B2318" t="e">
        <f ca="1">IF('Пятипредметные наборы'!$F20 &gt;=Параметры!$A$2,"{"&amp;'Пятипредметные наборы'!A20&amp;"}","")</f>
        <v>#N/A</v>
      </c>
      <c r="C2318" t="e">
        <f ca="1">'Пятипредметные наборы'!$F20/COUNT('Список покупок'!$A$2:$A$31)</f>
        <v>#N/A</v>
      </c>
      <c r="D2318" t="e">
        <f ca="1">'Пятипредметные наборы'!$F20/INDIRECT(ADDRESS(MATCH(A2318,Таблицы!$T$3:$T$212)+1,5,,,Таблицы!$T$1))</f>
        <v>#N/A</v>
      </c>
      <c r="E2318" s="5" t="e">
        <f t="shared" ca="1" si="36"/>
        <v>#N/A</v>
      </c>
    </row>
    <row r="2319" spans="1:5" hidden="1" x14ac:dyDescent="0.3">
      <c r="A2319" t="e">
        <f ca="1">IF('Пятипредметные наборы'!$F21 &gt;=Параметры!$A$2,"{"&amp;'Пятипредметные наборы'!B21&amp;", "&amp;'Пятипредметные наборы'!C21&amp;", "&amp;'Пятипредметные наборы'!D21&amp;", "&amp;'Пятипредметные наборы'!E21&amp;"}","")</f>
        <v>#N/A</v>
      </c>
      <c r="B2319" t="e">
        <f ca="1">IF('Пятипредметные наборы'!$F21 &gt;=Параметры!$A$2,"{"&amp;'Пятипредметные наборы'!A21&amp;"}","")</f>
        <v>#N/A</v>
      </c>
      <c r="C2319" t="e">
        <f ca="1">'Пятипредметные наборы'!$F21/COUNT('Список покупок'!$A$2:$A$31)</f>
        <v>#N/A</v>
      </c>
      <c r="D2319" t="e">
        <f ca="1">'Пятипредметные наборы'!$F21/INDIRECT(ADDRESS(MATCH(A2319,Таблицы!$T$3:$T$212)+1,5,,,Таблицы!$T$1))</f>
        <v>#N/A</v>
      </c>
      <c r="E2319" s="5" t="e">
        <f t="shared" ca="1" si="36"/>
        <v>#N/A</v>
      </c>
    </row>
    <row r="2320" spans="1:5" hidden="1" x14ac:dyDescent="0.3">
      <c r="A2320" t="e">
        <f ca="1">IF('Пятипредметные наборы'!$F22 &gt;=Параметры!$A$2,"{"&amp;'Пятипредметные наборы'!B22&amp;", "&amp;'Пятипредметные наборы'!C22&amp;", "&amp;'Пятипредметные наборы'!D22&amp;", "&amp;'Пятипредметные наборы'!E22&amp;"}","")</f>
        <v>#N/A</v>
      </c>
      <c r="B2320" t="e">
        <f ca="1">IF('Пятипредметные наборы'!$F22 &gt;=Параметры!$A$2,"{"&amp;'Пятипредметные наборы'!A22&amp;"}","")</f>
        <v>#N/A</v>
      </c>
      <c r="C2320" t="e">
        <f ca="1">'Пятипредметные наборы'!$F22/COUNT('Список покупок'!$A$2:$A$31)</f>
        <v>#N/A</v>
      </c>
      <c r="D2320" t="e">
        <f ca="1">'Пятипредметные наборы'!$F22/INDIRECT(ADDRESS(MATCH(A2320,Таблицы!$T$3:$T$212)+1,5,,,Таблицы!$T$1))</f>
        <v>#N/A</v>
      </c>
      <c r="E2320" s="5" t="e">
        <f t="shared" ca="1" si="36"/>
        <v>#N/A</v>
      </c>
    </row>
    <row r="2321" spans="1:5" hidden="1" x14ac:dyDescent="0.3">
      <c r="A2321" t="e">
        <f ca="1">IF('Пятипредметные наборы'!$F23 &gt;=Параметры!$A$2,"{"&amp;'Пятипредметные наборы'!B23&amp;", "&amp;'Пятипредметные наборы'!C23&amp;", "&amp;'Пятипредметные наборы'!D23&amp;", "&amp;'Пятипредметные наборы'!E23&amp;"}","")</f>
        <v>#N/A</v>
      </c>
      <c r="B2321" t="e">
        <f ca="1">IF('Пятипредметные наборы'!$F23 &gt;=Параметры!$A$2,"{"&amp;'Пятипредметные наборы'!A23&amp;"}","")</f>
        <v>#N/A</v>
      </c>
      <c r="C2321" t="e">
        <f ca="1">'Пятипредметные наборы'!$F23/COUNT('Список покупок'!$A$2:$A$31)</f>
        <v>#N/A</v>
      </c>
      <c r="D2321" t="e">
        <f ca="1">'Пятипредметные наборы'!$F23/INDIRECT(ADDRESS(MATCH(A2321,Таблицы!$T$3:$T$212)+1,5,,,Таблицы!$T$1))</f>
        <v>#N/A</v>
      </c>
      <c r="E2321" s="5" t="e">
        <f t="shared" ca="1" si="36"/>
        <v>#N/A</v>
      </c>
    </row>
    <row r="2322" spans="1:5" hidden="1" x14ac:dyDescent="0.3">
      <c r="A2322" t="e">
        <f ca="1">IF('Пятипредметные наборы'!$F24 &gt;=Параметры!$A$2,"{"&amp;'Пятипредметные наборы'!B24&amp;", "&amp;'Пятипредметные наборы'!C24&amp;", "&amp;'Пятипредметные наборы'!D24&amp;", "&amp;'Пятипредметные наборы'!E24&amp;"}","")</f>
        <v>#N/A</v>
      </c>
      <c r="B2322" t="e">
        <f ca="1">IF('Пятипредметные наборы'!$F24 &gt;=Параметры!$A$2,"{"&amp;'Пятипредметные наборы'!A24&amp;"}","")</f>
        <v>#N/A</v>
      </c>
      <c r="C2322" t="e">
        <f ca="1">'Пятипредметные наборы'!$F24/COUNT('Список покупок'!$A$2:$A$31)</f>
        <v>#N/A</v>
      </c>
      <c r="D2322" t="e">
        <f ca="1">'Пятипредметные наборы'!$F24/INDIRECT(ADDRESS(MATCH(A2322,Таблицы!$T$3:$T$212)+1,5,,,Таблицы!$T$1))</f>
        <v>#N/A</v>
      </c>
      <c r="E2322" s="5" t="e">
        <f t="shared" ca="1" si="36"/>
        <v>#N/A</v>
      </c>
    </row>
    <row r="2323" spans="1:5" hidden="1" x14ac:dyDescent="0.3">
      <c r="A2323" t="e">
        <f ca="1">IF('Пятипредметные наборы'!$F25 &gt;=Параметры!$A$2,"{"&amp;'Пятипредметные наборы'!B25&amp;", "&amp;'Пятипредметные наборы'!C25&amp;", "&amp;'Пятипредметные наборы'!D25&amp;", "&amp;'Пятипредметные наборы'!E25&amp;"}","")</f>
        <v>#N/A</v>
      </c>
      <c r="B2323" t="e">
        <f ca="1">IF('Пятипредметные наборы'!$F25 &gt;=Параметры!$A$2,"{"&amp;'Пятипредметные наборы'!A25&amp;"}","")</f>
        <v>#N/A</v>
      </c>
      <c r="C2323" t="e">
        <f ca="1">'Пятипредметные наборы'!$F25/COUNT('Список покупок'!$A$2:$A$31)</f>
        <v>#N/A</v>
      </c>
      <c r="D2323" t="e">
        <f ca="1">'Пятипредметные наборы'!$F25/INDIRECT(ADDRESS(MATCH(A2323,Таблицы!$T$3:$T$212)+1,5,,,Таблицы!$T$1))</f>
        <v>#N/A</v>
      </c>
      <c r="E2323" s="5" t="e">
        <f t="shared" ca="1" si="36"/>
        <v>#N/A</v>
      </c>
    </row>
    <row r="2324" spans="1:5" hidden="1" x14ac:dyDescent="0.3">
      <c r="A2324" t="e">
        <f ca="1">IF('Пятипредметные наборы'!$F26 &gt;=Параметры!$A$2,"{"&amp;'Пятипредметные наборы'!B26&amp;", "&amp;'Пятипредметные наборы'!C26&amp;", "&amp;'Пятипредметные наборы'!D26&amp;", "&amp;'Пятипредметные наборы'!E26&amp;"}","")</f>
        <v>#N/A</v>
      </c>
      <c r="B2324" t="e">
        <f ca="1">IF('Пятипредметные наборы'!$F26 &gt;=Параметры!$A$2,"{"&amp;'Пятипредметные наборы'!A26&amp;"}","")</f>
        <v>#N/A</v>
      </c>
      <c r="C2324" t="e">
        <f ca="1">'Пятипредметные наборы'!$F26/COUNT('Список покупок'!$A$2:$A$31)</f>
        <v>#N/A</v>
      </c>
      <c r="D2324" t="e">
        <f ca="1">'Пятипредметные наборы'!$F26/INDIRECT(ADDRESS(MATCH(A2324,Таблицы!$T$3:$T$212)+1,5,,,Таблицы!$T$1))</f>
        <v>#N/A</v>
      </c>
      <c r="E2324" s="5" t="e">
        <f t="shared" ca="1" si="36"/>
        <v>#N/A</v>
      </c>
    </row>
    <row r="2325" spans="1:5" hidden="1" x14ac:dyDescent="0.3">
      <c r="A2325" t="e">
        <f ca="1">IF('Пятипредметные наборы'!$F27 &gt;=Параметры!$A$2,"{"&amp;'Пятипредметные наборы'!B27&amp;", "&amp;'Пятипредметные наборы'!C27&amp;", "&amp;'Пятипредметные наборы'!D27&amp;", "&amp;'Пятипредметные наборы'!E27&amp;"}","")</f>
        <v>#N/A</v>
      </c>
      <c r="B2325" t="e">
        <f ca="1">IF('Пятипредметные наборы'!$F27 &gt;=Параметры!$A$2,"{"&amp;'Пятипредметные наборы'!A27&amp;"}","")</f>
        <v>#N/A</v>
      </c>
      <c r="C2325" t="e">
        <f ca="1">'Пятипредметные наборы'!$F27/COUNT('Список покупок'!$A$2:$A$31)</f>
        <v>#N/A</v>
      </c>
      <c r="D2325" t="e">
        <f ca="1">'Пятипредметные наборы'!$F27/INDIRECT(ADDRESS(MATCH(A2325,Таблицы!$T$3:$T$212)+1,5,,,Таблицы!$T$1))</f>
        <v>#N/A</v>
      </c>
      <c r="E2325" s="5" t="e">
        <f t="shared" ca="1" si="36"/>
        <v>#N/A</v>
      </c>
    </row>
    <row r="2326" spans="1:5" hidden="1" x14ac:dyDescent="0.3">
      <c r="A2326" t="e">
        <f ca="1">IF('Пятипредметные наборы'!$F28 &gt;=Параметры!$A$2,"{"&amp;'Пятипредметные наборы'!B28&amp;", "&amp;'Пятипредметные наборы'!C28&amp;", "&amp;'Пятипредметные наборы'!D28&amp;", "&amp;'Пятипредметные наборы'!E28&amp;"}","")</f>
        <v>#N/A</v>
      </c>
      <c r="B2326" t="e">
        <f ca="1">IF('Пятипредметные наборы'!$F28 &gt;=Параметры!$A$2,"{"&amp;'Пятипредметные наборы'!A28&amp;"}","")</f>
        <v>#N/A</v>
      </c>
      <c r="C2326" t="e">
        <f ca="1">'Пятипредметные наборы'!$F28/COUNT('Список покупок'!$A$2:$A$31)</f>
        <v>#N/A</v>
      </c>
      <c r="D2326" t="e">
        <f ca="1">'Пятипредметные наборы'!$F28/INDIRECT(ADDRESS(MATCH(A2326,Таблицы!$T$3:$T$212)+1,5,,,Таблицы!$T$1))</f>
        <v>#N/A</v>
      </c>
      <c r="E2326" s="5" t="e">
        <f t="shared" ca="1" si="36"/>
        <v>#N/A</v>
      </c>
    </row>
    <row r="2327" spans="1:5" hidden="1" x14ac:dyDescent="0.3">
      <c r="A2327" t="e">
        <f ca="1">IF('Пятипредметные наборы'!$F29 &gt;=Параметры!$A$2,"{"&amp;'Пятипредметные наборы'!B29&amp;", "&amp;'Пятипредметные наборы'!C29&amp;", "&amp;'Пятипредметные наборы'!D29&amp;", "&amp;'Пятипредметные наборы'!E29&amp;"}","")</f>
        <v>#N/A</v>
      </c>
      <c r="B2327" t="e">
        <f ca="1">IF('Пятипредметные наборы'!$F29 &gt;=Параметры!$A$2,"{"&amp;'Пятипредметные наборы'!A29&amp;"}","")</f>
        <v>#N/A</v>
      </c>
      <c r="C2327" t="e">
        <f ca="1">'Пятипредметные наборы'!$F29/COUNT('Список покупок'!$A$2:$A$31)</f>
        <v>#N/A</v>
      </c>
      <c r="D2327" t="e">
        <f ca="1">'Пятипредметные наборы'!$F29/INDIRECT(ADDRESS(MATCH(A2327,Таблицы!$T$3:$T$212)+1,5,,,Таблицы!$T$1))</f>
        <v>#N/A</v>
      </c>
      <c r="E2327" s="5" t="e">
        <f t="shared" ca="1" si="36"/>
        <v>#N/A</v>
      </c>
    </row>
    <row r="2328" spans="1:5" hidden="1" x14ac:dyDescent="0.3">
      <c r="A2328" t="e">
        <f ca="1">IF('Пятипредметные наборы'!$F30 &gt;=Параметры!$A$2,"{"&amp;'Пятипредметные наборы'!B30&amp;", "&amp;'Пятипредметные наборы'!C30&amp;", "&amp;'Пятипредметные наборы'!D30&amp;", "&amp;'Пятипредметные наборы'!E30&amp;"}","")</f>
        <v>#N/A</v>
      </c>
      <c r="B2328" t="e">
        <f ca="1">IF('Пятипредметные наборы'!$F30 &gt;=Параметры!$A$2,"{"&amp;'Пятипредметные наборы'!A30&amp;"}","")</f>
        <v>#N/A</v>
      </c>
      <c r="C2328" t="e">
        <f ca="1">'Пятипредметные наборы'!$F30/COUNT('Список покупок'!$A$2:$A$31)</f>
        <v>#N/A</v>
      </c>
      <c r="D2328" t="e">
        <f ca="1">'Пятипредметные наборы'!$F30/INDIRECT(ADDRESS(MATCH(A2328,Таблицы!$T$3:$T$212)+1,5,,,Таблицы!$T$1))</f>
        <v>#N/A</v>
      </c>
      <c r="E2328" s="5" t="e">
        <f t="shared" ca="1" si="36"/>
        <v>#N/A</v>
      </c>
    </row>
    <row r="2329" spans="1:5" hidden="1" x14ac:dyDescent="0.3">
      <c r="A2329" t="str">
        <f ca="1">IF('Пятипредметные наборы'!$F31 &gt;=Параметры!$A$2,"{"&amp;'Пятипредметные наборы'!B31&amp;", "&amp;'Пятипредметные наборы'!C31&amp;", "&amp;'Пятипредметные наборы'!D31&amp;", "&amp;'Пятипредметные наборы'!E31&amp;"}","")</f>
        <v/>
      </c>
      <c r="B2329" t="str">
        <f ca="1">IF('Пятипредметные наборы'!$F31 &gt;=Параметры!$A$2,"{"&amp;'Пятипредметные наборы'!A31&amp;"}","")</f>
        <v/>
      </c>
      <c r="C2329">
        <f ca="1">'Пятипредметные наборы'!$F31/COUNT('Список покупок'!$A$2:$A$31)</f>
        <v>6.6666666666666666E-2</v>
      </c>
      <c r="D2329" t="e">
        <f ca="1">'Пятипредметные наборы'!$F31/INDIRECT(ADDRESS(MATCH(A2329,Таблицы!$T$3:$T$212)+1,5,,,Таблицы!$T$1))</f>
        <v>#N/A</v>
      </c>
      <c r="E2329" s="5" t="e">
        <f t="shared" ca="1" si="36"/>
        <v>#N/A</v>
      </c>
    </row>
    <row r="2330" spans="1:5" hidden="1" x14ac:dyDescent="0.3">
      <c r="A2330" t="e">
        <f ca="1">IF('Пятипредметные наборы'!$F32 &gt;=Параметры!$A$2,"{"&amp;'Пятипредметные наборы'!B32&amp;", "&amp;'Пятипредметные наборы'!C32&amp;", "&amp;'Пятипредметные наборы'!D32&amp;", "&amp;'Пятипредметные наборы'!E32&amp;"}","")</f>
        <v>#N/A</v>
      </c>
      <c r="B2330" t="e">
        <f ca="1">IF('Пятипредметные наборы'!$F32 &gt;=Параметры!$A$2,"{"&amp;'Пятипредметные наборы'!A32&amp;"}","")</f>
        <v>#N/A</v>
      </c>
      <c r="C2330" t="e">
        <f ca="1">'Пятипредметные наборы'!$F32/COUNT('Список покупок'!$A$2:$A$31)</f>
        <v>#N/A</v>
      </c>
      <c r="D2330" t="e">
        <f ca="1">'Пятипредметные наборы'!$F32/INDIRECT(ADDRESS(MATCH(A2330,Таблицы!$T$3:$T$212)+1,5,,,Таблицы!$T$1))</f>
        <v>#N/A</v>
      </c>
      <c r="E2330" s="5" t="e">
        <f t="shared" ca="1" si="36"/>
        <v>#N/A</v>
      </c>
    </row>
    <row r="2331" spans="1:5" hidden="1" x14ac:dyDescent="0.3">
      <c r="A2331" t="e">
        <f ca="1">IF('Пятипредметные наборы'!$F33 &gt;=Параметры!$A$2,"{"&amp;'Пятипредметные наборы'!B33&amp;", "&amp;'Пятипредметные наборы'!C33&amp;", "&amp;'Пятипредметные наборы'!D33&amp;", "&amp;'Пятипредметные наборы'!E33&amp;"}","")</f>
        <v>#N/A</v>
      </c>
      <c r="B2331" t="e">
        <f ca="1">IF('Пятипредметные наборы'!$F33 &gt;=Параметры!$A$2,"{"&amp;'Пятипредметные наборы'!A33&amp;"}","")</f>
        <v>#N/A</v>
      </c>
      <c r="C2331" t="e">
        <f ca="1">'Пятипредметные наборы'!$F33/COUNT('Список покупок'!$A$2:$A$31)</f>
        <v>#N/A</v>
      </c>
      <c r="D2331" t="e">
        <f ca="1">'Пятипредметные наборы'!$F33/INDIRECT(ADDRESS(MATCH(A2331,Таблицы!$T$3:$T$212)+1,5,,,Таблицы!$T$1))</f>
        <v>#N/A</v>
      </c>
      <c r="E2331" s="5" t="e">
        <f t="shared" ca="1" si="36"/>
        <v>#N/A</v>
      </c>
    </row>
    <row r="2332" spans="1:5" hidden="1" x14ac:dyDescent="0.3">
      <c r="A2332" t="e">
        <f ca="1">IF('Пятипредметные наборы'!$F34 &gt;=Параметры!$A$2,"{"&amp;'Пятипредметные наборы'!B34&amp;", "&amp;'Пятипредметные наборы'!C34&amp;", "&amp;'Пятипредметные наборы'!D34&amp;", "&amp;'Пятипредметные наборы'!E34&amp;"}","")</f>
        <v>#N/A</v>
      </c>
      <c r="B2332" t="e">
        <f ca="1">IF('Пятипредметные наборы'!$F34 &gt;=Параметры!$A$2,"{"&amp;'Пятипредметные наборы'!A34&amp;"}","")</f>
        <v>#N/A</v>
      </c>
      <c r="C2332" t="e">
        <f ca="1">'Пятипредметные наборы'!$F34/COUNT('Список покупок'!$A$2:$A$31)</f>
        <v>#N/A</v>
      </c>
      <c r="D2332" t="e">
        <f ca="1">'Пятипредметные наборы'!$F34/INDIRECT(ADDRESS(MATCH(A2332,Таблицы!$T$3:$T$212)+1,5,,,Таблицы!$T$1))</f>
        <v>#N/A</v>
      </c>
      <c r="E2332" s="5" t="e">
        <f t="shared" ca="1" si="36"/>
        <v>#N/A</v>
      </c>
    </row>
    <row r="2333" spans="1:5" hidden="1" x14ac:dyDescent="0.3">
      <c r="A2333" t="e">
        <f ca="1">IF('Пятипредметные наборы'!$F35 &gt;=Параметры!$A$2,"{"&amp;'Пятипредметные наборы'!B35&amp;", "&amp;'Пятипредметные наборы'!C35&amp;", "&amp;'Пятипредметные наборы'!D35&amp;", "&amp;'Пятипредметные наборы'!E35&amp;"}","")</f>
        <v>#N/A</v>
      </c>
      <c r="B2333" t="e">
        <f ca="1">IF('Пятипредметные наборы'!$F35 &gt;=Параметры!$A$2,"{"&amp;'Пятипредметные наборы'!A35&amp;"}","")</f>
        <v>#N/A</v>
      </c>
      <c r="C2333" t="e">
        <f ca="1">'Пятипредметные наборы'!$F35/COUNT('Список покупок'!$A$2:$A$31)</f>
        <v>#N/A</v>
      </c>
      <c r="D2333" t="e">
        <f ca="1">'Пятипредметные наборы'!$F35/INDIRECT(ADDRESS(MATCH(A2333,Таблицы!$T$3:$T$212)+1,5,,,Таблицы!$T$1))</f>
        <v>#N/A</v>
      </c>
      <c r="E2333" s="5" t="e">
        <f t="shared" ca="1" si="36"/>
        <v>#N/A</v>
      </c>
    </row>
    <row r="2334" spans="1:5" hidden="1" x14ac:dyDescent="0.3">
      <c r="A2334" t="str">
        <f ca="1">IF('Пятипредметные наборы'!$F36 &gt;=Параметры!$A$2,"{"&amp;'Пятипредметные наборы'!B36&amp;", "&amp;'Пятипредметные наборы'!C36&amp;", "&amp;'Пятипредметные наборы'!D36&amp;", "&amp;'Пятипредметные наборы'!E36&amp;"}","")</f>
        <v/>
      </c>
      <c r="B2334" t="str">
        <f ca="1">IF('Пятипредметные наборы'!$F36 &gt;=Параметры!$A$2,"{"&amp;'Пятипредметные наборы'!A36&amp;"}","")</f>
        <v/>
      </c>
      <c r="C2334">
        <f ca="1">'Пятипредметные наборы'!$F36/COUNT('Список покупок'!$A$2:$A$31)</f>
        <v>0</v>
      </c>
      <c r="D2334" t="e">
        <f ca="1">'Пятипредметные наборы'!$F36/INDIRECT(ADDRESS(MATCH(A2334,Таблицы!$T$3:$T$212)+1,5,,,Таблицы!$T$1))</f>
        <v>#N/A</v>
      </c>
      <c r="E2334" s="5" t="e">
        <f t="shared" ca="1" si="36"/>
        <v>#N/A</v>
      </c>
    </row>
    <row r="2335" spans="1:5" hidden="1" x14ac:dyDescent="0.3">
      <c r="A2335" t="e">
        <f ca="1">IF('Пятипредметные наборы'!$F37 &gt;=Параметры!$A$2,"{"&amp;'Пятипредметные наборы'!B37&amp;", "&amp;'Пятипредметные наборы'!C37&amp;", "&amp;'Пятипредметные наборы'!D37&amp;", "&amp;'Пятипредметные наборы'!E37&amp;"}","")</f>
        <v>#N/A</v>
      </c>
      <c r="B2335" t="e">
        <f ca="1">IF('Пятипредметные наборы'!$F37 &gt;=Параметры!$A$2,"{"&amp;'Пятипредметные наборы'!A37&amp;"}","")</f>
        <v>#N/A</v>
      </c>
      <c r="C2335" t="e">
        <f ca="1">'Пятипредметные наборы'!$F37/COUNT('Список покупок'!$A$2:$A$31)</f>
        <v>#N/A</v>
      </c>
      <c r="D2335" t="e">
        <f ca="1">'Пятипредметные наборы'!$F37/INDIRECT(ADDRESS(MATCH(A2335,Таблицы!$T$3:$T$212)+1,5,,,Таблицы!$T$1))</f>
        <v>#N/A</v>
      </c>
      <c r="E2335" s="5" t="e">
        <f t="shared" ca="1" si="36"/>
        <v>#N/A</v>
      </c>
    </row>
    <row r="2336" spans="1:5" hidden="1" x14ac:dyDescent="0.3">
      <c r="A2336" t="e">
        <f ca="1">IF('Пятипредметные наборы'!$F38 &gt;=Параметры!$A$2,"{"&amp;'Пятипредметные наборы'!B38&amp;", "&amp;'Пятипредметные наборы'!C38&amp;", "&amp;'Пятипредметные наборы'!D38&amp;", "&amp;'Пятипредметные наборы'!E38&amp;"}","")</f>
        <v>#N/A</v>
      </c>
      <c r="B2336" t="e">
        <f ca="1">IF('Пятипредметные наборы'!$F38 &gt;=Параметры!$A$2,"{"&amp;'Пятипредметные наборы'!A38&amp;"}","")</f>
        <v>#N/A</v>
      </c>
      <c r="C2336" t="e">
        <f ca="1">'Пятипредметные наборы'!$F38/COUNT('Список покупок'!$A$2:$A$31)</f>
        <v>#N/A</v>
      </c>
      <c r="D2336" t="e">
        <f ca="1">'Пятипредметные наборы'!$F38/INDIRECT(ADDRESS(MATCH(A2336,Таблицы!$T$3:$T$212)+1,5,,,Таблицы!$T$1))</f>
        <v>#N/A</v>
      </c>
      <c r="E2336" s="5" t="e">
        <f t="shared" ca="1" si="36"/>
        <v>#N/A</v>
      </c>
    </row>
    <row r="2337" spans="1:5" hidden="1" x14ac:dyDescent="0.3">
      <c r="A2337" t="e">
        <f ca="1">IF('Пятипредметные наборы'!$F39 &gt;=Параметры!$A$2,"{"&amp;'Пятипредметные наборы'!B39&amp;", "&amp;'Пятипредметные наборы'!C39&amp;", "&amp;'Пятипредметные наборы'!D39&amp;", "&amp;'Пятипредметные наборы'!E39&amp;"}","")</f>
        <v>#N/A</v>
      </c>
      <c r="B2337" t="e">
        <f ca="1">IF('Пятипредметные наборы'!$F39 &gt;=Параметры!$A$2,"{"&amp;'Пятипредметные наборы'!A39&amp;"}","")</f>
        <v>#N/A</v>
      </c>
      <c r="C2337" t="e">
        <f ca="1">'Пятипредметные наборы'!$F39/COUNT('Список покупок'!$A$2:$A$31)</f>
        <v>#N/A</v>
      </c>
      <c r="D2337" t="e">
        <f ca="1">'Пятипредметные наборы'!$F39/INDIRECT(ADDRESS(MATCH(A2337,Таблицы!$T$3:$T$212)+1,5,,,Таблицы!$T$1))</f>
        <v>#N/A</v>
      </c>
      <c r="E2337" s="5" t="e">
        <f t="shared" ca="1" si="36"/>
        <v>#N/A</v>
      </c>
    </row>
    <row r="2338" spans="1:5" hidden="1" x14ac:dyDescent="0.3">
      <c r="A2338" t="e">
        <f ca="1">IF('Пятипредметные наборы'!$F40 &gt;=Параметры!$A$2,"{"&amp;'Пятипредметные наборы'!B40&amp;", "&amp;'Пятипредметные наборы'!C40&amp;", "&amp;'Пятипредметные наборы'!D40&amp;", "&amp;'Пятипредметные наборы'!E40&amp;"}","")</f>
        <v>#N/A</v>
      </c>
      <c r="B2338" t="e">
        <f ca="1">IF('Пятипредметные наборы'!$F40 &gt;=Параметры!$A$2,"{"&amp;'Пятипредметные наборы'!A40&amp;"}","")</f>
        <v>#N/A</v>
      </c>
      <c r="C2338" t="e">
        <f ca="1">'Пятипредметные наборы'!$F40/COUNT('Список покупок'!$A$2:$A$31)</f>
        <v>#N/A</v>
      </c>
      <c r="D2338" t="e">
        <f ca="1">'Пятипредметные наборы'!$F40/INDIRECT(ADDRESS(MATCH(A2338,Таблицы!$T$3:$T$212)+1,5,,,Таблицы!$T$1))</f>
        <v>#N/A</v>
      </c>
      <c r="E2338" s="5" t="e">
        <f t="shared" ca="1" si="36"/>
        <v>#N/A</v>
      </c>
    </row>
    <row r="2339" spans="1:5" hidden="1" x14ac:dyDescent="0.3">
      <c r="A2339" t="e">
        <f ca="1">IF('Пятипредметные наборы'!$F41 &gt;=Параметры!$A$2,"{"&amp;'Пятипредметные наборы'!B41&amp;", "&amp;'Пятипредметные наборы'!C41&amp;", "&amp;'Пятипредметные наборы'!D41&amp;", "&amp;'Пятипредметные наборы'!E41&amp;"}","")</f>
        <v>#N/A</v>
      </c>
      <c r="B2339" t="e">
        <f ca="1">IF('Пятипредметные наборы'!$F41 &gt;=Параметры!$A$2,"{"&amp;'Пятипредметные наборы'!A41&amp;"}","")</f>
        <v>#N/A</v>
      </c>
      <c r="C2339" t="e">
        <f ca="1">'Пятипредметные наборы'!$F41/COUNT('Список покупок'!$A$2:$A$31)</f>
        <v>#N/A</v>
      </c>
      <c r="D2339" t="e">
        <f ca="1">'Пятипредметные наборы'!$F41/INDIRECT(ADDRESS(MATCH(A2339,Таблицы!$T$3:$T$212)+1,5,,,Таблицы!$T$1))</f>
        <v>#N/A</v>
      </c>
      <c r="E2339" s="5" t="e">
        <f t="shared" ca="1" si="36"/>
        <v>#N/A</v>
      </c>
    </row>
    <row r="2340" spans="1:5" hidden="1" x14ac:dyDescent="0.3">
      <c r="A2340" t="e">
        <f ca="1">IF('Пятипредметные наборы'!$F42 &gt;=Параметры!$A$2,"{"&amp;'Пятипредметные наборы'!B42&amp;", "&amp;'Пятипредметные наборы'!C42&amp;", "&amp;'Пятипредметные наборы'!D42&amp;", "&amp;'Пятипредметные наборы'!E42&amp;"}","")</f>
        <v>#N/A</v>
      </c>
      <c r="B2340" t="e">
        <f ca="1">IF('Пятипредметные наборы'!$F42 &gt;=Параметры!$A$2,"{"&amp;'Пятипредметные наборы'!A42&amp;"}","")</f>
        <v>#N/A</v>
      </c>
      <c r="C2340" t="e">
        <f ca="1">'Пятипредметные наборы'!$F42/COUNT('Список покупок'!$A$2:$A$31)</f>
        <v>#N/A</v>
      </c>
      <c r="D2340" t="e">
        <f ca="1">'Пятипредметные наборы'!$F42/INDIRECT(ADDRESS(MATCH(A2340,Таблицы!$T$3:$T$212)+1,5,,,Таблицы!$T$1))</f>
        <v>#N/A</v>
      </c>
      <c r="E2340" s="5" t="e">
        <f t="shared" ca="1" si="36"/>
        <v>#N/A</v>
      </c>
    </row>
    <row r="2341" spans="1:5" hidden="1" x14ac:dyDescent="0.3">
      <c r="A2341" t="e">
        <f ca="1">IF('Пятипредметные наборы'!$F43 &gt;=Параметры!$A$2,"{"&amp;'Пятипредметные наборы'!B43&amp;", "&amp;'Пятипредметные наборы'!C43&amp;", "&amp;'Пятипредметные наборы'!D43&amp;", "&amp;'Пятипредметные наборы'!E43&amp;"}","")</f>
        <v>#N/A</v>
      </c>
      <c r="B2341" t="e">
        <f ca="1">IF('Пятипредметные наборы'!$F43 &gt;=Параметры!$A$2,"{"&amp;'Пятипредметные наборы'!A43&amp;"}","")</f>
        <v>#N/A</v>
      </c>
      <c r="C2341" t="e">
        <f ca="1">'Пятипредметные наборы'!$F43/COUNT('Список покупок'!$A$2:$A$31)</f>
        <v>#N/A</v>
      </c>
      <c r="D2341" t="e">
        <f ca="1">'Пятипредметные наборы'!$F43/INDIRECT(ADDRESS(MATCH(A2341,Таблицы!$T$3:$T$212)+1,5,,,Таблицы!$T$1))</f>
        <v>#N/A</v>
      </c>
      <c r="E2341" s="5" t="e">
        <f t="shared" ca="1" si="36"/>
        <v>#N/A</v>
      </c>
    </row>
    <row r="2342" spans="1:5" hidden="1" x14ac:dyDescent="0.3">
      <c r="A2342" t="e">
        <f ca="1">IF('Пятипредметные наборы'!$F44 &gt;=Параметры!$A$2,"{"&amp;'Пятипредметные наборы'!B44&amp;", "&amp;'Пятипредметные наборы'!C44&amp;", "&amp;'Пятипредметные наборы'!D44&amp;", "&amp;'Пятипредметные наборы'!E44&amp;"}","")</f>
        <v>#N/A</v>
      </c>
      <c r="B2342" t="e">
        <f ca="1">IF('Пятипредметные наборы'!$F44 &gt;=Параметры!$A$2,"{"&amp;'Пятипредметные наборы'!A44&amp;"}","")</f>
        <v>#N/A</v>
      </c>
      <c r="C2342" t="e">
        <f ca="1">'Пятипредметные наборы'!$F44/COUNT('Список покупок'!$A$2:$A$31)</f>
        <v>#N/A</v>
      </c>
      <c r="D2342" t="e">
        <f ca="1">'Пятипредметные наборы'!$F44/INDIRECT(ADDRESS(MATCH(A2342,Таблицы!$T$3:$T$212)+1,5,,,Таблицы!$T$1))</f>
        <v>#N/A</v>
      </c>
      <c r="E2342" s="5" t="e">
        <f t="shared" ca="1" si="36"/>
        <v>#N/A</v>
      </c>
    </row>
    <row r="2343" spans="1:5" hidden="1" x14ac:dyDescent="0.3">
      <c r="A2343" t="e">
        <f ca="1">IF('Пятипредметные наборы'!$F45 &gt;=Параметры!$A$2,"{"&amp;'Пятипредметные наборы'!B45&amp;", "&amp;'Пятипредметные наборы'!C45&amp;", "&amp;'Пятипредметные наборы'!D45&amp;", "&amp;'Пятипредметные наборы'!E45&amp;"}","")</f>
        <v>#N/A</v>
      </c>
      <c r="B2343" t="e">
        <f ca="1">IF('Пятипредметные наборы'!$F45 &gt;=Параметры!$A$2,"{"&amp;'Пятипредметные наборы'!A45&amp;"}","")</f>
        <v>#N/A</v>
      </c>
      <c r="C2343" t="e">
        <f ca="1">'Пятипредметные наборы'!$F45/COUNT('Список покупок'!$A$2:$A$31)</f>
        <v>#N/A</v>
      </c>
      <c r="D2343" t="e">
        <f ca="1">'Пятипредметные наборы'!$F45/INDIRECT(ADDRESS(MATCH(A2343,Таблицы!$T$3:$T$212)+1,5,,,Таблицы!$T$1))</f>
        <v>#N/A</v>
      </c>
      <c r="E2343" s="5" t="e">
        <f t="shared" ca="1" si="36"/>
        <v>#N/A</v>
      </c>
    </row>
    <row r="2344" spans="1:5" hidden="1" x14ac:dyDescent="0.3">
      <c r="A2344" t="e">
        <f ca="1">IF('Пятипредметные наборы'!$F46 &gt;=Параметры!$A$2,"{"&amp;'Пятипредметные наборы'!B46&amp;", "&amp;'Пятипредметные наборы'!C46&amp;", "&amp;'Пятипредметные наборы'!D46&amp;", "&amp;'Пятипредметные наборы'!E46&amp;"}","")</f>
        <v>#N/A</v>
      </c>
      <c r="B2344" t="e">
        <f ca="1">IF('Пятипредметные наборы'!$F46 &gt;=Параметры!$A$2,"{"&amp;'Пятипредметные наборы'!A46&amp;"}","")</f>
        <v>#N/A</v>
      </c>
      <c r="C2344" t="e">
        <f ca="1">'Пятипредметные наборы'!$F46/COUNT('Список покупок'!$A$2:$A$31)</f>
        <v>#N/A</v>
      </c>
      <c r="D2344" t="e">
        <f ca="1">'Пятипредметные наборы'!$F46/INDIRECT(ADDRESS(MATCH(A2344,Таблицы!$T$3:$T$212)+1,5,,,Таблицы!$T$1))</f>
        <v>#N/A</v>
      </c>
      <c r="E2344" s="5" t="e">
        <f t="shared" ca="1" si="36"/>
        <v>#N/A</v>
      </c>
    </row>
    <row r="2345" spans="1:5" hidden="1" x14ac:dyDescent="0.3">
      <c r="A2345" t="str">
        <f ca="1">IF('Пятипредметные наборы'!$F47 &gt;=Параметры!$A$2,"{"&amp;'Пятипредметные наборы'!B47&amp;", "&amp;'Пятипредметные наборы'!C47&amp;", "&amp;'Пятипредметные наборы'!D47&amp;", "&amp;'Пятипредметные наборы'!E47&amp;"}","")</f>
        <v/>
      </c>
      <c r="B2345" t="str">
        <f ca="1">IF('Пятипредметные наборы'!$F47 &gt;=Параметры!$A$2,"{"&amp;'Пятипредметные наборы'!A47&amp;"}","")</f>
        <v/>
      </c>
      <c r="C2345">
        <f ca="1">'Пятипредметные наборы'!$F47/COUNT('Список покупок'!$A$2:$A$31)</f>
        <v>3.3333333333333333E-2</v>
      </c>
      <c r="D2345" t="e">
        <f ca="1">'Пятипредметные наборы'!$F47/INDIRECT(ADDRESS(MATCH(A2345,Таблицы!$T$3:$T$212)+1,5,,,Таблицы!$T$1))</f>
        <v>#N/A</v>
      </c>
      <c r="E2345" s="5" t="e">
        <f t="shared" ca="1" si="36"/>
        <v>#N/A</v>
      </c>
    </row>
    <row r="2346" spans="1:5" hidden="1" x14ac:dyDescent="0.3">
      <c r="A2346" t="e">
        <f ca="1">IF('Пятипредметные наборы'!$F48 &gt;=Параметры!$A$2,"{"&amp;'Пятипредметные наборы'!B48&amp;", "&amp;'Пятипредметные наборы'!C48&amp;", "&amp;'Пятипредметные наборы'!D48&amp;", "&amp;'Пятипредметные наборы'!E48&amp;"}","")</f>
        <v>#N/A</v>
      </c>
      <c r="B2346" t="e">
        <f ca="1">IF('Пятипредметные наборы'!$F48 &gt;=Параметры!$A$2,"{"&amp;'Пятипредметные наборы'!A48&amp;"}","")</f>
        <v>#N/A</v>
      </c>
      <c r="C2346" t="e">
        <f ca="1">'Пятипредметные наборы'!$F48/COUNT('Список покупок'!$A$2:$A$31)</f>
        <v>#N/A</v>
      </c>
      <c r="D2346" t="e">
        <f ca="1">'Пятипредметные наборы'!$F48/INDIRECT(ADDRESS(MATCH(A2346,Таблицы!$T$3:$T$212)+1,5,,,Таблицы!$T$1))</f>
        <v>#N/A</v>
      </c>
      <c r="E2346" s="5" t="e">
        <f t="shared" ca="1" si="36"/>
        <v>#N/A</v>
      </c>
    </row>
    <row r="2347" spans="1:5" hidden="1" x14ac:dyDescent="0.3">
      <c r="A2347" t="e">
        <f ca="1">IF('Пятипредметные наборы'!$F49 &gt;=Параметры!$A$2,"{"&amp;'Пятипредметные наборы'!B49&amp;", "&amp;'Пятипредметные наборы'!C49&amp;", "&amp;'Пятипредметные наборы'!D49&amp;", "&amp;'Пятипредметные наборы'!E49&amp;"}","")</f>
        <v>#N/A</v>
      </c>
      <c r="B2347" t="e">
        <f ca="1">IF('Пятипредметные наборы'!$F49 &gt;=Параметры!$A$2,"{"&amp;'Пятипредметные наборы'!A49&amp;"}","")</f>
        <v>#N/A</v>
      </c>
      <c r="C2347" t="e">
        <f ca="1">'Пятипредметные наборы'!$F49/COUNT('Список покупок'!$A$2:$A$31)</f>
        <v>#N/A</v>
      </c>
      <c r="D2347" t="e">
        <f ca="1">'Пятипредметные наборы'!$F49/INDIRECT(ADDRESS(MATCH(A2347,Таблицы!$T$3:$T$212)+1,5,,,Таблицы!$T$1))</f>
        <v>#N/A</v>
      </c>
      <c r="E2347" s="5" t="e">
        <f t="shared" ca="1" si="36"/>
        <v>#N/A</v>
      </c>
    </row>
    <row r="2348" spans="1:5" hidden="1" x14ac:dyDescent="0.3">
      <c r="A2348" t="e">
        <f ca="1">IF('Пятипредметные наборы'!$F50 &gt;=Параметры!$A$2,"{"&amp;'Пятипредметные наборы'!B50&amp;", "&amp;'Пятипредметные наборы'!C50&amp;", "&amp;'Пятипредметные наборы'!D50&amp;", "&amp;'Пятипредметные наборы'!E50&amp;"}","")</f>
        <v>#N/A</v>
      </c>
      <c r="B2348" t="e">
        <f ca="1">IF('Пятипредметные наборы'!$F50 &gt;=Параметры!$A$2,"{"&amp;'Пятипредметные наборы'!A50&amp;"}","")</f>
        <v>#N/A</v>
      </c>
      <c r="C2348" t="e">
        <f ca="1">'Пятипредметные наборы'!$F50/COUNT('Список покупок'!$A$2:$A$31)</f>
        <v>#N/A</v>
      </c>
      <c r="D2348" t="e">
        <f ca="1">'Пятипредметные наборы'!$F50/INDIRECT(ADDRESS(MATCH(A2348,Таблицы!$T$3:$T$212)+1,5,,,Таблицы!$T$1))</f>
        <v>#N/A</v>
      </c>
      <c r="E2348" s="5" t="e">
        <f t="shared" ca="1" si="36"/>
        <v>#N/A</v>
      </c>
    </row>
    <row r="2349" spans="1:5" hidden="1" x14ac:dyDescent="0.3">
      <c r="A2349" t="e">
        <f ca="1">IF('Пятипредметные наборы'!$F51 &gt;=Параметры!$A$2,"{"&amp;'Пятипредметные наборы'!B51&amp;", "&amp;'Пятипредметные наборы'!C51&amp;", "&amp;'Пятипредметные наборы'!D51&amp;", "&amp;'Пятипредметные наборы'!E51&amp;"}","")</f>
        <v>#N/A</v>
      </c>
      <c r="B2349" t="e">
        <f ca="1">IF('Пятипредметные наборы'!$F51 &gt;=Параметры!$A$2,"{"&amp;'Пятипредметные наборы'!A51&amp;"}","")</f>
        <v>#N/A</v>
      </c>
      <c r="C2349" t="e">
        <f ca="1">'Пятипредметные наборы'!$F51/COUNT('Список покупок'!$A$2:$A$31)</f>
        <v>#N/A</v>
      </c>
      <c r="D2349" t="e">
        <f ca="1">'Пятипредметные наборы'!$F51/INDIRECT(ADDRESS(MATCH(A2349,Таблицы!$T$3:$T$212)+1,5,,,Таблицы!$T$1))</f>
        <v>#N/A</v>
      </c>
      <c r="E2349" s="5" t="e">
        <f t="shared" ca="1" si="36"/>
        <v>#N/A</v>
      </c>
    </row>
    <row r="2350" spans="1:5" hidden="1" x14ac:dyDescent="0.3">
      <c r="A2350" t="e">
        <f ca="1">IF('Пятипредметные наборы'!$F52 &gt;=Параметры!$A$2,"{"&amp;'Пятипредметные наборы'!B52&amp;", "&amp;'Пятипредметные наборы'!C52&amp;", "&amp;'Пятипредметные наборы'!D52&amp;", "&amp;'Пятипредметные наборы'!E52&amp;"}","")</f>
        <v>#N/A</v>
      </c>
      <c r="B2350" t="e">
        <f ca="1">IF('Пятипредметные наборы'!$F52 &gt;=Параметры!$A$2,"{"&amp;'Пятипредметные наборы'!A52&amp;"}","")</f>
        <v>#N/A</v>
      </c>
      <c r="C2350" t="e">
        <f ca="1">'Пятипредметные наборы'!$F52/COUNT('Список покупок'!$A$2:$A$31)</f>
        <v>#N/A</v>
      </c>
      <c r="D2350" t="e">
        <f ca="1">'Пятипредметные наборы'!$F52/INDIRECT(ADDRESS(MATCH(A2350,Таблицы!$T$3:$T$212)+1,5,,,Таблицы!$T$1))</f>
        <v>#N/A</v>
      </c>
      <c r="E2350" s="5" t="e">
        <f t="shared" ca="1" si="36"/>
        <v>#N/A</v>
      </c>
    </row>
    <row r="2351" spans="1:5" hidden="1" x14ac:dyDescent="0.3">
      <c r="A2351" t="e">
        <f ca="1">IF('Пятипредметные наборы'!$F53 &gt;=Параметры!$A$2,"{"&amp;'Пятипредметные наборы'!B53&amp;", "&amp;'Пятипредметные наборы'!C53&amp;", "&amp;'Пятипредметные наборы'!D53&amp;", "&amp;'Пятипредметные наборы'!E53&amp;"}","")</f>
        <v>#N/A</v>
      </c>
      <c r="B2351" t="e">
        <f ca="1">IF('Пятипредметные наборы'!$F53 &gt;=Параметры!$A$2,"{"&amp;'Пятипредметные наборы'!A53&amp;"}","")</f>
        <v>#N/A</v>
      </c>
      <c r="C2351" t="e">
        <f ca="1">'Пятипредметные наборы'!$F53/COUNT('Список покупок'!$A$2:$A$31)</f>
        <v>#N/A</v>
      </c>
      <c r="D2351" t="e">
        <f ca="1">'Пятипредметные наборы'!$F53/INDIRECT(ADDRESS(MATCH(A2351,Таблицы!$T$3:$T$212)+1,5,,,Таблицы!$T$1))</f>
        <v>#N/A</v>
      </c>
      <c r="E2351" s="5" t="e">
        <f t="shared" ca="1" si="36"/>
        <v>#N/A</v>
      </c>
    </row>
    <row r="2352" spans="1:5" hidden="1" x14ac:dyDescent="0.3">
      <c r="A2352" t="e">
        <f ca="1">IF('Пятипредметные наборы'!$F54 &gt;=Параметры!$A$2,"{"&amp;'Пятипредметные наборы'!B54&amp;", "&amp;'Пятипредметные наборы'!C54&amp;", "&amp;'Пятипредметные наборы'!D54&amp;", "&amp;'Пятипредметные наборы'!E54&amp;"}","")</f>
        <v>#N/A</v>
      </c>
      <c r="B2352" t="e">
        <f ca="1">IF('Пятипредметные наборы'!$F54 &gt;=Параметры!$A$2,"{"&amp;'Пятипредметные наборы'!A54&amp;"}","")</f>
        <v>#N/A</v>
      </c>
      <c r="C2352" t="e">
        <f ca="1">'Пятипредметные наборы'!$F54/COUNT('Список покупок'!$A$2:$A$31)</f>
        <v>#N/A</v>
      </c>
      <c r="D2352" t="e">
        <f ca="1">'Пятипредметные наборы'!$F54/INDIRECT(ADDRESS(MATCH(A2352,Таблицы!$T$3:$T$212)+1,5,,,Таблицы!$T$1))</f>
        <v>#N/A</v>
      </c>
      <c r="E2352" s="5" t="e">
        <f t="shared" ca="1" si="36"/>
        <v>#N/A</v>
      </c>
    </row>
    <row r="2353" spans="1:5" hidden="1" x14ac:dyDescent="0.3">
      <c r="A2353" t="e">
        <f ca="1">IF('Пятипредметные наборы'!$F55 &gt;=Параметры!$A$2,"{"&amp;'Пятипредметные наборы'!B55&amp;", "&amp;'Пятипредметные наборы'!C55&amp;", "&amp;'Пятипредметные наборы'!D55&amp;", "&amp;'Пятипредметные наборы'!E55&amp;"}","")</f>
        <v>#N/A</v>
      </c>
      <c r="B2353" t="e">
        <f ca="1">IF('Пятипредметные наборы'!$F55 &gt;=Параметры!$A$2,"{"&amp;'Пятипредметные наборы'!A55&amp;"}","")</f>
        <v>#N/A</v>
      </c>
      <c r="C2353" t="e">
        <f ca="1">'Пятипредметные наборы'!$F55/COUNT('Список покупок'!$A$2:$A$31)</f>
        <v>#N/A</v>
      </c>
      <c r="D2353" t="e">
        <f ca="1">'Пятипредметные наборы'!$F55/INDIRECT(ADDRESS(MATCH(A2353,Таблицы!$T$3:$T$212)+1,5,,,Таблицы!$T$1))</f>
        <v>#N/A</v>
      </c>
      <c r="E2353" s="5" t="e">
        <f t="shared" ca="1" si="36"/>
        <v>#N/A</v>
      </c>
    </row>
    <row r="2354" spans="1:5" hidden="1" x14ac:dyDescent="0.3">
      <c r="A2354" t="e">
        <f ca="1">IF('Пятипредметные наборы'!$F56 &gt;=Параметры!$A$2,"{"&amp;'Пятипредметные наборы'!B56&amp;", "&amp;'Пятипредметные наборы'!C56&amp;", "&amp;'Пятипредметные наборы'!D56&amp;", "&amp;'Пятипредметные наборы'!E56&amp;"}","")</f>
        <v>#N/A</v>
      </c>
      <c r="B2354" t="e">
        <f ca="1">IF('Пятипредметные наборы'!$F56 &gt;=Параметры!$A$2,"{"&amp;'Пятипредметные наборы'!A56&amp;"}","")</f>
        <v>#N/A</v>
      </c>
      <c r="C2354" t="e">
        <f ca="1">'Пятипредметные наборы'!$F56/COUNT('Список покупок'!$A$2:$A$31)</f>
        <v>#N/A</v>
      </c>
      <c r="D2354" t="e">
        <f ca="1">'Пятипредметные наборы'!$F56/INDIRECT(ADDRESS(MATCH(A2354,Таблицы!$T$3:$T$212)+1,5,,,Таблицы!$T$1))</f>
        <v>#N/A</v>
      </c>
      <c r="E2354" s="5" t="e">
        <f t="shared" ca="1" si="36"/>
        <v>#N/A</v>
      </c>
    </row>
    <row r="2355" spans="1:5" hidden="1" x14ac:dyDescent="0.3">
      <c r="A2355" t="e">
        <f ca="1">IF('Пятипредметные наборы'!$F57 &gt;=Параметры!$A$2,"{"&amp;'Пятипредметные наборы'!B57&amp;", "&amp;'Пятипредметные наборы'!C57&amp;", "&amp;'Пятипредметные наборы'!D57&amp;", "&amp;'Пятипредметные наборы'!E57&amp;"}","")</f>
        <v>#N/A</v>
      </c>
      <c r="B2355" t="e">
        <f ca="1">IF('Пятипредметные наборы'!$F57 &gt;=Параметры!$A$2,"{"&amp;'Пятипредметные наборы'!A57&amp;"}","")</f>
        <v>#N/A</v>
      </c>
      <c r="C2355" t="e">
        <f ca="1">'Пятипредметные наборы'!$F57/COUNT('Список покупок'!$A$2:$A$31)</f>
        <v>#N/A</v>
      </c>
      <c r="D2355" t="e">
        <f ca="1">'Пятипредметные наборы'!$F57/INDIRECT(ADDRESS(MATCH(A2355,Таблицы!$T$3:$T$212)+1,5,,,Таблицы!$T$1))</f>
        <v>#N/A</v>
      </c>
      <c r="E2355" s="5" t="e">
        <f t="shared" ca="1" si="36"/>
        <v>#N/A</v>
      </c>
    </row>
    <row r="2356" spans="1:5" hidden="1" x14ac:dyDescent="0.3">
      <c r="A2356" t="e">
        <f ca="1">IF('Пятипредметные наборы'!$F58 &gt;=Параметры!$A$2,"{"&amp;'Пятипредметные наборы'!B58&amp;", "&amp;'Пятипредметные наборы'!C58&amp;", "&amp;'Пятипредметные наборы'!D58&amp;", "&amp;'Пятипредметные наборы'!E58&amp;"}","")</f>
        <v>#N/A</v>
      </c>
      <c r="B2356" t="e">
        <f ca="1">IF('Пятипредметные наборы'!$F58 &gt;=Параметры!$A$2,"{"&amp;'Пятипредметные наборы'!A58&amp;"}","")</f>
        <v>#N/A</v>
      </c>
      <c r="C2356" t="e">
        <f ca="1">'Пятипредметные наборы'!$F58/COUNT('Список покупок'!$A$2:$A$31)</f>
        <v>#N/A</v>
      </c>
      <c r="D2356" t="e">
        <f ca="1">'Пятипредметные наборы'!$F58/INDIRECT(ADDRESS(MATCH(A2356,Таблицы!$T$3:$T$212)+1,5,,,Таблицы!$T$1))</f>
        <v>#N/A</v>
      </c>
      <c r="E2356" s="5" t="e">
        <f t="shared" ca="1" si="36"/>
        <v>#N/A</v>
      </c>
    </row>
    <row r="2357" spans="1:5" hidden="1" x14ac:dyDescent="0.3">
      <c r="A2357" t="e">
        <f ca="1">IF('Пятипредметные наборы'!$F59 &gt;=Параметры!$A$2,"{"&amp;'Пятипредметные наборы'!B59&amp;", "&amp;'Пятипредметные наборы'!C59&amp;", "&amp;'Пятипредметные наборы'!D59&amp;", "&amp;'Пятипредметные наборы'!E59&amp;"}","")</f>
        <v>#N/A</v>
      </c>
      <c r="B2357" t="e">
        <f ca="1">IF('Пятипредметные наборы'!$F59 &gt;=Параметры!$A$2,"{"&amp;'Пятипредметные наборы'!A59&amp;"}","")</f>
        <v>#N/A</v>
      </c>
      <c r="C2357" t="e">
        <f ca="1">'Пятипредметные наборы'!$F59/COUNT('Список покупок'!$A$2:$A$31)</f>
        <v>#N/A</v>
      </c>
      <c r="D2357" t="e">
        <f ca="1">'Пятипредметные наборы'!$F59/INDIRECT(ADDRESS(MATCH(A2357,Таблицы!$T$3:$T$212)+1,5,,,Таблицы!$T$1))</f>
        <v>#N/A</v>
      </c>
      <c r="E2357" s="5" t="e">
        <f t="shared" ca="1" si="36"/>
        <v>#N/A</v>
      </c>
    </row>
    <row r="2358" spans="1:5" hidden="1" x14ac:dyDescent="0.3">
      <c r="A2358" t="e">
        <f ca="1">IF('Пятипредметные наборы'!$F60 &gt;=Параметры!$A$2,"{"&amp;'Пятипредметные наборы'!B60&amp;", "&amp;'Пятипредметные наборы'!C60&amp;", "&amp;'Пятипредметные наборы'!D60&amp;", "&amp;'Пятипредметные наборы'!E60&amp;"}","")</f>
        <v>#N/A</v>
      </c>
      <c r="B2358" t="e">
        <f ca="1">IF('Пятипредметные наборы'!$F60 &gt;=Параметры!$A$2,"{"&amp;'Пятипредметные наборы'!A60&amp;"}","")</f>
        <v>#N/A</v>
      </c>
      <c r="C2358" t="e">
        <f ca="1">'Пятипредметные наборы'!$F60/COUNT('Список покупок'!$A$2:$A$31)</f>
        <v>#N/A</v>
      </c>
      <c r="D2358" t="e">
        <f ca="1">'Пятипредметные наборы'!$F60/INDIRECT(ADDRESS(MATCH(A2358,Таблицы!$T$3:$T$212)+1,5,,,Таблицы!$T$1))</f>
        <v>#N/A</v>
      </c>
      <c r="E2358" s="5" t="e">
        <f t="shared" ca="1" si="36"/>
        <v>#N/A</v>
      </c>
    </row>
    <row r="2359" spans="1:5" hidden="1" x14ac:dyDescent="0.3">
      <c r="A2359" t="e">
        <f ca="1">IF('Пятипредметные наборы'!$F61 &gt;=Параметры!$A$2,"{"&amp;'Пятипредметные наборы'!B61&amp;", "&amp;'Пятипредметные наборы'!C61&amp;", "&amp;'Пятипредметные наборы'!D61&amp;", "&amp;'Пятипредметные наборы'!E61&amp;"}","")</f>
        <v>#N/A</v>
      </c>
      <c r="B2359" t="e">
        <f ca="1">IF('Пятипредметные наборы'!$F61 &gt;=Параметры!$A$2,"{"&amp;'Пятипредметные наборы'!A61&amp;"}","")</f>
        <v>#N/A</v>
      </c>
      <c r="C2359" t="e">
        <f ca="1">'Пятипредметные наборы'!$F61/COUNT('Список покупок'!$A$2:$A$31)</f>
        <v>#N/A</v>
      </c>
      <c r="D2359" t="e">
        <f ca="1">'Пятипредметные наборы'!$F61/INDIRECT(ADDRESS(MATCH(A2359,Таблицы!$T$3:$T$212)+1,5,,,Таблицы!$T$1))</f>
        <v>#N/A</v>
      </c>
      <c r="E2359" s="5" t="e">
        <f t="shared" ca="1" si="36"/>
        <v>#N/A</v>
      </c>
    </row>
    <row r="2360" spans="1:5" hidden="1" x14ac:dyDescent="0.3">
      <c r="A2360" t="e">
        <f ca="1">IF('Пятипредметные наборы'!$F62 &gt;=Параметры!$A$2,"{"&amp;'Пятипредметные наборы'!B62&amp;", "&amp;'Пятипредметные наборы'!C62&amp;", "&amp;'Пятипредметные наборы'!D62&amp;", "&amp;'Пятипредметные наборы'!E62&amp;"}","")</f>
        <v>#N/A</v>
      </c>
      <c r="B2360" t="e">
        <f ca="1">IF('Пятипредметные наборы'!$F62 &gt;=Параметры!$A$2,"{"&amp;'Пятипредметные наборы'!A62&amp;"}","")</f>
        <v>#N/A</v>
      </c>
      <c r="C2360" t="e">
        <f ca="1">'Пятипредметные наборы'!$F62/COUNT('Список покупок'!$A$2:$A$31)</f>
        <v>#N/A</v>
      </c>
      <c r="D2360" t="e">
        <f ca="1">'Пятипредметные наборы'!$F62/INDIRECT(ADDRESS(MATCH(A2360,Таблицы!$T$3:$T$212)+1,5,,,Таблицы!$T$1))</f>
        <v>#N/A</v>
      </c>
      <c r="E2360" s="5" t="e">
        <f t="shared" ca="1" si="36"/>
        <v>#N/A</v>
      </c>
    </row>
    <row r="2361" spans="1:5" hidden="1" x14ac:dyDescent="0.3">
      <c r="A2361" t="e">
        <f ca="1">IF('Пятипредметные наборы'!$F63 &gt;=Параметры!$A$2,"{"&amp;'Пятипредметные наборы'!B63&amp;", "&amp;'Пятипредметные наборы'!C63&amp;", "&amp;'Пятипредметные наборы'!D63&amp;", "&amp;'Пятипредметные наборы'!E63&amp;"}","")</f>
        <v>#N/A</v>
      </c>
      <c r="B2361" t="e">
        <f ca="1">IF('Пятипредметные наборы'!$F63 &gt;=Параметры!$A$2,"{"&amp;'Пятипредметные наборы'!A63&amp;"}","")</f>
        <v>#N/A</v>
      </c>
      <c r="C2361" t="e">
        <f ca="1">'Пятипредметные наборы'!$F63/COUNT('Список покупок'!$A$2:$A$31)</f>
        <v>#N/A</v>
      </c>
      <c r="D2361" t="e">
        <f ca="1">'Пятипредметные наборы'!$F63/INDIRECT(ADDRESS(MATCH(A2361,Таблицы!$T$3:$T$212)+1,5,,,Таблицы!$T$1))</f>
        <v>#N/A</v>
      </c>
      <c r="E2361" s="5" t="e">
        <f t="shared" ca="1" si="36"/>
        <v>#N/A</v>
      </c>
    </row>
    <row r="2362" spans="1:5" hidden="1" x14ac:dyDescent="0.3">
      <c r="A2362" t="e">
        <f ca="1">IF('Пятипредметные наборы'!$F64 &gt;=Параметры!$A$2,"{"&amp;'Пятипредметные наборы'!B64&amp;", "&amp;'Пятипредметные наборы'!C64&amp;", "&amp;'Пятипредметные наборы'!D64&amp;", "&amp;'Пятипредметные наборы'!E64&amp;"}","")</f>
        <v>#N/A</v>
      </c>
      <c r="B2362" t="e">
        <f ca="1">IF('Пятипредметные наборы'!$F64 &gt;=Параметры!$A$2,"{"&amp;'Пятипредметные наборы'!A64&amp;"}","")</f>
        <v>#N/A</v>
      </c>
      <c r="C2362" t="e">
        <f ca="1">'Пятипредметные наборы'!$F64/COUNT('Список покупок'!$A$2:$A$31)</f>
        <v>#N/A</v>
      </c>
      <c r="D2362" t="e">
        <f ca="1">'Пятипредметные наборы'!$F64/INDIRECT(ADDRESS(MATCH(A2362,Таблицы!$T$3:$T$212)+1,5,,,Таблицы!$T$1))</f>
        <v>#N/A</v>
      </c>
      <c r="E2362" s="5" t="e">
        <f t="shared" ca="1" si="36"/>
        <v>#N/A</v>
      </c>
    </row>
    <row r="2363" spans="1:5" hidden="1" x14ac:dyDescent="0.3">
      <c r="A2363" t="e">
        <f ca="1">IF('Пятипредметные наборы'!$F65 &gt;=Параметры!$A$2,"{"&amp;'Пятипредметные наборы'!B65&amp;", "&amp;'Пятипредметные наборы'!C65&amp;", "&amp;'Пятипредметные наборы'!D65&amp;", "&amp;'Пятипредметные наборы'!E65&amp;"}","")</f>
        <v>#N/A</v>
      </c>
      <c r="B2363" t="e">
        <f ca="1">IF('Пятипредметные наборы'!$F65 &gt;=Параметры!$A$2,"{"&amp;'Пятипредметные наборы'!A65&amp;"}","")</f>
        <v>#N/A</v>
      </c>
      <c r="C2363" t="e">
        <f ca="1">'Пятипредметные наборы'!$F65/COUNT('Список покупок'!$A$2:$A$31)</f>
        <v>#N/A</v>
      </c>
      <c r="D2363" t="e">
        <f ca="1">'Пятипредметные наборы'!$F65/INDIRECT(ADDRESS(MATCH(A2363,Таблицы!$T$3:$T$212)+1,5,,,Таблицы!$T$1))</f>
        <v>#N/A</v>
      </c>
      <c r="E2363" s="5" t="e">
        <f t="shared" ca="1" si="36"/>
        <v>#N/A</v>
      </c>
    </row>
    <row r="2364" spans="1:5" hidden="1" x14ac:dyDescent="0.3">
      <c r="A2364" t="e">
        <f ca="1">IF('Пятипредметные наборы'!$F66 &gt;=Параметры!$A$2,"{"&amp;'Пятипредметные наборы'!B66&amp;", "&amp;'Пятипредметные наборы'!C66&amp;", "&amp;'Пятипредметные наборы'!D66&amp;", "&amp;'Пятипредметные наборы'!E66&amp;"}","")</f>
        <v>#N/A</v>
      </c>
      <c r="B2364" t="e">
        <f ca="1">IF('Пятипредметные наборы'!$F66 &gt;=Параметры!$A$2,"{"&amp;'Пятипредметные наборы'!A66&amp;"}","")</f>
        <v>#N/A</v>
      </c>
      <c r="C2364" t="e">
        <f ca="1">'Пятипредметные наборы'!$F66/COUNT('Список покупок'!$A$2:$A$31)</f>
        <v>#N/A</v>
      </c>
      <c r="D2364" t="e">
        <f ca="1">'Пятипредметные наборы'!$F66/INDIRECT(ADDRESS(MATCH(A2364,Таблицы!$T$3:$T$212)+1,5,,,Таблицы!$T$1))</f>
        <v>#N/A</v>
      </c>
      <c r="E2364" s="5" t="e">
        <f t="shared" ca="1" si="36"/>
        <v>#N/A</v>
      </c>
    </row>
    <row r="2365" spans="1:5" hidden="1" x14ac:dyDescent="0.3">
      <c r="A2365" t="e">
        <f ca="1">IF('Пятипредметные наборы'!$F67 &gt;=Параметры!$A$2,"{"&amp;'Пятипредметные наборы'!B67&amp;", "&amp;'Пятипредметные наборы'!C67&amp;", "&amp;'Пятипредметные наборы'!D67&amp;", "&amp;'Пятипредметные наборы'!E67&amp;"}","")</f>
        <v>#N/A</v>
      </c>
      <c r="B2365" t="e">
        <f ca="1">IF('Пятипредметные наборы'!$F67 &gt;=Параметры!$A$2,"{"&amp;'Пятипредметные наборы'!A67&amp;"}","")</f>
        <v>#N/A</v>
      </c>
      <c r="C2365" t="e">
        <f ca="1">'Пятипредметные наборы'!$F67/COUNT('Список покупок'!$A$2:$A$31)</f>
        <v>#N/A</v>
      </c>
      <c r="D2365" t="e">
        <f ca="1">'Пятипредметные наборы'!$F67/INDIRECT(ADDRESS(MATCH(A2365,Таблицы!$T$3:$T$212)+1,5,,,Таблицы!$T$1))</f>
        <v>#N/A</v>
      </c>
      <c r="E2365" s="5" t="e">
        <f t="shared" ca="1" si="36"/>
        <v>#N/A</v>
      </c>
    </row>
    <row r="2366" spans="1:5" hidden="1" x14ac:dyDescent="0.3">
      <c r="A2366" t="e">
        <f ca="1">IF('Пятипредметные наборы'!$F68 &gt;=Параметры!$A$2,"{"&amp;'Пятипредметные наборы'!B68&amp;", "&amp;'Пятипредметные наборы'!C68&amp;", "&amp;'Пятипредметные наборы'!D68&amp;", "&amp;'Пятипредметные наборы'!E68&amp;"}","")</f>
        <v>#N/A</v>
      </c>
      <c r="B2366" t="e">
        <f ca="1">IF('Пятипредметные наборы'!$F68 &gt;=Параметры!$A$2,"{"&amp;'Пятипредметные наборы'!A68&amp;"}","")</f>
        <v>#N/A</v>
      </c>
      <c r="C2366" t="e">
        <f ca="1">'Пятипредметные наборы'!$F68/COUNT('Список покупок'!$A$2:$A$31)</f>
        <v>#N/A</v>
      </c>
      <c r="D2366" t="e">
        <f ca="1">'Пятипредметные наборы'!$F68/INDIRECT(ADDRESS(MATCH(A2366,Таблицы!$T$3:$T$212)+1,5,,,Таблицы!$T$1))</f>
        <v>#N/A</v>
      </c>
      <c r="E2366" s="5" t="e">
        <f t="shared" ca="1" si="36"/>
        <v>#N/A</v>
      </c>
    </row>
    <row r="2367" spans="1:5" hidden="1" x14ac:dyDescent="0.3">
      <c r="A2367" t="e">
        <f ca="1">IF('Пятипредметные наборы'!$F69 &gt;=Параметры!$A$2,"{"&amp;'Пятипредметные наборы'!B69&amp;", "&amp;'Пятипредметные наборы'!C69&amp;", "&amp;'Пятипредметные наборы'!D69&amp;", "&amp;'Пятипредметные наборы'!E69&amp;"}","")</f>
        <v>#N/A</v>
      </c>
      <c r="B2367" t="e">
        <f ca="1">IF('Пятипредметные наборы'!$F69 &gt;=Параметры!$A$2,"{"&amp;'Пятипредметные наборы'!A69&amp;"}","")</f>
        <v>#N/A</v>
      </c>
      <c r="C2367" t="e">
        <f ca="1">'Пятипредметные наборы'!$F69/COUNT('Список покупок'!$A$2:$A$31)</f>
        <v>#N/A</v>
      </c>
      <c r="D2367" t="e">
        <f ca="1">'Пятипредметные наборы'!$F69/INDIRECT(ADDRESS(MATCH(A2367,Таблицы!$T$3:$T$212)+1,5,,,Таблицы!$T$1))</f>
        <v>#N/A</v>
      </c>
      <c r="E2367" s="5" t="e">
        <f t="shared" ca="1" si="36"/>
        <v>#N/A</v>
      </c>
    </row>
    <row r="2368" spans="1:5" hidden="1" x14ac:dyDescent="0.3">
      <c r="A2368" t="e">
        <f ca="1">IF('Пятипредметные наборы'!$F70 &gt;=Параметры!$A$2,"{"&amp;'Пятипредметные наборы'!B70&amp;", "&amp;'Пятипредметные наборы'!C70&amp;", "&amp;'Пятипредметные наборы'!D70&amp;", "&amp;'Пятипредметные наборы'!E70&amp;"}","")</f>
        <v>#N/A</v>
      </c>
      <c r="B2368" t="e">
        <f ca="1">IF('Пятипредметные наборы'!$F70 &gt;=Параметры!$A$2,"{"&amp;'Пятипредметные наборы'!A70&amp;"}","")</f>
        <v>#N/A</v>
      </c>
      <c r="C2368" t="e">
        <f ca="1">'Пятипредметные наборы'!$F70/COUNT('Список покупок'!$A$2:$A$31)</f>
        <v>#N/A</v>
      </c>
      <c r="D2368" t="e">
        <f ca="1">'Пятипредметные наборы'!$F70/INDIRECT(ADDRESS(MATCH(A2368,Таблицы!$T$3:$T$212)+1,5,,,Таблицы!$T$1))</f>
        <v>#N/A</v>
      </c>
      <c r="E2368" s="5" t="e">
        <f t="shared" ca="1" si="36"/>
        <v>#N/A</v>
      </c>
    </row>
    <row r="2369" spans="1:5" hidden="1" x14ac:dyDescent="0.3">
      <c r="A2369" t="e">
        <f ca="1">IF('Пятипредметные наборы'!$F71 &gt;=Параметры!$A$2,"{"&amp;'Пятипредметные наборы'!B71&amp;", "&amp;'Пятипредметные наборы'!C71&amp;", "&amp;'Пятипредметные наборы'!D71&amp;", "&amp;'Пятипредметные наборы'!E71&amp;"}","")</f>
        <v>#N/A</v>
      </c>
      <c r="B2369" t="e">
        <f ca="1">IF('Пятипредметные наборы'!$F71 &gt;=Параметры!$A$2,"{"&amp;'Пятипредметные наборы'!A71&amp;"}","")</f>
        <v>#N/A</v>
      </c>
      <c r="C2369" t="e">
        <f ca="1">'Пятипредметные наборы'!$F71/COUNT('Список покупок'!$A$2:$A$31)</f>
        <v>#N/A</v>
      </c>
      <c r="D2369" t="e">
        <f ca="1">'Пятипредметные наборы'!$F71/INDIRECT(ADDRESS(MATCH(A2369,Таблицы!$T$3:$T$212)+1,5,,,Таблицы!$T$1))</f>
        <v>#N/A</v>
      </c>
      <c r="E2369" s="5" t="e">
        <f t="shared" ca="1" si="36"/>
        <v>#N/A</v>
      </c>
    </row>
    <row r="2370" spans="1:5" hidden="1" x14ac:dyDescent="0.3">
      <c r="A2370" t="e">
        <f ca="1">IF('Пятипредметные наборы'!$F72 &gt;=Параметры!$A$2,"{"&amp;'Пятипредметные наборы'!B72&amp;", "&amp;'Пятипредметные наборы'!C72&amp;", "&amp;'Пятипредметные наборы'!D72&amp;", "&amp;'Пятипредметные наборы'!E72&amp;"}","")</f>
        <v>#N/A</v>
      </c>
      <c r="B2370" t="e">
        <f ca="1">IF('Пятипредметные наборы'!$F72 &gt;=Параметры!$A$2,"{"&amp;'Пятипредметные наборы'!A72&amp;"}","")</f>
        <v>#N/A</v>
      </c>
      <c r="C2370" t="e">
        <f ca="1">'Пятипредметные наборы'!$F72/COUNT('Список покупок'!$A$2:$A$31)</f>
        <v>#N/A</v>
      </c>
      <c r="D2370" t="e">
        <f ca="1">'Пятипредметные наборы'!$F72/INDIRECT(ADDRESS(MATCH(A2370,Таблицы!$T$3:$T$212)+1,5,,,Таблицы!$T$1))</f>
        <v>#N/A</v>
      </c>
      <c r="E2370" s="5" t="e">
        <f t="shared" ca="1" si="36"/>
        <v>#N/A</v>
      </c>
    </row>
    <row r="2371" spans="1:5" hidden="1" x14ac:dyDescent="0.3">
      <c r="A2371" t="e">
        <f ca="1">IF('Пятипредметные наборы'!$F73 &gt;=Параметры!$A$2,"{"&amp;'Пятипредметные наборы'!B73&amp;", "&amp;'Пятипредметные наборы'!C73&amp;", "&amp;'Пятипредметные наборы'!D73&amp;", "&amp;'Пятипредметные наборы'!E73&amp;"}","")</f>
        <v>#N/A</v>
      </c>
      <c r="B2371" t="e">
        <f ca="1">IF('Пятипредметные наборы'!$F73 &gt;=Параметры!$A$2,"{"&amp;'Пятипредметные наборы'!A73&amp;"}","")</f>
        <v>#N/A</v>
      </c>
      <c r="C2371" t="e">
        <f ca="1">'Пятипредметные наборы'!$F73/COUNT('Список покупок'!$A$2:$A$31)</f>
        <v>#N/A</v>
      </c>
      <c r="D2371" t="e">
        <f ca="1">'Пятипредметные наборы'!$F73/INDIRECT(ADDRESS(MATCH(A2371,Таблицы!$T$3:$T$212)+1,5,,,Таблицы!$T$1))</f>
        <v>#N/A</v>
      </c>
      <c r="E2371" s="5" t="e">
        <f t="shared" ca="1" si="36"/>
        <v>#N/A</v>
      </c>
    </row>
    <row r="2372" spans="1:5" hidden="1" x14ac:dyDescent="0.3">
      <c r="A2372" t="e">
        <f ca="1">IF('Пятипредметные наборы'!$F74 &gt;=Параметры!$A$2,"{"&amp;'Пятипредметные наборы'!B74&amp;", "&amp;'Пятипредметные наборы'!C74&amp;", "&amp;'Пятипредметные наборы'!D74&amp;", "&amp;'Пятипредметные наборы'!E74&amp;"}","")</f>
        <v>#N/A</v>
      </c>
      <c r="B2372" t="e">
        <f ca="1">IF('Пятипредметные наборы'!$F74 &gt;=Параметры!$A$2,"{"&amp;'Пятипредметные наборы'!A74&amp;"}","")</f>
        <v>#N/A</v>
      </c>
      <c r="C2372" t="e">
        <f ca="1">'Пятипредметные наборы'!$F74/COUNT('Список покупок'!$A$2:$A$31)</f>
        <v>#N/A</v>
      </c>
      <c r="D2372" t="e">
        <f ca="1">'Пятипредметные наборы'!$F74/INDIRECT(ADDRESS(MATCH(A2372,Таблицы!$T$3:$T$212)+1,5,,,Таблицы!$T$1))</f>
        <v>#N/A</v>
      </c>
      <c r="E2372" s="5" t="e">
        <f t="shared" ca="1" si="36"/>
        <v>#N/A</v>
      </c>
    </row>
    <row r="2373" spans="1:5" hidden="1" x14ac:dyDescent="0.3">
      <c r="A2373" t="e">
        <f ca="1">IF('Пятипредметные наборы'!$F75 &gt;=Параметры!$A$2,"{"&amp;'Пятипредметные наборы'!B75&amp;", "&amp;'Пятипредметные наборы'!C75&amp;", "&amp;'Пятипредметные наборы'!D75&amp;", "&amp;'Пятипредметные наборы'!E75&amp;"}","")</f>
        <v>#N/A</v>
      </c>
      <c r="B2373" t="e">
        <f ca="1">IF('Пятипредметные наборы'!$F75 &gt;=Параметры!$A$2,"{"&amp;'Пятипредметные наборы'!A75&amp;"}","")</f>
        <v>#N/A</v>
      </c>
      <c r="C2373" t="e">
        <f ca="1">'Пятипредметные наборы'!$F75/COUNT('Список покупок'!$A$2:$A$31)</f>
        <v>#N/A</v>
      </c>
      <c r="D2373" t="e">
        <f ca="1">'Пятипредметные наборы'!$F75/INDIRECT(ADDRESS(MATCH(A2373,Таблицы!$T$3:$T$212)+1,5,,,Таблицы!$T$1))</f>
        <v>#N/A</v>
      </c>
      <c r="E2373" s="5" t="e">
        <f t="shared" ref="E2373:E2436" ca="1" si="37">C2373*D2373</f>
        <v>#N/A</v>
      </c>
    </row>
    <row r="2374" spans="1:5" hidden="1" x14ac:dyDescent="0.3">
      <c r="A2374" t="e">
        <f ca="1">IF('Пятипредметные наборы'!$F76 &gt;=Параметры!$A$2,"{"&amp;'Пятипредметные наборы'!B76&amp;", "&amp;'Пятипредметные наборы'!C76&amp;", "&amp;'Пятипредметные наборы'!D76&amp;", "&amp;'Пятипредметные наборы'!E76&amp;"}","")</f>
        <v>#N/A</v>
      </c>
      <c r="B2374" t="e">
        <f ca="1">IF('Пятипредметные наборы'!$F76 &gt;=Параметры!$A$2,"{"&amp;'Пятипредметные наборы'!A76&amp;"}","")</f>
        <v>#N/A</v>
      </c>
      <c r="C2374" t="e">
        <f ca="1">'Пятипредметные наборы'!$F76/COUNT('Список покупок'!$A$2:$A$31)</f>
        <v>#N/A</v>
      </c>
      <c r="D2374" t="e">
        <f ca="1">'Пятипредметные наборы'!$F76/INDIRECT(ADDRESS(MATCH(A2374,Таблицы!$T$3:$T$212)+1,5,,,Таблицы!$T$1))</f>
        <v>#N/A</v>
      </c>
      <c r="E2374" s="5" t="e">
        <f t="shared" ca="1" si="37"/>
        <v>#N/A</v>
      </c>
    </row>
    <row r="2375" spans="1:5" hidden="1" x14ac:dyDescent="0.3">
      <c r="A2375" t="e">
        <f ca="1">IF('Пятипредметные наборы'!$F77 &gt;=Параметры!$A$2,"{"&amp;'Пятипредметные наборы'!B77&amp;", "&amp;'Пятипредметные наборы'!C77&amp;", "&amp;'Пятипредметные наборы'!D77&amp;", "&amp;'Пятипредметные наборы'!E77&amp;"}","")</f>
        <v>#N/A</v>
      </c>
      <c r="B2375" t="e">
        <f ca="1">IF('Пятипредметные наборы'!$F77 &gt;=Параметры!$A$2,"{"&amp;'Пятипредметные наборы'!A77&amp;"}","")</f>
        <v>#N/A</v>
      </c>
      <c r="C2375" t="e">
        <f ca="1">'Пятипредметные наборы'!$F77/COUNT('Список покупок'!$A$2:$A$31)</f>
        <v>#N/A</v>
      </c>
      <c r="D2375" t="e">
        <f ca="1">'Пятипредметные наборы'!$F77/INDIRECT(ADDRESS(MATCH(A2375,Таблицы!$T$3:$T$212)+1,5,,,Таблицы!$T$1))</f>
        <v>#N/A</v>
      </c>
      <c r="E2375" s="5" t="e">
        <f t="shared" ca="1" si="37"/>
        <v>#N/A</v>
      </c>
    </row>
    <row r="2376" spans="1:5" hidden="1" x14ac:dyDescent="0.3">
      <c r="A2376" t="e">
        <f ca="1">IF('Пятипредметные наборы'!$F78 &gt;=Параметры!$A$2,"{"&amp;'Пятипредметные наборы'!B78&amp;", "&amp;'Пятипредметные наборы'!C78&amp;", "&amp;'Пятипредметные наборы'!D78&amp;", "&amp;'Пятипредметные наборы'!E78&amp;"}","")</f>
        <v>#N/A</v>
      </c>
      <c r="B2376" t="e">
        <f ca="1">IF('Пятипредметные наборы'!$F78 &gt;=Параметры!$A$2,"{"&amp;'Пятипредметные наборы'!A78&amp;"}","")</f>
        <v>#N/A</v>
      </c>
      <c r="C2376" t="e">
        <f ca="1">'Пятипредметные наборы'!$F78/COUNT('Список покупок'!$A$2:$A$31)</f>
        <v>#N/A</v>
      </c>
      <c r="D2376" t="e">
        <f ca="1">'Пятипредметные наборы'!$F78/INDIRECT(ADDRESS(MATCH(A2376,Таблицы!$T$3:$T$212)+1,5,,,Таблицы!$T$1))</f>
        <v>#N/A</v>
      </c>
      <c r="E2376" s="5" t="e">
        <f t="shared" ca="1" si="37"/>
        <v>#N/A</v>
      </c>
    </row>
    <row r="2377" spans="1:5" hidden="1" x14ac:dyDescent="0.3">
      <c r="A2377" t="e">
        <f ca="1">IF('Пятипредметные наборы'!$F79 &gt;=Параметры!$A$2,"{"&amp;'Пятипредметные наборы'!B79&amp;", "&amp;'Пятипредметные наборы'!C79&amp;", "&amp;'Пятипредметные наборы'!D79&amp;", "&amp;'Пятипредметные наборы'!E79&amp;"}","")</f>
        <v>#N/A</v>
      </c>
      <c r="B2377" t="e">
        <f ca="1">IF('Пятипредметные наборы'!$F79 &gt;=Параметры!$A$2,"{"&amp;'Пятипредметные наборы'!A79&amp;"}","")</f>
        <v>#N/A</v>
      </c>
      <c r="C2377" t="e">
        <f ca="1">'Пятипредметные наборы'!$F79/COUNT('Список покупок'!$A$2:$A$31)</f>
        <v>#N/A</v>
      </c>
      <c r="D2377" t="e">
        <f ca="1">'Пятипредметные наборы'!$F79/INDIRECT(ADDRESS(MATCH(A2377,Таблицы!$T$3:$T$212)+1,5,,,Таблицы!$T$1))</f>
        <v>#N/A</v>
      </c>
      <c r="E2377" s="5" t="e">
        <f t="shared" ca="1" si="37"/>
        <v>#N/A</v>
      </c>
    </row>
    <row r="2378" spans="1:5" hidden="1" x14ac:dyDescent="0.3">
      <c r="A2378" t="e">
        <f ca="1">IF('Пятипредметные наборы'!$F80 &gt;=Параметры!$A$2,"{"&amp;'Пятипредметные наборы'!B80&amp;", "&amp;'Пятипредметные наборы'!C80&amp;", "&amp;'Пятипредметные наборы'!D80&amp;", "&amp;'Пятипредметные наборы'!E80&amp;"}","")</f>
        <v>#N/A</v>
      </c>
      <c r="B2378" t="e">
        <f ca="1">IF('Пятипредметные наборы'!$F80 &gt;=Параметры!$A$2,"{"&amp;'Пятипредметные наборы'!A80&amp;"}","")</f>
        <v>#N/A</v>
      </c>
      <c r="C2378" t="e">
        <f ca="1">'Пятипредметные наборы'!$F80/COUNT('Список покупок'!$A$2:$A$31)</f>
        <v>#N/A</v>
      </c>
      <c r="D2378" t="e">
        <f ca="1">'Пятипредметные наборы'!$F80/INDIRECT(ADDRESS(MATCH(A2378,Таблицы!$T$3:$T$212)+1,5,,,Таблицы!$T$1))</f>
        <v>#N/A</v>
      </c>
      <c r="E2378" s="5" t="e">
        <f t="shared" ca="1" si="37"/>
        <v>#N/A</v>
      </c>
    </row>
    <row r="2379" spans="1:5" hidden="1" x14ac:dyDescent="0.3">
      <c r="A2379" t="str">
        <f ca="1">IF('Пятипредметные наборы'!$F81 &gt;=Параметры!$A$2,"{"&amp;'Пятипредметные наборы'!B81&amp;", "&amp;'Пятипредметные наборы'!C81&amp;", "&amp;'Пятипредметные наборы'!D81&amp;", "&amp;'Пятипредметные наборы'!E81&amp;"}","")</f>
        <v/>
      </c>
      <c r="B2379" t="str">
        <f ca="1">IF('Пятипредметные наборы'!$F81 &gt;=Параметры!$A$2,"{"&amp;'Пятипредметные наборы'!A81&amp;"}","")</f>
        <v/>
      </c>
      <c r="C2379">
        <f ca="1">'Пятипредметные наборы'!$F81/COUNT('Список покупок'!$A$2:$A$31)</f>
        <v>0</v>
      </c>
      <c r="D2379" t="e">
        <f ca="1">'Пятипредметные наборы'!$F81/INDIRECT(ADDRESS(MATCH(A2379,Таблицы!$T$3:$T$212)+1,5,,,Таблицы!$T$1))</f>
        <v>#N/A</v>
      </c>
      <c r="E2379" s="5" t="e">
        <f t="shared" ca="1" si="37"/>
        <v>#N/A</v>
      </c>
    </row>
    <row r="2380" spans="1:5" hidden="1" x14ac:dyDescent="0.3">
      <c r="A2380" t="str">
        <f ca="1">IF('Пятипредметные наборы'!$F82 &gt;=Параметры!$A$2,"{"&amp;'Пятипредметные наборы'!B82&amp;", "&amp;'Пятипредметные наборы'!C82&amp;", "&amp;'Пятипредметные наборы'!D82&amp;", "&amp;'Пятипредметные наборы'!E82&amp;"}","")</f>
        <v/>
      </c>
      <c r="B2380" t="str">
        <f ca="1">IF('Пятипредметные наборы'!$F82 &gt;=Параметры!$A$2,"{"&amp;'Пятипредметные наборы'!A82&amp;"}","")</f>
        <v/>
      </c>
      <c r="C2380">
        <f ca="1">'Пятипредметные наборы'!$F82/COUNT('Список покупок'!$A$2:$A$31)</f>
        <v>3.3333333333333333E-2</v>
      </c>
      <c r="D2380" t="e">
        <f ca="1">'Пятипредметные наборы'!$F82/INDIRECT(ADDRESS(MATCH(A2380,Таблицы!$T$3:$T$212)+1,5,,,Таблицы!$T$1))</f>
        <v>#N/A</v>
      </c>
      <c r="E2380" s="5" t="e">
        <f t="shared" ca="1" si="37"/>
        <v>#N/A</v>
      </c>
    </row>
    <row r="2381" spans="1:5" hidden="1" x14ac:dyDescent="0.3">
      <c r="A2381" t="e">
        <f ca="1">IF('Пятипредметные наборы'!$F83 &gt;=Параметры!$A$2,"{"&amp;'Пятипредметные наборы'!B83&amp;", "&amp;'Пятипредметные наборы'!C83&amp;", "&amp;'Пятипредметные наборы'!D83&amp;", "&amp;'Пятипредметные наборы'!E83&amp;"}","")</f>
        <v>#N/A</v>
      </c>
      <c r="B2381" t="e">
        <f ca="1">IF('Пятипредметные наборы'!$F83 &gt;=Параметры!$A$2,"{"&amp;'Пятипредметные наборы'!A83&amp;"}","")</f>
        <v>#N/A</v>
      </c>
      <c r="C2381" t="e">
        <f ca="1">'Пятипредметные наборы'!$F83/COUNT('Список покупок'!$A$2:$A$31)</f>
        <v>#N/A</v>
      </c>
      <c r="D2381" t="e">
        <f ca="1">'Пятипредметные наборы'!$F83/INDIRECT(ADDRESS(MATCH(A2381,Таблицы!$T$3:$T$212)+1,5,,,Таблицы!$T$1))</f>
        <v>#N/A</v>
      </c>
      <c r="E2381" s="5" t="e">
        <f t="shared" ca="1" si="37"/>
        <v>#N/A</v>
      </c>
    </row>
    <row r="2382" spans="1:5" hidden="1" x14ac:dyDescent="0.3">
      <c r="A2382" t="e">
        <f ca="1">IF('Пятипредметные наборы'!$F84 &gt;=Параметры!$A$2,"{"&amp;'Пятипредметные наборы'!B84&amp;", "&amp;'Пятипредметные наборы'!C84&amp;", "&amp;'Пятипредметные наборы'!D84&amp;", "&amp;'Пятипредметные наборы'!E84&amp;"}","")</f>
        <v>#N/A</v>
      </c>
      <c r="B2382" t="e">
        <f ca="1">IF('Пятипредметные наборы'!$F84 &gt;=Параметры!$A$2,"{"&amp;'Пятипредметные наборы'!A84&amp;"}","")</f>
        <v>#N/A</v>
      </c>
      <c r="C2382" t="e">
        <f ca="1">'Пятипредметные наборы'!$F84/COUNT('Список покупок'!$A$2:$A$31)</f>
        <v>#N/A</v>
      </c>
      <c r="D2382" t="e">
        <f ca="1">'Пятипредметные наборы'!$F84/INDIRECT(ADDRESS(MATCH(A2382,Таблицы!$T$3:$T$212)+1,5,,,Таблицы!$T$1))</f>
        <v>#N/A</v>
      </c>
      <c r="E2382" s="5" t="e">
        <f t="shared" ca="1" si="37"/>
        <v>#N/A</v>
      </c>
    </row>
    <row r="2383" spans="1:5" hidden="1" x14ac:dyDescent="0.3">
      <c r="A2383" t="e">
        <f ca="1">IF('Пятипредметные наборы'!$F85 &gt;=Параметры!$A$2,"{"&amp;'Пятипредметные наборы'!B85&amp;", "&amp;'Пятипредметные наборы'!C85&amp;", "&amp;'Пятипредметные наборы'!D85&amp;", "&amp;'Пятипредметные наборы'!E85&amp;"}","")</f>
        <v>#N/A</v>
      </c>
      <c r="B2383" t="e">
        <f ca="1">IF('Пятипредметные наборы'!$F85 &gt;=Параметры!$A$2,"{"&amp;'Пятипредметные наборы'!A85&amp;"}","")</f>
        <v>#N/A</v>
      </c>
      <c r="C2383" t="e">
        <f ca="1">'Пятипредметные наборы'!$F85/COUNT('Список покупок'!$A$2:$A$31)</f>
        <v>#N/A</v>
      </c>
      <c r="D2383" t="e">
        <f ca="1">'Пятипредметные наборы'!$F85/INDIRECT(ADDRESS(MATCH(A2383,Таблицы!$T$3:$T$212)+1,5,,,Таблицы!$T$1))</f>
        <v>#N/A</v>
      </c>
      <c r="E2383" s="5" t="e">
        <f t="shared" ca="1" si="37"/>
        <v>#N/A</v>
      </c>
    </row>
    <row r="2384" spans="1:5" hidden="1" x14ac:dyDescent="0.3">
      <c r="A2384" t="e">
        <f ca="1">IF('Пятипредметные наборы'!$F86 &gt;=Параметры!$A$2,"{"&amp;'Пятипредметные наборы'!B86&amp;", "&amp;'Пятипредметные наборы'!C86&amp;", "&amp;'Пятипредметные наборы'!D86&amp;", "&amp;'Пятипредметные наборы'!E86&amp;"}","")</f>
        <v>#N/A</v>
      </c>
      <c r="B2384" t="e">
        <f ca="1">IF('Пятипредметные наборы'!$F86 &gt;=Параметры!$A$2,"{"&amp;'Пятипредметные наборы'!A86&amp;"}","")</f>
        <v>#N/A</v>
      </c>
      <c r="C2384" t="e">
        <f ca="1">'Пятипредметные наборы'!$F86/COUNT('Список покупок'!$A$2:$A$31)</f>
        <v>#N/A</v>
      </c>
      <c r="D2384" t="e">
        <f ca="1">'Пятипредметные наборы'!$F86/INDIRECT(ADDRESS(MATCH(A2384,Таблицы!$T$3:$T$212)+1,5,,,Таблицы!$T$1))</f>
        <v>#N/A</v>
      </c>
      <c r="E2384" s="5" t="e">
        <f t="shared" ca="1" si="37"/>
        <v>#N/A</v>
      </c>
    </row>
    <row r="2385" spans="1:5" hidden="1" x14ac:dyDescent="0.3">
      <c r="A2385" t="e">
        <f ca="1">IF('Пятипредметные наборы'!$F87 &gt;=Параметры!$A$2,"{"&amp;'Пятипредметные наборы'!B87&amp;", "&amp;'Пятипредметные наборы'!C87&amp;", "&amp;'Пятипредметные наборы'!D87&amp;", "&amp;'Пятипредметные наборы'!E87&amp;"}","")</f>
        <v>#N/A</v>
      </c>
      <c r="B2385" t="e">
        <f ca="1">IF('Пятипредметные наборы'!$F87 &gt;=Параметры!$A$2,"{"&amp;'Пятипредметные наборы'!A87&amp;"}","")</f>
        <v>#N/A</v>
      </c>
      <c r="C2385" t="e">
        <f ca="1">'Пятипредметные наборы'!$F87/COUNT('Список покупок'!$A$2:$A$31)</f>
        <v>#N/A</v>
      </c>
      <c r="D2385" t="e">
        <f ca="1">'Пятипредметные наборы'!$F87/INDIRECT(ADDRESS(MATCH(A2385,Таблицы!$T$3:$T$212)+1,5,,,Таблицы!$T$1))</f>
        <v>#N/A</v>
      </c>
      <c r="E2385" s="5" t="e">
        <f t="shared" ca="1" si="37"/>
        <v>#N/A</v>
      </c>
    </row>
    <row r="2386" spans="1:5" hidden="1" x14ac:dyDescent="0.3">
      <c r="A2386" t="e">
        <f ca="1">IF('Пятипредметные наборы'!$F88 &gt;=Параметры!$A$2,"{"&amp;'Пятипредметные наборы'!B88&amp;", "&amp;'Пятипредметные наборы'!C88&amp;", "&amp;'Пятипредметные наборы'!D88&amp;", "&amp;'Пятипредметные наборы'!E88&amp;"}","")</f>
        <v>#N/A</v>
      </c>
      <c r="B2386" t="e">
        <f ca="1">IF('Пятипредметные наборы'!$F88 &gt;=Параметры!$A$2,"{"&amp;'Пятипредметные наборы'!A88&amp;"}","")</f>
        <v>#N/A</v>
      </c>
      <c r="C2386" t="e">
        <f ca="1">'Пятипредметные наборы'!$F88/COUNT('Список покупок'!$A$2:$A$31)</f>
        <v>#N/A</v>
      </c>
      <c r="D2386" t="e">
        <f ca="1">'Пятипредметные наборы'!$F88/INDIRECT(ADDRESS(MATCH(A2386,Таблицы!$T$3:$T$212)+1,5,,,Таблицы!$T$1))</f>
        <v>#N/A</v>
      </c>
      <c r="E2386" s="5" t="e">
        <f t="shared" ca="1" si="37"/>
        <v>#N/A</v>
      </c>
    </row>
    <row r="2387" spans="1:5" hidden="1" x14ac:dyDescent="0.3">
      <c r="A2387" t="e">
        <f ca="1">IF('Пятипредметные наборы'!$F89 &gt;=Параметры!$A$2,"{"&amp;'Пятипредметные наборы'!B89&amp;", "&amp;'Пятипредметные наборы'!C89&amp;", "&amp;'Пятипредметные наборы'!D89&amp;", "&amp;'Пятипредметные наборы'!E89&amp;"}","")</f>
        <v>#N/A</v>
      </c>
      <c r="B2387" t="e">
        <f ca="1">IF('Пятипредметные наборы'!$F89 &gt;=Параметры!$A$2,"{"&amp;'Пятипредметные наборы'!A89&amp;"}","")</f>
        <v>#N/A</v>
      </c>
      <c r="C2387" t="e">
        <f ca="1">'Пятипредметные наборы'!$F89/COUNT('Список покупок'!$A$2:$A$31)</f>
        <v>#N/A</v>
      </c>
      <c r="D2387" t="e">
        <f ca="1">'Пятипредметные наборы'!$F89/INDIRECT(ADDRESS(MATCH(A2387,Таблицы!$T$3:$T$212)+1,5,,,Таблицы!$T$1))</f>
        <v>#N/A</v>
      </c>
      <c r="E2387" s="5" t="e">
        <f t="shared" ca="1" si="37"/>
        <v>#N/A</v>
      </c>
    </row>
    <row r="2388" spans="1:5" hidden="1" x14ac:dyDescent="0.3">
      <c r="A2388" t="str">
        <f ca="1">IF('Пятипредметные наборы'!$F90 &gt;=Параметры!$A$2,"{"&amp;'Пятипредметные наборы'!B90&amp;", "&amp;'Пятипредметные наборы'!C90&amp;", "&amp;'Пятипредметные наборы'!D90&amp;", "&amp;'Пятипредметные наборы'!E90&amp;"}","")</f>
        <v/>
      </c>
      <c r="B2388" t="str">
        <f ca="1">IF('Пятипредметные наборы'!$F90 &gt;=Параметры!$A$2,"{"&amp;'Пятипредметные наборы'!A90&amp;"}","")</f>
        <v/>
      </c>
      <c r="C2388">
        <f ca="1">'Пятипредметные наборы'!$F90/COUNT('Список покупок'!$A$2:$A$31)</f>
        <v>0</v>
      </c>
      <c r="D2388" t="e">
        <f ca="1">'Пятипредметные наборы'!$F90/INDIRECT(ADDRESS(MATCH(A2388,Таблицы!$T$3:$T$212)+1,5,,,Таблицы!$T$1))</f>
        <v>#N/A</v>
      </c>
      <c r="E2388" s="5" t="e">
        <f t="shared" ca="1" si="37"/>
        <v>#N/A</v>
      </c>
    </row>
    <row r="2389" spans="1:5" hidden="1" x14ac:dyDescent="0.3">
      <c r="A2389" t="str">
        <f ca="1">IF('Пятипредметные наборы'!$F91 &gt;=Параметры!$A$2,"{"&amp;'Пятипредметные наборы'!B91&amp;", "&amp;'Пятипредметные наборы'!C91&amp;", "&amp;'Пятипредметные наборы'!D91&amp;", "&amp;'Пятипредметные наборы'!E91&amp;"}","")</f>
        <v/>
      </c>
      <c r="B2389" t="str">
        <f ca="1">IF('Пятипредметные наборы'!$F91 &gt;=Параметры!$A$2,"{"&amp;'Пятипредметные наборы'!A91&amp;"}","")</f>
        <v/>
      </c>
      <c r="C2389">
        <f ca="1">'Пятипредметные наборы'!$F91/COUNT('Список покупок'!$A$2:$A$31)</f>
        <v>3.3333333333333333E-2</v>
      </c>
      <c r="D2389" t="e">
        <f ca="1">'Пятипредметные наборы'!$F91/INDIRECT(ADDRESS(MATCH(A2389,Таблицы!$T$3:$T$212)+1,5,,,Таблицы!$T$1))</f>
        <v>#N/A</v>
      </c>
      <c r="E2389" s="5" t="e">
        <f t="shared" ca="1" si="37"/>
        <v>#N/A</v>
      </c>
    </row>
    <row r="2390" spans="1:5" hidden="1" x14ac:dyDescent="0.3">
      <c r="A2390" t="e">
        <f ca="1">IF('Пятипредметные наборы'!$F92 &gt;=Параметры!$A$2,"{"&amp;'Пятипредметные наборы'!B92&amp;", "&amp;'Пятипредметные наборы'!C92&amp;", "&amp;'Пятипредметные наборы'!D92&amp;", "&amp;'Пятипредметные наборы'!E92&amp;"}","")</f>
        <v>#N/A</v>
      </c>
      <c r="B2390" t="e">
        <f ca="1">IF('Пятипредметные наборы'!$F92 &gt;=Параметры!$A$2,"{"&amp;'Пятипредметные наборы'!A92&amp;"}","")</f>
        <v>#N/A</v>
      </c>
      <c r="C2390" t="e">
        <f ca="1">'Пятипредметные наборы'!$F92/COUNT('Список покупок'!$A$2:$A$31)</f>
        <v>#N/A</v>
      </c>
      <c r="D2390" t="e">
        <f ca="1">'Пятипредметные наборы'!$F92/INDIRECT(ADDRESS(MATCH(A2390,Таблицы!$T$3:$T$212)+1,5,,,Таблицы!$T$1))</f>
        <v>#N/A</v>
      </c>
      <c r="E2390" s="5" t="e">
        <f t="shared" ca="1" si="37"/>
        <v>#N/A</v>
      </c>
    </row>
    <row r="2391" spans="1:5" hidden="1" x14ac:dyDescent="0.3">
      <c r="A2391" t="e">
        <f ca="1">IF('Пятипредметные наборы'!$F93 &gt;=Параметры!$A$2,"{"&amp;'Пятипредметные наборы'!B93&amp;", "&amp;'Пятипредметные наборы'!C93&amp;", "&amp;'Пятипредметные наборы'!D93&amp;", "&amp;'Пятипредметные наборы'!E93&amp;"}","")</f>
        <v>#N/A</v>
      </c>
      <c r="B2391" t="e">
        <f ca="1">IF('Пятипредметные наборы'!$F93 &gt;=Параметры!$A$2,"{"&amp;'Пятипредметные наборы'!A93&amp;"}","")</f>
        <v>#N/A</v>
      </c>
      <c r="C2391" t="e">
        <f ca="1">'Пятипредметные наборы'!$F93/COUNT('Список покупок'!$A$2:$A$31)</f>
        <v>#N/A</v>
      </c>
      <c r="D2391" t="e">
        <f ca="1">'Пятипредметные наборы'!$F93/INDIRECT(ADDRESS(MATCH(A2391,Таблицы!$T$3:$T$212)+1,5,,,Таблицы!$T$1))</f>
        <v>#N/A</v>
      </c>
      <c r="E2391" s="5" t="e">
        <f t="shared" ca="1" si="37"/>
        <v>#N/A</v>
      </c>
    </row>
    <row r="2392" spans="1:5" hidden="1" x14ac:dyDescent="0.3">
      <c r="A2392" t="e">
        <f ca="1">IF('Пятипредметные наборы'!$F94 &gt;=Параметры!$A$2,"{"&amp;'Пятипредметные наборы'!B94&amp;", "&amp;'Пятипредметные наборы'!C94&amp;", "&amp;'Пятипредметные наборы'!D94&amp;", "&amp;'Пятипредметные наборы'!E94&amp;"}","")</f>
        <v>#N/A</v>
      </c>
      <c r="B2392" t="e">
        <f ca="1">IF('Пятипредметные наборы'!$F94 &gt;=Параметры!$A$2,"{"&amp;'Пятипредметные наборы'!A94&amp;"}","")</f>
        <v>#N/A</v>
      </c>
      <c r="C2392" t="e">
        <f ca="1">'Пятипредметные наборы'!$F94/COUNT('Список покупок'!$A$2:$A$31)</f>
        <v>#N/A</v>
      </c>
      <c r="D2392" t="e">
        <f ca="1">'Пятипредметные наборы'!$F94/INDIRECT(ADDRESS(MATCH(A2392,Таблицы!$T$3:$T$212)+1,5,,,Таблицы!$T$1))</f>
        <v>#N/A</v>
      </c>
      <c r="E2392" s="5" t="e">
        <f t="shared" ca="1" si="37"/>
        <v>#N/A</v>
      </c>
    </row>
    <row r="2393" spans="1:5" hidden="1" x14ac:dyDescent="0.3">
      <c r="A2393" t="e">
        <f ca="1">IF('Пятипредметные наборы'!$F95 &gt;=Параметры!$A$2,"{"&amp;'Пятипредметные наборы'!B95&amp;", "&amp;'Пятипредметные наборы'!C95&amp;", "&amp;'Пятипредметные наборы'!D95&amp;", "&amp;'Пятипредметные наборы'!E95&amp;"}","")</f>
        <v>#N/A</v>
      </c>
      <c r="B2393" t="e">
        <f ca="1">IF('Пятипредметные наборы'!$F95 &gt;=Параметры!$A$2,"{"&amp;'Пятипредметные наборы'!A95&amp;"}","")</f>
        <v>#N/A</v>
      </c>
      <c r="C2393" t="e">
        <f ca="1">'Пятипредметные наборы'!$F95/COUNT('Список покупок'!$A$2:$A$31)</f>
        <v>#N/A</v>
      </c>
      <c r="D2393" t="e">
        <f ca="1">'Пятипредметные наборы'!$F95/INDIRECT(ADDRESS(MATCH(A2393,Таблицы!$T$3:$T$212)+1,5,,,Таблицы!$T$1))</f>
        <v>#N/A</v>
      </c>
      <c r="E2393" s="5" t="e">
        <f t="shared" ca="1" si="37"/>
        <v>#N/A</v>
      </c>
    </row>
    <row r="2394" spans="1:5" hidden="1" x14ac:dyDescent="0.3">
      <c r="A2394" t="str">
        <f ca="1">IF('Пятипредметные наборы'!$F96 &gt;=Параметры!$A$2,"{"&amp;'Пятипредметные наборы'!B96&amp;", "&amp;'Пятипредметные наборы'!C96&amp;", "&amp;'Пятипредметные наборы'!D96&amp;", "&amp;'Пятипредметные наборы'!E96&amp;"}","")</f>
        <v/>
      </c>
      <c r="B2394" t="str">
        <f ca="1">IF('Пятипредметные наборы'!$F96 &gt;=Параметры!$A$2,"{"&amp;'Пятипредметные наборы'!A96&amp;"}","")</f>
        <v/>
      </c>
      <c r="C2394">
        <f ca="1">'Пятипредметные наборы'!$F96/COUNT('Список покупок'!$A$2:$A$31)</f>
        <v>3.3333333333333333E-2</v>
      </c>
      <c r="D2394" t="e">
        <f ca="1">'Пятипредметные наборы'!$F96/INDIRECT(ADDRESS(MATCH(A2394,Таблицы!$T$3:$T$212)+1,5,,,Таблицы!$T$1))</f>
        <v>#N/A</v>
      </c>
      <c r="E2394" s="5" t="e">
        <f t="shared" ca="1" si="37"/>
        <v>#N/A</v>
      </c>
    </row>
    <row r="2395" spans="1:5" hidden="1" x14ac:dyDescent="0.3">
      <c r="A2395" t="e">
        <f ca="1">IF('Пятипредметные наборы'!$F97 &gt;=Параметры!$A$2,"{"&amp;'Пятипредметные наборы'!B97&amp;", "&amp;'Пятипредметные наборы'!C97&amp;", "&amp;'Пятипредметные наборы'!D97&amp;", "&amp;'Пятипредметные наборы'!E97&amp;"}","")</f>
        <v>#N/A</v>
      </c>
      <c r="B2395" t="e">
        <f ca="1">IF('Пятипредметные наборы'!$F97 &gt;=Параметры!$A$2,"{"&amp;'Пятипредметные наборы'!A97&amp;"}","")</f>
        <v>#N/A</v>
      </c>
      <c r="C2395" t="e">
        <f ca="1">'Пятипредметные наборы'!$F97/COUNT('Список покупок'!$A$2:$A$31)</f>
        <v>#N/A</v>
      </c>
      <c r="D2395" t="e">
        <f ca="1">'Пятипредметные наборы'!$F97/INDIRECT(ADDRESS(MATCH(A2395,Таблицы!$T$3:$T$212)+1,5,,,Таблицы!$T$1))</f>
        <v>#N/A</v>
      </c>
      <c r="E2395" s="5" t="e">
        <f t="shared" ca="1" si="37"/>
        <v>#N/A</v>
      </c>
    </row>
    <row r="2396" spans="1:5" hidden="1" x14ac:dyDescent="0.3">
      <c r="A2396" t="e">
        <f ca="1">IF('Пятипредметные наборы'!$F98 &gt;=Параметры!$A$2,"{"&amp;'Пятипредметные наборы'!B98&amp;", "&amp;'Пятипредметные наборы'!C98&amp;", "&amp;'Пятипредметные наборы'!D98&amp;", "&amp;'Пятипредметные наборы'!E98&amp;"}","")</f>
        <v>#N/A</v>
      </c>
      <c r="B2396" t="e">
        <f ca="1">IF('Пятипредметные наборы'!$F98 &gt;=Параметры!$A$2,"{"&amp;'Пятипредметные наборы'!A98&amp;"}","")</f>
        <v>#N/A</v>
      </c>
      <c r="C2396" t="e">
        <f ca="1">'Пятипредметные наборы'!$F98/COUNT('Список покупок'!$A$2:$A$31)</f>
        <v>#N/A</v>
      </c>
      <c r="D2396" t="e">
        <f ca="1">'Пятипредметные наборы'!$F98/INDIRECT(ADDRESS(MATCH(A2396,Таблицы!$T$3:$T$212)+1,5,,,Таблицы!$T$1))</f>
        <v>#N/A</v>
      </c>
      <c r="E2396" s="5" t="e">
        <f t="shared" ca="1" si="37"/>
        <v>#N/A</v>
      </c>
    </row>
    <row r="2397" spans="1:5" hidden="1" x14ac:dyDescent="0.3">
      <c r="A2397" t="e">
        <f ca="1">IF('Пятипредметные наборы'!$F99 &gt;=Параметры!$A$2,"{"&amp;'Пятипредметные наборы'!B99&amp;", "&amp;'Пятипредметные наборы'!C99&amp;", "&amp;'Пятипредметные наборы'!D99&amp;", "&amp;'Пятипредметные наборы'!E99&amp;"}","")</f>
        <v>#N/A</v>
      </c>
      <c r="B2397" t="e">
        <f ca="1">IF('Пятипредметные наборы'!$F99 &gt;=Параметры!$A$2,"{"&amp;'Пятипредметные наборы'!A99&amp;"}","")</f>
        <v>#N/A</v>
      </c>
      <c r="C2397" t="e">
        <f ca="1">'Пятипредметные наборы'!$F99/COUNT('Список покупок'!$A$2:$A$31)</f>
        <v>#N/A</v>
      </c>
      <c r="D2397" t="e">
        <f ca="1">'Пятипредметные наборы'!$F99/INDIRECT(ADDRESS(MATCH(A2397,Таблицы!$T$3:$T$212)+1,5,,,Таблицы!$T$1))</f>
        <v>#N/A</v>
      </c>
      <c r="E2397" s="5" t="e">
        <f t="shared" ca="1" si="37"/>
        <v>#N/A</v>
      </c>
    </row>
    <row r="2398" spans="1:5" hidden="1" x14ac:dyDescent="0.3">
      <c r="A2398" t="e">
        <f ca="1">IF('Пятипредметные наборы'!$F100 &gt;=Параметры!$A$2,"{"&amp;'Пятипредметные наборы'!B100&amp;", "&amp;'Пятипредметные наборы'!C100&amp;", "&amp;'Пятипредметные наборы'!D100&amp;", "&amp;'Пятипредметные наборы'!E100&amp;"}","")</f>
        <v>#N/A</v>
      </c>
      <c r="B2398" t="e">
        <f ca="1">IF('Пятипредметные наборы'!$F100 &gt;=Параметры!$A$2,"{"&amp;'Пятипредметные наборы'!A100&amp;"}","")</f>
        <v>#N/A</v>
      </c>
      <c r="C2398" t="e">
        <f ca="1">'Пятипредметные наборы'!$F100/COUNT('Список покупок'!$A$2:$A$31)</f>
        <v>#N/A</v>
      </c>
      <c r="D2398" t="e">
        <f ca="1">'Пятипредметные наборы'!$F100/INDIRECT(ADDRESS(MATCH(A2398,Таблицы!$T$3:$T$212)+1,5,,,Таблицы!$T$1))</f>
        <v>#N/A</v>
      </c>
      <c r="E2398" s="5" t="e">
        <f t="shared" ca="1" si="37"/>
        <v>#N/A</v>
      </c>
    </row>
    <row r="2399" spans="1:5" hidden="1" x14ac:dyDescent="0.3">
      <c r="A2399" t="e">
        <f ca="1">IF('Пятипредметные наборы'!$F101 &gt;=Параметры!$A$2,"{"&amp;'Пятипредметные наборы'!B101&amp;", "&amp;'Пятипредметные наборы'!C101&amp;", "&amp;'Пятипредметные наборы'!D101&amp;", "&amp;'Пятипредметные наборы'!E101&amp;"}","")</f>
        <v>#N/A</v>
      </c>
      <c r="B2399" t="e">
        <f ca="1">IF('Пятипредметные наборы'!$F101 &gt;=Параметры!$A$2,"{"&amp;'Пятипредметные наборы'!A101&amp;"}","")</f>
        <v>#N/A</v>
      </c>
      <c r="C2399" t="e">
        <f ca="1">'Пятипредметные наборы'!$F101/COUNT('Список покупок'!$A$2:$A$31)</f>
        <v>#N/A</v>
      </c>
      <c r="D2399" t="e">
        <f ca="1">'Пятипредметные наборы'!$F101/INDIRECT(ADDRESS(MATCH(A2399,Таблицы!$T$3:$T$212)+1,5,,,Таблицы!$T$1))</f>
        <v>#N/A</v>
      </c>
      <c r="E2399" s="5" t="e">
        <f t="shared" ca="1" si="37"/>
        <v>#N/A</v>
      </c>
    </row>
    <row r="2400" spans="1:5" hidden="1" x14ac:dyDescent="0.3">
      <c r="A2400" t="e">
        <f ca="1">IF('Пятипредметные наборы'!$F102 &gt;=Параметры!$A$2,"{"&amp;'Пятипредметные наборы'!B102&amp;", "&amp;'Пятипредметные наборы'!C102&amp;", "&amp;'Пятипредметные наборы'!D102&amp;", "&amp;'Пятипредметные наборы'!E102&amp;"}","")</f>
        <v>#N/A</v>
      </c>
      <c r="B2400" t="e">
        <f ca="1">IF('Пятипредметные наборы'!$F102 &gt;=Параметры!$A$2,"{"&amp;'Пятипредметные наборы'!A102&amp;"}","")</f>
        <v>#N/A</v>
      </c>
      <c r="C2400" t="e">
        <f ca="1">'Пятипредметные наборы'!$F102/COUNT('Список покупок'!$A$2:$A$31)</f>
        <v>#N/A</v>
      </c>
      <c r="D2400" t="e">
        <f ca="1">'Пятипредметные наборы'!$F102/INDIRECT(ADDRESS(MATCH(A2400,Таблицы!$T$3:$T$212)+1,5,,,Таблицы!$T$1))</f>
        <v>#N/A</v>
      </c>
      <c r="E2400" s="5" t="e">
        <f t="shared" ca="1" si="37"/>
        <v>#N/A</v>
      </c>
    </row>
    <row r="2401" spans="1:5" hidden="1" x14ac:dyDescent="0.3">
      <c r="A2401" t="e">
        <f ca="1">IF('Пятипредметные наборы'!$F103 &gt;=Параметры!$A$2,"{"&amp;'Пятипредметные наборы'!B103&amp;", "&amp;'Пятипредметные наборы'!C103&amp;", "&amp;'Пятипредметные наборы'!D103&amp;", "&amp;'Пятипредметные наборы'!E103&amp;"}","")</f>
        <v>#N/A</v>
      </c>
      <c r="B2401" t="e">
        <f ca="1">IF('Пятипредметные наборы'!$F103 &gt;=Параметры!$A$2,"{"&amp;'Пятипредметные наборы'!A103&amp;"}","")</f>
        <v>#N/A</v>
      </c>
      <c r="C2401" t="e">
        <f ca="1">'Пятипредметные наборы'!$F103/COUNT('Список покупок'!$A$2:$A$31)</f>
        <v>#N/A</v>
      </c>
      <c r="D2401" t="e">
        <f ca="1">'Пятипредметные наборы'!$F103/INDIRECT(ADDRESS(MATCH(A2401,Таблицы!$T$3:$T$212)+1,5,,,Таблицы!$T$1))</f>
        <v>#N/A</v>
      </c>
      <c r="E2401" s="5" t="e">
        <f t="shared" ca="1" si="37"/>
        <v>#N/A</v>
      </c>
    </row>
    <row r="2402" spans="1:5" hidden="1" x14ac:dyDescent="0.3">
      <c r="A2402" t="e">
        <f ca="1">IF('Пятипредметные наборы'!$F104 &gt;=Параметры!$A$2,"{"&amp;'Пятипредметные наборы'!B104&amp;", "&amp;'Пятипредметные наборы'!C104&amp;", "&amp;'Пятипредметные наборы'!D104&amp;", "&amp;'Пятипредметные наборы'!E104&amp;"}","")</f>
        <v>#N/A</v>
      </c>
      <c r="B2402" t="e">
        <f ca="1">IF('Пятипредметные наборы'!$F104 &gt;=Параметры!$A$2,"{"&amp;'Пятипредметные наборы'!A104&amp;"}","")</f>
        <v>#N/A</v>
      </c>
      <c r="C2402" t="e">
        <f ca="1">'Пятипредметные наборы'!$F104/COUNT('Список покупок'!$A$2:$A$31)</f>
        <v>#N/A</v>
      </c>
      <c r="D2402" t="e">
        <f ca="1">'Пятипредметные наборы'!$F104/INDIRECT(ADDRESS(MATCH(A2402,Таблицы!$T$3:$T$212)+1,5,,,Таблицы!$T$1))</f>
        <v>#N/A</v>
      </c>
      <c r="E2402" s="5" t="e">
        <f t="shared" ca="1" si="37"/>
        <v>#N/A</v>
      </c>
    </row>
    <row r="2403" spans="1:5" hidden="1" x14ac:dyDescent="0.3">
      <c r="A2403" t="e">
        <f ca="1">IF('Пятипредметные наборы'!$F105 &gt;=Параметры!$A$2,"{"&amp;'Пятипредметные наборы'!B105&amp;", "&amp;'Пятипредметные наборы'!C105&amp;", "&amp;'Пятипредметные наборы'!D105&amp;", "&amp;'Пятипредметные наборы'!E105&amp;"}","")</f>
        <v>#N/A</v>
      </c>
      <c r="B2403" t="e">
        <f ca="1">IF('Пятипредметные наборы'!$F105 &gt;=Параметры!$A$2,"{"&amp;'Пятипредметные наборы'!A105&amp;"}","")</f>
        <v>#N/A</v>
      </c>
      <c r="C2403" t="e">
        <f ca="1">'Пятипредметные наборы'!$F105/COUNT('Список покупок'!$A$2:$A$31)</f>
        <v>#N/A</v>
      </c>
      <c r="D2403" t="e">
        <f ca="1">'Пятипредметные наборы'!$F105/INDIRECT(ADDRESS(MATCH(A2403,Таблицы!$T$3:$T$212)+1,5,,,Таблицы!$T$1))</f>
        <v>#N/A</v>
      </c>
      <c r="E2403" s="5" t="e">
        <f t="shared" ca="1" si="37"/>
        <v>#N/A</v>
      </c>
    </row>
    <row r="2404" spans="1:5" hidden="1" x14ac:dyDescent="0.3">
      <c r="A2404" t="e">
        <f ca="1">IF('Пятипредметные наборы'!$F106 &gt;=Параметры!$A$2,"{"&amp;'Пятипредметные наборы'!B106&amp;", "&amp;'Пятипредметные наборы'!C106&amp;", "&amp;'Пятипредметные наборы'!D106&amp;", "&amp;'Пятипредметные наборы'!E106&amp;"}","")</f>
        <v>#N/A</v>
      </c>
      <c r="B2404" t="e">
        <f ca="1">IF('Пятипредметные наборы'!$F106 &gt;=Параметры!$A$2,"{"&amp;'Пятипредметные наборы'!A106&amp;"}","")</f>
        <v>#N/A</v>
      </c>
      <c r="C2404" t="e">
        <f ca="1">'Пятипредметные наборы'!$F106/COUNT('Список покупок'!$A$2:$A$31)</f>
        <v>#N/A</v>
      </c>
      <c r="D2404" t="e">
        <f ca="1">'Пятипредметные наборы'!$F106/INDIRECT(ADDRESS(MATCH(A2404,Таблицы!$T$3:$T$212)+1,5,,,Таблицы!$T$1))</f>
        <v>#N/A</v>
      </c>
      <c r="E2404" s="5" t="e">
        <f t="shared" ca="1" si="37"/>
        <v>#N/A</v>
      </c>
    </row>
    <row r="2405" spans="1:5" hidden="1" x14ac:dyDescent="0.3">
      <c r="A2405" t="e">
        <f ca="1">IF('Пятипредметные наборы'!$F107 &gt;=Параметры!$A$2,"{"&amp;'Пятипредметные наборы'!B107&amp;", "&amp;'Пятипредметные наборы'!C107&amp;", "&amp;'Пятипредметные наборы'!D107&amp;", "&amp;'Пятипредметные наборы'!E107&amp;"}","")</f>
        <v>#N/A</v>
      </c>
      <c r="B2405" t="e">
        <f ca="1">IF('Пятипредметные наборы'!$F107 &gt;=Параметры!$A$2,"{"&amp;'Пятипредметные наборы'!A107&amp;"}","")</f>
        <v>#N/A</v>
      </c>
      <c r="C2405" t="e">
        <f ca="1">'Пятипредметные наборы'!$F107/COUNT('Список покупок'!$A$2:$A$31)</f>
        <v>#N/A</v>
      </c>
      <c r="D2405" t="e">
        <f ca="1">'Пятипредметные наборы'!$F107/INDIRECT(ADDRESS(MATCH(A2405,Таблицы!$T$3:$T$212)+1,5,,,Таблицы!$T$1))</f>
        <v>#N/A</v>
      </c>
      <c r="E2405" s="5" t="e">
        <f t="shared" ca="1" si="37"/>
        <v>#N/A</v>
      </c>
    </row>
    <row r="2406" spans="1:5" hidden="1" x14ac:dyDescent="0.3">
      <c r="A2406" t="e">
        <f ca="1">IF('Пятипредметные наборы'!$F108 &gt;=Параметры!$A$2,"{"&amp;'Пятипредметные наборы'!B108&amp;", "&amp;'Пятипредметные наборы'!C108&amp;", "&amp;'Пятипредметные наборы'!D108&amp;", "&amp;'Пятипредметные наборы'!E108&amp;"}","")</f>
        <v>#N/A</v>
      </c>
      <c r="B2406" t="e">
        <f ca="1">IF('Пятипредметные наборы'!$F108 &gt;=Параметры!$A$2,"{"&amp;'Пятипредметные наборы'!A108&amp;"}","")</f>
        <v>#N/A</v>
      </c>
      <c r="C2406" t="e">
        <f ca="1">'Пятипредметные наборы'!$F108/COUNT('Список покупок'!$A$2:$A$31)</f>
        <v>#N/A</v>
      </c>
      <c r="D2406" t="e">
        <f ca="1">'Пятипредметные наборы'!$F108/INDIRECT(ADDRESS(MATCH(A2406,Таблицы!$T$3:$T$212)+1,5,,,Таблицы!$T$1))</f>
        <v>#N/A</v>
      </c>
      <c r="E2406" s="5" t="e">
        <f t="shared" ca="1" si="37"/>
        <v>#N/A</v>
      </c>
    </row>
    <row r="2407" spans="1:5" hidden="1" x14ac:dyDescent="0.3">
      <c r="A2407" t="e">
        <f ca="1">IF('Пятипредметные наборы'!$F109 &gt;=Параметры!$A$2,"{"&amp;'Пятипредметные наборы'!B109&amp;", "&amp;'Пятипредметные наборы'!C109&amp;", "&amp;'Пятипредметные наборы'!D109&amp;", "&amp;'Пятипредметные наборы'!E109&amp;"}","")</f>
        <v>#N/A</v>
      </c>
      <c r="B2407" t="e">
        <f ca="1">IF('Пятипредметные наборы'!$F109 &gt;=Параметры!$A$2,"{"&amp;'Пятипредметные наборы'!A109&amp;"}","")</f>
        <v>#N/A</v>
      </c>
      <c r="C2407" t="e">
        <f ca="1">'Пятипредметные наборы'!$F109/COUNT('Список покупок'!$A$2:$A$31)</f>
        <v>#N/A</v>
      </c>
      <c r="D2407" t="e">
        <f ca="1">'Пятипредметные наборы'!$F109/INDIRECT(ADDRESS(MATCH(A2407,Таблицы!$T$3:$T$212)+1,5,,,Таблицы!$T$1))</f>
        <v>#N/A</v>
      </c>
      <c r="E2407" s="5" t="e">
        <f t="shared" ca="1" si="37"/>
        <v>#N/A</v>
      </c>
    </row>
    <row r="2408" spans="1:5" hidden="1" x14ac:dyDescent="0.3">
      <c r="A2408" t="e">
        <f ca="1">IF('Пятипредметные наборы'!$F110 &gt;=Параметры!$A$2,"{"&amp;'Пятипредметные наборы'!B110&amp;", "&amp;'Пятипредметные наборы'!C110&amp;", "&amp;'Пятипредметные наборы'!D110&amp;", "&amp;'Пятипредметные наборы'!E110&amp;"}","")</f>
        <v>#N/A</v>
      </c>
      <c r="B2408" t="e">
        <f ca="1">IF('Пятипредметные наборы'!$F110 &gt;=Параметры!$A$2,"{"&amp;'Пятипредметные наборы'!A110&amp;"}","")</f>
        <v>#N/A</v>
      </c>
      <c r="C2408" t="e">
        <f ca="1">'Пятипредметные наборы'!$F110/COUNT('Список покупок'!$A$2:$A$31)</f>
        <v>#N/A</v>
      </c>
      <c r="D2408" t="e">
        <f ca="1">'Пятипредметные наборы'!$F110/INDIRECT(ADDRESS(MATCH(A2408,Таблицы!$T$3:$T$212)+1,5,,,Таблицы!$T$1))</f>
        <v>#N/A</v>
      </c>
      <c r="E2408" s="5" t="e">
        <f t="shared" ca="1" si="37"/>
        <v>#N/A</v>
      </c>
    </row>
    <row r="2409" spans="1:5" hidden="1" x14ac:dyDescent="0.3">
      <c r="A2409" t="e">
        <f ca="1">IF('Пятипредметные наборы'!$F111 &gt;=Параметры!$A$2,"{"&amp;'Пятипредметные наборы'!B111&amp;", "&amp;'Пятипредметные наборы'!C111&amp;", "&amp;'Пятипредметные наборы'!D111&amp;", "&amp;'Пятипредметные наборы'!E111&amp;"}","")</f>
        <v>#N/A</v>
      </c>
      <c r="B2409" t="e">
        <f ca="1">IF('Пятипредметные наборы'!$F111 &gt;=Параметры!$A$2,"{"&amp;'Пятипредметные наборы'!A111&amp;"}","")</f>
        <v>#N/A</v>
      </c>
      <c r="C2409" t="e">
        <f ca="1">'Пятипредметные наборы'!$F111/COUNT('Список покупок'!$A$2:$A$31)</f>
        <v>#N/A</v>
      </c>
      <c r="D2409" t="e">
        <f ca="1">'Пятипредметные наборы'!$F111/INDIRECT(ADDRESS(MATCH(A2409,Таблицы!$T$3:$T$212)+1,5,,,Таблицы!$T$1))</f>
        <v>#N/A</v>
      </c>
      <c r="E2409" s="5" t="e">
        <f t="shared" ca="1" si="37"/>
        <v>#N/A</v>
      </c>
    </row>
    <row r="2410" spans="1:5" hidden="1" x14ac:dyDescent="0.3">
      <c r="A2410" t="e">
        <f ca="1">IF('Пятипредметные наборы'!$F112 &gt;=Параметры!$A$2,"{"&amp;'Пятипредметные наборы'!B112&amp;", "&amp;'Пятипредметные наборы'!C112&amp;", "&amp;'Пятипредметные наборы'!D112&amp;", "&amp;'Пятипредметные наборы'!E112&amp;"}","")</f>
        <v>#N/A</v>
      </c>
      <c r="B2410" t="e">
        <f ca="1">IF('Пятипредметные наборы'!$F112 &gt;=Параметры!$A$2,"{"&amp;'Пятипредметные наборы'!A112&amp;"}","")</f>
        <v>#N/A</v>
      </c>
      <c r="C2410" t="e">
        <f ca="1">'Пятипредметные наборы'!$F112/COUNT('Список покупок'!$A$2:$A$31)</f>
        <v>#N/A</v>
      </c>
      <c r="D2410" t="e">
        <f ca="1">'Пятипредметные наборы'!$F112/INDIRECT(ADDRESS(MATCH(A2410,Таблицы!$T$3:$T$212)+1,5,,,Таблицы!$T$1))</f>
        <v>#N/A</v>
      </c>
      <c r="E2410" s="5" t="e">
        <f t="shared" ca="1" si="37"/>
        <v>#N/A</v>
      </c>
    </row>
    <row r="2411" spans="1:5" hidden="1" x14ac:dyDescent="0.3">
      <c r="A2411" t="e">
        <f ca="1">IF('Пятипредметные наборы'!$F113 &gt;=Параметры!$A$2,"{"&amp;'Пятипредметные наборы'!B113&amp;", "&amp;'Пятипредметные наборы'!C113&amp;", "&amp;'Пятипредметные наборы'!D113&amp;", "&amp;'Пятипредметные наборы'!E113&amp;"}","")</f>
        <v>#N/A</v>
      </c>
      <c r="B2411" t="e">
        <f ca="1">IF('Пятипредметные наборы'!$F113 &gt;=Параметры!$A$2,"{"&amp;'Пятипредметные наборы'!A113&amp;"}","")</f>
        <v>#N/A</v>
      </c>
      <c r="C2411" t="e">
        <f ca="1">'Пятипредметные наборы'!$F113/COUNT('Список покупок'!$A$2:$A$31)</f>
        <v>#N/A</v>
      </c>
      <c r="D2411" t="e">
        <f ca="1">'Пятипредметные наборы'!$F113/INDIRECT(ADDRESS(MATCH(A2411,Таблицы!$T$3:$T$212)+1,5,,,Таблицы!$T$1))</f>
        <v>#N/A</v>
      </c>
      <c r="E2411" s="5" t="e">
        <f t="shared" ca="1" si="37"/>
        <v>#N/A</v>
      </c>
    </row>
    <row r="2412" spans="1:5" hidden="1" x14ac:dyDescent="0.3">
      <c r="A2412" t="e">
        <f ca="1">IF('Пятипредметные наборы'!$F114 &gt;=Параметры!$A$2,"{"&amp;'Пятипредметные наборы'!B114&amp;", "&amp;'Пятипредметные наборы'!C114&amp;", "&amp;'Пятипредметные наборы'!D114&amp;", "&amp;'Пятипредметные наборы'!E114&amp;"}","")</f>
        <v>#N/A</v>
      </c>
      <c r="B2412" t="e">
        <f ca="1">IF('Пятипредметные наборы'!$F114 &gt;=Параметры!$A$2,"{"&amp;'Пятипредметные наборы'!A114&amp;"}","")</f>
        <v>#N/A</v>
      </c>
      <c r="C2412" t="e">
        <f ca="1">'Пятипредметные наборы'!$F114/COUNT('Список покупок'!$A$2:$A$31)</f>
        <v>#N/A</v>
      </c>
      <c r="D2412" t="e">
        <f ca="1">'Пятипредметные наборы'!$F114/INDIRECT(ADDRESS(MATCH(A2412,Таблицы!$T$3:$T$212)+1,5,,,Таблицы!$T$1))</f>
        <v>#N/A</v>
      </c>
      <c r="E2412" s="5" t="e">
        <f t="shared" ca="1" si="37"/>
        <v>#N/A</v>
      </c>
    </row>
    <row r="2413" spans="1:5" hidden="1" x14ac:dyDescent="0.3">
      <c r="A2413" t="str">
        <f ca="1">IF('Пятипредметные наборы'!$F115 &gt;=Параметры!$A$2,"{"&amp;'Пятипредметные наборы'!B115&amp;", "&amp;'Пятипредметные наборы'!C115&amp;", "&amp;'Пятипредметные наборы'!D115&amp;", "&amp;'Пятипредметные наборы'!E115&amp;"}","")</f>
        <v/>
      </c>
      <c r="B2413" t="str">
        <f ca="1">IF('Пятипредметные наборы'!$F115 &gt;=Параметры!$A$2,"{"&amp;'Пятипредметные наборы'!A115&amp;"}","")</f>
        <v/>
      </c>
      <c r="C2413">
        <f ca="1">'Пятипредметные наборы'!$F115/COUNT('Список покупок'!$A$2:$A$31)</f>
        <v>3.3333333333333333E-2</v>
      </c>
      <c r="D2413" t="e">
        <f ca="1">'Пятипредметные наборы'!$F115/INDIRECT(ADDRESS(MATCH(A2413,Таблицы!$T$3:$T$212)+1,5,,,Таблицы!$T$1))</f>
        <v>#N/A</v>
      </c>
      <c r="E2413" s="5" t="e">
        <f t="shared" ca="1" si="37"/>
        <v>#N/A</v>
      </c>
    </row>
    <row r="2414" spans="1:5" hidden="1" x14ac:dyDescent="0.3">
      <c r="A2414" t="e">
        <f ca="1">IF('Пятипредметные наборы'!$F116 &gt;=Параметры!$A$2,"{"&amp;'Пятипредметные наборы'!B116&amp;", "&amp;'Пятипредметные наборы'!C116&amp;", "&amp;'Пятипредметные наборы'!D116&amp;", "&amp;'Пятипредметные наборы'!E116&amp;"}","")</f>
        <v>#N/A</v>
      </c>
      <c r="B2414" t="e">
        <f ca="1">IF('Пятипредметные наборы'!$F116 &gt;=Параметры!$A$2,"{"&amp;'Пятипредметные наборы'!A116&amp;"}","")</f>
        <v>#N/A</v>
      </c>
      <c r="C2414" t="e">
        <f ca="1">'Пятипредметные наборы'!$F116/COUNT('Список покупок'!$A$2:$A$31)</f>
        <v>#N/A</v>
      </c>
      <c r="D2414" t="e">
        <f ca="1">'Пятипредметные наборы'!$F116/INDIRECT(ADDRESS(MATCH(A2414,Таблицы!$T$3:$T$212)+1,5,,,Таблицы!$T$1))</f>
        <v>#N/A</v>
      </c>
      <c r="E2414" s="5" t="e">
        <f t="shared" ca="1" si="37"/>
        <v>#N/A</v>
      </c>
    </row>
    <row r="2415" spans="1:5" hidden="1" x14ac:dyDescent="0.3">
      <c r="A2415" t="str">
        <f ca="1">IF('Пятипредметные наборы'!$F117 &gt;=Параметры!$A$2,"{"&amp;'Пятипредметные наборы'!B117&amp;", "&amp;'Пятипредметные наборы'!C117&amp;", "&amp;'Пятипредметные наборы'!D117&amp;", "&amp;'Пятипредметные наборы'!E117&amp;"}","")</f>
        <v/>
      </c>
      <c r="B2415" t="str">
        <f ca="1">IF('Пятипредметные наборы'!$F117 &gt;=Параметры!$A$2,"{"&amp;'Пятипредметные наборы'!A117&amp;"}","")</f>
        <v/>
      </c>
      <c r="C2415">
        <f ca="1">'Пятипредметные наборы'!$F117/COUNT('Список покупок'!$A$2:$A$31)</f>
        <v>0</v>
      </c>
      <c r="D2415" t="e">
        <f ca="1">'Пятипредметные наборы'!$F117/INDIRECT(ADDRESS(MATCH(A2415,Таблицы!$T$3:$T$212)+1,5,,,Таблицы!$T$1))</f>
        <v>#N/A</v>
      </c>
      <c r="E2415" s="5" t="e">
        <f t="shared" ca="1" si="37"/>
        <v>#N/A</v>
      </c>
    </row>
    <row r="2416" spans="1:5" hidden="1" x14ac:dyDescent="0.3">
      <c r="A2416" t="str">
        <f ca="1">IF('Пятипредметные наборы'!$F118 &gt;=Параметры!$A$2,"{"&amp;'Пятипредметные наборы'!B118&amp;", "&amp;'Пятипредметные наборы'!C118&amp;", "&amp;'Пятипредметные наборы'!D118&amp;", "&amp;'Пятипредметные наборы'!E118&amp;"}","")</f>
        <v/>
      </c>
      <c r="B2416" t="str">
        <f ca="1">IF('Пятипредметные наборы'!$F118 &gt;=Параметры!$A$2,"{"&amp;'Пятипредметные наборы'!A118&amp;"}","")</f>
        <v/>
      </c>
      <c r="C2416">
        <f ca="1">'Пятипредметные наборы'!$F118/COUNT('Список покупок'!$A$2:$A$31)</f>
        <v>3.3333333333333333E-2</v>
      </c>
      <c r="D2416" t="e">
        <f ca="1">'Пятипредметные наборы'!$F118/INDIRECT(ADDRESS(MATCH(A2416,Таблицы!$T$3:$T$212)+1,5,,,Таблицы!$T$1))</f>
        <v>#N/A</v>
      </c>
      <c r="E2416" s="5" t="e">
        <f t="shared" ca="1" si="37"/>
        <v>#N/A</v>
      </c>
    </row>
    <row r="2417" spans="1:5" hidden="1" x14ac:dyDescent="0.3">
      <c r="A2417" t="e">
        <f ca="1">IF('Пятипредметные наборы'!$F119 &gt;=Параметры!$A$2,"{"&amp;'Пятипредметные наборы'!B119&amp;", "&amp;'Пятипредметные наборы'!C119&amp;", "&amp;'Пятипредметные наборы'!D119&amp;", "&amp;'Пятипредметные наборы'!E119&amp;"}","")</f>
        <v>#N/A</v>
      </c>
      <c r="B2417" t="e">
        <f ca="1">IF('Пятипредметные наборы'!$F119 &gt;=Параметры!$A$2,"{"&amp;'Пятипредметные наборы'!A119&amp;"}","")</f>
        <v>#N/A</v>
      </c>
      <c r="C2417" t="e">
        <f ca="1">'Пятипредметные наборы'!$F119/COUNT('Список покупок'!$A$2:$A$31)</f>
        <v>#N/A</v>
      </c>
      <c r="D2417" t="e">
        <f ca="1">'Пятипредметные наборы'!$F119/INDIRECT(ADDRESS(MATCH(A2417,Таблицы!$T$3:$T$212)+1,5,,,Таблицы!$T$1))</f>
        <v>#N/A</v>
      </c>
      <c r="E2417" s="5" t="e">
        <f t="shared" ca="1" si="37"/>
        <v>#N/A</v>
      </c>
    </row>
    <row r="2418" spans="1:5" hidden="1" x14ac:dyDescent="0.3">
      <c r="A2418" t="e">
        <f ca="1">IF('Пятипредметные наборы'!$F120 &gt;=Параметры!$A$2,"{"&amp;'Пятипредметные наборы'!B120&amp;", "&amp;'Пятипредметные наборы'!C120&amp;", "&amp;'Пятипредметные наборы'!D120&amp;", "&amp;'Пятипредметные наборы'!E120&amp;"}","")</f>
        <v>#N/A</v>
      </c>
      <c r="B2418" t="e">
        <f ca="1">IF('Пятипредметные наборы'!$F120 &gt;=Параметры!$A$2,"{"&amp;'Пятипредметные наборы'!A120&amp;"}","")</f>
        <v>#N/A</v>
      </c>
      <c r="C2418" t="e">
        <f ca="1">'Пятипредметные наборы'!$F120/COUNT('Список покупок'!$A$2:$A$31)</f>
        <v>#N/A</v>
      </c>
      <c r="D2418" t="e">
        <f ca="1">'Пятипредметные наборы'!$F120/INDIRECT(ADDRESS(MATCH(A2418,Таблицы!$T$3:$T$212)+1,5,,,Таблицы!$T$1))</f>
        <v>#N/A</v>
      </c>
      <c r="E2418" s="5" t="e">
        <f t="shared" ca="1" si="37"/>
        <v>#N/A</v>
      </c>
    </row>
    <row r="2419" spans="1:5" hidden="1" x14ac:dyDescent="0.3">
      <c r="A2419" t="e">
        <f ca="1">IF('Пятипредметные наборы'!$F121 &gt;=Параметры!$A$2,"{"&amp;'Пятипредметные наборы'!B121&amp;", "&amp;'Пятипредметные наборы'!C121&amp;", "&amp;'Пятипредметные наборы'!D121&amp;", "&amp;'Пятипредметные наборы'!E121&amp;"}","")</f>
        <v>#N/A</v>
      </c>
      <c r="B2419" t="e">
        <f ca="1">IF('Пятипредметные наборы'!$F121 &gt;=Параметры!$A$2,"{"&amp;'Пятипредметные наборы'!A121&amp;"}","")</f>
        <v>#N/A</v>
      </c>
      <c r="C2419" t="e">
        <f ca="1">'Пятипредметные наборы'!$F121/COUNT('Список покупок'!$A$2:$A$31)</f>
        <v>#N/A</v>
      </c>
      <c r="D2419" t="e">
        <f ca="1">'Пятипредметные наборы'!$F121/INDIRECT(ADDRESS(MATCH(A2419,Таблицы!$T$3:$T$212)+1,5,,,Таблицы!$T$1))</f>
        <v>#N/A</v>
      </c>
      <c r="E2419" s="5" t="e">
        <f t="shared" ca="1" si="37"/>
        <v>#N/A</v>
      </c>
    </row>
    <row r="2420" spans="1:5" hidden="1" x14ac:dyDescent="0.3">
      <c r="A2420" t="e">
        <f ca="1">IF('Пятипредметные наборы'!$F122 &gt;=Параметры!$A$2,"{"&amp;'Пятипредметные наборы'!B122&amp;", "&amp;'Пятипредметные наборы'!C122&amp;", "&amp;'Пятипредметные наборы'!D122&amp;", "&amp;'Пятипредметные наборы'!E122&amp;"}","")</f>
        <v>#N/A</v>
      </c>
      <c r="B2420" t="e">
        <f ca="1">IF('Пятипредметные наборы'!$F122 &gt;=Параметры!$A$2,"{"&amp;'Пятипредметные наборы'!A122&amp;"}","")</f>
        <v>#N/A</v>
      </c>
      <c r="C2420" t="e">
        <f ca="1">'Пятипредметные наборы'!$F122/COUNT('Список покупок'!$A$2:$A$31)</f>
        <v>#N/A</v>
      </c>
      <c r="D2420" t="e">
        <f ca="1">'Пятипредметные наборы'!$F122/INDIRECT(ADDRESS(MATCH(A2420,Таблицы!$T$3:$T$212)+1,5,,,Таблицы!$T$1))</f>
        <v>#N/A</v>
      </c>
      <c r="E2420" s="5" t="e">
        <f t="shared" ca="1" si="37"/>
        <v>#N/A</v>
      </c>
    </row>
    <row r="2421" spans="1:5" hidden="1" x14ac:dyDescent="0.3">
      <c r="A2421" t="e">
        <f ca="1">IF('Пятипредметные наборы'!$F123 &gt;=Параметры!$A$2,"{"&amp;'Пятипредметные наборы'!B123&amp;", "&amp;'Пятипредметные наборы'!C123&amp;", "&amp;'Пятипредметные наборы'!D123&amp;", "&amp;'Пятипредметные наборы'!E123&amp;"}","")</f>
        <v>#N/A</v>
      </c>
      <c r="B2421" t="e">
        <f ca="1">IF('Пятипредметные наборы'!$F123 &gt;=Параметры!$A$2,"{"&amp;'Пятипредметные наборы'!A123&amp;"}","")</f>
        <v>#N/A</v>
      </c>
      <c r="C2421" t="e">
        <f ca="1">'Пятипредметные наборы'!$F123/COUNT('Список покупок'!$A$2:$A$31)</f>
        <v>#N/A</v>
      </c>
      <c r="D2421" t="e">
        <f ca="1">'Пятипредметные наборы'!$F123/INDIRECT(ADDRESS(MATCH(A2421,Таблицы!$T$3:$T$212)+1,5,,,Таблицы!$T$1))</f>
        <v>#N/A</v>
      </c>
      <c r="E2421" s="5" t="e">
        <f t="shared" ca="1" si="37"/>
        <v>#N/A</v>
      </c>
    </row>
    <row r="2422" spans="1:5" hidden="1" x14ac:dyDescent="0.3">
      <c r="A2422" t="e">
        <f ca="1">IF('Пятипредметные наборы'!$F124 &gt;=Параметры!$A$2,"{"&amp;'Пятипредметные наборы'!B124&amp;", "&amp;'Пятипредметные наборы'!C124&amp;", "&amp;'Пятипредметные наборы'!D124&amp;", "&amp;'Пятипредметные наборы'!E124&amp;"}","")</f>
        <v>#N/A</v>
      </c>
      <c r="B2422" t="e">
        <f ca="1">IF('Пятипредметные наборы'!$F124 &gt;=Параметры!$A$2,"{"&amp;'Пятипредметные наборы'!A124&amp;"}","")</f>
        <v>#N/A</v>
      </c>
      <c r="C2422" t="e">
        <f ca="1">'Пятипредметные наборы'!$F124/COUNT('Список покупок'!$A$2:$A$31)</f>
        <v>#N/A</v>
      </c>
      <c r="D2422" t="e">
        <f ca="1">'Пятипредметные наборы'!$F124/INDIRECT(ADDRESS(MATCH(A2422,Таблицы!$T$3:$T$212)+1,5,,,Таблицы!$T$1))</f>
        <v>#N/A</v>
      </c>
      <c r="E2422" s="5" t="e">
        <f t="shared" ca="1" si="37"/>
        <v>#N/A</v>
      </c>
    </row>
    <row r="2423" spans="1:5" hidden="1" x14ac:dyDescent="0.3">
      <c r="A2423" t="str">
        <f ca="1">IF('Пятипредметные наборы'!$F125 &gt;=Параметры!$A$2,"{"&amp;'Пятипредметные наборы'!B125&amp;", "&amp;'Пятипредметные наборы'!C125&amp;", "&amp;'Пятипредметные наборы'!D125&amp;", "&amp;'Пятипредметные наборы'!E125&amp;"}","")</f>
        <v/>
      </c>
      <c r="B2423" t="str">
        <f ca="1">IF('Пятипредметные наборы'!$F125 &gt;=Параметры!$A$2,"{"&amp;'Пятипредметные наборы'!A125&amp;"}","")</f>
        <v/>
      </c>
      <c r="C2423">
        <f ca="1">'Пятипредметные наборы'!$F125/COUNT('Список покупок'!$A$2:$A$31)</f>
        <v>3.3333333333333333E-2</v>
      </c>
      <c r="D2423" t="e">
        <f ca="1">'Пятипредметные наборы'!$F125/INDIRECT(ADDRESS(MATCH(A2423,Таблицы!$T$3:$T$212)+1,5,,,Таблицы!$T$1))</f>
        <v>#N/A</v>
      </c>
      <c r="E2423" s="5" t="e">
        <f t="shared" ca="1" si="37"/>
        <v>#N/A</v>
      </c>
    </row>
    <row r="2424" spans="1:5" hidden="1" x14ac:dyDescent="0.3">
      <c r="A2424" t="e">
        <f ca="1">IF('Пятипредметные наборы'!$F126 &gt;=Параметры!$A$2,"{"&amp;'Пятипредметные наборы'!B126&amp;", "&amp;'Пятипредметные наборы'!C126&amp;", "&amp;'Пятипредметные наборы'!D126&amp;", "&amp;'Пятипредметные наборы'!E126&amp;"}","")</f>
        <v>#N/A</v>
      </c>
      <c r="B2424" t="e">
        <f ca="1">IF('Пятипредметные наборы'!$F126 &gt;=Параметры!$A$2,"{"&amp;'Пятипредметные наборы'!A126&amp;"}","")</f>
        <v>#N/A</v>
      </c>
      <c r="C2424" t="e">
        <f ca="1">'Пятипредметные наборы'!$F126/COUNT('Список покупок'!$A$2:$A$31)</f>
        <v>#N/A</v>
      </c>
      <c r="D2424" t="e">
        <f ca="1">'Пятипредметные наборы'!$F126/INDIRECT(ADDRESS(MATCH(A2424,Таблицы!$T$3:$T$212)+1,5,,,Таблицы!$T$1))</f>
        <v>#N/A</v>
      </c>
      <c r="E2424" s="5" t="e">
        <f t="shared" ca="1" si="37"/>
        <v>#N/A</v>
      </c>
    </row>
    <row r="2425" spans="1:5" hidden="1" x14ac:dyDescent="0.3">
      <c r="A2425" t="e">
        <f ca="1">IF('Пятипредметные наборы'!$F127 &gt;=Параметры!$A$2,"{"&amp;'Пятипредметные наборы'!B127&amp;", "&amp;'Пятипредметные наборы'!C127&amp;", "&amp;'Пятипредметные наборы'!D127&amp;", "&amp;'Пятипредметные наборы'!E127&amp;"}","")</f>
        <v>#N/A</v>
      </c>
      <c r="B2425" t="e">
        <f ca="1">IF('Пятипредметные наборы'!$F127 &gt;=Параметры!$A$2,"{"&amp;'Пятипредметные наборы'!A127&amp;"}","")</f>
        <v>#N/A</v>
      </c>
      <c r="C2425" t="e">
        <f ca="1">'Пятипредметные наборы'!$F127/COUNT('Список покупок'!$A$2:$A$31)</f>
        <v>#N/A</v>
      </c>
      <c r="D2425" t="e">
        <f ca="1">'Пятипредметные наборы'!$F127/INDIRECT(ADDRESS(MATCH(A2425,Таблицы!$T$3:$T$212)+1,5,,,Таблицы!$T$1))</f>
        <v>#N/A</v>
      </c>
      <c r="E2425" s="5" t="e">
        <f t="shared" ca="1" si="37"/>
        <v>#N/A</v>
      </c>
    </row>
    <row r="2426" spans="1:5" hidden="1" x14ac:dyDescent="0.3">
      <c r="A2426" t="e">
        <f ca="1">IF('Пятипредметные наборы'!$F128 &gt;=Параметры!$A$2,"{"&amp;'Пятипредметные наборы'!B128&amp;", "&amp;'Пятипредметные наборы'!C128&amp;", "&amp;'Пятипредметные наборы'!D128&amp;", "&amp;'Пятипредметные наборы'!E128&amp;"}","")</f>
        <v>#N/A</v>
      </c>
      <c r="B2426" t="e">
        <f ca="1">IF('Пятипредметные наборы'!$F128 &gt;=Параметры!$A$2,"{"&amp;'Пятипредметные наборы'!A128&amp;"}","")</f>
        <v>#N/A</v>
      </c>
      <c r="C2426" t="e">
        <f ca="1">'Пятипредметные наборы'!$F128/COUNT('Список покупок'!$A$2:$A$31)</f>
        <v>#N/A</v>
      </c>
      <c r="D2426" t="e">
        <f ca="1">'Пятипредметные наборы'!$F128/INDIRECT(ADDRESS(MATCH(A2426,Таблицы!$T$3:$T$212)+1,5,,,Таблицы!$T$1))</f>
        <v>#N/A</v>
      </c>
      <c r="E2426" s="5" t="e">
        <f t="shared" ca="1" si="37"/>
        <v>#N/A</v>
      </c>
    </row>
    <row r="2427" spans="1:5" hidden="1" x14ac:dyDescent="0.3">
      <c r="A2427" t="e">
        <f ca="1">IF('Пятипредметные наборы'!$F129 &gt;=Параметры!$A$2,"{"&amp;'Пятипредметные наборы'!B129&amp;", "&amp;'Пятипредметные наборы'!C129&amp;", "&amp;'Пятипредметные наборы'!D129&amp;", "&amp;'Пятипредметные наборы'!E129&amp;"}","")</f>
        <v>#N/A</v>
      </c>
      <c r="B2427" t="e">
        <f ca="1">IF('Пятипредметные наборы'!$F129 &gt;=Параметры!$A$2,"{"&amp;'Пятипредметные наборы'!A129&amp;"}","")</f>
        <v>#N/A</v>
      </c>
      <c r="C2427" t="e">
        <f ca="1">'Пятипредметные наборы'!$F129/COUNT('Список покупок'!$A$2:$A$31)</f>
        <v>#N/A</v>
      </c>
      <c r="D2427" t="e">
        <f ca="1">'Пятипредметные наборы'!$F129/INDIRECT(ADDRESS(MATCH(A2427,Таблицы!$T$3:$T$212)+1,5,,,Таблицы!$T$1))</f>
        <v>#N/A</v>
      </c>
      <c r="E2427" s="5" t="e">
        <f t="shared" ca="1" si="37"/>
        <v>#N/A</v>
      </c>
    </row>
    <row r="2428" spans="1:5" hidden="1" x14ac:dyDescent="0.3">
      <c r="A2428" t="e">
        <f ca="1">IF('Пятипредметные наборы'!$F130 &gt;=Параметры!$A$2,"{"&amp;'Пятипредметные наборы'!B130&amp;", "&amp;'Пятипредметные наборы'!C130&amp;", "&amp;'Пятипредметные наборы'!D130&amp;", "&amp;'Пятипредметные наборы'!E130&amp;"}","")</f>
        <v>#N/A</v>
      </c>
      <c r="B2428" t="e">
        <f ca="1">IF('Пятипредметные наборы'!$F130 &gt;=Параметры!$A$2,"{"&amp;'Пятипредметные наборы'!A130&amp;"}","")</f>
        <v>#N/A</v>
      </c>
      <c r="C2428" t="e">
        <f ca="1">'Пятипредметные наборы'!$F130/COUNT('Список покупок'!$A$2:$A$31)</f>
        <v>#N/A</v>
      </c>
      <c r="D2428" t="e">
        <f ca="1">'Пятипредметные наборы'!$F130/INDIRECT(ADDRESS(MATCH(A2428,Таблицы!$T$3:$T$212)+1,5,,,Таблицы!$T$1))</f>
        <v>#N/A</v>
      </c>
      <c r="E2428" s="5" t="e">
        <f t="shared" ca="1" si="37"/>
        <v>#N/A</v>
      </c>
    </row>
    <row r="2429" spans="1:5" hidden="1" x14ac:dyDescent="0.3">
      <c r="A2429" t="e">
        <f ca="1">IF('Пятипредметные наборы'!$F131 &gt;=Параметры!$A$2,"{"&amp;'Пятипредметные наборы'!B131&amp;", "&amp;'Пятипредметные наборы'!C131&amp;", "&amp;'Пятипредметные наборы'!D131&amp;", "&amp;'Пятипредметные наборы'!E131&amp;"}","")</f>
        <v>#N/A</v>
      </c>
      <c r="B2429" t="e">
        <f ca="1">IF('Пятипредметные наборы'!$F131 &gt;=Параметры!$A$2,"{"&amp;'Пятипредметные наборы'!A131&amp;"}","")</f>
        <v>#N/A</v>
      </c>
      <c r="C2429" t="e">
        <f ca="1">'Пятипредметные наборы'!$F131/COUNT('Список покупок'!$A$2:$A$31)</f>
        <v>#N/A</v>
      </c>
      <c r="D2429" t="e">
        <f ca="1">'Пятипредметные наборы'!$F131/INDIRECT(ADDRESS(MATCH(A2429,Таблицы!$T$3:$T$212)+1,5,,,Таблицы!$T$1))</f>
        <v>#N/A</v>
      </c>
      <c r="E2429" s="5" t="e">
        <f t="shared" ca="1" si="37"/>
        <v>#N/A</v>
      </c>
    </row>
    <row r="2430" spans="1:5" hidden="1" x14ac:dyDescent="0.3">
      <c r="A2430" t="e">
        <f ca="1">IF('Пятипредметные наборы'!$F132 &gt;=Параметры!$A$2,"{"&amp;'Пятипредметные наборы'!B132&amp;", "&amp;'Пятипредметные наборы'!C132&amp;", "&amp;'Пятипредметные наборы'!D132&amp;", "&amp;'Пятипредметные наборы'!E132&amp;"}","")</f>
        <v>#N/A</v>
      </c>
      <c r="B2430" t="e">
        <f ca="1">IF('Пятипредметные наборы'!$F132 &gt;=Параметры!$A$2,"{"&amp;'Пятипредметные наборы'!A132&amp;"}","")</f>
        <v>#N/A</v>
      </c>
      <c r="C2430" t="e">
        <f ca="1">'Пятипредметные наборы'!$F132/COUNT('Список покупок'!$A$2:$A$31)</f>
        <v>#N/A</v>
      </c>
      <c r="D2430" t="e">
        <f ca="1">'Пятипредметные наборы'!$F132/INDIRECT(ADDRESS(MATCH(A2430,Таблицы!$T$3:$T$212)+1,5,,,Таблицы!$T$1))</f>
        <v>#N/A</v>
      </c>
      <c r="E2430" s="5" t="e">
        <f t="shared" ca="1" si="37"/>
        <v>#N/A</v>
      </c>
    </row>
    <row r="2431" spans="1:5" hidden="1" x14ac:dyDescent="0.3">
      <c r="A2431" t="e">
        <f ca="1">IF('Пятипредметные наборы'!$F133 &gt;=Параметры!$A$2,"{"&amp;'Пятипредметные наборы'!B133&amp;", "&amp;'Пятипредметные наборы'!C133&amp;", "&amp;'Пятипредметные наборы'!D133&amp;", "&amp;'Пятипредметные наборы'!E133&amp;"}","")</f>
        <v>#N/A</v>
      </c>
      <c r="B2431" t="e">
        <f ca="1">IF('Пятипредметные наборы'!$F133 &gt;=Параметры!$A$2,"{"&amp;'Пятипредметные наборы'!A133&amp;"}","")</f>
        <v>#N/A</v>
      </c>
      <c r="C2431" t="e">
        <f ca="1">'Пятипредметные наборы'!$F133/COUNT('Список покупок'!$A$2:$A$31)</f>
        <v>#N/A</v>
      </c>
      <c r="D2431" t="e">
        <f ca="1">'Пятипредметные наборы'!$F133/INDIRECT(ADDRESS(MATCH(A2431,Таблицы!$T$3:$T$212)+1,5,,,Таблицы!$T$1))</f>
        <v>#N/A</v>
      </c>
      <c r="E2431" s="5" t="e">
        <f t="shared" ca="1" si="37"/>
        <v>#N/A</v>
      </c>
    </row>
    <row r="2432" spans="1:5" hidden="1" x14ac:dyDescent="0.3">
      <c r="A2432" t="e">
        <f ca="1">IF('Пятипредметные наборы'!$F134 &gt;=Параметры!$A$2,"{"&amp;'Пятипредметные наборы'!B134&amp;", "&amp;'Пятипредметные наборы'!C134&amp;", "&amp;'Пятипредметные наборы'!D134&amp;", "&amp;'Пятипредметные наборы'!E134&amp;"}","")</f>
        <v>#N/A</v>
      </c>
      <c r="B2432" t="e">
        <f ca="1">IF('Пятипредметные наборы'!$F134 &gt;=Параметры!$A$2,"{"&amp;'Пятипредметные наборы'!A134&amp;"}","")</f>
        <v>#N/A</v>
      </c>
      <c r="C2432" t="e">
        <f ca="1">'Пятипредметные наборы'!$F134/COUNT('Список покупок'!$A$2:$A$31)</f>
        <v>#N/A</v>
      </c>
      <c r="D2432" t="e">
        <f ca="1">'Пятипредметные наборы'!$F134/INDIRECT(ADDRESS(MATCH(A2432,Таблицы!$T$3:$T$212)+1,5,,,Таблицы!$T$1))</f>
        <v>#N/A</v>
      </c>
      <c r="E2432" s="5" t="e">
        <f t="shared" ca="1" si="37"/>
        <v>#N/A</v>
      </c>
    </row>
    <row r="2433" spans="1:5" hidden="1" x14ac:dyDescent="0.3">
      <c r="A2433" t="e">
        <f ca="1">IF('Пятипредметные наборы'!$F135 &gt;=Параметры!$A$2,"{"&amp;'Пятипредметные наборы'!B135&amp;", "&amp;'Пятипредметные наборы'!C135&amp;", "&amp;'Пятипредметные наборы'!D135&amp;", "&amp;'Пятипредметные наборы'!E135&amp;"}","")</f>
        <v>#N/A</v>
      </c>
      <c r="B2433" t="e">
        <f ca="1">IF('Пятипредметные наборы'!$F135 &gt;=Параметры!$A$2,"{"&amp;'Пятипредметные наборы'!A135&amp;"}","")</f>
        <v>#N/A</v>
      </c>
      <c r="C2433" t="e">
        <f ca="1">'Пятипредметные наборы'!$F135/COUNT('Список покупок'!$A$2:$A$31)</f>
        <v>#N/A</v>
      </c>
      <c r="D2433" t="e">
        <f ca="1">'Пятипредметные наборы'!$F135/INDIRECT(ADDRESS(MATCH(A2433,Таблицы!$T$3:$T$212)+1,5,,,Таблицы!$T$1))</f>
        <v>#N/A</v>
      </c>
      <c r="E2433" s="5" t="e">
        <f t="shared" ca="1" si="37"/>
        <v>#N/A</v>
      </c>
    </row>
    <row r="2434" spans="1:5" hidden="1" x14ac:dyDescent="0.3">
      <c r="A2434" t="str">
        <f ca="1">IF('Пятипредметные наборы'!$F136 &gt;=Параметры!$A$2,"{"&amp;'Пятипредметные наборы'!B136&amp;", "&amp;'Пятипредметные наборы'!C136&amp;", "&amp;'Пятипредметные наборы'!D136&amp;", "&amp;'Пятипредметные наборы'!E136&amp;"}","")</f>
        <v/>
      </c>
      <c r="B2434" t="str">
        <f ca="1">IF('Пятипредметные наборы'!$F136 &gt;=Параметры!$A$2,"{"&amp;'Пятипредметные наборы'!A136&amp;"}","")</f>
        <v/>
      </c>
      <c r="C2434">
        <f ca="1">'Пятипредметные наборы'!$F136/COUNT('Список покупок'!$A$2:$A$31)</f>
        <v>6.6666666666666666E-2</v>
      </c>
      <c r="D2434" t="e">
        <f ca="1">'Пятипредметные наборы'!$F136/INDIRECT(ADDRESS(MATCH(A2434,Таблицы!$T$3:$T$212)+1,5,,,Таблицы!$T$1))</f>
        <v>#N/A</v>
      </c>
      <c r="E2434" s="5" t="e">
        <f t="shared" ca="1" si="37"/>
        <v>#N/A</v>
      </c>
    </row>
    <row r="2435" spans="1:5" hidden="1" x14ac:dyDescent="0.3">
      <c r="A2435" t="e">
        <f ca="1">IF('Пятипредметные наборы'!$F137 &gt;=Параметры!$A$2,"{"&amp;'Пятипредметные наборы'!B137&amp;", "&amp;'Пятипредметные наборы'!C137&amp;", "&amp;'Пятипредметные наборы'!D137&amp;", "&amp;'Пятипредметные наборы'!E137&amp;"}","")</f>
        <v>#N/A</v>
      </c>
      <c r="B2435" t="e">
        <f ca="1">IF('Пятипредметные наборы'!$F137 &gt;=Параметры!$A$2,"{"&amp;'Пятипредметные наборы'!A137&amp;"}","")</f>
        <v>#N/A</v>
      </c>
      <c r="C2435" t="e">
        <f ca="1">'Пятипредметные наборы'!$F137/COUNT('Список покупок'!$A$2:$A$31)</f>
        <v>#N/A</v>
      </c>
      <c r="D2435" t="e">
        <f ca="1">'Пятипредметные наборы'!$F137/INDIRECT(ADDRESS(MATCH(A2435,Таблицы!$T$3:$T$212)+1,5,,,Таблицы!$T$1))</f>
        <v>#N/A</v>
      </c>
      <c r="E2435" s="5" t="e">
        <f t="shared" ca="1" si="37"/>
        <v>#N/A</v>
      </c>
    </row>
    <row r="2436" spans="1:5" hidden="1" x14ac:dyDescent="0.3">
      <c r="A2436" t="e">
        <f ca="1">IF('Пятипредметные наборы'!$F138 &gt;=Параметры!$A$2,"{"&amp;'Пятипредметные наборы'!B138&amp;", "&amp;'Пятипредметные наборы'!C138&amp;", "&amp;'Пятипредметные наборы'!D138&amp;", "&amp;'Пятипредметные наборы'!E138&amp;"}","")</f>
        <v>#N/A</v>
      </c>
      <c r="B2436" t="e">
        <f ca="1">IF('Пятипредметные наборы'!$F138 &gt;=Параметры!$A$2,"{"&amp;'Пятипредметные наборы'!A138&amp;"}","")</f>
        <v>#N/A</v>
      </c>
      <c r="C2436" t="e">
        <f ca="1">'Пятипредметные наборы'!$F138/COUNT('Список покупок'!$A$2:$A$31)</f>
        <v>#N/A</v>
      </c>
      <c r="D2436" t="e">
        <f ca="1">'Пятипредметные наборы'!$F138/INDIRECT(ADDRESS(MATCH(A2436,Таблицы!$T$3:$T$212)+1,5,,,Таблицы!$T$1))</f>
        <v>#N/A</v>
      </c>
      <c r="E2436" s="5" t="e">
        <f t="shared" ca="1" si="37"/>
        <v>#N/A</v>
      </c>
    </row>
    <row r="2437" spans="1:5" hidden="1" x14ac:dyDescent="0.3">
      <c r="A2437" t="e">
        <f ca="1">IF('Пятипредметные наборы'!$F139 &gt;=Параметры!$A$2,"{"&amp;'Пятипредметные наборы'!B139&amp;", "&amp;'Пятипредметные наборы'!C139&amp;", "&amp;'Пятипредметные наборы'!D139&amp;", "&amp;'Пятипредметные наборы'!E139&amp;"}","")</f>
        <v>#N/A</v>
      </c>
      <c r="B2437" t="e">
        <f ca="1">IF('Пятипредметные наборы'!$F139 &gt;=Параметры!$A$2,"{"&amp;'Пятипредметные наборы'!A139&amp;"}","")</f>
        <v>#N/A</v>
      </c>
      <c r="C2437" t="e">
        <f ca="1">'Пятипредметные наборы'!$F139/COUNT('Список покупок'!$A$2:$A$31)</f>
        <v>#N/A</v>
      </c>
      <c r="D2437" t="e">
        <f ca="1">'Пятипредметные наборы'!$F139/INDIRECT(ADDRESS(MATCH(A2437,Таблицы!$T$3:$T$212)+1,5,,,Таблицы!$T$1))</f>
        <v>#N/A</v>
      </c>
      <c r="E2437" s="5" t="e">
        <f t="shared" ref="E2437:E2500" ca="1" si="38">C2437*D2437</f>
        <v>#N/A</v>
      </c>
    </row>
    <row r="2438" spans="1:5" hidden="1" x14ac:dyDescent="0.3">
      <c r="A2438" t="e">
        <f ca="1">IF('Пятипредметные наборы'!$F140 &gt;=Параметры!$A$2,"{"&amp;'Пятипредметные наборы'!B140&amp;", "&amp;'Пятипредметные наборы'!C140&amp;", "&amp;'Пятипредметные наборы'!D140&amp;", "&amp;'Пятипредметные наборы'!E140&amp;"}","")</f>
        <v>#N/A</v>
      </c>
      <c r="B2438" t="e">
        <f ca="1">IF('Пятипредметные наборы'!$F140 &gt;=Параметры!$A$2,"{"&amp;'Пятипредметные наборы'!A140&amp;"}","")</f>
        <v>#N/A</v>
      </c>
      <c r="C2438" t="e">
        <f ca="1">'Пятипредметные наборы'!$F140/COUNT('Список покупок'!$A$2:$A$31)</f>
        <v>#N/A</v>
      </c>
      <c r="D2438" t="e">
        <f ca="1">'Пятипредметные наборы'!$F140/INDIRECT(ADDRESS(MATCH(A2438,Таблицы!$T$3:$T$212)+1,5,,,Таблицы!$T$1))</f>
        <v>#N/A</v>
      </c>
      <c r="E2438" s="5" t="e">
        <f t="shared" ca="1" si="38"/>
        <v>#N/A</v>
      </c>
    </row>
    <row r="2439" spans="1:5" hidden="1" x14ac:dyDescent="0.3">
      <c r="A2439" t="e">
        <f ca="1">IF('Пятипредметные наборы'!$F141 &gt;=Параметры!$A$2,"{"&amp;'Пятипредметные наборы'!B141&amp;", "&amp;'Пятипредметные наборы'!C141&amp;", "&amp;'Пятипредметные наборы'!D141&amp;", "&amp;'Пятипредметные наборы'!E141&amp;"}","")</f>
        <v>#N/A</v>
      </c>
      <c r="B2439" t="e">
        <f ca="1">IF('Пятипредметные наборы'!$F141 &gt;=Параметры!$A$2,"{"&amp;'Пятипредметные наборы'!A141&amp;"}","")</f>
        <v>#N/A</v>
      </c>
      <c r="C2439" t="e">
        <f ca="1">'Пятипредметные наборы'!$F141/COUNT('Список покупок'!$A$2:$A$31)</f>
        <v>#N/A</v>
      </c>
      <c r="D2439" t="e">
        <f ca="1">'Пятипредметные наборы'!$F141/INDIRECT(ADDRESS(MATCH(A2439,Таблицы!$T$3:$T$212)+1,5,,,Таблицы!$T$1))</f>
        <v>#N/A</v>
      </c>
      <c r="E2439" s="5" t="e">
        <f t="shared" ca="1" si="38"/>
        <v>#N/A</v>
      </c>
    </row>
    <row r="2440" spans="1:5" hidden="1" x14ac:dyDescent="0.3">
      <c r="A2440" t="e">
        <f ca="1">IF('Пятипредметные наборы'!$F142 &gt;=Параметры!$A$2,"{"&amp;'Пятипредметные наборы'!B142&amp;", "&amp;'Пятипредметные наборы'!C142&amp;", "&amp;'Пятипредметные наборы'!D142&amp;", "&amp;'Пятипредметные наборы'!E142&amp;"}","")</f>
        <v>#N/A</v>
      </c>
      <c r="B2440" t="e">
        <f ca="1">IF('Пятипредметные наборы'!$F142 &gt;=Параметры!$A$2,"{"&amp;'Пятипредметные наборы'!A142&amp;"}","")</f>
        <v>#N/A</v>
      </c>
      <c r="C2440" t="e">
        <f ca="1">'Пятипредметные наборы'!$F142/COUNT('Список покупок'!$A$2:$A$31)</f>
        <v>#N/A</v>
      </c>
      <c r="D2440" t="e">
        <f ca="1">'Пятипредметные наборы'!$F142/INDIRECT(ADDRESS(MATCH(A2440,Таблицы!$T$3:$T$212)+1,5,,,Таблицы!$T$1))</f>
        <v>#N/A</v>
      </c>
      <c r="E2440" s="5" t="e">
        <f t="shared" ca="1" si="38"/>
        <v>#N/A</v>
      </c>
    </row>
    <row r="2441" spans="1:5" hidden="1" x14ac:dyDescent="0.3">
      <c r="A2441" t="e">
        <f ca="1">IF('Пятипредметные наборы'!$F143 &gt;=Параметры!$A$2,"{"&amp;'Пятипредметные наборы'!B143&amp;", "&amp;'Пятипредметные наборы'!C143&amp;", "&amp;'Пятипредметные наборы'!D143&amp;", "&amp;'Пятипредметные наборы'!E143&amp;"}","")</f>
        <v>#N/A</v>
      </c>
      <c r="B2441" t="e">
        <f ca="1">IF('Пятипредметные наборы'!$F143 &gt;=Параметры!$A$2,"{"&amp;'Пятипредметные наборы'!A143&amp;"}","")</f>
        <v>#N/A</v>
      </c>
      <c r="C2441" t="e">
        <f ca="1">'Пятипредметные наборы'!$F143/COUNT('Список покупок'!$A$2:$A$31)</f>
        <v>#N/A</v>
      </c>
      <c r="D2441" t="e">
        <f ca="1">'Пятипредметные наборы'!$F143/INDIRECT(ADDRESS(MATCH(A2441,Таблицы!$T$3:$T$212)+1,5,,,Таблицы!$T$1))</f>
        <v>#N/A</v>
      </c>
      <c r="E2441" s="5" t="e">
        <f t="shared" ca="1" si="38"/>
        <v>#N/A</v>
      </c>
    </row>
    <row r="2442" spans="1:5" hidden="1" x14ac:dyDescent="0.3">
      <c r="A2442" t="e">
        <f ca="1">IF('Пятипредметные наборы'!$F144 &gt;=Параметры!$A$2,"{"&amp;'Пятипредметные наборы'!B144&amp;", "&amp;'Пятипредметные наборы'!C144&amp;", "&amp;'Пятипредметные наборы'!D144&amp;", "&amp;'Пятипредметные наборы'!E144&amp;"}","")</f>
        <v>#N/A</v>
      </c>
      <c r="B2442" t="e">
        <f ca="1">IF('Пятипредметные наборы'!$F144 &gt;=Параметры!$A$2,"{"&amp;'Пятипредметные наборы'!A144&amp;"}","")</f>
        <v>#N/A</v>
      </c>
      <c r="C2442" t="e">
        <f ca="1">'Пятипредметные наборы'!$F144/COUNT('Список покупок'!$A$2:$A$31)</f>
        <v>#N/A</v>
      </c>
      <c r="D2442" t="e">
        <f ca="1">'Пятипредметные наборы'!$F144/INDIRECT(ADDRESS(MATCH(A2442,Таблицы!$T$3:$T$212)+1,5,,,Таблицы!$T$1))</f>
        <v>#N/A</v>
      </c>
      <c r="E2442" s="5" t="e">
        <f t="shared" ca="1" si="38"/>
        <v>#N/A</v>
      </c>
    </row>
    <row r="2443" spans="1:5" hidden="1" x14ac:dyDescent="0.3">
      <c r="A2443" t="e">
        <f ca="1">IF('Пятипредметные наборы'!$F145 &gt;=Параметры!$A$2,"{"&amp;'Пятипредметные наборы'!B145&amp;", "&amp;'Пятипредметные наборы'!C145&amp;", "&amp;'Пятипредметные наборы'!D145&amp;", "&amp;'Пятипредметные наборы'!E145&amp;"}","")</f>
        <v>#N/A</v>
      </c>
      <c r="B2443" t="e">
        <f ca="1">IF('Пятипредметные наборы'!$F145 &gt;=Параметры!$A$2,"{"&amp;'Пятипредметные наборы'!A145&amp;"}","")</f>
        <v>#N/A</v>
      </c>
      <c r="C2443" t="e">
        <f ca="1">'Пятипредметные наборы'!$F145/COUNT('Список покупок'!$A$2:$A$31)</f>
        <v>#N/A</v>
      </c>
      <c r="D2443" t="e">
        <f ca="1">'Пятипредметные наборы'!$F145/INDIRECT(ADDRESS(MATCH(A2443,Таблицы!$T$3:$T$212)+1,5,,,Таблицы!$T$1))</f>
        <v>#N/A</v>
      </c>
      <c r="E2443" s="5" t="e">
        <f t="shared" ca="1" si="38"/>
        <v>#N/A</v>
      </c>
    </row>
    <row r="2444" spans="1:5" hidden="1" x14ac:dyDescent="0.3">
      <c r="A2444" t="e">
        <f ca="1">IF('Пятипредметные наборы'!$F146 &gt;=Параметры!$A$2,"{"&amp;'Пятипредметные наборы'!B146&amp;", "&amp;'Пятипредметные наборы'!C146&amp;", "&amp;'Пятипредметные наборы'!D146&amp;", "&amp;'Пятипредметные наборы'!E146&amp;"}","")</f>
        <v>#N/A</v>
      </c>
      <c r="B2444" t="e">
        <f ca="1">IF('Пятипредметные наборы'!$F146 &gt;=Параметры!$A$2,"{"&amp;'Пятипредметные наборы'!A146&amp;"}","")</f>
        <v>#N/A</v>
      </c>
      <c r="C2444" t="e">
        <f ca="1">'Пятипредметные наборы'!$F146/COUNT('Список покупок'!$A$2:$A$31)</f>
        <v>#N/A</v>
      </c>
      <c r="D2444" t="e">
        <f ca="1">'Пятипредметные наборы'!$F146/INDIRECT(ADDRESS(MATCH(A2444,Таблицы!$T$3:$T$212)+1,5,,,Таблицы!$T$1))</f>
        <v>#N/A</v>
      </c>
      <c r="E2444" s="5" t="e">
        <f t="shared" ca="1" si="38"/>
        <v>#N/A</v>
      </c>
    </row>
    <row r="2445" spans="1:5" hidden="1" x14ac:dyDescent="0.3">
      <c r="A2445" t="e">
        <f ca="1">IF('Пятипредметные наборы'!$F147 &gt;=Параметры!$A$2,"{"&amp;'Пятипредметные наборы'!B147&amp;", "&amp;'Пятипредметные наборы'!C147&amp;", "&amp;'Пятипредметные наборы'!D147&amp;", "&amp;'Пятипредметные наборы'!E147&amp;"}","")</f>
        <v>#N/A</v>
      </c>
      <c r="B2445" t="e">
        <f ca="1">IF('Пятипредметные наборы'!$F147 &gt;=Параметры!$A$2,"{"&amp;'Пятипредметные наборы'!A147&amp;"}","")</f>
        <v>#N/A</v>
      </c>
      <c r="C2445" t="e">
        <f ca="1">'Пятипредметные наборы'!$F147/COUNT('Список покупок'!$A$2:$A$31)</f>
        <v>#N/A</v>
      </c>
      <c r="D2445" t="e">
        <f ca="1">'Пятипредметные наборы'!$F147/INDIRECT(ADDRESS(MATCH(A2445,Таблицы!$T$3:$T$212)+1,5,,,Таблицы!$T$1))</f>
        <v>#N/A</v>
      </c>
      <c r="E2445" s="5" t="e">
        <f t="shared" ca="1" si="38"/>
        <v>#N/A</v>
      </c>
    </row>
    <row r="2446" spans="1:5" hidden="1" x14ac:dyDescent="0.3">
      <c r="A2446" t="e">
        <f ca="1">IF('Пятипредметные наборы'!$F148 &gt;=Параметры!$A$2,"{"&amp;'Пятипредметные наборы'!B148&amp;", "&amp;'Пятипредметные наборы'!C148&amp;", "&amp;'Пятипредметные наборы'!D148&amp;", "&amp;'Пятипредметные наборы'!E148&amp;"}","")</f>
        <v>#N/A</v>
      </c>
      <c r="B2446" t="e">
        <f ca="1">IF('Пятипредметные наборы'!$F148 &gt;=Параметры!$A$2,"{"&amp;'Пятипредметные наборы'!A148&amp;"}","")</f>
        <v>#N/A</v>
      </c>
      <c r="C2446" t="e">
        <f ca="1">'Пятипредметные наборы'!$F148/COUNT('Список покупок'!$A$2:$A$31)</f>
        <v>#N/A</v>
      </c>
      <c r="D2446" t="e">
        <f ca="1">'Пятипредметные наборы'!$F148/INDIRECT(ADDRESS(MATCH(A2446,Таблицы!$T$3:$T$212)+1,5,,,Таблицы!$T$1))</f>
        <v>#N/A</v>
      </c>
      <c r="E2446" s="5" t="e">
        <f t="shared" ca="1" si="38"/>
        <v>#N/A</v>
      </c>
    </row>
    <row r="2447" spans="1:5" hidden="1" x14ac:dyDescent="0.3">
      <c r="A2447" t="e">
        <f ca="1">IF('Пятипредметные наборы'!$F149 &gt;=Параметры!$A$2,"{"&amp;'Пятипредметные наборы'!B149&amp;", "&amp;'Пятипредметные наборы'!C149&amp;", "&amp;'Пятипредметные наборы'!D149&amp;", "&amp;'Пятипредметные наборы'!E149&amp;"}","")</f>
        <v>#N/A</v>
      </c>
      <c r="B2447" t="e">
        <f ca="1">IF('Пятипредметные наборы'!$F149 &gt;=Параметры!$A$2,"{"&amp;'Пятипредметные наборы'!A149&amp;"}","")</f>
        <v>#N/A</v>
      </c>
      <c r="C2447" t="e">
        <f ca="1">'Пятипредметные наборы'!$F149/COUNT('Список покупок'!$A$2:$A$31)</f>
        <v>#N/A</v>
      </c>
      <c r="D2447" t="e">
        <f ca="1">'Пятипредметные наборы'!$F149/INDIRECT(ADDRESS(MATCH(A2447,Таблицы!$T$3:$T$212)+1,5,,,Таблицы!$T$1))</f>
        <v>#N/A</v>
      </c>
      <c r="E2447" s="5" t="e">
        <f t="shared" ca="1" si="38"/>
        <v>#N/A</v>
      </c>
    </row>
    <row r="2448" spans="1:5" hidden="1" x14ac:dyDescent="0.3">
      <c r="A2448" t="e">
        <f ca="1">IF('Пятипредметные наборы'!$F150 &gt;=Параметры!$A$2,"{"&amp;'Пятипредметные наборы'!B150&amp;", "&amp;'Пятипредметные наборы'!C150&amp;", "&amp;'Пятипредметные наборы'!D150&amp;", "&amp;'Пятипредметные наборы'!E150&amp;"}","")</f>
        <v>#N/A</v>
      </c>
      <c r="B2448" t="e">
        <f ca="1">IF('Пятипредметные наборы'!$F150 &gt;=Параметры!$A$2,"{"&amp;'Пятипредметные наборы'!A150&amp;"}","")</f>
        <v>#N/A</v>
      </c>
      <c r="C2448" t="e">
        <f ca="1">'Пятипредметные наборы'!$F150/COUNT('Список покупок'!$A$2:$A$31)</f>
        <v>#N/A</v>
      </c>
      <c r="D2448" t="e">
        <f ca="1">'Пятипредметные наборы'!$F150/INDIRECT(ADDRESS(MATCH(A2448,Таблицы!$T$3:$T$212)+1,5,,,Таблицы!$T$1))</f>
        <v>#N/A</v>
      </c>
      <c r="E2448" s="5" t="e">
        <f t="shared" ca="1" si="38"/>
        <v>#N/A</v>
      </c>
    </row>
    <row r="2449" spans="1:5" hidden="1" x14ac:dyDescent="0.3">
      <c r="A2449" t="e">
        <f ca="1">IF('Пятипредметные наборы'!$F151 &gt;=Параметры!$A$2,"{"&amp;'Пятипредметные наборы'!B151&amp;", "&amp;'Пятипредметные наборы'!C151&amp;", "&amp;'Пятипредметные наборы'!D151&amp;", "&amp;'Пятипредметные наборы'!E151&amp;"}","")</f>
        <v>#N/A</v>
      </c>
      <c r="B2449" t="e">
        <f ca="1">IF('Пятипредметные наборы'!$F151 &gt;=Параметры!$A$2,"{"&amp;'Пятипредметные наборы'!A151&amp;"}","")</f>
        <v>#N/A</v>
      </c>
      <c r="C2449" t="e">
        <f ca="1">'Пятипредметные наборы'!$F151/COUNT('Список покупок'!$A$2:$A$31)</f>
        <v>#N/A</v>
      </c>
      <c r="D2449" t="e">
        <f ca="1">'Пятипредметные наборы'!$F151/INDIRECT(ADDRESS(MATCH(A2449,Таблицы!$T$3:$T$212)+1,5,,,Таблицы!$T$1))</f>
        <v>#N/A</v>
      </c>
      <c r="E2449" s="5" t="e">
        <f t="shared" ca="1" si="38"/>
        <v>#N/A</v>
      </c>
    </row>
    <row r="2450" spans="1:5" hidden="1" x14ac:dyDescent="0.3">
      <c r="A2450" t="e">
        <f ca="1">IF('Пятипредметные наборы'!$F152 &gt;=Параметры!$A$2,"{"&amp;'Пятипредметные наборы'!B152&amp;", "&amp;'Пятипредметные наборы'!C152&amp;", "&amp;'Пятипредметные наборы'!D152&amp;", "&amp;'Пятипредметные наборы'!E152&amp;"}","")</f>
        <v>#N/A</v>
      </c>
      <c r="B2450" t="e">
        <f ca="1">IF('Пятипредметные наборы'!$F152 &gt;=Параметры!$A$2,"{"&amp;'Пятипредметные наборы'!A152&amp;"}","")</f>
        <v>#N/A</v>
      </c>
      <c r="C2450" t="e">
        <f ca="1">'Пятипредметные наборы'!$F152/COUNT('Список покупок'!$A$2:$A$31)</f>
        <v>#N/A</v>
      </c>
      <c r="D2450" t="e">
        <f ca="1">'Пятипредметные наборы'!$F152/INDIRECT(ADDRESS(MATCH(A2450,Таблицы!$T$3:$T$212)+1,5,,,Таблицы!$T$1))</f>
        <v>#N/A</v>
      </c>
      <c r="E2450" s="5" t="e">
        <f t="shared" ca="1" si="38"/>
        <v>#N/A</v>
      </c>
    </row>
    <row r="2451" spans="1:5" hidden="1" x14ac:dyDescent="0.3">
      <c r="A2451" t="e">
        <f ca="1">IF('Пятипредметные наборы'!$F153 &gt;=Параметры!$A$2,"{"&amp;'Пятипредметные наборы'!B153&amp;", "&amp;'Пятипредметные наборы'!C153&amp;", "&amp;'Пятипредметные наборы'!D153&amp;", "&amp;'Пятипредметные наборы'!E153&amp;"}","")</f>
        <v>#N/A</v>
      </c>
      <c r="B2451" t="e">
        <f ca="1">IF('Пятипредметные наборы'!$F153 &gt;=Параметры!$A$2,"{"&amp;'Пятипредметные наборы'!A153&amp;"}","")</f>
        <v>#N/A</v>
      </c>
      <c r="C2451" t="e">
        <f ca="1">'Пятипредметные наборы'!$F153/COUNT('Список покупок'!$A$2:$A$31)</f>
        <v>#N/A</v>
      </c>
      <c r="D2451" t="e">
        <f ca="1">'Пятипредметные наборы'!$F153/INDIRECT(ADDRESS(MATCH(A2451,Таблицы!$T$3:$T$212)+1,5,,,Таблицы!$T$1))</f>
        <v>#N/A</v>
      </c>
      <c r="E2451" s="5" t="e">
        <f t="shared" ca="1" si="38"/>
        <v>#N/A</v>
      </c>
    </row>
    <row r="2452" spans="1:5" hidden="1" x14ac:dyDescent="0.3">
      <c r="A2452" t="e">
        <f ca="1">IF('Пятипредметные наборы'!$F154 &gt;=Параметры!$A$2,"{"&amp;'Пятипредметные наборы'!B154&amp;", "&amp;'Пятипредметные наборы'!C154&amp;", "&amp;'Пятипредметные наборы'!D154&amp;", "&amp;'Пятипредметные наборы'!E154&amp;"}","")</f>
        <v>#N/A</v>
      </c>
      <c r="B2452" t="e">
        <f ca="1">IF('Пятипредметные наборы'!$F154 &gt;=Параметры!$A$2,"{"&amp;'Пятипредметные наборы'!A154&amp;"}","")</f>
        <v>#N/A</v>
      </c>
      <c r="C2452" t="e">
        <f ca="1">'Пятипредметные наборы'!$F154/COUNT('Список покупок'!$A$2:$A$31)</f>
        <v>#N/A</v>
      </c>
      <c r="D2452" t="e">
        <f ca="1">'Пятипредметные наборы'!$F154/INDIRECT(ADDRESS(MATCH(A2452,Таблицы!$T$3:$T$212)+1,5,,,Таблицы!$T$1))</f>
        <v>#N/A</v>
      </c>
      <c r="E2452" s="5" t="e">
        <f t="shared" ca="1" si="38"/>
        <v>#N/A</v>
      </c>
    </row>
    <row r="2453" spans="1:5" hidden="1" x14ac:dyDescent="0.3">
      <c r="A2453" t="e">
        <f ca="1">IF('Пятипредметные наборы'!$F155 &gt;=Параметры!$A$2,"{"&amp;'Пятипредметные наборы'!B155&amp;", "&amp;'Пятипредметные наборы'!C155&amp;", "&amp;'Пятипредметные наборы'!D155&amp;", "&amp;'Пятипредметные наборы'!E155&amp;"}","")</f>
        <v>#N/A</v>
      </c>
      <c r="B2453" t="e">
        <f ca="1">IF('Пятипредметные наборы'!$F155 &gt;=Параметры!$A$2,"{"&amp;'Пятипредметные наборы'!A155&amp;"}","")</f>
        <v>#N/A</v>
      </c>
      <c r="C2453" t="e">
        <f ca="1">'Пятипредметные наборы'!$F155/COUNT('Список покупок'!$A$2:$A$31)</f>
        <v>#N/A</v>
      </c>
      <c r="D2453" t="e">
        <f ca="1">'Пятипредметные наборы'!$F155/INDIRECT(ADDRESS(MATCH(A2453,Таблицы!$T$3:$T$212)+1,5,,,Таблицы!$T$1))</f>
        <v>#N/A</v>
      </c>
      <c r="E2453" s="5" t="e">
        <f t="shared" ca="1" si="38"/>
        <v>#N/A</v>
      </c>
    </row>
    <row r="2454" spans="1:5" hidden="1" x14ac:dyDescent="0.3">
      <c r="A2454" t="e">
        <f ca="1">IF('Пятипредметные наборы'!$F156 &gt;=Параметры!$A$2,"{"&amp;'Пятипредметные наборы'!B156&amp;", "&amp;'Пятипредметные наборы'!C156&amp;", "&amp;'Пятипредметные наборы'!D156&amp;", "&amp;'Пятипредметные наборы'!E156&amp;"}","")</f>
        <v>#N/A</v>
      </c>
      <c r="B2454" t="e">
        <f ca="1">IF('Пятипредметные наборы'!$F156 &gt;=Параметры!$A$2,"{"&amp;'Пятипредметные наборы'!A156&amp;"}","")</f>
        <v>#N/A</v>
      </c>
      <c r="C2454" t="e">
        <f ca="1">'Пятипредметные наборы'!$F156/COUNT('Список покупок'!$A$2:$A$31)</f>
        <v>#N/A</v>
      </c>
      <c r="D2454" t="e">
        <f ca="1">'Пятипредметные наборы'!$F156/INDIRECT(ADDRESS(MATCH(A2454,Таблицы!$T$3:$T$212)+1,5,,,Таблицы!$T$1))</f>
        <v>#N/A</v>
      </c>
      <c r="E2454" s="5" t="e">
        <f t="shared" ca="1" si="38"/>
        <v>#N/A</v>
      </c>
    </row>
    <row r="2455" spans="1:5" hidden="1" x14ac:dyDescent="0.3">
      <c r="A2455" t="e">
        <f ca="1">IF('Пятипредметные наборы'!$F157 &gt;=Параметры!$A$2,"{"&amp;'Пятипредметные наборы'!B157&amp;", "&amp;'Пятипредметные наборы'!C157&amp;", "&amp;'Пятипредметные наборы'!D157&amp;", "&amp;'Пятипредметные наборы'!E157&amp;"}","")</f>
        <v>#N/A</v>
      </c>
      <c r="B2455" t="e">
        <f ca="1">IF('Пятипредметные наборы'!$F157 &gt;=Параметры!$A$2,"{"&amp;'Пятипредметные наборы'!A157&amp;"}","")</f>
        <v>#N/A</v>
      </c>
      <c r="C2455" t="e">
        <f ca="1">'Пятипредметные наборы'!$F157/COUNT('Список покупок'!$A$2:$A$31)</f>
        <v>#N/A</v>
      </c>
      <c r="D2455" t="e">
        <f ca="1">'Пятипредметные наборы'!$F157/INDIRECT(ADDRESS(MATCH(A2455,Таблицы!$T$3:$T$212)+1,5,,,Таблицы!$T$1))</f>
        <v>#N/A</v>
      </c>
      <c r="E2455" s="5" t="e">
        <f t="shared" ca="1" si="38"/>
        <v>#N/A</v>
      </c>
    </row>
    <row r="2456" spans="1:5" hidden="1" x14ac:dyDescent="0.3">
      <c r="A2456" t="e">
        <f ca="1">IF('Пятипредметные наборы'!$F158 &gt;=Параметры!$A$2,"{"&amp;'Пятипредметные наборы'!B158&amp;", "&amp;'Пятипредметные наборы'!C158&amp;", "&amp;'Пятипредметные наборы'!D158&amp;", "&amp;'Пятипредметные наборы'!E158&amp;"}","")</f>
        <v>#N/A</v>
      </c>
      <c r="B2456" t="e">
        <f ca="1">IF('Пятипредметные наборы'!$F158 &gt;=Параметры!$A$2,"{"&amp;'Пятипредметные наборы'!A158&amp;"}","")</f>
        <v>#N/A</v>
      </c>
      <c r="C2456" t="e">
        <f ca="1">'Пятипредметные наборы'!$F158/COUNT('Список покупок'!$A$2:$A$31)</f>
        <v>#N/A</v>
      </c>
      <c r="D2456" t="e">
        <f ca="1">'Пятипредметные наборы'!$F158/INDIRECT(ADDRESS(MATCH(A2456,Таблицы!$T$3:$T$212)+1,5,,,Таблицы!$T$1))</f>
        <v>#N/A</v>
      </c>
      <c r="E2456" s="5" t="e">
        <f t="shared" ca="1" si="38"/>
        <v>#N/A</v>
      </c>
    </row>
    <row r="2457" spans="1:5" hidden="1" x14ac:dyDescent="0.3">
      <c r="A2457" t="e">
        <f ca="1">IF('Пятипредметные наборы'!$F159 &gt;=Параметры!$A$2,"{"&amp;'Пятипредметные наборы'!B159&amp;", "&amp;'Пятипредметные наборы'!C159&amp;", "&amp;'Пятипредметные наборы'!D159&amp;", "&amp;'Пятипредметные наборы'!E159&amp;"}","")</f>
        <v>#N/A</v>
      </c>
      <c r="B2457" t="e">
        <f ca="1">IF('Пятипредметные наборы'!$F159 &gt;=Параметры!$A$2,"{"&amp;'Пятипредметные наборы'!A159&amp;"}","")</f>
        <v>#N/A</v>
      </c>
      <c r="C2457" t="e">
        <f ca="1">'Пятипредметные наборы'!$F159/COUNT('Список покупок'!$A$2:$A$31)</f>
        <v>#N/A</v>
      </c>
      <c r="D2457" t="e">
        <f ca="1">'Пятипредметные наборы'!$F159/INDIRECT(ADDRESS(MATCH(A2457,Таблицы!$T$3:$T$212)+1,5,,,Таблицы!$T$1))</f>
        <v>#N/A</v>
      </c>
      <c r="E2457" s="5" t="e">
        <f t="shared" ca="1" si="38"/>
        <v>#N/A</v>
      </c>
    </row>
    <row r="2458" spans="1:5" hidden="1" x14ac:dyDescent="0.3">
      <c r="A2458" t="e">
        <f ca="1">IF('Пятипредметные наборы'!$F160 &gt;=Параметры!$A$2,"{"&amp;'Пятипредметные наборы'!B160&amp;", "&amp;'Пятипредметные наборы'!C160&amp;", "&amp;'Пятипредметные наборы'!D160&amp;", "&amp;'Пятипредметные наборы'!E160&amp;"}","")</f>
        <v>#N/A</v>
      </c>
      <c r="B2458" t="e">
        <f ca="1">IF('Пятипредметные наборы'!$F160 &gt;=Параметры!$A$2,"{"&amp;'Пятипредметные наборы'!A160&amp;"}","")</f>
        <v>#N/A</v>
      </c>
      <c r="C2458" t="e">
        <f ca="1">'Пятипредметные наборы'!$F160/COUNT('Список покупок'!$A$2:$A$31)</f>
        <v>#N/A</v>
      </c>
      <c r="D2458" t="e">
        <f ca="1">'Пятипредметные наборы'!$F160/INDIRECT(ADDRESS(MATCH(A2458,Таблицы!$T$3:$T$212)+1,5,,,Таблицы!$T$1))</f>
        <v>#N/A</v>
      </c>
      <c r="E2458" s="5" t="e">
        <f t="shared" ca="1" si="38"/>
        <v>#N/A</v>
      </c>
    </row>
    <row r="2459" spans="1:5" hidden="1" x14ac:dyDescent="0.3">
      <c r="A2459" t="e">
        <f ca="1">IF('Пятипредметные наборы'!$F161 &gt;=Параметры!$A$2,"{"&amp;'Пятипредметные наборы'!B161&amp;", "&amp;'Пятипредметные наборы'!C161&amp;", "&amp;'Пятипредметные наборы'!D161&amp;", "&amp;'Пятипредметные наборы'!E161&amp;"}","")</f>
        <v>#N/A</v>
      </c>
      <c r="B2459" t="e">
        <f ca="1">IF('Пятипредметные наборы'!$F161 &gt;=Параметры!$A$2,"{"&amp;'Пятипредметные наборы'!A161&amp;"}","")</f>
        <v>#N/A</v>
      </c>
      <c r="C2459" t="e">
        <f ca="1">'Пятипредметные наборы'!$F161/COUNT('Список покупок'!$A$2:$A$31)</f>
        <v>#N/A</v>
      </c>
      <c r="D2459" t="e">
        <f ca="1">'Пятипредметные наборы'!$F161/INDIRECT(ADDRESS(MATCH(A2459,Таблицы!$T$3:$T$212)+1,5,,,Таблицы!$T$1))</f>
        <v>#N/A</v>
      </c>
      <c r="E2459" s="5" t="e">
        <f t="shared" ca="1" si="38"/>
        <v>#N/A</v>
      </c>
    </row>
    <row r="2460" spans="1:5" hidden="1" x14ac:dyDescent="0.3">
      <c r="A2460" t="e">
        <f ca="1">IF('Пятипредметные наборы'!$F162 &gt;=Параметры!$A$2,"{"&amp;'Пятипредметные наборы'!B162&amp;", "&amp;'Пятипредметные наборы'!C162&amp;", "&amp;'Пятипредметные наборы'!D162&amp;", "&amp;'Пятипредметные наборы'!E162&amp;"}","")</f>
        <v>#N/A</v>
      </c>
      <c r="B2460" t="e">
        <f ca="1">IF('Пятипредметные наборы'!$F162 &gt;=Параметры!$A$2,"{"&amp;'Пятипредметные наборы'!A162&amp;"}","")</f>
        <v>#N/A</v>
      </c>
      <c r="C2460" t="e">
        <f ca="1">'Пятипредметные наборы'!$F162/COUNT('Список покупок'!$A$2:$A$31)</f>
        <v>#N/A</v>
      </c>
      <c r="D2460" t="e">
        <f ca="1">'Пятипредметные наборы'!$F162/INDIRECT(ADDRESS(MATCH(A2460,Таблицы!$T$3:$T$212)+1,5,,,Таблицы!$T$1))</f>
        <v>#N/A</v>
      </c>
      <c r="E2460" s="5" t="e">
        <f t="shared" ca="1" si="38"/>
        <v>#N/A</v>
      </c>
    </row>
    <row r="2461" spans="1:5" hidden="1" x14ac:dyDescent="0.3">
      <c r="A2461" t="e">
        <f ca="1">IF('Пятипредметные наборы'!$F163 &gt;=Параметры!$A$2,"{"&amp;'Пятипредметные наборы'!B163&amp;", "&amp;'Пятипредметные наборы'!C163&amp;", "&amp;'Пятипредметные наборы'!D163&amp;", "&amp;'Пятипредметные наборы'!E163&amp;"}","")</f>
        <v>#N/A</v>
      </c>
      <c r="B2461" t="e">
        <f ca="1">IF('Пятипредметные наборы'!$F163 &gt;=Параметры!$A$2,"{"&amp;'Пятипредметные наборы'!A163&amp;"}","")</f>
        <v>#N/A</v>
      </c>
      <c r="C2461" t="e">
        <f ca="1">'Пятипредметные наборы'!$F163/COUNT('Список покупок'!$A$2:$A$31)</f>
        <v>#N/A</v>
      </c>
      <c r="D2461" t="e">
        <f ca="1">'Пятипредметные наборы'!$F163/INDIRECT(ADDRESS(MATCH(A2461,Таблицы!$T$3:$T$212)+1,5,,,Таблицы!$T$1))</f>
        <v>#N/A</v>
      </c>
      <c r="E2461" s="5" t="e">
        <f t="shared" ca="1" si="38"/>
        <v>#N/A</v>
      </c>
    </row>
    <row r="2462" spans="1:5" hidden="1" x14ac:dyDescent="0.3">
      <c r="A2462" t="e">
        <f ca="1">IF('Пятипредметные наборы'!$F164 &gt;=Параметры!$A$2,"{"&amp;'Пятипредметные наборы'!B164&amp;", "&amp;'Пятипредметные наборы'!C164&amp;", "&amp;'Пятипредметные наборы'!D164&amp;", "&amp;'Пятипредметные наборы'!E164&amp;"}","")</f>
        <v>#N/A</v>
      </c>
      <c r="B2462" t="e">
        <f ca="1">IF('Пятипредметные наборы'!$F164 &gt;=Параметры!$A$2,"{"&amp;'Пятипредметные наборы'!A164&amp;"}","")</f>
        <v>#N/A</v>
      </c>
      <c r="C2462" t="e">
        <f ca="1">'Пятипредметные наборы'!$F164/COUNT('Список покупок'!$A$2:$A$31)</f>
        <v>#N/A</v>
      </c>
      <c r="D2462" t="e">
        <f ca="1">'Пятипредметные наборы'!$F164/INDIRECT(ADDRESS(MATCH(A2462,Таблицы!$T$3:$T$212)+1,5,,,Таблицы!$T$1))</f>
        <v>#N/A</v>
      </c>
      <c r="E2462" s="5" t="e">
        <f t="shared" ca="1" si="38"/>
        <v>#N/A</v>
      </c>
    </row>
    <row r="2463" spans="1:5" hidden="1" x14ac:dyDescent="0.3">
      <c r="A2463" t="e">
        <f ca="1">IF('Пятипредметные наборы'!$F165 &gt;=Параметры!$A$2,"{"&amp;'Пятипредметные наборы'!B165&amp;", "&amp;'Пятипредметные наборы'!C165&amp;", "&amp;'Пятипредметные наборы'!D165&amp;", "&amp;'Пятипредметные наборы'!E165&amp;"}","")</f>
        <v>#N/A</v>
      </c>
      <c r="B2463" t="e">
        <f ca="1">IF('Пятипредметные наборы'!$F165 &gt;=Параметры!$A$2,"{"&amp;'Пятипредметные наборы'!A165&amp;"}","")</f>
        <v>#N/A</v>
      </c>
      <c r="C2463" t="e">
        <f ca="1">'Пятипредметные наборы'!$F165/COUNT('Список покупок'!$A$2:$A$31)</f>
        <v>#N/A</v>
      </c>
      <c r="D2463" t="e">
        <f ca="1">'Пятипредметные наборы'!$F165/INDIRECT(ADDRESS(MATCH(A2463,Таблицы!$T$3:$T$212)+1,5,,,Таблицы!$T$1))</f>
        <v>#N/A</v>
      </c>
      <c r="E2463" s="5" t="e">
        <f t="shared" ca="1" si="38"/>
        <v>#N/A</v>
      </c>
    </row>
    <row r="2464" spans="1:5" hidden="1" x14ac:dyDescent="0.3">
      <c r="A2464" t="e">
        <f ca="1">IF('Пятипредметные наборы'!$F166 &gt;=Параметры!$A$2,"{"&amp;'Пятипредметные наборы'!B166&amp;", "&amp;'Пятипредметные наборы'!C166&amp;", "&amp;'Пятипредметные наборы'!D166&amp;", "&amp;'Пятипредметные наборы'!E166&amp;"}","")</f>
        <v>#N/A</v>
      </c>
      <c r="B2464" t="e">
        <f ca="1">IF('Пятипредметные наборы'!$F166 &gt;=Параметры!$A$2,"{"&amp;'Пятипредметные наборы'!A166&amp;"}","")</f>
        <v>#N/A</v>
      </c>
      <c r="C2464" t="e">
        <f ca="1">'Пятипредметные наборы'!$F166/COUNT('Список покупок'!$A$2:$A$31)</f>
        <v>#N/A</v>
      </c>
      <c r="D2464" t="e">
        <f ca="1">'Пятипредметные наборы'!$F166/INDIRECT(ADDRESS(MATCH(A2464,Таблицы!$T$3:$T$212)+1,5,,,Таблицы!$T$1))</f>
        <v>#N/A</v>
      </c>
      <c r="E2464" s="5" t="e">
        <f t="shared" ca="1" si="38"/>
        <v>#N/A</v>
      </c>
    </row>
    <row r="2465" spans="1:5" hidden="1" x14ac:dyDescent="0.3">
      <c r="A2465" t="e">
        <f ca="1">IF('Пятипредметные наборы'!$F167 &gt;=Параметры!$A$2,"{"&amp;'Пятипредметные наборы'!B167&amp;", "&amp;'Пятипредметные наборы'!C167&amp;", "&amp;'Пятипредметные наборы'!D167&amp;", "&amp;'Пятипредметные наборы'!E167&amp;"}","")</f>
        <v>#N/A</v>
      </c>
      <c r="B2465" t="e">
        <f ca="1">IF('Пятипредметные наборы'!$F167 &gt;=Параметры!$A$2,"{"&amp;'Пятипредметные наборы'!A167&amp;"}","")</f>
        <v>#N/A</v>
      </c>
      <c r="C2465" t="e">
        <f ca="1">'Пятипредметные наборы'!$F167/COUNT('Список покупок'!$A$2:$A$31)</f>
        <v>#N/A</v>
      </c>
      <c r="D2465" t="e">
        <f ca="1">'Пятипредметные наборы'!$F167/INDIRECT(ADDRESS(MATCH(A2465,Таблицы!$T$3:$T$212)+1,5,,,Таблицы!$T$1))</f>
        <v>#N/A</v>
      </c>
      <c r="E2465" s="5" t="e">
        <f t="shared" ca="1" si="38"/>
        <v>#N/A</v>
      </c>
    </row>
    <row r="2466" spans="1:5" hidden="1" x14ac:dyDescent="0.3">
      <c r="A2466" t="e">
        <f ca="1">IF('Пятипредметные наборы'!$F168 &gt;=Параметры!$A$2,"{"&amp;'Пятипредметные наборы'!B168&amp;", "&amp;'Пятипредметные наборы'!C168&amp;", "&amp;'Пятипредметные наборы'!D168&amp;", "&amp;'Пятипредметные наборы'!E168&amp;"}","")</f>
        <v>#N/A</v>
      </c>
      <c r="B2466" t="e">
        <f ca="1">IF('Пятипредметные наборы'!$F168 &gt;=Параметры!$A$2,"{"&amp;'Пятипредметные наборы'!A168&amp;"}","")</f>
        <v>#N/A</v>
      </c>
      <c r="C2466" t="e">
        <f ca="1">'Пятипредметные наборы'!$F168/COUNT('Список покупок'!$A$2:$A$31)</f>
        <v>#N/A</v>
      </c>
      <c r="D2466" t="e">
        <f ca="1">'Пятипредметные наборы'!$F168/INDIRECT(ADDRESS(MATCH(A2466,Таблицы!$T$3:$T$212)+1,5,,,Таблицы!$T$1))</f>
        <v>#N/A</v>
      </c>
      <c r="E2466" s="5" t="e">
        <f t="shared" ca="1" si="38"/>
        <v>#N/A</v>
      </c>
    </row>
    <row r="2467" spans="1:5" hidden="1" x14ac:dyDescent="0.3">
      <c r="A2467" t="e">
        <f ca="1">IF('Пятипредметные наборы'!$F169 &gt;=Параметры!$A$2,"{"&amp;'Пятипредметные наборы'!B169&amp;", "&amp;'Пятипредметные наборы'!C169&amp;", "&amp;'Пятипредметные наборы'!D169&amp;", "&amp;'Пятипредметные наборы'!E169&amp;"}","")</f>
        <v>#N/A</v>
      </c>
      <c r="B2467" t="e">
        <f ca="1">IF('Пятипредметные наборы'!$F169 &gt;=Параметры!$A$2,"{"&amp;'Пятипредметные наборы'!A169&amp;"}","")</f>
        <v>#N/A</v>
      </c>
      <c r="C2467" t="e">
        <f ca="1">'Пятипредметные наборы'!$F169/COUNT('Список покупок'!$A$2:$A$31)</f>
        <v>#N/A</v>
      </c>
      <c r="D2467" t="e">
        <f ca="1">'Пятипредметные наборы'!$F169/INDIRECT(ADDRESS(MATCH(A2467,Таблицы!$T$3:$T$212)+1,5,,,Таблицы!$T$1))</f>
        <v>#N/A</v>
      </c>
      <c r="E2467" s="5" t="e">
        <f t="shared" ca="1" si="38"/>
        <v>#N/A</v>
      </c>
    </row>
    <row r="2468" spans="1:5" hidden="1" x14ac:dyDescent="0.3">
      <c r="A2468" t="e">
        <f ca="1">IF('Пятипредметные наборы'!$F170 &gt;=Параметры!$A$2,"{"&amp;'Пятипредметные наборы'!B170&amp;", "&amp;'Пятипредметные наборы'!C170&amp;", "&amp;'Пятипредметные наборы'!D170&amp;", "&amp;'Пятипредметные наборы'!E170&amp;"}","")</f>
        <v>#N/A</v>
      </c>
      <c r="B2468" t="e">
        <f ca="1">IF('Пятипредметные наборы'!$F170 &gt;=Параметры!$A$2,"{"&amp;'Пятипредметные наборы'!A170&amp;"}","")</f>
        <v>#N/A</v>
      </c>
      <c r="C2468" t="e">
        <f ca="1">'Пятипредметные наборы'!$F170/COUNT('Список покупок'!$A$2:$A$31)</f>
        <v>#N/A</v>
      </c>
      <c r="D2468" t="e">
        <f ca="1">'Пятипредметные наборы'!$F170/INDIRECT(ADDRESS(MATCH(A2468,Таблицы!$T$3:$T$212)+1,5,,,Таблицы!$T$1))</f>
        <v>#N/A</v>
      </c>
      <c r="E2468" s="5" t="e">
        <f t="shared" ca="1" si="38"/>
        <v>#N/A</v>
      </c>
    </row>
    <row r="2469" spans="1:5" hidden="1" x14ac:dyDescent="0.3">
      <c r="A2469" t="e">
        <f ca="1">IF('Пятипредметные наборы'!$F171 &gt;=Параметры!$A$2,"{"&amp;'Пятипредметные наборы'!B171&amp;", "&amp;'Пятипредметные наборы'!C171&amp;", "&amp;'Пятипредметные наборы'!D171&amp;", "&amp;'Пятипредметные наборы'!E171&amp;"}","")</f>
        <v>#N/A</v>
      </c>
      <c r="B2469" t="e">
        <f ca="1">IF('Пятипредметные наборы'!$F171 &gt;=Параметры!$A$2,"{"&amp;'Пятипредметные наборы'!A171&amp;"}","")</f>
        <v>#N/A</v>
      </c>
      <c r="C2469" t="e">
        <f ca="1">'Пятипредметные наборы'!$F171/COUNT('Список покупок'!$A$2:$A$31)</f>
        <v>#N/A</v>
      </c>
      <c r="D2469" t="e">
        <f ca="1">'Пятипредметные наборы'!$F171/INDIRECT(ADDRESS(MATCH(A2469,Таблицы!$T$3:$T$212)+1,5,,,Таблицы!$T$1))</f>
        <v>#N/A</v>
      </c>
      <c r="E2469" s="5" t="e">
        <f t="shared" ca="1" si="38"/>
        <v>#N/A</v>
      </c>
    </row>
    <row r="2470" spans="1:5" hidden="1" x14ac:dyDescent="0.3">
      <c r="A2470" t="e">
        <f ca="1">IF('Пятипредметные наборы'!$F172 &gt;=Параметры!$A$2,"{"&amp;'Пятипредметные наборы'!B172&amp;", "&amp;'Пятипредметные наборы'!C172&amp;", "&amp;'Пятипредметные наборы'!D172&amp;", "&amp;'Пятипредметные наборы'!E172&amp;"}","")</f>
        <v>#N/A</v>
      </c>
      <c r="B2470" t="e">
        <f ca="1">IF('Пятипредметные наборы'!$F172 &gt;=Параметры!$A$2,"{"&amp;'Пятипредметные наборы'!A172&amp;"}","")</f>
        <v>#N/A</v>
      </c>
      <c r="C2470" t="e">
        <f ca="1">'Пятипредметные наборы'!$F172/COUNT('Список покупок'!$A$2:$A$31)</f>
        <v>#N/A</v>
      </c>
      <c r="D2470" t="e">
        <f ca="1">'Пятипредметные наборы'!$F172/INDIRECT(ADDRESS(MATCH(A2470,Таблицы!$T$3:$T$212)+1,5,,,Таблицы!$T$1))</f>
        <v>#N/A</v>
      </c>
      <c r="E2470" s="5" t="e">
        <f t="shared" ca="1" si="38"/>
        <v>#N/A</v>
      </c>
    </row>
    <row r="2471" spans="1:5" hidden="1" x14ac:dyDescent="0.3">
      <c r="A2471" t="e">
        <f ca="1">IF('Пятипредметные наборы'!$F173 &gt;=Параметры!$A$2,"{"&amp;'Пятипредметные наборы'!B173&amp;", "&amp;'Пятипредметные наборы'!C173&amp;", "&amp;'Пятипредметные наборы'!D173&amp;", "&amp;'Пятипредметные наборы'!E173&amp;"}","")</f>
        <v>#N/A</v>
      </c>
      <c r="B2471" t="e">
        <f ca="1">IF('Пятипредметные наборы'!$F173 &gt;=Параметры!$A$2,"{"&amp;'Пятипредметные наборы'!A173&amp;"}","")</f>
        <v>#N/A</v>
      </c>
      <c r="C2471" t="e">
        <f ca="1">'Пятипредметные наборы'!$F173/COUNT('Список покупок'!$A$2:$A$31)</f>
        <v>#N/A</v>
      </c>
      <c r="D2471" t="e">
        <f ca="1">'Пятипредметные наборы'!$F173/INDIRECT(ADDRESS(MATCH(A2471,Таблицы!$T$3:$T$212)+1,5,,,Таблицы!$T$1))</f>
        <v>#N/A</v>
      </c>
      <c r="E2471" s="5" t="e">
        <f t="shared" ca="1" si="38"/>
        <v>#N/A</v>
      </c>
    </row>
    <row r="2472" spans="1:5" hidden="1" x14ac:dyDescent="0.3">
      <c r="A2472" t="e">
        <f ca="1">IF('Пятипредметные наборы'!$F174 &gt;=Параметры!$A$2,"{"&amp;'Пятипредметные наборы'!B174&amp;", "&amp;'Пятипредметные наборы'!C174&amp;", "&amp;'Пятипредметные наборы'!D174&amp;", "&amp;'Пятипредметные наборы'!E174&amp;"}","")</f>
        <v>#N/A</v>
      </c>
      <c r="B2472" t="e">
        <f ca="1">IF('Пятипредметные наборы'!$F174 &gt;=Параметры!$A$2,"{"&amp;'Пятипредметные наборы'!A174&amp;"}","")</f>
        <v>#N/A</v>
      </c>
      <c r="C2472" t="e">
        <f ca="1">'Пятипредметные наборы'!$F174/COUNT('Список покупок'!$A$2:$A$31)</f>
        <v>#N/A</v>
      </c>
      <c r="D2472" t="e">
        <f ca="1">'Пятипредметные наборы'!$F174/INDIRECT(ADDRESS(MATCH(A2472,Таблицы!$T$3:$T$212)+1,5,,,Таблицы!$T$1))</f>
        <v>#N/A</v>
      </c>
      <c r="E2472" s="5" t="e">
        <f t="shared" ca="1" si="38"/>
        <v>#N/A</v>
      </c>
    </row>
    <row r="2473" spans="1:5" hidden="1" x14ac:dyDescent="0.3">
      <c r="A2473" t="e">
        <f ca="1">IF('Пятипредметные наборы'!$F175 &gt;=Параметры!$A$2,"{"&amp;'Пятипредметные наборы'!B175&amp;", "&amp;'Пятипредметные наборы'!C175&amp;", "&amp;'Пятипредметные наборы'!D175&amp;", "&amp;'Пятипредметные наборы'!E175&amp;"}","")</f>
        <v>#N/A</v>
      </c>
      <c r="B2473" t="e">
        <f ca="1">IF('Пятипредметные наборы'!$F175 &gt;=Параметры!$A$2,"{"&amp;'Пятипредметные наборы'!A175&amp;"}","")</f>
        <v>#N/A</v>
      </c>
      <c r="C2473" t="e">
        <f ca="1">'Пятипредметные наборы'!$F175/COUNT('Список покупок'!$A$2:$A$31)</f>
        <v>#N/A</v>
      </c>
      <c r="D2473" t="e">
        <f ca="1">'Пятипредметные наборы'!$F175/INDIRECT(ADDRESS(MATCH(A2473,Таблицы!$T$3:$T$212)+1,5,,,Таблицы!$T$1))</f>
        <v>#N/A</v>
      </c>
      <c r="E2473" s="5" t="e">
        <f t="shared" ca="1" si="38"/>
        <v>#N/A</v>
      </c>
    </row>
    <row r="2474" spans="1:5" hidden="1" x14ac:dyDescent="0.3">
      <c r="A2474" t="e">
        <f ca="1">IF('Пятипредметные наборы'!$F176 &gt;=Параметры!$A$2,"{"&amp;'Пятипредметные наборы'!B176&amp;", "&amp;'Пятипредметные наборы'!C176&amp;", "&amp;'Пятипредметные наборы'!D176&amp;", "&amp;'Пятипредметные наборы'!E176&amp;"}","")</f>
        <v>#N/A</v>
      </c>
      <c r="B2474" t="e">
        <f ca="1">IF('Пятипредметные наборы'!$F176 &gt;=Параметры!$A$2,"{"&amp;'Пятипредметные наборы'!A176&amp;"}","")</f>
        <v>#N/A</v>
      </c>
      <c r="C2474" t="e">
        <f ca="1">'Пятипредметные наборы'!$F176/COUNT('Список покупок'!$A$2:$A$31)</f>
        <v>#N/A</v>
      </c>
      <c r="D2474" t="e">
        <f ca="1">'Пятипредметные наборы'!$F176/INDIRECT(ADDRESS(MATCH(A2474,Таблицы!$T$3:$T$212)+1,5,,,Таблицы!$T$1))</f>
        <v>#N/A</v>
      </c>
      <c r="E2474" s="5" t="e">
        <f t="shared" ca="1" si="38"/>
        <v>#N/A</v>
      </c>
    </row>
    <row r="2475" spans="1:5" hidden="1" x14ac:dyDescent="0.3">
      <c r="A2475" t="e">
        <f ca="1">IF('Пятипредметные наборы'!$F177 &gt;=Параметры!$A$2,"{"&amp;'Пятипредметные наборы'!B177&amp;", "&amp;'Пятипредметные наборы'!C177&amp;", "&amp;'Пятипредметные наборы'!D177&amp;", "&amp;'Пятипредметные наборы'!E177&amp;"}","")</f>
        <v>#N/A</v>
      </c>
      <c r="B2475" t="e">
        <f ca="1">IF('Пятипредметные наборы'!$F177 &gt;=Параметры!$A$2,"{"&amp;'Пятипредметные наборы'!A177&amp;"}","")</f>
        <v>#N/A</v>
      </c>
      <c r="C2475" t="e">
        <f ca="1">'Пятипредметные наборы'!$F177/COUNT('Список покупок'!$A$2:$A$31)</f>
        <v>#N/A</v>
      </c>
      <c r="D2475" t="e">
        <f ca="1">'Пятипредметные наборы'!$F177/INDIRECT(ADDRESS(MATCH(A2475,Таблицы!$T$3:$T$212)+1,5,,,Таблицы!$T$1))</f>
        <v>#N/A</v>
      </c>
      <c r="E2475" s="5" t="e">
        <f t="shared" ca="1" si="38"/>
        <v>#N/A</v>
      </c>
    </row>
    <row r="2476" spans="1:5" hidden="1" x14ac:dyDescent="0.3">
      <c r="A2476" t="e">
        <f ca="1">IF('Пятипредметные наборы'!$F178 &gt;=Параметры!$A$2,"{"&amp;'Пятипредметные наборы'!B178&amp;", "&amp;'Пятипредметные наборы'!C178&amp;", "&amp;'Пятипредметные наборы'!D178&amp;", "&amp;'Пятипредметные наборы'!E178&amp;"}","")</f>
        <v>#N/A</v>
      </c>
      <c r="B2476" t="e">
        <f ca="1">IF('Пятипредметные наборы'!$F178 &gt;=Параметры!$A$2,"{"&amp;'Пятипредметные наборы'!A178&amp;"}","")</f>
        <v>#N/A</v>
      </c>
      <c r="C2476" t="e">
        <f ca="1">'Пятипредметные наборы'!$F178/COUNT('Список покупок'!$A$2:$A$31)</f>
        <v>#N/A</v>
      </c>
      <c r="D2476" t="e">
        <f ca="1">'Пятипредметные наборы'!$F178/INDIRECT(ADDRESS(MATCH(A2476,Таблицы!$T$3:$T$212)+1,5,,,Таблицы!$T$1))</f>
        <v>#N/A</v>
      </c>
      <c r="E2476" s="5" t="e">
        <f t="shared" ca="1" si="38"/>
        <v>#N/A</v>
      </c>
    </row>
    <row r="2477" spans="1:5" hidden="1" x14ac:dyDescent="0.3">
      <c r="A2477" t="e">
        <f ca="1">IF('Пятипредметные наборы'!$F179 &gt;=Параметры!$A$2,"{"&amp;'Пятипредметные наборы'!B179&amp;", "&amp;'Пятипредметные наборы'!C179&amp;", "&amp;'Пятипредметные наборы'!D179&amp;", "&amp;'Пятипредметные наборы'!E179&amp;"}","")</f>
        <v>#N/A</v>
      </c>
      <c r="B2477" t="e">
        <f ca="1">IF('Пятипредметные наборы'!$F179 &gt;=Параметры!$A$2,"{"&amp;'Пятипредметные наборы'!A179&amp;"}","")</f>
        <v>#N/A</v>
      </c>
      <c r="C2477" t="e">
        <f ca="1">'Пятипредметные наборы'!$F179/COUNT('Список покупок'!$A$2:$A$31)</f>
        <v>#N/A</v>
      </c>
      <c r="D2477" t="e">
        <f ca="1">'Пятипредметные наборы'!$F179/INDIRECT(ADDRESS(MATCH(A2477,Таблицы!$T$3:$T$212)+1,5,,,Таблицы!$T$1))</f>
        <v>#N/A</v>
      </c>
      <c r="E2477" s="5" t="e">
        <f t="shared" ca="1" si="38"/>
        <v>#N/A</v>
      </c>
    </row>
    <row r="2478" spans="1:5" hidden="1" x14ac:dyDescent="0.3">
      <c r="A2478" t="e">
        <f ca="1">IF('Пятипредметные наборы'!$F180 &gt;=Параметры!$A$2,"{"&amp;'Пятипредметные наборы'!B180&amp;", "&amp;'Пятипредметные наборы'!C180&amp;", "&amp;'Пятипредметные наборы'!D180&amp;", "&amp;'Пятипредметные наборы'!E180&amp;"}","")</f>
        <v>#N/A</v>
      </c>
      <c r="B2478" t="e">
        <f ca="1">IF('Пятипредметные наборы'!$F180 &gt;=Параметры!$A$2,"{"&amp;'Пятипредметные наборы'!A180&amp;"}","")</f>
        <v>#N/A</v>
      </c>
      <c r="C2478" t="e">
        <f ca="1">'Пятипредметные наборы'!$F180/COUNT('Список покупок'!$A$2:$A$31)</f>
        <v>#N/A</v>
      </c>
      <c r="D2478" t="e">
        <f ca="1">'Пятипредметные наборы'!$F180/INDIRECT(ADDRESS(MATCH(A2478,Таблицы!$T$3:$T$212)+1,5,,,Таблицы!$T$1))</f>
        <v>#N/A</v>
      </c>
      <c r="E2478" s="5" t="e">
        <f t="shared" ca="1" si="38"/>
        <v>#N/A</v>
      </c>
    </row>
    <row r="2479" spans="1:5" hidden="1" x14ac:dyDescent="0.3">
      <c r="A2479" t="e">
        <f ca="1">IF('Пятипредметные наборы'!$F181 &gt;=Параметры!$A$2,"{"&amp;'Пятипредметные наборы'!B181&amp;", "&amp;'Пятипредметные наборы'!C181&amp;", "&amp;'Пятипредметные наборы'!D181&amp;", "&amp;'Пятипредметные наборы'!E181&amp;"}","")</f>
        <v>#N/A</v>
      </c>
      <c r="B2479" t="e">
        <f ca="1">IF('Пятипредметные наборы'!$F181 &gt;=Параметры!$A$2,"{"&amp;'Пятипредметные наборы'!A181&amp;"}","")</f>
        <v>#N/A</v>
      </c>
      <c r="C2479" t="e">
        <f ca="1">'Пятипредметные наборы'!$F181/COUNT('Список покупок'!$A$2:$A$31)</f>
        <v>#N/A</v>
      </c>
      <c r="D2479" t="e">
        <f ca="1">'Пятипредметные наборы'!$F181/INDIRECT(ADDRESS(MATCH(A2479,Таблицы!$T$3:$T$212)+1,5,,,Таблицы!$T$1))</f>
        <v>#N/A</v>
      </c>
      <c r="E2479" s="5" t="e">
        <f t="shared" ca="1" si="38"/>
        <v>#N/A</v>
      </c>
    </row>
    <row r="2480" spans="1:5" hidden="1" x14ac:dyDescent="0.3">
      <c r="A2480" t="e">
        <f ca="1">IF('Пятипредметные наборы'!$F182 &gt;=Параметры!$A$2,"{"&amp;'Пятипредметные наборы'!B182&amp;", "&amp;'Пятипредметные наборы'!C182&amp;", "&amp;'Пятипредметные наборы'!D182&amp;", "&amp;'Пятипредметные наборы'!E182&amp;"}","")</f>
        <v>#N/A</v>
      </c>
      <c r="B2480" t="e">
        <f ca="1">IF('Пятипредметные наборы'!$F182 &gt;=Параметры!$A$2,"{"&amp;'Пятипредметные наборы'!A182&amp;"}","")</f>
        <v>#N/A</v>
      </c>
      <c r="C2480" t="e">
        <f ca="1">'Пятипредметные наборы'!$F182/COUNT('Список покупок'!$A$2:$A$31)</f>
        <v>#N/A</v>
      </c>
      <c r="D2480" t="e">
        <f ca="1">'Пятипредметные наборы'!$F182/INDIRECT(ADDRESS(MATCH(A2480,Таблицы!$T$3:$T$212)+1,5,,,Таблицы!$T$1))</f>
        <v>#N/A</v>
      </c>
      <c r="E2480" s="5" t="e">
        <f t="shared" ca="1" si="38"/>
        <v>#N/A</v>
      </c>
    </row>
    <row r="2481" spans="1:5" hidden="1" x14ac:dyDescent="0.3">
      <c r="A2481" t="e">
        <f ca="1">IF('Пятипредметные наборы'!$F183 &gt;=Параметры!$A$2,"{"&amp;'Пятипредметные наборы'!B183&amp;", "&amp;'Пятипредметные наборы'!C183&amp;", "&amp;'Пятипредметные наборы'!D183&amp;", "&amp;'Пятипредметные наборы'!E183&amp;"}","")</f>
        <v>#N/A</v>
      </c>
      <c r="B2481" t="e">
        <f ca="1">IF('Пятипредметные наборы'!$F183 &gt;=Параметры!$A$2,"{"&amp;'Пятипредметные наборы'!A183&amp;"}","")</f>
        <v>#N/A</v>
      </c>
      <c r="C2481" t="e">
        <f ca="1">'Пятипредметные наборы'!$F183/COUNT('Список покупок'!$A$2:$A$31)</f>
        <v>#N/A</v>
      </c>
      <c r="D2481" t="e">
        <f ca="1">'Пятипредметные наборы'!$F183/INDIRECT(ADDRESS(MATCH(A2481,Таблицы!$T$3:$T$212)+1,5,,,Таблицы!$T$1))</f>
        <v>#N/A</v>
      </c>
      <c r="E2481" s="5" t="e">
        <f t="shared" ca="1" si="38"/>
        <v>#N/A</v>
      </c>
    </row>
    <row r="2482" spans="1:5" hidden="1" x14ac:dyDescent="0.3">
      <c r="A2482" t="e">
        <f ca="1">IF('Пятипредметные наборы'!$F184 &gt;=Параметры!$A$2,"{"&amp;'Пятипредметные наборы'!B184&amp;", "&amp;'Пятипредметные наборы'!C184&amp;", "&amp;'Пятипредметные наборы'!D184&amp;", "&amp;'Пятипредметные наборы'!E184&amp;"}","")</f>
        <v>#N/A</v>
      </c>
      <c r="B2482" t="e">
        <f ca="1">IF('Пятипредметные наборы'!$F184 &gt;=Параметры!$A$2,"{"&amp;'Пятипредметные наборы'!A184&amp;"}","")</f>
        <v>#N/A</v>
      </c>
      <c r="C2482" t="e">
        <f ca="1">'Пятипредметные наборы'!$F184/COUNT('Список покупок'!$A$2:$A$31)</f>
        <v>#N/A</v>
      </c>
      <c r="D2482" t="e">
        <f ca="1">'Пятипредметные наборы'!$F184/INDIRECT(ADDRESS(MATCH(A2482,Таблицы!$T$3:$T$212)+1,5,,,Таблицы!$T$1))</f>
        <v>#N/A</v>
      </c>
      <c r="E2482" s="5" t="e">
        <f t="shared" ca="1" si="38"/>
        <v>#N/A</v>
      </c>
    </row>
    <row r="2483" spans="1:5" hidden="1" x14ac:dyDescent="0.3">
      <c r="A2483" t="e">
        <f ca="1">IF('Пятипредметные наборы'!$F185 &gt;=Параметры!$A$2,"{"&amp;'Пятипредметные наборы'!B185&amp;", "&amp;'Пятипредметные наборы'!C185&amp;", "&amp;'Пятипредметные наборы'!D185&amp;", "&amp;'Пятипредметные наборы'!E185&amp;"}","")</f>
        <v>#N/A</v>
      </c>
      <c r="B2483" t="e">
        <f ca="1">IF('Пятипредметные наборы'!$F185 &gt;=Параметры!$A$2,"{"&amp;'Пятипредметные наборы'!A185&amp;"}","")</f>
        <v>#N/A</v>
      </c>
      <c r="C2483" t="e">
        <f ca="1">'Пятипредметные наборы'!$F185/COUNT('Список покупок'!$A$2:$A$31)</f>
        <v>#N/A</v>
      </c>
      <c r="D2483" t="e">
        <f ca="1">'Пятипредметные наборы'!$F185/INDIRECT(ADDRESS(MATCH(A2483,Таблицы!$T$3:$T$212)+1,5,,,Таблицы!$T$1))</f>
        <v>#N/A</v>
      </c>
      <c r="E2483" s="5" t="e">
        <f t="shared" ca="1" si="38"/>
        <v>#N/A</v>
      </c>
    </row>
    <row r="2484" spans="1:5" hidden="1" x14ac:dyDescent="0.3">
      <c r="A2484" t="e">
        <f ca="1">IF('Пятипредметные наборы'!$F186 &gt;=Параметры!$A$2,"{"&amp;'Пятипредметные наборы'!B186&amp;", "&amp;'Пятипредметные наборы'!C186&amp;", "&amp;'Пятипредметные наборы'!D186&amp;", "&amp;'Пятипредметные наборы'!E186&amp;"}","")</f>
        <v>#N/A</v>
      </c>
      <c r="B2484" t="e">
        <f ca="1">IF('Пятипредметные наборы'!$F186 &gt;=Параметры!$A$2,"{"&amp;'Пятипредметные наборы'!A186&amp;"}","")</f>
        <v>#N/A</v>
      </c>
      <c r="C2484" t="e">
        <f ca="1">'Пятипредметные наборы'!$F186/COUNT('Список покупок'!$A$2:$A$31)</f>
        <v>#N/A</v>
      </c>
      <c r="D2484" t="e">
        <f ca="1">'Пятипредметные наборы'!$F186/INDIRECT(ADDRESS(MATCH(A2484,Таблицы!$T$3:$T$212)+1,5,,,Таблицы!$T$1))</f>
        <v>#N/A</v>
      </c>
      <c r="E2484" s="5" t="e">
        <f t="shared" ca="1" si="38"/>
        <v>#N/A</v>
      </c>
    </row>
    <row r="2485" spans="1:5" hidden="1" x14ac:dyDescent="0.3">
      <c r="A2485" t="e">
        <f ca="1">IF('Пятипредметные наборы'!$F187 &gt;=Параметры!$A$2,"{"&amp;'Пятипредметные наборы'!B187&amp;", "&amp;'Пятипредметные наборы'!C187&amp;", "&amp;'Пятипредметные наборы'!D187&amp;", "&amp;'Пятипредметные наборы'!E187&amp;"}","")</f>
        <v>#N/A</v>
      </c>
      <c r="B2485" t="e">
        <f ca="1">IF('Пятипредметные наборы'!$F187 &gt;=Параметры!$A$2,"{"&amp;'Пятипредметные наборы'!A187&amp;"}","")</f>
        <v>#N/A</v>
      </c>
      <c r="C2485" t="e">
        <f ca="1">'Пятипредметные наборы'!$F187/COUNT('Список покупок'!$A$2:$A$31)</f>
        <v>#N/A</v>
      </c>
      <c r="D2485" t="e">
        <f ca="1">'Пятипредметные наборы'!$F187/INDIRECT(ADDRESS(MATCH(A2485,Таблицы!$T$3:$T$212)+1,5,,,Таблицы!$T$1))</f>
        <v>#N/A</v>
      </c>
      <c r="E2485" s="5" t="e">
        <f t="shared" ca="1" si="38"/>
        <v>#N/A</v>
      </c>
    </row>
    <row r="2486" spans="1:5" hidden="1" x14ac:dyDescent="0.3">
      <c r="A2486" t="e">
        <f ca="1">IF('Пятипредметные наборы'!$F188 &gt;=Параметры!$A$2,"{"&amp;'Пятипредметные наборы'!B188&amp;", "&amp;'Пятипредметные наборы'!C188&amp;", "&amp;'Пятипредметные наборы'!D188&amp;", "&amp;'Пятипредметные наборы'!E188&amp;"}","")</f>
        <v>#N/A</v>
      </c>
      <c r="B2486" t="e">
        <f ca="1">IF('Пятипредметные наборы'!$F188 &gt;=Параметры!$A$2,"{"&amp;'Пятипредметные наборы'!A188&amp;"}","")</f>
        <v>#N/A</v>
      </c>
      <c r="C2486" t="e">
        <f ca="1">'Пятипредметные наборы'!$F188/COUNT('Список покупок'!$A$2:$A$31)</f>
        <v>#N/A</v>
      </c>
      <c r="D2486" t="e">
        <f ca="1">'Пятипредметные наборы'!$F188/INDIRECT(ADDRESS(MATCH(A2486,Таблицы!$T$3:$T$212)+1,5,,,Таблицы!$T$1))</f>
        <v>#N/A</v>
      </c>
      <c r="E2486" s="5" t="e">
        <f t="shared" ca="1" si="38"/>
        <v>#N/A</v>
      </c>
    </row>
    <row r="2487" spans="1:5" hidden="1" x14ac:dyDescent="0.3">
      <c r="A2487" t="e">
        <f ca="1">IF('Пятипредметные наборы'!$F189 &gt;=Параметры!$A$2,"{"&amp;'Пятипредметные наборы'!B189&amp;", "&amp;'Пятипредметные наборы'!C189&amp;", "&amp;'Пятипредметные наборы'!D189&amp;", "&amp;'Пятипредметные наборы'!E189&amp;"}","")</f>
        <v>#N/A</v>
      </c>
      <c r="B2487" t="e">
        <f ca="1">IF('Пятипредметные наборы'!$F189 &gt;=Параметры!$A$2,"{"&amp;'Пятипредметные наборы'!A189&amp;"}","")</f>
        <v>#N/A</v>
      </c>
      <c r="C2487" t="e">
        <f ca="1">'Пятипредметные наборы'!$F189/COUNT('Список покупок'!$A$2:$A$31)</f>
        <v>#N/A</v>
      </c>
      <c r="D2487" t="e">
        <f ca="1">'Пятипредметные наборы'!$F189/INDIRECT(ADDRESS(MATCH(A2487,Таблицы!$T$3:$T$212)+1,5,,,Таблицы!$T$1))</f>
        <v>#N/A</v>
      </c>
      <c r="E2487" s="5" t="e">
        <f t="shared" ca="1" si="38"/>
        <v>#N/A</v>
      </c>
    </row>
    <row r="2488" spans="1:5" hidden="1" x14ac:dyDescent="0.3">
      <c r="A2488" t="e">
        <f ca="1">IF('Пятипредметные наборы'!$F190 &gt;=Параметры!$A$2,"{"&amp;'Пятипредметные наборы'!B190&amp;", "&amp;'Пятипредметные наборы'!C190&amp;", "&amp;'Пятипредметные наборы'!D190&amp;", "&amp;'Пятипредметные наборы'!E190&amp;"}","")</f>
        <v>#N/A</v>
      </c>
      <c r="B2488" t="e">
        <f ca="1">IF('Пятипредметные наборы'!$F190 &gt;=Параметры!$A$2,"{"&amp;'Пятипредметные наборы'!A190&amp;"}","")</f>
        <v>#N/A</v>
      </c>
      <c r="C2488" t="e">
        <f ca="1">'Пятипредметные наборы'!$F190/COUNT('Список покупок'!$A$2:$A$31)</f>
        <v>#N/A</v>
      </c>
      <c r="D2488" t="e">
        <f ca="1">'Пятипредметные наборы'!$F190/INDIRECT(ADDRESS(MATCH(A2488,Таблицы!$T$3:$T$212)+1,5,,,Таблицы!$T$1))</f>
        <v>#N/A</v>
      </c>
      <c r="E2488" s="5" t="e">
        <f t="shared" ca="1" si="38"/>
        <v>#N/A</v>
      </c>
    </row>
    <row r="2489" spans="1:5" hidden="1" x14ac:dyDescent="0.3">
      <c r="A2489" t="e">
        <f ca="1">IF('Пятипредметные наборы'!$F191 &gt;=Параметры!$A$2,"{"&amp;'Пятипредметные наборы'!B191&amp;", "&amp;'Пятипредметные наборы'!C191&amp;", "&amp;'Пятипредметные наборы'!D191&amp;", "&amp;'Пятипредметные наборы'!E191&amp;"}","")</f>
        <v>#N/A</v>
      </c>
      <c r="B2489" t="e">
        <f ca="1">IF('Пятипредметные наборы'!$F191 &gt;=Параметры!$A$2,"{"&amp;'Пятипредметные наборы'!A191&amp;"}","")</f>
        <v>#N/A</v>
      </c>
      <c r="C2489" t="e">
        <f ca="1">'Пятипредметные наборы'!$F191/COUNT('Список покупок'!$A$2:$A$31)</f>
        <v>#N/A</v>
      </c>
      <c r="D2489" t="e">
        <f ca="1">'Пятипредметные наборы'!$F191/INDIRECT(ADDRESS(MATCH(A2489,Таблицы!$T$3:$T$212)+1,5,,,Таблицы!$T$1))</f>
        <v>#N/A</v>
      </c>
      <c r="E2489" s="5" t="e">
        <f t="shared" ca="1" si="38"/>
        <v>#N/A</v>
      </c>
    </row>
    <row r="2490" spans="1:5" hidden="1" x14ac:dyDescent="0.3">
      <c r="A2490" t="e">
        <f ca="1">IF('Пятипредметные наборы'!$F192 &gt;=Параметры!$A$2,"{"&amp;'Пятипредметные наборы'!B192&amp;", "&amp;'Пятипредметные наборы'!C192&amp;", "&amp;'Пятипредметные наборы'!D192&amp;", "&amp;'Пятипредметные наборы'!E192&amp;"}","")</f>
        <v>#N/A</v>
      </c>
      <c r="B2490" t="e">
        <f ca="1">IF('Пятипредметные наборы'!$F192 &gt;=Параметры!$A$2,"{"&amp;'Пятипредметные наборы'!A192&amp;"}","")</f>
        <v>#N/A</v>
      </c>
      <c r="C2490" t="e">
        <f ca="1">'Пятипредметные наборы'!$F192/COUNT('Список покупок'!$A$2:$A$31)</f>
        <v>#N/A</v>
      </c>
      <c r="D2490" t="e">
        <f ca="1">'Пятипредметные наборы'!$F192/INDIRECT(ADDRESS(MATCH(A2490,Таблицы!$T$3:$T$212)+1,5,,,Таблицы!$T$1))</f>
        <v>#N/A</v>
      </c>
      <c r="E2490" s="5" t="e">
        <f t="shared" ca="1" si="38"/>
        <v>#N/A</v>
      </c>
    </row>
    <row r="2491" spans="1:5" hidden="1" x14ac:dyDescent="0.3">
      <c r="A2491" t="e">
        <f ca="1">IF('Пятипредметные наборы'!$F193 &gt;=Параметры!$A$2,"{"&amp;'Пятипредметные наборы'!B193&amp;", "&amp;'Пятипредметные наборы'!C193&amp;", "&amp;'Пятипредметные наборы'!D193&amp;", "&amp;'Пятипредметные наборы'!E193&amp;"}","")</f>
        <v>#N/A</v>
      </c>
      <c r="B2491" t="e">
        <f ca="1">IF('Пятипредметные наборы'!$F193 &gt;=Параметры!$A$2,"{"&amp;'Пятипредметные наборы'!A193&amp;"}","")</f>
        <v>#N/A</v>
      </c>
      <c r="C2491" t="e">
        <f ca="1">'Пятипредметные наборы'!$F193/COUNT('Список покупок'!$A$2:$A$31)</f>
        <v>#N/A</v>
      </c>
      <c r="D2491" t="e">
        <f ca="1">'Пятипредметные наборы'!$F193/INDIRECT(ADDRESS(MATCH(A2491,Таблицы!$T$3:$T$212)+1,5,,,Таблицы!$T$1))</f>
        <v>#N/A</v>
      </c>
      <c r="E2491" s="5" t="e">
        <f t="shared" ca="1" si="38"/>
        <v>#N/A</v>
      </c>
    </row>
    <row r="2492" spans="1:5" hidden="1" x14ac:dyDescent="0.3">
      <c r="A2492" t="e">
        <f ca="1">IF('Пятипредметные наборы'!$F194 &gt;=Параметры!$A$2,"{"&amp;'Пятипредметные наборы'!B194&amp;", "&amp;'Пятипредметные наборы'!C194&amp;", "&amp;'Пятипредметные наборы'!D194&amp;", "&amp;'Пятипредметные наборы'!E194&amp;"}","")</f>
        <v>#N/A</v>
      </c>
      <c r="B2492" t="e">
        <f ca="1">IF('Пятипредметные наборы'!$F194 &gt;=Параметры!$A$2,"{"&amp;'Пятипредметные наборы'!A194&amp;"}","")</f>
        <v>#N/A</v>
      </c>
      <c r="C2492" t="e">
        <f ca="1">'Пятипредметные наборы'!$F194/COUNT('Список покупок'!$A$2:$A$31)</f>
        <v>#N/A</v>
      </c>
      <c r="D2492" t="e">
        <f ca="1">'Пятипредметные наборы'!$F194/INDIRECT(ADDRESS(MATCH(A2492,Таблицы!$T$3:$T$212)+1,5,,,Таблицы!$T$1))</f>
        <v>#N/A</v>
      </c>
      <c r="E2492" s="5" t="e">
        <f t="shared" ca="1" si="38"/>
        <v>#N/A</v>
      </c>
    </row>
    <row r="2493" spans="1:5" hidden="1" x14ac:dyDescent="0.3">
      <c r="A2493" t="e">
        <f ca="1">IF('Пятипредметные наборы'!$F195 &gt;=Параметры!$A$2,"{"&amp;'Пятипредметные наборы'!B195&amp;", "&amp;'Пятипредметные наборы'!C195&amp;", "&amp;'Пятипредметные наборы'!D195&amp;", "&amp;'Пятипредметные наборы'!E195&amp;"}","")</f>
        <v>#N/A</v>
      </c>
      <c r="B2493" t="e">
        <f ca="1">IF('Пятипредметные наборы'!$F195 &gt;=Параметры!$A$2,"{"&amp;'Пятипредметные наборы'!A195&amp;"}","")</f>
        <v>#N/A</v>
      </c>
      <c r="C2493" t="e">
        <f ca="1">'Пятипредметные наборы'!$F195/COUNT('Список покупок'!$A$2:$A$31)</f>
        <v>#N/A</v>
      </c>
      <c r="D2493" t="e">
        <f ca="1">'Пятипредметные наборы'!$F195/INDIRECT(ADDRESS(MATCH(A2493,Таблицы!$T$3:$T$212)+1,5,,,Таблицы!$T$1))</f>
        <v>#N/A</v>
      </c>
      <c r="E2493" s="5" t="e">
        <f t="shared" ca="1" si="38"/>
        <v>#N/A</v>
      </c>
    </row>
    <row r="2494" spans="1:5" hidden="1" x14ac:dyDescent="0.3">
      <c r="A2494" t="e">
        <f ca="1">IF('Пятипредметные наборы'!$F196 &gt;=Параметры!$A$2,"{"&amp;'Пятипредметные наборы'!B196&amp;", "&amp;'Пятипредметные наборы'!C196&amp;", "&amp;'Пятипредметные наборы'!D196&amp;", "&amp;'Пятипредметные наборы'!E196&amp;"}","")</f>
        <v>#N/A</v>
      </c>
      <c r="B2494" t="e">
        <f ca="1">IF('Пятипредметные наборы'!$F196 &gt;=Параметры!$A$2,"{"&amp;'Пятипредметные наборы'!A196&amp;"}","")</f>
        <v>#N/A</v>
      </c>
      <c r="C2494" t="e">
        <f ca="1">'Пятипредметные наборы'!$F196/COUNT('Список покупок'!$A$2:$A$31)</f>
        <v>#N/A</v>
      </c>
      <c r="D2494" t="e">
        <f ca="1">'Пятипредметные наборы'!$F196/INDIRECT(ADDRESS(MATCH(A2494,Таблицы!$T$3:$T$212)+1,5,,,Таблицы!$T$1))</f>
        <v>#N/A</v>
      </c>
      <c r="E2494" s="5" t="e">
        <f t="shared" ca="1" si="38"/>
        <v>#N/A</v>
      </c>
    </row>
    <row r="2495" spans="1:5" hidden="1" x14ac:dyDescent="0.3">
      <c r="A2495" t="e">
        <f ca="1">IF('Пятипредметные наборы'!$F197 &gt;=Параметры!$A$2,"{"&amp;'Пятипредметные наборы'!B197&amp;", "&amp;'Пятипредметные наборы'!C197&amp;", "&amp;'Пятипредметные наборы'!D197&amp;", "&amp;'Пятипредметные наборы'!E197&amp;"}","")</f>
        <v>#N/A</v>
      </c>
      <c r="B2495" t="e">
        <f ca="1">IF('Пятипредметные наборы'!$F197 &gt;=Параметры!$A$2,"{"&amp;'Пятипредметные наборы'!A197&amp;"}","")</f>
        <v>#N/A</v>
      </c>
      <c r="C2495" t="e">
        <f ca="1">'Пятипредметные наборы'!$F197/COUNT('Список покупок'!$A$2:$A$31)</f>
        <v>#N/A</v>
      </c>
      <c r="D2495" t="e">
        <f ca="1">'Пятипредметные наборы'!$F197/INDIRECT(ADDRESS(MATCH(A2495,Таблицы!$T$3:$T$212)+1,5,,,Таблицы!$T$1))</f>
        <v>#N/A</v>
      </c>
      <c r="E2495" s="5" t="e">
        <f t="shared" ca="1" si="38"/>
        <v>#N/A</v>
      </c>
    </row>
    <row r="2496" spans="1:5" hidden="1" x14ac:dyDescent="0.3">
      <c r="A2496" t="e">
        <f ca="1">IF('Пятипредметные наборы'!$F198 &gt;=Параметры!$A$2,"{"&amp;'Пятипредметные наборы'!B198&amp;", "&amp;'Пятипредметные наборы'!C198&amp;", "&amp;'Пятипредметные наборы'!D198&amp;", "&amp;'Пятипредметные наборы'!E198&amp;"}","")</f>
        <v>#N/A</v>
      </c>
      <c r="B2496" t="e">
        <f ca="1">IF('Пятипредметные наборы'!$F198 &gt;=Параметры!$A$2,"{"&amp;'Пятипредметные наборы'!A198&amp;"}","")</f>
        <v>#N/A</v>
      </c>
      <c r="C2496" t="e">
        <f ca="1">'Пятипредметные наборы'!$F198/COUNT('Список покупок'!$A$2:$A$31)</f>
        <v>#N/A</v>
      </c>
      <c r="D2496" t="e">
        <f ca="1">'Пятипредметные наборы'!$F198/INDIRECT(ADDRESS(MATCH(A2496,Таблицы!$T$3:$T$212)+1,5,,,Таблицы!$T$1))</f>
        <v>#N/A</v>
      </c>
      <c r="E2496" s="5" t="e">
        <f t="shared" ca="1" si="38"/>
        <v>#N/A</v>
      </c>
    </row>
    <row r="2497" spans="1:5" hidden="1" x14ac:dyDescent="0.3">
      <c r="A2497" t="e">
        <f ca="1">IF('Пятипредметные наборы'!$F199 &gt;=Параметры!$A$2,"{"&amp;'Пятипредметные наборы'!B199&amp;", "&amp;'Пятипредметные наборы'!C199&amp;", "&amp;'Пятипредметные наборы'!D199&amp;", "&amp;'Пятипредметные наборы'!E199&amp;"}","")</f>
        <v>#N/A</v>
      </c>
      <c r="B2497" t="e">
        <f ca="1">IF('Пятипредметные наборы'!$F199 &gt;=Параметры!$A$2,"{"&amp;'Пятипредметные наборы'!A199&amp;"}","")</f>
        <v>#N/A</v>
      </c>
      <c r="C2497" t="e">
        <f ca="1">'Пятипредметные наборы'!$F199/COUNT('Список покупок'!$A$2:$A$31)</f>
        <v>#N/A</v>
      </c>
      <c r="D2497" t="e">
        <f ca="1">'Пятипредметные наборы'!$F199/INDIRECT(ADDRESS(MATCH(A2497,Таблицы!$T$3:$T$212)+1,5,,,Таблицы!$T$1))</f>
        <v>#N/A</v>
      </c>
      <c r="E2497" s="5" t="e">
        <f t="shared" ca="1" si="38"/>
        <v>#N/A</v>
      </c>
    </row>
    <row r="2498" spans="1:5" hidden="1" x14ac:dyDescent="0.3">
      <c r="A2498" t="e">
        <f ca="1">IF('Пятипредметные наборы'!$F200 &gt;=Параметры!$A$2,"{"&amp;'Пятипредметные наборы'!B200&amp;", "&amp;'Пятипредметные наборы'!C200&amp;", "&amp;'Пятипредметные наборы'!D200&amp;", "&amp;'Пятипредметные наборы'!E200&amp;"}","")</f>
        <v>#N/A</v>
      </c>
      <c r="B2498" t="e">
        <f ca="1">IF('Пятипредметные наборы'!$F200 &gt;=Параметры!$A$2,"{"&amp;'Пятипредметные наборы'!A200&amp;"}","")</f>
        <v>#N/A</v>
      </c>
      <c r="C2498" t="e">
        <f ca="1">'Пятипредметные наборы'!$F200/COUNT('Список покупок'!$A$2:$A$31)</f>
        <v>#N/A</v>
      </c>
      <c r="D2498" t="e">
        <f ca="1">'Пятипредметные наборы'!$F200/INDIRECT(ADDRESS(MATCH(A2498,Таблицы!$T$3:$T$212)+1,5,,,Таблицы!$T$1))</f>
        <v>#N/A</v>
      </c>
      <c r="E2498" s="5" t="e">
        <f t="shared" ca="1" si="38"/>
        <v>#N/A</v>
      </c>
    </row>
    <row r="2499" spans="1:5" hidden="1" x14ac:dyDescent="0.3">
      <c r="A2499" t="e">
        <f ca="1">IF('Пятипредметные наборы'!$F201 &gt;=Параметры!$A$2,"{"&amp;'Пятипредметные наборы'!B201&amp;", "&amp;'Пятипредметные наборы'!C201&amp;", "&amp;'Пятипредметные наборы'!D201&amp;", "&amp;'Пятипредметные наборы'!E201&amp;"}","")</f>
        <v>#N/A</v>
      </c>
      <c r="B2499" t="e">
        <f ca="1">IF('Пятипредметные наборы'!$F201 &gt;=Параметры!$A$2,"{"&amp;'Пятипредметные наборы'!A201&amp;"}","")</f>
        <v>#N/A</v>
      </c>
      <c r="C2499" t="e">
        <f ca="1">'Пятипредметные наборы'!$F201/COUNT('Список покупок'!$A$2:$A$31)</f>
        <v>#N/A</v>
      </c>
      <c r="D2499" t="e">
        <f ca="1">'Пятипредметные наборы'!$F201/INDIRECT(ADDRESS(MATCH(A2499,Таблицы!$T$3:$T$212)+1,5,,,Таблицы!$T$1))</f>
        <v>#N/A</v>
      </c>
      <c r="E2499" s="5" t="e">
        <f t="shared" ca="1" si="38"/>
        <v>#N/A</v>
      </c>
    </row>
    <row r="2500" spans="1:5" hidden="1" x14ac:dyDescent="0.3">
      <c r="A2500" t="e">
        <f ca="1">IF('Пятипредметные наборы'!$F202 &gt;=Параметры!$A$2,"{"&amp;'Пятипредметные наборы'!B202&amp;", "&amp;'Пятипредметные наборы'!C202&amp;", "&amp;'Пятипредметные наборы'!D202&amp;", "&amp;'Пятипредметные наборы'!E202&amp;"}","")</f>
        <v>#N/A</v>
      </c>
      <c r="B2500" t="e">
        <f ca="1">IF('Пятипредметные наборы'!$F202 &gt;=Параметры!$A$2,"{"&amp;'Пятипредметные наборы'!A202&amp;"}","")</f>
        <v>#N/A</v>
      </c>
      <c r="C2500" t="e">
        <f ca="1">'Пятипредметные наборы'!$F202/COUNT('Список покупок'!$A$2:$A$31)</f>
        <v>#N/A</v>
      </c>
      <c r="D2500" t="e">
        <f ca="1">'Пятипредметные наборы'!$F202/INDIRECT(ADDRESS(MATCH(A2500,Таблицы!$T$3:$T$212)+1,5,,,Таблицы!$T$1))</f>
        <v>#N/A</v>
      </c>
      <c r="E2500" s="5" t="e">
        <f t="shared" ca="1" si="38"/>
        <v>#N/A</v>
      </c>
    </row>
    <row r="2501" spans="1:5" hidden="1" x14ac:dyDescent="0.3">
      <c r="A2501" t="e">
        <f ca="1">IF('Пятипредметные наборы'!$F203 &gt;=Параметры!$A$2,"{"&amp;'Пятипредметные наборы'!B203&amp;", "&amp;'Пятипредметные наборы'!C203&amp;", "&amp;'Пятипредметные наборы'!D203&amp;", "&amp;'Пятипредметные наборы'!E203&amp;"}","")</f>
        <v>#N/A</v>
      </c>
      <c r="B2501" t="e">
        <f ca="1">IF('Пятипредметные наборы'!$F203 &gt;=Параметры!$A$2,"{"&amp;'Пятипредметные наборы'!A203&amp;"}","")</f>
        <v>#N/A</v>
      </c>
      <c r="C2501" t="e">
        <f ca="1">'Пятипредметные наборы'!$F203/COUNT('Список покупок'!$A$2:$A$31)</f>
        <v>#N/A</v>
      </c>
      <c r="D2501" t="e">
        <f ca="1">'Пятипредметные наборы'!$F203/INDIRECT(ADDRESS(MATCH(A2501,Таблицы!$T$3:$T$212)+1,5,,,Таблицы!$T$1))</f>
        <v>#N/A</v>
      </c>
      <c r="E2501" s="5" t="e">
        <f t="shared" ref="E2501:E2564" ca="1" si="39">C2501*D2501</f>
        <v>#N/A</v>
      </c>
    </row>
    <row r="2502" spans="1:5" hidden="1" x14ac:dyDescent="0.3">
      <c r="A2502" t="e">
        <f ca="1">IF('Пятипредметные наборы'!$F204 &gt;=Параметры!$A$2,"{"&amp;'Пятипредметные наборы'!B204&amp;", "&amp;'Пятипредметные наборы'!C204&amp;", "&amp;'Пятипредметные наборы'!D204&amp;", "&amp;'Пятипредметные наборы'!E204&amp;"}","")</f>
        <v>#N/A</v>
      </c>
      <c r="B2502" t="e">
        <f ca="1">IF('Пятипредметные наборы'!$F204 &gt;=Параметры!$A$2,"{"&amp;'Пятипредметные наборы'!A204&amp;"}","")</f>
        <v>#N/A</v>
      </c>
      <c r="C2502" t="e">
        <f ca="1">'Пятипредметные наборы'!$F204/COUNT('Список покупок'!$A$2:$A$31)</f>
        <v>#N/A</v>
      </c>
      <c r="D2502" t="e">
        <f ca="1">'Пятипредметные наборы'!$F204/INDIRECT(ADDRESS(MATCH(A2502,Таблицы!$T$3:$T$212)+1,5,,,Таблицы!$T$1))</f>
        <v>#N/A</v>
      </c>
      <c r="E2502" s="5" t="e">
        <f t="shared" ca="1" si="39"/>
        <v>#N/A</v>
      </c>
    </row>
    <row r="2503" spans="1:5" hidden="1" x14ac:dyDescent="0.3">
      <c r="A2503" t="e">
        <f ca="1">IF('Пятипредметные наборы'!$F205 &gt;=Параметры!$A$2,"{"&amp;'Пятипредметные наборы'!B205&amp;", "&amp;'Пятипредметные наборы'!C205&amp;", "&amp;'Пятипредметные наборы'!D205&amp;", "&amp;'Пятипредметные наборы'!E205&amp;"}","")</f>
        <v>#N/A</v>
      </c>
      <c r="B2503" t="e">
        <f ca="1">IF('Пятипредметные наборы'!$F205 &gt;=Параметры!$A$2,"{"&amp;'Пятипредметные наборы'!A205&amp;"}","")</f>
        <v>#N/A</v>
      </c>
      <c r="C2503" t="e">
        <f ca="1">'Пятипредметные наборы'!$F205/COUNT('Список покупок'!$A$2:$A$31)</f>
        <v>#N/A</v>
      </c>
      <c r="D2503" t="e">
        <f ca="1">'Пятипредметные наборы'!$F205/INDIRECT(ADDRESS(MATCH(A2503,Таблицы!$T$3:$T$212)+1,5,,,Таблицы!$T$1))</f>
        <v>#N/A</v>
      </c>
      <c r="E2503" s="5" t="e">
        <f t="shared" ca="1" si="39"/>
        <v>#N/A</v>
      </c>
    </row>
    <row r="2504" spans="1:5" hidden="1" x14ac:dyDescent="0.3">
      <c r="A2504" t="e">
        <f ca="1">IF('Пятипредметные наборы'!$F206 &gt;=Параметры!$A$2,"{"&amp;'Пятипредметные наборы'!B206&amp;", "&amp;'Пятипредметные наборы'!C206&amp;", "&amp;'Пятипредметные наборы'!D206&amp;", "&amp;'Пятипредметные наборы'!E206&amp;"}","")</f>
        <v>#N/A</v>
      </c>
      <c r="B2504" t="e">
        <f ca="1">IF('Пятипредметные наборы'!$F206 &gt;=Параметры!$A$2,"{"&amp;'Пятипредметные наборы'!A206&amp;"}","")</f>
        <v>#N/A</v>
      </c>
      <c r="C2504" t="e">
        <f ca="1">'Пятипредметные наборы'!$F206/COUNT('Список покупок'!$A$2:$A$31)</f>
        <v>#N/A</v>
      </c>
      <c r="D2504" t="e">
        <f ca="1">'Пятипредметные наборы'!$F206/INDIRECT(ADDRESS(MATCH(A2504,Таблицы!$T$3:$T$212)+1,5,,,Таблицы!$T$1))</f>
        <v>#N/A</v>
      </c>
      <c r="E2504" s="5" t="e">
        <f t="shared" ca="1" si="39"/>
        <v>#N/A</v>
      </c>
    </row>
    <row r="2505" spans="1:5" hidden="1" x14ac:dyDescent="0.3">
      <c r="A2505" t="e">
        <f ca="1">IF('Пятипредметные наборы'!$F207 &gt;=Параметры!$A$2,"{"&amp;'Пятипредметные наборы'!B207&amp;", "&amp;'Пятипредметные наборы'!C207&amp;", "&amp;'Пятипредметные наборы'!D207&amp;", "&amp;'Пятипредметные наборы'!E207&amp;"}","")</f>
        <v>#N/A</v>
      </c>
      <c r="B2505" t="e">
        <f ca="1">IF('Пятипредметные наборы'!$F207 &gt;=Параметры!$A$2,"{"&amp;'Пятипредметные наборы'!A207&amp;"}","")</f>
        <v>#N/A</v>
      </c>
      <c r="C2505" t="e">
        <f ca="1">'Пятипредметные наборы'!$F207/COUNT('Список покупок'!$A$2:$A$31)</f>
        <v>#N/A</v>
      </c>
      <c r="D2505" t="e">
        <f ca="1">'Пятипредметные наборы'!$F207/INDIRECT(ADDRESS(MATCH(A2505,Таблицы!$T$3:$T$212)+1,5,,,Таблицы!$T$1))</f>
        <v>#N/A</v>
      </c>
      <c r="E2505" s="5" t="e">
        <f t="shared" ca="1" si="39"/>
        <v>#N/A</v>
      </c>
    </row>
    <row r="2506" spans="1:5" hidden="1" x14ac:dyDescent="0.3">
      <c r="A2506" t="e">
        <f ca="1">IF('Пятипредметные наборы'!$F208 &gt;=Параметры!$A$2,"{"&amp;'Пятипредметные наборы'!B208&amp;", "&amp;'Пятипредметные наборы'!C208&amp;", "&amp;'Пятипредметные наборы'!D208&amp;", "&amp;'Пятипредметные наборы'!E208&amp;"}","")</f>
        <v>#N/A</v>
      </c>
      <c r="B2506" t="e">
        <f ca="1">IF('Пятипредметные наборы'!$F208 &gt;=Параметры!$A$2,"{"&amp;'Пятипредметные наборы'!A208&amp;"}","")</f>
        <v>#N/A</v>
      </c>
      <c r="C2506" t="e">
        <f ca="1">'Пятипредметные наборы'!$F208/COUNT('Список покупок'!$A$2:$A$31)</f>
        <v>#N/A</v>
      </c>
      <c r="D2506" t="e">
        <f ca="1">'Пятипредметные наборы'!$F208/INDIRECT(ADDRESS(MATCH(A2506,Таблицы!$T$3:$T$212)+1,5,,,Таблицы!$T$1))</f>
        <v>#N/A</v>
      </c>
      <c r="E2506" s="5" t="e">
        <f t="shared" ca="1" si="39"/>
        <v>#N/A</v>
      </c>
    </row>
    <row r="2507" spans="1:5" hidden="1" x14ac:dyDescent="0.3">
      <c r="A2507" t="e">
        <f ca="1">IF('Пятипредметные наборы'!$F209 &gt;=Параметры!$A$2,"{"&amp;'Пятипредметные наборы'!B209&amp;", "&amp;'Пятипредметные наборы'!C209&amp;", "&amp;'Пятипредметные наборы'!D209&amp;", "&amp;'Пятипредметные наборы'!E209&amp;"}","")</f>
        <v>#N/A</v>
      </c>
      <c r="B2507" t="e">
        <f ca="1">IF('Пятипредметные наборы'!$F209 &gt;=Параметры!$A$2,"{"&amp;'Пятипредметные наборы'!A209&amp;"}","")</f>
        <v>#N/A</v>
      </c>
      <c r="C2507" t="e">
        <f ca="1">'Пятипредметные наборы'!$F209/COUNT('Список покупок'!$A$2:$A$31)</f>
        <v>#N/A</v>
      </c>
      <c r="D2507" t="e">
        <f ca="1">'Пятипредметные наборы'!$F209/INDIRECT(ADDRESS(MATCH(A2507,Таблицы!$T$3:$T$212)+1,5,,,Таблицы!$T$1))</f>
        <v>#N/A</v>
      </c>
      <c r="E2507" s="5" t="e">
        <f t="shared" ca="1" si="39"/>
        <v>#N/A</v>
      </c>
    </row>
    <row r="2508" spans="1:5" hidden="1" x14ac:dyDescent="0.3">
      <c r="A2508" t="e">
        <f ca="1">IF('Пятипредметные наборы'!$F210 &gt;=Параметры!$A$2,"{"&amp;'Пятипредметные наборы'!B210&amp;", "&amp;'Пятипредметные наборы'!C210&amp;", "&amp;'Пятипредметные наборы'!D210&amp;", "&amp;'Пятипредметные наборы'!E210&amp;"}","")</f>
        <v>#N/A</v>
      </c>
      <c r="B2508" t="e">
        <f ca="1">IF('Пятипредметные наборы'!$F210 &gt;=Параметры!$A$2,"{"&amp;'Пятипредметные наборы'!A210&amp;"}","")</f>
        <v>#N/A</v>
      </c>
      <c r="C2508" t="e">
        <f ca="1">'Пятипредметные наборы'!$F210/COUNT('Список покупок'!$A$2:$A$31)</f>
        <v>#N/A</v>
      </c>
      <c r="D2508" t="e">
        <f ca="1">'Пятипредметные наборы'!$F210/INDIRECT(ADDRESS(MATCH(A2508,Таблицы!$T$3:$T$212)+1,5,,,Таблицы!$T$1))</f>
        <v>#N/A</v>
      </c>
      <c r="E2508" s="5" t="e">
        <f t="shared" ca="1" si="39"/>
        <v>#N/A</v>
      </c>
    </row>
    <row r="2509" spans="1:5" hidden="1" x14ac:dyDescent="0.3">
      <c r="A2509" t="e">
        <f ca="1">IF('Пятипредметные наборы'!$F211 &gt;=Параметры!$A$2,"{"&amp;'Пятипредметные наборы'!B211&amp;", "&amp;'Пятипредметные наборы'!C211&amp;", "&amp;'Пятипредметные наборы'!D211&amp;", "&amp;'Пятипредметные наборы'!E211&amp;"}","")</f>
        <v>#N/A</v>
      </c>
      <c r="B2509" t="e">
        <f ca="1">IF('Пятипредметные наборы'!$F211 &gt;=Параметры!$A$2,"{"&amp;'Пятипредметные наборы'!A211&amp;"}","")</f>
        <v>#N/A</v>
      </c>
      <c r="C2509" t="e">
        <f ca="1">'Пятипредметные наборы'!$F211/COUNT('Список покупок'!$A$2:$A$31)</f>
        <v>#N/A</v>
      </c>
      <c r="D2509" t="e">
        <f ca="1">'Пятипредметные наборы'!$F211/INDIRECT(ADDRESS(MATCH(A2509,Таблицы!$T$3:$T$212)+1,5,,,Таблицы!$T$1))</f>
        <v>#N/A</v>
      </c>
      <c r="E2509" s="5" t="e">
        <f t="shared" ca="1" si="39"/>
        <v>#N/A</v>
      </c>
    </row>
    <row r="2510" spans="1:5" hidden="1" x14ac:dyDescent="0.3">
      <c r="A2510" t="e">
        <f ca="1">IF('Пятипредметные наборы'!$F212 &gt;=Параметры!$A$2,"{"&amp;'Пятипредметные наборы'!B212&amp;", "&amp;'Пятипредметные наборы'!C212&amp;", "&amp;'Пятипредметные наборы'!D212&amp;", "&amp;'Пятипредметные наборы'!E212&amp;"}","")</f>
        <v>#N/A</v>
      </c>
      <c r="B2510" t="e">
        <f ca="1">IF('Пятипредметные наборы'!$F212 &gt;=Параметры!$A$2,"{"&amp;'Пятипредметные наборы'!A212&amp;"}","")</f>
        <v>#N/A</v>
      </c>
      <c r="C2510" t="e">
        <f ca="1">'Пятипредметные наборы'!$F212/COUNT('Список покупок'!$A$2:$A$31)</f>
        <v>#N/A</v>
      </c>
      <c r="D2510" t="e">
        <f ca="1">'Пятипредметные наборы'!$F212/INDIRECT(ADDRESS(MATCH(A2510,Таблицы!$T$3:$T$212)+1,5,,,Таблицы!$T$1))</f>
        <v>#N/A</v>
      </c>
      <c r="E2510" s="5" t="e">
        <f t="shared" ca="1" si="39"/>
        <v>#N/A</v>
      </c>
    </row>
    <row r="2511" spans="1:5" hidden="1" x14ac:dyDescent="0.3">
      <c r="A2511" t="e">
        <f ca="1">IF('Пятипредметные наборы'!$F213 &gt;=Параметры!$A$2,"{"&amp;'Пятипредметные наборы'!B213&amp;", "&amp;'Пятипредметные наборы'!C213&amp;", "&amp;'Пятипредметные наборы'!D213&amp;", "&amp;'Пятипредметные наборы'!E213&amp;"}","")</f>
        <v>#N/A</v>
      </c>
      <c r="B2511" t="e">
        <f ca="1">IF('Пятипредметные наборы'!$F213 &gt;=Параметры!$A$2,"{"&amp;'Пятипредметные наборы'!A213&amp;"}","")</f>
        <v>#N/A</v>
      </c>
      <c r="C2511" t="e">
        <f ca="1">'Пятипредметные наборы'!$F213/COUNT('Список покупок'!$A$2:$A$31)</f>
        <v>#N/A</v>
      </c>
      <c r="D2511" t="e">
        <f ca="1">'Пятипредметные наборы'!$F213/INDIRECT(ADDRESS(MATCH(A2511,Таблицы!$T$3:$T$212)+1,5,,,Таблицы!$T$1))</f>
        <v>#N/A</v>
      </c>
      <c r="E2511" s="5" t="e">
        <f t="shared" ca="1" si="39"/>
        <v>#N/A</v>
      </c>
    </row>
    <row r="2512" spans="1:5" hidden="1" x14ac:dyDescent="0.3">
      <c r="A2512" t="e">
        <f ca="1">IF('Пятипредметные наборы'!$F214 &gt;=Параметры!$A$2,"{"&amp;'Пятипредметные наборы'!B214&amp;", "&amp;'Пятипредметные наборы'!C214&amp;", "&amp;'Пятипредметные наборы'!D214&amp;", "&amp;'Пятипредметные наборы'!E214&amp;"}","")</f>
        <v>#N/A</v>
      </c>
      <c r="B2512" t="e">
        <f ca="1">IF('Пятипредметные наборы'!$F214 &gt;=Параметры!$A$2,"{"&amp;'Пятипредметные наборы'!A214&amp;"}","")</f>
        <v>#N/A</v>
      </c>
      <c r="C2512" t="e">
        <f ca="1">'Пятипредметные наборы'!$F214/COUNT('Список покупок'!$A$2:$A$31)</f>
        <v>#N/A</v>
      </c>
      <c r="D2512" t="e">
        <f ca="1">'Пятипредметные наборы'!$F214/INDIRECT(ADDRESS(MATCH(A2512,Таблицы!$T$3:$T$212)+1,5,,,Таблицы!$T$1))</f>
        <v>#N/A</v>
      </c>
      <c r="E2512" s="5" t="e">
        <f t="shared" ca="1" si="39"/>
        <v>#N/A</v>
      </c>
    </row>
    <row r="2513" spans="1:5" hidden="1" x14ac:dyDescent="0.3">
      <c r="A2513" t="e">
        <f ca="1">IF('Пятипредметные наборы'!$F215 &gt;=Параметры!$A$2,"{"&amp;'Пятипредметные наборы'!B215&amp;", "&amp;'Пятипредметные наборы'!C215&amp;", "&amp;'Пятипредметные наборы'!D215&amp;", "&amp;'Пятипредметные наборы'!E215&amp;"}","")</f>
        <v>#N/A</v>
      </c>
      <c r="B2513" t="e">
        <f ca="1">IF('Пятипредметные наборы'!$F215 &gt;=Параметры!$A$2,"{"&amp;'Пятипредметные наборы'!A215&amp;"}","")</f>
        <v>#N/A</v>
      </c>
      <c r="C2513" t="e">
        <f ca="1">'Пятипредметные наборы'!$F215/COUNT('Список покупок'!$A$2:$A$31)</f>
        <v>#N/A</v>
      </c>
      <c r="D2513" t="e">
        <f ca="1">'Пятипредметные наборы'!$F215/INDIRECT(ADDRESS(MATCH(A2513,Таблицы!$T$3:$T$212)+1,5,,,Таблицы!$T$1))</f>
        <v>#N/A</v>
      </c>
      <c r="E2513" s="5" t="e">
        <f t="shared" ca="1" si="39"/>
        <v>#N/A</v>
      </c>
    </row>
    <row r="2514" spans="1:5" hidden="1" x14ac:dyDescent="0.3">
      <c r="A2514" t="e">
        <f ca="1">IF('Пятипредметные наборы'!$F216 &gt;=Параметры!$A$2,"{"&amp;'Пятипредметные наборы'!B216&amp;", "&amp;'Пятипредметные наборы'!C216&amp;", "&amp;'Пятипредметные наборы'!D216&amp;", "&amp;'Пятипредметные наборы'!E216&amp;"}","")</f>
        <v>#N/A</v>
      </c>
      <c r="B2514" t="e">
        <f ca="1">IF('Пятипредметные наборы'!$F216 &gt;=Параметры!$A$2,"{"&amp;'Пятипредметные наборы'!A216&amp;"}","")</f>
        <v>#N/A</v>
      </c>
      <c r="C2514" t="e">
        <f ca="1">'Пятипредметные наборы'!$F216/COUNT('Список покупок'!$A$2:$A$31)</f>
        <v>#N/A</v>
      </c>
      <c r="D2514" t="e">
        <f ca="1">'Пятипредметные наборы'!$F216/INDIRECT(ADDRESS(MATCH(A2514,Таблицы!$T$3:$T$212)+1,5,,,Таблицы!$T$1))</f>
        <v>#N/A</v>
      </c>
      <c r="E2514" s="5" t="e">
        <f t="shared" ca="1" si="39"/>
        <v>#N/A</v>
      </c>
    </row>
    <row r="2515" spans="1:5" hidden="1" x14ac:dyDescent="0.3">
      <c r="A2515" t="e">
        <f ca="1">IF('Пятипредметные наборы'!$F217 &gt;=Параметры!$A$2,"{"&amp;'Пятипредметные наборы'!B217&amp;", "&amp;'Пятипредметные наборы'!C217&amp;", "&amp;'Пятипредметные наборы'!D217&amp;", "&amp;'Пятипредметные наборы'!E217&amp;"}","")</f>
        <v>#N/A</v>
      </c>
      <c r="B2515" t="e">
        <f ca="1">IF('Пятипредметные наборы'!$F217 &gt;=Параметры!$A$2,"{"&amp;'Пятипредметные наборы'!A217&amp;"}","")</f>
        <v>#N/A</v>
      </c>
      <c r="C2515" t="e">
        <f ca="1">'Пятипредметные наборы'!$F217/COUNT('Список покупок'!$A$2:$A$31)</f>
        <v>#N/A</v>
      </c>
      <c r="D2515" t="e">
        <f ca="1">'Пятипредметные наборы'!$F217/INDIRECT(ADDRESS(MATCH(A2515,Таблицы!$T$3:$T$212)+1,5,,,Таблицы!$T$1))</f>
        <v>#N/A</v>
      </c>
      <c r="E2515" s="5" t="e">
        <f t="shared" ca="1" si="39"/>
        <v>#N/A</v>
      </c>
    </row>
    <row r="2516" spans="1:5" hidden="1" x14ac:dyDescent="0.3">
      <c r="A2516" t="e">
        <f ca="1">IF('Пятипредметные наборы'!$F218 &gt;=Параметры!$A$2,"{"&amp;'Пятипредметные наборы'!B218&amp;", "&amp;'Пятипредметные наборы'!C218&amp;", "&amp;'Пятипредметные наборы'!D218&amp;", "&amp;'Пятипредметные наборы'!E218&amp;"}","")</f>
        <v>#N/A</v>
      </c>
      <c r="B2516" t="e">
        <f ca="1">IF('Пятипредметные наборы'!$F218 &gt;=Параметры!$A$2,"{"&amp;'Пятипредметные наборы'!A218&amp;"}","")</f>
        <v>#N/A</v>
      </c>
      <c r="C2516" t="e">
        <f ca="1">'Пятипредметные наборы'!$F218/COUNT('Список покупок'!$A$2:$A$31)</f>
        <v>#N/A</v>
      </c>
      <c r="D2516" t="e">
        <f ca="1">'Пятипредметные наборы'!$F218/INDIRECT(ADDRESS(MATCH(A2516,Таблицы!$T$3:$T$212)+1,5,,,Таблицы!$T$1))</f>
        <v>#N/A</v>
      </c>
      <c r="E2516" s="5" t="e">
        <f t="shared" ca="1" si="39"/>
        <v>#N/A</v>
      </c>
    </row>
    <row r="2517" spans="1:5" hidden="1" x14ac:dyDescent="0.3">
      <c r="A2517" t="e">
        <f ca="1">IF('Пятипредметные наборы'!$F219 &gt;=Параметры!$A$2,"{"&amp;'Пятипредметные наборы'!B219&amp;", "&amp;'Пятипредметные наборы'!C219&amp;", "&amp;'Пятипредметные наборы'!D219&amp;", "&amp;'Пятипредметные наборы'!E219&amp;"}","")</f>
        <v>#N/A</v>
      </c>
      <c r="B2517" t="e">
        <f ca="1">IF('Пятипредметные наборы'!$F219 &gt;=Параметры!$A$2,"{"&amp;'Пятипредметные наборы'!A219&amp;"}","")</f>
        <v>#N/A</v>
      </c>
      <c r="C2517" t="e">
        <f ca="1">'Пятипредметные наборы'!$F219/COUNT('Список покупок'!$A$2:$A$31)</f>
        <v>#N/A</v>
      </c>
      <c r="D2517" t="e">
        <f ca="1">'Пятипредметные наборы'!$F219/INDIRECT(ADDRESS(MATCH(A2517,Таблицы!$T$3:$T$212)+1,5,,,Таблицы!$T$1))</f>
        <v>#N/A</v>
      </c>
      <c r="E2517" s="5" t="e">
        <f t="shared" ca="1" si="39"/>
        <v>#N/A</v>
      </c>
    </row>
    <row r="2518" spans="1:5" hidden="1" x14ac:dyDescent="0.3">
      <c r="A2518" t="e">
        <f ca="1">IF('Пятипредметные наборы'!$F220 &gt;=Параметры!$A$2,"{"&amp;'Пятипредметные наборы'!B220&amp;", "&amp;'Пятипредметные наборы'!C220&amp;", "&amp;'Пятипредметные наборы'!D220&amp;", "&amp;'Пятипредметные наборы'!E220&amp;"}","")</f>
        <v>#N/A</v>
      </c>
      <c r="B2518" t="e">
        <f ca="1">IF('Пятипредметные наборы'!$F220 &gt;=Параметры!$A$2,"{"&amp;'Пятипредметные наборы'!A220&amp;"}","")</f>
        <v>#N/A</v>
      </c>
      <c r="C2518" t="e">
        <f ca="1">'Пятипредметные наборы'!$F220/COUNT('Список покупок'!$A$2:$A$31)</f>
        <v>#N/A</v>
      </c>
      <c r="D2518" t="e">
        <f ca="1">'Пятипредметные наборы'!$F220/INDIRECT(ADDRESS(MATCH(A2518,Таблицы!$T$3:$T$212)+1,5,,,Таблицы!$T$1))</f>
        <v>#N/A</v>
      </c>
      <c r="E2518" s="5" t="e">
        <f t="shared" ca="1" si="39"/>
        <v>#N/A</v>
      </c>
    </row>
    <row r="2519" spans="1:5" hidden="1" x14ac:dyDescent="0.3">
      <c r="A2519" t="e">
        <f ca="1">IF('Пятипредметные наборы'!$F221 &gt;=Параметры!$A$2,"{"&amp;'Пятипредметные наборы'!B221&amp;", "&amp;'Пятипредметные наборы'!C221&amp;", "&amp;'Пятипредметные наборы'!D221&amp;", "&amp;'Пятипредметные наборы'!E221&amp;"}","")</f>
        <v>#N/A</v>
      </c>
      <c r="B2519" t="e">
        <f ca="1">IF('Пятипредметные наборы'!$F221 &gt;=Параметры!$A$2,"{"&amp;'Пятипредметные наборы'!A221&amp;"}","")</f>
        <v>#N/A</v>
      </c>
      <c r="C2519" t="e">
        <f ca="1">'Пятипредметные наборы'!$F221/COUNT('Список покупок'!$A$2:$A$31)</f>
        <v>#N/A</v>
      </c>
      <c r="D2519" t="e">
        <f ca="1">'Пятипредметные наборы'!$F221/INDIRECT(ADDRESS(MATCH(A2519,Таблицы!$T$3:$T$212)+1,5,,,Таблицы!$T$1))</f>
        <v>#N/A</v>
      </c>
      <c r="E2519" s="5" t="e">
        <f t="shared" ca="1" si="39"/>
        <v>#N/A</v>
      </c>
    </row>
    <row r="2520" spans="1:5" hidden="1" x14ac:dyDescent="0.3">
      <c r="A2520" t="e">
        <f ca="1">IF('Пятипредметные наборы'!$F222 &gt;=Параметры!$A$2,"{"&amp;'Пятипредметные наборы'!B222&amp;", "&amp;'Пятипредметные наборы'!C222&amp;", "&amp;'Пятипредметные наборы'!D222&amp;", "&amp;'Пятипредметные наборы'!E222&amp;"}","")</f>
        <v>#N/A</v>
      </c>
      <c r="B2520" t="e">
        <f ca="1">IF('Пятипредметные наборы'!$F222 &gt;=Параметры!$A$2,"{"&amp;'Пятипредметные наборы'!A222&amp;"}","")</f>
        <v>#N/A</v>
      </c>
      <c r="C2520" t="e">
        <f ca="1">'Пятипредметные наборы'!$F222/COUNT('Список покупок'!$A$2:$A$31)</f>
        <v>#N/A</v>
      </c>
      <c r="D2520" t="e">
        <f ca="1">'Пятипредметные наборы'!$F222/INDIRECT(ADDRESS(MATCH(A2520,Таблицы!$T$3:$T$212)+1,5,,,Таблицы!$T$1))</f>
        <v>#N/A</v>
      </c>
      <c r="E2520" s="5" t="e">
        <f t="shared" ca="1" si="39"/>
        <v>#N/A</v>
      </c>
    </row>
    <row r="2521" spans="1:5" hidden="1" x14ac:dyDescent="0.3">
      <c r="A2521" t="e">
        <f ca="1">IF('Пятипредметные наборы'!$F223 &gt;=Параметры!$A$2,"{"&amp;'Пятипредметные наборы'!B223&amp;", "&amp;'Пятипредметные наборы'!C223&amp;", "&amp;'Пятипредметные наборы'!D223&amp;", "&amp;'Пятипредметные наборы'!E223&amp;"}","")</f>
        <v>#N/A</v>
      </c>
      <c r="B2521" t="e">
        <f ca="1">IF('Пятипредметные наборы'!$F223 &gt;=Параметры!$A$2,"{"&amp;'Пятипредметные наборы'!A223&amp;"}","")</f>
        <v>#N/A</v>
      </c>
      <c r="C2521" t="e">
        <f ca="1">'Пятипредметные наборы'!$F223/COUNT('Список покупок'!$A$2:$A$31)</f>
        <v>#N/A</v>
      </c>
      <c r="D2521" t="e">
        <f ca="1">'Пятипредметные наборы'!$F223/INDIRECT(ADDRESS(MATCH(A2521,Таблицы!$T$3:$T$212)+1,5,,,Таблицы!$T$1))</f>
        <v>#N/A</v>
      </c>
      <c r="E2521" s="5" t="e">
        <f t="shared" ca="1" si="39"/>
        <v>#N/A</v>
      </c>
    </row>
    <row r="2522" spans="1:5" hidden="1" x14ac:dyDescent="0.3">
      <c r="A2522" t="e">
        <f ca="1">IF('Пятипредметные наборы'!$F224 &gt;=Параметры!$A$2,"{"&amp;'Пятипредметные наборы'!B224&amp;", "&amp;'Пятипредметные наборы'!C224&amp;", "&amp;'Пятипредметные наборы'!D224&amp;", "&amp;'Пятипредметные наборы'!E224&amp;"}","")</f>
        <v>#N/A</v>
      </c>
      <c r="B2522" t="e">
        <f ca="1">IF('Пятипредметные наборы'!$F224 &gt;=Параметры!$A$2,"{"&amp;'Пятипредметные наборы'!A224&amp;"}","")</f>
        <v>#N/A</v>
      </c>
      <c r="C2522" t="e">
        <f ca="1">'Пятипредметные наборы'!$F224/COUNT('Список покупок'!$A$2:$A$31)</f>
        <v>#N/A</v>
      </c>
      <c r="D2522" t="e">
        <f ca="1">'Пятипредметные наборы'!$F224/INDIRECT(ADDRESS(MATCH(A2522,Таблицы!$T$3:$T$212)+1,5,,,Таблицы!$T$1))</f>
        <v>#N/A</v>
      </c>
      <c r="E2522" s="5" t="e">
        <f t="shared" ca="1" si="39"/>
        <v>#N/A</v>
      </c>
    </row>
    <row r="2523" spans="1:5" hidden="1" x14ac:dyDescent="0.3">
      <c r="A2523" t="e">
        <f ca="1">IF('Пятипредметные наборы'!$F225 &gt;=Параметры!$A$2,"{"&amp;'Пятипредметные наборы'!B225&amp;", "&amp;'Пятипредметные наборы'!C225&amp;", "&amp;'Пятипредметные наборы'!D225&amp;", "&amp;'Пятипредметные наборы'!E225&amp;"}","")</f>
        <v>#N/A</v>
      </c>
      <c r="B2523" t="e">
        <f ca="1">IF('Пятипредметные наборы'!$F225 &gt;=Параметры!$A$2,"{"&amp;'Пятипредметные наборы'!A225&amp;"}","")</f>
        <v>#N/A</v>
      </c>
      <c r="C2523" t="e">
        <f ca="1">'Пятипредметные наборы'!$F225/COUNT('Список покупок'!$A$2:$A$31)</f>
        <v>#N/A</v>
      </c>
      <c r="D2523" t="e">
        <f ca="1">'Пятипредметные наборы'!$F225/INDIRECT(ADDRESS(MATCH(A2523,Таблицы!$T$3:$T$212)+1,5,,,Таблицы!$T$1))</f>
        <v>#N/A</v>
      </c>
      <c r="E2523" s="5" t="e">
        <f t="shared" ca="1" si="39"/>
        <v>#N/A</v>
      </c>
    </row>
    <row r="2524" spans="1:5" hidden="1" x14ac:dyDescent="0.3">
      <c r="A2524" t="e">
        <f ca="1">IF('Пятипредметные наборы'!$F226 &gt;=Параметры!$A$2,"{"&amp;'Пятипредметные наборы'!B226&amp;", "&amp;'Пятипредметные наборы'!C226&amp;", "&amp;'Пятипредметные наборы'!D226&amp;", "&amp;'Пятипредметные наборы'!E226&amp;"}","")</f>
        <v>#N/A</v>
      </c>
      <c r="B2524" t="e">
        <f ca="1">IF('Пятипредметные наборы'!$F226 &gt;=Параметры!$A$2,"{"&amp;'Пятипредметные наборы'!A226&amp;"}","")</f>
        <v>#N/A</v>
      </c>
      <c r="C2524" t="e">
        <f ca="1">'Пятипредметные наборы'!$F226/COUNT('Список покупок'!$A$2:$A$31)</f>
        <v>#N/A</v>
      </c>
      <c r="D2524" t="e">
        <f ca="1">'Пятипредметные наборы'!$F226/INDIRECT(ADDRESS(MATCH(A2524,Таблицы!$T$3:$T$212)+1,5,,,Таблицы!$T$1))</f>
        <v>#N/A</v>
      </c>
      <c r="E2524" s="5" t="e">
        <f t="shared" ca="1" si="39"/>
        <v>#N/A</v>
      </c>
    </row>
    <row r="2525" spans="1:5" hidden="1" x14ac:dyDescent="0.3">
      <c r="A2525" t="e">
        <f ca="1">IF('Пятипредметные наборы'!$F227 &gt;=Параметры!$A$2,"{"&amp;'Пятипредметные наборы'!B227&amp;", "&amp;'Пятипредметные наборы'!C227&amp;", "&amp;'Пятипредметные наборы'!D227&amp;", "&amp;'Пятипредметные наборы'!E227&amp;"}","")</f>
        <v>#N/A</v>
      </c>
      <c r="B2525" t="e">
        <f ca="1">IF('Пятипредметные наборы'!$F227 &gt;=Параметры!$A$2,"{"&amp;'Пятипредметные наборы'!A227&amp;"}","")</f>
        <v>#N/A</v>
      </c>
      <c r="C2525" t="e">
        <f ca="1">'Пятипредметные наборы'!$F227/COUNT('Список покупок'!$A$2:$A$31)</f>
        <v>#N/A</v>
      </c>
      <c r="D2525" t="e">
        <f ca="1">'Пятипредметные наборы'!$F227/INDIRECT(ADDRESS(MATCH(A2525,Таблицы!$T$3:$T$212)+1,5,,,Таблицы!$T$1))</f>
        <v>#N/A</v>
      </c>
      <c r="E2525" s="5" t="e">
        <f t="shared" ca="1" si="39"/>
        <v>#N/A</v>
      </c>
    </row>
    <row r="2526" spans="1:5" hidden="1" x14ac:dyDescent="0.3">
      <c r="A2526" t="e">
        <f ca="1">IF('Пятипредметные наборы'!$F228 &gt;=Параметры!$A$2,"{"&amp;'Пятипредметные наборы'!B228&amp;", "&amp;'Пятипредметные наборы'!C228&amp;", "&amp;'Пятипредметные наборы'!D228&amp;", "&amp;'Пятипредметные наборы'!E228&amp;"}","")</f>
        <v>#N/A</v>
      </c>
      <c r="B2526" t="e">
        <f ca="1">IF('Пятипредметные наборы'!$F228 &gt;=Параметры!$A$2,"{"&amp;'Пятипредметные наборы'!A228&amp;"}","")</f>
        <v>#N/A</v>
      </c>
      <c r="C2526" t="e">
        <f ca="1">'Пятипредметные наборы'!$F228/COUNT('Список покупок'!$A$2:$A$31)</f>
        <v>#N/A</v>
      </c>
      <c r="D2526" t="e">
        <f ca="1">'Пятипредметные наборы'!$F228/INDIRECT(ADDRESS(MATCH(A2526,Таблицы!$T$3:$T$212)+1,5,,,Таблицы!$T$1))</f>
        <v>#N/A</v>
      </c>
      <c r="E2526" s="5" t="e">
        <f t="shared" ca="1" si="39"/>
        <v>#N/A</v>
      </c>
    </row>
    <row r="2527" spans="1:5" hidden="1" x14ac:dyDescent="0.3">
      <c r="A2527" t="e">
        <f ca="1">IF('Пятипредметные наборы'!$F229 &gt;=Параметры!$A$2,"{"&amp;'Пятипредметные наборы'!B229&amp;", "&amp;'Пятипредметные наборы'!C229&amp;", "&amp;'Пятипредметные наборы'!D229&amp;", "&amp;'Пятипредметные наборы'!E229&amp;"}","")</f>
        <v>#N/A</v>
      </c>
      <c r="B2527" t="e">
        <f ca="1">IF('Пятипредметные наборы'!$F229 &gt;=Параметры!$A$2,"{"&amp;'Пятипредметные наборы'!A229&amp;"}","")</f>
        <v>#N/A</v>
      </c>
      <c r="C2527" t="e">
        <f ca="1">'Пятипредметные наборы'!$F229/COUNT('Список покупок'!$A$2:$A$31)</f>
        <v>#N/A</v>
      </c>
      <c r="D2527" t="e">
        <f ca="1">'Пятипредметные наборы'!$F229/INDIRECT(ADDRESS(MATCH(A2527,Таблицы!$T$3:$T$212)+1,5,,,Таблицы!$T$1))</f>
        <v>#N/A</v>
      </c>
      <c r="E2527" s="5" t="e">
        <f t="shared" ca="1" si="39"/>
        <v>#N/A</v>
      </c>
    </row>
    <row r="2528" spans="1:5" hidden="1" x14ac:dyDescent="0.3">
      <c r="A2528" t="e">
        <f ca="1">IF('Пятипредметные наборы'!$F230 &gt;=Параметры!$A$2,"{"&amp;'Пятипредметные наборы'!B230&amp;", "&amp;'Пятипредметные наборы'!C230&amp;", "&amp;'Пятипредметные наборы'!D230&amp;", "&amp;'Пятипредметные наборы'!E230&amp;"}","")</f>
        <v>#N/A</v>
      </c>
      <c r="B2528" t="e">
        <f ca="1">IF('Пятипредметные наборы'!$F230 &gt;=Параметры!$A$2,"{"&amp;'Пятипредметные наборы'!A230&amp;"}","")</f>
        <v>#N/A</v>
      </c>
      <c r="C2528" t="e">
        <f ca="1">'Пятипредметные наборы'!$F230/COUNT('Список покупок'!$A$2:$A$31)</f>
        <v>#N/A</v>
      </c>
      <c r="D2528" t="e">
        <f ca="1">'Пятипредметные наборы'!$F230/INDIRECT(ADDRESS(MATCH(A2528,Таблицы!$T$3:$T$212)+1,5,,,Таблицы!$T$1))</f>
        <v>#N/A</v>
      </c>
      <c r="E2528" s="5" t="e">
        <f t="shared" ca="1" si="39"/>
        <v>#N/A</v>
      </c>
    </row>
    <row r="2529" spans="1:5" hidden="1" x14ac:dyDescent="0.3">
      <c r="A2529" t="e">
        <f ca="1">IF('Пятипредметные наборы'!$F231 &gt;=Параметры!$A$2,"{"&amp;'Пятипредметные наборы'!B231&amp;", "&amp;'Пятипредметные наборы'!C231&amp;", "&amp;'Пятипредметные наборы'!D231&amp;", "&amp;'Пятипредметные наборы'!E231&amp;"}","")</f>
        <v>#N/A</v>
      </c>
      <c r="B2529" t="e">
        <f ca="1">IF('Пятипредметные наборы'!$F231 &gt;=Параметры!$A$2,"{"&amp;'Пятипредметные наборы'!A231&amp;"}","")</f>
        <v>#N/A</v>
      </c>
      <c r="C2529" t="e">
        <f ca="1">'Пятипредметные наборы'!$F231/COUNT('Список покупок'!$A$2:$A$31)</f>
        <v>#N/A</v>
      </c>
      <c r="D2529" t="e">
        <f ca="1">'Пятипредметные наборы'!$F231/INDIRECT(ADDRESS(MATCH(A2529,Таблицы!$T$3:$T$212)+1,5,,,Таблицы!$T$1))</f>
        <v>#N/A</v>
      </c>
      <c r="E2529" s="5" t="e">
        <f t="shared" ca="1" si="39"/>
        <v>#N/A</v>
      </c>
    </row>
    <row r="2530" spans="1:5" hidden="1" x14ac:dyDescent="0.3">
      <c r="A2530" t="e">
        <f ca="1">IF('Пятипредметные наборы'!$F232 &gt;=Параметры!$A$2,"{"&amp;'Пятипредметные наборы'!B232&amp;", "&amp;'Пятипредметные наборы'!C232&amp;", "&amp;'Пятипредметные наборы'!D232&amp;", "&amp;'Пятипредметные наборы'!E232&amp;"}","")</f>
        <v>#N/A</v>
      </c>
      <c r="B2530" t="e">
        <f ca="1">IF('Пятипредметные наборы'!$F232 &gt;=Параметры!$A$2,"{"&amp;'Пятипредметные наборы'!A232&amp;"}","")</f>
        <v>#N/A</v>
      </c>
      <c r="C2530" t="e">
        <f ca="1">'Пятипредметные наборы'!$F232/COUNT('Список покупок'!$A$2:$A$31)</f>
        <v>#N/A</v>
      </c>
      <c r="D2530" t="e">
        <f ca="1">'Пятипредметные наборы'!$F232/INDIRECT(ADDRESS(MATCH(A2530,Таблицы!$T$3:$T$212)+1,5,,,Таблицы!$T$1))</f>
        <v>#N/A</v>
      </c>
      <c r="E2530" s="5" t="e">
        <f t="shared" ca="1" si="39"/>
        <v>#N/A</v>
      </c>
    </row>
    <row r="2531" spans="1:5" hidden="1" x14ac:dyDescent="0.3">
      <c r="A2531" t="e">
        <f ca="1">IF('Пятипредметные наборы'!$F233 &gt;=Параметры!$A$2,"{"&amp;'Пятипредметные наборы'!B233&amp;", "&amp;'Пятипредметные наборы'!C233&amp;", "&amp;'Пятипредметные наборы'!D233&amp;", "&amp;'Пятипредметные наборы'!E233&amp;"}","")</f>
        <v>#N/A</v>
      </c>
      <c r="B2531" t="e">
        <f ca="1">IF('Пятипредметные наборы'!$F233 &gt;=Параметры!$A$2,"{"&amp;'Пятипредметные наборы'!A233&amp;"}","")</f>
        <v>#N/A</v>
      </c>
      <c r="C2531" t="e">
        <f ca="1">'Пятипредметные наборы'!$F233/COUNT('Список покупок'!$A$2:$A$31)</f>
        <v>#N/A</v>
      </c>
      <c r="D2531" t="e">
        <f ca="1">'Пятипредметные наборы'!$F233/INDIRECT(ADDRESS(MATCH(A2531,Таблицы!$T$3:$T$212)+1,5,,,Таблицы!$T$1))</f>
        <v>#N/A</v>
      </c>
      <c r="E2531" s="5" t="e">
        <f t="shared" ca="1" si="39"/>
        <v>#N/A</v>
      </c>
    </row>
    <row r="2532" spans="1:5" hidden="1" x14ac:dyDescent="0.3">
      <c r="A2532" t="e">
        <f ca="1">IF('Пятипредметные наборы'!$F234 &gt;=Параметры!$A$2,"{"&amp;'Пятипредметные наборы'!B234&amp;", "&amp;'Пятипредметные наборы'!C234&amp;", "&amp;'Пятипредметные наборы'!D234&amp;", "&amp;'Пятипредметные наборы'!E234&amp;"}","")</f>
        <v>#N/A</v>
      </c>
      <c r="B2532" t="e">
        <f ca="1">IF('Пятипредметные наборы'!$F234 &gt;=Параметры!$A$2,"{"&amp;'Пятипредметные наборы'!A234&amp;"}","")</f>
        <v>#N/A</v>
      </c>
      <c r="C2532" t="e">
        <f ca="1">'Пятипредметные наборы'!$F234/COUNT('Список покупок'!$A$2:$A$31)</f>
        <v>#N/A</v>
      </c>
      <c r="D2532" t="e">
        <f ca="1">'Пятипредметные наборы'!$F234/INDIRECT(ADDRESS(MATCH(A2532,Таблицы!$T$3:$T$212)+1,5,,,Таблицы!$T$1))</f>
        <v>#N/A</v>
      </c>
      <c r="E2532" s="5" t="e">
        <f t="shared" ca="1" si="39"/>
        <v>#N/A</v>
      </c>
    </row>
    <row r="2533" spans="1:5" hidden="1" x14ac:dyDescent="0.3">
      <c r="A2533" t="e">
        <f ca="1">IF('Пятипредметные наборы'!$F235 &gt;=Параметры!$A$2,"{"&amp;'Пятипредметные наборы'!B235&amp;", "&amp;'Пятипредметные наборы'!C235&amp;", "&amp;'Пятипредметные наборы'!D235&amp;", "&amp;'Пятипредметные наборы'!E235&amp;"}","")</f>
        <v>#N/A</v>
      </c>
      <c r="B2533" t="e">
        <f ca="1">IF('Пятипредметные наборы'!$F235 &gt;=Параметры!$A$2,"{"&amp;'Пятипредметные наборы'!A235&amp;"}","")</f>
        <v>#N/A</v>
      </c>
      <c r="C2533" t="e">
        <f ca="1">'Пятипредметные наборы'!$F235/COUNT('Список покупок'!$A$2:$A$31)</f>
        <v>#N/A</v>
      </c>
      <c r="D2533" t="e">
        <f ca="1">'Пятипредметные наборы'!$F235/INDIRECT(ADDRESS(MATCH(A2533,Таблицы!$T$3:$T$212)+1,5,,,Таблицы!$T$1))</f>
        <v>#N/A</v>
      </c>
      <c r="E2533" s="5" t="e">
        <f t="shared" ca="1" si="39"/>
        <v>#N/A</v>
      </c>
    </row>
    <row r="2534" spans="1:5" hidden="1" x14ac:dyDescent="0.3">
      <c r="A2534" t="e">
        <f ca="1">IF('Пятипредметные наборы'!$F236 &gt;=Параметры!$A$2,"{"&amp;'Пятипредметные наборы'!B236&amp;", "&amp;'Пятипредметные наборы'!C236&amp;", "&amp;'Пятипредметные наборы'!D236&amp;", "&amp;'Пятипредметные наборы'!E236&amp;"}","")</f>
        <v>#N/A</v>
      </c>
      <c r="B2534" t="e">
        <f ca="1">IF('Пятипредметные наборы'!$F236 &gt;=Параметры!$A$2,"{"&amp;'Пятипредметные наборы'!A236&amp;"}","")</f>
        <v>#N/A</v>
      </c>
      <c r="C2534" t="e">
        <f ca="1">'Пятипредметные наборы'!$F236/COUNT('Список покупок'!$A$2:$A$31)</f>
        <v>#N/A</v>
      </c>
      <c r="D2534" t="e">
        <f ca="1">'Пятипредметные наборы'!$F236/INDIRECT(ADDRESS(MATCH(A2534,Таблицы!$T$3:$T$212)+1,5,,,Таблицы!$T$1))</f>
        <v>#N/A</v>
      </c>
      <c r="E2534" s="5" t="e">
        <f t="shared" ca="1" si="39"/>
        <v>#N/A</v>
      </c>
    </row>
    <row r="2535" spans="1:5" hidden="1" x14ac:dyDescent="0.3">
      <c r="A2535" t="e">
        <f ca="1">IF('Пятипредметные наборы'!$F237 &gt;=Параметры!$A$2,"{"&amp;'Пятипредметные наборы'!B237&amp;", "&amp;'Пятипредметные наборы'!C237&amp;", "&amp;'Пятипредметные наборы'!D237&amp;", "&amp;'Пятипредметные наборы'!E237&amp;"}","")</f>
        <v>#N/A</v>
      </c>
      <c r="B2535" t="e">
        <f ca="1">IF('Пятипредметные наборы'!$F237 &gt;=Параметры!$A$2,"{"&amp;'Пятипредметные наборы'!A237&amp;"}","")</f>
        <v>#N/A</v>
      </c>
      <c r="C2535" t="e">
        <f ca="1">'Пятипредметные наборы'!$F237/COUNT('Список покупок'!$A$2:$A$31)</f>
        <v>#N/A</v>
      </c>
      <c r="D2535" t="e">
        <f ca="1">'Пятипредметные наборы'!$F237/INDIRECT(ADDRESS(MATCH(A2535,Таблицы!$T$3:$T$212)+1,5,,,Таблицы!$T$1))</f>
        <v>#N/A</v>
      </c>
      <c r="E2535" s="5" t="e">
        <f t="shared" ca="1" si="39"/>
        <v>#N/A</v>
      </c>
    </row>
    <row r="2536" spans="1:5" hidden="1" x14ac:dyDescent="0.3">
      <c r="A2536" t="e">
        <f ca="1">IF('Пятипредметные наборы'!$F238 &gt;=Параметры!$A$2,"{"&amp;'Пятипредметные наборы'!B238&amp;", "&amp;'Пятипредметные наборы'!C238&amp;", "&amp;'Пятипредметные наборы'!D238&amp;", "&amp;'Пятипредметные наборы'!E238&amp;"}","")</f>
        <v>#N/A</v>
      </c>
      <c r="B2536" t="e">
        <f ca="1">IF('Пятипредметные наборы'!$F238 &gt;=Параметры!$A$2,"{"&amp;'Пятипредметные наборы'!A238&amp;"}","")</f>
        <v>#N/A</v>
      </c>
      <c r="C2536" t="e">
        <f ca="1">'Пятипредметные наборы'!$F238/COUNT('Список покупок'!$A$2:$A$31)</f>
        <v>#N/A</v>
      </c>
      <c r="D2536" t="e">
        <f ca="1">'Пятипредметные наборы'!$F238/INDIRECT(ADDRESS(MATCH(A2536,Таблицы!$T$3:$T$212)+1,5,,,Таблицы!$T$1))</f>
        <v>#N/A</v>
      </c>
      <c r="E2536" s="5" t="e">
        <f t="shared" ca="1" si="39"/>
        <v>#N/A</v>
      </c>
    </row>
    <row r="2537" spans="1:5" hidden="1" x14ac:dyDescent="0.3">
      <c r="A2537" t="e">
        <f ca="1">IF('Пятипредметные наборы'!$F239 &gt;=Параметры!$A$2,"{"&amp;'Пятипредметные наборы'!B239&amp;", "&amp;'Пятипредметные наборы'!C239&amp;", "&amp;'Пятипредметные наборы'!D239&amp;", "&amp;'Пятипредметные наборы'!E239&amp;"}","")</f>
        <v>#N/A</v>
      </c>
      <c r="B2537" t="e">
        <f ca="1">IF('Пятипредметные наборы'!$F239 &gt;=Параметры!$A$2,"{"&amp;'Пятипредметные наборы'!A239&amp;"}","")</f>
        <v>#N/A</v>
      </c>
      <c r="C2537" t="e">
        <f ca="1">'Пятипредметные наборы'!$F239/COUNT('Список покупок'!$A$2:$A$31)</f>
        <v>#N/A</v>
      </c>
      <c r="D2537" t="e">
        <f ca="1">'Пятипредметные наборы'!$F239/INDIRECT(ADDRESS(MATCH(A2537,Таблицы!$T$3:$T$212)+1,5,,,Таблицы!$T$1))</f>
        <v>#N/A</v>
      </c>
      <c r="E2537" s="5" t="e">
        <f t="shared" ca="1" si="39"/>
        <v>#N/A</v>
      </c>
    </row>
    <row r="2538" spans="1:5" hidden="1" x14ac:dyDescent="0.3">
      <c r="A2538" t="e">
        <f ca="1">IF('Пятипредметные наборы'!$F240 &gt;=Параметры!$A$2,"{"&amp;'Пятипредметные наборы'!B240&amp;", "&amp;'Пятипредметные наборы'!C240&amp;", "&amp;'Пятипредметные наборы'!D240&amp;", "&amp;'Пятипредметные наборы'!E240&amp;"}","")</f>
        <v>#N/A</v>
      </c>
      <c r="B2538" t="e">
        <f ca="1">IF('Пятипредметные наборы'!$F240 &gt;=Параметры!$A$2,"{"&amp;'Пятипредметные наборы'!A240&amp;"}","")</f>
        <v>#N/A</v>
      </c>
      <c r="C2538" t="e">
        <f ca="1">'Пятипредметные наборы'!$F240/COUNT('Список покупок'!$A$2:$A$31)</f>
        <v>#N/A</v>
      </c>
      <c r="D2538" t="e">
        <f ca="1">'Пятипредметные наборы'!$F240/INDIRECT(ADDRESS(MATCH(A2538,Таблицы!$T$3:$T$212)+1,5,,,Таблицы!$T$1))</f>
        <v>#N/A</v>
      </c>
      <c r="E2538" s="5" t="e">
        <f t="shared" ca="1" si="39"/>
        <v>#N/A</v>
      </c>
    </row>
    <row r="2539" spans="1:5" hidden="1" x14ac:dyDescent="0.3">
      <c r="A2539" t="e">
        <f ca="1">IF('Пятипредметные наборы'!$F241 &gt;=Параметры!$A$2,"{"&amp;'Пятипредметные наборы'!B241&amp;", "&amp;'Пятипредметные наборы'!C241&amp;", "&amp;'Пятипредметные наборы'!D241&amp;", "&amp;'Пятипредметные наборы'!E241&amp;"}","")</f>
        <v>#N/A</v>
      </c>
      <c r="B2539" t="e">
        <f ca="1">IF('Пятипредметные наборы'!$F241 &gt;=Параметры!$A$2,"{"&amp;'Пятипредметные наборы'!A241&amp;"}","")</f>
        <v>#N/A</v>
      </c>
      <c r="C2539" t="e">
        <f ca="1">'Пятипредметные наборы'!$F241/COUNT('Список покупок'!$A$2:$A$31)</f>
        <v>#N/A</v>
      </c>
      <c r="D2539" t="e">
        <f ca="1">'Пятипредметные наборы'!$F241/INDIRECT(ADDRESS(MATCH(A2539,Таблицы!$T$3:$T$212)+1,5,,,Таблицы!$T$1))</f>
        <v>#N/A</v>
      </c>
      <c r="E2539" s="5" t="e">
        <f t="shared" ca="1" si="39"/>
        <v>#N/A</v>
      </c>
    </row>
    <row r="2540" spans="1:5" hidden="1" x14ac:dyDescent="0.3">
      <c r="A2540" t="e">
        <f ca="1">IF('Пятипредметные наборы'!$F242 &gt;=Параметры!$A$2,"{"&amp;'Пятипредметные наборы'!B242&amp;", "&amp;'Пятипредметные наборы'!C242&amp;", "&amp;'Пятипредметные наборы'!D242&amp;", "&amp;'Пятипредметные наборы'!E242&amp;"}","")</f>
        <v>#N/A</v>
      </c>
      <c r="B2540" t="e">
        <f ca="1">IF('Пятипредметные наборы'!$F242 &gt;=Параметры!$A$2,"{"&amp;'Пятипредметные наборы'!A242&amp;"}","")</f>
        <v>#N/A</v>
      </c>
      <c r="C2540" t="e">
        <f ca="1">'Пятипредметные наборы'!$F242/COUNT('Список покупок'!$A$2:$A$31)</f>
        <v>#N/A</v>
      </c>
      <c r="D2540" t="e">
        <f ca="1">'Пятипредметные наборы'!$F242/INDIRECT(ADDRESS(MATCH(A2540,Таблицы!$T$3:$T$212)+1,5,,,Таблицы!$T$1))</f>
        <v>#N/A</v>
      </c>
      <c r="E2540" s="5" t="e">
        <f t="shared" ca="1" si="39"/>
        <v>#N/A</v>
      </c>
    </row>
    <row r="2541" spans="1:5" hidden="1" x14ac:dyDescent="0.3">
      <c r="A2541" t="e">
        <f ca="1">IF('Пятипредметные наборы'!$F243 &gt;=Параметры!$A$2,"{"&amp;'Пятипредметные наборы'!B243&amp;", "&amp;'Пятипредметные наборы'!C243&amp;", "&amp;'Пятипредметные наборы'!D243&amp;", "&amp;'Пятипредметные наборы'!E243&amp;"}","")</f>
        <v>#N/A</v>
      </c>
      <c r="B2541" t="e">
        <f ca="1">IF('Пятипредметные наборы'!$F243 &gt;=Параметры!$A$2,"{"&amp;'Пятипредметные наборы'!A243&amp;"}","")</f>
        <v>#N/A</v>
      </c>
      <c r="C2541" t="e">
        <f ca="1">'Пятипредметные наборы'!$F243/COUNT('Список покупок'!$A$2:$A$31)</f>
        <v>#N/A</v>
      </c>
      <c r="D2541" t="e">
        <f ca="1">'Пятипредметные наборы'!$F243/INDIRECT(ADDRESS(MATCH(A2541,Таблицы!$T$3:$T$212)+1,5,,,Таблицы!$T$1))</f>
        <v>#N/A</v>
      </c>
      <c r="E2541" s="5" t="e">
        <f t="shared" ca="1" si="39"/>
        <v>#N/A</v>
      </c>
    </row>
    <row r="2542" spans="1:5" hidden="1" x14ac:dyDescent="0.3">
      <c r="A2542" t="e">
        <f ca="1">IF('Пятипредметные наборы'!$F244 &gt;=Параметры!$A$2,"{"&amp;'Пятипредметные наборы'!B244&amp;", "&amp;'Пятипредметные наборы'!C244&amp;", "&amp;'Пятипредметные наборы'!D244&amp;", "&amp;'Пятипредметные наборы'!E244&amp;"}","")</f>
        <v>#N/A</v>
      </c>
      <c r="B2542" t="e">
        <f ca="1">IF('Пятипредметные наборы'!$F244 &gt;=Параметры!$A$2,"{"&amp;'Пятипредметные наборы'!A244&amp;"}","")</f>
        <v>#N/A</v>
      </c>
      <c r="C2542" t="e">
        <f ca="1">'Пятипредметные наборы'!$F244/COUNT('Список покупок'!$A$2:$A$31)</f>
        <v>#N/A</v>
      </c>
      <c r="D2542" t="e">
        <f ca="1">'Пятипредметные наборы'!$F244/INDIRECT(ADDRESS(MATCH(A2542,Таблицы!$T$3:$T$212)+1,5,,,Таблицы!$T$1))</f>
        <v>#N/A</v>
      </c>
      <c r="E2542" s="5" t="e">
        <f t="shared" ca="1" si="39"/>
        <v>#N/A</v>
      </c>
    </row>
    <row r="2543" spans="1:5" hidden="1" x14ac:dyDescent="0.3">
      <c r="A2543" t="e">
        <f ca="1">IF('Пятипредметные наборы'!$F245 &gt;=Параметры!$A$2,"{"&amp;'Пятипредметные наборы'!B245&amp;", "&amp;'Пятипредметные наборы'!C245&amp;", "&amp;'Пятипредметные наборы'!D245&amp;", "&amp;'Пятипредметные наборы'!E245&amp;"}","")</f>
        <v>#N/A</v>
      </c>
      <c r="B2543" t="e">
        <f ca="1">IF('Пятипредметные наборы'!$F245 &gt;=Параметры!$A$2,"{"&amp;'Пятипредметные наборы'!A245&amp;"}","")</f>
        <v>#N/A</v>
      </c>
      <c r="C2543" t="e">
        <f ca="1">'Пятипредметные наборы'!$F245/COUNT('Список покупок'!$A$2:$A$31)</f>
        <v>#N/A</v>
      </c>
      <c r="D2543" t="e">
        <f ca="1">'Пятипредметные наборы'!$F245/INDIRECT(ADDRESS(MATCH(A2543,Таблицы!$T$3:$T$212)+1,5,,,Таблицы!$T$1))</f>
        <v>#N/A</v>
      </c>
      <c r="E2543" s="5" t="e">
        <f t="shared" ca="1" si="39"/>
        <v>#N/A</v>
      </c>
    </row>
    <row r="2544" spans="1:5" hidden="1" x14ac:dyDescent="0.3">
      <c r="A2544" t="e">
        <f ca="1">IF('Пятипредметные наборы'!$F246 &gt;=Параметры!$A$2,"{"&amp;'Пятипредметные наборы'!B246&amp;", "&amp;'Пятипредметные наборы'!C246&amp;", "&amp;'Пятипредметные наборы'!D246&amp;", "&amp;'Пятипредметные наборы'!E246&amp;"}","")</f>
        <v>#N/A</v>
      </c>
      <c r="B2544" t="e">
        <f ca="1">IF('Пятипредметные наборы'!$F246 &gt;=Параметры!$A$2,"{"&amp;'Пятипредметные наборы'!A246&amp;"}","")</f>
        <v>#N/A</v>
      </c>
      <c r="C2544" t="e">
        <f ca="1">'Пятипредметные наборы'!$F246/COUNT('Список покупок'!$A$2:$A$31)</f>
        <v>#N/A</v>
      </c>
      <c r="D2544" t="e">
        <f ca="1">'Пятипредметные наборы'!$F246/INDIRECT(ADDRESS(MATCH(A2544,Таблицы!$T$3:$T$212)+1,5,,,Таблицы!$T$1))</f>
        <v>#N/A</v>
      </c>
      <c r="E2544" s="5" t="e">
        <f t="shared" ca="1" si="39"/>
        <v>#N/A</v>
      </c>
    </row>
    <row r="2545" spans="1:5" hidden="1" x14ac:dyDescent="0.3">
      <c r="A2545" t="e">
        <f ca="1">IF('Пятипредметные наборы'!$F247 &gt;=Параметры!$A$2,"{"&amp;'Пятипредметные наборы'!B247&amp;", "&amp;'Пятипредметные наборы'!C247&amp;", "&amp;'Пятипредметные наборы'!D247&amp;", "&amp;'Пятипредметные наборы'!E247&amp;"}","")</f>
        <v>#N/A</v>
      </c>
      <c r="B2545" t="e">
        <f ca="1">IF('Пятипредметные наборы'!$F247 &gt;=Параметры!$A$2,"{"&amp;'Пятипредметные наборы'!A247&amp;"}","")</f>
        <v>#N/A</v>
      </c>
      <c r="C2545" t="e">
        <f ca="1">'Пятипредметные наборы'!$F247/COUNT('Список покупок'!$A$2:$A$31)</f>
        <v>#N/A</v>
      </c>
      <c r="D2545" t="e">
        <f ca="1">'Пятипредметные наборы'!$F247/INDIRECT(ADDRESS(MATCH(A2545,Таблицы!$T$3:$T$212)+1,5,,,Таблицы!$T$1))</f>
        <v>#N/A</v>
      </c>
      <c r="E2545" s="5" t="e">
        <f t="shared" ca="1" si="39"/>
        <v>#N/A</v>
      </c>
    </row>
    <row r="2546" spans="1:5" hidden="1" x14ac:dyDescent="0.3">
      <c r="A2546" t="e">
        <f ca="1">IF('Пятипредметные наборы'!$F248 &gt;=Параметры!$A$2,"{"&amp;'Пятипредметные наборы'!B248&amp;", "&amp;'Пятипредметные наборы'!C248&amp;", "&amp;'Пятипредметные наборы'!D248&amp;", "&amp;'Пятипредметные наборы'!E248&amp;"}","")</f>
        <v>#N/A</v>
      </c>
      <c r="B2546" t="e">
        <f ca="1">IF('Пятипредметные наборы'!$F248 &gt;=Параметры!$A$2,"{"&amp;'Пятипредметные наборы'!A248&amp;"}","")</f>
        <v>#N/A</v>
      </c>
      <c r="C2546" t="e">
        <f ca="1">'Пятипредметные наборы'!$F248/COUNT('Список покупок'!$A$2:$A$31)</f>
        <v>#N/A</v>
      </c>
      <c r="D2546" t="e">
        <f ca="1">'Пятипредметные наборы'!$F248/INDIRECT(ADDRESS(MATCH(A2546,Таблицы!$T$3:$T$212)+1,5,,,Таблицы!$T$1))</f>
        <v>#N/A</v>
      </c>
      <c r="E2546" s="5" t="e">
        <f t="shared" ca="1" si="39"/>
        <v>#N/A</v>
      </c>
    </row>
    <row r="2547" spans="1:5" hidden="1" x14ac:dyDescent="0.3">
      <c r="A2547" t="e">
        <f ca="1">IF('Пятипредметные наборы'!$F249 &gt;=Параметры!$A$2,"{"&amp;'Пятипредметные наборы'!B249&amp;", "&amp;'Пятипредметные наборы'!C249&amp;", "&amp;'Пятипредметные наборы'!D249&amp;", "&amp;'Пятипредметные наборы'!E249&amp;"}","")</f>
        <v>#N/A</v>
      </c>
      <c r="B2547" t="e">
        <f ca="1">IF('Пятипредметные наборы'!$F249 &gt;=Параметры!$A$2,"{"&amp;'Пятипредметные наборы'!A249&amp;"}","")</f>
        <v>#N/A</v>
      </c>
      <c r="C2547" t="e">
        <f ca="1">'Пятипредметные наборы'!$F249/COUNT('Список покупок'!$A$2:$A$31)</f>
        <v>#N/A</v>
      </c>
      <c r="D2547" t="e">
        <f ca="1">'Пятипредметные наборы'!$F249/INDIRECT(ADDRESS(MATCH(A2547,Таблицы!$T$3:$T$212)+1,5,,,Таблицы!$T$1))</f>
        <v>#N/A</v>
      </c>
      <c r="E2547" s="5" t="e">
        <f t="shared" ca="1" si="39"/>
        <v>#N/A</v>
      </c>
    </row>
    <row r="2548" spans="1:5" hidden="1" x14ac:dyDescent="0.3">
      <c r="A2548" t="e">
        <f ca="1">IF('Пятипредметные наборы'!$F250 &gt;=Параметры!$A$2,"{"&amp;'Пятипредметные наборы'!B250&amp;", "&amp;'Пятипредметные наборы'!C250&amp;", "&amp;'Пятипредметные наборы'!D250&amp;", "&amp;'Пятипредметные наборы'!E250&amp;"}","")</f>
        <v>#N/A</v>
      </c>
      <c r="B2548" t="e">
        <f ca="1">IF('Пятипредметные наборы'!$F250 &gt;=Параметры!$A$2,"{"&amp;'Пятипредметные наборы'!A250&amp;"}","")</f>
        <v>#N/A</v>
      </c>
      <c r="C2548" t="e">
        <f ca="1">'Пятипредметные наборы'!$F250/COUNT('Список покупок'!$A$2:$A$31)</f>
        <v>#N/A</v>
      </c>
      <c r="D2548" t="e">
        <f ca="1">'Пятипредметные наборы'!$F250/INDIRECT(ADDRESS(MATCH(A2548,Таблицы!$T$3:$T$212)+1,5,,,Таблицы!$T$1))</f>
        <v>#N/A</v>
      </c>
      <c r="E2548" s="5" t="e">
        <f t="shared" ca="1" si="39"/>
        <v>#N/A</v>
      </c>
    </row>
    <row r="2549" spans="1:5" hidden="1" x14ac:dyDescent="0.3">
      <c r="A2549" t="e">
        <f ca="1">IF('Пятипредметные наборы'!$F251 &gt;=Параметры!$A$2,"{"&amp;'Пятипредметные наборы'!B251&amp;", "&amp;'Пятипредметные наборы'!C251&amp;", "&amp;'Пятипредметные наборы'!D251&amp;", "&amp;'Пятипредметные наборы'!E251&amp;"}","")</f>
        <v>#N/A</v>
      </c>
      <c r="B2549" t="e">
        <f ca="1">IF('Пятипредметные наборы'!$F251 &gt;=Параметры!$A$2,"{"&amp;'Пятипредметные наборы'!A251&amp;"}","")</f>
        <v>#N/A</v>
      </c>
      <c r="C2549" t="e">
        <f ca="1">'Пятипредметные наборы'!$F251/COUNT('Список покупок'!$A$2:$A$31)</f>
        <v>#N/A</v>
      </c>
      <c r="D2549" t="e">
        <f ca="1">'Пятипредметные наборы'!$F251/INDIRECT(ADDRESS(MATCH(A2549,Таблицы!$T$3:$T$212)+1,5,,,Таблицы!$T$1))</f>
        <v>#N/A</v>
      </c>
      <c r="E2549" s="5" t="e">
        <f t="shared" ca="1" si="39"/>
        <v>#N/A</v>
      </c>
    </row>
    <row r="2550" spans="1:5" hidden="1" x14ac:dyDescent="0.3">
      <c r="A2550" t="e">
        <f ca="1">IF('Пятипредметные наборы'!$F252 &gt;=Параметры!$A$2,"{"&amp;'Пятипредметные наборы'!B252&amp;", "&amp;'Пятипредметные наборы'!C252&amp;", "&amp;'Пятипредметные наборы'!D252&amp;", "&amp;'Пятипредметные наборы'!E252&amp;"}","")</f>
        <v>#N/A</v>
      </c>
      <c r="B2550" t="e">
        <f ca="1">IF('Пятипредметные наборы'!$F252 &gt;=Параметры!$A$2,"{"&amp;'Пятипредметные наборы'!A252&amp;"}","")</f>
        <v>#N/A</v>
      </c>
      <c r="C2550" t="e">
        <f ca="1">'Пятипредметные наборы'!$F252/COUNT('Список покупок'!$A$2:$A$31)</f>
        <v>#N/A</v>
      </c>
      <c r="D2550" t="e">
        <f ca="1">'Пятипредметные наборы'!$F252/INDIRECT(ADDRESS(MATCH(A2550,Таблицы!$T$3:$T$212)+1,5,,,Таблицы!$T$1))</f>
        <v>#N/A</v>
      </c>
      <c r="E2550" s="5" t="e">
        <f t="shared" ca="1" si="39"/>
        <v>#N/A</v>
      </c>
    </row>
    <row r="2551" spans="1:5" hidden="1" x14ac:dyDescent="0.3">
      <c r="A2551" t="e">
        <f ca="1">IF('Пятипредметные наборы'!$F253 &gt;=Параметры!$A$2,"{"&amp;'Пятипредметные наборы'!B253&amp;", "&amp;'Пятипредметные наборы'!C253&amp;", "&amp;'Пятипредметные наборы'!D253&amp;", "&amp;'Пятипредметные наборы'!E253&amp;"}","")</f>
        <v>#N/A</v>
      </c>
      <c r="B2551" t="e">
        <f ca="1">IF('Пятипредметные наборы'!$F253 &gt;=Параметры!$A$2,"{"&amp;'Пятипредметные наборы'!A253&amp;"}","")</f>
        <v>#N/A</v>
      </c>
      <c r="C2551" t="e">
        <f ca="1">'Пятипредметные наборы'!$F253/COUNT('Список покупок'!$A$2:$A$31)</f>
        <v>#N/A</v>
      </c>
      <c r="D2551" t="e">
        <f ca="1">'Пятипредметные наборы'!$F253/INDIRECT(ADDRESS(MATCH(A2551,Таблицы!$T$3:$T$212)+1,5,,,Таблицы!$T$1))</f>
        <v>#N/A</v>
      </c>
      <c r="E2551" s="5" t="e">
        <f t="shared" ca="1" si="39"/>
        <v>#N/A</v>
      </c>
    </row>
    <row r="2552" spans="1:5" hidden="1" x14ac:dyDescent="0.3">
      <c r="A2552" t="e">
        <f ca="1">IF('Шестипредметные наборы'!$G2 &gt;=Параметры!$A$2,"{"&amp;'Шестипредметные наборы'!A2&amp;", "&amp;'Шестипредметные наборы'!B2&amp;", "&amp;'Шестипредметные наборы'!C2&amp;", "&amp;'Шестипредметные наборы'!D2&amp;", "&amp;'Шестипредметные наборы'!E2&amp;"}","")</f>
        <v>#N/A</v>
      </c>
      <c r="B2552" t="e">
        <f ca="1">IF('Шестипредметные наборы'!$G2 &gt;=Параметры!$A$2,"{"&amp;'Шестипредметные наборы'!F2&amp;"}","")</f>
        <v>#N/A</v>
      </c>
      <c r="C2552" t="e">
        <f ca="1">'Шестипредметные наборы'!$G2/COUNT('Список покупок'!$A$2:$A$31)</f>
        <v>#N/A</v>
      </c>
      <c r="D2552" t="e">
        <f ca="1">'Шестипредметные наборы'!$G2/INDIRECT(ADDRESS(MATCH(A2552,Таблицы!$AB$3:$AB$254)+1,6,,,Таблицы!$AB$1))</f>
        <v>#N/A</v>
      </c>
      <c r="E2552" s="5" t="e">
        <f t="shared" ca="1" si="39"/>
        <v>#N/A</v>
      </c>
    </row>
    <row r="2553" spans="1:5" hidden="1" x14ac:dyDescent="0.3">
      <c r="A2553" t="e">
        <f ca="1">IF('Шестипредметные наборы'!$G3 &gt;=Параметры!$A$2,"{"&amp;'Шестипредметные наборы'!A3&amp;", "&amp;'Шестипредметные наборы'!B3&amp;", "&amp;'Шестипредметные наборы'!C3&amp;", "&amp;'Шестипредметные наборы'!D3&amp;", "&amp;'Шестипредметные наборы'!E3&amp;"}","")</f>
        <v>#N/A</v>
      </c>
      <c r="B2553" t="e">
        <f ca="1">IF('Шестипредметные наборы'!$G3 &gt;=Параметры!$A$2,"{"&amp;'Шестипредметные наборы'!F3&amp;"}","")</f>
        <v>#N/A</v>
      </c>
      <c r="C2553" t="e">
        <f ca="1">'Шестипредметные наборы'!$G3/COUNT('Список покупок'!$A$2:$A$31)</f>
        <v>#N/A</v>
      </c>
      <c r="D2553" t="e">
        <f ca="1">'Шестипредметные наборы'!$G3/INDIRECT(ADDRESS(MATCH(A2553,Таблицы!$AB$3:$AB$254)+1,6,,,Таблицы!$AB$1))</f>
        <v>#N/A</v>
      </c>
      <c r="E2553" s="5" t="e">
        <f t="shared" ca="1" si="39"/>
        <v>#N/A</v>
      </c>
    </row>
    <row r="2554" spans="1:5" hidden="1" x14ac:dyDescent="0.3">
      <c r="A2554" t="e">
        <f ca="1">IF('Шестипредметные наборы'!$G4 &gt;=Параметры!$A$2,"{"&amp;'Шестипредметные наборы'!A4&amp;", "&amp;'Шестипредметные наборы'!B4&amp;", "&amp;'Шестипредметные наборы'!C4&amp;", "&amp;'Шестипредметные наборы'!D4&amp;", "&amp;'Шестипредметные наборы'!E4&amp;"}","")</f>
        <v>#N/A</v>
      </c>
      <c r="B2554" t="e">
        <f ca="1">IF('Шестипредметные наборы'!$G4 &gt;=Параметры!$A$2,"{"&amp;'Шестипредметные наборы'!F4&amp;"}","")</f>
        <v>#N/A</v>
      </c>
      <c r="C2554" t="e">
        <f ca="1">'Шестипредметные наборы'!$G4/COUNT('Список покупок'!$A$2:$A$31)</f>
        <v>#N/A</v>
      </c>
      <c r="D2554" t="e">
        <f ca="1">'Шестипредметные наборы'!$G4/INDIRECT(ADDRESS(MATCH(A2554,Таблицы!$AB$3:$AB$254)+1,6,,,Таблицы!$AB$1))</f>
        <v>#N/A</v>
      </c>
      <c r="E2554" s="5" t="e">
        <f t="shared" ca="1" si="39"/>
        <v>#N/A</v>
      </c>
    </row>
    <row r="2555" spans="1:5" hidden="1" x14ac:dyDescent="0.3">
      <c r="A2555" t="e">
        <f ca="1">IF('Шестипредметные наборы'!$G5 &gt;=Параметры!$A$2,"{"&amp;'Шестипредметные наборы'!A5&amp;", "&amp;'Шестипредметные наборы'!B5&amp;", "&amp;'Шестипредметные наборы'!C5&amp;", "&amp;'Шестипредметные наборы'!D5&amp;", "&amp;'Шестипредметные наборы'!E5&amp;"}","")</f>
        <v>#N/A</v>
      </c>
      <c r="B2555" t="e">
        <f ca="1">IF('Шестипредметные наборы'!$G5 &gt;=Параметры!$A$2,"{"&amp;'Шестипредметные наборы'!F5&amp;"}","")</f>
        <v>#N/A</v>
      </c>
      <c r="C2555" t="e">
        <f ca="1">'Шестипредметные наборы'!$G5/COUNT('Список покупок'!$A$2:$A$31)</f>
        <v>#N/A</v>
      </c>
      <c r="D2555" t="e">
        <f ca="1">'Шестипредметные наборы'!$G5/INDIRECT(ADDRESS(MATCH(A2555,Таблицы!$AB$3:$AB$254)+1,6,,,Таблицы!$AB$1))</f>
        <v>#N/A</v>
      </c>
      <c r="E2555" s="5" t="e">
        <f t="shared" ca="1" si="39"/>
        <v>#N/A</v>
      </c>
    </row>
    <row r="2556" spans="1:5" hidden="1" x14ac:dyDescent="0.3">
      <c r="A2556" t="e">
        <f ca="1">IF('Шестипредметные наборы'!$G6 &gt;=Параметры!$A$2,"{"&amp;'Шестипредметные наборы'!A6&amp;", "&amp;'Шестипредметные наборы'!B6&amp;", "&amp;'Шестипредметные наборы'!C6&amp;", "&amp;'Шестипредметные наборы'!D6&amp;", "&amp;'Шестипредметные наборы'!E6&amp;"}","")</f>
        <v>#N/A</v>
      </c>
      <c r="B2556" t="e">
        <f ca="1">IF('Шестипредметные наборы'!$G6 &gt;=Параметры!$A$2,"{"&amp;'Шестипредметные наборы'!F6&amp;"}","")</f>
        <v>#N/A</v>
      </c>
      <c r="C2556" t="e">
        <f ca="1">'Шестипредметные наборы'!$G6/COUNT('Список покупок'!$A$2:$A$31)</f>
        <v>#N/A</v>
      </c>
      <c r="D2556" t="e">
        <f ca="1">'Шестипредметные наборы'!$G6/INDIRECT(ADDRESS(MATCH(A2556,Таблицы!$AB$3:$AB$254)+1,6,,,Таблицы!$AB$1))</f>
        <v>#N/A</v>
      </c>
      <c r="E2556" s="5" t="e">
        <f t="shared" ca="1" si="39"/>
        <v>#N/A</v>
      </c>
    </row>
    <row r="2557" spans="1:5" hidden="1" x14ac:dyDescent="0.3">
      <c r="A2557" t="e">
        <f ca="1">IF('Шестипредметные наборы'!$G7 &gt;=Параметры!$A$2,"{"&amp;'Шестипредметные наборы'!A7&amp;", "&amp;'Шестипредметные наборы'!B7&amp;", "&amp;'Шестипредметные наборы'!C7&amp;", "&amp;'Шестипредметные наборы'!D7&amp;", "&amp;'Шестипредметные наборы'!E7&amp;"}","")</f>
        <v>#N/A</v>
      </c>
      <c r="B2557" t="e">
        <f ca="1">IF('Шестипредметные наборы'!$G7 &gt;=Параметры!$A$2,"{"&amp;'Шестипредметные наборы'!F7&amp;"}","")</f>
        <v>#N/A</v>
      </c>
      <c r="C2557" t="e">
        <f ca="1">'Шестипредметные наборы'!$G7/COUNT('Список покупок'!$A$2:$A$31)</f>
        <v>#N/A</v>
      </c>
      <c r="D2557" t="e">
        <f ca="1">'Шестипредметные наборы'!$G7/INDIRECT(ADDRESS(MATCH(A2557,Таблицы!$AB$3:$AB$254)+1,6,,,Таблицы!$AB$1))</f>
        <v>#N/A</v>
      </c>
      <c r="E2557" s="5" t="e">
        <f t="shared" ca="1" si="39"/>
        <v>#N/A</v>
      </c>
    </row>
    <row r="2558" spans="1:5" hidden="1" x14ac:dyDescent="0.3">
      <c r="A2558" t="e">
        <f ca="1">IF('Шестипредметные наборы'!$G8 &gt;=Параметры!$A$2,"{"&amp;'Шестипредметные наборы'!A8&amp;", "&amp;'Шестипредметные наборы'!B8&amp;", "&amp;'Шестипредметные наборы'!C8&amp;", "&amp;'Шестипредметные наборы'!D8&amp;", "&amp;'Шестипредметные наборы'!E8&amp;"}","")</f>
        <v>#N/A</v>
      </c>
      <c r="B2558" t="e">
        <f ca="1">IF('Шестипредметные наборы'!$G8 &gt;=Параметры!$A$2,"{"&amp;'Шестипредметные наборы'!F8&amp;"}","")</f>
        <v>#N/A</v>
      </c>
      <c r="C2558" t="e">
        <f ca="1">'Шестипредметные наборы'!$G8/COUNT('Список покупок'!$A$2:$A$31)</f>
        <v>#N/A</v>
      </c>
      <c r="D2558" t="e">
        <f ca="1">'Шестипредметные наборы'!$G8/INDIRECT(ADDRESS(MATCH(A2558,Таблицы!$AB$3:$AB$254)+1,6,,,Таблицы!$AB$1))</f>
        <v>#N/A</v>
      </c>
      <c r="E2558" s="5" t="e">
        <f t="shared" ca="1" si="39"/>
        <v>#N/A</v>
      </c>
    </row>
    <row r="2559" spans="1:5" hidden="1" x14ac:dyDescent="0.3">
      <c r="A2559" t="e">
        <f ca="1">IF('Шестипредметные наборы'!$G9 &gt;=Параметры!$A$2,"{"&amp;'Шестипредметные наборы'!A9&amp;", "&amp;'Шестипредметные наборы'!B9&amp;", "&amp;'Шестипредметные наборы'!C9&amp;", "&amp;'Шестипредметные наборы'!D9&amp;", "&amp;'Шестипредметные наборы'!E9&amp;"}","")</f>
        <v>#N/A</v>
      </c>
      <c r="B2559" t="e">
        <f ca="1">IF('Шестипредметные наборы'!$G9 &gt;=Параметры!$A$2,"{"&amp;'Шестипредметные наборы'!F9&amp;"}","")</f>
        <v>#N/A</v>
      </c>
      <c r="C2559" t="e">
        <f ca="1">'Шестипредметные наборы'!$G9/COUNT('Список покупок'!$A$2:$A$31)</f>
        <v>#N/A</v>
      </c>
      <c r="D2559" t="e">
        <f ca="1">'Шестипредметные наборы'!$G9/INDIRECT(ADDRESS(MATCH(A2559,Таблицы!$AB$3:$AB$254)+1,6,,,Таблицы!$AB$1))</f>
        <v>#N/A</v>
      </c>
      <c r="E2559" s="5" t="e">
        <f t="shared" ca="1" si="39"/>
        <v>#N/A</v>
      </c>
    </row>
    <row r="2560" spans="1:5" hidden="1" x14ac:dyDescent="0.3">
      <c r="A2560" t="e">
        <f ca="1">IF('Шестипредметные наборы'!$G10 &gt;=Параметры!$A$2,"{"&amp;'Шестипредметные наборы'!A10&amp;", "&amp;'Шестипредметные наборы'!B10&amp;", "&amp;'Шестипредметные наборы'!C10&amp;", "&amp;'Шестипредметные наборы'!D10&amp;", "&amp;'Шестипредметные наборы'!E10&amp;"}","")</f>
        <v>#N/A</v>
      </c>
      <c r="B2560" t="e">
        <f ca="1">IF('Шестипредметные наборы'!$G10 &gt;=Параметры!$A$2,"{"&amp;'Шестипредметные наборы'!F10&amp;"}","")</f>
        <v>#N/A</v>
      </c>
      <c r="C2560" t="e">
        <f ca="1">'Шестипредметные наборы'!$G10/COUNT('Список покупок'!$A$2:$A$31)</f>
        <v>#N/A</v>
      </c>
      <c r="D2560" t="e">
        <f ca="1">'Шестипредметные наборы'!$G10/INDIRECT(ADDRESS(MATCH(A2560,Таблицы!$AB$3:$AB$254)+1,6,,,Таблицы!$AB$1))</f>
        <v>#N/A</v>
      </c>
      <c r="E2560" s="5" t="e">
        <f t="shared" ca="1" si="39"/>
        <v>#N/A</v>
      </c>
    </row>
    <row r="2561" spans="1:5" hidden="1" x14ac:dyDescent="0.3">
      <c r="A2561" t="e">
        <f ca="1">IF('Шестипредметные наборы'!$G11 &gt;=Параметры!$A$2,"{"&amp;'Шестипредметные наборы'!A11&amp;", "&amp;'Шестипредметные наборы'!B11&amp;", "&amp;'Шестипредметные наборы'!C11&amp;", "&amp;'Шестипредметные наборы'!D11&amp;", "&amp;'Шестипредметные наборы'!E11&amp;"}","")</f>
        <v>#N/A</v>
      </c>
      <c r="B2561" t="e">
        <f ca="1">IF('Шестипредметные наборы'!$G11 &gt;=Параметры!$A$2,"{"&amp;'Шестипредметные наборы'!F11&amp;"}","")</f>
        <v>#N/A</v>
      </c>
      <c r="C2561" t="e">
        <f ca="1">'Шестипредметные наборы'!$G11/COUNT('Список покупок'!$A$2:$A$31)</f>
        <v>#N/A</v>
      </c>
      <c r="D2561" t="e">
        <f ca="1">'Шестипредметные наборы'!$G11/INDIRECT(ADDRESS(MATCH(A2561,Таблицы!$AB$3:$AB$254)+1,6,,,Таблицы!$AB$1))</f>
        <v>#N/A</v>
      </c>
      <c r="E2561" s="5" t="e">
        <f t="shared" ca="1" si="39"/>
        <v>#N/A</v>
      </c>
    </row>
    <row r="2562" spans="1:5" hidden="1" x14ac:dyDescent="0.3">
      <c r="A2562" t="e">
        <f ca="1">IF('Шестипредметные наборы'!$G12 &gt;=Параметры!$A$2,"{"&amp;'Шестипредметные наборы'!A12&amp;", "&amp;'Шестипредметные наборы'!B12&amp;", "&amp;'Шестипредметные наборы'!C12&amp;", "&amp;'Шестипредметные наборы'!D12&amp;", "&amp;'Шестипредметные наборы'!E12&amp;"}","")</f>
        <v>#N/A</v>
      </c>
      <c r="B2562" t="e">
        <f ca="1">IF('Шестипредметные наборы'!$G12 &gt;=Параметры!$A$2,"{"&amp;'Шестипредметные наборы'!F12&amp;"}","")</f>
        <v>#N/A</v>
      </c>
      <c r="C2562" t="e">
        <f ca="1">'Шестипредметные наборы'!$G12/COUNT('Список покупок'!$A$2:$A$31)</f>
        <v>#N/A</v>
      </c>
      <c r="D2562" t="e">
        <f ca="1">'Шестипредметные наборы'!$G12/INDIRECT(ADDRESS(MATCH(A2562,Таблицы!$AB$3:$AB$254)+1,6,,,Таблицы!$AB$1))</f>
        <v>#N/A</v>
      </c>
      <c r="E2562" s="5" t="e">
        <f t="shared" ca="1" si="39"/>
        <v>#N/A</v>
      </c>
    </row>
    <row r="2563" spans="1:5" hidden="1" x14ac:dyDescent="0.3">
      <c r="A2563" t="e">
        <f ca="1">IF('Шестипредметные наборы'!$G13 &gt;=Параметры!$A$2,"{"&amp;'Шестипредметные наборы'!A13&amp;", "&amp;'Шестипредметные наборы'!B13&amp;", "&amp;'Шестипредметные наборы'!C13&amp;", "&amp;'Шестипредметные наборы'!D13&amp;", "&amp;'Шестипредметные наборы'!E13&amp;"}","")</f>
        <v>#N/A</v>
      </c>
      <c r="B2563" t="e">
        <f ca="1">IF('Шестипредметные наборы'!$G13 &gt;=Параметры!$A$2,"{"&amp;'Шестипредметные наборы'!F13&amp;"}","")</f>
        <v>#N/A</v>
      </c>
      <c r="C2563" t="e">
        <f ca="1">'Шестипредметные наборы'!$G13/COUNT('Список покупок'!$A$2:$A$31)</f>
        <v>#N/A</v>
      </c>
      <c r="D2563" t="e">
        <f ca="1">'Шестипредметные наборы'!$G13/INDIRECT(ADDRESS(MATCH(A2563,Таблицы!$AB$3:$AB$254)+1,6,,,Таблицы!$AB$1))</f>
        <v>#N/A</v>
      </c>
      <c r="E2563" s="5" t="e">
        <f t="shared" ca="1" si="39"/>
        <v>#N/A</v>
      </c>
    </row>
    <row r="2564" spans="1:5" hidden="1" x14ac:dyDescent="0.3">
      <c r="A2564" t="e">
        <f ca="1">IF('Шестипредметные наборы'!$G14 &gt;=Параметры!$A$2,"{"&amp;'Шестипредметные наборы'!A14&amp;", "&amp;'Шестипредметные наборы'!B14&amp;", "&amp;'Шестипредметные наборы'!C14&amp;", "&amp;'Шестипредметные наборы'!D14&amp;", "&amp;'Шестипредметные наборы'!E14&amp;"}","")</f>
        <v>#N/A</v>
      </c>
      <c r="B2564" t="e">
        <f ca="1">IF('Шестипредметные наборы'!$G14 &gt;=Параметры!$A$2,"{"&amp;'Шестипредметные наборы'!F14&amp;"}","")</f>
        <v>#N/A</v>
      </c>
      <c r="C2564" t="e">
        <f ca="1">'Шестипредметные наборы'!$G14/COUNT('Список покупок'!$A$2:$A$31)</f>
        <v>#N/A</v>
      </c>
      <c r="D2564" t="e">
        <f ca="1">'Шестипредметные наборы'!$G14/INDIRECT(ADDRESS(MATCH(A2564,Таблицы!$AB$3:$AB$254)+1,6,,,Таблицы!$AB$1))</f>
        <v>#N/A</v>
      </c>
      <c r="E2564" s="5" t="e">
        <f t="shared" ca="1" si="39"/>
        <v>#N/A</v>
      </c>
    </row>
    <row r="2565" spans="1:5" hidden="1" x14ac:dyDescent="0.3">
      <c r="A2565" t="e">
        <f ca="1">IF('Шестипредметные наборы'!$G15 &gt;=Параметры!$A$2,"{"&amp;'Шестипредметные наборы'!A15&amp;", "&amp;'Шестипредметные наборы'!B15&amp;", "&amp;'Шестипредметные наборы'!C15&amp;", "&amp;'Шестипредметные наборы'!D15&amp;", "&amp;'Шестипредметные наборы'!E15&amp;"}","")</f>
        <v>#N/A</v>
      </c>
      <c r="B2565" t="e">
        <f ca="1">IF('Шестипредметные наборы'!$G15 &gt;=Параметры!$A$2,"{"&amp;'Шестипредметные наборы'!F15&amp;"}","")</f>
        <v>#N/A</v>
      </c>
      <c r="C2565" t="e">
        <f ca="1">'Шестипредметные наборы'!$G15/COUNT('Список покупок'!$A$2:$A$31)</f>
        <v>#N/A</v>
      </c>
      <c r="D2565" t="e">
        <f ca="1">'Шестипредметные наборы'!$G15/INDIRECT(ADDRESS(MATCH(A2565,Таблицы!$AB$3:$AB$254)+1,6,,,Таблицы!$AB$1))</f>
        <v>#N/A</v>
      </c>
      <c r="E2565" s="5" t="e">
        <f t="shared" ref="E2565:E2628" ca="1" si="40">C2565*D2565</f>
        <v>#N/A</v>
      </c>
    </row>
    <row r="2566" spans="1:5" hidden="1" x14ac:dyDescent="0.3">
      <c r="A2566" t="e">
        <f ca="1">IF('Шестипредметные наборы'!$G16 &gt;=Параметры!$A$2,"{"&amp;'Шестипредметные наборы'!A16&amp;", "&amp;'Шестипредметные наборы'!B16&amp;", "&amp;'Шестипредметные наборы'!C16&amp;", "&amp;'Шестипредметные наборы'!D16&amp;", "&amp;'Шестипредметные наборы'!E16&amp;"}","")</f>
        <v>#N/A</v>
      </c>
      <c r="B2566" t="e">
        <f ca="1">IF('Шестипредметные наборы'!$G16 &gt;=Параметры!$A$2,"{"&amp;'Шестипредметные наборы'!F16&amp;"}","")</f>
        <v>#N/A</v>
      </c>
      <c r="C2566" t="e">
        <f ca="1">'Шестипредметные наборы'!$G16/COUNT('Список покупок'!$A$2:$A$31)</f>
        <v>#N/A</v>
      </c>
      <c r="D2566" t="e">
        <f ca="1">'Шестипредметные наборы'!$G16/INDIRECT(ADDRESS(MATCH(A2566,Таблицы!$AB$3:$AB$254)+1,6,,,Таблицы!$AB$1))</f>
        <v>#N/A</v>
      </c>
      <c r="E2566" s="5" t="e">
        <f t="shared" ca="1" si="40"/>
        <v>#N/A</v>
      </c>
    </row>
    <row r="2567" spans="1:5" hidden="1" x14ac:dyDescent="0.3">
      <c r="A2567" t="e">
        <f ca="1">IF('Шестипредметные наборы'!$G17 &gt;=Параметры!$A$2,"{"&amp;'Шестипредметные наборы'!A17&amp;", "&amp;'Шестипредметные наборы'!B17&amp;", "&amp;'Шестипредметные наборы'!C17&amp;", "&amp;'Шестипредметные наборы'!D17&amp;", "&amp;'Шестипредметные наборы'!E17&amp;"}","")</f>
        <v>#N/A</v>
      </c>
      <c r="B2567" t="e">
        <f ca="1">IF('Шестипредметные наборы'!$G17 &gt;=Параметры!$A$2,"{"&amp;'Шестипредметные наборы'!F17&amp;"}","")</f>
        <v>#N/A</v>
      </c>
      <c r="C2567" t="e">
        <f ca="1">'Шестипредметные наборы'!$G17/COUNT('Список покупок'!$A$2:$A$31)</f>
        <v>#N/A</v>
      </c>
      <c r="D2567" t="e">
        <f ca="1">'Шестипредметные наборы'!$G17/INDIRECT(ADDRESS(MATCH(A2567,Таблицы!$AB$3:$AB$254)+1,6,,,Таблицы!$AB$1))</f>
        <v>#N/A</v>
      </c>
      <c r="E2567" s="5" t="e">
        <f t="shared" ca="1" si="40"/>
        <v>#N/A</v>
      </c>
    </row>
    <row r="2568" spans="1:5" hidden="1" x14ac:dyDescent="0.3">
      <c r="A2568" t="e">
        <f ca="1">IF('Шестипредметные наборы'!$G18 &gt;=Параметры!$A$2,"{"&amp;'Шестипредметные наборы'!A18&amp;", "&amp;'Шестипредметные наборы'!B18&amp;", "&amp;'Шестипредметные наборы'!C18&amp;", "&amp;'Шестипредметные наборы'!D18&amp;", "&amp;'Шестипредметные наборы'!E18&amp;"}","")</f>
        <v>#N/A</v>
      </c>
      <c r="B2568" t="e">
        <f ca="1">IF('Шестипредметные наборы'!$G18 &gt;=Параметры!$A$2,"{"&amp;'Шестипредметные наборы'!F18&amp;"}","")</f>
        <v>#N/A</v>
      </c>
      <c r="C2568" t="e">
        <f ca="1">'Шестипредметные наборы'!$G18/COUNT('Список покупок'!$A$2:$A$31)</f>
        <v>#N/A</v>
      </c>
      <c r="D2568" t="e">
        <f ca="1">'Шестипредметные наборы'!$G18/INDIRECT(ADDRESS(MATCH(A2568,Таблицы!$AB$3:$AB$254)+1,6,,,Таблицы!$AB$1))</f>
        <v>#N/A</v>
      </c>
      <c r="E2568" s="5" t="e">
        <f t="shared" ca="1" si="40"/>
        <v>#N/A</v>
      </c>
    </row>
    <row r="2569" spans="1:5" hidden="1" x14ac:dyDescent="0.3">
      <c r="A2569" t="e">
        <f ca="1">IF('Шестипредметные наборы'!$G19 &gt;=Параметры!$A$2,"{"&amp;'Шестипредметные наборы'!A19&amp;", "&amp;'Шестипредметные наборы'!B19&amp;", "&amp;'Шестипредметные наборы'!C19&amp;", "&amp;'Шестипредметные наборы'!D19&amp;", "&amp;'Шестипредметные наборы'!E19&amp;"}","")</f>
        <v>#N/A</v>
      </c>
      <c r="B2569" t="e">
        <f ca="1">IF('Шестипредметные наборы'!$G19 &gt;=Параметры!$A$2,"{"&amp;'Шестипредметные наборы'!F19&amp;"}","")</f>
        <v>#N/A</v>
      </c>
      <c r="C2569" t="e">
        <f ca="1">'Шестипредметные наборы'!$G19/COUNT('Список покупок'!$A$2:$A$31)</f>
        <v>#N/A</v>
      </c>
      <c r="D2569" t="e">
        <f ca="1">'Шестипредметные наборы'!$G19/INDIRECT(ADDRESS(MATCH(A2569,Таблицы!$AB$3:$AB$254)+1,6,,,Таблицы!$AB$1))</f>
        <v>#N/A</v>
      </c>
      <c r="E2569" s="5" t="e">
        <f t="shared" ca="1" si="40"/>
        <v>#N/A</v>
      </c>
    </row>
    <row r="2570" spans="1:5" hidden="1" x14ac:dyDescent="0.3">
      <c r="A2570" t="e">
        <f ca="1">IF('Шестипредметные наборы'!$G20 &gt;=Параметры!$A$2,"{"&amp;'Шестипредметные наборы'!A20&amp;", "&amp;'Шестипредметные наборы'!B20&amp;", "&amp;'Шестипредметные наборы'!C20&amp;", "&amp;'Шестипредметные наборы'!D20&amp;", "&amp;'Шестипредметные наборы'!E20&amp;"}","")</f>
        <v>#N/A</v>
      </c>
      <c r="B2570" t="e">
        <f ca="1">IF('Шестипредметные наборы'!$G20 &gt;=Параметры!$A$2,"{"&amp;'Шестипредметные наборы'!F20&amp;"}","")</f>
        <v>#N/A</v>
      </c>
      <c r="C2570" t="e">
        <f ca="1">'Шестипредметные наборы'!$G20/COUNT('Список покупок'!$A$2:$A$31)</f>
        <v>#N/A</v>
      </c>
      <c r="D2570" t="e">
        <f ca="1">'Шестипредметные наборы'!$G20/INDIRECT(ADDRESS(MATCH(A2570,Таблицы!$AB$3:$AB$254)+1,6,,,Таблицы!$AB$1))</f>
        <v>#N/A</v>
      </c>
      <c r="E2570" s="5" t="e">
        <f t="shared" ca="1" si="40"/>
        <v>#N/A</v>
      </c>
    </row>
    <row r="2571" spans="1:5" hidden="1" x14ac:dyDescent="0.3">
      <c r="A2571" t="e">
        <f ca="1">IF('Шестипредметные наборы'!$G21 &gt;=Параметры!$A$2,"{"&amp;'Шестипредметные наборы'!A21&amp;", "&amp;'Шестипредметные наборы'!B21&amp;", "&amp;'Шестипредметные наборы'!C21&amp;", "&amp;'Шестипредметные наборы'!D21&amp;", "&amp;'Шестипредметные наборы'!E21&amp;"}","")</f>
        <v>#N/A</v>
      </c>
      <c r="B2571" t="e">
        <f ca="1">IF('Шестипредметные наборы'!$G21 &gt;=Параметры!$A$2,"{"&amp;'Шестипредметные наборы'!F21&amp;"}","")</f>
        <v>#N/A</v>
      </c>
      <c r="C2571" t="e">
        <f ca="1">'Шестипредметные наборы'!$G21/COUNT('Список покупок'!$A$2:$A$31)</f>
        <v>#N/A</v>
      </c>
      <c r="D2571" t="e">
        <f ca="1">'Шестипредметные наборы'!$G21/INDIRECT(ADDRESS(MATCH(A2571,Таблицы!$AB$3:$AB$254)+1,6,,,Таблицы!$AB$1))</f>
        <v>#N/A</v>
      </c>
      <c r="E2571" s="5" t="e">
        <f t="shared" ca="1" si="40"/>
        <v>#N/A</v>
      </c>
    </row>
    <row r="2572" spans="1:5" hidden="1" x14ac:dyDescent="0.3">
      <c r="A2572" t="e">
        <f ca="1">IF('Шестипредметные наборы'!$G22 &gt;=Параметры!$A$2,"{"&amp;'Шестипредметные наборы'!A22&amp;", "&amp;'Шестипредметные наборы'!B22&amp;", "&amp;'Шестипредметные наборы'!C22&amp;", "&amp;'Шестипредметные наборы'!D22&amp;", "&amp;'Шестипредметные наборы'!E22&amp;"}","")</f>
        <v>#N/A</v>
      </c>
      <c r="B2572" t="e">
        <f ca="1">IF('Шестипредметные наборы'!$G22 &gt;=Параметры!$A$2,"{"&amp;'Шестипредметные наборы'!F22&amp;"}","")</f>
        <v>#N/A</v>
      </c>
      <c r="C2572" t="e">
        <f ca="1">'Шестипредметные наборы'!$G22/COUNT('Список покупок'!$A$2:$A$31)</f>
        <v>#N/A</v>
      </c>
      <c r="D2572" t="e">
        <f ca="1">'Шестипредметные наборы'!$G22/INDIRECT(ADDRESS(MATCH(A2572,Таблицы!$AB$3:$AB$254)+1,6,,,Таблицы!$AB$1))</f>
        <v>#N/A</v>
      </c>
      <c r="E2572" s="5" t="e">
        <f t="shared" ca="1" si="40"/>
        <v>#N/A</v>
      </c>
    </row>
    <row r="2573" spans="1:5" hidden="1" x14ac:dyDescent="0.3">
      <c r="A2573" t="e">
        <f ca="1">IF('Шестипредметные наборы'!$G23 &gt;=Параметры!$A$2,"{"&amp;'Шестипредметные наборы'!A23&amp;", "&amp;'Шестипредметные наборы'!B23&amp;", "&amp;'Шестипредметные наборы'!C23&amp;", "&amp;'Шестипредметные наборы'!D23&amp;", "&amp;'Шестипредметные наборы'!E23&amp;"}","")</f>
        <v>#N/A</v>
      </c>
      <c r="B2573" t="e">
        <f ca="1">IF('Шестипредметные наборы'!$G23 &gt;=Параметры!$A$2,"{"&amp;'Шестипредметные наборы'!F23&amp;"}","")</f>
        <v>#N/A</v>
      </c>
      <c r="C2573" t="e">
        <f ca="1">'Шестипредметные наборы'!$G23/COUNT('Список покупок'!$A$2:$A$31)</f>
        <v>#N/A</v>
      </c>
      <c r="D2573" t="e">
        <f ca="1">'Шестипредметные наборы'!$G23/INDIRECT(ADDRESS(MATCH(A2573,Таблицы!$AB$3:$AB$254)+1,6,,,Таблицы!$AB$1))</f>
        <v>#N/A</v>
      </c>
      <c r="E2573" s="5" t="e">
        <f t="shared" ca="1" si="40"/>
        <v>#N/A</v>
      </c>
    </row>
    <row r="2574" spans="1:5" hidden="1" x14ac:dyDescent="0.3">
      <c r="A2574" t="e">
        <f ca="1">IF('Шестипредметные наборы'!$G24 &gt;=Параметры!$A$2,"{"&amp;'Шестипредметные наборы'!A24&amp;", "&amp;'Шестипредметные наборы'!B24&amp;", "&amp;'Шестипредметные наборы'!C24&amp;", "&amp;'Шестипредметные наборы'!D24&amp;", "&amp;'Шестипредметные наборы'!E24&amp;"}","")</f>
        <v>#N/A</v>
      </c>
      <c r="B2574" t="e">
        <f ca="1">IF('Шестипредметные наборы'!$G24 &gt;=Параметры!$A$2,"{"&amp;'Шестипредметные наборы'!F24&amp;"}","")</f>
        <v>#N/A</v>
      </c>
      <c r="C2574" t="e">
        <f ca="1">'Шестипредметные наборы'!$G24/COUNT('Список покупок'!$A$2:$A$31)</f>
        <v>#N/A</v>
      </c>
      <c r="D2574" t="e">
        <f ca="1">'Шестипредметные наборы'!$G24/INDIRECT(ADDRESS(MATCH(A2574,Таблицы!$AB$3:$AB$254)+1,6,,,Таблицы!$AB$1))</f>
        <v>#N/A</v>
      </c>
      <c r="E2574" s="5" t="e">
        <f t="shared" ca="1" si="40"/>
        <v>#N/A</v>
      </c>
    </row>
    <row r="2575" spans="1:5" hidden="1" x14ac:dyDescent="0.3">
      <c r="A2575" t="e">
        <f ca="1">IF('Шестипредметные наборы'!$G25 &gt;=Параметры!$A$2,"{"&amp;'Шестипредметные наборы'!A25&amp;", "&amp;'Шестипредметные наборы'!B25&amp;", "&amp;'Шестипредметные наборы'!C25&amp;", "&amp;'Шестипредметные наборы'!D25&amp;", "&amp;'Шестипредметные наборы'!E25&amp;"}","")</f>
        <v>#N/A</v>
      </c>
      <c r="B2575" t="e">
        <f ca="1">IF('Шестипредметные наборы'!$G25 &gt;=Параметры!$A$2,"{"&amp;'Шестипредметные наборы'!F25&amp;"}","")</f>
        <v>#N/A</v>
      </c>
      <c r="C2575" t="e">
        <f ca="1">'Шестипредметные наборы'!$G25/COUNT('Список покупок'!$A$2:$A$31)</f>
        <v>#N/A</v>
      </c>
      <c r="D2575" t="e">
        <f ca="1">'Шестипредметные наборы'!$G25/INDIRECT(ADDRESS(MATCH(A2575,Таблицы!$AB$3:$AB$254)+1,6,,,Таблицы!$AB$1))</f>
        <v>#N/A</v>
      </c>
      <c r="E2575" s="5" t="e">
        <f t="shared" ca="1" si="40"/>
        <v>#N/A</v>
      </c>
    </row>
    <row r="2576" spans="1:5" hidden="1" x14ac:dyDescent="0.3">
      <c r="A2576" t="e">
        <f ca="1">IF('Шестипредметные наборы'!$G26 &gt;=Параметры!$A$2,"{"&amp;'Шестипредметные наборы'!A26&amp;", "&amp;'Шестипредметные наборы'!B26&amp;", "&amp;'Шестипредметные наборы'!C26&amp;", "&amp;'Шестипредметные наборы'!D26&amp;", "&amp;'Шестипредметные наборы'!E26&amp;"}","")</f>
        <v>#N/A</v>
      </c>
      <c r="B2576" t="e">
        <f ca="1">IF('Шестипредметные наборы'!$G26 &gt;=Параметры!$A$2,"{"&amp;'Шестипредметные наборы'!F26&amp;"}","")</f>
        <v>#N/A</v>
      </c>
      <c r="C2576" t="e">
        <f ca="1">'Шестипредметные наборы'!$G26/COUNT('Список покупок'!$A$2:$A$31)</f>
        <v>#N/A</v>
      </c>
      <c r="D2576" t="e">
        <f ca="1">'Шестипредметные наборы'!$G26/INDIRECT(ADDRESS(MATCH(A2576,Таблицы!$AB$3:$AB$254)+1,6,,,Таблицы!$AB$1))</f>
        <v>#N/A</v>
      </c>
      <c r="E2576" s="5" t="e">
        <f t="shared" ca="1" si="40"/>
        <v>#N/A</v>
      </c>
    </row>
    <row r="2577" spans="1:5" hidden="1" x14ac:dyDescent="0.3">
      <c r="A2577" t="e">
        <f ca="1">IF('Шестипредметные наборы'!$G27 &gt;=Параметры!$A$2,"{"&amp;'Шестипредметные наборы'!A27&amp;", "&amp;'Шестипредметные наборы'!B27&amp;", "&amp;'Шестипредметные наборы'!C27&amp;", "&amp;'Шестипредметные наборы'!D27&amp;", "&amp;'Шестипредметные наборы'!E27&amp;"}","")</f>
        <v>#N/A</v>
      </c>
      <c r="B2577" t="e">
        <f ca="1">IF('Шестипредметные наборы'!$G27 &gt;=Параметры!$A$2,"{"&amp;'Шестипредметные наборы'!F27&amp;"}","")</f>
        <v>#N/A</v>
      </c>
      <c r="C2577" t="e">
        <f ca="1">'Шестипредметные наборы'!$G27/COUNT('Список покупок'!$A$2:$A$31)</f>
        <v>#N/A</v>
      </c>
      <c r="D2577" t="e">
        <f ca="1">'Шестипредметные наборы'!$G27/INDIRECT(ADDRESS(MATCH(A2577,Таблицы!$AB$3:$AB$254)+1,6,,,Таблицы!$AB$1))</f>
        <v>#N/A</v>
      </c>
      <c r="E2577" s="5" t="e">
        <f t="shared" ca="1" si="40"/>
        <v>#N/A</v>
      </c>
    </row>
    <row r="2578" spans="1:5" hidden="1" x14ac:dyDescent="0.3">
      <c r="A2578" t="e">
        <f ca="1">IF('Шестипредметные наборы'!$G28 &gt;=Параметры!$A$2,"{"&amp;'Шестипредметные наборы'!A28&amp;", "&amp;'Шестипредметные наборы'!B28&amp;", "&amp;'Шестипредметные наборы'!C28&amp;", "&amp;'Шестипредметные наборы'!D28&amp;", "&amp;'Шестипредметные наборы'!E28&amp;"}","")</f>
        <v>#N/A</v>
      </c>
      <c r="B2578" t="e">
        <f ca="1">IF('Шестипредметные наборы'!$G28 &gt;=Параметры!$A$2,"{"&amp;'Шестипредметные наборы'!F28&amp;"}","")</f>
        <v>#N/A</v>
      </c>
      <c r="C2578" t="e">
        <f ca="1">'Шестипредметные наборы'!$G28/COUNT('Список покупок'!$A$2:$A$31)</f>
        <v>#N/A</v>
      </c>
      <c r="D2578" t="e">
        <f ca="1">'Шестипредметные наборы'!$G28/INDIRECT(ADDRESS(MATCH(A2578,Таблицы!$AB$3:$AB$254)+1,6,,,Таблицы!$AB$1))</f>
        <v>#N/A</v>
      </c>
      <c r="E2578" s="5" t="e">
        <f t="shared" ca="1" si="40"/>
        <v>#N/A</v>
      </c>
    </row>
    <row r="2579" spans="1:5" hidden="1" x14ac:dyDescent="0.3">
      <c r="A2579" t="e">
        <f ca="1">IF('Шестипредметные наборы'!$G29 &gt;=Параметры!$A$2,"{"&amp;'Шестипредметные наборы'!A29&amp;", "&amp;'Шестипредметные наборы'!B29&amp;", "&amp;'Шестипредметные наборы'!C29&amp;", "&amp;'Шестипредметные наборы'!D29&amp;", "&amp;'Шестипредметные наборы'!E29&amp;"}","")</f>
        <v>#N/A</v>
      </c>
      <c r="B2579" t="e">
        <f ca="1">IF('Шестипредметные наборы'!$G29 &gt;=Параметры!$A$2,"{"&amp;'Шестипредметные наборы'!F29&amp;"}","")</f>
        <v>#N/A</v>
      </c>
      <c r="C2579" t="e">
        <f ca="1">'Шестипредметные наборы'!$G29/COUNT('Список покупок'!$A$2:$A$31)</f>
        <v>#N/A</v>
      </c>
      <c r="D2579" t="e">
        <f ca="1">'Шестипредметные наборы'!$G29/INDIRECT(ADDRESS(MATCH(A2579,Таблицы!$AB$3:$AB$254)+1,6,,,Таблицы!$AB$1))</f>
        <v>#N/A</v>
      </c>
      <c r="E2579" s="5" t="e">
        <f t="shared" ca="1" si="40"/>
        <v>#N/A</v>
      </c>
    </row>
    <row r="2580" spans="1:5" hidden="1" x14ac:dyDescent="0.3">
      <c r="A2580" t="e">
        <f ca="1">IF('Шестипредметные наборы'!$G30 &gt;=Параметры!$A$2,"{"&amp;'Шестипредметные наборы'!A30&amp;", "&amp;'Шестипредметные наборы'!B30&amp;", "&amp;'Шестипредметные наборы'!C30&amp;", "&amp;'Шестипредметные наборы'!D30&amp;", "&amp;'Шестипредметные наборы'!E30&amp;"}","")</f>
        <v>#N/A</v>
      </c>
      <c r="B2580" t="e">
        <f ca="1">IF('Шестипредметные наборы'!$G30 &gt;=Параметры!$A$2,"{"&amp;'Шестипредметные наборы'!F30&amp;"}","")</f>
        <v>#N/A</v>
      </c>
      <c r="C2580" t="e">
        <f ca="1">'Шестипредметные наборы'!$G30/COUNT('Список покупок'!$A$2:$A$31)</f>
        <v>#N/A</v>
      </c>
      <c r="D2580" t="e">
        <f ca="1">'Шестипредметные наборы'!$G30/INDIRECT(ADDRESS(MATCH(A2580,Таблицы!$AB$3:$AB$254)+1,6,,,Таблицы!$AB$1))</f>
        <v>#N/A</v>
      </c>
      <c r="E2580" s="5" t="e">
        <f t="shared" ca="1" si="40"/>
        <v>#N/A</v>
      </c>
    </row>
    <row r="2581" spans="1:5" hidden="1" x14ac:dyDescent="0.3">
      <c r="A2581" t="e">
        <f ca="1">IF('Шестипредметные наборы'!$G31 &gt;=Параметры!$A$2,"{"&amp;'Шестипредметные наборы'!A31&amp;", "&amp;'Шестипредметные наборы'!B31&amp;", "&amp;'Шестипредметные наборы'!C31&amp;", "&amp;'Шестипредметные наборы'!D31&amp;", "&amp;'Шестипредметные наборы'!E31&amp;"}","")</f>
        <v>#N/A</v>
      </c>
      <c r="B2581" t="e">
        <f ca="1">IF('Шестипредметные наборы'!$G31 &gt;=Параметры!$A$2,"{"&amp;'Шестипредметные наборы'!F31&amp;"}","")</f>
        <v>#N/A</v>
      </c>
      <c r="C2581" t="e">
        <f ca="1">'Шестипредметные наборы'!$G31/COUNT('Список покупок'!$A$2:$A$31)</f>
        <v>#N/A</v>
      </c>
      <c r="D2581" t="e">
        <f ca="1">'Шестипредметные наборы'!$G31/INDIRECT(ADDRESS(MATCH(A2581,Таблицы!$AB$3:$AB$254)+1,6,,,Таблицы!$AB$1))</f>
        <v>#N/A</v>
      </c>
      <c r="E2581" s="5" t="e">
        <f t="shared" ca="1" si="40"/>
        <v>#N/A</v>
      </c>
    </row>
    <row r="2582" spans="1:5" hidden="1" x14ac:dyDescent="0.3">
      <c r="A2582" t="e">
        <f ca="1">IF('Шестипредметные наборы'!$G32 &gt;=Параметры!$A$2,"{"&amp;'Шестипредметные наборы'!A32&amp;", "&amp;'Шестипредметные наборы'!B32&amp;", "&amp;'Шестипредметные наборы'!C32&amp;", "&amp;'Шестипредметные наборы'!D32&amp;", "&amp;'Шестипредметные наборы'!E32&amp;"}","")</f>
        <v>#N/A</v>
      </c>
      <c r="B2582" t="e">
        <f ca="1">IF('Шестипредметные наборы'!$G32 &gt;=Параметры!$A$2,"{"&amp;'Шестипредметные наборы'!F32&amp;"}","")</f>
        <v>#N/A</v>
      </c>
      <c r="C2582" t="e">
        <f ca="1">'Шестипредметные наборы'!$G32/COUNT('Список покупок'!$A$2:$A$31)</f>
        <v>#N/A</v>
      </c>
      <c r="D2582" t="e">
        <f ca="1">'Шестипредметные наборы'!$G32/INDIRECT(ADDRESS(MATCH(A2582,Таблицы!$AB$3:$AB$254)+1,6,,,Таблицы!$AB$1))</f>
        <v>#N/A</v>
      </c>
      <c r="E2582" s="5" t="e">
        <f t="shared" ca="1" si="40"/>
        <v>#N/A</v>
      </c>
    </row>
    <row r="2583" spans="1:5" hidden="1" x14ac:dyDescent="0.3">
      <c r="A2583" t="e">
        <f ca="1">IF('Шестипредметные наборы'!$G33 &gt;=Параметры!$A$2,"{"&amp;'Шестипредметные наборы'!A33&amp;", "&amp;'Шестипредметные наборы'!B33&amp;", "&amp;'Шестипредметные наборы'!C33&amp;", "&amp;'Шестипредметные наборы'!D33&amp;", "&amp;'Шестипредметные наборы'!E33&amp;"}","")</f>
        <v>#N/A</v>
      </c>
      <c r="B2583" t="e">
        <f ca="1">IF('Шестипредметные наборы'!$G33 &gt;=Параметры!$A$2,"{"&amp;'Шестипредметные наборы'!F33&amp;"}","")</f>
        <v>#N/A</v>
      </c>
      <c r="C2583" t="e">
        <f ca="1">'Шестипредметные наборы'!$G33/COUNT('Список покупок'!$A$2:$A$31)</f>
        <v>#N/A</v>
      </c>
      <c r="D2583" t="e">
        <f ca="1">'Шестипредметные наборы'!$G33/INDIRECT(ADDRESS(MATCH(A2583,Таблицы!$AB$3:$AB$254)+1,6,,,Таблицы!$AB$1))</f>
        <v>#N/A</v>
      </c>
      <c r="E2583" s="5" t="e">
        <f t="shared" ca="1" si="40"/>
        <v>#N/A</v>
      </c>
    </row>
    <row r="2584" spans="1:5" hidden="1" x14ac:dyDescent="0.3">
      <c r="A2584" t="e">
        <f ca="1">IF('Шестипредметные наборы'!$G34 &gt;=Параметры!$A$2,"{"&amp;'Шестипредметные наборы'!A34&amp;", "&amp;'Шестипредметные наборы'!B34&amp;", "&amp;'Шестипредметные наборы'!C34&amp;", "&amp;'Шестипредметные наборы'!D34&amp;", "&amp;'Шестипредметные наборы'!E34&amp;"}","")</f>
        <v>#N/A</v>
      </c>
      <c r="B2584" t="e">
        <f ca="1">IF('Шестипредметные наборы'!$G34 &gt;=Параметры!$A$2,"{"&amp;'Шестипредметные наборы'!F34&amp;"}","")</f>
        <v>#N/A</v>
      </c>
      <c r="C2584" t="e">
        <f ca="1">'Шестипредметные наборы'!$G34/COUNT('Список покупок'!$A$2:$A$31)</f>
        <v>#N/A</v>
      </c>
      <c r="D2584" t="e">
        <f ca="1">'Шестипредметные наборы'!$G34/INDIRECT(ADDRESS(MATCH(A2584,Таблицы!$AB$3:$AB$254)+1,6,,,Таблицы!$AB$1))</f>
        <v>#N/A</v>
      </c>
      <c r="E2584" s="5" t="e">
        <f t="shared" ca="1" si="40"/>
        <v>#N/A</v>
      </c>
    </row>
    <row r="2585" spans="1:5" hidden="1" x14ac:dyDescent="0.3">
      <c r="A2585" t="e">
        <f ca="1">IF('Шестипредметные наборы'!$G35 &gt;=Параметры!$A$2,"{"&amp;'Шестипредметные наборы'!A35&amp;", "&amp;'Шестипредметные наборы'!B35&amp;", "&amp;'Шестипредметные наборы'!C35&amp;", "&amp;'Шестипредметные наборы'!D35&amp;", "&amp;'Шестипредметные наборы'!E35&amp;"}","")</f>
        <v>#N/A</v>
      </c>
      <c r="B2585" t="e">
        <f ca="1">IF('Шестипредметные наборы'!$G35 &gt;=Параметры!$A$2,"{"&amp;'Шестипредметные наборы'!F35&amp;"}","")</f>
        <v>#N/A</v>
      </c>
      <c r="C2585" t="e">
        <f ca="1">'Шестипредметные наборы'!$G35/COUNT('Список покупок'!$A$2:$A$31)</f>
        <v>#N/A</v>
      </c>
      <c r="D2585" t="e">
        <f ca="1">'Шестипредметные наборы'!$G35/INDIRECT(ADDRESS(MATCH(A2585,Таблицы!$AB$3:$AB$254)+1,6,,,Таблицы!$AB$1))</f>
        <v>#N/A</v>
      </c>
      <c r="E2585" s="5" t="e">
        <f t="shared" ca="1" si="40"/>
        <v>#N/A</v>
      </c>
    </row>
    <row r="2586" spans="1:5" hidden="1" x14ac:dyDescent="0.3">
      <c r="A2586" t="e">
        <f ca="1">IF('Шестипредметные наборы'!$G36 &gt;=Параметры!$A$2,"{"&amp;'Шестипредметные наборы'!A36&amp;", "&amp;'Шестипредметные наборы'!B36&amp;", "&amp;'Шестипредметные наборы'!C36&amp;", "&amp;'Шестипредметные наборы'!D36&amp;", "&amp;'Шестипредметные наборы'!E36&amp;"}","")</f>
        <v>#N/A</v>
      </c>
      <c r="B2586" t="e">
        <f ca="1">IF('Шестипредметные наборы'!$G36 &gt;=Параметры!$A$2,"{"&amp;'Шестипредметные наборы'!F36&amp;"}","")</f>
        <v>#N/A</v>
      </c>
      <c r="C2586" t="e">
        <f ca="1">'Шестипредметные наборы'!$G36/COUNT('Список покупок'!$A$2:$A$31)</f>
        <v>#N/A</v>
      </c>
      <c r="D2586" t="e">
        <f ca="1">'Шестипредметные наборы'!$G36/INDIRECT(ADDRESS(MATCH(A2586,Таблицы!$AB$3:$AB$254)+1,6,,,Таблицы!$AB$1))</f>
        <v>#N/A</v>
      </c>
      <c r="E2586" s="5" t="e">
        <f t="shared" ca="1" si="40"/>
        <v>#N/A</v>
      </c>
    </row>
    <row r="2587" spans="1:5" hidden="1" x14ac:dyDescent="0.3">
      <c r="A2587" t="e">
        <f ca="1">IF('Шестипредметные наборы'!$G37 &gt;=Параметры!$A$2,"{"&amp;'Шестипредметные наборы'!A37&amp;", "&amp;'Шестипредметные наборы'!B37&amp;", "&amp;'Шестипредметные наборы'!C37&amp;", "&amp;'Шестипредметные наборы'!D37&amp;", "&amp;'Шестипредметные наборы'!E37&amp;"}","")</f>
        <v>#N/A</v>
      </c>
      <c r="B2587" t="e">
        <f ca="1">IF('Шестипредметные наборы'!$G37 &gt;=Параметры!$A$2,"{"&amp;'Шестипредметные наборы'!F37&amp;"}","")</f>
        <v>#N/A</v>
      </c>
      <c r="C2587" t="e">
        <f ca="1">'Шестипредметные наборы'!$G37/COUNT('Список покупок'!$A$2:$A$31)</f>
        <v>#N/A</v>
      </c>
      <c r="D2587" t="e">
        <f ca="1">'Шестипредметные наборы'!$G37/INDIRECT(ADDRESS(MATCH(A2587,Таблицы!$AB$3:$AB$254)+1,6,,,Таблицы!$AB$1))</f>
        <v>#N/A</v>
      </c>
      <c r="E2587" s="5" t="e">
        <f t="shared" ca="1" si="40"/>
        <v>#N/A</v>
      </c>
    </row>
    <row r="2588" spans="1:5" hidden="1" x14ac:dyDescent="0.3">
      <c r="A2588" t="e">
        <f ca="1">IF('Шестипредметные наборы'!$G38 &gt;=Параметры!$A$2,"{"&amp;'Шестипредметные наборы'!A38&amp;", "&amp;'Шестипредметные наборы'!B38&amp;", "&amp;'Шестипредметные наборы'!C38&amp;", "&amp;'Шестипредметные наборы'!D38&amp;", "&amp;'Шестипредметные наборы'!E38&amp;"}","")</f>
        <v>#N/A</v>
      </c>
      <c r="B2588" t="e">
        <f ca="1">IF('Шестипредметные наборы'!$G38 &gt;=Параметры!$A$2,"{"&amp;'Шестипредметные наборы'!F38&amp;"}","")</f>
        <v>#N/A</v>
      </c>
      <c r="C2588" t="e">
        <f ca="1">'Шестипредметные наборы'!$G38/COUNT('Список покупок'!$A$2:$A$31)</f>
        <v>#N/A</v>
      </c>
      <c r="D2588" t="e">
        <f ca="1">'Шестипредметные наборы'!$G38/INDIRECT(ADDRESS(MATCH(A2588,Таблицы!$AB$3:$AB$254)+1,6,,,Таблицы!$AB$1))</f>
        <v>#N/A</v>
      </c>
      <c r="E2588" s="5" t="e">
        <f t="shared" ca="1" si="40"/>
        <v>#N/A</v>
      </c>
    </row>
    <row r="2589" spans="1:5" hidden="1" x14ac:dyDescent="0.3">
      <c r="A2589" t="e">
        <f ca="1">IF('Шестипредметные наборы'!$G39 &gt;=Параметры!$A$2,"{"&amp;'Шестипредметные наборы'!A39&amp;", "&amp;'Шестипредметные наборы'!B39&amp;", "&amp;'Шестипредметные наборы'!C39&amp;", "&amp;'Шестипредметные наборы'!D39&amp;", "&amp;'Шестипредметные наборы'!E39&amp;"}","")</f>
        <v>#N/A</v>
      </c>
      <c r="B2589" t="e">
        <f ca="1">IF('Шестипредметные наборы'!$G39 &gt;=Параметры!$A$2,"{"&amp;'Шестипредметные наборы'!F39&amp;"}","")</f>
        <v>#N/A</v>
      </c>
      <c r="C2589" t="e">
        <f ca="1">'Шестипредметные наборы'!$G39/COUNT('Список покупок'!$A$2:$A$31)</f>
        <v>#N/A</v>
      </c>
      <c r="D2589" t="e">
        <f ca="1">'Шестипредметные наборы'!$G39/INDIRECT(ADDRESS(MATCH(A2589,Таблицы!$AB$3:$AB$254)+1,6,,,Таблицы!$AB$1))</f>
        <v>#N/A</v>
      </c>
      <c r="E2589" s="5" t="e">
        <f t="shared" ca="1" si="40"/>
        <v>#N/A</v>
      </c>
    </row>
    <row r="2590" spans="1:5" hidden="1" x14ac:dyDescent="0.3">
      <c r="A2590" t="e">
        <f ca="1">IF('Шестипредметные наборы'!$G40 &gt;=Параметры!$A$2,"{"&amp;'Шестипредметные наборы'!A40&amp;", "&amp;'Шестипредметные наборы'!B40&amp;", "&amp;'Шестипредметные наборы'!C40&amp;", "&amp;'Шестипредметные наборы'!D40&amp;", "&amp;'Шестипредметные наборы'!E40&amp;"}","")</f>
        <v>#N/A</v>
      </c>
      <c r="B2590" t="e">
        <f ca="1">IF('Шестипредметные наборы'!$G40 &gt;=Параметры!$A$2,"{"&amp;'Шестипредметные наборы'!F40&amp;"}","")</f>
        <v>#N/A</v>
      </c>
      <c r="C2590" t="e">
        <f ca="1">'Шестипредметные наборы'!$G40/COUNT('Список покупок'!$A$2:$A$31)</f>
        <v>#N/A</v>
      </c>
      <c r="D2590" t="e">
        <f ca="1">'Шестипредметные наборы'!$G40/INDIRECT(ADDRESS(MATCH(A2590,Таблицы!$AB$3:$AB$254)+1,6,,,Таблицы!$AB$1))</f>
        <v>#N/A</v>
      </c>
      <c r="E2590" s="5" t="e">
        <f t="shared" ca="1" si="40"/>
        <v>#N/A</v>
      </c>
    </row>
    <row r="2591" spans="1:5" hidden="1" x14ac:dyDescent="0.3">
      <c r="A2591" t="e">
        <f ca="1">IF('Шестипредметные наборы'!$G41 &gt;=Параметры!$A$2,"{"&amp;'Шестипредметные наборы'!A41&amp;", "&amp;'Шестипредметные наборы'!B41&amp;", "&amp;'Шестипредметные наборы'!C41&amp;", "&amp;'Шестипредметные наборы'!D41&amp;", "&amp;'Шестипредметные наборы'!E41&amp;"}","")</f>
        <v>#N/A</v>
      </c>
      <c r="B2591" t="e">
        <f ca="1">IF('Шестипредметные наборы'!$G41 &gt;=Параметры!$A$2,"{"&amp;'Шестипредметные наборы'!F41&amp;"}","")</f>
        <v>#N/A</v>
      </c>
      <c r="C2591" t="e">
        <f ca="1">'Шестипредметные наборы'!$G41/COUNT('Список покупок'!$A$2:$A$31)</f>
        <v>#N/A</v>
      </c>
      <c r="D2591" t="e">
        <f ca="1">'Шестипредметные наборы'!$G41/INDIRECT(ADDRESS(MATCH(A2591,Таблицы!$AB$3:$AB$254)+1,6,,,Таблицы!$AB$1))</f>
        <v>#N/A</v>
      </c>
      <c r="E2591" s="5" t="e">
        <f t="shared" ca="1" si="40"/>
        <v>#N/A</v>
      </c>
    </row>
    <row r="2592" spans="1:5" hidden="1" x14ac:dyDescent="0.3">
      <c r="A2592" t="e">
        <f ca="1">IF('Шестипредметные наборы'!$G42 &gt;=Параметры!$A$2,"{"&amp;'Шестипредметные наборы'!A42&amp;", "&amp;'Шестипредметные наборы'!B42&amp;", "&amp;'Шестипредметные наборы'!C42&amp;", "&amp;'Шестипредметные наборы'!D42&amp;", "&amp;'Шестипредметные наборы'!E42&amp;"}","")</f>
        <v>#N/A</v>
      </c>
      <c r="B2592" t="e">
        <f ca="1">IF('Шестипредметные наборы'!$G42 &gt;=Параметры!$A$2,"{"&amp;'Шестипредметные наборы'!F42&amp;"}","")</f>
        <v>#N/A</v>
      </c>
      <c r="C2592" t="e">
        <f ca="1">'Шестипредметные наборы'!$G42/COUNT('Список покупок'!$A$2:$A$31)</f>
        <v>#N/A</v>
      </c>
      <c r="D2592" t="e">
        <f ca="1">'Шестипредметные наборы'!$G42/INDIRECT(ADDRESS(MATCH(A2592,Таблицы!$AB$3:$AB$254)+1,6,,,Таблицы!$AB$1))</f>
        <v>#N/A</v>
      </c>
      <c r="E2592" s="5" t="e">
        <f t="shared" ca="1" si="40"/>
        <v>#N/A</v>
      </c>
    </row>
    <row r="2593" spans="1:5" hidden="1" x14ac:dyDescent="0.3">
      <c r="A2593" t="e">
        <f ca="1">IF('Шестипредметные наборы'!$G43 &gt;=Параметры!$A$2,"{"&amp;'Шестипредметные наборы'!A43&amp;", "&amp;'Шестипредметные наборы'!B43&amp;", "&amp;'Шестипредметные наборы'!C43&amp;", "&amp;'Шестипредметные наборы'!D43&amp;", "&amp;'Шестипредметные наборы'!E43&amp;"}","")</f>
        <v>#N/A</v>
      </c>
      <c r="B2593" t="e">
        <f ca="1">IF('Шестипредметные наборы'!$G43 &gt;=Параметры!$A$2,"{"&amp;'Шестипредметные наборы'!F43&amp;"}","")</f>
        <v>#N/A</v>
      </c>
      <c r="C2593" t="e">
        <f ca="1">'Шестипредметные наборы'!$G43/COUNT('Список покупок'!$A$2:$A$31)</f>
        <v>#N/A</v>
      </c>
      <c r="D2593" t="e">
        <f ca="1">'Шестипредметные наборы'!$G43/INDIRECT(ADDRESS(MATCH(A2593,Таблицы!$AB$3:$AB$254)+1,6,,,Таблицы!$AB$1))</f>
        <v>#N/A</v>
      </c>
      <c r="E2593" s="5" t="e">
        <f t="shared" ca="1" si="40"/>
        <v>#N/A</v>
      </c>
    </row>
    <row r="2594" spans="1:5" hidden="1" x14ac:dyDescent="0.3">
      <c r="A2594" t="e">
        <f ca="1">IF('Шестипредметные наборы'!$G44 &gt;=Параметры!$A$2,"{"&amp;'Шестипредметные наборы'!A44&amp;", "&amp;'Шестипредметные наборы'!B44&amp;", "&amp;'Шестипредметные наборы'!C44&amp;", "&amp;'Шестипредметные наборы'!D44&amp;", "&amp;'Шестипредметные наборы'!E44&amp;"}","")</f>
        <v>#N/A</v>
      </c>
      <c r="B2594" t="e">
        <f ca="1">IF('Шестипредметные наборы'!$G44 &gt;=Параметры!$A$2,"{"&amp;'Шестипредметные наборы'!F44&amp;"}","")</f>
        <v>#N/A</v>
      </c>
      <c r="C2594" t="e">
        <f ca="1">'Шестипредметные наборы'!$G44/COUNT('Список покупок'!$A$2:$A$31)</f>
        <v>#N/A</v>
      </c>
      <c r="D2594" t="e">
        <f ca="1">'Шестипредметные наборы'!$G44/INDIRECT(ADDRESS(MATCH(A2594,Таблицы!$AB$3:$AB$254)+1,6,,,Таблицы!$AB$1))</f>
        <v>#N/A</v>
      </c>
      <c r="E2594" s="5" t="e">
        <f t="shared" ca="1" si="40"/>
        <v>#N/A</v>
      </c>
    </row>
    <row r="2595" spans="1:5" hidden="1" x14ac:dyDescent="0.3">
      <c r="A2595" t="e">
        <f ca="1">IF('Шестипредметные наборы'!$G45 &gt;=Параметры!$A$2,"{"&amp;'Шестипредметные наборы'!A45&amp;", "&amp;'Шестипредметные наборы'!B45&amp;", "&amp;'Шестипредметные наборы'!C45&amp;", "&amp;'Шестипредметные наборы'!D45&amp;", "&amp;'Шестипредметные наборы'!E45&amp;"}","")</f>
        <v>#N/A</v>
      </c>
      <c r="B2595" t="e">
        <f ca="1">IF('Шестипредметные наборы'!$G45 &gt;=Параметры!$A$2,"{"&amp;'Шестипредметные наборы'!F45&amp;"}","")</f>
        <v>#N/A</v>
      </c>
      <c r="C2595" t="e">
        <f ca="1">'Шестипредметные наборы'!$G45/COUNT('Список покупок'!$A$2:$A$31)</f>
        <v>#N/A</v>
      </c>
      <c r="D2595" t="e">
        <f ca="1">'Шестипредметные наборы'!$G45/INDIRECT(ADDRESS(MATCH(A2595,Таблицы!$AB$3:$AB$254)+1,6,,,Таблицы!$AB$1))</f>
        <v>#N/A</v>
      </c>
      <c r="E2595" s="5" t="e">
        <f t="shared" ca="1" si="40"/>
        <v>#N/A</v>
      </c>
    </row>
    <row r="2596" spans="1:5" hidden="1" x14ac:dyDescent="0.3">
      <c r="A2596" t="e">
        <f ca="1">IF('Шестипредметные наборы'!$G46 &gt;=Параметры!$A$2,"{"&amp;'Шестипредметные наборы'!A46&amp;", "&amp;'Шестипредметные наборы'!B46&amp;", "&amp;'Шестипредметные наборы'!C46&amp;", "&amp;'Шестипредметные наборы'!D46&amp;", "&amp;'Шестипредметные наборы'!E46&amp;"}","")</f>
        <v>#N/A</v>
      </c>
      <c r="B2596" t="e">
        <f ca="1">IF('Шестипредметные наборы'!$G46 &gt;=Параметры!$A$2,"{"&amp;'Шестипредметные наборы'!F46&amp;"}","")</f>
        <v>#N/A</v>
      </c>
      <c r="C2596" t="e">
        <f ca="1">'Шестипредметные наборы'!$G46/COUNT('Список покупок'!$A$2:$A$31)</f>
        <v>#N/A</v>
      </c>
      <c r="D2596" t="e">
        <f ca="1">'Шестипредметные наборы'!$G46/INDIRECT(ADDRESS(MATCH(A2596,Таблицы!$AB$3:$AB$254)+1,6,,,Таблицы!$AB$1))</f>
        <v>#N/A</v>
      </c>
      <c r="E2596" s="5" t="e">
        <f t="shared" ca="1" si="40"/>
        <v>#N/A</v>
      </c>
    </row>
    <row r="2597" spans="1:5" hidden="1" x14ac:dyDescent="0.3">
      <c r="A2597" t="e">
        <f ca="1">IF('Шестипредметные наборы'!$G47 &gt;=Параметры!$A$2,"{"&amp;'Шестипредметные наборы'!A47&amp;", "&amp;'Шестипредметные наборы'!B47&amp;", "&amp;'Шестипредметные наборы'!C47&amp;", "&amp;'Шестипредметные наборы'!D47&amp;", "&amp;'Шестипредметные наборы'!E47&amp;"}","")</f>
        <v>#N/A</v>
      </c>
      <c r="B2597" t="e">
        <f ca="1">IF('Шестипредметные наборы'!$G47 &gt;=Параметры!$A$2,"{"&amp;'Шестипредметные наборы'!F47&amp;"}","")</f>
        <v>#N/A</v>
      </c>
      <c r="C2597" t="e">
        <f ca="1">'Шестипредметные наборы'!$G47/COUNT('Список покупок'!$A$2:$A$31)</f>
        <v>#N/A</v>
      </c>
      <c r="D2597" t="e">
        <f ca="1">'Шестипредметные наборы'!$G47/INDIRECT(ADDRESS(MATCH(A2597,Таблицы!$AB$3:$AB$254)+1,6,,,Таблицы!$AB$1))</f>
        <v>#N/A</v>
      </c>
      <c r="E2597" s="5" t="e">
        <f t="shared" ca="1" si="40"/>
        <v>#N/A</v>
      </c>
    </row>
    <row r="2598" spans="1:5" hidden="1" x14ac:dyDescent="0.3">
      <c r="A2598" t="e">
        <f ca="1">IF('Шестипредметные наборы'!$G48 &gt;=Параметры!$A$2,"{"&amp;'Шестипредметные наборы'!A48&amp;", "&amp;'Шестипредметные наборы'!B48&amp;", "&amp;'Шестипредметные наборы'!C48&amp;", "&amp;'Шестипредметные наборы'!D48&amp;", "&amp;'Шестипредметные наборы'!E48&amp;"}","")</f>
        <v>#N/A</v>
      </c>
      <c r="B2598" t="e">
        <f ca="1">IF('Шестипредметные наборы'!$G48 &gt;=Параметры!$A$2,"{"&amp;'Шестипредметные наборы'!F48&amp;"}","")</f>
        <v>#N/A</v>
      </c>
      <c r="C2598" t="e">
        <f ca="1">'Шестипредметные наборы'!$G48/COUNT('Список покупок'!$A$2:$A$31)</f>
        <v>#N/A</v>
      </c>
      <c r="D2598" t="e">
        <f ca="1">'Шестипредметные наборы'!$G48/INDIRECT(ADDRESS(MATCH(A2598,Таблицы!$AB$3:$AB$254)+1,6,,,Таблицы!$AB$1))</f>
        <v>#N/A</v>
      </c>
      <c r="E2598" s="5" t="e">
        <f t="shared" ca="1" si="40"/>
        <v>#N/A</v>
      </c>
    </row>
    <row r="2599" spans="1:5" hidden="1" x14ac:dyDescent="0.3">
      <c r="A2599" t="e">
        <f ca="1">IF('Шестипредметные наборы'!$G49 &gt;=Параметры!$A$2,"{"&amp;'Шестипредметные наборы'!A49&amp;", "&amp;'Шестипредметные наборы'!B49&amp;", "&amp;'Шестипредметные наборы'!C49&amp;", "&amp;'Шестипредметные наборы'!D49&amp;", "&amp;'Шестипредметные наборы'!E49&amp;"}","")</f>
        <v>#N/A</v>
      </c>
      <c r="B2599" t="e">
        <f ca="1">IF('Шестипредметные наборы'!$G49 &gt;=Параметры!$A$2,"{"&amp;'Шестипредметные наборы'!F49&amp;"}","")</f>
        <v>#N/A</v>
      </c>
      <c r="C2599" t="e">
        <f ca="1">'Шестипредметные наборы'!$G49/COUNT('Список покупок'!$A$2:$A$31)</f>
        <v>#N/A</v>
      </c>
      <c r="D2599" t="e">
        <f ca="1">'Шестипредметные наборы'!$G49/INDIRECT(ADDRESS(MATCH(A2599,Таблицы!$AB$3:$AB$254)+1,6,,,Таблицы!$AB$1))</f>
        <v>#N/A</v>
      </c>
      <c r="E2599" s="5" t="e">
        <f t="shared" ca="1" si="40"/>
        <v>#N/A</v>
      </c>
    </row>
    <row r="2600" spans="1:5" hidden="1" x14ac:dyDescent="0.3">
      <c r="A2600" t="e">
        <f ca="1">IF('Шестипредметные наборы'!$G50 &gt;=Параметры!$A$2,"{"&amp;'Шестипредметные наборы'!A50&amp;", "&amp;'Шестипредметные наборы'!B50&amp;", "&amp;'Шестипредметные наборы'!C50&amp;", "&amp;'Шестипредметные наборы'!D50&amp;", "&amp;'Шестипредметные наборы'!E50&amp;"}","")</f>
        <v>#N/A</v>
      </c>
      <c r="B2600" t="e">
        <f ca="1">IF('Шестипредметные наборы'!$G50 &gt;=Параметры!$A$2,"{"&amp;'Шестипредметные наборы'!F50&amp;"}","")</f>
        <v>#N/A</v>
      </c>
      <c r="C2600" t="e">
        <f ca="1">'Шестипредметные наборы'!$G50/COUNT('Список покупок'!$A$2:$A$31)</f>
        <v>#N/A</v>
      </c>
      <c r="D2600" t="e">
        <f ca="1">'Шестипредметные наборы'!$G50/INDIRECT(ADDRESS(MATCH(A2600,Таблицы!$AB$3:$AB$254)+1,6,,,Таблицы!$AB$1))</f>
        <v>#N/A</v>
      </c>
      <c r="E2600" s="5" t="e">
        <f t="shared" ca="1" si="40"/>
        <v>#N/A</v>
      </c>
    </row>
    <row r="2601" spans="1:5" hidden="1" x14ac:dyDescent="0.3">
      <c r="A2601" t="e">
        <f ca="1">IF('Шестипредметные наборы'!$G51 &gt;=Параметры!$A$2,"{"&amp;'Шестипредметные наборы'!A51&amp;", "&amp;'Шестипредметные наборы'!B51&amp;", "&amp;'Шестипредметные наборы'!C51&amp;", "&amp;'Шестипредметные наборы'!D51&amp;", "&amp;'Шестипредметные наборы'!E51&amp;"}","")</f>
        <v>#N/A</v>
      </c>
      <c r="B2601" t="e">
        <f ca="1">IF('Шестипредметные наборы'!$G51 &gt;=Параметры!$A$2,"{"&amp;'Шестипредметные наборы'!F51&amp;"}","")</f>
        <v>#N/A</v>
      </c>
      <c r="C2601" t="e">
        <f ca="1">'Шестипредметные наборы'!$G51/COUNT('Список покупок'!$A$2:$A$31)</f>
        <v>#N/A</v>
      </c>
      <c r="D2601" t="e">
        <f ca="1">'Шестипредметные наборы'!$G51/INDIRECT(ADDRESS(MATCH(A2601,Таблицы!$AB$3:$AB$254)+1,6,,,Таблицы!$AB$1))</f>
        <v>#N/A</v>
      </c>
      <c r="E2601" s="5" t="e">
        <f t="shared" ca="1" si="40"/>
        <v>#N/A</v>
      </c>
    </row>
    <row r="2602" spans="1:5" hidden="1" x14ac:dyDescent="0.3">
      <c r="A2602" t="e">
        <f ca="1">IF('Шестипредметные наборы'!$G52 &gt;=Параметры!$A$2,"{"&amp;'Шестипредметные наборы'!A52&amp;", "&amp;'Шестипредметные наборы'!B52&amp;", "&amp;'Шестипредметные наборы'!C52&amp;", "&amp;'Шестипредметные наборы'!D52&amp;", "&amp;'Шестипредметные наборы'!E52&amp;"}","")</f>
        <v>#N/A</v>
      </c>
      <c r="B2602" t="e">
        <f ca="1">IF('Шестипредметные наборы'!$G52 &gt;=Параметры!$A$2,"{"&amp;'Шестипредметные наборы'!F52&amp;"}","")</f>
        <v>#N/A</v>
      </c>
      <c r="C2602" t="e">
        <f ca="1">'Шестипредметные наборы'!$G52/COUNT('Список покупок'!$A$2:$A$31)</f>
        <v>#N/A</v>
      </c>
      <c r="D2602" t="e">
        <f ca="1">'Шестипредметные наборы'!$G52/INDIRECT(ADDRESS(MATCH(A2602,Таблицы!$AB$3:$AB$254)+1,6,,,Таблицы!$AB$1))</f>
        <v>#N/A</v>
      </c>
      <c r="E2602" s="5" t="e">
        <f t="shared" ca="1" si="40"/>
        <v>#N/A</v>
      </c>
    </row>
    <row r="2603" spans="1:5" hidden="1" x14ac:dyDescent="0.3">
      <c r="A2603" t="e">
        <f ca="1">IF('Шестипредметные наборы'!$G53 &gt;=Параметры!$A$2,"{"&amp;'Шестипредметные наборы'!A53&amp;", "&amp;'Шестипредметные наборы'!B53&amp;", "&amp;'Шестипредметные наборы'!C53&amp;", "&amp;'Шестипредметные наборы'!D53&amp;", "&amp;'Шестипредметные наборы'!E53&amp;"}","")</f>
        <v>#N/A</v>
      </c>
      <c r="B2603" t="e">
        <f ca="1">IF('Шестипредметные наборы'!$G53 &gt;=Параметры!$A$2,"{"&amp;'Шестипредметные наборы'!F53&amp;"}","")</f>
        <v>#N/A</v>
      </c>
      <c r="C2603" t="e">
        <f ca="1">'Шестипредметные наборы'!$G53/COUNT('Список покупок'!$A$2:$A$31)</f>
        <v>#N/A</v>
      </c>
      <c r="D2603" t="e">
        <f ca="1">'Шестипредметные наборы'!$G53/INDIRECT(ADDRESS(MATCH(A2603,Таблицы!$AB$3:$AB$254)+1,6,,,Таблицы!$AB$1))</f>
        <v>#N/A</v>
      </c>
      <c r="E2603" s="5" t="e">
        <f t="shared" ca="1" si="40"/>
        <v>#N/A</v>
      </c>
    </row>
    <row r="2604" spans="1:5" hidden="1" x14ac:dyDescent="0.3">
      <c r="A2604" t="e">
        <f ca="1">IF('Шестипредметные наборы'!$G54 &gt;=Параметры!$A$2,"{"&amp;'Шестипредметные наборы'!A54&amp;", "&amp;'Шестипредметные наборы'!B54&amp;", "&amp;'Шестипредметные наборы'!C54&amp;", "&amp;'Шестипредметные наборы'!D54&amp;", "&amp;'Шестипредметные наборы'!E54&amp;"}","")</f>
        <v>#N/A</v>
      </c>
      <c r="B2604" t="e">
        <f ca="1">IF('Шестипредметные наборы'!$G54 &gt;=Параметры!$A$2,"{"&amp;'Шестипредметные наборы'!F54&amp;"}","")</f>
        <v>#N/A</v>
      </c>
      <c r="C2604" t="e">
        <f ca="1">'Шестипредметные наборы'!$G54/COUNT('Список покупок'!$A$2:$A$31)</f>
        <v>#N/A</v>
      </c>
      <c r="D2604" t="e">
        <f ca="1">'Шестипредметные наборы'!$G54/INDIRECT(ADDRESS(MATCH(A2604,Таблицы!$AB$3:$AB$254)+1,6,,,Таблицы!$AB$1))</f>
        <v>#N/A</v>
      </c>
      <c r="E2604" s="5" t="e">
        <f t="shared" ca="1" si="40"/>
        <v>#N/A</v>
      </c>
    </row>
    <row r="2605" spans="1:5" hidden="1" x14ac:dyDescent="0.3">
      <c r="A2605" t="e">
        <f ca="1">IF('Шестипредметные наборы'!$G55 &gt;=Параметры!$A$2,"{"&amp;'Шестипредметные наборы'!A55&amp;", "&amp;'Шестипредметные наборы'!B55&amp;", "&amp;'Шестипредметные наборы'!C55&amp;", "&amp;'Шестипредметные наборы'!D55&amp;", "&amp;'Шестипредметные наборы'!E55&amp;"}","")</f>
        <v>#N/A</v>
      </c>
      <c r="B2605" t="e">
        <f ca="1">IF('Шестипредметные наборы'!$G55 &gt;=Параметры!$A$2,"{"&amp;'Шестипредметные наборы'!F55&amp;"}","")</f>
        <v>#N/A</v>
      </c>
      <c r="C2605" t="e">
        <f ca="1">'Шестипредметные наборы'!$G55/COUNT('Список покупок'!$A$2:$A$31)</f>
        <v>#N/A</v>
      </c>
      <c r="D2605" t="e">
        <f ca="1">'Шестипредметные наборы'!$G55/INDIRECT(ADDRESS(MATCH(A2605,Таблицы!$AB$3:$AB$254)+1,6,,,Таблицы!$AB$1))</f>
        <v>#N/A</v>
      </c>
      <c r="E2605" s="5" t="e">
        <f t="shared" ca="1" si="40"/>
        <v>#N/A</v>
      </c>
    </row>
    <row r="2606" spans="1:5" hidden="1" x14ac:dyDescent="0.3">
      <c r="A2606" t="e">
        <f ca="1">IF('Шестипредметные наборы'!$G56 &gt;=Параметры!$A$2,"{"&amp;'Шестипредметные наборы'!A56&amp;", "&amp;'Шестипредметные наборы'!B56&amp;", "&amp;'Шестипредметные наборы'!C56&amp;", "&amp;'Шестипредметные наборы'!D56&amp;", "&amp;'Шестипредметные наборы'!E56&amp;"}","")</f>
        <v>#N/A</v>
      </c>
      <c r="B2606" t="e">
        <f ca="1">IF('Шестипредметные наборы'!$G56 &gt;=Параметры!$A$2,"{"&amp;'Шестипредметные наборы'!F56&amp;"}","")</f>
        <v>#N/A</v>
      </c>
      <c r="C2606" t="e">
        <f ca="1">'Шестипредметные наборы'!$G56/COUNT('Список покупок'!$A$2:$A$31)</f>
        <v>#N/A</v>
      </c>
      <c r="D2606" t="e">
        <f ca="1">'Шестипредметные наборы'!$G56/INDIRECT(ADDRESS(MATCH(A2606,Таблицы!$AB$3:$AB$254)+1,6,,,Таблицы!$AB$1))</f>
        <v>#N/A</v>
      </c>
      <c r="E2606" s="5" t="e">
        <f t="shared" ca="1" si="40"/>
        <v>#N/A</v>
      </c>
    </row>
    <row r="2607" spans="1:5" hidden="1" x14ac:dyDescent="0.3">
      <c r="A2607" t="e">
        <f ca="1">IF('Шестипредметные наборы'!$G57 &gt;=Параметры!$A$2,"{"&amp;'Шестипредметные наборы'!A57&amp;", "&amp;'Шестипредметные наборы'!B57&amp;", "&amp;'Шестипредметные наборы'!C57&amp;", "&amp;'Шестипредметные наборы'!D57&amp;", "&amp;'Шестипредметные наборы'!E57&amp;"}","")</f>
        <v>#N/A</v>
      </c>
      <c r="B2607" t="e">
        <f ca="1">IF('Шестипредметные наборы'!$G57 &gt;=Параметры!$A$2,"{"&amp;'Шестипредметные наборы'!F57&amp;"}","")</f>
        <v>#N/A</v>
      </c>
      <c r="C2607" t="e">
        <f ca="1">'Шестипредметные наборы'!$G57/COUNT('Список покупок'!$A$2:$A$31)</f>
        <v>#N/A</v>
      </c>
      <c r="D2607" t="e">
        <f ca="1">'Шестипредметные наборы'!$G57/INDIRECT(ADDRESS(MATCH(A2607,Таблицы!$AB$3:$AB$254)+1,6,,,Таблицы!$AB$1))</f>
        <v>#N/A</v>
      </c>
      <c r="E2607" s="5" t="e">
        <f t="shared" ca="1" si="40"/>
        <v>#N/A</v>
      </c>
    </row>
    <row r="2608" spans="1:5" hidden="1" x14ac:dyDescent="0.3">
      <c r="A2608" t="e">
        <f ca="1">IF('Шестипредметные наборы'!$G58 &gt;=Параметры!$A$2,"{"&amp;'Шестипредметные наборы'!A58&amp;", "&amp;'Шестипредметные наборы'!B58&amp;", "&amp;'Шестипредметные наборы'!C58&amp;", "&amp;'Шестипредметные наборы'!D58&amp;", "&amp;'Шестипредметные наборы'!E58&amp;"}","")</f>
        <v>#N/A</v>
      </c>
      <c r="B2608" t="e">
        <f ca="1">IF('Шестипредметные наборы'!$G58 &gt;=Параметры!$A$2,"{"&amp;'Шестипредметные наборы'!F58&amp;"}","")</f>
        <v>#N/A</v>
      </c>
      <c r="C2608" t="e">
        <f ca="1">'Шестипредметные наборы'!$G58/COUNT('Список покупок'!$A$2:$A$31)</f>
        <v>#N/A</v>
      </c>
      <c r="D2608" t="e">
        <f ca="1">'Шестипредметные наборы'!$G58/INDIRECT(ADDRESS(MATCH(A2608,Таблицы!$AB$3:$AB$254)+1,6,,,Таблицы!$AB$1))</f>
        <v>#N/A</v>
      </c>
      <c r="E2608" s="5" t="e">
        <f t="shared" ca="1" si="40"/>
        <v>#N/A</v>
      </c>
    </row>
    <row r="2609" spans="1:5" hidden="1" x14ac:dyDescent="0.3">
      <c r="A2609" t="e">
        <f ca="1">IF('Шестипредметные наборы'!$G59 &gt;=Параметры!$A$2,"{"&amp;'Шестипредметные наборы'!A59&amp;", "&amp;'Шестипредметные наборы'!B59&amp;", "&amp;'Шестипредметные наборы'!C59&amp;", "&amp;'Шестипредметные наборы'!D59&amp;", "&amp;'Шестипредметные наборы'!E59&amp;"}","")</f>
        <v>#N/A</v>
      </c>
      <c r="B2609" t="e">
        <f ca="1">IF('Шестипредметные наборы'!$G59 &gt;=Параметры!$A$2,"{"&amp;'Шестипредметные наборы'!F59&amp;"}","")</f>
        <v>#N/A</v>
      </c>
      <c r="C2609" t="e">
        <f ca="1">'Шестипредметные наборы'!$G59/COUNT('Список покупок'!$A$2:$A$31)</f>
        <v>#N/A</v>
      </c>
      <c r="D2609" t="e">
        <f ca="1">'Шестипредметные наборы'!$G59/INDIRECT(ADDRESS(MATCH(A2609,Таблицы!$AB$3:$AB$254)+1,6,,,Таблицы!$AB$1))</f>
        <v>#N/A</v>
      </c>
      <c r="E2609" s="5" t="e">
        <f t="shared" ca="1" si="40"/>
        <v>#N/A</v>
      </c>
    </row>
    <row r="2610" spans="1:5" hidden="1" x14ac:dyDescent="0.3">
      <c r="A2610" t="e">
        <f ca="1">IF('Шестипредметные наборы'!$G60 &gt;=Параметры!$A$2,"{"&amp;'Шестипредметные наборы'!A60&amp;", "&amp;'Шестипредметные наборы'!B60&amp;", "&amp;'Шестипредметные наборы'!C60&amp;", "&amp;'Шестипредметные наборы'!D60&amp;", "&amp;'Шестипредметные наборы'!E60&amp;"}","")</f>
        <v>#N/A</v>
      </c>
      <c r="B2610" t="e">
        <f ca="1">IF('Шестипредметные наборы'!$G60 &gt;=Параметры!$A$2,"{"&amp;'Шестипредметные наборы'!F60&amp;"}","")</f>
        <v>#N/A</v>
      </c>
      <c r="C2610" t="e">
        <f ca="1">'Шестипредметные наборы'!$G60/COUNT('Список покупок'!$A$2:$A$31)</f>
        <v>#N/A</v>
      </c>
      <c r="D2610" t="e">
        <f ca="1">'Шестипредметные наборы'!$G60/INDIRECT(ADDRESS(MATCH(A2610,Таблицы!$AB$3:$AB$254)+1,6,,,Таблицы!$AB$1))</f>
        <v>#N/A</v>
      </c>
      <c r="E2610" s="5" t="e">
        <f t="shared" ca="1" si="40"/>
        <v>#N/A</v>
      </c>
    </row>
    <row r="2611" spans="1:5" hidden="1" x14ac:dyDescent="0.3">
      <c r="A2611" t="e">
        <f ca="1">IF('Шестипредметные наборы'!$G61 &gt;=Параметры!$A$2,"{"&amp;'Шестипредметные наборы'!A61&amp;", "&amp;'Шестипредметные наборы'!B61&amp;", "&amp;'Шестипредметные наборы'!C61&amp;", "&amp;'Шестипредметные наборы'!D61&amp;", "&amp;'Шестипредметные наборы'!E61&amp;"}","")</f>
        <v>#N/A</v>
      </c>
      <c r="B2611" t="e">
        <f ca="1">IF('Шестипредметные наборы'!$G61 &gt;=Параметры!$A$2,"{"&amp;'Шестипредметные наборы'!F61&amp;"}","")</f>
        <v>#N/A</v>
      </c>
      <c r="C2611" t="e">
        <f ca="1">'Шестипредметные наборы'!$G61/COUNT('Список покупок'!$A$2:$A$31)</f>
        <v>#N/A</v>
      </c>
      <c r="D2611" t="e">
        <f ca="1">'Шестипредметные наборы'!$G61/INDIRECT(ADDRESS(MATCH(A2611,Таблицы!$AB$3:$AB$254)+1,6,,,Таблицы!$AB$1))</f>
        <v>#N/A</v>
      </c>
      <c r="E2611" s="5" t="e">
        <f t="shared" ca="1" si="40"/>
        <v>#N/A</v>
      </c>
    </row>
    <row r="2612" spans="1:5" hidden="1" x14ac:dyDescent="0.3">
      <c r="A2612" t="e">
        <f ca="1">IF('Шестипредметные наборы'!$G62 &gt;=Параметры!$A$2,"{"&amp;'Шестипредметные наборы'!A62&amp;", "&amp;'Шестипредметные наборы'!B62&amp;", "&amp;'Шестипредметные наборы'!C62&amp;", "&amp;'Шестипредметные наборы'!D62&amp;", "&amp;'Шестипредметные наборы'!E62&amp;"}","")</f>
        <v>#N/A</v>
      </c>
      <c r="B2612" t="e">
        <f ca="1">IF('Шестипредметные наборы'!$G62 &gt;=Параметры!$A$2,"{"&amp;'Шестипредметные наборы'!F62&amp;"}","")</f>
        <v>#N/A</v>
      </c>
      <c r="C2612" t="e">
        <f ca="1">'Шестипредметные наборы'!$G62/COUNT('Список покупок'!$A$2:$A$31)</f>
        <v>#N/A</v>
      </c>
      <c r="D2612" t="e">
        <f ca="1">'Шестипредметные наборы'!$G62/INDIRECT(ADDRESS(MATCH(A2612,Таблицы!$AB$3:$AB$254)+1,6,,,Таблицы!$AB$1))</f>
        <v>#N/A</v>
      </c>
      <c r="E2612" s="5" t="e">
        <f t="shared" ca="1" si="40"/>
        <v>#N/A</v>
      </c>
    </row>
    <row r="2613" spans="1:5" hidden="1" x14ac:dyDescent="0.3">
      <c r="A2613" t="e">
        <f ca="1">IF('Шестипредметные наборы'!$G63 &gt;=Параметры!$A$2,"{"&amp;'Шестипредметные наборы'!A63&amp;", "&amp;'Шестипредметные наборы'!B63&amp;", "&amp;'Шестипредметные наборы'!C63&amp;", "&amp;'Шестипредметные наборы'!D63&amp;", "&amp;'Шестипредметные наборы'!E63&amp;"}","")</f>
        <v>#N/A</v>
      </c>
      <c r="B2613" t="e">
        <f ca="1">IF('Шестипредметные наборы'!$G63 &gt;=Параметры!$A$2,"{"&amp;'Шестипредметные наборы'!F63&amp;"}","")</f>
        <v>#N/A</v>
      </c>
      <c r="C2613" t="e">
        <f ca="1">'Шестипредметные наборы'!$G63/COUNT('Список покупок'!$A$2:$A$31)</f>
        <v>#N/A</v>
      </c>
      <c r="D2613" t="e">
        <f ca="1">'Шестипредметные наборы'!$G63/INDIRECT(ADDRESS(MATCH(A2613,Таблицы!$AB$3:$AB$254)+1,6,,,Таблицы!$AB$1))</f>
        <v>#N/A</v>
      </c>
      <c r="E2613" s="5" t="e">
        <f t="shared" ca="1" si="40"/>
        <v>#N/A</v>
      </c>
    </row>
    <row r="2614" spans="1:5" hidden="1" x14ac:dyDescent="0.3">
      <c r="A2614" t="e">
        <f ca="1">IF('Шестипредметные наборы'!$G64 &gt;=Параметры!$A$2,"{"&amp;'Шестипредметные наборы'!A64&amp;", "&amp;'Шестипредметные наборы'!B64&amp;", "&amp;'Шестипредметные наборы'!C64&amp;", "&amp;'Шестипредметные наборы'!D64&amp;", "&amp;'Шестипредметные наборы'!E64&amp;"}","")</f>
        <v>#N/A</v>
      </c>
      <c r="B2614" t="e">
        <f ca="1">IF('Шестипредметные наборы'!$G64 &gt;=Параметры!$A$2,"{"&amp;'Шестипредметные наборы'!F64&amp;"}","")</f>
        <v>#N/A</v>
      </c>
      <c r="C2614" t="e">
        <f ca="1">'Шестипредметные наборы'!$G64/COUNT('Список покупок'!$A$2:$A$31)</f>
        <v>#N/A</v>
      </c>
      <c r="D2614" t="e">
        <f ca="1">'Шестипредметные наборы'!$G64/INDIRECT(ADDRESS(MATCH(A2614,Таблицы!$AB$3:$AB$254)+1,6,,,Таблицы!$AB$1))</f>
        <v>#N/A</v>
      </c>
      <c r="E2614" s="5" t="e">
        <f t="shared" ca="1" si="40"/>
        <v>#N/A</v>
      </c>
    </row>
    <row r="2615" spans="1:5" hidden="1" x14ac:dyDescent="0.3">
      <c r="A2615" t="e">
        <f ca="1">IF('Шестипредметные наборы'!$G65 &gt;=Параметры!$A$2,"{"&amp;'Шестипредметные наборы'!A65&amp;", "&amp;'Шестипредметные наборы'!B65&amp;", "&amp;'Шестипредметные наборы'!C65&amp;", "&amp;'Шестипредметные наборы'!D65&amp;", "&amp;'Шестипредметные наборы'!E65&amp;"}","")</f>
        <v>#N/A</v>
      </c>
      <c r="B2615" t="e">
        <f ca="1">IF('Шестипредметные наборы'!$G65 &gt;=Параметры!$A$2,"{"&amp;'Шестипредметные наборы'!F65&amp;"}","")</f>
        <v>#N/A</v>
      </c>
      <c r="C2615" t="e">
        <f ca="1">'Шестипредметные наборы'!$G65/COUNT('Список покупок'!$A$2:$A$31)</f>
        <v>#N/A</v>
      </c>
      <c r="D2615" t="e">
        <f ca="1">'Шестипредметные наборы'!$G65/INDIRECT(ADDRESS(MATCH(A2615,Таблицы!$AB$3:$AB$254)+1,6,,,Таблицы!$AB$1))</f>
        <v>#N/A</v>
      </c>
      <c r="E2615" s="5" t="e">
        <f t="shared" ca="1" si="40"/>
        <v>#N/A</v>
      </c>
    </row>
    <row r="2616" spans="1:5" hidden="1" x14ac:dyDescent="0.3">
      <c r="A2616" t="e">
        <f ca="1">IF('Шестипредметные наборы'!$G66 &gt;=Параметры!$A$2,"{"&amp;'Шестипредметные наборы'!A66&amp;", "&amp;'Шестипредметные наборы'!B66&amp;", "&amp;'Шестипредметные наборы'!C66&amp;", "&amp;'Шестипредметные наборы'!D66&amp;", "&amp;'Шестипредметные наборы'!E66&amp;"}","")</f>
        <v>#N/A</v>
      </c>
      <c r="B2616" t="e">
        <f ca="1">IF('Шестипредметные наборы'!$G66 &gt;=Параметры!$A$2,"{"&amp;'Шестипредметные наборы'!F66&amp;"}","")</f>
        <v>#N/A</v>
      </c>
      <c r="C2616" t="e">
        <f ca="1">'Шестипредметные наборы'!$G66/COUNT('Список покупок'!$A$2:$A$31)</f>
        <v>#N/A</v>
      </c>
      <c r="D2616" t="e">
        <f ca="1">'Шестипредметные наборы'!$G66/INDIRECT(ADDRESS(MATCH(A2616,Таблицы!$AB$3:$AB$254)+1,6,,,Таблицы!$AB$1))</f>
        <v>#N/A</v>
      </c>
      <c r="E2616" s="5" t="e">
        <f t="shared" ca="1" si="40"/>
        <v>#N/A</v>
      </c>
    </row>
    <row r="2617" spans="1:5" hidden="1" x14ac:dyDescent="0.3">
      <c r="A2617" t="e">
        <f ca="1">IF('Шестипредметные наборы'!$G67 &gt;=Параметры!$A$2,"{"&amp;'Шестипредметные наборы'!A67&amp;", "&amp;'Шестипредметные наборы'!B67&amp;", "&amp;'Шестипредметные наборы'!C67&amp;", "&amp;'Шестипредметные наборы'!D67&amp;", "&amp;'Шестипредметные наборы'!E67&amp;"}","")</f>
        <v>#N/A</v>
      </c>
      <c r="B2617" t="e">
        <f ca="1">IF('Шестипредметные наборы'!$G67 &gt;=Параметры!$A$2,"{"&amp;'Шестипредметные наборы'!F67&amp;"}","")</f>
        <v>#N/A</v>
      </c>
      <c r="C2617" t="e">
        <f ca="1">'Шестипредметные наборы'!$G67/COUNT('Список покупок'!$A$2:$A$31)</f>
        <v>#N/A</v>
      </c>
      <c r="D2617" t="e">
        <f ca="1">'Шестипредметные наборы'!$G67/INDIRECT(ADDRESS(MATCH(A2617,Таблицы!$AB$3:$AB$254)+1,6,,,Таблицы!$AB$1))</f>
        <v>#N/A</v>
      </c>
      <c r="E2617" s="5" t="e">
        <f t="shared" ca="1" si="40"/>
        <v>#N/A</v>
      </c>
    </row>
    <row r="2618" spans="1:5" hidden="1" x14ac:dyDescent="0.3">
      <c r="A2618" t="e">
        <f ca="1">IF('Шестипредметные наборы'!$G68 &gt;=Параметры!$A$2,"{"&amp;'Шестипредметные наборы'!A68&amp;", "&amp;'Шестипредметные наборы'!B68&amp;", "&amp;'Шестипредметные наборы'!C68&amp;", "&amp;'Шестипредметные наборы'!D68&amp;", "&amp;'Шестипредметные наборы'!E68&amp;"}","")</f>
        <v>#N/A</v>
      </c>
      <c r="B2618" t="e">
        <f ca="1">IF('Шестипредметные наборы'!$G68 &gt;=Параметры!$A$2,"{"&amp;'Шестипредметные наборы'!F68&amp;"}","")</f>
        <v>#N/A</v>
      </c>
      <c r="C2618" t="e">
        <f ca="1">'Шестипредметные наборы'!$G68/COUNT('Список покупок'!$A$2:$A$31)</f>
        <v>#N/A</v>
      </c>
      <c r="D2618" t="e">
        <f ca="1">'Шестипредметные наборы'!$G68/INDIRECT(ADDRESS(MATCH(A2618,Таблицы!$AB$3:$AB$254)+1,6,,,Таблицы!$AB$1))</f>
        <v>#N/A</v>
      </c>
      <c r="E2618" s="5" t="e">
        <f t="shared" ca="1" si="40"/>
        <v>#N/A</v>
      </c>
    </row>
    <row r="2619" spans="1:5" hidden="1" x14ac:dyDescent="0.3">
      <c r="A2619" t="e">
        <f ca="1">IF('Шестипредметные наборы'!$G69 &gt;=Параметры!$A$2,"{"&amp;'Шестипредметные наборы'!A69&amp;", "&amp;'Шестипредметные наборы'!B69&amp;", "&amp;'Шестипредметные наборы'!C69&amp;", "&amp;'Шестипредметные наборы'!D69&amp;", "&amp;'Шестипредметные наборы'!E69&amp;"}","")</f>
        <v>#N/A</v>
      </c>
      <c r="B2619" t="e">
        <f ca="1">IF('Шестипредметные наборы'!$G69 &gt;=Параметры!$A$2,"{"&amp;'Шестипредметные наборы'!F69&amp;"}","")</f>
        <v>#N/A</v>
      </c>
      <c r="C2619" t="e">
        <f ca="1">'Шестипредметные наборы'!$G69/COUNT('Список покупок'!$A$2:$A$31)</f>
        <v>#N/A</v>
      </c>
      <c r="D2619" t="e">
        <f ca="1">'Шестипредметные наборы'!$G69/INDIRECT(ADDRESS(MATCH(A2619,Таблицы!$AB$3:$AB$254)+1,6,,,Таблицы!$AB$1))</f>
        <v>#N/A</v>
      </c>
      <c r="E2619" s="5" t="e">
        <f t="shared" ca="1" si="40"/>
        <v>#N/A</v>
      </c>
    </row>
    <row r="2620" spans="1:5" hidden="1" x14ac:dyDescent="0.3">
      <c r="A2620" t="e">
        <f ca="1">IF('Шестипредметные наборы'!$G70 &gt;=Параметры!$A$2,"{"&amp;'Шестипредметные наборы'!A70&amp;", "&amp;'Шестипредметные наборы'!B70&amp;", "&amp;'Шестипредметные наборы'!C70&amp;", "&amp;'Шестипредметные наборы'!D70&amp;", "&amp;'Шестипредметные наборы'!E70&amp;"}","")</f>
        <v>#N/A</v>
      </c>
      <c r="B2620" t="e">
        <f ca="1">IF('Шестипредметные наборы'!$G70 &gt;=Параметры!$A$2,"{"&amp;'Шестипредметные наборы'!F70&amp;"}","")</f>
        <v>#N/A</v>
      </c>
      <c r="C2620" t="e">
        <f ca="1">'Шестипредметные наборы'!$G70/COUNT('Список покупок'!$A$2:$A$31)</f>
        <v>#N/A</v>
      </c>
      <c r="D2620" t="e">
        <f ca="1">'Шестипредметные наборы'!$G70/INDIRECT(ADDRESS(MATCH(A2620,Таблицы!$AB$3:$AB$254)+1,6,,,Таблицы!$AB$1))</f>
        <v>#N/A</v>
      </c>
      <c r="E2620" s="5" t="e">
        <f t="shared" ca="1" si="40"/>
        <v>#N/A</v>
      </c>
    </row>
    <row r="2621" spans="1:5" hidden="1" x14ac:dyDescent="0.3">
      <c r="A2621" t="e">
        <f ca="1">IF('Шестипредметные наборы'!$G71 &gt;=Параметры!$A$2,"{"&amp;'Шестипредметные наборы'!A71&amp;", "&amp;'Шестипредметные наборы'!B71&amp;", "&amp;'Шестипредметные наборы'!C71&amp;", "&amp;'Шестипредметные наборы'!D71&amp;", "&amp;'Шестипредметные наборы'!E71&amp;"}","")</f>
        <v>#N/A</v>
      </c>
      <c r="B2621" t="e">
        <f ca="1">IF('Шестипредметные наборы'!$G71 &gt;=Параметры!$A$2,"{"&amp;'Шестипредметные наборы'!F71&amp;"}","")</f>
        <v>#N/A</v>
      </c>
      <c r="C2621" t="e">
        <f ca="1">'Шестипредметные наборы'!$G71/COUNT('Список покупок'!$A$2:$A$31)</f>
        <v>#N/A</v>
      </c>
      <c r="D2621" t="e">
        <f ca="1">'Шестипредметные наборы'!$G71/INDIRECT(ADDRESS(MATCH(A2621,Таблицы!$AB$3:$AB$254)+1,6,,,Таблицы!$AB$1))</f>
        <v>#N/A</v>
      </c>
      <c r="E2621" s="5" t="e">
        <f t="shared" ca="1" si="40"/>
        <v>#N/A</v>
      </c>
    </row>
    <row r="2622" spans="1:5" hidden="1" x14ac:dyDescent="0.3">
      <c r="A2622" t="e">
        <f ca="1">IF('Шестипредметные наборы'!$G72 &gt;=Параметры!$A$2,"{"&amp;'Шестипредметные наборы'!A72&amp;", "&amp;'Шестипредметные наборы'!B72&amp;", "&amp;'Шестипредметные наборы'!C72&amp;", "&amp;'Шестипредметные наборы'!D72&amp;", "&amp;'Шестипредметные наборы'!E72&amp;"}","")</f>
        <v>#N/A</v>
      </c>
      <c r="B2622" t="e">
        <f ca="1">IF('Шестипредметные наборы'!$G72 &gt;=Параметры!$A$2,"{"&amp;'Шестипредметные наборы'!F72&amp;"}","")</f>
        <v>#N/A</v>
      </c>
      <c r="C2622" t="e">
        <f ca="1">'Шестипредметные наборы'!$G72/COUNT('Список покупок'!$A$2:$A$31)</f>
        <v>#N/A</v>
      </c>
      <c r="D2622" t="e">
        <f ca="1">'Шестипредметные наборы'!$G72/INDIRECT(ADDRESS(MATCH(A2622,Таблицы!$AB$3:$AB$254)+1,6,,,Таблицы!$AB$1))</f>
        <v>#N/A</v>
      </c>
      <c r="E2622" s="5" t="e">
        <f t="shared" ca="1" si="40"/>
        <v>#N/A</v>
      </c>
    </row>
    <row r="2623" spans="1:5" hidden="1" x14ac:dyDescent="0.3">
      <c r="A2623" t="e">
        <f ca="1">IF('Шестипредметные наборы'!$G73 &gt;=Параметры!$A$2,"{"&amp;'Шестипредметные наборы'!A73&amp;", "&amp;'Шестипредметные наборы'!B73&amp;", "&amp;'Шестипредметные наборы'!C73&amp;", "&amp;'Шестипредметные наборы'!D73&amp;", "&amp;'Шестипредметные наборы'!E73&amp;"}","")</f>
        <v>#N/A</v>
      </c>
      <c r="B2623" t="e">
        <f ca="1">IF('Шестипредметные наборы'!$G73 &gt;=Параметры!$A$2,"{"&amp;'Шестипредметные наборы'!F73&amp;"}","")</f>
        <v>#N/A</v>
      </c>
      <c r="C2623" t="e">
        <f ca="1">'Шестипредметные наборы'!$G73/COUNT('Список покупок'!$A$2:$A$31)</f>
        <v>#N/A</v>
      </c>
      <c r="D2623" t="e">
        <f ca="1">'Шестипредметные наборы'!$G73/INDIRECT(ADDRESS(MATCH(A2623,Таблицы!$AB$3:$AB$254)+1,6,,,Таблицы!$AB$1))</f>
        <v>#N/A</v>
      </c>
      <c r="E2623" s="5" t="e">
        <f t="shared" ca="1" si="40"/>
        <v>#N/A</v>
      </c>
    </row>
    <row r="2624" spans="1:5" hidden="1" x14ac:dyDescent="0.3">
      <c r="A2624" t="e">
        <f ca="1">IF('Шестипредметные наборы'!$G74 &gt;=Параметры!$A$2,"{"&amp;'Шестипредметные наборы'!A74&amp;", "&amp;'Шестипредметные наборы'!B74&amp;", "&amp;'Шестипредметные наборы'!C74&amp;", "&amp;'Шестипредметные наборы'!D74&amp;", "&amp;'Шестипредметные наборы'!E74&amp;"}","")</f>
        <v>#N/A</v>
      </c>
      <c r="B2624" t="e">
        <f ca="1">IF('Шестипредметные наборы'!$G74 &gt;=Параметры!$A$2,"{"&amp;'Шестипредметные наборы'!F74&amp;"}","")</f>
        <v>#N/A</v>
      </c>
      <c r="C2624" t="e">
        <f ca="1">'Шестипредметные наборы'!$G74/COUNT('Список покупок'!$A$2:$A$31)</f>
        <v>#N/A</v>
      </c>
      <c r="D2624" t="e">
        <f ca="1">'Шестипредметные наборы'!$G74/INDIRECT(ADDRESS(MATCH(A2624,Таблицы!$AB$3:$AB$254)+1,6,,,Таблицы!$AB$1))</f>
        <v>#N/A</v>
      </c>
      <c r="E2624" s="5" t="e">
        <f t="shared" ca="1" si="40"/>
        <v>#N/A</v>
      </c>
    </row>
    <row r="2625" spans="1:5" hidden="1" x14ac:dyDescent="0.3">
      <c r="A2625" t="e">
        <f ca="1">IF('Шестипредметные наборы'!$G75 &gt;=Параметры!$A$2,"{"&amp;'Шестипредметные наборы'!A75&amp;", "&amp;'Шестипредметные наборы'!B75&amp;", "&amp;'Шестипредметные наборы'!C75&amp;", "&amp;'Шестипредметные наборы'!D75&amp;", "&amp;'Шестипредметные наборы'!E75&amp;"}","")</f>
        <v>#N/A</v>
      </c>
      <c r="B2625" t="e">
        <f ca="1">IF('Шестипредметные наборы'!$G75 &gt;=Параметры!$A$2,"{"&amp;'Шестипредметные наборы'!F75&amp;"}","")</f>
        <v>#N/A</v>
      </c>
      <c r="C2625" t="e">
        <f ca="1">'Шестипредметные наборы'!$G75/COUNT('Список покупок'!$A$2:$A$31)</f>
        <v>#N/A</v>
      </c>
      <c r="D2625" t="e">
        <f ca="1">'Шестипредметные наборы'!$G75/INDIRECT(ADDRESS(MATCH(A2625,Таблицы!$AB$3:$AB$254)+1,6,,,Таблицы!$AB$1))</f>
        <v>#N/A</v>
      </c>
      <c r="E2625" s="5" t="e">
        <f t="shared" ca="1" si="40"/>
        <v>#N/A</v>
      </c>
    </row>
    <row r="2626" spans="1:5" hidden="1" x14ac:dyDescent="0.3">
      <c r="A2626" t="e">
        <f ca="1">IF('Шестипредметные наборы'!$G76 &gt;=Параметры!$A$2,"{"&amp;'Шестипредметные наборы'!A76&amp;", "&amp;'Шестипредметные наборы'!B76&amp;", "&amp;'Шестипредметные наборы'!C76&amp;", "&amp;'Шестипредметные наборы'!D76&amp;", "&amp;'Шестипредметные наборы'!E76&amp;"}","")</f>
        <v>#N/A</v>
      </c>
      <c r="B2626" t="e">
        <f ca="1">IF('Шестипредметные наборы'!$G76 &gt;=Параметры!$A$2,"{"&amp;'Шестипредметные наборы'!F76&amp;"}","")</f>
        <v>#N/A</v>
      </c>
      <c r="C2626" t="e">
        <f ca="1">'Шестипредметные наборы'!$G76/COUNT('Список покупок'!$A$2:$A$31)</f>
        <v>#N/A</v>
      </c>
      <c r="D2626" t="e">
        <f ca="1">'Шестипредметные наборы'!$G76/INDIRECT(ADDRESS(MATCH(A2626,Таблицы!$AB$3:$AB$254)+1,6,,,Таблицы!$AB$1))</f>
        <v>#N/A</v>
      </c>
      <c r="E2626" s="5" t="e">
        <f t="shared" ca="1" si="40"/>
        <v>#N/A</v>
      </c>
    </row>
    <row r="2627" spans="1:5" hidden="1" x14ac:dyDescent="0.3">
      <c r="A2627" t="e">
        <f ca="1">IF('Шестипредметные наборы'!$G77 &gt;=Параметры!$A$2,"{"&amp;'Шестипредметные наборы'!A77&amp;", "&amp;'Шестипредметные наборы'!B77&amp;", "&amp;'Шестипредметные наборы'!C77&amp;", "&amp;'Шестипредметные наборы'!D77&amp;", "&amp;'Шестипредметные наборы'!E77&amp;"}","")</f>
        <v>#N/A</v>
      </c>
      <c r="B2627" t="e">
        <f ca="1">IF('Шестипредметные наборы'!$G77 &gt;=Параметры!$A$2,"{"&amp;'Шестипредметные наборы'!F77&amp;"}","")</f>
        <v>#N/A</v>
      </c>
      <c r="C2627" t="e">
        <f ca="1">'Шестипредметные наборы'!$G77/COUNT('Список покупок'!$A$2:$A$31)</f>
        <v>#N/A</v>
      </c>
      <c r="D2627" t="e">
        <f ca="1">'Шестипредметные наборы'!$G77/INDIRECT(ADDRESS(MATCH(A2627,Таблицы!$AB$3:$AB$254)+1,6,,,Таблицы!$AB$1))</f>
        <v>#N/A</v>
      </c>
      <c r="E2627" s="5" t="e">
        <f t="shared" ca="1" si="40"/>
        <v>#N/A</v>
      </c>
    </row>
    <row r="2628" spans="1:5" hidden="1" x14ac:dyDescent="0.3">
      <c r="A2628" t="e">
        <f ca="1">IF('Шестипредметные наборы'!$G78 &gt;=Параметры!$A$2,"{"&amp;'Шестипредметные наборы'!A78&amp;", "&amp;'Шестипредметные наборы'!B78&amp;", "&amp;'Шестипредметные наборы'!C78&amp;", "&amp;'Шестипредметные наборы'!D78&amp;", "&amp;'Шестипредметные наборы'!E78&amp;"}","")</f>
        <v>#N/A</v>
      </c>
      <c r="B2628" t="e">
        <f ca="1">IF('Шестипредметные наборы'!$G78 &gt;=Параметры!$A$2,"{"&amp;'Шестипредметные наборы'!F78&amp;"}","")</f>
        <v>#N/A</v>
      </c>
      <c r="C2628" t="e">
        <f ca="1">'Шестипредметные наборы'!$G78/COUNT('Список покупок'!$A$2:$A$31)</f>
        <v>#N/A</v>
      </c>
      <c r="D2628" t="e">
        <f ca="1">'Шестипредметные наборы'!$G78/INDIRECT(ADDRESS(MATCH(A2628,Таблицы!$AB$3:$AB$254)+1,6,,,Таблицы!$AB$1))</f>
        <v>#N/A</v>
      </c>
      <c r="E2628" s="5" t="e">
        <f t="shared" ca="1" si="40"/>
        <v>#N/A</v>
      </c>
    </row>
    <row r="2629" spans="1:5" hidden="1" x14ac:dyDescent="0.3">
      <c r="A2629" t="e">
        <f ca="1">IF('Шестипредметные наборы'!$G79 &gt;=Параметры!$A$2,"{"&amp;'Шестипредметные наборы'!A79&amp;", "&amp;'Шестипредметные наборы'!B79&amp;", "&amp;'Шестипредметные наборы'!C79&amp;", "&amp;'Шестипредметные наборы'!D79&amp;", "&amp;'Шестипредметные наборы'!E79&amp;"}","")</f>
        <v>#N/A</v>
      </c>
      <c r="B2629" t="e">
        <f ca="1">IF('Шестипредметные наборы'!$G79 &gt;=Параметры!$A$2,"{"&amp;'Шестипредметные наборы'!F79&amp;"}","")</f>
        <v>#N/A</v>
      </c>
      <c r="C2629" t="e">
        <f ca="1">'Шестипредметные наборы'!$G79/COUNT('Список покупок'!$A$2:$A$31)</f>
        <v>#N/A</v>
      </c>
      <c r="D2629" t="e">
        <f ca="1">'Шестипредметные наборы'!$G79/INDIRECT(ADDRESS(MATCH(A2629,Таблицы!$AB$3:$AB$254)+1,6,,,Таблицы!$AB$1))</f>
        <v>#N/A</v>
      </c>
      <c r="E2629" s="5" t="e">
        <f t="shared" ref="E2629:E2692" ca="1" si="41">C2629*D2629</f>
        <v>#N/A</v>
      </c>
    </row>
    <row r="2630" spans="1:5" hidden="1" x14ac:dyDescent="0.3">
      <c r="A2630" t="e">
        <f ca="1">IF('Шестипредметные наборы'!$G80 &gt;=Параметры!$A$2,"{"&amp;'Шестипредметные наборы'!A80&amp;", "&amp;'Шестипредметные наборы'!B80&amp;", "&amp;'Шестипредметные наборы'!C80&amp;", "&amp;'Шестипредметные наборы'!D80&amp;", "&amp;'Шестипредметные наборы'!E80&amp;"}","")</f>
        <v>#N/A</v>
      </c>
      <c r="B2630" t="e">
        <f ca="1">IF('Шестипредметные наборы'!$G80 &gt;=Параметры!$A$2,"{"&amp;'Шестипредметные наборы'!F80&amp;"}","")</f>
        <v>#N/A</v>
      </c>
      <c r="C2630" t="e">
        <f ca="1">'Шестипредметные наборы'!$G80/COUNT('Список покупок'!$A$2:$A$31)</f>
        <v>#N/A</v>
      </c>
      <c r="D2630" t="e">
        <f ca="1">'Шестипредметные наборы'!$G80/INDIRECT(ADDRESS(MATCH(A2630,Таблицы!$AB$3:$AB$254)+1,6,,,Таблицы!$AB$1))</f>
        <v>#N/A</v>
      </c>
      <c r="E2630" s="5" t="e">
        <f t="shared" ca="1" si="41"/>
        <v>#N/A</v>
      </c>
    </row>
    <row r="2631" spans="1:5" hidden="1" x14ac:dyDescent="0.3">
      <c r="A2631" t="e">
        <f ca="1">IF('Шестипредметные наборы'!$G81 &gt;=Параметры!$A$2,"{"&amp;'Шестипредметные наборы'!A81&amp;", "&amp;'Шестипредметные наборы'!B81&amp;", "&amp;'Шестипредметные наборы'!C81&amp;", "&amp;'Шестипредметные наборы'!D81&amp;", "&amp;'Шестипредметные наборы'!E81&amp;"}","")</f>
        <v>#N/A</v>
      </c>
      <c r="B2631" t="e">
        <f ca="1">IF('Шестипредметные наборы'!$G81 &gt;=Параметры!$A$2,"{"&amp;'Шестипредметные наборы'!F81&amp;"}","")</f>
        <v>#N/A</v>
      </c>
      <c r="C2631" t="e">
        <f ca="1">'Шестипредметные наборы'!$G81/COUNT('Список покупок'!$A$2:$A$31)</f>
        <v>#N/A</v>
      </c>
      <c r="D2631" t="e">
        <f ca="1">'Шестипредметные наборы'!$G81/INDIRECT(ADDRESS(MATCH(A2631,Таблицы!$AB$3:$AB$254)+1,6,,,Таблицы!$AB$1))</f>
        <v>#N/A</v>
      </c>
      <c r="E2631" s="5" t="e">
        <f t="shared" ca="1" si="41"/>
        <v>#N/A</v>
      </c>
    </row>
    <row r="2632" spans="1:5" hidden="1" x14ac:dyDescent="0.3">
      <c r="A2632" t="e">
        <f ca="1">IF('Шестипредметные наборы'!$G82 &gt;=Параметры!$A$2,"{"&amp;'Шестипредметные наборы'!A82&amp;", "&amp;'Шестипредметные наборы'!B82&amp;", "&amp;'Шестипредметные наборы'!C82&amp;", "&amp;'Шестипредметные наборы'!D82&amp;", "&amp;'Шестипредметные наборы'!E82&amp;"}","")</f>
        <v>#N/A</v>
      </c>
      <c r="B2632" t="e">
        <f ca="1">IF('Шестипредметные наборы'!$G82 &gt;=Параметры!$A$2,"{"&amp;'Шестипредметные наборы'!F82&amp;"}","")</f>
        <v>#N/A</v>
      </c>
      <c r="C2632" t="e">
        <f ca="1">'Шестипредметные наборы'!$G82/COUNT('Список покупок'!$A$2:$A$31)</f>
        <v>#N/A</v>
      </c>
      <c r="D2632" t="e">
        <f ca="1">'Шестипредметные наборы'!$G82/INDIRECT(ADDRESS(MATCH(A2632,Таблицы!$AB$3:$AB$254)+1,6,,,Таблицы!$AB$1))</f>
        <v>#N/A</v>
      </c>
      <c r="E2632" s="5" t="e">
        <f t="shared" ca="1" si="41"/>
        <v>#N/A</v>
      </c>
    </row>
    <row r="2633" spans="1:5" hidden="1" x14ac:dyDescent="0.3">
      <c r="A2633" t="e">
        <f ca="1">IF('Шестипредметные наборы'!$G83 &gt;=Параметры!$A$2,"{"&amp;'Шестипредметные наборы'!A83&amp;", "&amp;'Шестипредметные наборы'!B83&amp;", "&amp;'Шестипредметные наборы'!C83&amp;", "&amp;'Шестипредметные наборы'!D83&amp;", "&amp;'Шестипредметные наборы'!E83&amp;"}","")</f>
        <v>#N/A</v>
      </c>
      <c r="B2633" t="e">
        <f ca="1">IF('Шестипредметные наборы'!$G83 &gt;=Параметры!$A$2,"{"&amp;'Шестипредметные наборы'!F83&amp;"}","")</f>
        <v>#N/A</v>
      </c>
      <c r="C2633" t="e">
        <f ca="1">'Шестипредметные наборы'!$G83/COUNT('Список покупок'!$A$2:$A$31)</f>
        <v>#N/A</v>
      </c>
      <c r="D2633" t="e">
        <f ca="1">'Шестипредметные наборы'!$G83/INDIRECT(ADDRESS(MATCH(A2633,Таблицы!$AB$3:$AB$254)+1,6,,,Таблицы!$AB$1))</f>
        <v>#N/A</v>
      </c>
      <c r="E2633" s="5" t="e">
        <f t="shared" ca="1" si="41"/>
        <v>#N/A</v>
      </c>
    </row>
    <row r="2634" spans="1:5" hidden="1" x14ac:dyDescent="0.3">
      <c r="A2634" t="e">
        <f ca="1">IF('Шестипредметные наборы'!$G84 &gt;=Параметры!$A$2,"{"&amp;'Шестипредметные наборы'!A84&amp;", "&amp;'Шестипредметные наборы'!B84&amp;", "&amp;'Шестипредметные наборы'!C84&amp;", "&amp;'Шестипредметные наборы'!D84&amp;", "&amp;'Шестипредметные наборы'!E84&amp;"}","")</f>
        <v>#N/A</v>
      </c>
      <c r="B2634" t="e">
        <f ca="1">IF('Шестипредметные наборы'!$G84 &gt;=Параметры!$A$2,"{"&amp;'Шестипредметные наборы'!F84&amp;"}","")</f>
        <v>#N/A</v>
      </c>
      <c r="C2634" t="e">
        <f ca="1">'Шестипредметные наборы'!$G84/COUNT('Список покупок'!$A$2:$A$31)</f>
        <v>#N/A</v>
      </c>
      <c r="D2634" t="e">
        <f ca="1">'Шестипредметные наборы'!$G84/INDIRECT(ADDRESS(MATCH(A2634,Таблицы!$AB$3:$AB$254)+1,6,,,Таблицы!$AB$1))</f>
        <v>#N/A</v>
      </c>
      <c r="E2634" s="5" t="e">
        <f t="shared" ca="1" si="41"/>
        <v>#N/A</v>
      </c>
    </row>
    <row r="2635" spans="1:5" hidden="1" x14ac:dyDescent="0.3">
      <c r="A2635" t="e">
        <f ca="1">IF('Шестипредметные наборы'!$G85 &gt;=Параметры!$A$2,"{"&amp;'Шестипредметные наборы'!A85&amp;", "&amp;'Шестипредметные наборы'!B85&amp;", "&amp;'Шестипредметные наборы'!C85&amp;", "&amp;'Шестипредметные наборы'!D85&amp;", "&amp;'Шестипредметные наборы'!E85&amp;"}","")</f>
        <v>#N/A</v>
      </c>
      <c r="B2635" t="e">
        <f ca="1">IF('Шестипредметные наборы'!$G85 &gt;=Параметры!$A$2,"{"&amp;'Шестипредметные наборы'!F85&amp;"}","")</f>
        <v>#N/A</v>
      </c>
      <c r="C2635" t="e">
        <f ca="1">'Шестипредметные наборы'!$G85/COUNT('Список покупок'!$A$2:$A$31)</f>
        <v>#N/A</v>
      </c>
      <c r="D2635" t="e">
        <f ca="1">'Шестипредметные наборы'!$G85/INDIRECT(ADDRESS(MATCH(A2635,Таблицы!$AB$3:$AB$254)+1,6,,,Таблицы!$AB$1))</f>
        <v>#N/A</v>
      </c>
      <c r="E2635" s="5" t="e">
        <f t="shared" ca="1" si="41"/>
        <v>#N/A</v>
      </c>
    </row>
    <row r="2636" spans="1:5" hidden="1" x14ac:dyDescent="0.3">
      <c r="A2636" t="e">
        <f ca="1">IF('Шестипредметные наборы'!$G86 &gt;=Параметры!$A$2,"{"&amp;'Шестипредметные наборы'!A86&amp;", "&amp;'Шестипредметные наборы'!B86&amp;", "&amp;'Шестипредметные наборы'!C86&amp;", "&amp;'Шестипредметные наборы'!D86&amp;", "&amp;'Шестипредметные наборы'!E86&amp;"}","")</f>
        <v>#N/A</v>
      </c>
      <c r="B2636" t="e">
        <f ca="1">IF('Шестипредметные наборы'!$G86 &gt;=Параметры!$A$2,"{"&amp;'Шестипредметные наборы'!F86&amp;"}","")</f>
        <v>#N/A</v>
      </c>
      <c r="C2636" t="e">
        <f ca="1">'Шестипредметные наборы'!$G86/COUNT('Список покупок'!$A$2:$A$31)</f>
        <v>#N/A</v>
      </c>
      <c r="D2636" t="e">
        <f ca="1">'Шестипредметные наборы'!$G86/INDIRECT(ADDRESS(MATCH(A2636,Таблицы!$AB$3:$AB$254)+1,6,,,Таблицы!$AB$1))</f>
        <v>#N/A</v>
      </c>
      <c r="E2636" s="5" t="e">
        <f t="shared" ca="1" si="41"/>
        <v>#N/A</v>
      </c>
    </row>
    <row r="2637" spans="1:5" hidden="1" x14ac:dyDescent="0.3">
      <c r="A2637" t="e">
        <f ca="1">IF('Шестипредметные наборы'!$G87 &gt;=Параметры!$A$2,"{"&amp;'Шестипредметные наборы'!A87&amp;", "&amp;'Шестипредметные наборы'!B87&amp;", "&amp;'Шестипредметные наборы'!C87&amp;", "&amp;'Шестипредметные наборы'!D87&amp;", "&amp;'Шестипредметные наборы'!E87&amp;"}","")</f>
        <v>#N/A</v>
      </c>
      <c r="B2637" t="e">
        <f ca="1">IF('Шестипредметные наборы'!$G87 &gt;=Параметры!$A$2,"{"&amp;'Шестипредметные наборы'!F87&amp;"}","")</f>
        <v>#N/A</v>
      </c>
      <c r="C2637" t="e">
        <f ca="1">'Шестипредметные наборы'!$G87/COUNT('Список покупок'!$A$2:$A$31)</f>
        <v>#N/A</v>
      </c>
      <c r="D2637" t="e">
        <f ca="1">'Шестипредметные наборы'!$G87/INDIRECT(ADDRESS(MATCH(A2637,Таблицы!$AB$3:$AB$254)+1,6,,,Таблицы!$AB$1))</f>
        <v>#N/A</v>
      </c>
      <c r="E2637" s="5" t="e">
        <f t="shared" ca="1" si="41"/>
        <v>#N/A</v>
      </c>
    </row>
    <row r="2638" spans="1:5" hidden="1" x14ac:dyDescent="0.3">
      <c r="A2638" t="e">
        <f ca="1">IF('Шестипредметные наборы'!$G88 &gt;=Параметры!$A$2,"{"&amp;'Шестипредметные наборы'!A88&amp;", "&amp;'Шестипредметные наборы'!B88&amp;", "&amp;'Шестипредметные наборы'!C88&amp;", "&amp;'Шестипредметные наборы'!D88&amp;", "&amp;'Шестипредметные наборы'!E88&amp;"}","")</f>
        <v>#N/A</v>
      </c>
      <c r="B2638" t="e">
        <f ca="1">IF('Шестипредметные наборы'!$G88 &gt;=Параметры!$A$2,"{"&amp;'Шестипредметные наборы'!F88&amp;"}","")</f>
        <v>#N/A</v>
      </c>
      <c r="C2638" t="e">
        <f ca="1">'Шестипредметные наборы'!$G88/COUNT('Список покупок'!$A$2:$A$31)</f>
        <v>#N/A</v>
      </c>
      <c r="D2638" t="e">
        <f ca="1">'Шестипредметные наборы'!$G88/INDIRECT(ADDRESS(MATCH(A2638,Таблицы!$AB$3:$AB$254)+1,6,,,Таблицы!$AB$1))</f>
        <v>#N/A</v>
      </c>
      <c r="E2638" s="5" t="e">
        <f t="shared" ca="1" si="41"/>
        <v>#N/A</v>
      </c>
    </row>
    <row r="2639" spans="1:5" hidden="1" x14ac:dyDescent="0.3">
      <c r="A2639" t="e">
        <f ca="1">IF('Шестипредметные наборы'!$G89 &gt;=Параметры!$A$2,"{"&amp;'Шестипредметные наборы'!A89&amp;", "&amp;'Шестипредметные наборы'!B89&amp;", "&amp;'Шестипредметные наборы'!C89&amp;", "&amp;'Шестипредметные наборы'!D89&amp;", "&amp;'Шестипредметные наборы'!E89&amp;"}","")</f>
        <v>#N/A</v>
      </c>
      <c r="B2639" t="e">
        <f ca="1">IF('Шестипредметные наборы'!$G89 &gt;=Параметры!$A$2,"{"&amp;'Шестипредметные наборы'!F89&amp;"}","")</f>
        <v>#N/A</v>
      </c>
      <c r="C2639" t="e">
        <f ca="1">'Шестипредметные наборы'!$G89/COUNT('Список покупок'!$A$2:$A$31)</f>
        <v>#N/A</v>
      </c>
      <c r="D2639" t="e">
        <f ca="1">'Шестипредметные наборы'!$G89/INDIRECT(ADDRESS(MATCH(A2639,Таблицы!$AB$3:$AB$254)+1,6,,,Таблицы!$AB$1))</f>
        <v>#N/A</v>
      </c>
      <c r="E2639" s="5" t="e">
        <f t="shared" ca="1" si="41"/>
        <v>#N/A</v>
      </c>
    </row>
    <row r="2640" spans="1:5" hidden="1" x14ac:dyDescent="0.3">
      <c r="A2640" t="e">
        <f ca="1">IF('Шестипредметные наборы'!$G90 &gt;=Параметры!$A$2,"{"&amp;'Шестипредметные наборы'!A90&amp;", "&amp;'Шестипредметные наборы'!B90&amp;", "&amp;'Шестипредметные наборы'!C90&amp;", "&amp;'Шестипредметные наборы'!D90&amp;", "&amp;'Шестипредметные наборы'!E90&amp;"}","")</f>
        <v>#N/A</v>
      </c>
      <c r="B2640" t="e">
        <f ca="1">IF('Шестипредметные наборы'!$G90 &gt;=Параметры!$A$2,"{"&amp;'Шестипредметные наборы'!F90&amp;"}","")</f>
        <v>#N/A</v>
      </c>
      <c r="C2640" t="e">
        <f ca="1">'Шестипредметные наборы'!$G90/COUNT('Список покупок'!$A$2:$A$31)</f>
        <v>#N/A</v>
      </c>
      <c r="D2640" t="e">
        <f ca="1">'Шестипредметные наборы'!$G90/INDIRECT(ADDRESS(MATCH(A2640,Таблицы!$AB$3:$AB$254)+1,6,,,Таблицы!$AB$1))</f>
        <v>#N/A</v>
      </c>
      <c r="E2640" s="5" t="e">
        <f t="shared" ca="1" si="41"/>
        <v>#N/A</v>
      </c>
    </row>
    <row r="2641" spans="1:5" hidden="1" x14ac:dyDescent="0.3">
      <c r="A2641" t="e">
        <f ca="1">IF('Шестипредметные наборы'!$G91 &gt;=Параметры!$A$2,"{"&amp;'Шестипредметные наборы'!A91&amp;", "&amp;'Шестипредметные наборы'!B91&amp;", "&amp;'Шестипредметные наборы'!C91&amp;", "&amp;'Шестипредметные наборы'!D91&amp;", "&amp;'Шестипредметные наборы'!E91&amp;"}","")</f>
        <v>#N/A</v>
      </c>
      <c r="B2641" t="e">
        <f ca="1">IF('Шестипредметные наборы'!$G91 &gt;=Параметры!$A$2,"{"&amp;'Шестипредметные наборы'!F91&amp;"}","")</f>
        <v>#N/A</v>
      </c>
      <c r="C2641" t="e">
        <f ca="1">'Шестипредметные наборы'!$G91/COUNT('Список покупок'!$A$2:$A$31)</f>
        <v>#N/A</v>
      </c>
      <c r="D2641" t="e">
        <f ca="1">'Шестипредметные наборы'!$G91/INDIRECT(ADDRESS(MATCH(A2641,Таблицы!$AB$3:$AB$254)+1,6,,,Таблицы!$AB$1))</f>
        <v>#N/A</v>
      </c>
      <c r="E2641" s="5" t="e">
        <f t="shared" ca="1" si="41"/>
        <v>#N/A</v>
      </c>
    </row>
    <row r="2642" spans="1:5" hidden="1" x14ac:dyDescent="0.3">
      <c r="A2642" t="e">
        <f ca="1">IF('Шестипредметные наборы'!$G92 &gt;=Параметры!$A$2,"{"&amp;'Шестипредметные наборы'!A92&amp;", "&amp;'Шестипредметные наборы'!B92&amp;", "&amp;'Шестипредметные наборы'!C92&amp;", "&amp;'Шестипредметные наборы'!D92&amp;", "&amp;'Шестипредметные наборы'!E92&amp;"}","")</f>
        <v>#N/A</v>
      </c>
      <c r="B2642" t="e">
        <f ca="1">IF('Шестипредметные наборы'!$G92 &gt;=Параметры!$A$2,"{"&amp;'Шестипредметные наборы'!F92&amp;"}","")</f>
        <v>#N/A</v>
      </c>
      <c r="C2642" t="e">
        <f ca="1">'Шестипредметные наборы'!$G92/COUNT('Список покупок'!$A$2:$A$31)</f>
        <v>#N/A</v>
      </c>
      <c r="D2642" t="e">
        <f ca="1">'Шестипредметные наборы'!$G92/INDIRECT(ADDRESS(MATCH(A2642,Таблицы!$AB$3:$AB$254)+1,6,,,Таблицы!$AB$1))</f>
        <v>#N/A</v>
      </c>
      <c r="E2642" s="5" t="e">
        <f t="shared" ca="1" si="41"/>
        <v>#N/A</v>
      </c>
    </row>
    <row r="2643" spans="1:5" hidden="1" x14ac:dyDescent="0.3">
      <c r="A2643" t="e">
        <f ca="1">IF('Шестипредметные наборы'!$G93 &gt;=Параметры!$A$2,"{"&amp;'Шестипредметные наборы'!A93&amp;", "&amp;'Шестипредметные наборы'!B93&amp;", "&amp;'Шестипредметные наборы'!C93&amp;", "&amp;'Шестипредметные наборы'!D93&amp;", "&amp;'Шестипредметные наборы'!E93&amp;"}","")</f>
        <v>#N/A</v>
      </c>
      <c r="B2643" t="e">
        <f ca="1">IF('Шестипредметные наборы'!$G93 &gt;=Параметры!$A$2,"{"&amp;'Шестипредметные наборы'!F93&amp;"}","")</f>
        <v>#N/A</v>
      </c>
      <c r="C2643" t="e">
        <f ca="1">'Шестипредметные наборы'!$G93/COUNT('Список покупок'!$A$2:$A$31)</f>
        <v>#N/A</v>
      </c>
      <c r="D2643" t="e">
        <f ca="1">'Шестипредметные наборы'!$G93/INDIRECT(ADDRESS(MATCH(A2643,Таблицы!$AB$3:$AB$254)+1,6,,,Таблицы!$AB$1))</f>
        <v>#N/A</v>
      </c>
      <c r="E2643" s="5" t="e">
        <f t="shared" ca="1" si="41"/>
        <v>#N/A</v>
      </c>
    </row>
    <row r="2644" spans="1:5" hidden="1" x14ac:dyDescent="0.3">
      <c r="A2644" t="e">
        <f ca="1">IF('Шестипредметные наборы'!$G94 &gt;=Параметры!$A$2,"{"&amp;'Шестипредметные наборы'!A94&amp;", "&amp;'Шестипредметные наборы'!B94&amp;", "&amp;'Шестипредметные наборы'!C94&amp;", "&amp;'Шестипредметные наборы'!D94&amp;", "&amp;'Шестипредметные наборы'!E94&amp;"}","")</f>
        <v>#N/A</v>
      </c>
      <c r="B2644" t="e">
        <f ca="1">IF('Шестипредметные наборы'!$G94 &gt;=Параметры!$A$2,"{"&amp;'Шестипредметные наборы'!F94&amp;"}","")</f>
        <v>#N/A</v>
      </c>
      <c r="C2644" t="e">
        <f ca="1">'Шестипредметные наборы'!$G94/COUNT('Список покупок'!$A$2:$A$31)</f>
        <v>#N/A</v>
      </c>
      <c r="D2644" t="e">
        <f ca="1">'Шестипредметные наборы'!$G94/INDIRECT(ADDRESS(MATCH(A2644,Таблицы!$AB$3:$AB$254)+1,6,,,Таблицы!$AB$1))</f>
        <v>#N/A</v>
      </c>
      <c r="E2644" s="5" t="e">
        <f t="shared" ca="1" si="41"/>
        <v>#N/A</v>
      </c>
    </row>
    <row r="2645" spans="1:5" hidden="1" x14ac:dyDescent="0.3">
      <c r="A2645" t="e">
        <f ca="1">IF('Шестипредметные наборы'!$G95 &gt;=Параметры!$A$2,"{"&amp;'Шестипредметные наборы'!A95&amp;", "&amp;'Шестипредметные наборы'!B95&amp;", "&amp;'Шестипредметные наборы'!C95&amp;", "&amp;'Шестипредметные наборы'!D95&amp;", "&amp;'Шестипредметные наборы'!E95&amp;"}","")</f>
        <v>#N/A</v>
      </c>
      <c r="B2645" t="e">
        <f ca="1">IF('Шестипредметные наборы'!$G95 &gt;=Параметры!$A$2,"{"&amp;'Шестипредметные наборы'!F95&amp;"}","")</f>
        <v>#N/A</v>
      </c>
      <c r="C2645" t="e">
        <f ca="1">'Шестипредметные наборы'!$G95/COUNT('Список покупок'!$A$2:$A$31)</f>
        <v>#N/A</v>
      </c>
      <c r="D2645" t="e">
        <f ca="1">'Шестипредметные наборы'!$G95/INDIRECT(ADDRESS(MATCH(A2645,Таблицы!$AB$3:$AB$254)+1,6,,,Таблицы!$AB$1))</f>
        <v>#N/A</v>
      </c>
      <c r="E2645" s="5" t="e">
        <f t="shared" ca="1" si="41"/>
        <v>#N/A</v>
      </c>
    </row>
    <row r="2646" spans="1:5" hidden="1" x14ac:dyDescent="0.3">
      <c r="A2646" t="e">
        <f ca="1">IF('Шестипредметные наборы'!$G96 &gt;=Параметры!$A$2,"{"&amp;'Шестипредметные наборы'!A96&amp;", "&amp;'Шестипредметные наборы'!B96&amp;", "&amp;'Шестипредметные наборы'!C96&amp;", "&amp;'Шестипредметные наборы'!D96&amp;", "&amp;'Шестипредметные наборы'!E96&amp;"}","")</f>
        <v>#N/A</v>
      </c>
      <c r="B2646" t="e">
        <f ca="1">IF('Шестипредметные наборы'!$G96 &gt;=Параметры!$A$2,"{"&amp;'Шестипредметные наборы'!F96&amp;"}","")</f>
        <v>#N/A</v>
      </c>
      <c r="C2646" t="e">
        <f ca="1">'Шестипредметные наборы'!$G96/COUNT('Список покупок'!$A$2:$A$31)</f>
        <v>#N/A</v>
      </c>
      <c r="D2646" t="e">
        <f ca="1">'Шестипредметные наборы'!$G96/INDIRECT(ADDRESS(MATCH(A2646,Таблицы!$AB$3:$AB$254)+1,6,,,Таблицы!$AB$1))</f>
        <v>#N/A</v>
      </c>
      <c r="E2646" s="5" t="e">
        <f t="shared" ca="1" si="41"/>
        <v>#N/A</v>
      </c>
    </row>
    <row r="2647" spans="1:5" hidden="1" x14ac:dyDescent="0.3">
      <c r="A2647" t="e">
        <f ca="1">IF('Шестипредметные наборы'!$G97 &gt;=Параметры!$A$2,"{"&amp;'Шестипредметные наборы'!A97&amp;", "&amp;'Шестипредметные наборы'!B97&amp;", "&amp;'Шестипредметные наборы'!C97&amp;", "&amp;'Шестипредметные наборы'!D97&amp;", "&amp;'Шестипредметные наборы'!E97&amp;"}","")</f>
        <v>#N/A</v>
      </c>
      <c r="B2647" t="e">
        <f ca="1">IF('Шестипредметные наборы'!$G97 &gt;=Параметры!$A$2,"{"&amp;'Шестипредметные наборы'!F97&amp;"}","")</f>
        <v>#N/A</v>
      </c>
      <c r="C2647" t="e">
        <f ca="1">'Шестипредметные наборы'!$G97/COUNT('Список покупок'!$A$2:$A$31)</f>
        <v>#N/A</v>
      </c>
      <c r="D2647" t="e">
        <f ca="1">'Шестипредметные наборы'!$G97/INDIRECT(ADDRESS(MATCH(A2647,Таблицы!$AB$3:$AB$254)+1,6,,,Таблицы!$AB$1))</f>
        <v>#N/A</v>
      </c>
      <c r="E2647" s="5" t="e">
        <f t="shared" ca="1" si="41"/>
        <v>#N/A</v>
      </c>
    </row>
    <row r="2648" spans="1:5" hidden="1" x14ac:dyDescent="0.3">
      <c r="A2648" t="e">
        <f ca="1">IF('Шестипредметные наборы'!$G98 &gt;=Параметры!$A$2,"{"&amp;'Шестипредметные наборы'!A98&amp;", "&amp;'Шестипредметные наборы'!B98&amp;", "&amp;'Шестипредметные наборы'!C98&amp;", "&amp;'Шестипредметные наборы'!D98&amp;", "&amp;'Шестипредметные наборы'!E98&amp;"}","")</f>
        <v>#N/A</v>
      </c>
      <c r="B2648" t="e">
        <f ca="1">IF('Шестипредметные наборы'!$G98 &gt;=Параметры!$A$2,"{"&amp;'Шестипредметные наборы'!F98&amp;"}","")</f>
        <v>#N/A</v>
      </c>
      <c r="C2648" t="e">
        <f ca="1">'Шестипредметные наборы'!$G98/COUNT('Список покупок'!$A$2:$A$31)</f>
        <v>#N/A</v>
      </c>
      <c r="D2648" t="e">
        <f ca="1">'Шестипредметные наборы'!$G98/INDIRECT(ADDRESS(MATCH(A2648,Таблицы!$AB$3:$AB$254)+1,6,,,Таблицы!$AB$1))</f>
        <v>#N/A</v>
      </c>
      <c r="E2648" s="5" t="e">
        <f t="shared" ca="1" si="41"/>
        <v>#N/A</v>
      </c>
    </row>
    <row r="2649" spans="1:5" hidden="1" x14ac:dyDescent="0.3">
      <c r="A2649" t="e">
        <f ca="1">IF('Шестипредметные наборы'!$G99 &gt;=Параметры!$A$2,"{"&amp;'Шестипредметные наборы'!A99&amp;", "&amp;'Шестипредметные наборы'!B99&amp;", "&amp;'Шестипредметные наборы'!C99&amp;", "&amp;'Шестипредметные наборы'!D99&amp;", "&amp;'Шестипредметные наборы'!E99&amp;"}","")</f>
        <v>#N/A</v>
      </c>
      <c r="B2649" t="e">
        <f ca="1">IF('Шестипредметные наборы'!$G99 &gt;=Параметры!$A$2,"{"&amp;'Шестипредметные наборы'!F99&amp;"}","")</f>
        <v>#N/A</v>
      </c>
      <c r="C2649" t="e">
        <f ca="1">'Шестипредметные наборы'!$G99/COUNT('Список покупок'!$A$2:$A$31)</f>
        <v>#N/A</v>
      </c>
      <c r="D2649" t="e">
        <f ca="1">'Шестипредметные наборы'!$G99/INDIRECT(ADDRESS(MATCH(A2649,Таблицы!$AB$3:$AB$254)+1,6,,,Таблицы!$AB$1))</f>
        <v>#N/A</v>
      </c>
      <c r="E2649" s="5" t="e">
        <f t="shared" ca="1" si="41"/>
        <v>#N/A</v>
      </c>
    </row>
    <row r="2650" spans="1:5" hidden="1" x14ac:dyDescent="0.3">
      <c r="A2650" t="e">
        <f ca="1">IF('Шестипредметные наборы'!$G100 &gt;=Параметры!$A$2,"{"&amp;'Шестипредметные наборы'!A100&amp;", "&amp;'Шестипредметные наборы'!B100&amp;", "&amp;'Шестипредметные наборы'!C100&amp;", "&amp;'Шестипредметные наборы'!D100&amp;", "&amp;'Шестипредметные наборы'!E100&amp;"}","")</f>
        <v>#N/A</v>
      </c>
      <c r="B2650" t="e">
        <f ca="1">IF('Шестипредметные наборы'!$G100 &gt;=Параметры!$A$2,"{"&amp;'Шестипредметные наборы'!F100&amp;"}","")</f>
        <v>#N/A</v>
      </c>
      <c r="C2650" t="e">
        <f ca="1">'Шестипредметные наборы'!$G100/COUNT('Список покупок'!$A$2:$A$31)</f>
        <v>#N/A</v>
      </c>
      <c r="D2650" t="e">
        <f ca="1">'Шестипредметные наборы'!$G100/INDIRECT(ADDRESS(MATCH(A2650,Таблицы!$AB$3:$AB$254)+1,6,,,Таблицы!$AB$1))</f>
        <v>#N/A</v>
      </c>
      <c r="E2650" s="5" t="e">
        <f t="shared" ca="1" si="41"/>
        <v>#N/A</v>
      </c>
    </row>
    <row r="2651" spans="1:5" hidden="1" x14ac:dyDescent="0.3">
      <c r="A2651" t="e">
        <f ca="1">IF('Шестипредметные наборы'!$G101 &gt;=Параметры!$A$2,"{"&amp;'Шестипредметные наборы'!A101&amp;", "&amp;'Шестипредметные наборы'!B101&amp;", "&amp;'Шестипредметные наборы'!C101&amp;", "&amp;'Шестипредметные наборы'!D101&amp;", "&amp;'Шестипредметные наборы'!E101&amp;"}","")</f>
        <v>#N/A</v>
      </c>
      <c r="B2651" t="e">
        <f ca="1">IF('Шестипредметные наборы'!$G101 &gt;=Параметры!$A$2,"{"&amp;'Шестипредметные наборы'!F101&amp;"}","")</f>
        <v>#N/A</v>
      </c>
      <c r="C2651" t="e">
        <f ca="1">'Шестипредметные наборы'!$G101/COUNT('Список покупок'!$A$2:$A$31)</f>
        <v>#N/A</v>
      </c>
      <c r="D2651" t="e">
        <f ca="1">'Шестипредметные наборы'!$G101/INDIRECT(ADDRESS(MATCH(A2651,Таблицы!$AB$3:$AB$254)+1,6,,,Таблицы!$AB$1))</f>
        <v>#N/A</v>
      </c>
      <c r="E2651" s="5" t="e">
        <f t="shared" ca="1" si="41"/>
        <v>#N/A</v>
      </c>
    </row>
    <row r="2652" spans="1:5" hidden="1" x14ac:dyDescent="0.3">
      <c r="A2652" t="e">
        <f ca="1">IF('Шестипредметные наборы'!$G102 &gt;=Параметры!$A$2,"{"&amp;'Шестипредметные наборы'!A102&amp;", "&amp;'Шестипредметные наборы'!B102&amp;", "&amp;'Шестипредметные наборы'!C102&amp;", "&amp;'Шестипредметные наборы'!D102&amp;", "&amp;'Шестипредметные наборы'!E102&amp;"}","")</f>
        <v>#N/A</v>
      </c>
      <c r="B2652" t="e">
        <f ca="1">IF('Шестипредметные наборы'!$G102 &gt;=Параметры!$A$2,"{"&amp;'Шестипредметные наборы'!F102&amp;"}","")</f>
        <v>#N/A</v>
      </c>
      <c r="C2652" t="e">
        <f ca="1">'Шестипредметные наборы'!$G102/COUNT('Список покупок'!$A$2:$A$31)</f>
        <v>#N/A</v>
      </c>
      <c r="D2652" t="e">
        <f ca="1">'Шестипредметные наборы'!$G102/INDIRECT(ADDRESS(MATCH(A2652,Таблицы!$AB$3:$AB$254)+1,6,,,Таблицы!$AB$1))</f>
        <v>#N/A</v>
      </c>
      <c r="E2652" s="5" t="e">
        <f t="shared" ca="1" si="41"/>
        <v>#N/A</v>
      </c>
    </row>
    <row r="2653" spans="1:5" hidden="1" x14ac:dyDescent="0.3">
      <c r="A2653" t="e">
        <f ca="1">IF('Шестипредметные наборы'!$G103 &gt;=Параметры!$A$2,"{"&amp;'Шестипредметные наборы'!A103&amp;", "&amp;'Шестипредметные наборы'!B103&amp;", "&amp;'Шестипредметные наборы'!C103&amp;", "&amp;'Шестипредметные наборы'!D103&amp;", "&amp;'Шестипредметные наборы'!E103&amp;"}","")</f>
        <v>#N/A</v>
      </c>
      <c r="B2653" t="e">
        <f ca="1">IF('Шестипредметные наборы'!$G103 &gt;=Параметры!$A$2,"{"&amp;'Шестипредметные наборы'!F103&amp;"}","")</f>
        <v>#N/A</v>
      </c>
      <c r="C2653" t="e">
        <f ca="1">'Шестипредметные наборы'!$G103/COUNT('Список покупок'!$A$2:$A$31)</f>
        <v>#N/A</v>
      </c>
      <c r="D2653" t="e">
        <f ca="1">'Шестипредметные наборы'!$G103/INDIRECT(ADDRESS(MATCH(A2653,Таблицы!$AB$3:$AB$254)+1,6,,,Таблицы!$AB$1))</f>
        <v>#N/A</v>
      </c>
      <c r="E2653" s="5" t="e">
        <f t="shared" ca="1" si="41"/>
        <v>#N/A</v>
      </c>
    </row>
    <row r="2654" spans="1:5" hidden="1" x14ac:dyDescent="0.3">
      <c r="A2654" t="e">
        <f ca="1">IF('Шестипредметные наборы'!$G104 &gt;=Параметры!$A$2,"{"&amp;'Шестипредметные наборы'!A104&amp;", "&amp;'Шестипредметные наборы'!B104&amp;", "&amp;'Шестипредметные наборы'!C104&amp;", "&amp;'Шестипредметные наборы'!D104&amp;", "&amp;'Шестипредметные наборы'!E104&amp;"}","")</f>
        <v>#N/A</v>
      </c>
      <c r="B2654" t="e">
        <f ca="1">IF('Шестипредметные наборы'!$G104 &gt;=Параметры!$A$2,"{"&amp;'Шестипредметные наборы'!F104&amp;"}","")</f>
        <v>#N/A</v>
      </c>
      <c r="C2654" t="e">
        <f ca="1">'Шестипредметные наборы'!$G104/COUNT('Список покупок'!$A$2:$A$31)</f>
        <v>#N/A</v>
      </c>
      <c r="D2654" t="e">
        <f ca="1">'Шестипредметные наборы'!$G104/INDIRECT(ADDRESS(MATCH(A2654,Таблицы!$AB$3:$AB$254)+1,6,,,Таблицы!$AB$1))</f>
        <v>#N/A</v>
      </c>
      <c r="E2654" s="5" t="e">
        <f t="shared" ca="1" si="41"/>
        <v>#N/A</v>
      </c>
    </row>
    <row r="2655" spans="1:5" hidden="1" x14ac:dyDescent="0.3">
      <c r="A2655" t="e">
        <f ca="1">IF('Шестипредметные наборы'!$G105 &gt;=Параметры!$A$2,"{"&amp;'Шестипредметные наборы'!A105&amp;", "&amp;'Шестипредметные наборы'!B105&amp;", "&amp;'Шестипредметные наборы'!C105&amp;", "&amp;'Шестипредметные наборы'!D105&amp;", "&amp;'Шестипредметные наборы'!E105&amp;"}","")</f>
        <v>#N/A</v>
      </c>
      <c r="B2655" t="e">
        <f ca="1">IF('Шестипредметные наборы'!$G105 &gt;=Параметры!$A$2,"{"&amp;'Шестипредметные наборы'!F105&amp;"}","")</f>
        <v>#N/A</v>
      </c>
      <c r="C2655" t="e">
        <f ca="1">'Шестипредметные наборы'!$G105/COUNT('Список покупок'!$A$2:$A$31)</f>
        <v>#N/A</v>
      </c>
      <c r="D2655" t="e">
        <f ca="1">'Шестипредметные наборы'!$G105/INDIRECT(ADDRESS(MATCH(A2655,Таблицы!$AB$3:$AB$254)+1,6,,,Таблицы!$AB$1))</f>
        <v>#N/A</v>
      </c>
      <c r="E2655" s="5" t="e">
        <f t="shared" ca="1" si="41"/>
        <v>#N/A</v>
      </c>
    </row>
    <row r="2656" spans="1:5" hidden="1" x14ac:dyDescent="0.3">
      <c r="A2656" t="e">
        <f ca="1">IF('Шестипредметные наборы'!$G106 &gt;=Параметры!$A$2,"{"&amp;'Шестипредметные наборы'!A106&amp;", "&amp;'Шестипредметные наборы'!B106&amp;", "&amp;'Шестипредметные наборы'!C106&amp;", "&amp;'Шестипредметные наборы'!D106&amp;", "&amp;'Шестипредметные наборы'!E106&amp;"}","")</f>
        <v>#N/A</v>
      </c>
      <c r="B2656" t="e">
        <f ca="1">IF('Шестипредметные наборы'!$G106 &gt;=Параметры!$A$2,"{"&amp;'Шестипредметные наборы'!F106&amp;"}","")</f>
        <v>#N/A</v>
      </c>
      <c r="C2656" t="e">
        <f ca="1">'Шестипредметные наборы'!$G106/COUNT('Список покупок'!$A$2:$A$31)</f>
        <v>#N/A</v>
      </c>
      <c r="D2656" t="e">
        <f ca="1">'Шестипредметные наборы'!$G106/INDIRECT(ADDRESS(MATCH(A2656,Таблицы!$AB$3:$AB$254)+1,6,,,Таблицы!$AB$1))</f>
        <v>#N/A</v>
      </c>
      <c r="E2656" s="5" t="e">
        <f t="shared" ca="1" si="41"/>
        <v>#N/A</v>
      </c>
    </row>
    <row r="2657" spans="1:5" hidden="1" x14ac:dyDescent="0.3">
      <c r="A2657" t="e">
        <f ca="1">IF('Шестипредметные наборы'!$G107 &gt;=Параметры!$A$2,"{"&amp;'Шестипредметные наборы'!A107&amp;", "&amp;'Шестипредметные наборы'!B107&amp;", "&amp;'Шестипредметные наборы'!C107&amp;", "&amp;'Шестипредметные наборы'!D107&amp;", "&amp;'Шестипредметные наборы'!E107&amp;"}","")</f>
        <v>#N/A</v>
      </c>
      <c r="B2657" t="e">
        <f ca="1">IF('Шестипредметные наборы'!$G107 &gt;=Параметры!$A$2,"{"&amp;'Шестипредметные наборы'!F107&amp;"}","")</f>
        <v>#N/A</v>
      </c>
      <c r="C2657" t="e">
        <f ca="1">'Шестипредметные наборы'!$G107/COUNT('Список покупок'!$A$2:$A$31)</f>
        <v>#N/A</v>
      </c>
      <c r="D2657" t="e">
        <f ca="1">'Шестипредметные наборы'!$G107/INDIRECT(ADDRESS(MATCH(A2657,Таблицы!$AB$3:$AB$254)+1,6,,,Таблицы!$AB$1))</f>
        <v>#N/A</v>
      </c>
      <c r="E2657" s="5" t="e">
        <f t="shared" ca="1" si="41"/>
        <v>#N/A</v>
      </c>
    </row>
    <row r="2658" spans="1:5" hidden="1" x14ac:dyDescent="0.3">
      <c r="A2658" t="e">
        <f ca="1">IF('Шестипредметные наборы'!$G108 &gt;=Параметры!$A$2,"{"&amp;'Шестипредметные наборы'!A108&amp;", "&amp;'Шестипредметные наборы'!B108&amp;", "&amp;'Шестипредметные наборы'!C108&amp;", "&amp;'Шестипредметные наборы'!D108&amp;", "&amp;'Шестипредметные наборы'!E108&amp;"}","")</f>
        <v>#N/A</v>
      </c>
      <c r="B2658" t="e">
        <f ca="1">IF('Шестипредметные наборы'!$G108 &gt;=Параметры!$A$2,"{"&amp;'Шестипредметные наборы'!F108&amp;"}","")</f>
        <v>#N/A</v>
      </c>
      <c r="C2658" t="e">
        <f ca="1">'Шестипредметные наборы'!$G108/COUNT('Список покупок'!$A$2:$A$31)</f>
        <v>#N/A</v>
      </c>
      <c r="D2658" t="e">
        <f ca="1">'Шестипредметные наборы'!$G108/INDIRECT(ADDRESS(MATCH(A2658,Таблицы!$AB$3:$AB$254)+1,6,,,Таблицы!$AB$1))</f>
        <v>#N/A</v>
      </c>
      <c r="E2658" s="5" t="e">
        <f t="shared" ca="1" si="41"/>
        <v>#N/A</v>
      </c>
    </row>
    <row r="2659" spans="1:5" hidden="1" x14ac:dyDescent="0.3">
      <c r="A2659" t="e">
        <f ca="1">IF('Шестипредметные наборы'!$G109 &gt;=Параметры!$A$2,"{"&amp;'Шестипредметные наборы'!A109&amp;", "&amp;'Шестипредметные наборы'!B109&amp;", "&amp;'Шестипредметные наборы'!C109&amp;", "&amp;'Шестипредметные наборы'!D109&amp;", "&amp;'Шестипредметные наборы'!E109&amp;"}","")</f>
        <v>#N/A</v>
      </c>
      <c r="B2659" t="e">
        <f ca="1">IF('Шестипредметные наборы'!$G109 &gt;=Параметры!$A$2,"{"&amp;'Шестипредметные наборы'!F109&amp;"}","")</f>
        <v>#N/A</v>
      </c>
      <c r="C2659" t="e">
        <f ca="1">'Шестипредметные наборы'!$G109/COUNT('Список покупок'!$A$2:$A$31)</f>
        <v>#N/A</v>
      </c>
      <c r="D2659" t="e">
        <f ca="1">'Шестипредметные наборы'!$G109/INDIRECT(ADDRESS(MATCH(A2659,Таблицы!$AB$3:$AB$254)+1,6,,,Таблицы!$AB$1))</f>
        <v>#N/A</v>
      </c>
      <c r="E2659" s="5" t="e">
        <f t="shared" ca="1" si="41"/>
        <v>#N/A</v>
      </c>
    </row>
    <row r="2660" spans="1:5" hidden="1" x14ac:dyDescent="0.3">
      <c r="A2660" t="e">
        <f ca="1">IF('Шестипредметные наборы'!$G110 &gt;=Параметры!$A$2,"{"&amp;'Шестипредметные наборы'!A110&amp;", "&amp;'Шестипредметные наборы'!B110&amp;", "&amp;'Шестипредметные наборы'!C110&amp;", "&amp;'Шестипредметные наборы'!D110&amp;", "&amp;'Шестипредметные наборы'!E110&amp;"}","")</f>
        <v>#N/A</v>
      </c>
      <c r="B2660" t="e">
        <f ca="1">IF('Шестипредметные наборы'!$G110 &gt;=Параметры!$A$2,"{"&amp;'Шестипредметные наборы'!F110&amp;"}","")</f>
        <v>#N/A</v>
      </c>
      <c r="C2660" t="e">
        <f ca="1">'Шестипредметные наборы'!$G110/COUNT('Список покупок'!$A$2:$A$31)</f>
        <v>#N/A</v>
      </c>
      <c r="D2660" t="e">
        <f ca="1">'Шестипредметные наборы'!$G110/INDIRECT(ADDRESS(MATCH(A2660,Таблицы!$AB$3:$AB$254)+1,6,,,Таблицы!$AB$1))</f>
        <v>#N/A</v>
      </c>
      <c r="E2660" s="5" t="e">
        <f t="shared" ca="1" si="41"/>
        <v>#N/A</v>
      </c>
    </row>
    <row r="2661" spans="1:5" hidden="1" x14ac:dyDescent="0.3">
      <c r="A2661" t="e">
        <f ca="1">IF('Шестипредметные наборы'!$G111 &gt;=Параметры!$A$2,"{"&amp;'Шестипредметные наборы'!A111&amp;", "&amp;'Шестипредметные наборы'!B111&amp;", "&amp;'Шестипредметные наборы'!C111&amp;", "&amp;'Шестипредметные наборы'!D111&amp;", "&amp;'Шестипредметные наборы'!E111&amp;"}","")</f>
        <v>#N/A</v>
      </c>
      <c r="B2661" t="e">
        <f ca="1">IF('Шестипредметные наборы'!$G111 &gt;=Параметры!$A$2,"{"&amp;'Шестипредметные наборы'!F111&amp;"}","")</f>
        <v>#N/A</v>
      </c>
      <c r="C2661" t="e">
        <f ca="1">'Шестипредметные наборы'!$G111/COUNT('Список покупок'!$A$2:$A$31)</f>
        <v>#N/A</v>
      </c>
      <c r="D2661" t="e">
        <f ca="1">'Шестипредметные наборы'!$G111/INDIRECT(ADDRESS(MATCH(A2661,Таблицы!$AB$3:$AB$254)+1,6,,,Таблицы!$AB$1))</f>
        <v>#N/A</v>
      </c>
      <c r="E2661" s="5" t="e">
        <f t="shared" ca="1" si="41"/>
        <v>#N/A</v>
      </c>
    </row>
    <row r="2662" spans="1:5" hidden="1" x14ac:dyDescent="0.3">
      <c r="A2662" t="e">
        <f ca="1">IF('Шестипредметные наборы'!$G112 &gt;=Параметры!$A$2,"{"&amp;'Шестипредметные наборы'!A112&amp;", "&amp;'Шестипредметные наборы'!B112&amp;", "&amp;'Шестипредметные наборы'!C112&amp;", "&amp;'Шестипредметные наборы'!D112&amp;", "&amp;'Шестипредметные наборы'!E112&amp;"}","")</f>
        <v>#N/A</v>
      </c>
      <c r="B2662" t="e">
        <f ca="1">IF('Шестипредметные наборы'!$G112 &gt;=Параметры!$A$2,"{"&amp;'Шестипредметные наборы'!F112&amp;"}","")</f>
        <v>#N/A</v>
      </c>
      <c r="C2662" t="e">
        <f ca="1">'Шестипредметные наборы'!$G112/COUNT('Список покупок'!$A$2:$A$31)</f>
        <v>#N/A</v>
      </c>
      <c r="D2662" t="e">
        <f ca="1">'Шестипредметные наборы'!$G112/INDIRECT(ADDRESS(MATCH(A2662,Таблицы!$AB$3:$AB$254)+1,6,,,Таблицы!$AB$1))</f>
        <v>#N/A</v>
      </c>
      <c r="E2662" s="5" t="e">
        <f t="shared" ca="1" si="41"/>
        <v>#N/A</v>
      </c>
    </row>
    <row r="2663" spans="1:5" hidden="1" x14ac:dyDescent="0.3">
      <c r="A2663" t="e">
        <f ca="1">IF('Шестипредметные наборы'!$G113 &gt;=Параметры!$A$2,"{"&amp;'Шестипредметные наборы'!A113&amp;", "&amp;'Шестипредметные наборы'!B113&amp;", "&amp;'Шестипредметные наборы'!C113&amp;", "&amp;'Шестипредметные наборы'!D113&amp;", "&amp;'Шестипредметные наборы'!E113&amp;"}","")</f>
        <v>#N/A</v>
      </c>
      <c r="B2663" t="e">
        <f ca="1">IF('Шестипредметные наборы'!$G113 &gt;=Параметры!$A$2,"{"&amp;'Шестипредметные наборы'!F113&amp;"}","")</f>
        <v>#N/A</v>
      </c>
      <c r="C2663" t="e">
        <f ca="1">'Шестипредметные наборы'!$G113/COUNT('Список покупок'!$A$2:$A$31)</f>
        <v>#N/A</v>
      </c>
      <c r="D2663" t="e">
        <f ca="1">'Шестипредметные наборы'!$G113/INDIRECT(ADDRESS(MATCH(A2663,Таблицы!$AB$3:$AB$254)+1,6,,,Таблицы!$AB$1))</f>
        <v>#N/A</v>
      </c>
      <c r="E2663" s="5" t="e">
        <f t="shared" ca="1" si="41"/>
        <v>#N/A</v>
      </c>
    </row>
    <row r="2664" spans="1:5" hidden="1" x14ac:dyDescent="0.3">
      <c r="A2664" t="e">
        <f ca="1">IF('Шестипредметные наборы'!$G114 &gt;=Параметры!$A$2,"{"&amp;'Шестипредметные наборы'!A114&amp;", "&amp;'Шестипредметные наборы'!B114&amp;", "&amp;'Шестипредметные наборы'!C114&amp;", "&amp;'Шестипредметные наборы'!D114&amp;", "&amp;'Шестипредметные наборы'!E114&amp;"}","")</f>
        <v>#N/A</v>
      </c>
      <c r="B2664" t="e">
        <f ca="1">IF('Шестипредметные наборы'!$G114 &gt;=Параметры!$A$2,"{"&amp;'Шестипредметные наборы'!F114&amp;"}","")</f>
        <v>#N/A</v>
      </c>
      <c r="C2664" t="e">
        <f ca="1">'Шестипредметные наборы'!$G114/COUNT('Список покупок'!$A$2:$A$31)</f>
        <v>#N/A</v>
      </c>
      <c r="D2664" t="e">
        <f ca="1">'Шестипредметные наборы'!$G114/INDIRECT(ADDRESS(MATCH(A2664,Таблицы!$AB$3:$AB$254)+1,6,,,Таблицы!$AB$1))</f>
        <v>#N/A</v>
      </c>
      <c r="E2664" s="5" t="e">
        <f t="shared" ca="1" si="41"/>
        <v>#N/A</v>
      </c>
    </row>
    <row r="2665" spans="1:5" hidden="1" x14ac:dyDescent="0.3">
      <c r="A2665" t="e">
        <f ca="1">IF('Шестипредметные наборы'!$G115 &gt;=Параметры!$A$2,"{"&amp;'Шестипредметные наборы'!A115&amp;", "&amp;'Шестипредметные наборы'!B115&amp;", "&amp;'Шестипредметные наборы'!C115&amp;", "&amp;'Шестипредметные наборы'!D115&amp;", "&amp;'Шестипредметные наборы'!E115&amp;"}","")</f>
        <v>#N/A</v>
      </c>
      <c r="B2665" t="e">
        <f ca="1">IF('Шестипредметные наборы'!$G115 &gt;=Параметры!$A$2,"{"&amp;'Шестипредметные наборы'!F115&amp;"}","")</f>
        <v>#N/A</v>
      </c>
      <c r="C2665" t="e">
        <f ca="1">'Шестипредметные наборы'!$G115/COUNT('Список покупок'!$A$2:$A$31)</f>
        <v>#N/A</v>
      </c>
      <c r="D2665" t="e">
        <f ca="1">'Шестипредметные наборы'!$G115/INDIRECT(ADDRESS(MATCH(A2665,Таблицы!$AB$3:$AB$254)+1,6,,,Таблицы!$AB$1))</f>
        <v>#N/A</v>
      </c>
      <c r="E2665" s="5" t="e">
        <f t="shared" ca="1" si="41"/>
        <v>#N/A</v>
      </c>
    </row>
    <row r="2666" spans="1:5" hidden="1" x14ac:dyDescent="0.3">
      <c r="A2666" t="e">
        <f ca="1">IF('Шестипредметные наборы'!$G116 &gt;=Параметры!$A$2,"{"&amp;'Шестипредметные наборы'!A116&amp;", "&amp;'Шестипредметные наборы'!B116&amp;", "&amp;'Шестипредметные наборы'!C116&amp;", "&amp;'Шестипредметные наборы'!D116&amp;", "&amp;'Шестипредметные наборы'!E116&amp;"}","")</f>
        <v>#N/A</v>
      </c>
      <c r="B2666" t="e">
        <f ca="1">IF('Шестипредметные наборы'!$G116 &gt;=Параметры!$A$2,"{"&amp;'Шестипредметные наборы'!F116&amp;"}","")</f>
        <v>#N/A</v>
      </c>
      <c r="C2666" t="e">
        <f ca="1">'Шестипредметные наборы'!$G116/COUNT('Список покупок'!$A$2:$A$31)</f>
        <v>#N/A</v>
      </c>
      <c r="D2666" t="e">
        <f ca="1">'Шестипредметные наборы'!$G116/INDIRECT(ADDRESS(MATCH(A2666,Таблицы!$AB$3:$AB$254)+1,6,,,Таблицы!$AB$1))</f>
        <v>#N/A</v>
      </c>
      <c r="E2666" s="5" t="e">
        <f t="shared" ca="1" si="41"/>
        <v>#N/A</v>
      </c>
    </row>
    <row r="2667" spans="1:5" hidden="1" x14ac:dyDescent="0.3">
      <c r="A2667" t="e">
        <f ca="1">IF('Шестипредметные наборы'!$G117 &gt;=Параметры!$A$2,"{"&amp;'Шестипредметные наборы'!A117&amp;", "&amp;'Шестипредметные наборы'!B117&amp;", "&amp;'Шестипредметные наборы'!C117&amp;", "&amp;'Шестипредметные наборы'!D117&amp;", "&amp;'Шестипредметные наборы'!E117&amp;"}","")</f>
        <v>#N/A</v>
      </c>
      <c r="B2667" t="e">
        <f ca="1">IF('Шестипредметные наборы'!$G117 &gt;=Параметры!$A$2,"{"&amp;'Шестипредметные наборы'!F117&amp;"}","")</f>
        <v>#N/A</v>
      </c>
      <c r="C2667" t="e">
        <f ca="1">'Шестипредметные наборы'!$G117/COUNT('Список покупок'!$A$2:$A$31)</f>
        <v>#N/A</v>
      </c>
      <c r="D2667" t="e">
        <f ca="1">'Шестипредметные наборы'!$G117/INDIRECT(ADDRESS(MATCH(A2667,Таблицы!$AB$3:$AB$254)+1,6,,,Таблицы!$AB$1))</f>
        <v>#N/A</v>
      </c>
      <c r="E2667" s="5" t="e">
        <f t="shared" ca="1" si="41"/>
        <v>#N/A</v>
      </c>
    </row>
    <row r="2668" spans="1:5" hidden="1" x14ac:dyDescent="0.3">
      <c r="A2668" t="e">
        <f ca="1">IF('Шестипредметные наборы'!$G118 &gt;=Параметры!$A$2,"{"&amp;'Шестипредметные наборы'!A118&amp;", "&amp;'Шестипредметные наборы'!B118&amp;", "&amp;'Шестипредметные наборы'!C118&amp;", "&amp;'Шестипредметные наборы'!D118&amp;", "&amp;'Шестипредметные наборы'!E118&amp;"}","")</f>
        <v>#N/A</v>
      </c>
      <c r="B2668" t="e">
        <f ca="1">IF('Шестипредметные наборы'!$G118 &gt;=Параметры!$A$2,"{"&amp;'Шестипредметные наборы'!F118&amp;"}","")</f>
        <v>#N/A</v>
      </c>
      <c r="C2668" t="e">
        <f ca="1">'Шестипредметные наборы'!$G118/COUNT('Список покупок'!$A$2:$A$31)</f>
        <v>#N/A</v>
      </c>
      <c r="D2668" t="e">
        <f ca="1">'Шестипредметные наборы'!$G118/INDIRECT(ADDRESS(MATCH(A2668,Таблицы!$AB$3:$AB$254)+1,6,,,Таблицы!$AB$1))</f>
        <v>#N/A</v>
      </c>
      <c r="E2668" s="5" t="e">
        <f t="shared" ca="1" si="41"/>
        <v>#N/A</v>
      </c>
    </row>
    <row r="2669" spans="1:5" hidden="1" x14ac:dyDescent="0.3">
      <c r="A2669" t="e">
        <f ca="1">IF('Шестипредметные наборы'!$G119 &gt;=Параметры!$A$2,"{"&amp;'Шестипредметные наборы'!A119&amp;", "&amp;'Шестипредметные наборы'!B119&amp;", "&amp;'Шестипредметные наборы'!C119&amp;", "&amp;'Шестипредметные наборы'!D119&amp;", "&amp;'Шестипредметные наборы'!E119&amp;"}","")</f>
        <v>#N/A</v>
      </c>
      <c r="B2669" t="e">
        <f ca="1">IF('Шестипредметные наборы'!$G119 &gt;=Параметры!$A$2,"{"&amp;'Шестипредметные наборы'!F119&amp;"}","")</f>
        <v>#N/A</v>
      </c>
      <c r="C2669" t="e">
        <f ca="1">'Шестипредметные наборы'!$G119/COUNT('Список покупок'!$A$2:$A$31)</f>
        <v>#N/A</v>
      </c>
      <c r="D2669" t="e">
        <f ca="1">'Шестипредметные наборы'!$G119/INDIRECT(ADDRESS(MATCH(A2669,Таблицы!$AB$3:$AB$254)+1,6,,,Таблицы!$AB$1))</f>
        <v>#N/A</v>
      </c>
      <c r="E2669" s="5" t="e">
        <f t="shared" ca="1" si="41"/>
        <v>#N/A</v>
      </c>
    </row>
    <row r="2670" spans="1:5" hidden="1" x14ac:dyDescent="0.3">
      <c r="A2670" t="e">
        <f ca="1">IF('Шестипредметные наборы'!$G120 &gt;=Параметры!$A$2,"{"&amp;'Шестипредметные наборы'!A120&amp;", "&amp;'Шестипредметные наборы'!B120&amp;", "&amp;'Шестипредметные наборы'!C120&amp;", "&amp;'Шестипредметные наборы'!D120&amp;", "&amp;'Шестипредметные наборы'!E120&amp;"}","")</f>
        <v>#N/A</v>
      </c>
      <c r="B2670" t="e">
        <f ca="1">IF('Шестипредметные наборы'!$G120 &gt;=Параметры!$A$2,"{"&amp;'Шестипредметные наборы'!F120&amp;"}","")</f>
        <v>#N/A</v>
      </c>
      <c r="C2670" t="e">
        <f ca="1">'Шестипредметные наборы'!$G120/COUNT('Список покупок'!$A$2:$A$31)</f>
        <v>#N/A</v>
      </c>
      <c r="D2670" t="e">
        <f ca="1">'Шестипредметные наборы'!$G120/INDIRECT(ADDRESS(MATCH(A2670,Таблицы!$AB$3:$AB$254)+1,6,,,Таблицы!$AB$1))</f>
        <v>#N/A</v>
      </c>
      <c r="E2670" s="5" t="e">
        <f t="shared" ca="1" si="41"/>
        <v>#N/A</v>
      </c>
    </row>
    <row r="2671" spans="1:5" hidden="1" x14ac:dyDescent="0.3">
      <c r="A2671" t="e">
        <f ca="1">IF('Шестипредметные наборы'!$G121 &gt;=Параметры!$A$2,"{"&amp;'Шестипредметные наборы'!A121&amp;", "&amp;'Шестипредметные наборы'!B121&amp;", "&amp;'Шестипредметные наборы'!C121&amp;", "&amp;'Шестипредметные наборы'!D121&amp;", "&amp;'Шестипредметные наборы'!E121&amp;"}","")</f>
        <v>#N/A</v>
      </c>
      <c r="B2671" t="e">
        <f ca="1">IF('Шестипредметные наборы'!$G121 &gt;=Параметры!$A$2,"{"&amp;'Шестипредметные наборы'!F121&amp;"}","")</f>
        <v>#N/A</v>
      </c>
      <c r="C2671" t="e">
        <f ca="1">'Шестипредметные наборы'!$G121/COUNT('Список покупок'!$A$2:$A$31)</f>
        <v>#N/A</v>
      </c>
      <c r="D2671" t="e">
        <f ca="1">'Шестипредметные наборы'!$G121/INDIRECT(ADDRESS(MATCH(A2671,Таблицы!$AB$3:$AB$254)+1,6,,,Таблицы!$AB$1))</f>
        <v>#N/A</v>
      </c>
      <c r="E2671" s="5" t="e">
        <f t="shared" ca="1" si="41"/>
        <v>#N/A</v>
      </c>
    </row>
    <row r="2672" spans="1:5" hidden="1" x14ac:dyDescent="0.3">
      <c r="A2672" t="e">
        <f ca="1">IF('Шестипредметные наборы'!$G122 &gt;=Параметры!$A$2,"{"&amp;'Шестипредметные наборы'!A122&amp;", "&amp;'Шестипредметные наборы'!B122&amp;", "&amp;'Шестипредметные наборы'!C122&amp;", "&amp;'Шестипредметные наборы'!D122&amp;", "&amp;'Шестипредметные наборы'!E122&amp;"}","")</f>
        <v>#N/A</v>
      </c>
      <c r="B2672" t="e">
        <f ca="1">IF('Шестипредметные наборы'!$G122 &gt;=Параметры!$A$2,"{"&amp;'Шестипредметные наборы'!F122&amp;"}","")</f>
        <v>#N/A</v>
      </c>
      <c r="C2672" t="e">
        <f ca="1">'Шестипредметные наборы'!$G122/COUNT('Список покупок'!$A$2:$A$31)</f>
        <v>#N/A</v>
      </c>
      <c r="D2672" t="e">
        <f ca="1">'Шестипредметные наборы'!$G122/INDIRECT(ADDRESS(MATCH(A2672,Таблицы!$AB$3:$AB$254)+1,6,,,Таблицы!$AB$1))</f>
        <v>#N/A</v>
      </c>
      <c r="E2672" s="5" t="e">
        <f t="shared" ca="1" si="41"/>
        <v>#N/A</v>
      </c>
    </row>
    <row r="2673" spans="1:5" hidden="1" x14ac:dyDescent="0.3">
      <c r="A2673" t="e">
        <f ca="1">IF('Шестипредметные наборы'!$G123 &gt;=Параметры!$A$2,"{"&amp;'Шестипредметные наборы'!A123&amp;", "&amp;'Шестипредметные наборы'!B123&amp;", "&amp;'Шестипредметные наборы'!C123&amp;", "&amp;'Шестипредметные наборы'!D123&amp;", "&amp;'Шестипредметные наборы'!E123&amp;"}","")</f>
        <v>#N/A</v>
      </c>
      <c r="B2673" t="e">
        <f ca="1">IF('Шестипредметные наборы'!$G123 &gt;=Параметры!$A$2,"{"&amp;'Шестипредметные наборы'!F123&amp;"}","")</f>
        <v>#N/A</v>
      </c>
      <c r="C2673" t="e">
        <f ca="1">'Шестипредметные наборы'!$G123/COUNT('Список покупок'!$A$2:$A$31)</f>
        <v>#N/A</v>
      </c>
      <c r="D2673" t="e">
        <f ca="1">'Шестипредметные наборы'!$G123/INDIRECT(ADDRESS(MATCH(A2673,Таблицы!$AB$3:$AB$254)+1,6,,,Таблицы!$AB$1))</f>
        <v>#N/A</v>
      </c>
      <c r="E2673" s="5" t="e">
        <f t="shared" ca="1" si="41"/>
        <v>#N/A</v>
      </c>
    </row>
    <row r="2674" spans="1:5" hidden="1" x14ac:dyDescent="0.3">
      <c r="A2674" t="e">
        <f ca="1">IF('Шестипредметные наборы'!$G124 &gt;=Параметры!$A$2,"{"&amp;'Шестипредметные наборы'!A124&amp;", "&amp;'Шестипредметные наборы'!B124&amp;", "&amp;'Шестипредметные наборы'!C124&amp;", "&amp;'Шестипредметные наборы'!D124&amp;", "&amp;'Шестипредметные наборы'!E124&amp;"}","")</f>
        <v>#N/A</v>
      </c>
      <c r="B2674" t="e">
        <f ca="1">IF('Шестипредметные наборы'!$G124 &gt;=Параметры!$A$2,"{"&amp;'Шестипредметные наборы'!F124&amp;"}","")</f>
        <v>#N/A</v>
      </c>
      <c r="C2674" t="e">
        <f ca="1">'Шестипредметные наборы'!$G124/COUNT('Список покупок'!$A$2:$A$31)</f>
        <v>#N/A</v>
      </c>
      <c r="D2674" t="e">
        <f ca="1">'Шестипредметные наборы'!$G124/INDIRECT(ADDRESS(MATCH(A2674,Таблицы!$AB$3:$AB$254)+1,6,,,Таблицы!$AB$1))</f>
        <v>#N/A</v>
      </c>
      <c r="E2674" s="5" t="e">
        <f t="shared" ca="1" si="41"/>
        <v>#N/A</v>
      </c>
    </row>
    <row r="2675" spans="1:5" hidden="1" x14ac:dyDescent="0.3">
      <c r="A2675" t="e">
        <f ca="1">IF('Шестипредметные наборы'!$G125 &gt;=Параметры!$A$2,"{"&amp;'Шестипредметные наборы'!A125&amp;", "&amp;'Шестипредметные наборы'!B125&amp;", "&amp;'Шестипредметные наборы'!C125&amp;", "&amp;'Шестипредметные наборы'!D125&amp;", "&amp;'Шестипредметные наборы'!E125&amp;"}","")</f>
        <v>#N/A</v>
      </c>
      <c r="B2675" t="e">
        <f ca="1">IF('Шестипредметные наборы'!$G125 &gt;=Параметры!$A$2,"{"&amp;'Шестипредметные наборы'!F125&amp;"}","")</f>
        <v>#N/A</v>
      </c>
      <c r="C2675" t="e">
        <f ca="1">'Шестипредметные наборы'!$G125/COUNT('Список покупок'!$A$2:$A$31)</f>
        <v>#N/A</v>
      </c>
      <c r="D2675" t="e">
        <f ca="1">'Шестипредметные наборы'!$G125/INDIRECT(ADDRESS(MATCH(A2675,Таблицы!$AB$3:$AB$254)+1,6,,,Таблицы!$AB$1))</f>
        <v>#N/A</v>
      </c>
      <c r="E2675" s="5" t="e">
        <f t="shared" ca="1" si="41"/>
        <v>#N/A</v>
      </c>
    </row>
    <row r="2676" spans="1:5" hidden="1" x14ac:dyDescent="0.3">
      <c r="A2676" t="e">
        <f ca="1">IF('Шестипредметные наборы'!$G126 &gt;=Параметры!$A$2,"{"&amp;'Шестипредметные наборы'!A126&amp;", "&amp;'Шестипредметные наборы'!B126&amp;", "&amp;'Шестипредметные наборы'!C126&amp;", "&amp;'Шестипредметные наборы'!D126&amp;", "&amp;'Шестипредметные наборы'!E126&amp;"}","")</f>
        <v>#N/A</v>
      </c>
      <c r="B2676" t="e">
        <f ca="1">IF('Шестипредметные наборы'!$G126 &gt;=Параметры!$A$2,"{"&amp;'Шестипредметные наборы'!F126&amp;"}","")</f>
        <v>#N/A</v>
      </c>
      <c r="C2676" t="e">
        <f ca="1">'Шестипредметные наборы'!$G126/COUNT('Список покупок'!$A$2:$A$31)</f>
        <v>#N/A</v>
      </c>
      <c r="D2676" t="e">
        <f ca="1">'Шестипредметные наборы'!$G126/INDIRECT(ADDRESS(MATCH(A2676,Таблицы!$AB$3:$AB$254)+1,6,,,Таблицы!$AB$1))</f>
        <v>#N/A</v>
      </c>
      <c r="E2676" s="5" t="e">
        <f t="shared" ca="1" si="41"/>
        <v>#N/A</v>
      </c>
    </row>
    <row r="2677" spans="1:5" hidden="1" x14ac:dyDescent="0.3">
      <c r="A2677" t="e">
        <f ca="1">IF('Шестипредметные наборы'!$G127 &gt;=Параметры!$A$2,"{"&amp;'Шестипредметные наборы'!A127&amp;", "&amp;'Шестипредметные наборы'!B127&amp;", "&amp;'Шестипредметные наборы'!C127&amp;", "&amp;'Шестипредметные наборы'!D127&amp;", "&amp;'Шестипредметные наборы'!E127&amp;"}","")</f>
        <v>#N/A</v>
      </c>
      <c r="B2677" t="e">
        <f ca="1">IF('Шестипредметные наборы'!$G127 &gt;=Параметры!$A$2,"{"&amp;'Шестипредметные наборы'!F127&amp;"}","")</f>
        <v>#N/A</v>
      </c>
      <c r="C2677" t="e">
        <f ca="1">'Шестипредметные наборы'!$G127/COUNT('Список покупок'!$A$2:$A$31)</f>
        <v>#N/A</v>
      </c>
      <c r="D2677" t="e">
        <f ca="1">'Шестипредметные наборы'!$G127/INDIRECT(ADDRESS(MATCH(A2677,Таблицы!$AB$3:$AB$254)+1,6,,,Таблицы!$AB$1))</f>
        <v>#N/A</v>
      </c>
      <c r="E2677" s="5" t="e">
        <f t="shared" ca="1" si="41"/>
        <v>#N/A</v>
      </c>
    </row>
    <row r="2678" spans="1:5" hidden="1" x14ac:dyDescent="0.3">
      <c r="A2678" t="e">
        <f ca="1">IF('Шестипредметные наборы'!$G128 &gt;=Параметры!$A$2,"{"&amp;'Шестипредметные наборы'!A128&amp;", "&amp;'Шестипредметные наборы'!B128&amp;", "&amp;'Шестипредметные наборы'!C128&amp;", "&amp;'Шестипредметные наборы'!D128&amp;", "&amp;'Шестипредметные наборы'!E128&amp;"}","")</f>
        <v>#N/A</v>
      </c>
      <c r="B2678" t="e">
        <f ca="1">IF('Шестипредметные наборы'!$G128 &gt;=Параметры!$A$2,"{"&amp;'Шестипредметные наборы'!F128&amp;"}","")</f>
        <v>#N/A</v>
      </c>
      <c r="C2678" t="e">
        <f ca="1">'Шестипредметные наборы'!$G128/COUNT('Список покупок'!$A$2:$A$31)</f>
        <v>#N/A</v>
      </c>
      <c r="D2678" t="e">
        <f ca="1">'Шестипредметные наборы'!$G128/INDIRECT(ADDRESS(MATCH(A2678,Таблицы!$AB$3:$AB$254)+1,6,,,Таблицы!$AB$1))</f>
        <v>#N/A</v>
      </c>
      <c r="E2678" s="5" t="e">
        <f t="shared" ca="1" si="41"/>
        <v>#N/A</v>
      </c>
    </row>
    <row r="2679" spans="1:5" hidden="1" x14ac:dyDescent="0.3">
      <c r="A2679" t="e">
        <f ca="1">IF('Шестипредметные наборы'!$G129 &gt;=Параметры!$A$2,"{"&amp;'Шестипредметные наборы'!A129&amp;", "&amp;'Шестипредметные наборы'!B129&amp;", "&amp;'Шестипредметные наборы'!C129&amp;", "&amp;'Шестипредметные наборы'!D129&amp;", "&amp;'Шестипредметные наборы'!E129&amp;"}","")</f>
        <v>#N/A</v>
      </c>
      <c r="B2679" t="e">
        <f ca="1">IF('Шестипредметные наборы'!$G129 &gt;=Параметры!$A$2,"{"&amp;'Шестипредметные наборы'!F129&amp;"}","")</f>
        <v>#N/A</v>
      </c>
      <c r="C2679" t="e">
        <f ca="1">'Шестипредметные наборы'!$G129/COUNT('Список покупок'!$A$2:$A$31)</f>
        <v>#N/A</v>
      </c>
      <c r="D2679" t="e">
        <f ca="1">'Шестипредметные наборы'!$G129/INDIRECT(ADDRESS(MATCH(A2679,Таблицы!$AB$3:$AB$254)+1,6,,,Таблицы!$AB$1))</f>
        <v>#N/A</v>
      </c>
      <c r="E2679" s="5" t="e">
        <f t="shared" ca="1" si="41"/>
        <v>#N/A</v>
      </c>
    </row>
    <row r="2680" spans="1:5" hidden="1" x14ac:dyDescent="0.3">
      <c r="A2680" t="e">
        <f ca="1">IF('Шестипредметные наборы'!$G130 &gt;=Параметры!$A$2,"{"&amp;'Шестипредметные наборы'!A130&amp;", "&amp;'Шестипредметные наборы'!B130&amp;", "&amp;'Шестипредметные наборы'!C130&amp;", "&amp;'Шестипредметные наборы'!D130&amp;", "&amp;'Шестипредметные наборы'!E130&amp;"}","")</f>
        <v>#N/A</v>
      </c>
      <c r="B2680" t="e">
        <f ca="1">IF('Шестипредметные наборы'!$G130 &gt;=Параметры!$A$2,"{"&amp;'Шестипредметные наборы'!F130&amp;"}","")</f>
        <v>#N/A</v>
      </c>
      <c r="C2680" t="e">
        <f ca="1">'Шестипредметные наборы'!$G130/COUNT('Список покупок'!$A$2:$A$31)</f>
        <v>#N/A</v>
      </c>
      <c r="D2680" t="e">
        <f ca="1">'Шестипредметные наборы'!$G130/INDIRECT(ADDRESS(MATCH(A2680,Таблицы!$AB$3:$AB$254)+1,6,,,Таблицы!$AB$1))</f>
        <v>#N/A</v>
      </c>
      <c r="E2680" s="5" t="e">
        <f t="shared" ca="1" si="41"/>
        <v>#N/A</v>
      </c>
    </row>
    <row r="2681" spans="1:5" hidden="1" x14ac:dyDescent="0.3">
      <c r="A2681" t="e">
        <f ca="1">IF('Шестипредметные наборы'!$G131 &gt;=Параметры!$A$2,"{"&amp;'Шестипредметные наборы'!A131&amp;", "&amp;'Шестипредметные наборы'!B131&amp;", "&amp;'Шестипредметные наборы'!C131&amp;", "&amp;'Шестипредметные наборы'!D131&amp;", "&amp;'Шестипредметные наборы'!E131&amp;"}","")</f>
        <v>#N/A</v>
      </c>
      <c r="B2681" t="e">
        <f ca="1">IF('Шестипредметные наборы'!$G131 &gt;=Параметры!$A$2,"{"&amp;'Шестипредметные наборы'!F131&amp;"}","")</f>
        <v>#N/A</v>
      </c>
      <c r="C2681" t="e">
        <f ca="1">'Шестипредметные наборы'!$G131/COUNT('Список покупок'!$A$2:$A$31)</f>
        <v>#N/A</v>
      </c>
      <c r="D2681" t="e">
        <f ca="1">'Шестипредметные наборы'!$G131/INDIRECT(ADDRESS(MATCH(A2681,Таблицы!$AB$3:$AB$254)+1,6,,,Таблицы!$AB$1))</f>
        <v>#N/A</v>
      </c>
      <c r="E2681" s="5" t="e">
        <f t="shared" ca="1" si="41"/>
        <v>#N/A</v>
      </c>
    </row>
    <row r="2682" spans="1:5" hidden="1" x14ac:dyDescent="0.3">
      <c r="A2682" t="e">
        <f ca="1">IF('Шестипредметные наборы'!$G132 &gt;=Параметры!$A$2,"{"&amp;'Шестипредметные наборы'!A132&amp;", "&amp;'Шестипредметные наборы'!B132&amp;", "&amp;'Шестипредметные наборы'!C132&amp;", "&amp;'Шестипредметные наборы'!D132&amp;", "&amp;'Шестипредметные наборы'!E132&amp;"}","")</f>
        <v>#N/A</v>
      </c>
      <c r="B2682" t="e">
        <f ca="1">IF('Шестипредметные наборы'!$G132 &gt;=Параметры!$A$2,"{"&amp;'Шестипредметные наборы'!F132&amp;"}","")</f>
        <v>#N/A</v>
      </c>
      <c r="C2682" t="e">
        <f ca="1">'Шестипредметные наборы'!$G132/COUNT('Список покупок'!$A$2:$A$31)</f>
        <v>#N/A</v>
      </c>
      <c r="D2682" t="e">
        <f ca="1">'Шестипредметные наборы'!$G132/INDIRECT(ADDRESS(MATCH(A2682,Таблицы!$AB$3:$AB$254)+1,6,,,Таблицы!$AB$1))</f>
        <v>#N/A</v>
      </c>
      <c r="E2682" s="5" t="e">
        <f t="shared" ca="1" si="41"/>
        <v>#N/A</v>
      </c>
    </row>
    <row r="2683" spans="1:5" hidden="1" x14ac:dyDescent="0.3">
      <c r="A2683" t="e">
        <f ca="1">IF('Шестипредметные наборы'!$G133 &gt;=Параметры!$A$2,"{"&amp;'Шестипредметные наборы'!A133&amp;", "&amp;'Шестипредметные наборы'!B133&amp;", "&amp;'Шестипредметные наборы'!C133&amp;", "&amp;'Шестипредметные наборы'!D133&amp;", "&amp;'Шестипредметные наборы'!E133&amp;"}","")</f>
        <v>#N/A</v>
      </c>
      <c r="B2683" t="e">
        <f ca="1">IF('Шестипредметные наборы'!$G133 &gt;=Параметры!$A$2,"{"&amp;'Шестипредметные наборы'!F133&amp;"}","")</f>
        <v>#N/A</v>
      </c>
      <c r="C2683" t="e">
        <f ca="1">'Шестипредметные наборы'!$G133/COUNT('Список покупок'!$A$2:$A$31)</f>
        <v>#N/A</v>
      </c>
      <c r="D2683" t="e">
        <f ca="1">'Шестипредметные наборы'!$G133/INDIRECT(ADDRESS(MATCH(A2683,Таблицы!$AB$3:$AB$254)+1,6,,,Таблицы!$AB$1))</f>
        <v>#N/A</v>
      </c>
      <c r="E2683" s="5" t="e">
        <f t="shared" ca="1" si="41"/>
        <v>#N/A</v>
      </c>
    </row>
    <row r="2684" spans="1:5" hidden="1" x14ac:dyDescent="0.3">
      <c r="A2684" t="e">
        <f ca="1">IF('Шестипредметные наборы'!$G134 &gt;=Параметры!$A$2,"{"&amp;'Шестипредметные наборы'!A134&amp;", "&amp;'Шестипредметные наборы'!B134&amp;", "&amp;'Шестипредметные наборы'!C134&amp;", "&amp;'Шестипредметные наборы'!D134&amp;", "&amp;'Шестипредметные наборы'!E134&amp;"}","")</f>
        <v>#N/A</v>
      </c>
      <c r="B2684" t="e">
        <f ca="1">IF('Шестипредметные наборы'!$G134 &gt;=Параметры!$A$2,"{"&amp;'Шестипредметные наборы'!F134&amp;"}","")</f>
        <v>#N/A</v>
      </c>
      <c r="C2684" t="e">
        <f ca="1">'Шестипредметные наборы'!$G134/COUNT('Список покупок'!$A$2:$A$31)</f>
        <v>#N/A</v>
      </c>
      <c r="D2684" t="e">
        <f ca="1">'Шестипредметные наборы'!$G134/INDIRECT(ADDRESS(MATCH(A2684,Таблицы!$AB$3:$AB$254)+1,6,,,Таблицы!$AB$1))</f>
        <v>#N/A</v>
      </c>
      <c r="E2684" s="5" t="e">
        <f t="shared" ca="1" si="41"/>
        <v>#N/A</v>
      </c>
    </row>
    <row r="2685" spans="1:5" hidden="1" x14ac:dyDescent="0.3">
      <c r="A2685" t="e">
        <f ca="1">IF('Шестипредметные наборы'!$G135 &gt;=Параметры!$A$2,"{"&amp;'Шестипредметные наборы'!A135&amp;", "&amp;'Шестипредметные наборы'!B135&amp;", "&amp;'Шестипредметные наборы'!C135&amp;", "&amp;'Шестипредметные наборы'!D135&amp;", "&amp;'Шестипредметные наборы'!E135&amp;"}","")</f>
        <v>#N/A</v>
      </c>
      <c r="B2685" t="e">
        <f ca="1">IF('Шестипредметные наборы'!$G135 &gt;=Параметры!$A$2,"{"&amp;'Шестипредметные наборы'!F135&amp;"}","")</f>
        <v>#N/A</v>
      </c>
      <c r="C2685" t="e">
        <f ca="1">'Шестипредметные наборы'!$G135/COUNT('Список покупок'!$A$2:$A$31)</f>
        <v>#N/A</v>
      </c>
      <c r="D2685" t="e">
        <f ca="1">'Шестипредметные наборы'!$G135/INDIRECT(ADDRESS(MATCH(A2685,Таблицы!$AB$3:$AB$254)+1,6,,,Таблицы!$AB$1))</f>
        <v>#N/A</v>
      </c>
      <c r="E2685" s="5" t="e">
        <f t="shared" ca="1" si="41"/>
        <v>#N/A</v>
      </c>
    </row>
    <row r="2686" spans="1:5" hidden="1" x14ac:dyDescent="0.3">
      <c r="A2686" t="e">
        <f ca="1">IF('Шестипредметные наборы'!$G136 &gt;=Параметры!$A$2,"{"&amp;'Шестипредметные наборы'!A136&amp;", "&amp;'Шестипредметные наборы'!B136&amp;", "&amp;'Шестипредметные наборы'!C136&amp;", "&amp;'Шестипредметные наборы'!D136&amp;", "&amp;'Шестипредметные наборы'!E136&amp;"}","")</f>
        <v>#N/A</v>
      </c>
      <c r="B2686" t="e">
        <f ca="1">IF('Шестипредметные наборы'!$G136 &gt;=Параметры!$A$2,"{"&amp;'Шестипредметные наборы'!F136&amp;"}","")</f>
        <v>#N/A</v>
      </c>
      <c r="C2686" t="e">
        <f ca="1">'Шестипредметные наборы'!$G136/COUNT('Список покупок'!$A$2:$A$31)</f>
        <v>#N/A</v>
      </c>
      <c r="D2686" t="e">
        <f ca="1">'Шестипредметные наборы'!$G136/INDIRECT(ADDRESS(MATCH(A2686,Таблицы!$AB$3:$AB$254)+1,6,,,Таблицы!$AB$1))</f>
        <v>#N/A</v>
      </c>
      <c r="E2686" s="5" t="e">
        <f t="shared" ca="1" si="41"/>
        <v>#N/A</v>
      </c>
    </row>
    <row r="2687" spans="1:5" hidden="1" x14ac:dyDescent="0.3">
      <c r="A2687" t="e">
        <f ca="1">IF('Шестипредметные наборы'!$G137 &gt;=Параметры!$A$2,"{"&amp;'Шестипредметные наборы'!A137&amp;", "&amp;'Шестипредметные наборы'!B137&amp;", "&amp;'Шестипредметные наборы'!C137&amp;", "&amp;'Шестипредметные наборы'!D137&amp;", "&amp;'Шестипредметные наборы'!E137&amp;"}","")</f>
        <v>#N/A</v>
      </c>
      <c r="B2687" t="e">
        <f ca="1">IF('Шестипредметные наборы'!$G137 &gt;=Параметры!$A$2,"{"&amp;'Шестипредметные наборы'!F137&amp;"}","")</f>
        <v>#N/A</v>
      </c>
      <c r="C2687" t="e">
        <f ca="1">'Шестипредметные наборы'!$G137/COUNT('Список покупок'!$A$2:$A$31)</f>
        <v>#N/A</v>
      </c>
      <c r="D2687" t="e">
        <f ca="1">'Шестипредметные наборы'!$G137/INDIRECT(ADDRESS(MATCH(A2687,Таблицы!$AB$3:$AB$254)+1,6,,,Таблицы!$AB$1))</f>
        <v>#N/A</v>
      </c>
      <c r="E2687" s="5" t="e">
        <f t="shared" ca="1" si="41"/>
        <v>#N/A</v>
      </c>
    </row>
    <row r="2688" spans="1:5" hidden="1" x14ac:dyDescent="0.3">
      <c r="A2688" t="e">
        <f ca="1">IF('Шестипредметные наборы'!$G138 &gt;=Параметры!$A$2,"{"&amp;'Шестипредметные наборы'!A138&amp;", "&amp;'Шестипредметные наборы'!B138&amp;", "&amp;'Шестипредметные наборы'!C138&amp;", "&amp;'Шестипредметные наборы'!D138&amp;", "&amp;'Шестипредметные наборы'!E138&amp;"}","")</f>
        <v>#N/A</v>
      </c>
      <c r="B2688" t="e">
        <f ca="1">IF('Шестипредметные наборы'!$G138 &gt;=Параметры!$A$2,"{"&amp;'Шестипредметные наборы'!F138&amp;"}","")</f>
        <v>#N/A</v>
      </c>
      <c r="C2688" t="e">
        <f ca="1">'Шестипредметные наборы'!$G138/COUNT('Список покупок'!$A$2:$A$31)</f>
        <v>#N/A</v>
      </c>
      <c r="D2688" t="e">
        <f ca="1">'Шестипредметные наборы'!$G138/INDIRECT(ADDRESS(MATCH(A2688,Таблицы!$AB$3:$AB$254)+1,6,,,Таблицы!$AB$1))</f>
        <v>#N/A</v>
      </c>
      <c r="E2688" s="5" t="e">
        <f t="shared" ca="1" si="41"/>
        <v>#N/A</v>
      </c>
    </row>
    <row r="2689" spans="1:5" hidden="1" x14ac:dyDescent="0.3">
      <c r="A2689" t="e">
        <f ca="1">IF('Шестипредметные наборы'!$G139 &gt;=Параметры!$A$2,"{"&amp;'Шестипредметные наборы'!A139&amp;", "&amp;'Шестипредметные наборы'!B139&amp;", "&amp;'Шестипредметные наборы'!C139&amp;", "&amp;'Шестипредметные наборы'!D139&amp;", "&amp;'Шестипредметные наборы'!E139&amp;"}","")</f>
        <v>#N/A</v>
      </c>
      <c r="B2689" t="e">
        <f ca="1">IF('Шестипредметные наборы'!$G139 &gt;=Параметры!$A$2,"{"&amp;'Шестипредметные наборы'!F139&amp;"}","")</f>
        <v>#N/A</v>
      </c>
      <c r="C2689" t="e">
        <f ca="1">'Шестипредметные наборы'!$G139/COUNT('Список покупок'!$A$2:$A$31)</f>
        <v>#N/A</v>
      </c>
      <c r="D2689" t="e">
        <f ca="1">'Шестипредметные наборы'!$G139/INDIRECT(ADDRESS(MATCH(A2689,Таблицы!$AB$3:$AB$254)+1,6,,,Таблицы!$AB$1))</f>
        <v>#N/A</v>
      </c>
      <c r="E2689" s="5" t="e">
        <f t="shared" ca="1" si="41"/>
        <v>#N/A</v>
      </c>
    </row>
    <row r="2690" spans="1:5" hidden="1" x14ac:dyDescent="0.3">
      <c r="A2690" t="e">
        <f ca="1">IF('Шестипредметные наборы'!$G140 &gt;=Параметры!$A$2,"{"&amp;'Шестипредметные наборы'!A140&amp;", "&amp;'Шестипредметные наборы'!B140&amp;", "&amp;'Шестипредметные наборы'!C140&amp;", "&amp;'Шестипредметные наборы'!D140&amp;", "&amp;'Шестипредметные наборы'!E140&amp;"}","")</f>
        <v>#N/A</v>
      </c>
      <c r="B2690" t="e">
        <f ca="1">IF('Шестипредметные наборы'!$G140 &gt;=Параметры!$A$2,"{"&amp;'Шестипредметные наборы'!F140&amp;"}","")</f>
        <v>#N/A</v>
      </c>
      <c r="C2690" t="e">
        <f ca="1">'Шестипредметные наборы'!$G140/COUNT('Список покупок'!$A$2:$A$31)</f>
        <v>#N/A</v>
      </c>
      <c r="D2690" t="e">
        <f ca="1">'Шестипредметные наборы'!$G140/INDIRECT(ADDRESS(MATCH(A2690,Таблицы!$AB$3:$AB$254)+1,6,,,Таблицы!$AB$1))</f>
        <v>#N/A</v>
      </c>
      <c r="E2690" s="5" t="e">
        <f t="shared" ca="1" si="41"/>
        <v>#N/A</v>
      </c>
    </row>
    <row r="2691" spans="1:5" hidden="1" x14ac:dyDescent="0.3">
      <c r="A2691" t="e">
        <f ca="1">IF('Шестипредметные наборы'!$G141 &gt;=Параметры!$A$2,"{"&amp;'Шестипредметные наборы'!A141&amp;", "&amp;'Шестипредметные наборы'!B141&amp;", "&amp;'Шестипредметные наборы'!C141&amp;", "&amp;'Шестипредметные наборы'!D141&amp;", "&amp;'Шестипредметные наборы'!E141&amp;"}","")</f>
        <v>#N/A</v>
      </c>
      <c r="B2691" t="e">
        <f ca="1">IF('Шестипредметные наборы'!$G141 &gt;=Параметры!$A$2,"{"&amp;'Шестипредметные наборы'!F141&amp;"}","")</f>
        <v>#N/A</v>
      </c>
      <c r="C2691" t="e">
        <f ca="1">'Шестипредметные наборы'!$G141/COUNT('Список покупок'!$A$2:$A$31)</f>
        <v>#N/A</v>
      </c>
      <c r="D2691" t="e">
        <f ca="1">'Шестипредметные наборы'!$G141/INDIRECT(ADDRESS(MATCH(A2691,Таблицы!$AB$3:$AB$254)+1,6,,,Таблицы!$AB$1))</f>
        <v>#N/A</v>
      </c>
      <c r="E2691" s="5" t="e">
        <f t="shared" ca="1" si="41"/>
        <v>#N/A</v>
      </c>
    </row>
    <row r="2692" spans="1:5" hidden="1" x14ac:dyDescent="0.3">
      <c r="A2692" t="e">
        <f ca="1">IF('Шестипредметные наборы'!$G142 &gt;=Параметры!$A$2,"{"&amp;'Шестипредметные наборы'!A142&amp;", "&amp;'Шестипредметные наборы'!B142&amp;", "&amp;'Шестипредметные наборы'!C142&amp;", "&amp;'Шестипредметные наборы'!D142&amp;", "&amp;'Шестипредметные наборы'!E142&amp;"}","")</f>
        <v>#N/A</v>
      </c>
      <c r="B2692" t="e">
        <f ca="1">IF('Шестипредметные наборы'!$G142 &gt;=Параметры!$A$2,"{"&amp;'Шестипредметные наборы'!F142&amp;"}","")</f>
        <v>#N/A</v>
      </c>
      <c r="C2692" t="e">
        <f ca="1">'Шестипредметные наборы'!$G142/COUNT('Список покупок'!$A$2:$A$31)</f>
        <v>#N/A</v>
      </c>
      <c r="D2692" t="e">
        <f ca="1">'Шестипредметные наборы'!$G142/INDIRECT(ADDRESS(MATCH(A2692,Таблицы!$AB$3:$AB$254)+1,6,,,Таблицы!$AB$1))</f>
        <v>#N/A</v>
      </c>
      <c r="E2692" s="5" t="e">
        <f t="shared" ca="1" si="41"/>
        <v>#N/A</v>
      </c>
    </row>
    <row r="2693" spans="1:5" hidden="1" x14ac:dyDescent="0.3">
      <c r="A2693" t="e">
        <f ca="1">IF('Шестипредметные наборы'!$G143 &gt;=Параметры!$A$2,"{"&amp;'Шестипредметные наборы'!A143&amp;", "&amp;'Шестипредметные наборы'!B143&amp;", "&amp;'Шестипредметные наборы'!C143&amp;", "&amp;'Шестипредметные наборы'!D143&amp;", "&amp;'Шестипредметные наборы'!E143&amp;"}","")</f>
        <v>#N/A</v>
      </c>
      <c r="B2693" t="e">
        <f ca="1">IF('Шестипредметные наборы'!$G143 &gt;=Параметры!$A$2,"{"&amp;'Шестипредметные наборы'!F143&amp;"}","")</f>
        <v>#N/A</v>
      </c>
      <c r="C2693" t="e">
        <f ca="1">'Шестипредметные наборы'!$G143/COUNT('Список покупок'!$A$2:$A$31)</f>
        <v>#N/A</v>
      </c>
      <c r="D2693" t="e">
        <f ca="1">'Шестипредметные наборы'!$G143/INDIRECT(ADDRESS(MATCH(A2693,Таблицы!$AB$3:$AB$254)+1,6,,,Таблицы!$AB$1))</f>
        <v>#N/A</v>
      </c>
      <c r="E2693" s="5" t="e">
        <f t="shared" ref="E2693:E2756" ca="1" si="42">C2693*D2693</f>
        <v>#N/A</v>
      </c>
    </row>
    <row r="2694" spans="1:5" hidden="1" x14ac:dyDescent="0.3">
      <c r="A2694" t="e">
        <f ca="1">IF('Шестипредметные наборы'!$G144 &gt;=Параметры!$A$2,"{"&amp;'Шестипредметные наборы'!A144&amp;", "&amp;'Шестипредметные наборы'!B144&amp;", "&amp;'Шестипредметные наборы'!C144&amp;", "&amp;'Шестипредметные наборы'!D144&amp;", "&amp;'Шестипредметные наборы'!E144&amp;"}","")</f>
        <v>#N/A</v>
      </c>
      <c r="B2694" t="e">
        <f ca="1">IF('Шестипредметные наборы'!$G144 &gt;=Параметры!$A$2,"{"&amp;'Шестипредметные наборы'!F144&amp;"}","")</f>
        <v>#N/A</v>
      </c>
      <c r="C2694" t="e">
        <f ca="1">'Шестипредметные наборы'!$G144/COUNT('Список покупок'!$A$2:$A$31)</f>
        <v>#N/A</v>
      </c>
      <c r="D2694" t="e">
        <f ca="1">'Шестипредметные наборы'!$G144/INDIRECT(ADDRESS(MATCH(A2694,Таблицы!$AB$3:$AB$254)+1,6,,,Таблицы!$AB$1))</f>
        <v>#N/A</v>
      </c>
      <c r="E2694" s="5" t="e">
        <f t="shared" ca="1" si="42"/>
        <v>#N/A</v>
      </c>
    </row>
    <row r="2695" spans="1:5" hidden="1" x14ac:dyDescent="0.3">
      <c r="A2695" t="e">
        <f ca="1">IF('Шестипредметные наборы'!$G145 &gt;=Параметры!$A$2,"{"&amp;'Шестипредметные наборы'!A145&amp;", "&amp;'Шестипредметные наборы'!B145&amp;", "&amp;'Шестипредметные наборы'!C145&amp;", "&amp;'Шестипредметные наборы'!D145&amp;", "&amp;'Шестипредметные наборы'!E145&amp;"}","")</f>
        <v>#N/A</v>
      </c>
      <c r="B2695" t="e">
        <f ca="1">IF('Шестипредметные наборы'!$G145 &gt;=Параметры!$A$2,"{"&amp;'Шестипредметные наборы'!F145&amp;"}","")</f>
        <v>#N/A</v>
      </c>
      <c r="C2695" t="e">
        <f ca="1">'Шестипредметные наборы'!$G145/COUNT('Список покупок'!$A$2:$A$31)</f>
        <v>#N/A</v>
      </c>
      <c r="D2695" t="e">
        <f ca="1">'Шестипредметные наборы'!$G145/INDIRECT(ADDRESS(MATCH(A2695,Таблицы!$AB$3:$AB$254)+1,6,,,Таблицы!$AB$1))</f>
        <v>#N/A</v>
      </c>
      <c r="E2695" s="5" t="e">
        <f t="shared" ca="1" si="42"/>
        <v>#N/A</v>
      </c>
    </row>
    <row r="2696" spans="1:5" hidden="1" x14ac:dyDescent="0.3">
      <c r="A2696" t="e">
        <f ca="1">IF('Шестипредметные наборы'!$G146 &gt;=Параметры!$A$2,"{"&amp;'Шестипредметные наборы'!A146&amp;", "&amp;'Шестипредметные наборы'!B146&amp;", "&amp;'Шестипредметные наборы'!C146&amp;", "&amp;'Шестипредметные наборы'!D146&amp;", "&amp;'Шестипредметные наборы'!E146&amp;"}","")</f>
        <v>#N/A</v>
      </c>
      <c r="B2696" t="e">
        <f ca="1">IF('Шестипредметные наборы'!$G146 &gt;=Параметры!$A$2,"{"&amp;'Шестипредметные наборы'!F146&amp;"}","")</f>
        <v>#N/A</v>
      </c>
      <c r="C2696" t="e">
        <f ca="1">'Шестипредметные наборы'!$G146/COUNT('Список покупок'!$A$2:$A$31)</f>
        <v>#N/A</v>
      </c>
      <c r="D2696" t="e">
        <f ca="1">'Шестипредметные наборы'!$G146/INDIRECT(ADDRESS(MATCH(A2696,Таблицы!$AB$3:$AB$254)+1,6,,,Таблицы!$AB$1))</f>
        <v>#N/A</v>
      </c>
      <c r="E2696" s="5" t="e">
        <f t="shared" ca="1" si="42"/>
        <v>#N/A</v>
      </c>
    </row>
    <row r="2697" spans="1:5" hidden="1" x14ac:dyDescent="0.3">
      <c r="A2697" t="e">
        <f ca="1">IF('Шестипредметные наборы'!$G147 &gt;=Параметры!$A$2,"{"&amp;'Шестипредметные наборы'!A147&amp;", "&amp;'Шестипредметные наборы'!B147&amp;", "&amp;'Шестипредметные наборы'!C147&amp;", "&amp;'Шестипредметные наборы'!D147&amp;", "&amp;'Шестипредметные наборы'!E147&amp;"}","")</f>
        <v>#N/A</v>
      </c>
      <c r="B2697" t="e">
        <f ca="1">IF('Шестипредметные наборы'!$G147 &gt;=Параметры!$A$2,"{"&amp;'Шестипредметные наборы'!F147&amp;"}","")</f>
        <v>#N/A</v>
      </c>
      <c r="C2697" t="e">
        <f ca="1">'Шестипредметные наборы'!$G147/COUNT('Список покупок'!$A$2:$A$31)</f>
        <v>#N/A</v>
      </c>
      <c r="D2697" t="e">
        <f ca="1">'Шестипредметные наборы'!$G147/INDIRECT(ADDRESS(MATCH(A2697,Таблицы!$AB$3:$AB$254)+1,6,,,Таблицы!$AB$1))</f>
        <v>#N/A</v>
      </c>
      <c r="E2697" s="5" t="e">
        <f t="shared" ca="1" si="42"/>
        <v>#N/A</v>
      </c>
    </row>
    <row r="2698" spans="1:5" hidden="1" x14ac:dyDescent="0.3">
      <c r="A2698" t="e">
        <f ca="1">IF('Шестипредметные наборы'!$G148 &gt;=Параметры!$A$2,"{"&amp;'Шестипредметные наборы'!A148&amp;", "&amp;'Шестипредметные наборы'!B148&amp;", "&amp;'Шестипредметные наборы'!C148&amp;", "&amp;'Шестипредметные наборы'!D148&amp;", "&amp;'Шестипредметные наборы'!E148&amp;"}","")</f>
        <v>#N/A</v>
      </c>
      <c r="B2698" t="e">
        <f ca="1">IF('Шестипредметные наборы'!$G148 &gt;=Параметры!$A$2,"{"&amp;'Шестипредметные наборы'!F148&amp;"}","")</f>
        <v>#N/A</v>
      </c>
      <c r="C2698" t="e">
        <f ca="1">'Шестипредметные наборы'!$G148/COUNT('Список покупок'!$A$2:$A$31)</f>
        <v>#N/A</v>
      </c>
      <c r="D2698" t="e">
        <f ca="1">'Шестипредметные наборы'!$G148/INDIRECT(ADDRESS(MATCH(A2698,Таблицы!$AB$3:$AB$254)+1,6,,,Таблицы!$AB$1))</f>
        <v>#N/A</v>
      </c>
      <c r="E2698" s="5" t="e">
        <f t="shared" ca="1" si="42"/>
        <v>#N/A</v>
      </c>
    </row>
    <row r="2699" spans="1:5" hidden="1" x14ac:dyDescent="0.3">
      <c r="A2699" t="e">
        <f ca="1">IF('Шестипредметные наборы'!$G149 &gt;=Параметры!$A$2,"{"&amp;'Шестипредметные наборы'!A149&amp;", "&amp;'Шестипредметные наборы'!B149&amp;", "&amp;'Шестипредметные наборы'!C149&amp;", "&amp;'Шестипредметные наборы'!D149&amp;", "&amp;'Шестипредметные наборы'!E149&amp;"}","")</f>
        <v>#N/A</v>
      </c>
      <c r="B2699" t="e">
        <f ca="1">IF('Шестипредметные наборы'!$G149 &gt;=Параметры!$A$2,"{"&amp;'Шестипредметные наборы'!F149&amp;"}","")</f>
        <v>#N/A</v>
      </c>
      <c r="C2699" t="e">
        <f ca="1">'Шестипредметные наборы'!$G149/COUNT('Список покупок'!$A$2:$A$31)</f>
        <v>#N/A</v>
      </c>
      <c r="D2699" t="e">
        <f ca="1">'Шестипредметные наборы'!$G149/INDIRECT(ADDRESS(MATCH(A2699,Таблицы!$AB$3:$AB$254)+1,6,,,Таблицы!$AB$1))</f>
        <v>#N/A</v>
      </c>
      <c r="E2699" s="5" t="e">
        <f t="shared" ca="1" si="42"/>
        <v>#N/A</v>
      </c>
    </row>
    <row r="2700" spans="1:5" hidden="1" x14ac:dyDescent="0.3">
      <c r="A2700" t="e">
        <f ca="1">IF('Шестипредметные наборы'!$G150 &gt;=Параметры!$A$2,"{"&amp;'Шестипредметные наборы'!A150&amp;", "&amp;'Шестипредметные наборы'!B150&amp;", "&amp;'Шестипредметные наборы'!C150&amp;", "&amp;'Шестипредметные наборы'!D150&amp;", "&amp;'Шестипредметные наборы'!E150&amp;"}","")</f>
        <v>#N/A</v>
      </c>
      <c r="B2700" t="e">
        <f ca="1">IF('Шестипредметные наборы'!$G150 &gt;=Параметры!$A$2,"{"&amp;'Шестипредметные наборы'!F150&amp;"}","")</f>
        <v>#N/A</v>
      </c>
      <c r="C2700" t="e">
        <f ca="1">'Шестипредметные наборы'!$G150/COUNT('Список покупок'!$A$2:$A$31)</f>
        <v>#N/A</v>
      </c>
      <c r="D2700" t="e">
        <f ca="1">'Шестипредметные наборы'!$G150/INDIRECT(ADDRESS(MATCH(A2700,Таблицы!$AB$3:$AB$254)+1,6,,,Таблицы!$AB$1))</f>
        <v>#N/A</v>
      </c>
      <c r="E2700" s="5" t="e">
        <f t="shared" ca="1" si="42"/>
        <v>#N/A</v>
      </c>
    </row>
    <row r="2701" spans="1:5" hidden="1" x14ac:dyDescent="0.3">
      <c r="A2701" t="e">
        <f ca="1">IF('Шестипредметные наборы'!$G151 &gt;=Параметры!$A$2,"{"&amp;'Шестипредметные наборы'!A151&amp;", "&amp;'Шестипредметные наборы'!B151&amp;", "&amp;'Шестипредметные наборы'!C151&amp;", "&amp;'Шестипредметные наборы'!D151&amp;", "&amp;'Шестипредметные наборы'!E151&amp;"}","")</f>
        <v>#N/A</v>
      </c>
      <c r="B2701" t="e">
        <f ca="1">IF('Шестипредметные наборы'!$G151 &gt;=Параметры!$A$2,"{"&amp;'Шестипредметные наборы'!F151&amp;"}","")</f>
        <v>#N/A</v>
      </c>
      <c r="C2701" t="e">
        <f ca="1">'Шестипредметные наборы'!$G151/COUNT('Список покупок'!$A$2:$A$31)</f>
        <v>#N/A</v>
      </c>
      <c r="D2701" t="e">
        <f ca="1">'Шестипредметные наборы'!$G151/INDIRECT(ADDRESS(MATCH(A2701,Таблицы!$AB$3:$AB$254)+1,6,,,Таблицы!$AB$1))</f>
        <v>#N/A</v>
      </c>
      <c r="E2701" s="5" t="e">
        <f t="shared" ca="1" si="42"/>
        <v>#N/A</v>
      </c>
    </row>
    <row r="2702" spans="1:5" hidden="1" x14ac:dyDescent="0.3">
      <c r="A2702" t="e">
        <f ca="1">IF('Шестипредметные наборы'!$G152 &gt;=Параметры!$A$2,"{"&amp;'Шестипредметные наборы'!A152&amp;", "&amp;'Шестипредметные наборы'!B152&amp;", "&amp;'Шестипредметные наборы'!C152&amp;", "&amp;'Шестипредметные наборы'!D152&amp;", "&amp;'Шестипредметные наборы'!E152&amp;"}","")</f>
        <v>#N/A</v>
      </c>
      <c r="B2702" t="e">
        <f ca="1">IF('Шестипредметные наборы'!$G152 &gt;=Параметры!$A$2,"{"&amp;'Шестипредметные наборы'!F152&amp;"}","")</f>
        <v>#N/A</v>
      </c>
      <c r="C2702" t="e">
        <f ca="1">'Шестипредметные наборы'!$G152/COUNT('Список покупок'!$A$2:$A$31)</f>
        <v>#N/A</v>
      </c>
      <c r="D2702" t="e">
        <f ca="1">'Шестипредметные наборы'!$G152/INDIRECT(ADDRESS(MATCH(A2702,Таблицы!$AB$3:$AB$254)+1,6,,,Таблицы!$AB$1))</f>
        <v>#N/A</v>
      </c>
      <c r="E2702" s="5" t="e">
        <f t="shared" ca="1" si="42"/>
        <v>#N/A</v>
      </c>
    </row>
    <row r="2703" spans="1:5" hidden="1" x14ac:dyDescent="0.3">
      <c r="A2703" t="e">
        <f ca="1">IF('Шестипредметные наборы'!$G153 &gt;=Параметры!$A$2,"{"&amp;'Шестипредметные наборы'!A153&amp;", "&amp;'Шестипредметные наборы'!B153&amp;", "&amp;'Шестипредметные наборы'!C153&amp;", "&amp;'Шестипредметные наборы'!D153&amp;", "&amp;'Шестипредметные наборы'!E153&amp;"}","")</f>
        <v>#N/A</v>
      </c>
      <c r="B2703" t="e">
        <f ca="1">IF('Шестипредметные наборы'!$G153 &gt;=Параметры!$A$2,"{"&amp;'Шестипредметные наборы'!F153&amp;"}","")</f>
        <v>#N/A</v>
      </c>
      <c r="C2703" t="e">
        <f ca="1">'Шестипредметные наборы'!$G153/COUNT('Список покупок'!$A$2:$A$31)</f>
        <v>#N/A</v>
      </c>
      <c r="D2703" t="e">
        <f ca="1">'Шестипредметные наборы'!$G153/INDIRECT(ADDRESS(MATCH(A2703,Таблицы!$AB$3:$AB$254)+1,6,,,Таблицы!$AB$1))</f>
        <v>#N/A</v>
      </c>
      <c r="E2703" s="5" t="e">
        <f t="shared" ca="1" si="42"/>
        <v>#N/A</v>
      </c>
    </row>
    <row r="2704" spans="1:5" hidden="1" x14ac:dyDescent="0.3">
      <c r="A2704" t="e">
        <f ca="1">IF('Шестипредметные наборы'!$G154 &gt;=Параметры!$A$2,"{"&amp;'Шестипредметные наборы'!A154&amp;", "&amp;'Шестипредметные наборы'!B154&amp;", "&amp;'Шестипредметные наборы'!C154&amp;", "&amp;'Шестипредметные наборы'!D154&amp;", "&amp;'Шестипредметные наборы'!E154&amp;"}","")</f>
        <v>#N/A</v>
      </c>
      <c r="B2704" t="e">
        <f ca="1">IF('Шестипредметные наборы'!$G154 &gt;=Параметры!$A$2,"{"&amp;'Шестипредметные наборы'!F154&amp;"}","")</f>
        <v>#N/A</v>
      </c>
      <c r="C2704" t="e">
        <f ca="1">'Шестипредметные наборы'!$G154/COUNT('Список покупок'!$A$2:$A$31)</f>
        <v>#N/A</v>
      </c>
      <c r="D2704" t="e">
        <f ca="1">'Шестипредметные наборы'!$G154/INDIRECT(ADDRESS(MATCH(A2704,Таблицы!$AB$3:$AB$254)+1,6,,,Таблицы!$AB$1))</f>
        <v>#N/A</v>
      </c>
      <c r="E2704" s="5" t="e">
        <f t="shared" ca="1" si="42"/>
        <v>#N/A</v>
      </c>
    </row>
    <row r="2705" spans="1:5" hidden="1" x14ac:dyDescent="0.3">
      <c r="A2705" t="e">
        <f ca="1">IF('Шестипредметные наборы'!$G155 &gt;=Параметры!$A$2,"{"&amp;'Шестипредметные наборы'!A155&amp;", "&amp;'Шестипредметные наборы'!B155&amp;", "&amp;'Шестипредметные наборы'!C155&amp;", "&amp;'Шестипредметные наборы'!D155&amp;", "&amp;'Шестипредметные наборы'!E155&amp;"}","")</f>
        <v>#N/A</v>
      </c>
      <c r="B2705" t="e">
        <f ca="1">IF('Шестипредметные наборы'!$G155 &gt;=Параметры!$A$2,"{"&amp;'Шестипредметные наборы'!F155&amp;"}","")</f>
        <v>#N/A</v>
      </c>
      <c r="C2705" t="e">
        <f ca="1">'Шестипредметные наборы'!$G155/COUNT('Список покупок'!$A$2:$A$31)</f>
        <v>#N/A</v>
      </c>
      <c r="D2705" t="e">
        <f ca="1">'Шестипредметные наборы'!$G155/INDIRECT(ADDRESS(MATCH(A2705,Таблицы!$AB$3:$AB$254)+1,6,,,Таблицы!$AB$1))</f>
        <v>#N/A</v>
      </c>
      <c r="E2705" s="5" t="e">
        <f t="shared" ca="1" si="42"/>
        <v>#N/A</v>
      </c>
    </row>
    <row r="2706" spans="1:5" hidden="1" x14ac:dyDescent="0.3">
      <c r="A2706" t="e">
        <f ca="1">IF('Шестипредметные наборы'!$G156 &gt;=Параметры!$A$2,"{"&amp;'Шестипредметные наборы'!A156&amp;", "&amp;'Шестипредметные наборы'!B156&amp;", "&amp;'Шестипредметные наборы'!C156&amp;", "&amp;'Шестипредметные наборы'!D156&amp;", "&amp;'Шестипредметные наборы'!E156&amp;"}","")</f>
        <v>#N/A</v>
      </c>
      <c r="B2706" t="e">
        <f ca="1">IF('Шестипредметные наборы'!$G156 &gt;=Параметры!$A$2,"{"&amp;'Шестипредметные наборы'!F156&amp;"}","")</f>
        <v>#N/A</v>
      </c>
      <c r="C2706" t="e">
        <f ca="1">'Шестипредметные наборы'!$G156/COUNT('Список покупок'!$A$2:$A$31)</f>
        <v>#N/A</v>
      </c>
      <c r="D2706" t="e">
        <f ca="1">'Шестипредметные наборы'!$G156/INDIRECT(ADDRESS(MATCH(A2706,Таблицы!$AB$3:$AB$254)+1,6,,,Таблицы!$AB$1))</f>
        <v>#N/A</v>
      </c>
      <c r="E2706" s="5" t="e">
        <f t="shared" ca="1" si="42"/>
        <v>#N/A</v>
      </c>
    </row>
    <row r="2707" spans="1:5" hidden="1" x14ac:dyDescent="0.3">
      <c r="A2707" t="e">
        <f ca="1">IF('Шестипредметные наборы'!$G157 &gt;=Параметры!$A$2,"{"&amp;'Шестипредметные наборы'!A157&amp;", "&amp;'Шестипредметные наборы'!B157&amp;", "&amp;'Шестипредметные наборы'!C157&amp;", "&amp;'Шестипредметные наборы'!D157&amp;", "&amp;'Шестипредметные наборы'!E157&amp;"}","")</f>
        <v>#N/A</v>
      </c>
      <c r="B2707" t="e">
        <f ca="1">IF('Шестипредметные наборы'!$G157 &gt;=Параметры!$A$2,"{"&amp;'Шестипредметные наборы'!F157&amp;"}","")</f>
        <v>#N/A</v>
      </c>
      <c r="C2707" t="e">
        <f ca="1">'Шестипредметные наборы'!$G157/COUNT('Список покупок'!$A$2:$A$31)</f>
        <v>#N/A</v>
      </c>
      <c r="D2707" t="e">
        <f ca="1">'Шестипредметные наборы'!$G157/INDIRECT(ADDRESS(MATCH(A2707,Таблицы!$AB$3:$AB$254)+1,6,,,Таблицы!$AB$1))</f>
        <v>#N/A</v>
      </c>
      <c r="E2707" s="5" t="e">
        <f t="shared" ca="1" si="42"/>
        <v>#N/A</v>
      </c>
    </row>
    <row r="2708" spans="1:5" hidden="1" x14ac:dyDescent="0.3">
      <c r="A2708" t="e">
        <f ca="1">IF('Шестипредметные наборы'!$G158 &gt;=Параметры!$A$2,"{"&amp;'Шестипредметные наборы'!A158&amp;", "&amp;'Шестипредметные наборы'!B158&amp;", "&amp;'Шестипредметные наборы'!C158&amp;", "&amp;'Шестипредметные наборы'!D158&amp;", "&amp;'Шестипредметные наборы'!E158&amp;"}","")</f>
        <v>#N/A</v>
      </c>
      <c r="B2708" t="e">
        <f ca="1">IF('Шестипредметные наборы'!$G158 &gt;=Параметры!$A$2,"{"&amp;'Шестипредметные наборы'!F158&amp;"}","")</f>
        <v>#N/A</v>
      </c>
      <c r="C2708" t="e">
        <f ca="1">'Шестипредметные наборы'!$G158/COUNT('Список покупок'!$A$2:$A$31)</f>
        <v>#N/A</v>
      </c>
      <c r="D2708" t="e">
        <f ca="1">'Шестипредметные наборы'!$G158/INDIRECT(ADDRESS(MATCH(A2708,Таблицы!$AB$3:$AB$254)+1,6,,,Таблицы!$AB$1))</f>
        <v>#N/A</v>
      </c>
      <c r="E2708" s="5" t="e">
        <f t="shared" ca="1" si="42"/>
        <v>#N/A</v>
      </c>
    </row>
    <row r="2709" spans="1:5" hidden="1" x14ac:dyDescent="0.3">
      <c r="A2709" t="e">
        <f ca="1">IF('Шестипредметные наборы'!$G159 &gt;=Параметры!$A$2,"{"&amp;'Шестипредметные наборы'!A159&amp;", "&amp;'Шестипредметные наборы'!B159&amp;", "&amp;'Шестипредметные наборы'!C159&amp;", "&amp;'Шестипредметные наборы'!D159&amp;", "&amp;'Шестипредметные наборы'!E159&amp;"}","")</f>
        <v>#N/A</v>
      </c>
      <c r="B2709" t="e">
        <f ca="1">IF('Шестипредметные наборы'!$G159 &gt;=Параметры!$A$2,"{"&amp;'Шестипредметные наборы'!F159&amp;"}","")</f>
        <v>#N/A</v>
      </c>
      <c r="C2709" t="e">
        <f ca="1">'Шестипредметные наборы'!$G159/COUNT('Список покупок'!$A$2:$A$31)</f>
        <v>#N/A</v>
      </c>
      <c r="D2709" t="e">
        <f ca="1">'Шестипредметные наборы'!$G159/INDIRECT(ADDRESS(MATCH(A2709,Таблицы!$AB$3:$AB$254)+1,6,,,Таблицы!$AB$1))</f>
        <v>#N/A</v>
      </c>
      <c r="E2709" s="5" t="e">
        <f t="shared" ca="1" si="42"/>
        <v>#N/A</v>
      </c>
    </row>
    <row r="2710" spans="1:5" hidden="1" x14ac:dyDescent="0.3">
      <c r="A2710" t="e">
        <f ca="1">IF('Шестипредметные наборы'!$G160 &gt;=Параметры!$A$2,"{"&amp;'Шестипредметные наборы'!A160&amp;", "&amp;'Шестипредметные наборы'!B160&amp;", "&amp;'Шестипредметные наборы'!C160&amp;", "&amp;'Шестипредметные наборы'!D160&amp;", "&amp;'Шестипредметные наборы'!E160&amp;"}","")</f>
        <v>#N/A</v>
      </c>
      <c r="B2710" t="e">
        <f ca="1">IF('Шестипредметные наборы'!$G160 &gt;=Параметры!$A$2,"{"&amp;'Шестипредметные наборы'!F160&amp;"}","")</f>
        <v>#N/A</v>
      </c>
      <c r="C2710" t="e">
        <f ca="1">'Шестипредметные наборы'!$G160/COUNT('Список покупок'!$A$2:$A$31)</f>
        <v>#N/A</v>
      </c>
      <c r="D2710" t="e">
        <f ca="1">'Шестипредметные наборы'!$G160/INDIRECT(ADDRESS(MATCH(A2710,Таблицы!$AB$3:$AB$254)+1,6,,,Таблицы!$AB$1))</f>
        <v>#N/A</v>
      </c>
      <c r="E2710" s="5" t="e">
        <f t="shared" ca="1" si="42"/>
        <v>#N/A</v>
      </c>
    </row>
    <row r="2711" spans="1:5" hidden="1" x14ac:dyDescent="0.3">
      <c r="A2711" t="e">
        <f ca="1">IF('Шестипредметные наборы'!$G161 &gt;=Параметры!$A$2,"{"&amp;'Шестипредметные наборы'!A161&amp;", "&amp;'Шестипредметные наборы'!B161&amp;", "&amp;'Шестипредметные наборы'!C161&amp;", "&amp;'Шестипредметные наборы'!D161&amp;", "&amp;'Шестипредметные наборы'!E161&amp;"}","")</f>
        <v>#N/A</v>
      </c>
      <c r="B2711" t="e">
        <f ca="1">IF('Шестипредметные наборы'!$G161 &gt;=Параметры!$A$2,"{"&amp;'Шестипредметные наборы'!F161&amp;"}","")</f>
        <v>#N/A</v>
      </c>
      <c r="C2711" t="e">
        <f ca="1">'Шестипредметные наборы'!$G161/COUNT('Список покупок'!$A$2:$A$31)</f>
        <v>#N/A</v>
      </c>
      <c r="D2711" t="e">
        <f ca="1">'Шестипредметные наборы'!$G161/INDIRECT(ADDRESS(MATCH(A2711,Таблицы!$AB$3:$AB$254)+1,6,,,Таблицы!$AB$1))</f>
        <v>#N/A</v>
      </c>
      <c r="E2711" s="5" t="e">
        <f t="shared" ca="1" si="42"/>
        <v>#N/A</v>
      </c>
    </row>
    <row r="2712" spans="1:5" hidden="1" x14ac:dyDescent="0.3">
      <c r="A2712" t="e">
        <f ca="1">IF('Шестипредметные наборы'!$G162 &gt;=Параметры!$A$2,"{"&amp;'Шестипредметные наборы'!A162&amp;", "&amp;'Шестипредметные наборы'!B162&amp;", "&amp;'Шестипредметные наборы'!C162&amp;", "&amp;'Шестипредметные наборы'!D162&amp;", "&amp;'Шестипредметные наборы'!E162&amp;"}","")</f>
        <v>#N/A</v>
      </c>
      <c r="B2712" t="e">
        <f ca="1">IF('Шестипредметные наборы'!$G162 &gt;=Параметры!$A$2,"{"&amp;'Шестипредметные наборы'!F162&amp;"}","")</f>
        <v>#N/A</v>
      </c>
      <c r="C2712" t="e">
        <f ca="1">'Шестипредметные наборы'!$G162/COUNT('Список покупок'!$A$2:$A$31)</f>
        <v>#N/A</v>
      </c>
      <c r="D2712" t="e">
        <f ca="1">'Шестипредметные наборы'!$G162/INDIRECT(ADDRESS(MATCH(A2712,Таблицы!$AB$3:$AB$254)+1,6,,,Таблицы!$AB$1))</f>
        <v>#N/A</v>
      </c>
      <c r="E2712" s="5" t="e">
        <f t="shared" ca="1" si="42"/>
        <v>#N/A</v>
      </c>
    </row>
    <row r="2713" spans="1:5" hidden="1" x14ac:dyDescent="0.3">
      <c r="A2713" t="e">
        <f ca="1">IF('Шестипредметные наборы'!$G163 &gt;=Параметры!$A$2,"{"&amp;'Шестипредметные наборы'!A163&amp;", "&amp;'Шестипредметные наборы'!B163&amp;", "&amp;'Шестипредметные наборы'!C163&amp;", "&amp;'Шестипредметные наборы'!D163&amp;", "&amp;'Шестипредметные наборы'!E163&amp;"}","")</f>
        <v>#N/A</v>
      </c>
      <c r="B2713" t="e">
        <f ca="1">IF('Шестипредметные наборы'!$G163 &gt;=Параметры!$A$2,"{"&amp;'Шестипредметные наборы'!F163&amp;"}","")</f>
        <v>#N/A</v>
      </c>
      <c r="C2713" t="e">
        <f ca="1">'Шестипредметные наборы'!$G163/COUNT('Список покупок'!$A$2:$A$31)</f>
        <v>#N/A</v>
      </c>
      <c r="D2713" t="e">
        <f ca="1">'Шестипредметные наборы'!$G163/INDIRECT(ADDRESS(MATCH(A2713,Таблицы!$AB$3:$AB$254)+1,6,,,Таблицы!$AB$1))</f>
        <v>#N/A</v>
      </c>
      <c r="E2713" s="5" t="e">
        <f t="shared" ca="1" si="42"/>
        <v>#N/A</v>
      </c>
    </row>
    <row r="2714" spans="1:5" hidden="1" x14ac:dyDescent="0.3">
      <c r="A2714" t="e">
        <f ca="1">IF('Шестипредметные наборы'!$G164 &gt;=Параметры!$A$2,"{"&amp;'Шестипредметные наборы'!A164&amp;", "&amp;'Шестипредметные наборы'!B164&amp;", "&amp;'Шестипредметные наборы'!C164&amp;", "&amp;'Шестипредметные наборы'!D164&amp;", "&amp;'Шестипредметные наборы'!E164&amp;"}","")</f>
        <v>#N/A</v>
      </c>
      <c r="B2714" t="e">
        <f ca="1">IF('Шестипредметные наборы'!$G164 &gt;=Параметры!$A$2,"{"&amp;'Шестипредметные наборы'!F164&amp;"}","")</f>
        <v>#N/A</v>
      </c>
      <c r="C2714" t="e">
        <f ca="1">'Шестипредметные наборы'!$G164/COUNT('Список покупок'!$A$2:$A$31)</f>
        <v>#N/A</v>
      </c>
      <c r="D2714" t="e">
        <f ca="1">'Шестипредметные наборы'!$G164/INDIRECT(ADDRESS(MATCH(A2714,Таблицы!$AB$3:$AB$254)+1,6,,,Таблицы!$AB$1))</f>
        <v>#N/A</v>
      </c>
      <c r="E2714" s="5" t="e">
        <f t="shared" ca="1" si="42"/>
        <v>#N/A</v>
      </c>
    </row>
    <row r="2715" spans="1:5" hidden="1" x14ac:dyDescent="0.3">
      <c r="A2715" t="e">
        <f ca="1">IF('Шестипредметные наборы'!$G165 &gt;=Параметры!$A$2,"{"&amp;'Шестипредметные наборы'!A165&amp;", "&amp;'Шестипредметные наборы'!B165&amp;", "&amp;'Шестипредметные наборы'!C165&amp;", "&amp;'Шестипредметные наборы'!D165&amp;", "&amp;'Шестипредметные наборы'!E165&amp;"}","")</f>
        <v>#N/A</v>
      </c>
      <c r="B2715" t="e">
        <f ca="1">IF('Шестипредметные наборы'!$G165 &gt;=Параметры!$A$2,"{"&amp;'Шестипредметные наборы'!F165&amp;"}","")</f>
        <v>#N/A</v>
      </c>
      <c r="C2715" t="e">
        <f ca="1">'Шестипредметные наборы'!$G165/COUNT('Список покупок'!$A$2:$A$31)</f>
        <v>#N/A</v>
      </c>
      <c r="D2715" t="e">
        <f ca="1">'Шестипредметные наборы'!$G165/INDIRECT(ADDRESS(MATCH(A2715,Таблицы!$AB$3:$AB$254)+1,6,,,Таблицы!$AB$1))</f>
        <v>#N/A</v>
      </c>
      <c r="E2715" s="5" t="e">
        <f t="shared" ca="1" si="42"/>
        <v>#N/A</v>
      </c>
    </row>
    <row r="2716" spans="1:5" hidden="1" x14ac:dyDescent="0.3">
      <c r="A2716" t="e">
        <f ca="1">IF('Шестипредметные наборы'!$G166 &gt;=Параметры!$A$2,"{"&amp;'Шестипредметные наборы'!A166&amp;", "&amp;'Шестипредметные наборы'!B166&amp;", "&amp;'Шестипредметные наборы'!C166&amp;", "&amp;'Шестипредметные наборы'!D166&amp;", "&amp;'Шестипредметные наборы'!E166&amp;"}","")</f>
        <v>#N/A</v>
      </c>
      <c r="B2716" t="e">
        <f ca="1">IF('Шестипредметные наборы'!$G166 &gt;=Параметры!$A$2,"{"&amp;'Шестипредметные наборы'!F166&amp;"}","")</f>
        <v>#N/A</v>
      </c>
      <c r="C2716" t="e">
        <f ca="1">'Шестипредметные наборы'!$G166/COUNT('Список покупок'!$A$2:$A$31)</f>
        <v>#N/A</v>
      </c>
      <c r="D2716" t="e">
        <f ca="1">'Шестипредметные наборы'!$G166/INDIRECT(ADDRESS(MATCH(A2716,Таблицы!$AB$3:$AB$254)+1,6,,,Таблицы!$AB$1))</f>
        <v>#N/A</v>
      </c>
      <c r="E2716" s="5" t="e">
        <f t="shared" ca="1" si="42"/>
        <v>#N/A</v>
      </c>
    </row>
    <row r="2717" spans="1:5" hidden="1" x14ac:dyDescent="0.3">
      <c r="A2717" t="e">
        <f ca="1">IF('Шестипредметные наборы'!$G167 &gt;=Параметры!$A$2,"{"&amp;'Шестипредметные наборы'!A167&amp;", "&amp;'Шестипредметные наборы'!B167&amp;", "&amp;'Шестипредметные наборы'!C167&amp;", "&amp;'Шестипредметные наборы'!D167&amp;", "&amp;'Шестипредметные наборы'!E167&amp;"}","")</f>
        <v>#N/A</v>
      </c>
      <c r="B2717" t="e">
        <f ca="1">IF('Шестипредметные наборы'!$G167 &gt;=Параметры!$A$2,"{"&amp;'Шестипредметные наборы'!F167&amp;"}","")</f>
        <v>#N/A</v>
      </c>
      <c r="C2717" t="e">
        <f ca="1">'Шестипредметные наборы'!$G167/COUNT('Список покупок'!$A$2:$A$31)</f>
        <v>#N/A</v>
      </c>
      <c r="D2717" t="e">
        <f ca="1">'Шестипредметные наборы'!$G167/INDIRECT(ADDRESS(MATCH(A2717,Таблицы!$AB$3:$AB$254)+1,6,,,Таблицы!$AB$1))</f>
        <v>#N/A</v>
      </c>
      <c r="E2717" s="5" t="e">
        <f t="shared" ca="1" si="42"/>
        <v>#N/A</v>
      </c>
    </row>
    <row r="2718" spans="1:5" hidden="1" x14ac:dyDescent="0.3">
      <c r="A2718" t="e">
        <f ca="1">IF('Шестипредметные наборы'!$G168 &gt;=Параметры!$A$2,"{"&amp;'Шестипредметные наборы'!A168&amp;", "&amp;'Шестипредметные наборы'!B168&amp;", "&amp;'Шестипредметные наборы'!C168&amp;", "&amp;'Шестипредметные наборы'!D168&amp;", "&amp;'Шестипредметные наборы'!E168&amp;"}","")</f>
        <v>#N/A</v>
      </c>
      <c r="B2718" t="e">
        <f ca="1">IF('Шестипредметные наборы'!$G168 &gt;=Параметры!$A$2,"{"&amp;'Шестипредметные наборы'!F168&amp;"}","")</f>
        <v>#N/A</v>
      </c>
      <c r="C2718" t="e">
        <f ca="1">'Шестипредметные наборы'!$G168/COUNT('Список покупок'!$A$2:$A$31)</f>
        <v>#N/A</v>
      </c>
      <c r="D2718" t="e">
        <f ca="1">'Шестипредметные наборы'!$G168/INDIRECT(ADDRESS(MATCH(A2718,Таблицы!$AB$3:$AB$254)+1,6,,,Таблицы!$AB$1))</f>
        <v>#N/A</v>
      </c>
      <c r="E2718" s="5" t="e">
        <f t="shared" ca="1" si="42"/>
        <v>#N/A</v>
      </c>
    </row>
    <row r="2719" spans="1:5" hidden="1" x14ac:dyDescent="0.3">
      <c r="A2719" t="e">
        <f ca="1">IF('Шестипредметные наборы'!$G169 &gt;=Параметры!$A$2,"{"&amp;'Шестипредметные наборы'!A169&amp;", "&amp;'Шестипредметные наборы'!B169&amp;", "&amp;'Шестипредметные наборы'!C169&amp;", "&amp;'Шестипредметные наборы'!D169&amp;", "&amp;'Шестипредметные наборы'!E169&amp;"}","")</f>
        <v>#N/A</v>
      </c>
      <c r="B2719" t="e">
        <f ca="1">IF('Шестипредметные наборы'!$G169 &gt;=Параметры!$A$2,"{"&amp;'Шестипредметные наборы'!F169&amp;"}","")</f>
        <v>#N/A</v>
      </c>
      <c r="C2719" t="e">
        <f ca="1">'Шестипредметные наборы'!$G169/COUNT('Список покупок'!$A$2:$A$31)</f>
        <v>#N/A</v>
      </c>
      <c r="D2719" t="e">
        <f ca="1">'Шестипредметные наборы'!$G169/INDIRECT(ADDRESS(MATCH(A2719,Таблицы!$AB$3:$AB$254)+1,6,,,Таблицы!$AB$1))</f>
        <v>#N/A</v>
      </c>
      <c r="E2719" s="5" t="e">
        <f t="shared" ca="1" si="42"/>
        <v>#N/A</v>
      </c>
    </row>
    <row r="2720" spans="1:5" hidden="1" x14ac:dyDescent="0.3">
      <c r="A2720" t="e">
        <f ca="1">IF('Шестипредметные наборы'!$G170 &gt;=Параметры!$A$2,"{"&amp;'Шестипредметные наборы'!A170&amp;", "&amp;'Шестипредметные наборы'!B170&amp;", "&amp;'Шестипредметные наборы'!C170&amp;", "&amp;'Шестипредметные наборы'!D170&amp;", "&amp;'Шестипредметные наборы'!E170&amp;"}","")</f>
        <v>#N/A</v>
      </c>
      <c r="B2720" t="e">
        <f ca="1">IF('Шестипредметные наборы'!$G170 &gt;=Параметры!$A$2,"{"&amp;'Шестипредметные наборы'!F170&amp;"}","")</f>
        <v>#N/A</v>
      </c>
      <c r="C2720" t="e">
        <f ca="1">'Шестипредметные наборы'!$G170/COUNT('Список покупок'!$A$2:$A$31)</f>
        <v>#N/A</v>
      </c>
      <c r="D2720" t="e">
        <f ca="1">'Шестипредметные наборы'!$G170/INDIRECT(ADDRESS(MATCH(A2720,Таблицы!$AB$3:$AB$254)+1,6,,,Таблицы!$AB$1))</f>
        <v>#N/A</v>
      </c>
      <c r="E2720" s="5" t="e">
        <f t="shared" ca="1" si="42"/>
        <v>#N/A</v>
      </c>
    </row>
    <row r="2721" spans="1:5" hidden="1" x14ac:dyDescent="0.3">
      <c r="A2721" t="e">
        <f ca="1">IF('Шестипредметные наборы'!$G171 &gt;=Параметры!$A$2,"{"&amp;'Шестипредметные наборы'!A171&amp;", "&amp;'Шестипредметные наборы'!B171&amp;", "&amp;'Шестипредметные наборы'!C171&amp;", "&amp;'Шестипредметные наборы'!D171&amp;", "&amp;'Шестипредметные наборы'!E171&amp;"}","")</f>
        <v>#N/A</v>
      </c>
      <c r="B2721" t="e">
        <f ca="1">IF('Шестипредметные наборы'!$G171 &gt;=Параметры!$A$2,"{"&amp;'Шестипредметные наборы'!F171&amp;"}","")</f>
        <v>#N/A</v>
      </c>
      <c r="C2721" t="e">
        <f ca="1">'Шестипредметные наборы'!$G171/COUNT('Список покупок'!$A$2:$A$31)</f>
        <v>#N/A</v>
      </c>
      <c r="D2721" t="e">
        <f ca="1">'Шестипредметные наборы'!$G171/INDIRECT(ADDRESS(MATCH(A2721,Таблицы!$AB$3:$AB$254)+1,6,,,Таблицы!$AB$1))</f>
        <v>#N/A</v>
      </c>
      <c r="E2721" s="5" t="e">
        <f t="shared" ca="1" si="42"/>
        <v>#N/A</v>
      </c>
    </row>
    <row r="2722" spans="1:5" hidden="1" x14ac:dyDescent="0.3">
      <c r="A2722" t="e">
        <f ca="1">IF('Шестипредметные наборы'!$G172 &gt;=Параметры!$A$2,"{"&amp;'Шестипредметные наборы'!A172&amp;", "&amp;'Шестипредметные наборы'!B172&amp;", "&amp;'Шестипредметные наборы'!C172&amp;", "&amp;'Шестипредметные наборы'!D172&amp;", "&amp;'Шестипредметные наборы'!E172&amp;"}","")</f>
        <v>#N/A</v>
      </c>
      <c r="B2722" t="e">
        <f ca="1">IF('Шестипредметные наборы'!$G172 &gt;=Параметры!$A$2,"{"&amp;'Шестипредметные наборы'!F172&amp;"}","")</f>
        <v>#N/A</v>
      </c>
      <c r="C2722" t="e">
        <f ca="1">'Шестипредметные наборы'!$G172/COUNT('Список покупок'!$A$2:$A$31)</f>
        <v>#N/A</v>
      </c>
      <c r="D2722" t="e">
        <f ca="1">'Шестипредметные наборы'!$G172/INDIRECT(ADDRESS(MATCH(A2722,Таблицы!$AB$3:$AB$254)+1,6,,,Таблицы!$AB$1))</f>
        <v>#N/A</v>
      </c>
      <c r="E2722" s="5" t="e">
        <f t="shared" ca="1" si="42"/>
        <v>#N/A</v>
      </c>
    </row>
    <row r="2723" spans="1:5" hidden="1" x14ac:dyDescent="0.3">
      <c r="A2723" t="e">
        <f ca="1">IF('Шестипредметные наборы'!$G173 &gt;=Параметры!$A$2,"{"&amp;'Шестипредметные наборы'!A173&amp;", "&amp;'Шестипредметные наборы'!B173&amp;", "&amp;'Шестипредметные наборы'!C173&amp;", "&amp;'Шестипредметные наборы'!D173&amp;", "&amp;'Шестипредметные наборы'!E173&amp;"}","")</f>
        <v>#N/A</v>
      </c>
      <c r="B2723" t="e">
        <f ca="1">IF('Шестипредметные наборы'!$G173 &gt;=Параметры!$A$2,"{"&amp;'Шестипредметные наборы'!F173&amp;"}","")</f>
        <v>#N/A</v>
      </c>
      <c r="C2723" t="e">
        <f ca="1">'Шестипредметные наборы'!$G173/COUNT('Список покупок'!$A$2:$A$31)</f>
        <v>#N/A</v>
      </c>
      <c r="D2723" t="e">
        <f ca="1">'Шестипредметные наборы'!$G173/INDIRECT(ADDRESS(MATCH(A2723,Таблицы!$AB$3:$AB$254)+1,6,,,Таблицы!$AB$1))</f>
        <v>#N/A</v>
      </c>
      <c r="E2723" s="5" t="e">
        <f t="shared" ca="1" si="42"/>
        <v>#N/A</v>
      </c>
    </row>
    <row r="2724" spans="1:5" hidden="1" x14ac:dyDescent="0.3">
      <c r="A2724" t="e">
        <f ca="1">IF('Шестипредметные наборы'!$G174 &gt;=Параметры!$A$2,"{"&amp;'Шестипредметные наборы'!A174&amp;", "&amp;'Шестипредметные наборы'!B174&amp;", "&amp;'Шестипредметные наборы'!C174&amp;", "&amp;'Шестипредметные наборы'!D174&amp;", "&amp;'Шестипредметные наборы'!E174&amp;"}","")</f>
        <v>#N/A</v>
      </c>
      <c r="B2724" t="e">
        <f ca="1">IF('Шестипредметные наборы'!$G174 &gt;=Параметры!$A$2,"{"&amp;'Шестипредметные наборы'!F174&amp;"}","")</f>
        <v>#N/A</v>
      </c>
      <c r="C2724" t="e">
        <f ca="1">'Шестипредметные наборы'!$G174/COUNT('Список покупок'!$A$2:$A$31)</f>
        <v>#N/A</v>
      </c>
      <c r="D2724" t="e">
        <f ca="1">'Шестипредметные наборы'!$G174/INDIRECT(ADDRESS(MATCH(A2724,Таблицы!$AB$3:$AB$254)+1,6,,,Таблицы!$AB$1))</f>
        <v>#N/A</v>
      </c>
      <c r="E2724" s="5" t="e">
        <f t="shared" ca="1" si="42"/>
        <v>#N/A</v>
      </c>
    </row>
    <row r="2725" spans="1:5" hidden="1" x14ac:dyDescent="0.3">
      <c r="A2725" t="e">
        <f ca="1">IF('Шестипредметные наборы'!$G175 &gt;=Параметры!$A$2,"{"&amp;'Шестипредметные наборы'!A175&amp;", "&amp;'Шестипредметные наборы'!B175&amp;", "&amp;'Шестипредметные наборы'!C175&amp;", "&amp;'Шестипредметные наборы'!D175&amp;", "&amp;'Шестипредметные наборы'!E175&amp;"}","")</f>
        <v>#N/A</v>
      </c>
      <c r="B2725" t="e">
        <f ca="1">IF('Шестипредметные наборы'!$G175 &gt;=Параметры!$A$2,"{"&amp;'Шестипредметные наборы'!F175&amp;"}","")</f>
        <v>#N/A</v>
      </c>
      <c r="C2725" t="e">
        <f ca="1">'Шестипредметные наборы'!$G175/COUNT('Список покупок'!$A$2:$A$31)</f>
        <v>#N/A</v>
      </c>
      <c r="D2725" t="e">
        <f ca="1">'Шестипредметные наборы'!$G175/INDIRECT(ADDRESS(MATCH(A2725,Таблицы!$AB$3:$AB$254)+1,6,,,Таблицы!$AB$1))</f>
        <v>#N/A</v>
      </c>
      <c r="E2725" s="5" t="e">
        <f t="shared" ca="1" si="42"/>
        <v>#N/A</v>
      </c>
    </row>
    <row r="2726" spans="1:5" hidden="1" x14ac:dyDescent="0.3">
      <c r="A2726" t="e">
        <f ca="1">IF('Шестипредметные наборы'!$G176 &gt;=Параметры!$A$2,"{"&amp;'Шестипредметные наборы'!A176&amp;", "&amp;'Шестипредметные наборы'!B176&amp;", "&amp;'Шестипредметные наборы'!C176&amp;", "&amp;'Шестипредметные наборы'!D176&amp;", "&amp;'Шестипредметные наборы'!E176&amp;"}","")</f>
        <v>#N/A</v>
      </c>
      <c r="B2726" t="e">
        <f ca="1">IF('Шестипредметные наборы'!$G176 &gt;=Параметры!$A$2,"{"&amp;'Шестипредметные наборы'!F176&amp;"}","")</f>
        <v>#N/A</v>
      </c>
      <c r="C2726" t="e">
        <f ca="1">'Шестипредметные наборы'!$G176/COUNT('Список покупок'!$A$2:$A$31)</f>
        <v>#N/A</v>
      </c>
      <c r="D2726" t="e">
        <f ca="1">'Шестипредметные наборы'!$G176/INDIRECT(ADDRESS(MATCH(A2726,Таблицы!$AB$3:$AB$254)+1,6,,,Таблицы!$AB$1))</f>
        <v>#N/A</v>
      </c>
      <c r="E2726" s="5" t="e">
        <f t="shared" ca="1" si="42"/>
        <v>#N/A</v>
      </c>
    </row>
    <row r="2727" spans="1:5" hidden="1" x14ac:dyDescent="0.3">
      <c r="A2727" t="e">
        <f ca="1">IF('Шестипредметные наборы'!$G177 &gt;=Параметры!$A$2,"{"&amp;'Шестипредметные наборы'!A177&amp;", "&amp;'Шестипредметные наборы'!B177&amp;", "&amp;'Шестипредметные наборы'!C177&amp;", "&amp;'Шестипредметные наборы'!D177&amp;", "&amp;'Шестипредметные наборы'!E177&amp;"}","")</f>
        <v>#N/A</v>
      </c>
      <c r="B2727" t="e">
        <f ca="1">IF('Шестипредметные наборы'!$G177 &gt;=Параметры!$A$2,"{"&amp;'Шестипредметные наборы'!F177&amp;"}","")</f>
        <v>#N/A</v>
      </c>
      <c r="C2727" t="e">
        <f ca="1">'Шестипредметные наборы'!$G177/COUNT('Список покупок'!$A$2:$A$31)</f>
        <v>#N/A</v>
      </c>
      <c r="D2727" t="e">
        <f ca="1">'Шестипредметные наборы'!$G177/INDIRECT(ADDRESS(MATCH(A2727,Таблицы!$AB$3:$AB$254)+1,6,,,Таблицы!$AB$1))</f>
        <v>#N/A</v>
      </c>
      <c r="E2727" s="5" t="e">
        <f t="shared" ca="1" si="42"/>
        <v>#N/A</v>
      </c>
    </row>
    <row r="2728" spans="1:5" hidden="1" x14ac:dyDescent="0.3">
      <c r="A2728" t="e">
        <f ca="1">IF('Шестипредметные наборы'!$G178 &gt;=Параметры!$A$2,"{"&amp;'Шестипредметные наборы'!A178&amp;", "&amp;'Шестипредметные наборы'!B178&amp;", "&amp;'Шестипредметные наборы'!C178&amp;", "&amp;'Шестипредметные наборы'!D178&amp;", "&amp;'Шестипредметные наборы'!E178&amp;"}","")</f>
        <v>#N/A</v>
      </c>
      <c r="B2728" t="e">
        <f ca="1">IF('Шестипредметные наборы'!$G178 &gt;=Параметры!$A$2,"{"&amp;'Шестипредметные наборы'!F178&amp;"}","")</f>
        <v>#N/A</v>
      </c>
      <c r="C2728" t="e">
        <f ca="1">'Шестипредметные наборы'!$G178/COUNT('Список покупок'!$A$2:$A$31)</f>
        <v>#N/A</v>
      </c>
      <c r="D2728" t="e">
        <f ca="1">'Шестипредметные наборы'!$G178/INDIRECT(ADDRESS(MATCH(A2728,Таблицы!$AB$3:$AB$254)+1,6,,,Таблицы!$AB$1))</f>
        <v>#N/A</v>
      </c>
      <c r="E2728" s="5" t="e">
        <f t="shared" ca="1" si="42"/>
        <v>#N/A</v>
      </c>
    </row>
    <row r="2729" spans="1:5" hidden="1" x14ac:dyDescent="0.3">
      <c r="A2729" t="e">
        <f ca="1">IF('Шестипредметные наборы'!$G179 &gt;=Параметры!$A$2,"{"&amp;'Шестипредметные наборы'!A179&amp;", "&amp;'Шестипредметные наборы'!B179&amp;", "&amp;'Шестипредметные наборы'!C179&amp;", "&amp;'Шестипредметные наборы'!D179&amp;", "&amp;'Шестипредметные наборы'!E179&amp;"}","")</f>
        <v>#N/A</v>
      </c>
      <c r="B2729" t="e">
        <f ca="1">IF('Шестипредметные наборы'!$G179 &gt;=Параметры!$A$2,"{"&amp;'Шестипредметные наборы'!F179&amp;"}","")</f>
        <v>#N/A</v>
      </c>
      <c r="C2729" t="e">
        <f ca="1">'Шестипредметные наборы'!$G179/COUNT('Список покупок'!$A$2:$A$31)</f>
        <v>#N/A</v>
      </c>
      <c r="D2729" t="e">
        <f ca="1">'Шестипредметные наборы'!$G179/INDIRECT(ADDRESS(MATCH(A2729,Таблицы!$AB$3:$AB$254)+1,6,,,Таблицы!$AB$1))</f>
        <v>#N/A</v>
      </c>
      <c r="E2729" s="5" t="e">
        <f t="shared" ca="1" si="42"/>
        <v>#N/A</v>
      </c>
    </row>
    <row r="2730" spans="1:5" hidden="1" x14ac:dyDescent="0.3">
      <c r="A2730" t="e">
        <f ca="1">IF('Шестипредметные наборы'!$G180 &gt;=Параметры!$A$2,"{"&amp;'Шестипредметные наборы'!A180&amp;", "&amp;'Шестипредметные наборы'!B180&amp;", "&amp;'Шестипредметные наборы'!C180&amp;", "&amp;'Шестипредметные наборы'!D180&amp;", "&amp;'Шестипредметные наборы'!E180&amp;"}","")</f>
        <v>#N/A</v>
      </c>
      <c r="B2730" t="e">
        <f ca="1">IF('Шестипредметные наборы'!$G180 &gt;=Параметры!$A$2,"{"&amp;'Шестипредметные наборы'!F180&amp;"}","")</f>
        <v>#N/A</v>
      </c>
      <c r="C2730" t="e">
        <f ca="1">'Шестипредметные наборы'!$G180/COUNT('Список покупок'!$A$2:$A$31)</f>
        <v>#N/A</v>
      </c>
      <c r="D2730" t="e">
        <f ca="1">'Шестипредметные наборы'!$G180/INDIRECT(ADDRESS(MATCH(A2730,Таблицы!$AB$3:$AB$254)+1,6,,,Таблицы!$AB$1))</f>
        <v>#N/A</v>
      </c>
      <c r="E2730" s="5" t="e">
        <f t="shared" ca="1" si="42"/>
        <v>#N/A</v>
      </c>
    </row>
    <row r="2731" spans="1:5" hidden="1" x14ac:dyDescent="0.3">
      <c r="A2731" t="e">
        <f ca="1">IF('Шестипредметные наборы'!$G181 &gt;=Параметры!$A$2,"{"&amp;'Шестипредметные наборы'!A181&amp;", "&amp;'Шестипредметные наборы'!B181&amp;", "&amp;'Шестипредметные наборы'!C181&amp;", "&amp;'Шестипредметные наборы'!D181&amp;", "&amp;'Шестипредметные наборы'!E181&amp;"}","")</f>
        <v>#N/A</v>
      </c>
      <c r="B2731" t="e">
        <f ca="1">IF('Шестипредметные наборы'!$G181 &gt;=Параметры!$A$2,"{"&amp;'Шестипредметные наборы'!F181&amp;"}","")</f>
        <v>#N/A</v>
      </c>
      <c r="C2731" t="e">
        <f ca="1">'Шестипредметные наборы'!$G181/COUNT('Список покупок'!$A$2:$A$31)</f>
        <v>#N/A</v>
      </c>
      <c r="D2731" t="e">
        <f ca="1">'Шестипредметные наборы'!$G181/INDIRECT(ADDRESS(MATCH(A2731,Таблицы!$AB$3:$AB$254)+1,6,,,Таблицы!$AB$1))</f>
        <v>#N/A</v>
      </c>
      <c r="E2731" s="5" t="e">
        <f t="shared" ca="1" si="42"/>
        <v>#N/A</v>
      </c>
    </row>
    <row r="2732" spans="1:5" hidden="1" x14ac:dyDescent="0.3">
      <c r="A2732" t="e">
        <f ca="1">IF('Шестипредметные наборы'!$G182 &gt;=Параметры!$A$2,"{"&amp;'Шестипредметные наборы'!A182&amp;", "&amp;'Шестипредметные наборы'!B182&amp;", "&amp;'Шестипредметные наборы'!C182&amp;", "&amp;'Шестипредметные наборы'!D182&amp;", "&amp;'Шестипредметные наборы'!E182&amp;"}","")</f>
        <v>#N/A</v>
      </c>
      <c r="B2732" t="e">
        <f ca="1">IF('Шестипредметные наборы'!$G182 &gt;=Параметры!$A$2,"{"&amp;'Шестипредметные наборы'!F182&amp;"}","")</f>
        <v>#N/A</v>
      </c>
      <c r="C2732" t="e">
        <f ca="1">'Шестипредметные наборы'!$G182/COUNT('Список покупок'!$A$2:$A$31)</f>
        <v>#N/A</v>
      </c>
      <c r="D2732" t="e">
        <f ca="1">'Шестипредметные наборы'!$G182/INDIRECT(ADDRESS(MATCH(A2732,Таблицы!$AB$3:$AB$254)+1,6,,,Таблицы!$AB$1))</f>
        <v>#N/A</v>
      </c>
      <c r="E2732" s="5" t="e">
        <f t="shared" ca="1" si="42"/>
        <v>#N/A</v>
      </c>
    </row>
    <row r="2733" spans="1:5" hidden="1" x14ac:dyDescent="0.3">
      <c r="A2733" t="e">
        <f ca="1">IF('Шестипредметные наборы'!$G183 &gt;=Параметры!$A$2,"{"&amp;'Шестипредметные наборы'!A183&amp;", "&amp;'Шестипредметные наборы'!B183&amp;", "&amp;'Шестипредметные наборы'!C183&amp;", "&amp;'Шестипредметные наборы'!D183&amp;", "&amp;'Шестипредметные наборы'!E183&amp;"}","")</f>
        <v>#N/A</v>
      </c>
      <c r="B2733" t="e">
        <f ca="1">IF('Шестипредметные наборы'!$G183 &gt;=Параметры!$A$2,"{"&amp;'Шестипредметные наборы'!F183&amp;"}","")</f>
        <v>#N/A</v>
      </c>
      <c r="C2733" t="e">
        <f ca="1">'Шестипредметные наборы'!$G183/COUNT('Список покупок'!$A$2:$A$31)</f>
        <v>#N/A</v>
      </c>
      <c r="D2733" t="e">
        <f ca="1">'Шестипредметные наборы'!$G183/INDIRECT(ADDRESS(MATCH(A2733,Таблицы!$AB$3:$AB$254)+1,6,,,Таблицы!$AB$1))</f>
        <v>#N/A</v>
      </c>
      <c r="E2733" s="5" t="e">
        <f t="shared" ca="1" si="42"/>
        <v>#N/A</v>
      </c>
    </row>
    <row r="2734" spans="1:5" hidden="1" x14ac:dyDescent="0.3">
      <c r="A2734" t="e">
        <f ca="1">IF('Шестипредметные наборы'!$G184 &gt;=Параметры!$A$2,"{"&amp;'Шестипредметные наборы'!A184&amp;", "&amp;'Шестипредметные наборы'!B184&amp;", "&amp;'Шестипредметные наборы'!C184&amp;", "&amp;'Шестипредметные наборы'!D184&amp;", "&amp;'Шестипредметные наборы'!E184&amp;"}","")</f>
        <v>#N/A</v>
      </c>
      <c r="B2734" t="e">
        <f ca="1">IF('Шестипредметные наборы'!$G184 &gt;=Параметры!$A$2,"{"&amp;'Шестипредметные наборы'!F184&amp;"}","")</f>
        <v>#N/A</v>
      </c>
      <c r="C2734" t="e">
        <f ca="1">'Шестипредметные наборы'!$G184/COUNT('Список покупок'!$A$2:$A$31)</f>
        <v>#N/A</v>
      </c>
      <c r="D2734" t="e">
        <f ca="1">'Шестипредметные наборы'!$G184/INDIRECT(ADDRESS(MATCH(A2734,Таблицы!$AB$3:$AB$254)+1,6,,,Таблицы!$AB$1))</f>
        <v>#N/A</v>
      </c>
      <c r="E2734" s="5" t="e">
        <f t="shared" ca="1" si="42"/>
        <v>#N/A</v>
      </c>
    </row>
    <row r="2735" spans="1:5" hidden="1" x14ac:dyDescent="0.3">
      <c r="A2735" t="e">
        <f ca="1">IF('Шестипредметные наборы'!$G185 &gt;=Параметры!$A$2,"{"&amp;'Шестипредметные наборы'!A185&amp;", "&amp;'Шестипредметные наборы'!B185&amp;", "&amp;'Шестипредметные наборы'!C185&amp;", "&amp;'Шестипредметные наборы'!D185&amp;", "&amp;'Шестипредметные наборы'!E185&amp;"}","")</f>
        <v>#N/A</v>
      </c>
      <c r="B2735" t="e">
        <f ca="1">IF('Шестипредметные наборы'!$G185 &gt;=Параметры!$A$2,"{"&amp;'Шестипредметные наборы'!F185&amp;"}","")</f>
        <v>#N/A</v>
      </c>
      <c r="C2735" t="e">
        <f ca="1">'Шестипредметные наборы'!$G185/COUNT('Список покупок'!$A$2:$A$31)</f>
        <v>#N/A</v>
      </c>
      <c r="D2735" t="e">
        <f ca="1">'Шестипредметные наборы'!$G185/INDIRECT(ADDRESS(MATCH(A2735,Таблицы!$AB$3:$AB$254)+1,6,,,Таблицы!$AB$1))</f>
        <v>#N/A</v>
      </c>
      <c r="E2735" s="5" t="e">
        <f t="shared" ca="1" si="42"/>
        <v>#N/A</v>
      </c>
    </row>
    <row r="2736" spans="1:5" hidden="1" x14ac:dyDescent="0.3">
      <c r="A2736" t="e">
        <f ca="1">IF('Шестипредметные наборы'!$G186 &gt;=Параметры!$A$2,"{"&amp;'Шестипредметные наборы'!A186&amp;", "&amp;'Шестипредметные наборы'!B186&amp;", "&amp;'Шестипредметные наборы'!C186&amp;", "&amp;'Шестипредметные наборы'!D186&amp;", "&amp;'Шестипредметные наборы'!E186&amp;"}","")</f>
        <v>#N/A</v>
      </c>
      <c r="B2736" t="e">
        <f ca="1">IF('Шестипредметные наборы'!$G186 &gt;=Параметры!$A$2,"{"&amp;'Шестипредметные наборы'!F186&amp;"}","")</f>
        <v>#N/A</v>
      </c>
      <c r="C2736" t="e">
        <f ca="1">'Шестипредметные наборы'!$G186/COUNT('Список покупок'!$A$2:$A$31)</f>
        <v>#N/A</v>
      </c>
      <c r="D2736" t="e">
        <f ca="1">'Шестипредметные наборы'!$G186/INDIRECT(ADDRESS(MATCH(A2736,Таблицы!$AB$3:$AB$254)+1,6,,,Таблицы!$AB$1))</f>
        <v>#N/A</v>
      </c>
      <c r="E2736" s="5" t="e">
        <f t="shared" ca="1" si="42"/>
        <v>#N/A</v>
      </c>
    </row>
    <row r="2737" spans="1:5" hidden="1" x14ac:dyDescent="0.3">
      <c r="A2737" t="e">
        <f ca="1">IF('Шестипредметные наборы'!$G187 &gt;=Параметры!$A$2,"{"&amp;'Шестипредметные наборы'!A187&amp;", "&amp;'Шестипредметные наборы'!B187&amp;", "&amp;'Шестипредметные наборы'!C187&amp;", "&amp;'Шестипредметные наборы'!D187&amp;", "&amp;'Шестипредметные наборы'!E187&amp;"}","")</f>
        <v>#N/A</v>
      </c>
      <c r="B2737" t="e">
        <f ca="1">IF('Шестипредметные наборы'!$G187 &gt;=Параметры!$A$2,"{"&amp;'Шестипредметные наборы'!F187&amp;"}","")</f>
        <v>#N/A</v>
      </c>
      <c r="C2737" t="e">
        <f ca="1">'Шестипредметные наборы'!$G187/COUNT('Список покупок'!$A$2:$A$31)</f>
        <v>#N/A</v>
      </c>
      <c r="D2737" t="e">
        <f ca="1">'Шестипредметные наборы'!$G187/INDIRECT(ADDRESS(MATCH(A2737,Таблицы!$AB$3:$AB$254)+1,6,,,Таблицы!$AB$1))</f>
        <v>#N/A</v>
      </c>
      <c r="E2737" s="5" t="e">
        <f t="shared" ca="1" si="42"/>
        <v>#N/A</v>
      </c>
    </row>
    <row r="2738" spans="1:5" hidden="1" x14ac:dyDescent="0.3">
      <c r="A2738" t="e">
        <f ca="1">IF('Шестипредметные наборы'!$G188 &gt;=Параметры!$A$2,"{"&amp;'Шестипредметные наборы'!A188&amp;", "&amp;'Шестипредметные наборы'!B188&amp;", "&amp;'Шестипредметные наборы'!C188&amp;", "&amp;'Шестипредметные наборы'!D188&amp;", "&amp;'Шестипредметные наборы'!E188&amp;"}","")</f>
        <v>#N/A</v>
      </c>
      <c r="B2738" t="e">
        <f ca="1">IF('Шестипредметные наборы'!$G188 &gt;=Параметры!$A$2,"{"&amp;'Шестипредметные наборы'!F188&amp;"}","")</f>
        <v>#N/A</v>
      </c>
      <c r="C2738" t="e">
        <f ca="1">'Шестипредметные наборы'!$G188/COUNT('Список покупок'!$A$2:$A$31)</f>
        <v>#N/A</v>
      </c>
      <c r="D2738" t="e">
        <f ca="1">'Шестипредметные наборы'!$G188/INDIRECT(ADDRESS(MATCH(A2738,Таблицы!$AB$3:$AB$254)+1,6,,,Таблицы!$AB$1))</f>
        <v>#N/A</v>
      </c>
      <c r="E2738" s="5" t="e">
        <f t="shared" ca="1" si="42"/>
        <v>#N/A</v>
      </c>
    </row>
    <row r="2739" spans="1:5" hidden="1" x14ac:dyDescent="0.3">
      <c r="A2739" t="e">
        <f ca="1">IF('Шестипредметные наборы'!$G189 &gt;=Параметры!$A$2,"{"&amp;'Шестипредметные наборы'!A189&amp;", "&amp;'Шестипредметные наборы'!B189&amp;", "&amp;'Шестипредметные наборы'!C189&amp;", "&amp;'Шестипредметные наборы'!D189&amp;", "&amp;'Шестипредметные наборы'!E189&amp;"}","")</f>
        <v>#N/A</v>
      </c>
      <c r="B2739" t="e">
        <f ca="1">IF('Шестипредметные наборы'!$G189 &gt;=Параметры!$A$2,"{"&amp;'Шестипредметные наборы'!F189&amp;"}","")</f>
        <v>#N/A</v>
      </c>
      <c r="C2739" t="e">
        <f ca="1">'Шестипредметные наборы'!$G189/COUNT('Список покупок'!$A$2:$A$31)</f>
        <v>#N/A</v>
      </c>
      <c r="D2739" t="e">
        <f ca="1">'Шестипредметные наборы'!$G189/INDIRECT(ADDRESS(MATCH(A2739,Таблицы!$AB$3:$AB$254)+1,6,,,Таблицы!$AB$1))</f>
        <v>#N/A</v>
      </c>
      <c r="E2739" s="5" t="e">
        <f t="shared" ca="1" si="42"/>
        <v>#N/A</v>
      </c>
    </row>
    <row r="2740" spans="1:5" hidden="1" x14ac:dyDescent="0.3">
      <c r="A2740" t="e">
        <f ca="1">IF('Шестипредметные наборы'!$G190 &gt;=Параметры!$A$2,"{"&amp;'Шестипредметные наборы'!A190&amp;", "&amp;'Шестипредметные наборы'!B190&amp;", "&amp;'Шестипредметные наборы'!C190&amp;", "&amp;'Шестипредметные наборы'!D190&amp;", "&amp;'Шестипредметные наборы'!E190&amp;"}","")</f>
        <v>#N/A</v>
      </c>
      <c r="B2740" t="e">
        <f ca="1">IF('Шестипредметные наборы'!$G190 &gt;=Параметры!$A$2,"{"&amp;'Шестипредметные наборы'!F190&amp;"}","")</f>
        <v>#N/A</v>
      </c>
      <c r="C2740" t="e">
        <f ca="1">'Шестипредметные наборы'!$G190/COUNT('Список покупок'!$A$2:$A$31)</f>
        <v>#N/A</v>
      </c>
      <c r="D2740" t="e">
        <f ca="1">'Шестипредметные наборы'!$G190/INDIRECT(ADDRESS(MATCH(A2740,Таблицы!$AB$3:$AB$254)+1,6,,,Таблицы!$AB$1))</f>
        <v>#N/A</v>
      </c>
      <c r="E2740" s="5" t="e">
        <f t="shared" ca="1" si="42"/>
        <v>#N/A</v>
      </c>
    </row>
    <row r="2741" spans="1:5" hidden="1" x14ac:dyDescent="0.3">
      <c r="A2741" t="e">
        <f ca="1">IF('Шестипредметные наборы'!$G191 &gt;=Параметры!$A$2,"{"&amp;'Шестипредметные наборы'!A191&amp;", "&amp;'Шестипредметные наборы'!B191&amp;", "&amp;'Шестипредметные наборы'!C191&amp;", "&amp;'Шестипредметные наборы'!D191&amp;", "&amp;'Шестипредметные наборы'!E191&amp;"}","")</f>
        <v>#N/A</v>
      </c>
      <c r="B2741" t="e">
        <f ca="1">IF('Шестипредметные наборы'!$G191 &gt;=Параметры!$A$2,"{"&amp;'Шестипредметные наборы'!F191&amp;"}","")</f>
        <v>#N/A</v>
      </c>
      <c r="C2741" t="e">
        <f ca="1">'Шестипредметные наборы'!$G191/COUNT('Список покупок'!$A$2:$A$31)</f>
        <v>#N/A</v>
      </c>
      <c r="D2741" t="e">
        <f ca="1">'Шестипредметные наборы'!$G191/INDIRECT(ADDRESS(MATCH(A2741,Таблицы!$AB$3:$AB$254)+1,6,,,Таблицы!$AB$1))</f>
        <v>#N/A</v>
      </c>
      <c r="E2741" s="5" t="e">
        <f t="shared" ca="1" si="42"/>
        <v>#N/A</v>
      </c>
    </row>
    <row r="2742" spans="1:5" hidden="1" x14ac:dyDescent="0.3">
      <c r="A2742" t="e">
        <f ca="1">IF('Шестипредметные наборы'!$G192 &gt;=Параметры!$A$2,"{"&amp;'Шестипредметные наборы'!A192&amp;", "&amp;'Шестипредметные наборы'!B192&amp;", "&amp;'Шестипредметные наборы'!C192&amp;", "&amp;'Шестипредметные наборы'!D192&amp;", "&amp;'Шестипредметные наборы'!E192&amp;"}","")</f>
        <v>#N/A</v>
      </c>
      <c r="B2742" t="e">
        <f ca="1">IF('Шестипредметные наборы'!$G192 &gt;=Параметры!$A$2,"{"&amp;'Шестипредметные наборы'!F192&amp;"}","")</f>
        <v>#N/A</v>
      </c>
      <c r="C2742" t="e">
        <f ca="1">'Шестипредметные наборы'!$G192/COUNT('Список покупок'!$A$2:$A$31)</f>
        <v>#N/A</v>
      </c>
      <c r="D2742" t="e">
        <f ca="1">'Шестипредметные наборы'!$G192/INDIRECT(ADDRESS(MATCH(A2742,Таблицы!$AB$3:$AB$254)+1,6,,,Таблицы!$AB$1))</f>
        <v>#N/A</v>
      </c>
      <c r="E2742" s="5" t="e">
        <f t="shared" ca="1" si="42"/>
        <v>#N/A</v>
      </c>
    </row>
    <row r="2743" spans="1:5" hidden="1" x14ac:dyDescent="0.3">
      <c r="A2743" t="e">
        <f ca="1">IF('Шестипредметные наборы'!$G193 &gt;=Параметры!$A$2,"{"&amp;'Шестипредметные наборы'!A193&amp;", "&amp;'Шестипредметные наборы'!B193&amp;", "&amp;'Шестипредметные наборы'!C193&amp;", "&amp;'Шестипредметные наборы'!D193&amp;", "&amp;'Шестипредметные наборы'!E193&amp;"}","")</f>
        <v>#N/A</v>
      </c>
      <c r="B2743" t="e">
        <f ca="1">IF('Шестипредметные наборы'!$G193 &gt;=Параметры!$A$2,"{"&amp;'Шестипредметные наборы'!F193&amp;"}","")</f>
        <v>#N/A</v>
      </c>
      <c r="C2743" t="e">
        <f ca="1">'Шестипредметные наборы'!$G193/COUNT('Список покупок'!$A$2:$A$31)</f>
        <v>#N/A</v>
      </c>
      <c r="D2743" t="e">
        <f ca="1">'Шестипредметные наборы'!$G193/INDIRECT(ADDRESS(MATCH(A2743,Таблицы!$AB$3:$AB$254)+1,6,,,Таблицы!$AB$1))</f>
        <v>#N/A</v>
      </c>
      <c r="E2743" s="5" t="e">
        <f t="shared" ca="1" si="42"/>
        <v>#N/A</v>
      </c>
    </row>
    <row r="2744" spans="1:5" hidden="1" x14ac:dyDescent="0.3">
      <c r="A2744" t="e">
        <f ca="1">IF('Шестипредметные наборы'!$G194 &gt;=Параметры!$A$2,"{"&amp;'Шестипредметные наборы'!A194&amp;", "&amp;'Шестипредметные наборы'!B194&amp;", "&amp;'Шестипредметные наборы'!C194&amp;", "&amp;'Шестипредметные наборы'!D194&amp;", "&amp;'Шестипредметные наборы'!E194&amp;"}","")</f>
        <v>#N/A</v>
      </c>
      <c r="B2744" t="e">
        <f ca="1">IF('Шестипредметные наборы'!$G194 &gt;=Параметры!$A$2,"{"&amp;'Шестипредметные наборы'!F194&amp;"}","")</f>
        <v>#N/A</v>
      </c>
      <c r="C2744" t="e">
        <f ca="1">'Шестипредметные наборы'!$G194/COUNT('Список покупок'!$A$2:$A$31)</f>
        <v>#N/A</v>
      </c>
      <c r="D2744" t="e">
        <f ca="1">'Шестипредметные наборы'!$G194/INDIRECT(ADDRESS(MATCH(A2744,Таблицы!$AB$3:$AB$254)+1,6,,,Таблицы!$AB$1))</f>
        <v>#N/A</v>
      </c>
      <c r="E2744" s="5" t="e">
        <f t="shared" ca="1" si="42"/>
        <v>#N/A</v>
      </c>
    </row>
    <row r="2745" spans="1:5" hidden="1" x14ac:dyDescent="0.3">
      <c r="A2745" t="e">
        <f ca="1">IF('Шестипредметные наборы'!$G195 &gt;=Параметры!$A$2,"{"&amp;'Шестипредметные наборы'!A195&amp;", "&amp;'Шестипредметные наборы'!B195&amp;", "&amp;'Шестипредметные наборы'!C195&amp;", "&amp;'Шестипредметные наборы'!D195&amp;", "&amp;'Шестипредметные наборы'!E195&amp;"}","")</f>
        <v>#N/A</v>
      </c>
      <c r="B2745" t="e">
        <f ca="1">IF('Шестипредметные наборы'!$G195 &gt;=Параметры!$A$2,"{"&amp;'Шестипредметные наборы'!F195&amp;"}","")</f>
        <v>#N/A</v>
      </c>
      <c r="C2745" t="e">
        <f ca="1">'Шестипредметные наборы'!$G195/COUNT('Список покупок'!$A$2:$A$31)</f>
        <v>#N/A</v>
      </c>
      <c r="D2745" t="e">
        <f ca="1">'Шестипредметные наборы'!$G195/INDIRECT(ADDRESS(MATCH(A2745,Таблицы!$AB$3:$AB$254)+1,6,,,Таблицы!$AB$1))</f>
        <v>#N/A</v>
      </c>
      <c r="E2745" s="5" t="e">
        <f t="shared" ca="1" si="42"/>
        <v>#N/A</v>
      </c>
    </row>
    <row r="2746" spans="1:5" hidden="1" x14ac:dyDescent="0.3">
      <c r="A2746" t="e">
        <f ca="1">IF('Шестипредметные наборы'!$G196 &gt;=Параметры!$A$2,"{"&amp;'Шестипредметные наборы'!A196&amp;", "&amp;'Шестипредметные наборы'!B196&amp;", "&amp;'Шестипредметные наборы'!C196&amp;", "&amp;'Шестипредметные наборы'!D196&amp;", "&amp;'Шестипредметные наборы'!E196&amp;"}","")</f>
        <v>#N/A</v>
      </c>
      <c r="B2746" t="e">
        <f ca="1">IF('Шестипредметные наборы'!$G196 &gt;=Параметры!$A$2,"{"&amp;'Шестипредметные наборы'!F196&amp;"}","")</f>
        <v>#N/A</v>
      </c>
      <c r="C2746" t="e">
        <f ca="1">'Шестипредметные наборы'!$G196/COUNT('Список покупок'!$A$2:$A$31)</f>
        <v>#N/A</v>
      </c>
      <c r="D2746" t="e">
        <f ca="1">'Шестипредметные наборы'!$G196/INDIRECT(ADDRESS(MATCH(A2746,Таблицы!$AB$3:$AB$254)+1,6,,,Таблицы!$AB$1))</f>
        <v>#N/A</v>
      </c>
      <c r="E2746" s="5" t="e">
        <f t="shared" ca="1" si="42"/>
        <v>#N/A</v>
      </c>
    </row>
    <row r="2747" spans="1:5" hidden="1" x14ac:dyDescent="0.3">
      <c r="A2747" t="e">
        <f ca="1">IF('Шестипредметные наборы'!$G197 &gt;=Параметры!$A$2,"{"&amp;'Шестипредметные наборы'!A197&amp;", "&amp;'Шестипредметные наборы'!B197&amp;", "&amp;'Шестипредметные наборы'!C197&amp;", "&amp;'Шестипредметные наборы'!D197&amp;", "&amp;'Шестипредметные наборы'!E197&amp;"}","")</f>
        <v>#N/A</v>
      </c>
      <c r="B2747" t="e">
        <f ca="1">IF('Шестипредметные наборы'!$G197 &gt;=Параметры!$A$2,"{"&amp;'Шестипредметные наборы'!F197&amp;"}","")</f>
        <v>#N/A</v>
      </c>
      <c r="C2747" t="e">
        <f ca="1">'Шестипредметные наборы'!$G197/COUNT('Список покупок'!$A$2:$A$31)</f>
        <v>#N/A</v>
      </c>
      <c r="D2747" t="e">
        <f ca="1">'Шестипредметные наборы'!$G197/INDIRECT(ADDRESS(MATCH(A2747,Таблицы!$AB$3:$AB$254)+1,6,,,Таблицы!$AB$1))</f>
        <v>#N/A</v>
      </c>
      <c r="E2747" s="5" t="e">
        <f t="shared" ca="1" si="42"/>
        <v>#N/A</v>
      </c>
    </row>
    <row r="2748" spans="1:5" hidden="1" x14ac:dyDescent="0.3">
      <c r="A2748" t="e">
        <f ca="1">IF('Шестипредметные наборы'!$G198 &gt;=Параметры!$A$2,"{"&amp;'Шестипредметные наборы'!A198&amp;", "&amp;'Шестипредметные наборы'!B198&amp;", "&amp;'Шестипредметные наборы'!C198&amp;", "&amp;'Шестипредметные наборы'!D198&amp;", "&amp;'Шестипредметные наборы'!E198&amp;"}","")</f>
        <v>#N/A</v>
      </c>
      <c r="B2748" t="e">
        <f ca="1">IF('Шестипредметные наборы'!$G198 &gt;=Параметры!$A$2,"{"&amp;'Шестипредметные наборы'!F198&amp;"}","")</f>
        <v>#N/A</v>
      </c>
      <c r="C2748" t="e">
        <f ca="1">'Шестипредметные наборы'!$G198/COUNT('Список покупок'!$A$2:$A$31)</f>
        <v>#N/A</v>
      </c>
      <c r="D2748" t="e">
        <f ca="1">'Шестипредметные наборы'!$G198/INDIRECT(ADDRESS(MATCH(A2748,Таблицы!$AB$3:$AB$254)+1,6,,,Таблицы!$AB$1))</f>
        <v>#N/A</v>
      </c>
      <c r="E2748" s="5" t="e">
        <f t="shared" ca="1" si="42"/>
        <v>#N/A</v>
      </c>
    </row>
    <row r="2749" spans="1:5" hidden="1" x14ac:dyDescent="0.3">
      <c r="A2749" t="e">
        <f ca="1">IF('Шестипредметные наборы'!$G199 &gt;=Параметры!$A$2,"{"&amp;'Шестипредметные наборы'!A199&amp;", "&amp;'Шестипредметные наборы'!B199&amp;", "&amp;'Шестипредметные наборы'!C199&amp;", "&amp;'Шестипредметные наборы'!D199&amp;", "&amp;'Шестипредметные наборы'!E199&amp;"}","")</f>
        <v>#N/A</v>
      </c>
      <c r="B2749" t="e">
        <f ca="1">IF('Шестипредметные наборы'!$G199 &gt;=Параметры!$A$2,"{"&amp;'Шестипредметные наборы'!F199&amp;"}","")</f>
        <v>#N/A</v>
      </c>
      <c r="C2749" t="e">
        <f ca="1">'Шестипредметные наборы'!$G199/COUNT('Список покупок'!$A$2:$A$31)</f>
        <v>#N/A</v>
      </c>
      <c r="D2749" t="e">
        <f ca="1">'Шестипредметные наборы'!$G199/INDIRECT(ADDRESS(MATCH(A2749,Таблицы!$AB$3:$AB$254)+1,6,,,Таблицы!$AB$1))</f>
        <v>#N/A</v>
      </c>
      <c r="E2749" s="5" t="e">
        <f t="shared" ca="1" si="42"/>
        <v>#N/A</v>
      </c>
    </row>
    <row r="2750" spans="1:5" hidden="1" x14ac:dyDescent="0.3">
      <c r="A2750" t="e">
        <f ca="1">IF('Шестипредметные наборы'!$G200 &gt;=Параметры!$A$2,"{"&amp;'Шестипредметные наборы'!A200&amp;", "&amp;'Шестипредметные наборы'!B200&amp;", "&amp;'Шестипредметные наборы'!C200&amp;", "&amp;'Шестипредметные наборы'!D200&amp;", "&amp;'Шестипредметные наборы'!E200&amp;"}","")</f>
        <v>#N/A</v>
      </c>
      <c r="B2750" t="e">
        <f ca="1">IF('Шестипредметные наборы'!$G200 &gt;=Параметры!$A$2,"{"&amp;'Шестипредметные наборы'!F200&amp;"}","")</f>
        <v>#N/A</v>
      </c>
      <c r="C2750" t="e">
        <f ca="1">'Шестипредметные наборы'!$G200/COUNT('Список покупок'!$A$2:$A$31)</f>
        <v>#N/A</v>
      </c>
      <c r="D2750" t="e">
        <f ca="1">'Шестипредметные наборы'!$G200/INDIRECT(ADDRESS(MATCH(A2750,Таблицы!$AB$3:$AB$254)+1,6,,,Таблицы!$AB$1))</f>
        <v>#N/A</v>
      </c>
      <c r="E2750" s="5" t="e">
        <f t="shared" ca="1" si="42"/>
        <v>#N/A</v>
      </c>
    </row>
    <row r="2751" spans="1:5" hidden="1" x14ac:dyDescent="0.3">
      <c r="A2751" t="e">
        <f ca="1">IF('Шестипредметные наборы'!$G201 &gt;=Параметры!$A$2,"{"&amp;'Шестипредметные наборы'!A201&amp;", "&amp;'Шестипредметные наборы'!B201&amp;", "&amp;'Шестипредметные наборы'!C201&amp;", "&amp;'Шестипредметные наборы'!D201&amp;", "&amp;'Шестипредметные наборы'!E201&amp;"}","")</f>
        <v>#N/A</v>
      </c>
      <c r="B2751" t="e">
        <f ca="1">IF('Шестипредметные наборы'!$G201 &gt;=Параметры!$A$2,"{"&amp;'Шестипредметные наборы'!F201&amp;"}","")</f>
        <v>#N/A</v>
      </c>
      <c r="C2751" t="e">
        <f ca="1">'Шестипредметные наборы'!$G201/COUNT('Список покупок'!$A$2:$A$31)</f>
        <v>#N/A</v>
      </c>
      <c r="D2751" t="e">
        <f ca="1">'Шестипредметные наборы'!$G201/INDIRECT(ADDRESS(MATCH(A2751,Таблицы!$AB$3:$AB$254)+1,6,,,Таблицы!$AB$1))</f>
        <v>#N/A</v>
      </c>
      <c r="E2751" s="5" t="e">
        <f t="shared" ca="1" si="42"/>
        <v>#N/A</v>
      </c>
    </row>
    <row r="2752" spans="1:5" hidden="1" x14ac:dyDescent="0.3">
      <c r="A2752" t="e">
        <f ca="1">IF('Шестипредметные наборы'!$G202 &gt;=Параметры!$A$2,"{"&amp;'Шестипредметные наборы'!A202&amp;", "&amp;'Шестипредметные наборы'!B202&amp;", "&amp;'Шестипредметные наборы'!C202&amp;", "&amp;'Шестипредметные наборы'!D202&amp;", "&amp;'Шестипредметные наборы'!E202&amp;"}","")</f>
        <v>#N/A</v>
      </c>
      <c r="B2752" t="e">
        <f ca="1">IF('Шестипредметные наборы'!$G202 &gt;=Параметры!$A$2,"{"&amp;'Шестипредметные наборы'!F202&amp;"}","")</f>
        <v>#N/A</v>
      </c>
      <c r="C2752" t="e">
        <f ca="1">'Шестипредметные наборы'!$G202/COUNT('Список покупок'!$A$2:$A$31)</f>
        <v>#N/A</v>
      </c>
      <c r="D2752" t="e">
        <f ca="1">'Шестипредметные наборы'!$G202/INDIRECT(ADDRESS(MATCH(A2752,Таблицы!$AB$3:$AB$254)+1,6,,,Таблицы!$AB$1))</f>
        <v>#N/A</v>
      </c>
      <c r="E2752" s="5" t="e">
        <f t="shared" ca="1" si="42"/>
        <v>#N/A</v>
      </c>
    </row>
    <row r="2753" spans="1:5" hidden="1" x14ac:dyDescent="0.3">
      <c r="A2753" t="e">
        <f ca="1">IF('Шестипредметные наборы'!$G203 &gt;=Параметры!$A$2,"{"&amp;'Шестипредметные наборы'!A203&amp;", "&amp;'Шестипредметные наборы'!B203&amp;", "&amp;'Шестипредметные наборы'!C203&amp;", "&amp;'Шестипредметные наборы'!D203&amp;", "&amp;'Шестипредметные наборы'!E203&amp;"}","")</f>
        <v>#N/A</v>
      </c>
      <c r="B2753" t="e">
        <f ca="1">IF('Шестипредметные наборы'!$G203 &gt;=Параметры!$A$2,"{"&amp;'Шестипредметные наборы'!F203&amp;"}","")</f>
        <v>#N/A</v>
      </c>
      <c r="C2753" t="e">
        <f ca="1">'Шестипредметные наборы'!$G203/COUNT('Список покупок'!$A$2:$A$31)</f>
        <v>#N/A</v>
      </c>
      <c r="D2753" t="e">
        <f ca="1">'Шестипредметные наборы'!$G203/INDIRECT(ADDRESS(MATCH(A2753,Таблицы!$AB$3:$AB$254)+1,6,,,Таблицы!$AB$1))</f>
        <v>#N/A</v>
      </c>
      <c r="E2753" s="5" t="e">
        <f t="shared" ca="1" si="42"/>
        <v>#N/A</v>
      </c>
    </row>
    <row r="2754" spans="1:5" hidden="1" x14ac:dyDescent="0.3">
      <c r="A2754" t="e">
        <f ca="1">IF('Шестипредметные наборы'!$G204 &gt;=Параметры!$A$2,"{"&amp;'Шестипредметные наборы'!A204&amp;", "&amp;'Шестипредметные наборы'!B204&amp;", "&amp;'Шестипредметные наборы'!C204&amp;", "&amp;'Шестипредметные наборы'!D204&amp;", "&amp;'Шестипредметные наборы'!E204&amp;"}","")</f>
        <v>#N/A</v>
      </c>
      <c r="B2754" t="e">
        <f ca="1">IF('Шестипредметные наборы'!$G204 &gt;=Параметры!$A$2,"{"&amp;'Шестипредметные наборы'!F204&amp;"}","")</f>
        <v>#N/A</v>
      </c>
      <c r="C2754" t="e">
        <f ca="1">'Шестипредметные наборы'!$G204/COUNT('Список покупок'!$A$2:$A$31)</f>
        <v>#N/A</v>
      </c>
      <c r="D2754" t="e">
        <f ca="1">'Шестипредметные наборы'!$G204/INDIRECT(ADDRESS(MATCH(A2754,Таблицы!$AB$3:$AB$254)+1,6,,,Таблицы!$AB$1))</f>
        <v>#N/A</v>
      </c>
      <c r="E2754" s="5" t="e">
        <f t="shared" ca="1" si="42"/>
        <v>#N/A</v>
      </c>
    </row>
    <row r="2755" spans="1:5" hidden="1" x14ac:dyDescent="0.3">
      <c r="A2755" t="e">
        <f ca="1">IF('Шестипредметные наборы'!$G205 &gt;=Параметры!$A$2,"{"&amp;'Шестипредметные наборы'!A205&amp;", "&amp;'Шестипредметные наборы'!B205&amp;", "&amp;'Шестипредметные наборы'!C205&amp;", "&amp;'Шестипредметные наборы'!D205&amp;", "&amp;'Шестипредметные наборы'!E205&amp;"}","")</f>
        <v>#N/A</v>
      </c>
      <c r="B2755" t="e">
        <f ca="1">IF('Шестипредметные наборы'!$G205 &gt;=Параметры!$A$2,"{"&amp;'Шестипредметные наборы'!F205&amp;"}","")</f>
        <v>#N/A</v>
      </c>
      <c r="C2755" t="e">
        <f ca="1">'Шестипредметные наборы'!$G205/COUNT('Список покупок'!$A$2:$A$31)</f>
        <v>#N/A</v>
      </c>
      <c r="D2755" t="e">
        <f ca="1">'Шестипредметные наборы'!$G205/INDIRECT(ADDRESS(MATCH(A2755,Таблицы!$AB$3:$AB$254)+1,6,,,Таблицы!$AB$1))</f>
        <v>#N/A</v>
      </c>
      <c r="E2755" s="5" t="e">
        <f t="shared" ca="1" si="42"/>
        <v>#N/A</v>
      </c>
    </row>
    <row r="2756" spans="1:5" hidden="1" x14ac:dyDescent="0.3">
      <c r="A2756" t="e">
        <f ca="1">IF('Шестипредметные наборы'!$G206 &gt;=Параметры!$A$2,"{"&amp;'Шестипредметные наборы'!A206&amp;", "&amp;'Шестипредметные наборы'!B206&amp;", "&amp;'Шестипредметные наборы'!C206&amp;", "&amp;'Шестипредметные наборы'!D206&amp;", "&amp;'Шестипредметные наборы'!E206&amp;"}","")</f>
        <v>#N/A</v>
      </c>
      <c r="B2756" t="e">
        <f ca="1">IF('Шестипредметные наборы'!$G206 &gt;=Параметры!$A$2,"{"&amp;'Шестипредметные наборы'!F206&amp;"}","")</f>
        <v>#N/A</v>
      </c>
      <c r="C2756" t="e">
        <f ca="1">'Шестипредметные наборы'!$G206/COUNT('Список покупок'!$A$2:$A$31)</f>
        <v>#N/A</v>
      </c>
      <c r="D2756" t="e">
        <f ca="1">'Шестипредметные наборы'!$G206/INDIRECT(ADDRESS(MATCH(A2756,Таблицы!$AB$3:$AB$254)+1,6,,,Таблицы!$AB$1))</f>
        <v>#N/A</v>
      </c>
      <c r="E2756" s="5" t="e">
        <f t="shared" ca="1" si="42"/>
        <v>#N/A</v>
      </c>
    </row>
    <row r="2757" spans="1:5" hidden="1" x14ac:dyDescent="0.3">
      <c r="A2757" t="e">
        <f ca="1">IF('Шестипредметные наборы'!$G207 &gt;=Параметры!$A$2,"{"&amp;'Шестипредметные наборы'!A207&amp;", "&amp;'Шестипредметные наборы'!B207&amp;", "&amp;'Шестипредметные наборы'!C207&amp;", "&amp;'Шестипредметные наборы'!D207&amp;", "&amp;'Шестипредметные наборы'!E207&amp;"}","")</f>
        <v>#N/A</v>
      </c>
      <c r="B2757" t="e">
        <f ca="1">IF('Шестипредметные наборы'!$G207 &gt;=Параметры!$A$2,"{"&amp;'Шестипредметные наборы'!F207&amp;"}","")</f>
        <v>#N/A</v>
      </c>
      <c r="C2757" t="e">
        <f ca="1">'Шестипредметные наборы'!$G207/COUNT('Список покупок'!$A$2:$A$31)</f>
        <v>#N/A</v>
      </c>
      <c r="D2757" t="e">
        <f ca="1">'Шестипредметные наборы'!$G207/INDIRECT(ADDRESS(MATCH(A2757,Таблицы!$AB$3:$AB$254)+1,6,,,Таблицы!$AB$1))</f>
        <v>#N/A</v>
      </c>
      <c r="E2757" s="5" t="e">
        <f t="shared" ref="E2757:E2820" ca="1" si="43">C2757*D2757</f>
        <v>#N/A</v>
      </c>
    </row>
    <row r="2758" spans="1:5" hidden="1" x14ac:dyDescent="0.3">
      <c r="A2758" t="e">
        <f ca="1">IF('Шестипредметные наборы'!$G208 &gt;=Параметры!$A$2,"{"&amp;'Шестипредметные наборы'!A208&amp;", "&amp;'Шестипредметные наборы'!B208&amp;", "&amp;'Шестипредметные наборы'!C208&amp;", "&amp;'Шестипредметные наборы'!D208&amp;", "&amp;'Шестипредметные наборы'!E208&amp;"}","")</f>
        <v>#N/A</v>
      </c>
      <c r="B2758" t="e">
        <f ca="1">IF('Шестипредметные наборы'!$G208 &gt;=Параметры!$A$2,"{"&amp;'Шестипредметные наборы'!F208&amp;"}","")</f>
        <v>#N/A</v>
      </c>
      <c r="C2758" t="e">
        <f ca="1">'Шестипредметные наборы'!$G208/COUNT('Список покупок'!$A$2:$A$31)</f>
        <v>#N/A</v>
      </c>
      <c r="D2758" t="e">
        <f ca="1">'Шестипредметные наборы'!$G208/INDIRECT(ADDRESS(MATCH(A2758,Таблицы!$AB$3:$AB$254)+1,6,,,Таблицы!$AB$1))</f>
        <v>#N/A</v>
      </c>
      <c r="E2758" s="5" t="e">
        <f t="shared" ca="1" si="43"/>
        <v>#N/A</v>
      </c>
    </row>
    <row r="2759" spans="1:5" hidden="1" x14ac:dyDescent="0.3">
      <c r="A2759" t="e">
        <f ca="1">IF('Шестипредметные наборы'!$G209 &gt;=Параметры!$A$2,"{"&amp;'Шестипредметные наборы'!A209&amp;", "&amp;'Шестипредметные наборы'!B209&amp;", "&amp;'Шестипредметные наборы'!C209&amp;", "&amp;'Шестипредметные наборы'!D209&amp;", "&amp;'Шестипредметные наборы'!E209&amp;"}","")</f>
        <v>#N/A</v>
      </c>
      <c r="B2759" t="e">
        <f ca="1">IF('Шестипредметные наборы'!$G209 &gt;=Параметры!$A$2,"{"&amp;'Шестипредметные наборы'!F209&amp;"}","")</f>
        <v>#N/A</v>
      </c>
      <c r="C2759" t="e">
        <f ca="1">'Шестипредметные наборы'!$G209/COUNT('Список покупок'!$A$2:$A$31)</f>
        <v>#N/A</v>
      </c>
      <c r="D2759" t="e">
        <f ca="1">'Шестипредметные наборы'!$G209/INDIRECT(ADDRESS(MATCH(A2759,Таблицы!$AB$3:$AB$254)+1,6,,,Таблицы!$AB$1))</f>
        <v>#N/A</v>
      </c>
      <c r="E2759" s="5" t="e">
        <f t="shared" ca="1" si="43"/>
        <v>#N/A</v>
      </c>
    </row>
    <row r="2760" spans="1:5" hidden="1" x14ac:dyDescent="0.3">
      <c r="A2760" t="e">
        <f ca="1">IF('Шестипредметные наборы'!$G210 &gt;=Параметры!$A$2,"{"&amp;'Шестипредметные наборы'!A210&amp;", "&amp;'Шестипредметные наборы'!B210&amp;", "&amp;'Шестипредметные наборы'!C210&amp;", "&amp;'Шестипредметные наборы'!D210&amp;", "&amp;'Шестипредметные наборы'!E210&amp;"}","")</f>
        <v>#N/A</v>
      </c>
      <c r="B2760" t="e">
        <f ca="1">IF('Шестипредметные наборы'!$G210 &gt;=Параметры!$A$2,"{"&amp;'Шестипредметные наборы'!F210&amp;"}","")</f>
        <v>#N/A</v>
      </c>
      <c r="C2760" t="e">
        <f ca="1">'Шестипредметные наборы'!$G210/COUNT('Список покупок'!$A$2:$A$31)</f>
        <v>#N/A</v>
      </c>
      <c r="D2760" t="e">
        <f ca="1">'Шестипредметные наборы'!$G210/INDIRECT(ADDRESS(MATCH(A2760,Таблицы!$AB$3:$AB$254)+1,6,,,Таблицы!$AB$1))</f>
        <v>#N/A</v>
      </c>
      <c r="E2760" s="5" t="e">
        <f t="shared" ca="1" si="43"/>
        <v>#N/A</v>
      </c>
    </row>
    <row r="2761" spans="1:5" hidden="1" x14ac:dyDescent="0.3">
      <c r="A2761" t="e">
        <f ca="1">IF('Шестипредметные наборы'!$G211 &gt;=Параметры!$A$2,"{"&amp;'Шестипредметные наборы'!A211&amp;", "&amp;'Шестипредметные наборы'!B211&amp;", "&amp;'Шестипредметные наборы'!C211&amp;", "&amp;'Шестипредметные наборы'!D211&amp;", "&amp;'Шестипредметные наборы'!E211&amp;"}","")</f>
        <v>#N/A</v>
      </c>
      <c r="B2761" t="e">
        <f ca="1">IF('Шестипредметные наборы'!$G211 &gt;=Параметры!$A$2,"{"&amp;'Шестипредметные наборы'!F211&amp;"}","")</f>
        <v>#N/A</v>
      </c>
      <c r="C2761" t="e">
        <f ca="1">'Шестипредметные наборы'!$G211/COUNT('Список покупок'!$A$2:$A$31)</f>
        <v>#N/A</v>
      </c>
      <c r="D2761" t="e">
        <f ca="1">'Шестипредметные наборы'!$G211/INDIRECT(ADDRESS(MATCH(A2761,Таблицы!$AB$3:$AB$254)+1,6,,,Таблицы!$AB$1))</f>
        <v>#N/A</v>
      </c>
      <c r="E2761" s="5" t="e">
        <f t="shared" ca="1" si="43"/>
        <v>#N/A</v>
      </c>
    </row>
    <row r="2762" spans="1:5" hidden="1" x14ac:dyDescent="0.3">
      <c r="A2762" t="e">
        <f ca="1">IF('Шестипредметные наборы'!$G2 &gt;=Параметры!$A$2,"{"&amp;'Шестипредметные наборы'!A2&amp;", "&amp;'Шестипредметные наборы'!B2&amp;", "&amp;'Шестипредметные наборы'!C2&amp;", "&amp;'Шестипредметные наборы'!D2&amp;", "&amp;'Шестипредметные наборы'!F2&amp;"}","")</f>
        <v>#N/A</v>
      </c>
      <c r="B2762" t="e">
        <f ca="1">IF('Шестипредметные наборы'!$G2 &gt;=Параметры!$A$2,"{"&amp;'Шестипредметные наборы'!E2&amp;"}","")</f>
        <v>#N/A</v>
      </c>
      <c r="C2762" t="e">
        <f ca="1">'Шестипредметные наборы'!$G2/COUNT('Список покупок'!$A$2:$A$31)</f>
        <v>#N/A</v>
      </c>
      <c r="D2762" t="e">
        <f ca="1">'Шестипредметные наборы'!$G2/INDIRECT(ADDRESS(MATCH(A2762,Таблицы!$AB$3:$AB$254)+1,6,,,Таблицы!$AB$1))</f>
        <v>#N/A</v>
      </c>
      <c r="E2762" s="5" t="e">
        <f t="shared" ca="1" si="43"/>
        <v>#N/A</v>
      </c>
    </row>
    <row r="2763" spans="1:5" hidden="1" x14ac:dyDescent="0.3">
      <c r="A2763" t="e">
        <f ca="1">IF('Шестипредметные наборы'!$G3 &gt;=Параметры!$A$2,"{"&amp;'Шестипредметные наборы'!A3&amp;", "&amp;'Шестипредметные наборы'!B3&amp;", "&amp;'Шестипредметные наборы'!C3&amp;", "&amp;'Шестипредметные наборы'!D3&amp;", "&amp;'Шестипредметные наборы'!F3&amp;"}","")</f>
        <v>#N/A</v>
      </c>
      <c r="B2763" t="e">
        <f ca="1">IF('Шестипредметные наборы'!$G3 &gt;=Параметры!$A$2,"{"&amp;'Шестипредметные наборы'!E3&amp;"}","")</f>
        <v>#N/A</v>
      </c>
      <c r="C2763" t="e">
        <f ca="1">'Шестипредметные наборы'!$G3/COUNT('Список покупок'!$A$2:$A$31)</f>
        <v>#N/A</v>
      </c>
      <c r="D2763" t="e">
        <f ca="1">'Шестипредметные наборы'!$G3/INDIRECT(ADDRESS(MATCH(A2763,Таблицы!$AB$3:$AB$254)+1,6,,,Таблицы!$AB$1))</f>
        <v>#N/A</v>
      </c>
      <c r="E2763" s="5" t="e">
        <f t="shared" ca="1" si="43"/>
        <v>#N/A</v>
      </c>
    </row>
    <row r="2764" spans="1:5" hidden="1" x14ac:dyDescent="0.3">
      <c r="A2764" t="e">
        <f ca="1">IF('Шестипредметные наборы'!$G4 &gt;=Параметры!$A$2,"{"&amp;'Шестипредметные наборы'!A4&amp;", "&amp;'Шестипредметные наборы'!B4&amp;", "&amp;'Шестипредметные наборы'!C4&amp;", "&amp;'Шестипредметные наборы'!D4&amp;", "&amp;'Шестипредметные наборы'!F4&amp;"}","")</f>
        <v>#N/A</v>
      </c>
      <c r="B2764" t="e">
        <f ca="1">IF('Шестипредметные наборы'!$G4 &gt;=Параметры!$A$2,"{"&amp;'Шестипредметные наборы'!E4&amp;"}","")</f>
        <v>#N/A</v>
      </c>
      <c r="C2764" t="e">
        <f ca="1">'Шестипредметные наборы'!$G4/COUNT('Список покупок'!$A$2:$A$31)</f>
        <v>#N/A</v>
      </c>
      <c r="D2764" t="e">
        <f ca="1">'Шестипредметные наборы'!$G4/INDIRECT(ADDRESS(MATCH(A2764,Таблицы!$AB$3:$AB$254)+1,6,,,Таблицы!$AB$1))</f>
        <v>#N/A</v>
      </c>
      <c r="E2764" s="5" t="e">
        <f t="shared" ca="1" si="43"/>
        <v>#N/A</v>
      </c>
    </row>
    <row r="2765" spans="1:5" hidden="1" x14ac:dyDescent="0.3">
      <c r="A2765" t="e">
        <f ca="1">IF('Шестипредметные наборы'!$G5 &gt;=Параметры!$A$2,"{"&amp;'Шестипредметные наборы'!A5&amp;", "&amp;'Шестипредметные наборы'!B5&amp;", "&amp;'Шестипредметные наборы'!C5&amp;", "&amp;'Шестипредметные наборы'!D5&amp;", "&amp;'Шестипредметные наборы'!F5&amp;"}","")</f>
        <v>#N/A</v>
      </c>
      <c r="B2765" t="e">
        <f ca="1">IF('Шестипредметные наборы'!$G5 &gt;=Параметры!$A$2,"{"&amp;'Шестипредметные наборы'!E5&amp;"}","")</f>
        <v>#N/A</v>
      </c>
      <c r="C2765" t="e">
        <f ca="1">'Шестипредметные наборы'!$G5/COUNT('Список покупок'!$A$2:$A$31)</f>
        <v>#N/A</v>
      </c>
      <c r="D2765" t="e">
        <f ca="1">'Шестипредметные наборы'!$G5/INDIRECT(ADDRESS(MATCH(A2765,Таблицы!$AB$3:$AB$254)+1,6,,,Таблицы!$AB$1))</f>
        <v>#N/A</v>
      </c>
      <c r="E2765" s="5" t="e">
        <f t="shared" ca="1" si="43"/>
        <v>#N/A</v>
      </c>
    </row>
    <row r="2766" spans="1:5" hidden="1" x14ac:dyDescent="0.3">
      <c r="A2766" t="e">
        <f ca="1">IF('Шестипредметные наборы'!$G6 &gt;=Параметры!$A$2,"{"&amp;'Шестипредметные наборы'!A6&amp;", "&amp;'Шестипредметные наборы'!B6&amp;", "&amp;'Шестипредметные наборы'!C6&amp;", "&amp;'Шестипредметные наборы'!D6&amp;", "&amp;'Шестипредметные наборы'!F6&amp;"}","")</f>
        <v>#N/A</v>
      </c>
      <c r="B2766" t="e">
        <f ca="1">IF('Шестипредметные наборы'!$G6 &gt;=Параметры!$A$2,"{"&amp;'Шестипредметные наборы'!E6&amp;"}","")</f>
        <v>#N/A</v>
      </c>
      <c r="C2766" t="e">
        <f ca="1">'Шестипредметные наборы'!$G6/COUNT('Список покупок'!$A$2:$A$31)</f>
        <v>#N/A</v>
      </c>
      <c r="D2766" t="e">
        <f ca="1">'Шестипредметные наборы'!$G6/INDIRECT(ADDRESS(MATCH(A2766,Таблицы!$AB$3:$AB$254)+1,6,,,Таблицы!$AB$1))</f>
        <v>#N/A</v>
      </c>
      <c r="E2766" s="5" t="e">
        <f t="shared" ca="1" si="43"/>
        <v>#N/A</v>
      </c>
    </row>
    <row r="2767" spans="1:5" hidden="1" x14ac:dyDescent="0.3">
      <c r="A2767" t="e">
        <f ca="1">IF('Шестипредметные наборы'!$G7 &gt;=Параметры!$A$2,"{"&amp;'Шестипредметные наборы'!A7&amp;", "&amp;'Шестипредметные наборы'!B7&amp;", "&amp;'Шестипредметные наборы'!C7&amp;", "&amp;'Шестипредметные наборы'!D7&amp;", "&amp;'Шестипредметные наборы'!F7&amp;"}","")</f>
        <v>#N/A</v>
      </c>
      <c r="B2767" t="e">
        <f ca="1">IF('Шестипредметные наборы'!$G7 &gt;=Параметры!$A$2,"{"&amp;'Шестипредметные наборы'!E7&amp;"}","")</f>
        <v>#N/A</v>
      </c>
      <c r="C2767" t="e">
        <f ca="1">'Шестипредметные наборы'!$G7/COUNT('Список покупок'!$A$2:$A$31)</f>
        <v>#N/A</v>
      </c>
      <c r="D2767" t="e">
        <f ca="1">'Шестипредметные наборы'!$G7/INDIRECT(ADDRESS(MATCH(A2767,Таблицы!$AB$3:$AB$254)+1,6,,,Таблицы!$AB$1))</f>
        <v>#N/A</v>
      </c>
      <c r="E2767" s="5" t="e">
        <f t="shared" ca="1" si="43"/>
        <v>#N/A</v>
      </c>
    </row>
    <row r="2768" spans="1:5" hidden="1" x14ac:dyDescent="0.3">
      <c r="A2768" t="e">
        <f ca="1">IF('Шестипредметные наборы'!$G8 &gt;=Параметры!$A$2,"{"&amp;'Шестипредметные наборы'!A8&amp;", "&amp;'Шестипредметные наборы'!B8&amp;", "&amp;'Шестипредметные наборы'!C8&amp;", "&amp;'Шестипредметные наборы'!D8&amp;", "&amp;'Шестипредметные наборы'!F8&amp;"}","")</f>
        <v>#N/A</v>
      </c>
      <c r="B2768" t="e">
        <f ca="1">IF('Шестипредметные наборы'!$G8 &gt;=Параметры!$A$2,"{"&amp;'Шестипредметные наборы'!E8&amp;"}","")</f>
        <v>#N/A</v>
      </c>
      <c r="C2768" t="e">
        <f ca="1">'Шестипредметные наборы'!$G8/COUNT('Список покупок'!$A$2:$A$31)</f>
        <v>#N/A</v>
      </c>
      <c r="D2768" t="e">
        <f ca="1">'Шестипредметные наборы'!$G8/INDIRECT(ADDRESS(MATCH(A2768,Таблицы!$AB$3:$AB$254)+1,6,,,Таблицы!$AB$1))</f>
        <v>#N/A</v>
      </c>
      <c r="E2768" s="5" t="e">
        <f t="shared" ca="1" si="43"/>
        <v>#N/A</v>
      </c>
    </row>
    <row r="2769" spans="1:5" hidden="1" x14ac:dyDescent="0.3">
      <c r="A2769" t="e">
        <f ca="1">IF('Шестипредметные наборы'!$G9 &gt;=Параметры!$A$2,"{"&amp;'Шестипредметные наборы'!A9&amp;", "&amp;'Шестипредметные наборы'!B9&amp;", "&amp;'Шестипредметные наборы'!C9&amp;", "&amp;'Шестипредметные наборы'!D9&amp;", "&amp;'Шестипредметные наборы'!F9&amp;"}","")</f>
        <v>#N/A</v>
      </c>
      <c r="B2769" t="e">
        <f ca="1">IF('Шестипредметные наборы'!$G9 &gt;=Параметры!$A$2,"{"&amp;'Шестипредметные наборы'!E9&amp;"}","")</f>
        <v>#N/A</v>
      </c>
      <c r="C2769" t="e">
        <f ca="1">'Шестипредметные наборы'!$G9/COUNT('Список покупок'!$A$2:$A$31)</f>
        <v>#N/A</v>
      </c>
      <c r="D2769" t="e">
        <f ca="1">'Шестипредметные наборы'!$G9/INDIRECT(ADDRESS(MATCH(A2769,Таблицы!$AB$3:$AB$254)+1,6,,,Таблицы!$AB$1))</f>
        <v>#N/A</v>
      </c>
      <c r="E2769" s="5" t="e">
        <f t="shared" ca="1" si="43"/>
        <v>#N/A</v>
      </c>
    </row>
    <row r="2770" spans="1:5" hidden="1" x14ac:dyDescent="0.3">
      <c r="A2770" t="e">
        <f ca="1">IF('Шестипредметные наборы'!$G10 &gt;=Параметры!$A$2,"{"&amp;'Шестипредметные наборы'!A10&amp;", "&amp;'Шестипредметные наборы'!B10&amp;", "&amp;'Шестипредметные наборы'!C10&amp;", "&amp;'Шестипредметные наборы'!D10&amp;", "&amp;'Шестипредметные наборы'!F10&amp;"}","")</f>
        <v>#N/A</v>
      </c>
      <c r="B2770" t="e">
        <f ca="1">IF('Шестипредметные наборы'!$G10 &gt;=Параметры!$A$2,"{"&amp;'Шестипредметные наборы'!E10&amp;"}","")</f>
        <v>#N/A</v>
      </c>
      <c r="C2770" t="e">
        <f ca="1">'Шестипредметные наборы'!$G10/COUNT('Список покупок'!$A$2:$A$31)</f>
        <v>#N/A</v>
      </c>
      <c r="D2770" t="e">
        <f ca="1">'Шестипредметные наборы'!$G10/INDIRECT(ADDRESS(MATCH(A2770,Таблицы!$AB$3:$AB$254)+1,6,,,Таблицы!$AB$1))</f>
        <v>#N/A</v>
      </c>
      <c r="E2770" s="5" t="e">
        <f t="shared" ca="1" si="43"/>
        <v>#N/A</v>
      </c>
    </row>
    <row r="2771" spans="1:5" hidden="1" x14ac:dyDescent="0.3">
      <c r="A2771" t="e">
        <f ca="1">IF('Шестипредметные наборы'!$G11 &gt;=Параметры!$A$2,"{"&amp;'Шестипредметные наборы'!A11&amp;", "&amp;'Шестипредметные наборы'!B11&amp;", "&amp;'Шестипредметные наборы'!C11&amp;", "&amp;'Шестипредметные наборы'!D11&amp;", "&amp;'Шестипредметные наборы'!F11&amp;"}","")</f>
        <v>#N/A</v>
      </c>
      <c r="B2771" t="e">
        <f ca="1">IF('Шестипредметные наборы'!$G11 &gt;=Параметры!$A$2,"{"&amp;'Шестипредметные наборы'!E11&amp;"}","")</f>
        <v>#N/A</v>
      </c>
      <c r="C2771" t="e">
        <f ca="1">'Шестипредметные наборы'!$G11/COUNT('Список покупок'!$A$2:$A$31)</f>
        <v>#N/A</v>
      </c>
      <c r="D2771" t="e">
        <f ca="1">'Шестипредметные наборы'!$G11/INDIRECT(ADDRESS(MATCH(A2771,Таблицы!$AB$3:$AB$254)+1,6,,,Таблицы!$AB$1))</f>
        <v>#N/A</v>
      </c>
      <c r="E2771" s="5" t="e">
        <f t="shared" ca="1" si="43"/>
        <v>#N/A</v>
      </c>
    </row>
    <row r="2772" spans="1:5" hidden="1" x14ac:dyDescent="0.3">
      <c r="A2772" t="e">
        <f ca="1">IF('Шестипредметные наборы'!$G12 &gt;=Параметры!$A$2,"{"&amp;'Шестипредметные наборы'!A12&amp;", "&amp;'Шестипредметные наборы'!B12&amp;", "&amp;'Шестипредметные наборы'!C12&amp;", "&amp;'Шестипредметные наборы'!D12&amp;", "&amp;'Шестипредметные наборы'!F12&amp;"}","")</f>
        <v>#N/A</v>
      </c>
      <c r="B2772" t="e">
        <f ca="1">IF('Шестипредметные наборы'!$G12 &gt;=Параметры!$A$2,"{"&amp;'Шестипредметные наборы'!E12&amp;"}","")</f>
        <v>#N/A</v>
      </c>
      <c r="C2772" t="e">
        <f ca="1">'Шестипредметные наборы'!$G12/COUNT('Список покупок'!$A$2:$A$31)</f>
        <v>#N/A</v>
      </c>
      <c r="D2772" t="e">
        <f ca="1">'Шестипредметные наборы'!$G12/INDIRECT(ADDRESS(MATCH(A2772,Таблицы!$AB$3:$AB$254)+1,6,,,Таблицы!$AB$1))</f>
        <v>#N/A</v>
      </c>
      <c r="E2772" s="5" t="e">
        <f t="shared" ca="1" si="43"/>
        <v>#N/A</v>
      </c>
    </row>
    <row r="2773" spans="1:5" hidden="1" x14ac:dyDescent="0.3">
      <c r="A2773" t="e">
        <f ca="1">IF('Шестипредметные наборы'!$G13 &gt;=Параметры!$A$2,"{"&amp;'Шестипредметные наборы'!A13&amp;", "&amp;'Шестипредметные наборы'!B13&amp;", "&amp;'Шестипредметные наборы'!C13&amp;", "&amp;'Шестипредметные наборы'!D13&amp;", "&amp;'Шестипредметные наборы'!F13&amp;"}","")</f>
        <v>#N/A</v>
      </c>
      <c r="B2773" t="e">
        <f ca="1">IF('Шестипредметные наборы'!$G13 &gt;=Параметры!$A$2,"{"&amp;'Шестипредметные наборы'!E13&amp;"}","")</f>
        <v>#N/A</v>
      </c>
      <c r="C2773" t="e">
        <f ca="1">'Шестипредметные наборы'!$G13/COUNT('Список покупок'!$A$2:$A$31)</f>
        <v>#N/A</v>
      </c>
      <c r="D2773" t="e">
        <f ca="1">'Шестипредметные наборы'!$G13/INDIRECT(ADDRESS(MATCH(A2773,Таблицы!$AB$3:$AB$254)+1,6,,,Таблицы!$AB$1))</f>
        <v>#N/A</v>
      </c>
      <c r="E2773" s="5" t="e">
        <f t="shared" ca="1" si="43"/>
        <v>#N/A</v>
      </c>
    </row>
    <row r="2774" spans="1:5" hidden="1" x14ac:dyDescent="0.3">
      <c r="A2774" t="e">
        <f ca="1">IF('Шестипредметные наборы'!$G14 &gt;=Параметры!$A$2,"{"&amp;'Шестипредметные наборы'!A14&amp;", "&amp;'Шестипредметные наборы'!B14&amp;", "&amp;'Шестипредметные наборы'!C14&amp;", "&amp;'Шестипредметные наборы'!D14&amp;", "&amp;'Шестипредметные наборы'!F14&amp;"}","")</f>
        <v>#N/A</v>
      </c>
      <c r="B2774" t="e">
        <f ca="1">IF('Шестипредметные наборы'!$G14 &gt;=Параметры!$A$2,"{"&amp;'Шестипредметные наборы'!E14&amp;"}","")</f>
        <v>#N/A</v>
      </c>
      <c r="C2774" t="e">
        <f ca="1">'Шестипредметные наборы'!$G14/COUNT('Список покупок'!$A$2:$A$31)</f>
        <v>#N/A</v>
      </c>
      <c r="D2774" t="e">
        <f ca="1">'Шестипредметные наборы'!$G14/INDIRECT(ADDRESS(MATCH(A2774,Таблицы!$AB$3:$AB$254)+1,6,,,Таблицы!$AB$1))</f>
        <v>#N/A</v>
      </c>
      <c r="E2774" s="5" t="e">
        <f t="shared" ca="1" si="43"/>
        <v>#N/A</v>
      </c>
    </row>
    <row r="2775" spans="1:5" hidden="1" x14ac:dyDescent="0.3">
      <c r="A2775" t="e">
        <f ca="1">IF('Шестипредметные наборы'!$G15 &gt;=Параметры!$A$2,"{"&amp;'Шестипредметные наборы'!A15&amp;", "&amp;'Шестипредметные наборы'!B15&amp;", "&amp;'Шестипредметные наборы'!C15&amp;", "&amp;'Шестипредметные наборы'!D15&amp;", "&amp;'Шестипредметные наборы'!F15&amp;"}","")</f>
        <v>#N/A</v>
      </c>
      <c r="B2775" t="e">
        <f ca="1">IF('Шестипредметные наборы'!$G15 &gt;=Параметры!$A$2,"{"&amp;'Шестипредметные наборы'!E15&amp;"}","")</f>
        <v>#N/A</v>
      </c>
      <c r="C2775" t="e">
        <f ca="1">'Шестипредметные наборы'!$G15/COUNT('Список покупок'!$A$2:$A$31)</f>
        <v>#N/A</v>
      </c>
      <c r="D2775" t="e">
        <f ca="1">'Шестипредметные наборы'!$G15/INDIRECT(ADDRESS(MATCH(A2775,Таблицы!$AB$3:$AB$254)+1,6,,,Таблицы!$AB$1))</f>
        <v>#N/A</v>
      </c>
      <c r="E2775" s="5" t="e">
        <f t="shared" ca="1" si="43"/>
        <v>#N/A</v>
      </c>
    </row>
    <row r="2776" spans="1:5" hidden="1" x14ac:dyDescent="0.3">
      <c r="A2776" t="e">
        <f ca="1">IF('Шестипредметные наборы'!$G16 &gt;=Параметры!$A$2,"{"&amp;'Шестипредметные наборы'!A16&amp;", "&amp;'Шестипредметные наборы'!B16&amp;", "&amp;'Шестипредметные наборы'!C16&amp;", "&amp;'Шестипредметные наборы'!D16&amp;", "&amp;'Шестипредметные наборы'!F16&amp;"}","")</f>
        <v>#N/A</v>
      </c>
      <c r="B2776" t="e">
        <f ca="1">IF('Шестипредметные наборы'!$G16 &gt;=Параметры!$A$2,"{"&amp;'Шестипредметные наборы'!E16&amp;"}","")</f>
        <v>#N/A</v>
      </c>
      <c r="C2776" t="e">
        <f ca="1">'Шестипредметные наборы'!$G16/COUNT('Список покупок'!$A$2:$A$31)</f>
        <v>#N/A</v>
      </c>
      <c r="D2776" t="e">
        <f ca="1">'Шестипредметные наборы'!$G16/INDIRECT(ADDRESS(MATCH(A2776,Таблицы!$AB$3:$AB$254)+1,6,,,Таблицы!$AB$1))</f>
        <v>#N/A</v>
      </c>
      <c r="E2776" s="5" t="e">
        <f t="shared" ca="1" si="43"/>
        <v>#N/A</v>
      </c>
    </row>
    <row r="2777" spans="1:5" hidden="1" x14ac:dyDescent="0.3">
      <c r="A2777" t="e">
        <f ca="1">IF('Шестипредметные наборы'!$G17 &gt;=Параметры!$A$2,"{"&amp;'Шестипредметные наборы'!A17&amp;", "&amp;'Шестипредметные наборы'!B17&amp;", "&amp;'Шестипредметные наборы'!C17&amp;", "&amp;'Шестипредметные наборы'!D17&amp;", "&amp;'Шестипредметные наборы'!F17&amp;"}","")</f>
        <v>#N/A</v>
      </c>
      <c r="B2777" t="e">
        <f ca="1">IF('Шестипредметные наборы'!$G17 &gt;=Параметры!$A$2,"{"&amp;'Шестипредметные наборы'!E17&amp;"}","")</f>
        <v>#N/A</v>
      </c>
      <c r="C2777" t="e">
        <f ca="1">'Шестипредметные наборы'!$G17/COUNT('Список покупок'!$A$2:$A$31)</f>
        <v>#N/A</v>
      </c>
      <c r="D2777" t="e">
        <f ca="1">'Шестипредметные наборы'!$G17/INDIRECT(ADDRESS(MATCH(A2777,Таблицы!$AB$3:$AB$254)+1,6,,,Таблицы!$AB$1))</f>
        <v>#N/A</v>
      </c>
      <c r="E2777" s="5" t="e">
        <f t="shared" ca="1" si="43"/>
        <v>#N/A</v>
      </c>
    </row>
    <row r="2778" spans="1:5" hidden="1" x14ac:dyDescent="0.3">
      <c r="A2778" t="e">
        <f ca="1">IF('Шестипредметные наборы'!$G18 &gt;=Параметры!$A$2,"{"&amp;'Шестипредметные наборы'!A18&amp;", "&amp;'Шестипредметные наборы'!B18&amp;", "&amp;'Шестипредметные наборы'!C18&amp;", "&amp;'Шестипредметные наборы'!D18&amp;", "&amp;'Шестипредметные наборы'!F18&amp;"}","")</f>
        <v>#N/A</v>
      </c>
      <c r="B2778" t="e">
        <f ca="1">IF('Шестипредметные наборы'!$G18 &gt;=Параметры!$A$2,"{"&amp;'Шестипредметные наборы'!E18&amp;"}","")</f>
        <v>#N/A</v>
      </c>
      <c r="C2778" t="e">
        <f ca="1">'Шестипредметные наборы'!$G18/COUNT('Список покупок'!$A$2:$A$31)</f>
        <v>#N/A</v>
      </c>
      <c r="D2778" t="e">
        <f ca="1">'Шестипредметные наборы'!$G18/INDIRECT(ADDRESS(MATCH(A2778,Таблицы!$AB$3:$AB$254)+1,6,,,Таблицы!$AB$1))</f>
        <v>#N/A</v>
      </c>
      <c r="E2778" s="5" t="e">
        <f t="shared" ca="1" si="43"/>
        <v>#N/A</v>
      </c>
    </row>
    <row r="2779" spans="1:5" hidden="1" x14ac:dyDescent="0.3">
      <c r="A2779" t="e">
        <f ca="1">IF('Шестипредметные наборы'!$G19 &gt;=Параметры!$A$2,"{"&amp;'Шестипредметные наборы'!A19&amp;", "&amp;'Шестипредметные наборы'!B19&amp;", "&amp;'Шестипредметные наборы'!C19&amp;", "&amp;'Шестипредметные наборы'!D19&amp;", "&amp;'Шестипредметные наборы'!F19&amp;"}","")</f>
        <v>#N/A</v>
      </c>
      <c r="B2779" t="e">
        <f ca="1">IF('Шестипредметные наборы'!$G19 &gt;=Параметры!$A$2,"{"&amp;'Шестипредметные наборы'!E19&amp;"}","")</f>
        <v>#N/A</v>
      </c>
      <c r="C2779" t="e">
        <f ca="1">'Шестипредметные наборы'!$G19/COUNT('Список покупок'!$A$2:$A$31)</f>
        <v>#N/A</v>
      </c>
      <c r="D2779" t="e">
        <f ca="1">'Шестипредметные наборы'!$G19/INDIRECT(ADDRESS(MATCH(A2779,Таблицы!$AB$3:$AB$254)+1,6,,,Таблицы!$AB$1))</f>
        <v>#N/A</v>
      </c>
      <c r="E2779" s="5" t="e">
        <f t="shared" ca="1" si="43"/>
        <v>#N/A</v>
      </c>
    </row>
    <row r="2780" spans="1:5" hidden="1" x14ac:dyDescent="0.3">
      <c r="A2780" t="e">
        <f ca="1">IF('Шестипредметные наборы'!$G20 &gt;=Параметры!$A$2,"{"&amp;'Шестипредметные наборы'!A20&amp;", "&amp;'Шестипредметные наборы'!B20&amp;", "&amp;'Шестипредметные наборы'!C20&amp;", "&amp;'Шестипредметные наборы'!D20&amp;", "&amp;'Шестипредметные наборы'!F20&amp;"}","")</f>
        <v>#N/A</v>
      </c>
      <c r="B2780" t="e">
        <f ca="1">IF('Шестипредметные наборы'!$G20 &gt;=Параметры!$A$2,"{"&amp;'Шестипредметные наборы'!E20&amp;"}","")</f>
        <v>#N/A</v>
      </c>
      <c r="C2780" t="e">
        <f ca="1">'Шестипредметные наборы'!$G20/COUNT('Список покупок'!$A$2:$A$31)</f>
        <v>#N/A</v>
      </c>
      <c r="D2780" t="e">
        <f ca="1">'Шестипредметные наборы'!$G20/INDIRECT(ADDRESS(MATCH(A2780,Таблицы!$AB$3:$AB$254)+1,6,,,Таблицы!$AB$1))</f>
        <v>#N/A</v>
      </c>
      <c r="E2780" s="5" t="e">
        <f t="shared" ca="1" si="43"/>
        <v>#N/A</v>
      </c>
    </row>
    <row r="2781" spans="1:5" hidden="1" x14ac:dyDescent="0.3">
      <c r="A2781" t="e">
        <f ca="1">IF('Шестипредметные наборы'!$G21 &gt;=Параметры!$A$2,"{"&amp;'Шестипредметные наборы'!A21&amp;", "&amp;'Шестипредметные наборы'!B21&amp;", "&amp;'Шестипредметные наборы'!C21&amp;", "&amp;'Шестипредметные наборы'!D21&amp;", "&amp;'Шестипредметные наборы'!F21&amp;"}","")</f>
        <v>#N/A</v>
      </c>
      <c r="B2781" t="e">
        <f ca="1">IF('Шестипредметные наборы'!$G21 &gt;=Параметры!$A$2,"{"&amp;'Шестипредметные наборы'!E21&amp;"}","")</f>
        <v>#N/A</v>
      </c>
      <c r="C2781" t="e">
        <f ca="1">'Шестипредметные наборы'!$G21/COUNT('Список покупок'!$A$2:$A$31)</f>
        <v>#N/A</v>
      </c>
      <c r="D2781" t="e">
        <f ca="1">'Шестипредметные наборы'!$G21/INDIRECT(ADDRESS(MATCH(A2781,Таблицы!$AB$3:$AB$254)+1,6,,,Таблицы!$AB$1))</f>
        <v>#N/A</v>
      </c>
      <c r="E2781" s="5" t="e">
        <f t="shared" ca="1" si="43"/>
        <v>#N/A</v>
      </c>
    </row>
    <row r="2782" spans="1:5" hidden="1" x14ac:dyDescent="0.3">
      <c r="A2782" t="e">
        <f ca="1">IF('Шестипредметные наборы'!$G22 &gt;=Параметры!$A$2,"{"&amp;'Шестипредметные наборы'!A22&amp;", "&amp;'Шестипредметные наборы'!B22&amp;", "&amp;'Шестипредметные наборы'!C22&amp;", "&amp;'Шестипредметные наборы'!D22&amp;", "&amp;'Шестипредметные наборы'!F22&amp;"}","")</f>
        <v>#N/A</v>
      </c>
      <c r="B2782" t="e">
        <f ca="1">IF('Шестипредметные наборы'!$G22 &gt;=Параметры!$A$2,"{"&amp;'Шестипредметные наборы'!E22&amp;"}","")</f>
        <v>#N/A</v>
      </c>
      <c r="C2782" t="e">
        <f ca="1">'Шестипредметные наборы'!$G22/COUNT('Список покупок'!$A$2:$A$31)</f>
        <v>#N/A</v>
      </c>
      <c r="D2782" t="e">
        <f ca="1">'Шестипредметные наборы'!$G22/INDIRECT(ADDRESS(MATCH(A2782,Таблицы!$AB$3:$AB$254)+1,6,,,Таблицы!$AB$1))</f>
        <v>#N/A</v>
      </c>
      <c r="E2782" s="5" t="e">
        <f t="shared" ca="1" si="43"/>
        <v>#N/A</v>
      </c>
    </row>
    <row r="2783" spans="1:5" hidden="1" x14ac:dyDescent="0.3">
      <c r="A2783" t="e">
        <f ca="1">IF('Шестипредметные наборы'!$G23 &gt;=Параметры!$A$2,"{"&amp;'Шестипредметные наборы'!A23&amp;", "&amp;'Шестипредметные наборы'!B23&amp;", "&amp;'Шестипредметные наборы'!C23&amp;", "&amp;'Шестипредметные наборы'!D23&amp;", "&amp;'Шестипредметные наборы'!F23&amp;"}","")</f>
        <v>#N/A</v>
      </c>
      <c r="B2783" t="e">
        <f ca="1">IF('Шестипредметные наборы'!$G23 &gt;=Параметры!$A$2,"{"&amp;'Шестипредметные наборы'!E23&amp;"}","")</f>
        <v>#N/A</v>
      </c>
      <c r="C2783" t="e">
        <f ca="1">'Шестипредметные наборы'!$G23/COUNT('Список покупок'!$A$2:$A$31)</f>
        <v>#N/A</v>
      </c>
      <c r="D2783" t="e">
        <f ca="1">'Шестипредметные наборы'!$G23/INDIRECT(ADDRESS(MATCH(A2783,Таблицы!$AB$3:$AB$254)+1,6,,,Таблицы!$AB$1))</f>
        <v>#N/A</v>
      </c>
      <c r="E2783" s="5" t="e">
        <f t="shared" ca="1" si="43"/>
        <v>#N/A</v>
      </c>
    </row>
    <row r="2784" spans="1:5" hidden="1" x14ac:dyDescent="0.3">
      <c r="A2784" t="e">
        <f ca="1">IF('Шестипредметные наборы'!$G24 &gt;=Параметры!$A$2,"{"&amp;'Шестипредметные наборы'!A24&amp;", "&amp;'Шестипредметные наборы'!B24&amp;", "&amp;'Шестипредметные наборы'!C24&amp;", "&amp;'Шестипредметные наборы'!D24&amp;", "&amp;'Шестипредметные наборы'!F24&amp;"}","")</f>
        <v>#N/A</v>
      </c>
      <c r="B2784" t="e">
        <f ca="1">IF('Шестипредметные наборы'!$G24 &gt;=Параметры!$A$2,"{"&amp;'Шестипредметные наборы'!E24&amp;"}","")</f>
        <v>#N/A</v>
      </c>
      <c r="C2784" t="e">
        <f ca="1">'Шестипредметные наборы'!$G24/COUNT('Список покупок'!$A$2:$A$31)</f>
        <v>#N/A</v>
      </c>
      <c r="D2784" t="e">
        <f ca="1">'Шестипредметные наборы'!$G24/INDIRECT(ADDRESS(MATCH(A2784,Таблицы!$AB$3:$AB$254)+1,6,,,Таблицы!$AB$1))</f>
        <v>#N/A</v>
      </c>
      <c r="E2784" s="5" t="e">
        <f t="shared" ca="1" si="43"/>
        <v>#N/A</v>
      </c>
    </row>
    <row r="2785" spans="1:5" hidden="1" x14ac:dyDescent="0.3">
      <c r="A2785" t="e">
        <f ca="1">IF('Шестипредметные наборы'!$G25 &gt;=Параметры!$A$2,"{"&amp;'Шестипредметные наборы'!A25&amp;", "&amp;'Шестипредметные наборы'!B25&amp;", "&amp;'Шестипредметные наборы'!C25&amp;", "&amp;'Шестипредметные наборы'!D25&amp;", "&amp;'Шестипредметные наборы'!F25&amp;"}","")</f>
        <v>#N/A</v>
      </c>
      <c r="B2785" t="e">
        <f ca="1">IF('Шестипредметные наборы'!$G25 &gt;=Параметры!$A$2,"{"&amp;'Шестипредметные наборы'!E25&amp;"}","")</f>
        <v>#N/A</v>
      </c>
      <c r="C2785" t="e">
        <f ca="1">'Шестипредметные наборы'!$G25/COUNT('Список покупок'!$A$2:$A$31)</f>
        <v>#N/A</v>
      </c>
      <c r="D2785" t="e">
        <f ca="1">'Шестипредметные наборы'!$G25/INDIRECT(ADDRESS(MATCH(A2785,Таблицы!$AB$3:$AB$254)+1,6,,,Таблицы!$AB$1))</f>
        <v>#N/A</v>
      </c>
      <c r="E2785" s="5" t="e">
        <f t="shared" ca="1" si="43"/>
        <v>#N/A</v>
      </c>
    </row>
    <row r="2786" spans="1:5" hidden="1" x14ac:dyDescent="0.3">
      <c r="A2786" t="e">
        <f ca="1">IF('Шестипредметные наборы'!$G26 &gt;=Параметры!$A$2,"{"&amp;'Шестипредметные наборы'!A26&amp;", "&amp;'Шестипредметные наборы'!B26&amp;", "&amp;'Шестипредметные наборы'!C26&amp;", "&amp;'Шестипредметные наборы'!D26&amp;", "&amp;'Шестипредметные наборы'!F26&amp;"}","")</f>
        <v>#N/A</v>
      </c>
      <c r="B2786" t="e">
        <f ca="1">IF('Шестипредметные наборы'!$G26 &gt;=Параметры!$A$2,"{"&amp;'Шестипредметные наборы'!E26&amp;"}","")</f>
        <v>#N/A</v>
      </c>
      <c r="C2786" t="e">
        <f ca="1">'Шестипредметные наборы'!$G26/COUNT('Список покупок'!$A$2:$A$31)</f>
        <v>#N/A</v>
      </c>
      <c r="D2786" t="e">
        <f ca="1">'Шестипредметные наборы'!$G26/INDIRECT(ADDRESS(MATCH(A2786,Таблицы!$AB$3:$AB$254)+1,6,,,Таблицы!$AB$1))</f>
        <v>#N/A</v>
      </c>
      <c r="E2786" s="5" t="e">
        <f t="shared" ca="1" si="43"/>
        <v>#N/A</v>
      </c>
    </row>
    <row r="2787" spans="1:5" hidden="1" x14ac:dyDescent="0.3">
      <c r="A2787" t="e">
        <f ca="1">IF('Шестипредметные наборы'!$G27 &gt;=Параметры!$A$2,"{"&amp;'Шестипредметные наборы'!A27&amp;", "&amp;'Шестипредметные наборы'!B27&amp;", "&amp;'Шестипредметные наборы'!C27&amp;", "&amp;'Шестипредметные наборы'!D27&amp;", "&amp;'Шестипредметные наборы'!F27&amp;"}","")</f>
        <v>#N/A</v>
      </c>
      <c r="B2787" t="e">
        <f ca="1">IF('Шестипредметные наборы'!$G27 &gt;=Параметры!$A$2,"{"&amp;'Шестипредметные наборы'!E27&amp;"}","")</f>
        <v>#N/A</v>
      </c>
      <c r="C2787" t="e">
        <f ca="1">'Шестипредметные наборы'!$G27/COUNT('Список покупок'!$A$2:$A$31)</f>
        <v>#N/A</v>
      </c>
      <c r="D2787" t="e">
        <f ca="1">'Шестипредметные наборы'!$G27/INDIRECT(ADDRESS(MATCH(A2787,Таблицы!$AB$3:$AB$254)+1,6,,,Таблицы!$AB$1))</f>
        <v>#N/A</v>
      </c>
      <c r="E2787" s="5" t="e">
        <f t="shared" ca="1" si="43"/>
        <v>#N/A</v>
      </c>
    </row>
    <row r="2788" spans="1:5" hidden="1" x14ac:dyDescent="0.3">
      <c r="A2788" t="e">
        <f ca="1">IF('Шестипредметные наборы'!$G28 &gt;=Параметры!$A$2,"{"&amp;'Шестипредметные наборы'!A28&amp;", "&amp;'Шестипредметные наборы'!B28&amp;", "&amp;'Шестипредметные наборы'!C28&amp;", "&amp;'Шестипредметные наборы'!D28&amp;", "&amp;'Шестипредметные наборы'!F28&amp;"}","")</f>
        <v>#N/A</v>
      </c>
      <c r="B2788" t="e">
        <f ca="1">IF('Шестипредметные наборы'!$G28 &gt;=Параметры!$A$2,"{"&amp;'Шестипредметные наборы'!E28&amp;"}","")</f>
        <v>#N/A</v>
      </c>
      <c r="C2788" t="e">
        <f ca="1">'Шестипредметные наборы'!$G28/COUNT('Список покупок'!$A$2:$A$31)</f>
        <v>#N/A</v>
      </c>
      <c r="D2788" t="e">
        <f ca="1">'Шестипредметные наборы'!$G28/INDIRECT(ADDRESS(MATCH(A2788,Таблицы!$AB$3:$AB$254)+1,6,,,Таблицы!$AB$1))</f>
        <v>#N/A</v>
      </c>
      <c r="E2788" s="5" t="e">
        <f t="shared" ca="1" si="43"/>
        <v>#N/A</v>
      </c>
    </row>
    <row r="2789" spans="1:5" hidden="1" x14ac:dyDescent="0.3">
      <c r="A2789" t="e">
        <f ca="1">IF('Шестипредметные наборы'!$G29 &gt;=Параметры!$A$2,"{"&amp;'Шестипредметные наборы'!A29&amp;", "&amp;'Шестипредметные наборы'!B29&amp;", "&amp;'Шестипредметные наборы'!C29&amp;", "&amp;'Шестипредметные наборы'!D29&amp;", "&amp;'Шестипредметные наборы'!F29&amp;"}","")</f>
        <v>#N/A</v>
      </c>
      <c r="B2789" t="e">
        <f ca="1">IF('Шестипредметные наборы'!$G29 &gt;=Параметры!$A$2,"{"&amp;'Шестипредметные наборы'!E29&amp;"}","")</f>
        <v>#N/A</v>
      </c>
      <c r="C2789" t="e">
        <f ca="1">'Шестипредметные наборы'!$G29/COUNT('Список покупок'!$A$2:$A$31)</f>
        <v>#N/A</v>
      </c>
      <c r="D2789" t="e">
        <f ca="1">'Шестипредметные наборы'!$G29/INDIRECT(ADDRESS(MATCH(A2789,Таблицы!$AB$3:$AB$254)+1,6,,,Таблицы!$AB$1))</f>
        <v>#N/A</v>
      </c>
      <c r="E2789" s="5" t="e">
        <f t="shared" ca="1" si="43"/>
        <v>#N/A</v>
      </c>
    </row>
    <row r="2790" spans="1:5" hidden="1" x14ac:dyDescent="0.3">
      <c r="A2790" t="e">
        <f ca="1">IF('Шестипредметные наборы'!$G30 &gt;=Параметры!$A$2,"{"&amp;'Шестипредметные наборы'!A30&amp;", "&amp;'Шестипредметные наборы'!B30&amp;", "&amp;'Шестипредметные наборы'!C30&amp;", "&amp;'Шестипредметные наборы'!D30&amp;", "&amp;'Шестипредметные наборы'!F30&amp;"}","")</f>
        <v>#N/A</v>
      </c>
      <c r="B2790" t="e">
        <f ca="1">IF('Шестипредметные наборы'!$G30 &gt;=Параметры!$A$2,"{"&amp;'Шестипредметные наборы'!E30&amp;"}","")</f>
        <v>#N/A</v>
      </c>
      <c r="C2790" t="e">
        <f ca="1">'Шестипредметные наборы'!$G30/COUNT('Список покупок'!$A$2:$A$31)</f>
        <v>#N/A</v>
      </c>
      <c r="D2790" t="e">
        <f ca="1">'Шестипредметные наборы'!$G30/INDIRECT(ADDRESS(MATCH(A2790,Таблицы!$AB$3:$AB$254)+1,6,,,Таблицы!$AB$1))</f>
        <v>#N/A</v>
      </c>
      <c r="E2790" s="5" t="e">
        <f t="shared" ca="1" si="43"/>
        <v>#N/A</v>
      </c>
    </row>
    <row r="2791" spans="1:5" hidden="1" x14ac:dyDescent="0.3">
      <c r="A2791" t="e">
        <f ca="1">IF('Шестипредметные наборы'!$G31 &gt;=Параметры!$A$2,"{"&amp;'Шестипредметные наборы'!A31&amp;", "&amp;'Шестипредметные наборы'!B31&amp;", "&amp;'Шестипредметные наборы'!C31&amp;", "&amp;'Шестипредметные наборы'!D31&amp;", "&amp;'Шестипредметные наборы'!F31&amp;"}","")</f>
        <v>#N/A</v>
      </c>
      <c r="B2791" t="e">
        <f ca="1">IF('Шестипредметные наборы'!$G31 &gt;=Параметры!$A$2,"{"&amp;'Шестипредметные наборы'!E31&amp;"}","")</f>
        <v>#N/A</v>
      </c>
      <c r="C2791" t="e">
        <f ca="1">'Шестипредметные наборы'!$G31/COUNT('Список покупок'!$A$2:$A$31)</f>
        <v>#N/A</v>
      </c>
      <c r="D2791" t="e">
        <f ca="1">'Шестипредметные наборы'!$G31/INDIRECT(ADDRESS(MATCH(A2791,Таблицы!$AB$3:$AB$254)+1,6,,,Таблицы!$AB$1))</f>
        <v>#N/A</v>
      </c>
      <c r="E2791" s="5" t="e">
        <f t="shared" ca="1" si="43"/>
        <v>#N/A</v>
      </c>
    </row>
    <row r="2792" spans="1:5" hidden="1" x14ac:dyDescent="0.3">
      <c r="A2792" t="e">
        <f ca="1">IF('Шестипредметные наборы'!$G32 &gt;=Параметры!$A$2,"{"&amp;'Шестипредметные наборы'!A32&amp;", "&amp;'Шестипредметные наборы'!B32&amp;", "&amp;'Шестипредметные наборы'!C32&amp;", "&amp;'Шестипредметные наборы'!D32&amp;", "&amp;'Шестипредметные наборы'!F32&amp;"}","")</f>
        <v>#N/A</v>
      </c>
      <c r="B2792" t="e">
        <f ca="1">IF('Шестипредметные наборы'!$G32 &gt;=Параметры!$A$2,"{"&amp;'Шестипредметные наборы'!E32&amp;"}","")</f>
        <v>#N/A</v>
      </c>
      <c r="C2792" t="e">
        <f ca="1">'Шестипредметные наборы'!$G32/COUNT('Список покупок'!$A$2:$A$31)</f>
        <v>#N/A</v>
      </c>
      <c r="D2792" t="e">
        <f ca="1">'Шестипредметные наборы'!$G32/INDIRECT(ADDRESS(MATCH(A2792,Таблицы!$AB$3:$AB$254)+1,6,,,Таблицы!$AB$1))</f>
        <v>#N/A</v>
      </c>
      <c r="E2792" s="5" t="e">
        <f t="shared" ca="1" si="43"/>
        <v>#N/A</v>
      </c>
    </row>
    <row r="2793" spans="1:5" hidden="1" x14ac:dyDescent="0.3">
      <c r="A2793" t="e">
        <f ca="1">IF('Шестипредметные наборы'!$G33 &gt;=Параметры!$A$2,"{"&amp;'Шестипредметные наборы'!A33&amp;", "&amp;'Шестипредметные наборы'!B33&amp;", "&amp;'Шестипредметные наборы'!C33&amp;", "&amp;'Шестипредметные наборы'!D33&amp;", "&amp;'Шестипредметные наборы'!F33&amp;"}","")</f>
        <v>#N/A</v>
      </c>
      <c r="B2793" t="e">
        <f ca="1">IF('Шестипредметные наборы'!$G33 &gt;=Параметры!$A$2,"{"&amp;'Шестипредметные наборы'!E33&amp;"}","")</f>
        <v>#N/A</v>
      </c>
      <c r="C2793" t="e">
        <f ca="1">'Шестипредметные наборы'!$G33/COUNT('Список покупок'!$A$2:$A$31)</f>
        <v>#N/A</v>
      </c>
      <c r="D2793" t="e">
        <f ca="1">'Шестипредметные наборы'!$G33/INDIRECT(ADDRESS(MATCH(A2793,Таблицы!$AB$3:$AB$254)+1,6,,,Таблицы!$AB$1))</f>
        <v>#N/A</v>
      </c>
      <c r="E2793" s="5" t="e">
        <f t="shared" ca="1" si="43"/>
        <v>#N/A</v>
      </c>
    </row>
    <row r="2794" spans="1:5" hidden="1" x14ac:dyDescent="0.3">
      <c r="A2794" t="e">
        <f ca="1">IF('Шестипредметные наборы'!$G34 &gt;=Параметры!$A$2,"{"&amp;'Шестипредметные наборы'!A34&amp;", "&amp;'Шестипредметные наборы'!B34&amp;", "&amp;'Шестипредметные наборы'!C34&amp;", "&amp;'Шестипредметные наборы'!D34&amp;", "&amp;'Шестипредметные наборы'!F34&amp;"}","")</f>
        <v>#N/A</v>
      </c>
      <c r="B2794" t="e">
        <f ca="1">IF('Шестипредметные наборы'!$G34 &gt;=Параметры!$A$2,"{"&amp;'Шестипредметные наборы'!E34&amp;"}","")</f>
        <v>#N/A</v>
      </c>
      <c r="C2794" t="e">
        <f ca="1">'Шестипредметные наборы'!$G34/COUNT('Список покупок'!$A$2:$A$31)</f>
        <v>#N/A</v>
      </c>
      <c r="D2794" t="e">
        <f ca="1">'Шестипредметные наборы'!$G34/INDIRECT(ADDRESS(MATCH(A2794,Таблицы!$AB$3:$AB$254)+1,6,,,Таблицы!$AB$1))</f>
        <v>#N/A</v>
      </c>
      <c r="E2794" s="5" t="e">
        <f t="shared" ca="1" si="43"/>
        <v>#N/A</v>
      </c>
    </row>
    <row r="2795" spans="1:5" hidden="1" x14ac:dyDescent="0.3">
      <c r="A2795" t="e">
        <f ca="1">IF('Шестипредметные наборы'!$G35 &gt;=Параметры!$A$2,"{"&amp;'Шестипредметные наборы'!A35&amp;", "&amp;'Шестипредметные наборы'!B35&amp;", "&amp;'Шестипредметные наборы'!C35&amp;", "&amp;'Шестипредметные наборы'!D35&amp;", "&amp;'Шестипредметные наборы'!F35&amp;"}","")</f>
        <v>#N/A</v>
      </c>
      <c r="B2795" t="e">
        <f ca="1">IF('Шестипредметные наборы'!$G35 &gt;=Параметры!$A$2,"{"&amp;'Шестипредметные наборы'!E35&amp;"}","")</f>
        <v>#N/A</v>
      </c>
      <c r="C2795" t="e">
        <f ca="1">'Шестипредметные наборы'!$G35/COUNT('Список покупок'!$A$2:$A$31)</f>
        <v>#N/A</v>
      </c>
      <c r="D2795" t="e">
        <f ca="1">'Шестипредметные наборы'!$G35/INDIRECT(ADDRESS(MATCH(A2795,Таблицы!$AB$3:$AB$254)+1,6,,,Таблицы!$AB$1))</f>
        <v>#N/A</v>
      </c>
      <c r="E2795" s="5" t="e">
        <f t="shared" ca="1" si="43"/>
        <v>#N/A</v>
      </c>
    </row>
    <row r="2796" spans="1:5" hidden="1" x14ac:dyDescent="0.3">
      <c r="A2796" t="e">
        <f ca="1">IF('Шестипредметные наборы'!$G36 &gt;=Параметры!$A$2,"{"&amp;'Шестипредметные наборы'!A36&amp;", "&amp;'Шестипредметные наборы'!B36&amp;", "&amp;'Шестипредметные наборы'!C36&amp;", "&amp;'Шестипредметные наборы'!D36&amp;", "&amp;'Шестипредметные наборы'!F36&amp;"}","")</f>
        <v>#N/A</v>
      </c>
      <c r="B2796" t="e">
        <f ca="1">IF('Шестипредметные наборы'!$G36 &gt;=Параметры!$A$2,"{"&amp;'Шестипредметные наборы'!E36&amp;"}","")</f>
        <v>#N/A</v>
      </c>
      <c r="C2796" t="e">
        <f ca="1">'Шестипредметные наборы'!$G36/COUNT('Список покупок'!$A$2:$A$31)</f>
        <v>#N/A</v>
      </c>
      <c r="D2796" t="e">
        <f ca="1">'Шестипредметные наборы'!$G36/INDIRECT(ADDRESS(MATCH(A2796,Таблицы!$AB$3:$AB$254)+1,6,,,Таблицы!$AB$1))</f>
        <v>#N/A</v>
      </c>
      <c r="E2796" s="5" t="e">
        <f t="shared" ca="1" si="43"/>
        <v>#N/A</v>
      </c>
    </row>
    <row r="2797" spans="1:5" hidden="1" x14ac:dyDescent="0.3">
      <c r="A2797" t="e">
        <f ca="1">IF('Шестипредметные наборы'!$G37 &gt;=Параметры!$A$2,"{"&amp;'Шестипредметные наборы'!A37&amp;", "&amp;'Шестипредметные наборы'!B37&amp;", "&amp;'Шестипредметные наборы'!C37&amp;", "&amp;'Шестипредметные наборы'!D37&amp;", "&amp;'Шестипредметные наборы'!F37&amp;"}","")</f>
        <v>#N/A</v>
      </c>
      <c r="B2797" t="e">
        <f ca="1">IF('Шестипредметные наборы'!$G37 &gt;=Параметры!$A$2,"{"&amp;'Шестипредметные наборы'!E37&amp;"}","")</f>
        <v>#N/A</v>
      </c>
      <c r="C2797" t="e">
        <f ca="1">'Шестипредметные наборы'!$G37/COUNT('Список покупок'!$A$2:$A$31)</f>
        <v>#N/A</v>
      </c>
      <c r="D2797" t="e">
        <f ca="1">'Шестипредметные наборы'!$G37/INDIRECT(ADDRESS(MATCH(A2797,Таблицы!$AB$3:$AB$254)+1,6,,,Таблицы!$AB$1))</f>
        <v>#N/A</v>
      </c>
      <c r="E2797" s="5" t="e">
        <f t="shared" ca="1" si="43"/>
        <v>#N/A</v>
      </c>
    </row>
    <row r="2798" spans="1:5" hidden="1" x14ac:dyDescent="0.3">
      <c r="A2798" t="e">
        <f ca="1">IF('Шестипредметные наборы'!$G38 &gt;=Параметры!$A$2,"{"&amp;'Шестипредметные наборы'!A38&amp;", "&amp;'Шестипредметные наборы'!B38&amp;", "&amp;'Шестипредметные наборы'!C38&amp;", "&amp;'Шестипредметные наборы'!D38&amp;", "&amp;'Шестипредметные наборы'!F38&amp;"}","")</f>
        <v>#N/A</v>
      </c>
      <c r="B2798" t="e">
        <f ca="1">IF('Шестипредметные наборы'!$G38 &gt;=Параметры!$A$2,"{"&amp;'Шестипредметные наборы'!E38&amp;"}","")</f>
        <v>#N/A</v>
      </c>
      <c r="C2798" t="e">
        <f ca="1">'Шестипредметные наборы'!$G38/COUNT('Список покупок'!$A$2:$A$31)</f>
        <v>#N/A</v>
      </c>
      <c r="D2798" t="e">
        <f ca="1">'Шестипредметные наборы'!$G38/INDIRECT(ADDRESS(MATCH(A2798,Таблицы!$AB$3:$AB$254)+1,6,,,Таблицы!$AB$1))</f>
        <v>#N/A</v>
      </c>
      <c r="E2798" s="5" t="e">
        <f t="shared" ca="1" si="43"/>
        <v>#N/A</v>
      </c>
    </row>
    <row r="2799" spans="1:5" hidden="1" x14ac:dyDescent="0.3">
      <c r="A2799" t="e">
        <f ca="1">IF('Шестипредметные наборы'!$G39 &gt;=Параметры!$A$2,"{"&amp;'Шестипредметные наборы'!A39&amp;", "&amp;'Шестипредметные наборы'!B39&amp;", "&amp;'Шестипредметные наборы'!C39&amp;", "&amp;'Шестипредметные наборы'!D39&amp;", "&amp;'Шестипредметные наборы'!F39&amp;"}","")</f>
        <v>#N/A</v>
      </c>
      <c r="B2799" t="e">
        <f ca="1">IF('Шестипредметные наборы'!$G39 &gt;=Параметры!$A$2,"{"&amp;'Шестипредметные наборы'!E39&amp;"}","")</f>
        <v>#N/A</v>
      </c>
      <c r="C2799" t="e">
        <f ca="1">'Шестипредметные наборы'!$G39/COUNT('Список покупок'!$A$2:$A$31)</f>
        <v>#N/A</v>
      </c>
      <c r="D2799" t="e">
        <f ca="1">'Шестипредметные наборы'!$G39/INDIRECT(ADDRESS(MATCH(A2799,Таблицы!$AB$3:$AB$254)+1,6,,,Таблицы!$AB$1))</f>
        <v>#N/A</v>
      </c>
      <c r="E2799" s="5" t="e">
        <f t="shared" ca="1" si="43"/>
        <v>#N/A</v>
      </c>
    </row>
    <row r="2800" spans="1:5" hidden="1" x14ac:dyDescent="0.3">
      <c r="A2800" t="e">
        <f ca="1">IF('Шестипредметные наборы'!$G40 &gt;=Параметры!$A$2,"{"&amp;'Шестипредметные наборы'!A40&amp;", "&amp;'Шестипредметные наборы'!B40&amp;", "&amp;'Шестипредметные наборы'!C40&amp;", "&amp;'Шестипредметные наборы'!D40&amp;", "&amp;'Шестипредметные наборы'!F40&amp;"}","")</f>
        <v>#N/A</v>
      </c>
      <c r="B2800" t="e">
        <f ca="1">IF('Шестипредметные наборы'!$G40 &gt;=Параметры!$A$2,"{"&amp;'Шестипредметные наборы'!E40&amp;"}","")</f>
        <v>#N/A</v>
      </c>
      <c r="C2800" t="e">
        <f ca="1">'Шестипредметные наборы'!$G40/COUNT('Список покупок'!$A$2:$A$31)</f>
        <v>#N/A</v>
      </c>
      <c r="D2800" t="e">
        <f ca="1">'Шестипредметные наборы'!$G40/INDIRECT(ADDRESS(MATCH(A2800,Таблицы!$AB$3:$AB$254)+1,6,,,Таблицы!$AB$1))</f>
        <v>#N/A</v>
      </c>
      <c r="E2800" s="5" t="e">
        <f t="shared" ca="1" si="43"/>
        <v>#N/A</v>
      </c>
    </row>
    <row r="2801" spans="1:5" hidden="1" x14ac:dyDescent="0.3">
      <c r="A2801" t="e">
        <f ca="1">IF('Шестипредметные наборы'!$G41 &gt;=Параметры!$A$2,"{"&amp;'Шестипредметные наборы'!A41&amp;", "&amp;'Шестипредметные наборы'!B41&amp;", "&amp;'Шестипредметные наборы'!C41&amp;", "&amp;'Шестипредметные наборы'!D41&amp;", "&amp;'Шестипредметные наборы'!F41&amp;"}","")</f>
        <v>#N/A</v>
      </c>
      <c r="B2801" t="e">
        <f ca="1">IF('Шестипредметные наборы'!$G41 &gt;=Параметры!$A$2,"{"&amp;'Шестипредметные наборы'!E41&amp;"}","")</f>
        <v>#N/A</v>
      </c>
      <c r="C2801" t="e">
        <f ca="1">'Шестипредметные наборы'!$G41/COUNT('Список покупок'!$A$2:$A$31)</f>
        <v>#N/A</v>
      </c>
      <c r="D2801" t="e">
        <f ca="1">'Шестипредметные наборы'!$G41/INDIRECT(ADDRESS(MATCH(A2801,Таблицы!$AB$3:$AB$254)+1,6,,,Таблицы!$AB$1))</f>
        <v>#N/A</v>
      </c>
      <c r="E2801" s="5" t="e">
        <f t="shared" ca="1" si="43"/>
        <v>#N/A</v>
      </c>
    </row>
    <row r="2802" spans="1:5" hidden="1" x14ac:dyDescent="0.3">
      <c r="A2802" t="e">
        <f ca="1">IF('Шестипредметные наборы'!$G42 &gt;=Параметры!$A$2,"{"&amp;'Шестипредметные наборы'!A42&amp;", "&amp;'Шестипредметные наборы'!B42&amp;", "&amp;'Шестипредметные наборы'!C42&amp;", "&amp;'Шестипредметные наборы'!D42&amp;", "&amp;'Шестипредметные наборы'!F42&amp;"}","")</f>
        <v>#N/A</v>
      </c>
      <c r="B2802" t="e">
        <f ca="1">IF('Шестипредметные наборы'!$G42 &gt;=Параметры!$A$2,"{"&amp;'Шестипредметные наборы'!E42&amp;"}","")</f>
        <v>#N/A</v>
      </c>
      <c r="C2802" t="e">
        <f ca="1">'Шестипредметные наборы'!$G42/COUNT('Список покупок'!$A$2:$A$31)</f>
        <v>#N/A</v>
      </c>
      <c r="D2802" t="e">
        <f ca="1">'Шестипредметные наборы'!$G42/INDIRECT(ADDRESS(MATCH(A2802,Таблицы!$AB$3:$AB$254)+1,6,,,Таблицы!$AB$1))</f>
        <v>#N/A</v>
      </c>
      <c r="E2802" s="5" t="e">
        <f t="shared" ca="1" si="43"/>
        <v>#N/A</v>
      </c>
    </row>
    <row r="2803" spans="1:5" hidden="1" x14ac:dyDescent="0.3">
      <c r="A2803" t="e">
        <f ca="1">IF('Шестипредметные наборы'!$G43 &gt;=Параметры!$A$2,"{"&amp;'Шестипредметные наборы'!A43&amp;", "&amp;'Шестипредметные наборы'!B43&amp;", "&amp;'Шестипредметные наборы'!C43&amp;", "&amp;'Шестипредметные наборы'!D43&amp;", "&amp;'Шестипредметные наборы'!F43&amp;"}","")</f>
        <v>#N/A</v>
      </c>
      <c r="B2803" t="e">
        <f ca="1">IF('Шестипредметные наборы'!$G43 &gt;=Параметры!$A$2,"{"&amp;'Шестипредметные наборы'!E43&amp;"}","")</f>
        <v>#N/A</v>
      </c>
      <c r="C2803" t="e">
        <f ca="1">'Шестипредметные наборы'!$G43/COUNT('Список покупок'!$A$2:$A$31)</f>
        <v>#N/A</v>
      </c>
      <c r="D2803" t="e">
        <f ca="1">'Шестипредметные наборы'!$G43/INDIRECT(ADDRESS(MATCH(A2803,Таблицы!$AB$3:$AB$254)+1,6,,,Таблицы!$AB$1))</f>
        <v>#N/A</v>
      </c>
      <c r="E2803" s="5" t="e">
        <f t="shared" ca="1" si="43"/>
        <v>#N/A</v>
      </c>
    </row>
    <row r="2804" spans="1:5" hidden="1" x14ac:dyDescent="0.3">
      <c r="A2804" t="e">
        <f ca="1">IF('Шестипредметные наборы'!$G44 &gt;=Параметры!$A$2,"{"&amp;'Шестипредметные наборы'!A44&amp;", "&amp;'Шестипредметные наборы'!B44&amp;", "&amp;'Шестипредметные наборы'!C44&amp;", "&amp;'Шестипредметные наборы'!D44&amp;", "&amp;'Шестипредметные наборы'!F44&amp;"}","")</f>
        <v>#N/A</v>
      </c>
      <c r="B2804" t="e">
        <f ca="1">IF('Шестипредметные наборы'!$G44 &gt;=Параметры!$A$2,"{"&amp;'Шестипредметные наборы'!E44&amp;"}","")</f>
        <v>#N/A</v>
      </c>
      <c r="C2804" t="e">
        <f ca="1">'Шестипредметные наборы'!$G44/COUNT('Список покупок'!$A$2:$A$31)</f>
        <v>#N/A</v>
      </c>
      <c r="D2804" t="e">
        <f ca="1">'Шестипредметные наборы'!$G44/INDIRECT(ADDRESS(MATCH(A2804,Таблицы!$AB$3:$AB$254)+1,6,,,Таблицы!$AB$1))</f>
        <v>#N/A</v>
      </c>
      <c r="E2804" s="5" t="e">
        <f t="shared" ca="1" si="43"/>
        <v>#N/A</v>
      </c>
    </row>
    <row r="2805" spans="1:5" hidden="1" x14ac:dyDescent="0.3">
      <c r="A2805" t="e">
        <f ca="1">IF('Шестипредметные наборы'!$G45 &gt;=Параметры!$A$2,"{"&amp;'Шестипредметные наборы'!A45&amp;", "&amp;'Шестипредметные наборы'!B45&amp;", "&amp;'Шестипредметные наборы'!C45&amp;", "&amp;'Шестипредметные наборы'!D45&amp;", "&amp;'Шестипредметные наборы'!F45&amp;"}","")</f>
        <v>#N/A</v>
      </c>
      <c r="B2805" t="e">
        <f ca="1">IF('Шестипредметные наборы'!$G45 &gt;=Параметры!$A$2,"{"&amp;'Шестипредметные наборы'!E45&amp;"}","")</f>
        <v>#N/A</v>
      </c>
      <c r="C2805" t="e">
        <f ca="1">'Шестипредметные наборы'!$G45/COUNT('Список покупок'!$A$2:$A$31)</f>
        <v>#N/A</v>
      </c>
      <c r="D2805" t="e">
        <f ca="1">'Шестипредметные наборы'!$G45/INDIRECT(ADDRESS(MATCH(A2805,Таблицы!$AB$3:$AB$254)+1,6,,,Таблицы!$AB$1))</f>
        <v>#N/A</v>
      </c>
      <c r="E2805" s="5" t="e">
        <f t="shared" ca="1" si="43"/>
        <v>#N/A</v>
      </c>
    </row>
    <row r="2806" spans="1:5" hidden="1" x14ac:dyDescent="0.3">
      <c r="A2806" t="e">
        <f ca="1">IF('Шестипредметные наборы'!$G46 &gt;=Параметры!$A$2,"{"&amp;'Шестипредметные наборы'!A46&amp;", "&amp;'Шестипредметные наборы'!B46&amp;", "&amp;'Шестипредметные наборы'!C46&amp;", "&amp;'Шестипредметные наборы'!D46&amp;", "&amp;'Шестипредметные наборы'!F46&amp;"}","")</f>
        <v>#N/A</v>
      </c>
      <c r="B2806" t="e">
        <f ca="1">IF('Шестипредметные наборы'!$G46 &gt;=Параметры!$A$2,"{"&amp;'Шестипредметные наборы'!E46&amp;"}","")</f>
        <v>#N/A</v>
      </c>
      <c r="C2806" t="e">
        <f ca="1">'Шестипредметные наборы'!$G46/COUNT('Список покупок'!$A$2:$A$31)</f>
        <v>#N/A</v>
      </c>
      <c r="D2806" t="e">
        <f ca="1">'Шестипредметные наборы'!$G46/INDIRECT(ADDRESS(MATCH(A2806,Таблицы!$AB$3:$AB$254)+1,6,,,Таблицы!$AB$1))</f>
        <v>#N/A</v>
      </c>
      <c r="E2806" s="5" t="e">
        <f t="shared" ca="1" si="43"/>
        <v>#N/A</v>
      </c>
    </row>
    <row r="2807" spans="1:5" hidden="1" x14ac:dyDescent="0.3">
      <c r="A2807" t="e">
        <f ca="1">IF('Шестипредметные наборы'!$G47 &gt;=Параметры!$A$2,"{"&amp;'Шестипредметные наборы'!A47&amp;", "&amp;'Шестипредметные наборы'!B47&amp;", "&amp;'Шестипредметные наборы'!C47&amp;", "&amp;'Шестипредметные наборы'!D47&amp;", "&amp;'Шестипредметные наборы'!F47&amp;"}","")</f>
        <v>#N/A</v>
      </c>
      <c r="B2807" t="e">
        <f ca="1">IF('Шестипредметные наборы'!$G47 &gt;=Параметры!$A$2,"{"&amp;'Шестипредметные наборы'!E47&amp;"}","")</f>
        <v>#N/A</v>
      </c>
      <c r="C2807" t="e">
        <f ca="1">'Шестипредметные наборы'!$G47/COUNT('Список покупок'!$A$2:$A$31)</f>
        <v>#N/A</v>
      </c>
      <c r="D2807" t="e">
        <f ca="1">'Шестипредметные наборы'!$G47/INDIRECT(ADDRESS(MATCH(A2807,Таблицы!$AB$3:$AB$254)+1,6,,,Таблицы!$AB$1))</f>
        <v>#N/A</v>
      </c>
      <c r="E2807" s="5" t="e">
        <f t="shared" ca="1" si="43"/>
        <v>#N/A</v>
      </c>
    </row>
    <row r="2808" spans="1:5" hidden="1" x14ac:dyDescent="0.3">
      <c r="A2808" t="e">
        <f ca="1">IF('Шестипредметные наборы'!$G48 &gt;=Параметры!$A$2,"{"&amp;'Шестипредметные наборы'!A48&amp;", "&amp;'Шестипредметные наборы'!B48&amp;", "&amp;'Шестипредметные наборы'!C48&amp;", "&amp;'Шестипредметные наборы'!D48&amp;", "&amp;'Шестипредметные наборы'!F48&amp;"}","")</f>
        <v>#N/A</v>
      </c>
      <c r="B2808" t="e">
        <f ca="1">IF('Шестипредметные наборы'!$G48 &gt;=Параметры!$A$2,"{"&amp;'Шестипредметные наборы'!E48&amp;"}","")</f>
        <v>#N/A</v>
      </c>
      <c r="C2808" t="e">
        <f ca="1">'Шестипредметные наборы'!$G48/COUNT('Список покупок'!$A$2:$A$31)</f>
        <v>#N/A</v>
      </c>
      <c r="D2808" t="e">
        <f ca="1">'Шестипредметные наборы'!$G48/INDIRECT(ADDRESS(MATCH(A2808,Таблицы!$AB$3:$AB$254)+1,6,,,Таблицы!$AB$1))</f>
        <v>#N/A</v>
      </c>
      <c r="E2808" s="5" t="e">
        <f t="shared" ca="1" si="43"/>
        <v>#N/A</v>
      </c>
    </row>
    <row r="2809" spans="1:5" hidden="1" x14ac:dyDescent="0.3">
      <c r="A2809" t="e">
        <f ca="1">IF('Шестипредметные наборы'!$G49 &gt;=Параметры!$A$2,"{"&amp;'Шестипредметные наборы'!A49&amp;", "&amp;'Шестипредметные наборы'!B49&amp;", "&amp;'Шестипредметные наборы'!C49&amp;", "&amp;'Шестипредметные наборы'!D49&amp;", "&amp;'Шестипредметные наборы'!F49&amp;"}","")</f>
        <v>#N/A</v>
      </c>
      <c r="B2809" t="e">
        <f ca="1">IF('Шестипредметные наборы'!$G49 &gt;=Параметры!$A$2,"{"&amp;'Шестипредметные наборы'!E49&amp;"}","")</f>
        <v>#N/A</v>
      </c>
      <c r="C2809" t="e">
        <f ca="1">'Шестипредметные наборы'!$G49/COUNT('Список покупок'!$A$2:$A$31)</f>
        <v>#N/A</v>
      </c>
      <c r="D2809" t="e">
        <f ca="1">'Шестипредметные наборы'!$G49/INDIRECT(ADDRESS(MATCH(A2809,Таблицы!$AB$3:$AB$254)+1,6,,,Таблицы!$AB$1))</f>
        <v>#N/A</v>
      </c>
      <c r="E2809" s="5" t="e">
        <f t="shared" ca="1" si="43"/>
        <v>#N/A</v>
      </c>
    </row>
    <row r="2810" spans="1:5" hidden="1" x14ac:dyDescent="0.3">
      <c r="A2810" t="e">
        <f ca="1">IF('Шестипредметные наборы'!$G50 &gt;=Параметры!$A$2,"{"&amp;'Шестипредметные наборы'!A50&amp;", "&amp;'Шестипредметные наборы'!B50&amp;", "&amp;'Шестипредметные наборы'!C50&amp;", "&amp;'Шестипредметные наборы'!D50&amp;", "&amp;'Шестипредметные наборы'!F50&amp;"}","")</f>
        <v>#N/A</v>
      </c>
      <c r="B2810" t="e">
        <f ca="1">IF('Шестипредметные наборы'!$G50 &gt;=Параметры!$A$2,"{"&amp;'Шестипредметные наборы'!E50&amp;"}","")</f>
        <v>#N/A</v>
      </c>
      <c r="C2810" t="e">
        <f ca="1">'Шестипредметные наборы'!$G50/COUNT('Список покупок'!$A$2:$A$31)</f>
        <v>#N/A</v>
      </c>
      <c r="D2810" t="e">
        <f ca="1">'Шестипредметные наборы'!$G50/INDIRECT(ADDRESS(MATCH(A2810,Таблицы!$AB$3:$AB$254)+1,6,,,Таблицы!$AB$1))</f>
        <v>#N/A</v>
      </c>
      <c r="E2810" s="5" t="e">
        <f t="shared" ca="1" si="43"/>
        <v>#N/A</v>
      </c>
    </row>
    <row r="2811" spans="1:5" hidden="1" x14ac:dyDescent="0.3">
      <c r="A2811" t="e">
        <f ca="1">IF('Шестипредметные наборы'!$G51 &gt;=Параметры!$A$2,"{"&amp;'Шестипредметные наборы'!A51&amp;", "&amp;'Шестипредметные наборы'!B51&amp;", "&amp;'Шестипредметные наборы'!C51&amp;", "&amp;'Шестипредметные наборы'!D51&amp;", "&amp;'Шестипредметные наборы'!F51&amp;"}","")</f>
        <v>#N/A</v>
      </c>
      <c r="B2811" t="e">
        <f ca="1">IF('Шестипредметные наборы'!$G51 &gt;=Параметры!$A$2,"{"&amp;'Шестипредметные наборы'!E51&amp;"}","")</f>
        <v>#N/A</v>
      </c>
      <c r="C2811" t="e">
        <f ca="1">'Шестипредметные наборы'!$G51/COUNT('Список покупок'!$A$2:$A$31)</f>
        <v>#N/A</v>
      </c>
      <c r="D2811" t="e">
        <f ca="1">'Шестипредметные наборы'!$G51/INDIRECT(ADDRESS(MATCH(A2811,Таблицы!$AB$3:$AB$254)+1,6,,,Таблицы!$AB$1))</f>
        <v>#N/A</v>
      </c>
      <c r="E2811" s="5" t="e">
        <f t="shared" ca="1" si="43"/>
        <v>#N/A</v>
      </c>
    </row>
    <row r="2812" spans="1:5" hidden="1" x14ac:dyDescent="0.3">
      <c r="A2812" t="e">
        <f ca="1">IF('Шестипредметные наборы'!$G52 &gt;=Параметры!$A$2,"{"&amp;'Шестипредметные наборы'!A52&amp;", "&amp;'Шестипредметные наборы'!B52&amp;", "&amp;'Шестипредметные наборы'!C52&amp;", "&amp;'Шестипредметные наборы'!D52&amp;", "&amp;'Шестипредметные наборы'!F52&amp;"}","")</f>
        <v>#N/A</v>
      </c>
      <c r="B2812" t="e">
        <f ca="1">IF('Шестипредметные наборы'!$G52 &gt;=Параметры!$A$2,"{"&amp;'Шестипредметные наборы'!E52&amp;"}","")</f>
        <v>#N/A</v>
      </c>
      <c r="C2812" t="e">
        <f ca="1">'Шестипредметные наборы'!$G52/COUNT('Список покупок'!$A$2:$A$31)</f>
        <v>#N/A</v>
      </c>
      <c r="D2812" t="e">
        <f ca="1">'Шестипредметные наборы'!$G52/INDIRECT(ADDRESS(MATCH(A2812,Таблицы!$AB$3:$AB$254)+1,6,,,Таблицы!$AB$1))</f>
        <v>#N/A</v>
      </c>
      <c r="E2812" s="5" t="e">
        <f t="shared" ca="1" si="43"/>
        <v>#N/A</v>
      </c>
    </row>
    <row r="2813" spans="1:5" hidden="1" x14ac:dyDescent="0.3">
      <c r="A2813" t="e">
        <f ca="1">IF('Шестипредметные наборы'!$G53 &gt;=Параметры!$A$2,"{"&amp;'Шестипредметные наборы'!A53&amp;", "&amp;'Шестипредметные наборы'!B53&amp;", "&amp;'Шестипредметные наборы'!C53&amp;", "&amp;'Шестипредметные наборы'!D53&amp;", "&amp;'Шестипредметные наборы'!F53&amp;"}","")</f>
        <v>#N/A</v>
      </c>
      <c r="B2813" t="e">
        <f ca="1">IF('Шестипредметные наборы'!$G53 &gt;=Параметры!$A$2,"{"&amp;'Шестипредметные наборы'!E53&amp;"}","")</f>
        <v>#N/A</v>
      </c>
      <c r="C2813" t="e">
        <f ca="1">'Шестипредметные наборы'!$G53/COUNT('Список покупок'!$A$2:$A$31)</f>
        <v>#N/A</v>
      </c>
      <c r="D2813" t="e">
        <f ca="1">'Шестипредметные наборы'!$G53/INDIRECT(ADDRESS(MATCH(A2813,Таблицы!$AB$3:$AB$254)+1,6,,,Таблицы!$AB$1))</f>
        <v>#N/A</v>
      </c>
      <c r="E2813" s="5" t="e">
        <f t="shared" ca="1" si="43"/>
        <v>#N/A</v>
      </c>
    </row>
    <row r="2814" spans="1:5" hidden="1" x14ac:dyDescent="0.3">
      <c r="A2814" t="e">
        <f ca="1">IF('Шестипредметные наборы'!$G54 &gt;=Параметры!$A$2,"{"&amp;'Шестипредметные наборы'!A54&amp;", "&amp;'Шестипредметные наборы'!B54&amp;", "&amp;'Шестипредметные наборы'!C54&amp;", "&amp;'Шестипредметные наборы'!D54&amp;", "&amp;'Шестипредметные наборы'!F54&amp;"}","")</f>
        <v>#N/A</v>
      </c>
      <c r="B2814" t="e">
        <f ca="1">IF('Шестипредметные наборы'!$G54 &gt;=Параметры!$A$2,"{"&amp;'Шестипредметные наборы'!E54&amp;"}","")</f>
        <v>#N/A</v>
      </c>
      <c r="C2814" t="e">
        <f ca="1">'Шестипредметные наборы'!$G54/COUNT('Список покупок'!$A$2:$A$31)</f>
        <v>#N/A</v>
      </c>
      <c r="D2814" t="e">
        <f ca="1">'Шестипредметные наборы'!$G54/INDIRECT(ADDRESS(MATCH(A2814,Таблицы!$AB$3:$AB$254)+1,6,,,Таблицы!$AB$1))</f>
        <v>#N/A</v>
      </c>
      <c r="E2814" s="5" t="e">
        <f t="shared" ca="1" si="43"/>
        <v>#N/A</v>
      </c>
    </row>
    <row r="2815" spans="1:5" hidden="1" x14ac:dyDescent="0.3">
      <c r="A2815" t="e">
        <f ca="1">IF('Шестипредметные наборы'!$G55 &gt;=Параметры!$A$2,"{"&amp;'Шестипредметные наборы'!A55&amp;", "&amp;'Шестипредметные наборы'!B55&amp;", "&amp;'Шестипредметные наборы'!C55&amp;", "&amp;'Шестипредметные наборы'!D55&amp;", "&amp;'Шестипредметные наборы'!F55&amp;"}","")</f>
        <v>#N/A</v>
      </c>
      <c r="B2815" t="e">
        <f ca="1">IF('Шестипредметные наборы'!$G55 &gt;=Параметры!$A$2,"{"&amp;'Шестипредметные наборы'!E55&amp;"}","")</f>
        <v>#N/A</v>
      </c>
      <c r="C2815" t="e">
        <f ca="1">'Шестипредметные наборы'!$G55/COUNT('Список покупок'!$A$2:$A$31)</f>
        <v>#N/A</v>
      </c>
      <c r="D2815" t="e">
        <f ca="1">'Шестипредметные наборы'!$G55/INDIRECT(ADDRESS(MATCH(A2815,Таблицы!$AB$3:$AB$254)+1,6,,,Таблицы!$AB$1))</f>
        <v>#N/A</v>
      </c>
      <c r="E2815" s="5" t="e">
        <f t="shared" ca="1" si="43"/>
        <v>#N/A</v>
      </c>
    </row>
    <row r="2816" spans="1:5" hidden="1" x14ac:dyDescent="0.3">
      <c r="A2816" t="e">
        <f ca="1">IF('Шестипредметные наборы'!$G56 &gt;=Параметры!$A$2,"{"&amp;'Шестипредметные наборы'!A56&amp;", "&amp;'Шестипредметные наборы'!B56&amp;", "&amp;'Шестипредметные наборы'!C56&amp;", "&amp;'Шестипредметные наборы'!D56&amp;", "&amp;'Шестипредметные наборы'!F56&amp;"}","")</f>
        <v>#N/A</v>
      </c>
      <c r="B2816" t="e">
        <f ca="1">IF('Шестипредметные наборы'!$G56 &gt;=Параметры!$A$2,"{"&amp;'Шестипредметные наборы'!E56&amp;"}","")</f>
        <v>#N/A</v>
      </c>
      <c r="C2816" t="e">
        <f ca="1">'Шестипредметные наборы'!$G56/COUNT('Список покупок'!$A$2:$A$31)</f>
        <v>#N/A</v>
      </c>
      <c r="D2816" t="e">
        <f ca="1">'Шестипредметные наборы'!$G56/INDIRECT(ADDRESS(MATCH(A2816,Таблицы!$AB$3:$AB$254)+1,6,,,Таблицы!$AB$1))</f>
        <v>#N/A</v>
      </c>
      <c r="E2816" s="5" t="e">
        <f t="shared" ca="1" si="43"/>
        <v>#N/A</v>
      </c>
    </row>
    <row r="2817" spans="1:5" hidden="1" x14ac:dyDescent="0.3">
      <c r="A2817" t="e">
        <f ca="1">IF('Шестипредметные наборы'!$G57 &gt;=Параметры!$A$2,"{"&amp;'Шестипредметные наборы'!A57&amp;", "&amp;'Шестипредметные наборы'!B57&amp;", "&amp;'Шестипредметные наборы'!C57&amp;", "&amp;'Шестипредметные наборы'!D57&amp;", "&amp;'Шестипредметные наборы'!F57&amp;"}","")</f>
        <v>#N/A</v>
      </c>
      <c r="B2817" t="e">
        <f ca="1">IF('Шестипредметные наборы'!$G57 &gt;=Параметры!$A$2,"{"&amp;'Шестипредметные наборы'!E57&amp;"}","")</f>
        <v>#N/A</v>
      </c>
      <c r="C2817" t="e">
        <f ca="1">'Шестипредметные наборы'!$G57/COUNT('Список покупок'!$A$2:$A$31)</f>
        <v>#N/A</v>
      </c>
      <c r="D2817" t="e">
        <f ca="1">'Шестипредметные наборы'!$G57/INDIRECT(ADDRESS(MATCH(A2817,Таблицы!$AB$3:$AB$254)+1,6,,,Таблицы!$AB$1))</f>
        <v>#N/A</v>
      </c>
      <c r="E2817" s="5" t="e">
        <f t="shared" ca="1" si="43"/>
        <v>#N/A</v>
      </c>
    </row>
    <row r="2818" spans="1:5" hidden="1" x14ac:dyDescent="0.3">
      <c r="A2818" t="e">
        <f ca="1">IF('Шестипредметные наборы'!$G58 &gt;=Параметры!$A$2,"{"&amp;'Шестипредметные наборы'!A58&amp;", "&amp;'Шестипредметные наборы'!B58&amp;", "&amp;'Шестипредметные наборы'!C58&amp;", "&amp;'Шестипредметные наборы'!D58&amp;", "&amp;'Шестипредметные наборы'!F58&amp;"}","")</f>
        <v>#N/A</v>
      </c>
      <c r="B2818" t="e">
        <f ca="1">IF('Шестипредметные наборы'!$G58 &gt;=Параметры!$A$2,"{"&amp;'Шестипредметные наборы'!E58&amp;"}","")</f>
        <v>#N/A</v>
      </c>
      <c r="C2818" t="e">
        <f ca="1">'Шестипредметные наборы'!$G58/COUNT('Список покупок'!$A$2:$A$31)</f>
        <v>#N/A</v>
      </c>
      <c r="D2818" t="e">
        <f ca="1">'Шестипредметные наборы'!$G58/INDIRECT(ADDRESS(MATCH(A2818,Таблицы!$AB$3:$AB$254)+1,6,,,Таблицы!$AB$1))</f>
        <v>#N/A</v>
      </c>
      <c r="E2818" s="5" t="e">
        <f t="shared" ca="1" si="43"/>
        <v>#N/A</v>
      </c>
    </row>
    <row r="2819" spans="1:5" hidden="1" x14ac:dyDescent="0.3">
      <c r="A2819" t="e">
        <f ca="1">IF('Шестипредметные наборы'!$G59 &gt;=Параметры!$A$2,"{"&amp;'Шестипредметные наборы'!A59&amp;", "&amp;'Шестипредметные наборы'!B59&amp;", "&amp;'Шестипредметные наборы'!C59&amp;", "&amp;'Шестипредметные наборы'!D59&amp;", "&amp;'Шестипредметные наборы'!F59&amp;"}","")</f>
        <v>#N/A</v>
      </c>
      <c r="B2819" t="e">
        <f ca="1">IF('Шестипредметные наборы'!$G59 &gt;=Параметры!$A$2,"{"&amp;'Шестипредметные наборы'!E59&amp;"}","")</f>
        <v>#N/A</v>
      </c>
      <c r="C2819" t="e">
        <f ca="1">'Шестипредметные наборы'!$G59/COUNT('Список покупок'!$A$2:$A$31)</f>
        <v>#N/A</v>
      </c>
      <c r="D2819" t="e">
        <f ca="1">'Шестипредметные наборы'!$G59/INDIRECT(ADDRESS(MATCH(A2819,Таблицы!$AB$3:$AB$254)+1,6,,,Таблицы!$AB$1))</f>
        <v>#N/A</v>
      </c>
      <c r="E2819" s="5" t="e">
        <f t="shared" ca="1" si="43"/>
        <v>#N/A</v>
      </c>
    </row>
    <row r="2820" spans="1:5" hidden="1" x14ac:dyDescent="0.3">
      <c r="A2820" t="e">
        <f ca="1">IF('Шестипредметные наборы'!$G60 &gt;=Параметры!$A$2,"{"&amp;'Шестипредметные наборы'!A60&amp;", "&amp;'Шестипредметные наборы'!B60&amp;", "&amp;'Шестипредметные наборы'!C60&amp;", "&amp;'Шестипредметные наборы'!D60&amp;", "&amp;'Шестипредметные наборы'!F60&amp;"}","")</f>
        <v>#N/A</v>
      </c>
      <c r="B2820" t="e">
        <f ca="1">IF('Шестипредметные наборы'!$G60 &gt;=Параметры!$A$2,"{"&amp;'Шестипредметные наборы'!E60&amp;"}","")</f>
        <v>#N/A</v>
      </c>
      <c r="C2820" t="e">
        <f ca="1">'Шестипредметные наборы'!$G60/COUNT('Список покупок'!$A$2:$A$31)</f>
        <v>#N/A</v>
      </c>
      <c r="D2820" t="e">
        <f ca="1">'Шестипредметные наборы'!$G60/INDIRECT(ADDRESS(MATCH(A2820,Таблицы!$AB$3:$AB$254)+1,6,,,Таблицы!$AB$1))</f>
        <v>#N/A</v>
      </c>
      <c r="E2820" s="5" t="e">
        <f t="shared" ca="1" si="43"/>
        <v>#N/A</v>
      </c>
    </row>
    <row r="2821" spans="1:5" hidden="1" x14ac:dyDescent="0.3">
      <c r="A2821" t="e">
        <f ca="1">IF('Шестипредметные наборы'!$G61 &gt;=Параметры!$A$2,"{"&amp;'Шестипредметные наборы'!A61&amp;", "&amp;'Шестипредметные наборы'!B61&amp;", "&amp;'Шестипредметные наборы'!C61&amp;", "&amp;'Шестипредметные наборы'!D61&amp;", "&amp;'Шестипредметные наборы'!F61&amp;"}","")</f>
        <v>#N/A</v>
      </c>
      <c r="B2821" t="e">
        <f ca="1">IF('Шестипредметные наборы'!$G61 &gt;=Параметры!$A$2,"{"&amp;'Шестипредметные наборы'!E61&amp;"}","")</f>
        <v>#N/A</v>
      </c>
      <c r="C2821" t="e">
        <f ca="1">'Шестипредметные наборы'!$G61/COUNT('Список покупок'!$A$2:$A$31)</f>
        <v>#N/A</v>
      </c>
      <c r="D2821" t="e">
        <f ca="1">'Шестипредметные наборы'!$G61/INDIRECT(ADDRESS(MATCH(A2821,Таблицы!$AB$3:$AB$254)+1,6,,,Таблицы!$AB$1))</f>
        <v>#N/A</v>
      </c>
      <c r="E2821" s="5" t="e">
        <f t="shared" ref="E2821:E2884" ca="1" si="44">C2821*D2821</f>
        <v>#N/A</v>
      </c>
    </row>
    <row r="2822" spans="1:5" hidden="1" x14ac:dyDescent="0.3">
      <c r="A2822" t="e">
        <f ca="1">IF('Шестипредметные наборы'!$G62 &gt;=Параметры!$A$2,"{"&amp;'Шестипредметные наборы'!A62&amp;", "&amp;'Шестипредметные наборы'!B62&amp;", "&amp;'Шестипредметные наборы'!C62&amp;", "&amp;'Шестипредметные наборы'!D62&amp;", "&amp;'Шестипредметные наборы'!F62&amp;"}","")</f>
        <v>#N/A</v>
      </c>
      <c r="B2822" t="e">
        <f ca="1">IF('Шестипредметные наборы'!$G62 &gt;=Параметры!$A$2,"{"&amp;'Шестипредметные наборы'!E62&amp;"}","")</f>
        <v>#N/A</v>
      </c>
      <c r="C2822" t="e">
        <f ca="1">'Шестипредметные наборы'!$G62/COUNT('Список покупок'!$A$2:$A$31)</f>
        <v>#N/A</v>
      </c>
      <c r="D2822" t="e">
        <f ca="1">'Шестипредметные наборы'!$G62/INDIRECT(ADDRESS(MATCH(A2822,Таблицы!$AB$3:$AB$254)+1,6,,,Таблицы!$AB$1))</f>
        <v>#N/A</v>
      </c>
      <c r="E2822" s="5" t="e">
        <f t="shared" ca="1" si="44"/>
        <v>#N/A</v>
      </c>
    </row>
    <row r="2823" spans="1:5" hidden="1" x14ac:dyDescent="0.3">
      <c r="A2823" t="e">
        <f ca="1">IF('Шестипредметные наборы'!$G63 &gt;=Параметры!$A$2,"{"&amp;'Шестипредметные наборы'!A63&amp;", "&amp;'Шестипредметные наборы'!B63&amp;", "&amp;'Шестипредметные наборы'!C63&amp;", "&amp;'Шестипредметные наборы'!D63&amp;", "&amp;'Шестипредметные наборы'!F63&amp;"}","")</f>
        <v>#N/A</v>
      </c>
      <c r="B2823" t="e">
        <f ca="1">IF('Шестипредметные наборы'!$G63 &gt;=Параметры!$A$2,"{"&amp;'Шестипредметные наборы'!E63&amp;"}","")</f>
        <v>#N/A</v>
      </c>
      <c r="C2823" t="e">
        <f ca="1">'Шестипредметные наборы'!$G63/COUNT('Список покупок'!$A$2:$A$31)</f>
        <v>#N/A</v>
      </c>
      <c r="D2823" t="e">
        <f ca="1">'Шестипредметные наборы'!$G63/INDIRECT(ADDRESS(MATCH(A2823,Таблицы!$AB$3:$AB$254)+1,6,,,Таблицы!$AB$1))</f>
        <v>#N/A</v>
      </c>
      <c r="E2823" s="5" t="e">
        <f t="shared" ca="1" si="44"/>
        <v>#N/A</v>
      </c>
    </row>
    <row r="2824" spans="1:5" hidden="1" x14ac:dyDescent="0.3">
      <c r="A2824" t="e">
        <f ca="1">IF('Шестипредметные наборы'!$G64 &gt;=Параметры!$A$2,"{"&amp;'Шестипредметные наборы'!A64&amp;", "&amp;'Шестипредметные наборы'!B64&amp;", "&amp;'Шестипредметные наборы'!C64&amp;", "&amp;'Шестипредметные наборы'!D64&amp;", "&amp;'Шестипредметные наборы'!F64&amp;"}","")</f>
        <v>#N/A</v>
      </c>
      <c r="B2824" t="e">
        <f ca="1">IF('Шестипредметные наборы'!$G64 &gt;=Параметры!$A$2,"{"&amp;'Шестипредметные наборы'!E64&amp;"}","")</f>
        <v>#N/A</v>
      </c>
      <c r="C2824" t="e">
        <f ca="1">'Шестипредметные наборы'!$G64/COUNT('Список покупок'!$A$2:$A$31)</f>
        <v>#N/A</v>
      </c>
      <c r="D2824" t="e">
        <f ca="1">'Шестипредметные наборы'!$G64/INDIRECT(ADDRESS(MATCH(A2824,Таблицы!$AB$3:$AB$254)+1,6,,,Таблицы!$AB$1))</f>
        <v>#N/A</v>
      </c>
      <c r="E2824" s="5" t="e">
        <f t="shared" ca="1" si="44"/>
        <v>#N/A</v>
      </c>
    </row>
    <row r="2825" spans="1:5" hidden="1" x14ac:dyDescent="0.3">
      <c r="A2825" t="e">
        <f ca="1">IF('Шестипредметные наборы'!$G65 &gt;=Параметры!$A$2,"{"&amp;'Шестипредметные наборы'!A65&amp;", "&amp;'Шестипредметные наборы'!B65&amp;", "&amp;'Шестипредметные наборы'!C65&amp;", "&amp;'Шестипредметные наборы'!D65&amp;", "&amp;'Шестипредметные наборы'!F65&amp;"}","")</f>
        <v>#N/A</v>
      </c>
      <c r="B2825" t="e">
        <f ca="1">IF('Шестипредметные наборы'!$G65 &gt;=Параметры!$A$2,"{"&amp;'Шестипредметные наборы'!E65&amp;"}","")</f>
        <v>#N/A</v>
      </c>
      <c r="C2825" t="e">
        <f ca="1">'Шестипредметные наборы'!$G65/COUNT('Список покупок'!$A$2:$A$31)</f>
        <v>#N/A</v>
      </c>
      <c r="D2825" t="e">
        <f ca="1">'Шестипредметные наборы'!$G65/INDIRECT(ADDRESS(MATCH(A2825,Таблицы!$AB$3:$AB$254)+1,6,,,Таблицы!$AB$1))</f>
        <v>#N/A</v>
      </c>
      <c r="E2825" s="5" t="e">
        <f t="shared" ca="1" si="44"/>
        <v>#N/A</v>
      </c>
    </row>
    <row r="2826" spans="1:5" hidden="1" x14ac:dyDescent="0.3">
      <c r="A2826" t="e">
        <f ca="1">IF('Шестипредметные наборы'!$G66 &gt;=Параметры!$A$2,"{"&amp;'Шестипредметные наборы'!A66&amp;", "&amp;'Шестипредметные наборы'!B66&amp;", "&amp;'Шестипредметные наборы'!C66&amp;", "&amp;'Шестипредметные наборы'!D66&amp;", "&amp;'Шестипредметные наборы'!F66&amp;"}","")</f>
        <v>#N/A</v>
      </c>
      <c r="B2826" t="e">
        <f ca="1">IF('Шестипредметные наборы'!$G66 &gt;=Параметры!$A$2,"{"&amp;'Шестипредметные наборы'!E66&amp;"}","")</f>
        <v>#N/A</v>
      </c>
      <c r="C2826" t="e">
        <f ca="1">'Шестипредметные наборы'!$G66/COUNT('Список покупок'!$A$2:$A$31)</f>
        <v>#N/A</v>
      </c>
      <c r="D2826" t="e">
        <f ca="1">'Шестипредметные наборы'!$G66/INDIRECT(ADDRESS(MATCH(A2826,Таблицы!$AB$3:$AB$254)+1,6,,,Таблицы!$AB$1))</f>
        <v>#N/A</v>
      </c>
      <c r="E2826" s="5" t="e">
        <f t="shared" ca="1" si="44"/>
        <v>#N/A</v>
      </c>
    </row>
    <row r="2827" spans="1:5" hidden="1" x14ac:dyDescent="0.3">
      <c r="A2827" t="e">
        <f ca="1">IF('Шестипредметные наборы'!$G67 &gt;=Параметры!$A$2,"{"&amp;'Шестипредметные наборы'!A67&amp;", "&amp;'Шестипредметные наборы'!B67&amp;", "&amp;'Шестипредметные наборы'!C67&amp;", "&amp;'Шестипредметные наборы'!D67&amp;", "&amp;'Шестипредметные наборы'!F67&amp;"}","")</f>
        <v>#N/A</v>
      </c>
      <c r="B2827" t="e">
        <f ca="1">IF('Шестипредметные наборы'!$G67 &gt;=Параметры!$A$2,"{"&amp;'Шестипредметные наборы'!E67&amp;"}","")</f>
        <v>#N/A</v>
      </c>
      <c r="C2827" t="e">
        <f ca="1">'Шестипредметные наборы'!$G67/COUNT('Список покупок'!$A$2:$A$31)</f>
        <v>#N/A</v>
      </c>
      <c r="D2827" t="e">
        <f ca="1">'Шестипредметные наборы'!$G67/INDIRECT(ADDRESS(MATCH(A2827,Таблицы!$AB$3:$AB$254)+1,6,,,Таблицы!$AB$1))</f>
        <v>#N/A</v>
      </c>
      <c r="E2827" s="5" t="e">
        <f t="shared" ca="1" si="44"/>
        <v>#N/A</v>
      </c>
    </row>
    <row r="2828" spans="1:5" hidden="1" x14ac:dyDescent="0.3">
      <c r="A2828" t="e">
        <f ca="1">IF('Шестипредметные наборы'!$G68 &gt;=Параметры!$A$2,"{"&amp;'Шестипредметные наборы'!A68&amp;", "&amp;'Шестипредметные наборы'!B68&amp;", "&amp;'Шестипредметные наборы'!C68&amp;", "&amp;'Шестипредметные наборы'!D68&amp;", "&amp;'Шестипредметные наборы'!F68&amp;"}","")</f>
        <v>#N/A</v>
      </c>
      <c r="B2828" t="e">
        <f ca="1">IF('Шестипредметные наборы'!$G68 &gt;=Параметры!$A$2,"{"&amp;'Шестипредметные наборы'!E68&amp;"}","")</f>
        <v>#N/A</v>
      </c>
      <c r="C2828" t="e">
        <f ca="1">'Шестипредметные наборы'!$G68/COUNT('Список покупок'!$A$2:$A$31)</f>
        <v>#N/A</v>
      </c>
      <c r="D2828" t="e">
        <f ca="1">'Шестипредметные наборы'!$G68/INDIRECT(ADDRESS(MATCH(A2828,Таблицы!$AB$3:$AB$254)+1,6,,,Таблицы!$AB$1))</f>
        <v>#N/A</v>
      </c>
      <c r="E2828" s="5" t="e">
        <f t="shared" ca="1" si="44"/>
        <v>#N/A</v>
      </c>
    </row>
    <row r="2829" spans="1:5" hidden="1" x14ac:dyDescent="0.3">
      <c r="A2829" t="e">
        <f ca="1">IF('Шестипредметные наборы'!$G69 &gt;=Параметры!$A$2,"{"&amp;'Шестипредметные наборы'!A69&amp;", "&amp;'Шестипредметные наборы'!B69&amp;", "&amp;'Шестипредметные наборы'!C69&amp;", "&amp;'Шестипредметные наборы'!D69&amp;", "&amp;'Шестипредметные наборы'!F69&amp;"}","")</f>
        <v>#N/A</v>
      </c>
      <c r="B2829" t="e">
        <f ca="1">IF('Шестипредметные наборы'!$G69 &gt;=Параметры!$A$2,"{"&amp;'Шестипредметные наборы'!E69&amp;"}","")</f>
        <v>#N/A</v>
      </c>
      <c r="C2829" t="e">
        <f ca="1">'Шестипредметные наборы'!$G69/COUNT('Список покупок'!$A$2:$A$31)</f>
        <v>#N/A</v>
      </c>
      <c r="D2829" t="e">
        <f ca="1">'Шестипредметные наборы'!$G69/INDIRECT(ADDRESS(MATCH(A2829,Таблицы!$AB$3:$AB$254)+1,6,,,Таблицы!$AB$1))</f>
        <v>#N/A</v>
      </c>
      <c r="E2829" s="5" t="e">
        <f t="shared" ca="1" si="44"/>
        <v>#N/A</v>
      </c>
    </row>
    <row r="2830" spans="1:5" hidden="1" x14ac:dyDescent="0.3">
      <c r="A2830" t="e">
        <f ca="1">IF('Шестипредметные наборы'!$G70 &gt;=Параметры!$A$2,"{"&amp;'Шестипредметные наборы'!A70&amp;", "&amp;'Шестипредметные наборы'!B70&amp;", "&amp;'Шестипредметные наборы'!C70&amp;", "&amp;'Шестипредметные наборы'!D70&amp;", "&amp;'Шестипредметные наборы'!F70&amp;"}","")</f>
        <v>#N/A</v>
      </c>
      <c r="B2830" t="e">
        <f ca="1">IF('Шестипредметные наборы'!$G70 &gt;=Параметры!$A$2,"{"&amp;'Шестипредметные наборы'!E70&amp;"}","")</f>
        <v>#N/A</v>
      </c>
      <c r="C2830" t="e">
        <f ca="1">'Шестипредметные наборы'!$G70/COUNT('Список покупок'!$A$2:$A$31)</f>
        <v>#N/A</v>
      </c>
      <c r="D2830" t="e">
        <f ca="1">'Шестипредметные наборы'!$G70/INDIRECT(ADDRESS(MATCH(A2830,Таблицы!$AB$3:$AB$254)+1,6,,,Таблицы!$AB$1))</f>
        <v>#N/A</v>
      </c>
      <c r="E2830" s="5" t="e">
        <f t="shared" ca="1" si="44"/>
        <v>#N/A</v>
      </c>
    </row>
    <row r="2831" spans="1:5" hidden="1" x14ac:dyDescent="0.3">
      <c r="A2831" t="e">
        <f ca="1">IF('Шестипредметные наборы'!$G71 &gt;=Параметры!$A$2,"{"&amp;'Шестипредметные наборы'!A71&amp;", "&amp;'Шестипредметные наборы'!B71&amp;", "&amp;'Шестипредметные наборы'!C71&amp;", "&amp;'Шестипредметные наборы'!D71&amp;", "&amp;'Шестипредметные наборы'!F71&amp;"}","")</f>
        <v>#N/A</v>
      </c>
      <c r="B2831" t="e">
        <f ca="1">IF('Шестипредметные наборы'!$G71 &gt;=Параметры!$A$2,"{"&amp;'Шестипредметные наборы'!E71&amp;"}","")</f>
        <v>#N/A</v>
      </c>
      <c r="C2831" t="e">
        <f ca="1">'Шестипредметные наборы'!$G71/COUNT('Список покупок'!$A$2:$A$31)</f>
        <v>#N/A</v>
      </c>
      <c r="D2831" t="e">
        <f ca="1">'Шестипредметные наборы'!$G71/INDIRECT(ADDRESS(MATCH(A2831,Таблицы!$AB$3:$AB$254)+1,6,,,Таблицы!$AB$1))</f>
        <v>#N/A</v>
      </c>
      <c r="E2831" s="5" t="e">
        <f t="shared" ca="1" si="44"/>
        <v>#N/A</v>
      </c>
    </row>
    <row r="2832" spans="1:5" hidden="1" x14ac:dyDescent="0.3">
      <c r="A2832" t="e">
        <f ca="1">IF('Шестипредметные наборы'!$G72 &gt;=Параметры!$A$2,"{"&amp;'Шестипредметные наборы'!A72&amp;", "&amp;'Шестипредметные наборы'!B72&amp;", "&amp;'Шестипредметные наборы'!C72&amp;", "&amp;'Шестипредметные наборы'!D72&amp;", "&amp;'Шестипредметные наборы'!F72&amp;"}","")</f>
        <v>#N/A</v>
      </c>
      <c r="B2832" t="e">
        <f ca="1">IF('Шестипредметные наборы'!$G72 &gt;=Параметры!$A$2,"{"&amp;'Шестипредметные наборы'!E72&amp;"}","")</f>
        <v>#N/A</v>
      </c>
      <c r="C2832" t="e">
        <f ca="1">'Шестипредметные наборы'!$G72/COUNT('Список покупок'!$A$2:$A$31)</f>
        <v>#N/A</v>
      </c>
      <c r="D2832" t="e">
        <f ca="1">'Шестипредметные наборы'!$G72/INDIRECT(ADDRESS(MATCH(A2832,Таблицы!$AB$3:$AB$254)+1,6,,,Таблицы!$AB$1))</f>
        <v>#N/A</v>
      </c>
      <c r="E2832" s="5" t="e">
        <f t="shared" ca="1" si="44"/>
        <v>#N/A</v>
      </c>
    </row>
    <row r="2833" spans="1:5" hidden="1" x14ac:dyDescent="0.3">
      <c r="A2833" t="e">
        <f ca="1">IF('Шестипредметные наборы'!$G73 &gt;=Параметры!$A$2,"{"&amp;'Шестипредметные наборы'!A73&amp;", "&amp;'Шестипредметные наборы'!B73&amp;", "&amp;'Шестипредметные наборы'!C73&amp;", "&amp;'Шестипредметные наборы'!D73&amp;", "&amp;'Шестипредметные наборы'!F73&amp;"}","")</f>
        <v>#N/A</v>
      </c>
      <c r="B2833" t="e">
        <f ca="1">IF('Шестипредметные наборы'!$G73 &gt;=Параметры!$A$2,"{"&amp;'Шестипредметные наборы'!E73&amp;"}","")</f>
        <v>#N/A</v>
      </c>
      <c r="C2833" t="e">
        <f ca="1">'Шестипредметные наборы'!$G73/COUNT('Список покупок'!$A$2:$A$31)</f>
        <v>#N/A</v>
      </c>
      <c r="D2833" t="e">
        <f ca="1">'Шестипредметные наборы'!$G73/INDIRECT(ADDRESS(MATCH(A2833,Таблицы!$AB$3:$AB$254)+1,6,,,Таблицы!$AB$1))</f>
        <v>#N/A</v>
      </c>
      <c r="E2833" s="5" t="e">
        <f t="shared" ca="1" si="44"/>
        <v>#N/A</v>
      </c>
    </row>
    <row r="2834" spans="1:5" hidden="1" x14ac:dyDescent="0.3">
      <c r="A2834" t="e">
        <f ca="1">IF('Шестипредметные наборы'!$G74 &gt;=Параметры!$A$2,"{"&amp;'Шестипредметные наборы'!A74&amp;", "&amp;'Шестипредметные наборы'!B74&amp;", "&amp;'Шестипредметные наборы'!C74&amp;", "&amp;'Шестипредметные наборы'!D74&amp;", "&amp;'Шестипредметные наборы'!F74&amp;"}","")</f>
        <v>#N/A</v>
      </c>
      <c r="B2834" t="e">
        <f ca="1">IF('Шестипредметные наборы'!$G74 &gt;=Параметры!$A$2,"{"&amp;'Шестипредметные наборы'!E74&amp;"}","")</f>
        <v>#N/A</v>
      </c>
      <c r="C2834" t="e">
        <f ca="1">'Шестипредметные наборы'!$G74/COUNT('Список покупок'!$A$2:$A$31)</f>
        <v>#N/A</v>
      </c>
      <c r="D2834" t="e">
        <f ca="1">'Шестипредметные наборы'!$G74/INDIRECT(ADDRESS(MATCH(A2834,Таблицы!$AB$3:$AB$254)+1,6,,,Таблицы!$AB$1))</f>
        <v>#N/A</v>
      </c>
      <c r="E2834" s="5" t="e">
        <f t="shared" ca="1" si="44"/>
        <v>#N/A</v>
      </c>
    </row>
    <row r="2835" spans="1:5" hidden="1" x14ac:dyDescent="0.3">
      <c r="A2835" t="e">
        <f ca="1">IF('Шестипредметные наборы'!$G75 &gt;=Параметры!$A$2,"{"&amp;'Шестипредметные наборы'!A75&amp;", "&amp;'Шестипредметные наборы'!B75&amp;", "&amp;'Шестипредметные наборы'!C75&amp;", "&amp;'Шестипредметные наборы'!D75&amp;", "&amp;'Шестипредметные наборы'!F75&amp;"}","")</f>
        <v>#N/A</v>
      </c>
      <c r="B2835" t="e">
        <f ca="1">IF('Шестипредметные наборы'!$G75 &gt;=Параметры!$A$2,"{"&amp;'Шестипредметные наборы'!E75&amp;"}","")</f>
        <v>#N/A</v>
      </c>
      <c r="C2835" t="e">
        <f ca="1">'Шестипредметные наборы'!$G75/COUNT('Список покупок'!$A$2:$A$31)</f>
        <v>#N/A</v>
      </c>
      <c r="D2835" t="e">
        <f ca="1">'Шестипредметные наборы'!$G75/INDIRECT(ADDRESS(MATCH(A2835,Таблицы!$AB$3:$AB$254)+1,6,,,Таблицы!$AB$1))</f>
        <v>#N/A</v>
      </c>
      <c r="E2835" s="5" t="e">
        <f t="shared" ca="1" si="44"/>
        <v>#N/A</v>
      </c>
    </row>
    <row r="2836" spans="1:5" hidden="1" x14ac:dyDescent="0.3">
      <c r="A2836" t="e">
        <f ca="1">IF('Шестипредметные наборы'!$G76 &gt;=Параметры!$A$2,"{"&amp;'Шестипредметные наборы'!A76&amp;", "&amp;'Шестипредметные наборы'!B76&amp;", "&amp;'Шестипредметные наборы'!C76&amp;", "&amp;'Шестипредметные наборы'!D76&amp;", "&amp;'Шестипредметные наборы'!F76&amp;"}","")</f>
        <v>#N/A</v>
      </c>
      <c r="B2836" t="e">
        <f ca="1">IF('Шестипредметные наборы'!$G76 &gt;=Параметры!$A$2,"{"&amp;'Шестипредметные наборы'!E76&amp;"}","")</f>
        <v>#N/A</v>
      </c>
      <c r="C2836" t="e">
        <f ca="1">'Шестипредметные наборы'!$G76/COUNT('Список покупок'!$A$2:$A$31)</f>
        <v>#N/A</v>
      </c>
      <c r="D2836" t="e">
        <f ca="1">'Шестипредметные наборы'!$G76/INDIRECT(ADDRESS(MATCH(A2836,Таблицы!$AB$3:$AB$254)+1,6,,,Таблицы!$AB$1))</f>
        <v>#N/A</v>
      </c>
      <c r="E2836" s="5" t="e">
        <f t="shared" ca="1" si="44"/>
        <v>#N/A</v>
      </c>
    </row>
    <row r="2837" spans="1:5" hidden="1" x14ac:dyDescent="0.3">
      <c r="A2837" t="e">
        <f ca="1">IF('Шестипредметные наборы'!$G77 &gt;=Параметры!$A$2,"{"&amp;'Шестипредметные наборы'!A77&amp;", "&amp;'Шестипредметные наборы'!B77&amp;", "&amp;'Шестипредметные наборы'!C77&amp;", "&amp;'Шестипредметные наборы'!D77&amp;", "&amp;'Шестипредметные наборы'!F77&amp;"}","")</f>
        <v>#N/A</v>
      </c>
      <c r="B2837" t="e">
        <f ca="1">IF('Шестипредметные наборы'!$G77 &gt;=Параметры!$A$2,"{"&amp;'Шестипредметные наборы'!E77&amp;"}","")</f>
        <v>#N/A</v>
      </c>
      <c r="C2837" t="e">
        <f ca="1">'Шестипредметные наборы'!$G77/COUNT('Список покупок'!$A$2:$A$31)</f>
        <v>#N/A</v>
      </c>
      <c r="D2837" t="e">
        <f ca="1">'Шестипредметные наборы'!$G77/INDIRECT(ADDRESS(MATCH(A2837,Таблицы!$AB$3:$AB$254)+1,6,,,Таблицы!$AB$1))</f>
        <v>#N/A</v>
      </c>
      <c r="E2837" s="5" t="e">
        <f t="shared" ca="1" si="44"/>
        <v>#N/A</v>
      </c>
    </row>
    <row r="2838" spans="1:5" hidden="1" x14ac:dyDescent="0.3">
      <c r="A2838" t="e">
        <f ca="1">IF('Шестипредметные наборы'!$G78 &gt;=Параметры!$A$2,"{"&amp;'Шестипредметные наборы'!A78&amp;", "&amp;'Шестипредметные наборы'!B78&amp;", "&amp;'Шестипредметные наборы'!C78&amp;", "&amp;'Шестипредметные наборы'!D78&amp;", "&amp;'Шестипредметные наборы'!F78&amp;"}","")</f>
        <v>#N/A</v>
      </c>
      <c r="B2838" t="e">
        <f ca="1">IF('Шестипредметные наборы'!$G78 &gt;=Параметры!$A$2,"{"&amp;'Шестипредметные наборы'!E78&amp;"}","")</f>
        <v>#N/A</v>
      </c>
      <c r="C2838" t="e">
        <f ca="1">'Шестипредметные наборы'!$G78/COUNT('Список покупок'!$A$2:$A$31)</f>
        <v>#N/A</v>
      </c>
      <c r="D2838" t="e">
        <f ca="1">'Шестипредметные наборы'!$G78/INDIRECT(ADDRESS(MATCH(A2838,Таблицы!$AB$3:$AB$254)+1,6,,,Таблицы!$AB$1))</f>
        <v>#N/A</v>
      </c>
      <c r="E2838" s="5" t="e">
        <f t="shared" ca="1" si="44"/>
        <v>#N/A</v>
      </c>
    </row>
    <row r="2839" spans="1:5" hidden="1" x14ac:dyDescent="0.3">
      <c r="A2839" t="e">
        <f ca="1">IF('Шестипредметные наборы'!$G79 &gt;=Параметры!$A$2,"{"&amp;'Шестипредметные наборы'!A79&amp;", "&amp;'Шестипредметные наборы'!B79&amp;", "&amp;'Шестипредметные наборы'!C79&amp;", "&amp;'Шестипредметные наборы'!D79&amp;", "&amp;'Шестипредметные наборы'!F79&amp;"}","")</f>
        <v>#N/A</v>
      </c>
      <c r="B2839" t="e">
        <f ca="1">IF('Шестипредметные наборы'!$G79 &gt;=Параметры!$A$2,"{"&amp;'Шестипредметные наборы'!E79&amp;"}","")</f>
        <v>#N/A</v>
      </c>
      <c r="C2839" t="e">
        <f ca="1">'Шестипредметные наборы'!$G79/COUNT('Список покупок'!$A$2:$A$31)</f>
        <v>#N/A</v>
      </c>
      <c r="D2839" t="e">
        <f ca="1">'Шестипредметные наборы'!$G79/INDIRECT(ADDRESS(MATCH(A2839,Таблицы!$AB$3:$AB$254)+1,6,,,Таблицы!$AB$1))</f>
        <v>#N/A</v>
      </c>
      <c r="E2839" s="5" t="e">
        <f t="shared" ca="1" si="44"/>
        <v>#N/A</v>
      </c>
    </row>
    <row r="2840" spans="1:5" hidden="1" x14ac:dyDescent="0.3">
      <c r="A2840" t="e">
        <f ca="1">IF('Шестипредметные наборы'!$G80 &gt;=Параметры!$A$2,"{"&amp;'Шестипредметные наборы'!A80&amp;", "&amp;'Шестипредметные наборы'!B80&amp;", "&amp;'Шестипредметные наборы'!C80&amp;", "&amp;'Шестипредметные наборы'!D80&amp;", "&amp;'Шестипредметные наборы'!F80&amp;"}","")</f>
        <v>#N/A</v>
      </c>
      <c r="B2840" t="e">
        <f ca="1">IF('Шестипредметные наборы'!$G80 &gt;=Параметры!$A$2,"{"&amp;'Шестипредметные наборы'!E80&amp;"}","")</f>
        <v>#N/A</v>
      </c>
      <c r="C2840" t="e">
        <f ca="1">'Шестипредметные наборы'!$G80/COUNT('Список покупок'!$A$2:$A$31)</f>
        <v>#N/A</v>
      </c>
      <c r="D2840" t="e">
        <f ca="1">'Шестипредметные наборы'!$G80/INDIRECT(ADDRESS(MATCH(A2840,Таблицы!$AB$3:$AB$254)+1,6,,,Таблицы!$AB$1))</f>
        <v>#N/A</v>
      </c>
      <c r="E2840" s="5" t="e">
        <f t="shared" ca="1" si="44"/>
        <v>#N/A</v>
      </c>
    </row>
    <row r="2841" spans="1:5" hidden="1" x14ac:dyDescent="0.3">
      <c r="A2841" t="e">
        <f ca="1">IF('Шестипредметные наборы'!$G81 &gt;=Параметры!$A$2,"{"&amp;'Шестипредметные наборы'!A81&amp;", "&amp;'Шестипредметные наборы'!B81&amp;", "&amp;'Шестипредметные наборы'!C81&amp;", "&amp;'Шестипредметные наборы'!D81&amp;", "&amp;'Шестипредметные наборы'!F81&amp;"}","")</f>
        <v>#N/A</v>
      </c>
      <c r="B2841" t="e">
        <f ca="1">IF('Шестипредметные наборы'!$G81 &gt;=Параметры!$A$2,"{"&amp;'Шестипредметные наборы'!E81&amp;"}","")</f>
        <v>#N/A</v>
      </c>
      <c r="C2841" t="e">
        <f ca="1">'Шестипредметные наборы'!$G81/COUNT('Список покупок'!$A$2:$A$31)</f>
        <v>#N/A</v>
      </c>
      <c r="D2841" t="e">
        <f ca="1">'Шестипредметные наборы'!$G81/INDIRECT(ADDRESS(MATCH(A2841,Таблицы!$AB$3:$AB$254)+1,6,,,Таблицы!$AB$1))</f>
        <v>#N/A</v>
      </c>
      <c r="E2841" s="5" t="e">
        <f t="shared" ca="1" si="44"/>
        <v>#N/A</v>
      </c>
    </row>
    <row r="2842" spans="1:5" hidden="1" x14ac:dyDescent="0.3">
      <c r="A2842" t="e">
        <f ca="1">IF('Шестипредметные наборы'!$G82 &gt;=Параметры!$A$2,"{"&amp;'Шестипредметные наборы'!A82&amp;", "&amp;'Шестипредметные наборы'!B82&amp;", "&amp;'Шестипредметные наборы'!C82&amp;", "&amp;'Шестипредметные наборы'!D82&amp;", "&amp;'Шестипредметные наборы'!F82&amp;"}","")</f>
        <v>#N/A</v>
      </c>
      <c r="B2842" t="e">
        <f ca="1">IF('Шестипредметные наборы'!$G82 &gt;=Параметры!$A$2,"{"&amp;'Шестипредметные наборы'!E82&amp;"}","")</f>
        <v>#N/A</v>
      </c>
      <c r="C2842" t="e">
        <f ca="1">'Шестипредметные наборы'!$G82/COUNT('Список покупок'!$A$2:$A$31)</f>
        <v>#N/A</v>
      </c>
      <c r="D2842" t="e">
        <f ca="1">'Шестипредметные наборы'!$G82/INDIRECT(ADDRESS(MATCH(A2842,Таблицы!$AB$3:$AB$254)+1,6,,,Таблицы!$AB$1))</f>
        <v>#N/A</v>
      </c>
      <c r="E2842" s="5" t="e">
        <f t="shared" ca="1" si="44"/>
        <v>#N/A</v>
      </c>
    </row>
    <row r="2843" spans="1:5" hidden="1" x14ac:dyDescent="0.3">
      <c r="A2843" t="e">
        <f ca="1">IF('Шестипредметные наборы'!$G83 &gt;=Параметры!$A$2,"{"&amp;'Шестипредметные наборы'!A83&amp;", "&amp;'Шестипредметные наборы'!B83&amp;", "&amp;'Шестипредметные наборы'!C83&amp;", "&amp;'Шестипредметные наборы'!D83&amp;", "&amp;'Шестипредметные наборы'!F83&amp;"}","")</f>
        <v>#N/A</v>
      </c>
      <c r="B2843" t="e">
        <f ca="1">IF('Шестипредметные наборы'!$G83 &gt;=Параметры!$A$2,"{"&amp;'Шестипредметные наборы'!E83&amp;"}","")</f>
        <v>#N/A</v>
      </c>
      <c r="C2843" t="e">
        <f ca="1">'Шестипредметные наборы'!$G83/COUNT('Список покупок'!$A$2:$A$31)</f>
        <v>#N/A</v>
      </c>
      <c r="D2843" t="e">
        <f ca="1">'Шестипредметные наборы'!$G83/INDIRECT(ADDRESS(MATCH(A2843,Таблицы!$AB$3:$AB$254)+1,6,,,Таблицы!$AB$1))</f>
        <v>#N/A</v>
      </c>
      <c r="E2843" s="5" t="e">
        <f t="shared" ca="1" si="44"/>
        <v>#N/A</v>
      </c>
    </row>
    <row r="2844" spans="1:5" hidden="1" x14ac:dyDescent="0.3">
      <c r="A2844" t="e">
        <f ca="1">IF('Шестипредметные наборы'!$G84 &gt;=Параметры!$A$2,"{"&amp;'Шестипредметные наборы'!A84&amp;", "&amp;'Шестипредметные наборы'!B84&amp;", "&amp;'Шестипредметные наборы'!C84&amp;", "&amp;'Шестипредметные наборы'!D84&amp;", "&amp;'Шестипредметные наборы'!F84&amp;"}","")</f>
        <v>#N/A</v>
      </c>
      <c r="B2844" t="e">
        <f ca="1">IF('Шестипредметные наборы'!$G84 &gt;=Параметры!$A$2,"{"&amp;'Шестипредметные наборы'!E84&amp;"}","")</f>
        <v>#N/A</v>
      </c>
      <c r="C2844" t="e">
        <f ca="1">'Шестипредметные наборы'!$G84/COUNT('Список покупок'!$A$2:$A$31)</f>
        <v>#N/A</v>
      </c>
      <c r="D2844" t="e">
        <f ca="1">'Шестипредметные наборы'!$G84/INDIRECT(ADDRESS(MATCH(A2844,Таблицы!$AB$3:$AB$254)+1,6,,,Таблицы!$AB$1))</f>
        <v>#N/A</v>
      </c>
      <c r="E2844" s="5" t="e">
        <f t="shared" ca="1" si="44"/>
        <v>#N/A</v>
      </c>
    </row>
    <row r="2845" spans="1:5" hidden="1" x14ac:dyDescent="0.3">
      <c r="A2845" t="e">
        <f ca="1">IF('Шестипредметные наборы'!$G85 &gt;=Параметры!$A$2,"{"&amp;'Шестипредметные наборы'!A85&amp;", "&amp;'Шестипредметные наборы'!B85&amp;", "&amp;'Шестипредметные наборы'!C85&amp;", "&amp;'Шестипредметные наборы'!D85&amp;", "&amp;'Шестипредметные наборы'!F85&amp;"}","")</f>
        <v>#N/A</v>
      </c>
      <c r="B2845" t="e">
        <f ca="1">IF('Шестипредметные наборы'!$G85 &gt;=Параметры!$A$2,"{"&amp;'Шестипредметные наборы'!E85&amp;"}","")</f>
        <v>#N/A</v>
      </c>
      <c r="C2845" t="e">
        <f ca="1">'Шестипредметные наборы'!$G85/COUNT('Список покупок'!$A$2:$A$31)</f>
        <v>#N/A</v>
      </c>
      <c r="D2845" t="e">
        <f ca="1">'Шестипредметные наборы'!$G85/INDIRECT(ADDRESS(MATCH(A2845,Таблицы!$AB$3:$AB$254)+1,6,,,Таблицы!$AB$1))</f>
        <v>#N/A</v>
      </c>
      <c r="E2845" s="5" t="e">
        <f t="shared" ca="1" si="44"/>
        <v>#N/A</v>
      </c>
    </row>
    <row r="2846" spans="1:5" hidden="1" x14ac:dyDescent="0.3">
      <c r="A2846" t="e">
        <f ca="1">IF('Шестипредметные наборы'!$G86 &gt;=Параметры!$A$2,"{"&amp;'Шестипредметные наборы'!A86&amp;", "&amp;'Шестипредметные наборы'!B86&amp;", "&amp;'Шестипредметные наборы'!C86&amp;", "&amp;'Шестипредметные наборы'!D86&amp;", "&amp;'Шестипредметные наборы'!F86&amp;"}","")</f>
        <v>#N/A</v>
      </c>
      <c r="B2846" t="e">
        <f ca="1">IF('Шестипредметные наборы'!$G86 &gt;=Параметры!$A$2,"{"&amp;'Шестипредметные наборы'!E86&amp;"}","")</f>
        <v>#N/A</v>
      </c>
      <c r="C2846" t="e">
        <f ca="1">'Шестипредметные наборы'!$G86/COUNT('Список покупок'!$A$2:$A$31)</f>
        <v>#N/A</v>
      </c>
      <c r="D2846" t="e">
        <f ca="1">'Шестипредметные наборы'!$G86/INDIRECT(ADDRESS(MATCH(A2846,Таблицы!$AB$3:$AB$254)+1,6,,,Таблицы!$AB$1))</f>
        <v>#N/A</v>
      </c>
      <c r="E2846" s="5" t="e">
        <f t="shared" ca="1" si="44"/>
        <v>#N/A</v>
      </c>
    </row>
    <row r="2847" spans="1:5" hidden="1" x14ac:dyDescent="0.3">
      <c r="A2847" t="e">
        <f ca="1">IF('Шестипредметные наборы'!$G87 &gt;=Параметры!$A$2,"{"&amp;'Шестипредметные наборы'!A87&amp;", "&amp;'Шестипредметные наборы'!B87&amp;", "&amp;'Шестипредметные наборы'!C87&amp;", "&amp;'Шестипредметные наборы'!D87&amp;", "&amp;'Шестипредметные наборы'!F87&amp;"}","")</f>
        <v>#N/A</v>
      </c>
      <c r="B2847" t="e">
        <f ca="1">IF('Шестипредметные наборы'!$G87 &gt;=Параметры!$A$2,"{"&amp;'Шестипредметные наборы'!E87&amp;"}","")</f>
        <v>#N/A</v>
      </c>
      <c r="C2847" t="e">
        <f ca="1">'Шестипредметные наборы'!$G87/COUNT('Список покупок'!$A$2:$A$31)</f>
        <v>#N/A</v>
      </c>
      <c r="D2847" t="e">
        <f ca="1">'Шестипредметные наборы'!$G87/INDIRECT(ADDRESS(MATCH(A2847,Таблицы!$AB$3:$AB$254)+1,6,,,Таблицы!$AB$1))</f>
        <v>#N/A</v>
      </c>
      <c r="E2847" s="5" t="e">
        <f t="shared" ca="1" si="44"/>
        <v>#N/A</v>
      </c>
    </row>
    <row r="2848" spans="1:5" hidden="1" x14ac:dyDescent="0.3">
      <c r="A2848" t="e">
        <f ca="1">IF('Шестипредметные наборы'!$G88 &gt;=Параметры!$A$2,"{"&amp;'Шестипредметные наборы'!A88&amp;", "&amp;'Шестипредметные наборы'!B88&amp;", "&amp;'Шестипредметные наборы'!C88&amp;", "&amp;'Шестипредметные наборы'!D88&amp;", "&amp;'Шестипредметные наборы'!F88&amp;"}","")</f>
        <v>#N/A</v>
      </c>
      <c r="B2848" t="e">
        <f ca="1">IF('Шестипредметные наборы'!$G88 &gt;=Параметры!$A$2,"{"&amp;'Шестипредметные наборы'!E88&amp;"}","")</f>
        <v>#N/A</v>
      </c>
      <c r="C2848" t="e">
        <f ca="1">'Шестипредметные наборы'!$G88/COUNT('Список покупок'!$A$2:$A$31)</f>
        <v>#N/A</v>
      </c>
      <c r="D2848" t="e">
        <f ca="1">'Шестипредметные наборы'!$G88/INDIRECT(ADDRESS(MATCH(A2848,Таблицы!$AB$3:$AB$254)+1,6,,,Таблицы!$AB$1))</f>
        <v>#N/A</v>
      </c>
      <c r="E2848" s="5" t="e">
        <f t="shared" ca="1" si="44"/>
        <v>#N/A</v>
      </c>
    </row>
    <row r="2849" spans="1:5" hidden="1" x14ac:dyDescent="0.3">
      <c r="A2849" t="e">
        <f ca="1">IF('Шестипредметные наборы'!$G89 &gt;=Параметры!$A$2,"{"&amp;'Шестипредметные наборы'!A89&amp;", "&amp;'Шестипредметные наборы'!B89&amp;", "&amp;'Шестипредметные наборы'!C89&amp;", "&amp;'Шестипредметные наборы'!D89&amp;", "&amp;'Шестипредметные наборы'!F89&amp;"}","")</f>
        <v>#N/A</v>
      </c>
      <c r="B2849" t="e">
        <f ca="1">IF('Шестипредметные наборы'!$G89 &gt;=Параметры!$A$2,"{"&amp;'Шестипредметные наборы'!E89&amp;"}","")</f>
        <v>#N/A</v>
      </c>
      <c r="C2849" t="e">
        <f ca="1">'Шестипредметные наборы'!$G89/COUNT('Список покупок'!$A$2:$A$31)</f>
        <v>#N/A</v>
      </c>
      <c r="D2849" t="e">
        <f ca="1">'Шестипредметные наборы'!$G89/INDIRECT(ADDRESS(MATCH(A2849,Таблицы!$AB$3:$AB$254)+1,6,,,Таблицы!$AB$1))</f>
        <v>#N/A</v>
      </c>
      <c r="E2849" s="5" t="e">
        <f t="shared" ca="1" si="44"/>
        <v>#N/A</v>
      </c>
    </row>
    <row r="2850" spans="1:5" hidden="1" x14ac:dyDescent="0.3">
      <c r="A2850" t="e">
        <f ca="1">IF('Шестипредметные наборы'!$G90 &gt;=Параметры!$A$2,"{"&amp;'Шестипредметные наборы'!A90&amp;", "&amp;'Шестипредметные наборы'!B90&amp;", "&amp;'Шестипредметные наборы'!C90&amp;", "&amp;'Шестипредметные наборы'!D90&amp;", "&amp;'Шестипредметные наборы'!F90&amp;"}","")</f>
        <v>#N/A</v>
      </c>
      <c r="B2850" t="e">
        <f ca="1">IF('Шестипредметные наборы'!$G90 &gt;=Параметры!$A$2,"{"&amp;'Шестипредметные наборы'!E90&amp;"}","")</f>
        <v>#N/A</v>
      </c>
      <c r="C2850" t="e">
        <f ca="1">'Шестипредметные наборы'!$G90/COUNT('Список покупок'!$A$2:$A$31)</f>
        <v>#N/A</v>
      </c>
      <c r="D2850" t="e">
        <f ca="1">'Шестипредметные наборы'!$G90/INDIRECT(ADDRESS(MATCH(A2850,Таблицы!$AB$3:$AB$254)+1,6,,,Таблицы!$AB$1))</f>
        <v>#N/A</v>
      </c>
      <c r="E2850" s="5" t="e">
        <f t="shared" ca="1" si="44"/>
        <v>#N/A</v>
      </c>
    </row>
    <row r="2851" spans="1:5" hidden="1" x14ac:dyDescent="0.3">
      <c r="A2851" t="e">
        <f ca="1">IF('Шестипредметные наборы'!$G91 &gt;=Параметры!$A$2,"{"&amp;'Шестипредметные наборы'!A91&amp;", "&amp;'Шестипредметные наборы'!B91&amp;", "&amp;'Шестипредметные наборы'!C91&amp;", "&amp;'Шестипредметные наборы'!D91&amp;", "&amp;'Шестипредметные наборы'!F91&amp;"}","")</f>
        <v>#N/A</v>
      </c>
      <c r="B2851" t="e">
        <f ca="1">IF('Шестипредметные наборы'!$G91 &gt;=Параметры!$A$2,"{"&amp;'Шестипредметные наборы'!E91&amp;"}","")</f>
        <v>#N/A</v>
      </c>
      <c r="C2851" t="e">
        <f ca="1">'Шестипредметные наборы'!$G91/COUNT('Список покупок'!$A$2:$A$31)</f>
        <v>#N/A</v>
      </c>
      <c r="D2851" t="e">
        <f ca="1">'Шестипредметные наборы'!$G91/INDIRECT(ADDRESS(MATCH(A2851,Таблицы!$AB$3:$AB$254)+1,6,,,Таблицы!$AB$1))</f>
        <v>#N/A</v>
      </c>
      <c r="E2851" s="5" t="e">
        <f t="shared" ca="1" si="44"/>
        <v>#N/A</v>
      </c>
    </row>
    <row r="2852" spans="1:5" hidden="1" x14ac:dyDescent="0.3">
      <c r="A2852" t="e">
        <f ca="1">IF('Шестипредметные наборы'!$G92 &gt;=Параметры!$A$2,"{"&amp;'Шестипредметные наборы'!A92&amp;", "&amp;'Шестипредметные наборы'!B92&amp;", "&amp;'Шестипредметные наборы'!C92&amp;", "&amp;'Шестипредметные наборы'!D92&amp;", "&amp;'Шестипредметные наборы'!F92&amp;"}","")</f>
        <v>#N/A</v>
      </c>
      <c r="B2852" t="e">
        <f ca="1">IF('Шестипредметные наборы'!$G92 &gt;=Параметры!$A$2,"{"&amp;'Шестипредметные наборы'!E92&amp;"}","")</f>
        <v>#N/A</v>
      </c>
      <c r="C2852" t="e">
        <f ca="1">'Шестипредметные наборы'!$G92/COUNT('Список покупок'!$A$2:$A$31)</f>
        <v>#N/A</v>
      </c>
      <c r="D2852" t="e">
        <f ca="1">'Шестипредметные наборы'!$G92/INDIRECT(ADDRESS(MATCH(A2852,Таблицы!$AB$3:$AB$254)+1,6,,,Таблицы!$AB$1))</f>
        <v>#N/A</v>
      </c>
      <c r="E2852" s="5" t="e">
        <f t="shared" ca="1" si="44"/>
        <v>#N/A</v>
      </c>
    </row>
    <row r="2853" spans="1:5" hidden="1" x14ac:dyDescent="0.3">
      <c r="A2853" t="e">
        <f ca="1">IF('Шестипредметные наборы'!$G93 &gt;=Параметры!$A$2,"{"&amp;'Шестипредметные наборы'!A93&amp;", "&amp;'Шестипредметные наборы'!B93&amp;", "&amp;'Шестипредметные наборы'!C93&amp;", "&amp;'Шестипредметные наборы'!D93&amp;", "&amp;'Шестипредметные наборы'!F93&amp;"}","")</f>
        <v>#N/A</v>
      </c>
      <c r="B2853" t="e">
        <f ca="1">IF('Шестипредметные наборы'!$G93 &gt;=Параметры!$A$2,"{"&amp;'Шестипредметные наборы'!E93&amp;"}","")</f>
        <v>#N/A</v>
      </c>
      <c r="C2853" t="e">
        <f ca="1">'Шестипредметные наборы'!$G93/COUNT('Список покупок'!$A$2:$A$31)</f>
        <v>#N/A</v>
      </c>
      <c r="D2853" t="e">
        <f ca="1">'Шестипредметные наборы'!$G93/INDIRECT(ADDRESS(MATCH(A2853,Таблицы!$AB$3:$AB$254)+1,6,,,Таблицы!$AB$1))</f>
        <v>#N/A</v>
      </c>
      <c r="E2853" s="5" t="e">
        <f t="shared" ca="1" si="44"/>
        <v>#N/A</v>
      </c>
    </row>
    <row r="2854" spans="1:5" hidden="1" x14ac:dyDescent="0.3">
      <c r="A2854" t="e">
        <f ca="1">IF('Шестипредметные наборы'!$G94 &gt;=Параметры!$A$2,"{"&amp;'Шестипредметные наборы'!A94&amp;", "&amp;'Шестипредметные наборы'!B94&amp;", "&amp;'Шестипредметные наборы'!C94&amp;", "&amp;'Шестипредметные наборы'!D94&amp;", "&amp;'Шестипредметные наборы'!F94&amp;"}","")</f>
        <v>#N/A</v>
      </c>
      <c r="B2854" t="e">
        <f ca="1">IF('Шестипредметные наборы'!$G94 &gt;=Параметры!$A$2,"{"&amp;'Шестипредметные наборы'!E94&amp;"}","")</f>
        <v>#N/A</v>
      </c>
      <c r="C2854" t="e">
        <f ca="1">'Шестипредметные наборы'!$G94/COUNT('Список покупок'!$A$2:$A$31)</f>
        <v>#N/A</v>
      </c>
      <c r="D2854" t="e">
        <f ca="1">'Шестипредметные наборы'!$G94/INDIRECT(ADDRESS(MATCH(A2854,Таблицы!$AB$3:$AB$254)+1,6,,,Таблицы!$AB$1))</f>
        <v>#N/A</v>
      </c>
      <c r="E2854" s="5" t="e">
        <f t="shared" ca="1" si="44"/>
        <v>#N/A</v>
      </c>
    </row>
    <row r="2855" spans="1:5" hidden="1" x14ac:dyDescent="0.3">
      <c r="A2855" t="e">
        <f ca="1">IF('Шестипредметные наборы'!$G95 &gt;=Параметры!$A$2,"{"&amp;'Шестипредметные наборы'!A95&amp;", "&amp;'Шестипредметные наборы'!B95&amp;", "&amp;'Шестипредметные наборы'!C95&amp;", "&amp;'Шестипредметные наборы'!D95&amp;", "&amp;'Шестипредметные наборы'!F95&amp;"}","")</f>
        <v>#N/A</v>
      </c>
      <c r="B2855" t="e">
        <f ca="1">IF('Шестипредметные наборы'!$G95 &gt;=Параметры!$A$2,"{"&amp;'Шестипредметные наборы'!E95&amp;"}","")</f>
        <v>#N/A</v>
      </c>
      <c r="C2855" t="e">
        <f ca="1">'Шестипредметные наборы'!$G95/COUNT('Список покупок'!$A$2:$A$31)</f>
        <v>#N/A</v>
      </c>
      <c r="D2855" t="e">
        <f ca="1">'Шестипредметные наборы'!$G95/INDIRECT(ADDRESS(MATCH(A2855,Таблицы!$AB$3:$AB$254)+1,6,,,Таблицы!$AB$1))</f>
        <v>#N/A</v>
      </c>
      <c r="E2855" s="5" t="e">
        <f t="shared" ca="1" si="44"/>
        <v>#N/A</v>
      </c>
    </row>
    <row r="2856" spans="1:5" hidden="1" x14ac:dyDescent="0.3">
      <c r="A2856" t="e">
        <f ca="1">IF('Шестипредметные наборы'!$G96 &gt;=Параметры!$A$2,"{"&amp;'Шестипредметные наборы'!A96&amp;", "&amp;'Шестипредметные наборы'!B96&amp;", "&amp;'Шестипредметные наборы'!C96&amp;", "&amp;'Шестипредметные наборы'!D96&amp;", "&amp;'Шестипредметные наборы'!F96&amp;"}","")</f>
        <v>#N/A</v>
      </c>
      <c r="B2856" t="e">
        <f ca="1">IF('Шестипредметные наборы'!$G96 &gt;=Параметры!$A$2,"{"&amp;'Шестипредметные наборы'!E96&amp;"}","")</f>
        <v>#N/A</v>
      </c>
      <c r="C2856" t="e">
        <f ca="1">'Шестипредметные наборы'!$G96/COUNT('Список покупок'!$A$2:$A$31)</f>
        <v>#N/A</v>
      </c>
      <c r="D2856" t="e">
        <f ca="1">'Шестипредметные наборы'!$G96/INDIRECT(ADDRESS(MATCH(A2856,Таблицы!$AB$3:$AB$254)+1,6,,,Таблицы!$AB$1))</f>
        <v>#N/A</v>
      </c>
      <c r="E2856" s="5" t="e">
        <f t="shared" ca="1" si="44"/>
        <v>#N/A</v>
      </c>
    </row>
    <row r="2857" spans="1:5" hidden="1" x14ac:dyDescent="0.3">
      <c r="A2857" t="e">
        <f ca="1">IF('Шестипредметные наборы'!$G97 &gt;=Параметры!$A$2,"{"&amp;'Шестипредметные наборы'!A97&amp;", "&amp;'Шестипредметные наборы'!B97&amp;", "&amp;'Шестипредметные наборы'!C97&amp;", "&amp;'Шестипредметные наборы'!D97&amp;", "&amp;'Шестипредметные наборы'!F97&amp;"}","")</f>
        <v>#N/A</v>
      </c>
      <c r="B2857" t="e">
        <f ca="1">IF('Шестипредметные наборы'!$G97 &gt;=Параметры!$A$2,"{"&amp;'Шестипредметные наборы'!E97&amp;"}","")</f>
        <v>#N/A</v>
      </c>
      <c r="C2857" t="e">
        <f ca="1">'Шестипредметные наборы'!$G97/COUNT('Список покупок'!$A$2:$A$31)</f>
        <v>#N/A</v>
      </c>
      <c r="D2857" t="e">
        <f ca="1">'Шестипредметные наборы'!$G97/INDIRECT(ADDRESS(MATCH(A2857,Таблицы!$AB$3:$AB$254)+1,6,,,Таблицы!$AB$1))</f>
        <v>#N/A</v>
      </c>
      <c r="E2857" s="5" t="e">
        <f t="shared" ca="1" si="44"/>
        <v>#N/A</v>
      </c>
    </row>
    <row r="2858" spans="1:5" hidden="1" x14ac:dyDescent="0.3">
      <c r="A2858" t="e">
        <f ca="1">IF('Шестипредметные наборы'!$G98 &gt;=Параметры!$A$2,"{"&amp;'Шестипредметные наборы'!A98&amp;", "&amp;'Шестипредметные наборы'!B98&amp;", "&amp;'Шестипредметные наборы'!C98&amp;", "&amp;'Шестипредметные наборы'!D98&amp;", "&amp;'Шестипредметные наборы'!F98&amp;"}","")</f>
        <v>#N/A</v>
      </c>
      <c r="B2858" t="e">
        <f ca="1">IF('Шестипредметные наборы'!$G98 &gt;=Параметры!$A$2,"{"&amp;'Шестипредметные наборы'!E98&amp;"}","")</f>
        <v>#N/A</v>
      </c>
      <c r="C2858" t="e">
        <f ca="1">'Шестипредметные наборы'!$G98/COUNT('Список покупок'!$A$2:$A$31)</f>
        <v>#N/A</v>
      </c>
      <c r="D2858" t="e">
        <f ca="1">'Шестипредметные наборы'!$G98/INDIRECT(ADDRESS(MATCH(A2858,Таблицы!$AB$3:$AB$254)+1,6,,,Таблицы!$AB$1))</f>
        <v>#N/A</v>
      </c>
      <c r="E2858" s="5" t="e">
        <f t="shared" ca="1" si="44"/>
        <v>#N/A</v>
      </c>
    </row>
    <row r="2859" spans="1:5" hidden="1" x14ac:dyDescent="0.3">
      <c r="A2859" t="e">
        <f ca="1">IF('Шестипредметные наборы'!$G99 &gt;=Параметры!$A$2,"{"&amp;'Шестипредметные наборы'!A99&amp;", "&amp;'Шестипредметные наборы'!B99&amp;", "&amp;'Шестипредметные наборы'!C99&amp;", "&amp;'Шестипредметные наборы'!D99&amp;", "&amp;'Шестипредметные наборы'!F99&amp;"}","")</f>
        <v>#N/A</v>
      </c>
      <c r="B2859" t="e">
        <f ca="1">IF('Шестипредметные наборы'!$G99 &gt;=Параметры!$A$2,"{"&amp;'Шестипредметные наборы'!E99&amp;"}","")</f>
        <v>#N/A</v>
      </c>
      <c r="C2859" t="e">
        <f ca="1">'Шестипредметные наборы'!$G99/COUNT('Список покупок'!$A$2:$A$31)</f>
        <v>#N/A</v>
      </c>
      <c r="D2859" t="e">
        <f ca="1">'Шестипредметные наборы'!$G99/INDIRECT(ADDRESS(MATCH(A2859,Таблицы!$AB$3:$AB$254)+1,6,,,Таблицы!$AB$1))</f>
        <v>#N/A</v>
      </c>
      <c r="E2859" s="5" t="e">
        <f t="shared" ca="1" si="44"/>
        <v>#N/A</v>
      </c>
    </row>
    <row r="2860" spans="1:5" hidden="1" x14ac:dyDescent="0.3">
      <c r="A2860" t="e">
        <f ca="1">IF('Шестипредметные наборы'!$G100 &gt;=Параметры!$A$2,"{"&amp;'Шестипредметные наборы'!A100&amp;", "&amp;'Шестипредметные наборы'!B100&amp;", "&amp;'Шестипредметные наборы'!C100&amp;", "&amp;'Шестипредметные наборы'!D100&amp;", "&amp;'Шестипредметные наборы'!F100&amp;"}","")</f>
        <v>#N/A</v>
      </c>
      <c r="B2860" t="e">
        <f ca="1">IF('Шестипредметные наборы'!$G100 &gt;=Параметры!$A$2,"{"&amp;'Шестипредметные наборы'!E100&amp;"}","")</f>
        <v>#N/A</v>
      </c>
      <c r="C2860" t="e">
        <f ca="1">'Шестипредметные наборы'!$G100/COUNT('Список покупок'!$A$2:$A$31)</f>
        <v>#N/A</v>
      </c>
      <c r="D2860" t="e">
        <f ca="1">'Шестипредметные наборы'!$G100/INDIRECT(ADDRESS(MATCH(A2860,Таблицы!$AB$3:$AB$254)+1,6,,,Таблицы!$AB$1))</f>
        <v>#N/A</v>
      </c>
      <c r="E2860" s="5" t="e">
        <f t="shared" ca="1" si="44"/>
        <v>#N/A</v>
      </c>
    </row>
    <row r="2861" spans="1:5" hidden="1" x14ac:dyDescent="0.3">
      <c r="A2861" t="e">
        <f ca="1">IF('Шестипредметные наборы'!$G101 &gt;=Параметры!$A$2,"{"&amp;'Шестипредметные наборы'!A101&amp;", "&amp;'Шестипредметные наборы'!B101&amp;", "&amp;'Шестипредметные наборы'!C101&amp;", "&amp;'Шестипредметные наборы'!D101&amp;", "&amp;'Шестипредметные наборы'!F101&amp;"}","")</f>
        <v>#N/A</v>
      </c>
      <c r="B2861" t="e">
        <f ca="1">IF('Шестипредметные наборы'!$G101 &gt;=Параметры!$A$2,"{"&amp;'Шестипредметные наборы'!E101&amp;"}","")</f>
        <v>#N/A</v>
      </c>
      <c r="C2861" t="e">
        <f ca="1">'Шестипредметные наборы'!$G101/COUNT('Список покупок'!$A$2:$A$31)</f>
        <v>#N/A</v>
      </c>
      <c r="D2861" t="e">
        <f ca="1">'Шестипредметные наборы'!$G101/INDIRECT(ADDRESS(MATCH(A2861,Таблицы!$AB$3:$AB$254)+1,6,,,Таблицы!$AB$1))</f>
        <v>#N/A</v>
      </c>
      <c r="E2861" s="5" t="e">
        <f t="shared" ca="1" si="44"/>
        <v>#N/A</v>
      </c>
    </row>
    <row r="2862" spans="1:5" hidden="1" x14ac:dyDescent="0.3">
      <c r="A2862" t="e">
        <f ca="1">IF('Шестипредметные наборы'!$G102 &gt;=Параметры!$A$2,"{"&amp;'Шестипредметные наборы'!A102&amp;", "&amp;'Шестипредметные наборы'!B102&amp;", "&amp;'Шестипредметные наборы'!C102&amp;", "&amp;'Шестипредметные наборы'!D102&amp;", "&amp;'Шестипредметные наборы'!F102&amp;"}","")</f>
        <v>#N/A</v>
      </c>
      <c r="B2862" t="e">
        <f ca="1">IF('Шестипредметные наборы'!$G102 &gt;=Параметры!$A$2,"{"&amp;'Шестипредметные наборы'!E102&amp;"}","")</f>
        <v>#N/A</v>
      </c>
      <c r="C2862" t="e">
        <f ca="1">'Шестипредметные наборы'!$G102/COUNT('Список покупок'!$A$2:$A$31)</f>
        <v>#N/A</v>
      </c>
      <c r="D2862" t="e">
        <f ca="1">'Шестипредметные наборы'!$G102/INDIRECT(ADDRESS(MATCH(A2862,Таблицы!$AB$3:$AB$254)+1,6,,,Таблицы!$AB$1))</f>
        <v>#N/A</v>
      </c>
      <c r="E2862" s="5" t="e">
        <f t="shared" ca="1" si="44"/>
        <v>#N/A</v>
      </c>
    </row>
    <row r="2863" spans="1:5" hidden="1" x14ac:dyDescent="0.3">
      <c r="A2863" t="e">
        <f ca="1">IF('Шестипредметные наборы'!$G103 &gt;=Параметры!$A$2,"{"&amp;'Шестипредметные наборы'!A103&amp;", "&amp;'Шестипредметные наборы'!B103&amp;", "&amp;'Шестипредметные наборы'!C103&amp;", "&amp;'Шестипредметные наборы'!D103&amp;", "&amp;'Шестипредметные наборы'!F103&amp;"}","")</f>
        <v>#N/A</v>
      </c>
      <c r="B2863" t="e">
        <f ca="1">IF('Шестипредметные наборы'!$G103 &gt;=Параметры!$A$2,"{"&amp;'Шестипредметные наборы'!E103&amp;"}","")</f>
        <v>#N/A</v>
      </c>
      <c r="C2863" t="e">
        <f ca="1">'Шестипредметные наборы'!$G103/COUNT('Список покупок'!$A$2:$A$31)</f>
        <v>#N/A</v>
      </c>
      <c r="D2863" t="e">
        <f ca="1">'Шестипредметные наборы'!$G103/INDIRECT(ADDRESS(MATCH(A2863,Таблицы!$AB$3:$AB$254)+1,6,,,Таблицы!$AB$1))</f>
        <v>#N/A</v>
      </c>
      <c r="E2863" s="5" t="e">
        <f t="shared" ca="1" si="44"/>
        <v>#N/A</v>
      </c>
    </row>
    <row r="2864" spans="1:5" hidden="1" x14ac:dyDescent="0.3">
      <c r="A2864" t="e">
        <f ca="1">IF('Шестипредметные наборы'!$G104 &gt;=Параметры!$A$2,"{"&amp;'Шестипредметные наборы'!A104&amp;", "&amp;'Шестипредметные наборы'!B104&amp;", "&amp;'Шестипредметные наборы'!C104&amp;", "&amp;'Шестипредметные наборы'!D104&amp;", "&amp;'Шестипредметные наборы'!F104&amp;"}","")</f>
        <v>#N/A</v>
      </c>
      <c r="B2864" t="e">
        <f ca="1">IF('Шестипредметные наборы'!$G104 &gt;=Параметры!$A$2,"{"&amp;'Шестипредметные наборы'!E104&amp;"}","")</f>
        <v>#N/A</v>
      </c>
      <c r="C2864" t="e">
        <f ca="1">'Шестипредметные наборы'!$G104/COUNT('Список покупок'!$A$2:$A$31)</f>
        <v>#N/A</v>
      </c>
      <c r="D2864" t="e">
        <f ca="1">'Шестипредметные наборы'!$G104/INDIRECT(ADDRESS(MATCH(A2864,Таблицы!$AB$3:$AB$254)+1,6,,,Таблицы!$AB$1))</f>
        <v>#N/A</v>
      </c>
      <c r="E2864" s="5" t="e">
        <f t="shared" ca="1" si="44"/>
        <v>#N/A</v>
      </c>
    </row>
    <row r="2865" spans="1:5" hidden="1" x14ac:dyDescent="0.3">
      <c r="A2865" t="e">
        <f ca="1">IF('Шестипредметные наборы'!$G105 &gt;=Параметры!$A$2,"{"&amp;'Шестипредметные наборы'!A105&amp;", "&amp;'Шестипредметные наборы'!B105&amp;", "&amp;'Шестипредметные наборы'!C105&amp;", "&amp;'Шестипредметные наборы'!D105&amp;", "&amp;'Шестипредметные наборы'!F105&amp;"}","")</f>
        <v>#N/A</v>
      </c>
      <c r="B2865" t="e">
        <f ca="1">IF('Шестипредметные наборы'!$G105 &gt;=Параметры!$A$2,"{"&amp;'Шестипредметные наборы'!E105&amp;"}","")</f>
        <v>#N/A</v>
      </c>
      <c r="C2865" t="e">
        <f ca="1">'Шестипредметные наборы'!$G105/COUNT('Список покупок'!$A$2:$A$31)</f>
        <v>#N/A</v>
      </c>
      <c r="D2865" t="e">
        <f ca="1">'Шестипредметные наборы'!$G105/INDIRECT(ADDRESS(MATCH(A2865,Таблицы!$AB$3:$AB$254)+1,6,,,Таблицы!$AB$1))</f>
        <v>#N/A</v>
      </c>
      <c r="E2865" s="5" t="e">
        <f t="shared" ca="1" si="44"/>
        <v>#N/A</v>
      </c>
    </row>
    <row r="2866" spans="1:5" hidden="1" x14ac:dyDescent="0.3">
      <c r="A2866" t="e">
        <f ca="1">IF('Шестипредметные наборы'!$G106 &gt;=Параметры!$A$2,"{"&amp;'Шестипредметные наборы'!A106&amp;", "&amp;'Шестипредметные наборы'!B106&amp;", "&amp;'Шестипредметные наборы'!C106&amp;", "&amp;'Шестипредметные наборы'!D106&amp;", "&amp;'Шестипредметные наборы'!F106&amp;"}","")</f>
        <v>#N/A</v>
      </c>
      <c r="B2866" t="e">
        <f ca="1">IF('Шестипредметные наборы'!$G106 &gt;=Параметры!$A$2,"{"&amp;'Шестипредметные наборы'!E106&amp;"}","")</f>
        <v>#N/A</v>
      </c>
      <c r="C2866" t="e">
        <f ca="1">'Шестипредметные наборы'!$G106/COUNT('Список покупок'!$A$2:$A$31)</f>
        <v>#N/A</v>
      </c>
      <c r="D2866" t="e">
        <f ca="1">'Шестипредметные наборы'!$G106/INDIRECT(ADDRESS(MATCH(A2866,Таблицы!$AB$3:$AB$254)+1,6,,,Таблицы!$AB$1))</f>
        <v>#N/A</v>
      </c>
      <c r="E2866" s="5" t="e">
        <f t="shared" ca="1" si="44"/>
        <v>#N/A</v>
      </c>
    </row>
    <row r="2867" spans="1:5" hidden="1" x14ac:dyDescent="0.3">
      <c r="A2867" t="e">
        <f ca="1">IF('Шестипредметные наборы'!$G107 &gt;=Параметры!$A$2,"{"&amp;'Шестипредметные наборы'!A107&amp;", "&amp;'Шестипредметные наборы'!B107&amp;", "&amp;'Шестипредметные наборы'!C107&amp;", "&amp;'Шестипредметные наборы'!D107&amp;", "&amp;'Шестипредметные наборы'!F107&amp;"}","")</f>
        <v>#N/A</v>
      </c>
      <c r="B2867" t="e">
        <f ca="1">IF('Шестипредметные наборы'!$G107 &gt;=Параметры!$A$2,"{"&amp;'Шестипредметные наборы'!E107&amp;"}","")</f>
        <v>#N/A</v>
      </c>
      <c r="C2867" t="e">
        <f ca="1">'Шестипредметные наборы'!$G107/COUNT('Список покупок'!$A$2:$A$31)</f>
        <v>#N/A</v>
      </c>
      <c r="D2867" t="e">
        <f ca="1">'Шестипредметные наборы'!$G107/INDIRECT(ADDRESS(MATCH(A2867,Таблицы!$AB$3:$AB$254)+1,6,,,Таблицы!$AB$1))</f>
        <v>#N/A</v>
      </c>
      <c r="E2867" s="5" t="e">
        <f t="shared" ca="1" si="44"/>
        <v>#N/A</v>
      </c>
    </row>
    <row r="2868" spans="1:5" hidden="1" x14ac:dyDescent="0.3">
      <c r="A2868" t="e">
        <f ca="1">IF('Шестипредметные наборы'!$G108 &gt;=Параметры!$A$2,"{"&amp;'Шестипредметные наборы'!A108&amp;", "&amp;'Шестипредметные наборы'!B108&amp;", "&amp;'Шестипредметные наборы'!C108&amp;", "&amp;'Шестипредметные наборы'!D108&amp;", "&amp;'Шестипредметные наборы'!F108&amp;"}","")</f>
        <v>#N/A</v>
      </c>
      <c r="B2868" t="e">
        <f ca="1">IF('Шестипредметные наборы'!$G108 &gt;=Параметры!$A$2,"{"&amp;'Шестипредметные наборы'!E108&amp;"}","")</f>
        <v>#N/A</v>
      </c>
      <c r="C2868" t="e">
        <f ca="1">'Шестипредметные наборы'!$G108/COUNT('Список покупок'!$A$2:$A$31)</f>
        <v>#N/A</v>
      </c>
      <c r="D2868" t="e">
        <f ca="1">'Шестипредметные наборы'!$G108/INDIRECT(ADDRESS(MATCH(A2868,Таблицы!$AB$3:$AB$254)+1,6,,,Таблицы!$AB$1))</f>
        <v>#N/A</v>
      </c>
      <c r="E2868" s="5" t="e">
        <f t="shared" ca="1" si="44"/>
        <v>#N/A</v>
      </c>
    </row>
    <row r="2869" spans="1:5" hidden="1" x14ac:dyDescent="0.3">
      <c r="A2869" t="e">
        <f ca="1">IF('Шестипредметные наборы'!$G109 &gt;=Параметры!$A$2,"{"&amp;'Шестипредметные наборы'!A109&amp;", "&amp;'Шестипредметные наборы'!B109&amp;", "&amp;'Шестипредметные наборы'!C109&amp;", "&amp;'Шестипредметные наборы'!D109&amp;", "&amp;'Шестипредметные наборы'!F109&amp;"}","")</f>
        <v>#N/A</v>
      </c>
      <c r="B2869" t="e">
        <f ca="1">IF('Шестипредметные наборы'!$G109 &gt;=Параметры!$A$2,"{"&amp;'Шестипредметные наборы'!E109&amp;"}","")</f>
        <v>#N/A</v>
      </c>
      <c r="C2869" t="e">
        <f ca="1">'Шестипредметные наборы'!$G109/COUNT('Список покупок'!$A$2:$A$31)</f>
        <v>#N/A</v>
      </c>
      <c r="D2869" t="e">
        <f ca="1">'Шестипредметные наборы'!$G109/INDIRECT(ADDRESS(MATCH(A2869,Таблицы!$AB$3:$AB$254)+1,6,,,Таблицы!$AB$1))</f>
        <v>#N/A</v>
      </c>
      <c r="E2869" s="5" t="e">
        <f t="shared" ca="1" si="44"/>
        <v>#N/A</v>
      </c>
    </row>
    <row r="2870" spans="1:5" hidden="1" x14ac:dyDescent="0.3">
      <c r="A2870" t="e">
        <f ca="1">IF('Шестипредметные наборы'!$G110 &gt;=Параметры!$A$2,"{"&amp;'Шестипредметные наборы'!A110&amp;", "&amp;'Шестипредметные наборы'!B110&amp;", "&amp;'Шестипредметные наборы'!C110&amp;", "&amp;'Шестипредметные наборы'!D110&amp;", "&amp;'Шестипредметные наборы'!F110&amp;"}","")</f>
        <v>#N/A</v>
      </c>
      <c r="B2870" t="e">
        <f ca="1">IF('Шестипредметные наборы'!$G110 &gt;=Параметры!$A$2,"{"&amp;'Шестипредметные наборы'!E110&amp;"}","")</f>
        <v>#N/A</v>
      </c>
      <c r="C2870" t="e">
        <f ca="1">'Шестипредметные наборы'!$G110/COUNT('Список покупок'!$A$2:$A$31)</f>
        <v>#N/A</v>
      </c>
      <c r="D2870" t="e">
        <f ca="1">'Шестипредметные наборы'!$G110/INDIRECT(ADDRESS(MATCH(A2870,Таблицы!$AB$3:$AB$254)+1,6,,,Таблицы!$AB$1))</f>
        <v>#N/A</v>
      </c>
      <c r="E2870" s="5" t="e">
        <f t="shared" ca="1" si="44"/>
        <v>#N/A</v>
      </c>
    </row>
    <row r="2871" spans="1:5" hidden="1" x14ac:dyDescent="0.3">
      <c r="A2871" t="e">
        <f ca="1">IF('Шестипредметные наборы'!$G111 &gt;=Параметры!$A$2,"{"&amp;'Шестипредметные наборы'!A111&amp;", "&amp;'Шестипредметные наборы'!B111&amp;", "&amp;'Шестипредметные наборы'!C111&amp;", "&amp;'Шестипредметные наборы'!D111&amp;", "&amp;'Шестипредметные наборы'!F111&amp;"}","")</f>
        <v>#N/A</v>
      </c>
      <c r="B2871" t="e">
        <f ca="1">IF('Шестипредметные наборы'!$G111 &gt;=Параметры!$A$2,"{"&amp;'Шестипредметные наборы'!E111&amp;"}","")</f>
        <v>#N/A</v>
      </c>
      <c r="C2871" t="e">
        <f ca="1">'Шестипредметные наборы'!$G111/COUNT('Список покупок'!$A$2:$A$31)</f>
        <v>#N/A</v>
      </c>
      <c r="D2871" t="e">
        <f ca="1">'Шестипредметные наборы'!$G111/INDIRECT(ADDRESS(MATCH(A2871,Таблицы!$AB$3:$AB$254)+1,6,,,Таблицы!$AB$1))</f>
        <v>#N/A</v>
      </c>
      <c r="E2871" s="5" t="e">
        <f t="shared" ca="1" si="44"/>
        <v>#N/A</v>
      </c>
    </row>
    <row r="2872" spans="1:5" hidden="1" x14ac:dyDescent="0.3">
      <c r="A2872" t="e">
        <f ca="1">IF('Шестипредметные наборы'!$G112 &gt;=Параметры!$A$2,"{"&amp;'Шестипредметные наборы'!A112&amp;", "&amp;'Шестипредметные наборы'!B112&amp;", "&amp;'Шестипредметные наборы'!C112&amp;", "&amp;'Шестипредметные наборы'!D112&amp;", "&amp;'Шестипредметные наборы'!F112&amp;"}","")</f>
        <v>#N/A</v>
      </c>
      <c r="B2872" t="e">
        <f ca="1">IF('Шестипредметные наборы'!$G112 &gt;=Параметры!$A$2,"{"&amp;'Шестипредметные наборы'!E112&amp;"}","")</f>
        <v>#N/A</v>
      </c>
      <c r="C2872" t="e">
        <f ca="1">'Шестипредметные наборы'!$G112/COUNT('Список покупок'!$A$2:$A$31)</f>
        <v>#N/A</v>
      </c>
      <c r="D2872" t="e">
        <f ca="1">'Шестипредметные наборы'!$G112/INDIRECT(ADDRESS(MATCH(A2872,Таблицы!$AB$3:$AB$254)+1,6,,,Таблицы!$AB$1))</f>
        <v>#N/A</v>
      </c>
      <c r="E2872" s="5" t="e">
        <f t="shared" ca="1" si="44"/>
        <v>#N/A</v>
      </c>
    </row>
    <row r="2873" spans="1:5" hidden="1" x14ac:dyDescent="0.3">
      <c r="A2873" t="e">
        <f ca="1">IF('Шестипредметные наборы'!$G113 &gt;=Параметры!$A$2,"{"&amp;'Шестипредметные наборы'!A113&amp;", "&amp;'Шестипредметные наборы'!B113&amp;", "&amp;'Шестипредметные наборы'!C113&amp;", "&amp;'Шестипредметные наборы'!D113&amp;", "&amp;'Шестипредметные наборы'!F113&amp;"}","")</f>
        <v>#N/A</v>
      </c>
      <c r="B2873" t="e">
        <f ca="1">IF('Шестипредметные наборы'!$G113 &gt;=Параметры!$A$2,"{"&amp;'Шестипредметные наборы'!E113&amp;"}","")</f>
        <v>#N/A</v>
      </c>
      <c r="C2873" t="e">
        <f ca="1">'Шестипредметные наборы'!$G113/COUNT('Список покупок'!$A$2:$A$31)</f>
        <v>#N/A</v>
      </c>
      <c r="D2873" t="e">
        <f ca="1">'Шестипредметные наборы'!$G113/INDIRECT(ADDRESS(MATCH(A2873,Таблицы!$AB$3:$AB$254)+1,6,,,Таблицы!$AB$1))</f>
        <v>#N/A</v>
      </c>
      <c r="E2873" s="5" t="e">
        <f t="shared" ca="1" si="44"/>
        <v>#N/A</v>
      </c>
    </row>
    <row r="2874" spans="1:5" hidden="1" x14ac:dyDescent="0.3">
      <c r="A2874" t="e">
        <f ca="1">IF('Шестипредметные наборы'!$G114 &gt;=Параметры!$A$2,"{"&amp;'Шестипредметные наборы'!A114&amp;", "&amp;'Шестипредметные наборы'!B114&amp;", "&amp;'Шестипредметные наборы'!C114&amp;", "&amp;'Шестипредметные наборы'!D114&amp;", "&amp;'Шестипредметные наборы'!F114&amp;"}","")</f>
        <v>#N/A</v>
      </c>
      <c r="B2874" t="e">
        <f ca="1">IF('Шестипредметные наборы'!$G114 &gt;=Параметры!$A$2,"{"&amp;'Шестипредметные наборы'!E114&amp;"}","")</f>
        <v>#N/A</v>
      </c>
      <c r="C2874" t="e">
        <f ca="1">'Шестипредметные наборы'!$G114/COUNT('Список покупок'!$A$2:$A$31)</f>
        <v>#N/A</v>
      </c>
      <c r="D2874" t="e">
        <f ca="1">'Шестипредметные наборы'!$G114/INDIRECT(ADDRESS(MATCH(A2874,Таблицы!$AB$3:$AB$254)+1,6,,,Таблицы!$AB$1))</f>
        <v>#N/A</v>
      </c>
      <c r="E2874" s="5" t="e">
        <f t="shared" ca="1" si="44"/>
        <v>#N/A</v>
      </c>
    </row>
    <row r="2875" spans="1:5" hidden="1" x14ac:dyDescent="0.3">
      <c r="A2875" t="e">
        <f ca="1">IF('Шестипредметные наборы'!$G115 &gt;=Параметры!$A$2,"{"&amp;'Шестипредметные наборы'!A115&amp;", "&amp;'Шестипредметные наборы'!B115&amp;", "&amp;'Шестипредметные наборы'!C115&amp;", "&amp;'Шестипредметные наборы'!D115&amp;", "&amp;'Шестипредметные наборы'!F115&amp;"}","")</f>
        <v>#N/A</v>
      </c>
      <c r="B2875" t="e">
        <f ca="1">IF('Шестипредметные наборы'!$G115 &gt;=Параметры!$A$2,"{"&amp;'Шестипредметные наборы'!E115&amp;"}","")</f>
        <v>#N/A</v>
      </c>
      <c r="C2875" t="e">
        <f ca="1">'Шестипредметные наборы'!$G115/COUNT('Список покупок'!$A$2:$A$31)</f>
        <v>#N/A</v>
      </c>
      <c r="D2875" t="e">
        <f ca="1">'Шестипредметные наборы'!$G115/INDIRECT(ADDRESS(MATCH(A2875,Таблицы!$AB$3:$AB$254)+1,6,,,Таблицы!$AB$1))</f>
        <v>#N/A</v>
      </c>
      <c r="E2875" s="5" t="e">
        <f t="shared" ca="1" si="44"/>
        <v>#N/A</v>
      </c>
    </row>
    <row r="2876" spans="1:5" hidden="1" x14ac:dyDescent="0.3">
      <c r="A2876" t="e">
        <f ca="1">IF('Шестипредметные наборы'!$G116 &gt;=Параметры!$A$2,"{"&amp;'Шестипредметные наборы'!A116&amp;", "&amp;'Шестипредметные наборы'!B116&amp;", "&amp;'Шестипредметные наборы'!C116&amp;", "&amp;'Шестипредметные наборы'!D116&amp;", "&amp;'Шестипредметные наборы'!F116&amp;"}","")</f>
        <v>#N/A</v>
      </c>
      <c r="B2876" t="e">
        <f ca="1">IF('Шестипредметные наборы'!$G116 &gt;=Параметры!$A$2,"{"&amp;'Шестипредметные наборы'!E116&amp;"}","")</f>
        <v>#N/A</v>
      </c>
      <c r="C2876" t="e">
        <f ca="1">'Шестипредметные наборы'!$G116/COUNT('Список покупок'!$A$2:$A$31)</f>
        <v>#N/A</v>
      </c>
      <c r="D2876" t="e">
        <f ca="1">'Шестипредметные наборы'!$G116/INDIRECT(ADDRESS(MATCH(A2876,Таблицы!$AB$3:$AB$254)+1,6,,,Таблицы!$AB$1))</f>
        <v>#N/A</v>
      </c>
      <c r="E2876" s="5" t="e">
        <f t="shared" ca="1" si="44"/>
        <v>#N/A</v>
      </c>
    </row>
    <row r="2877" spans="1:5" hidden="1" x14ac:dyDescent="0.3">
      <c r="A2877" t="e">
        <f ca="1">IF('Шестипредметные наборы'!$G117 &gt;=Параметры!$A$2,"{"&amp;'Шестипредметные наборы'!A117&amp;", "&amp;'Шестипредметные наборы'!B117&amp;", "&amp;'Шестипредметные наборы'!C117&amp;", "&amp;'Шестипредметные наборы'!D117&amp;", "&amp;'Шестипредметные наборы'!F117&amp;"}","")</f>
        <v>#N/A</v>
      </c>
      <c r="B2877" t="e">
        <f ca="1">IF('Шестипредметные наборы'!$G117 &gt;=Параметры!$A$2,"{"&amp;'Шестипредметные наборы'!E117&amp;"}","")</f>
        <v>#N/A</v>
      </c>
      <c r="C2877" t="e">
        <f ca="1">'Шестипредметные наборы'!$G117/COUNT('Список покупок'!$A$2:$A$31)</f>
        <v>#N/A</v>
      </c>
      <c r="D2877" t="e">
        <f ca="1">'Шестипредметные наборы'!$G117/INDIRECT(ADDRESS(MATCH(A2877,Таблицы!$AB$3:$AB$254)+1,6,,,Таблицы!$AB$1))</f>
        <v>#N/A</v>
      </c>
      <c r="E2877" s="5" t="e">
        <f t="shared" ca="1" si="44"/>
        <v>#N/A</v>
      </c>
    </row>
    <row r="2878" spans="1:5" hidden="1" x14ac:dyDescent="0.3">
      <c r="A2878" t="e">
        <f ca="1">IF('Шестипредметные наборы'!$G118 &gt;=Параметры!$A$2,"{"&amp;'Шестипредметные наборы'!A118&amp;", "&amp;'Шестипредметные наборы'!B118&amp;", "&amp;'Шестипредметные наборы'!C118&amp;", "&amp;'Шестипредметные наборы'!D118&amp;", "&amp;'Шестипредметные наборы'!F118&amp;"}","")</f>
        <v>#N/A</v>
      </c>
      <c r="B2878" t="e">
        <f ca="1">IF('Шестипредметные наборы'!$G118 &gt;=Параметры!$A$2,"{"&amp;'Шестипредметные наборы'!E118&amp;"}","")</f>
        <v>#N/A</v>
      </c>
      <c r="C2878" t="e">
        <f ca="1">'Шестипредметные наборы'!$G118/COUNT('Список покупок'!$A$2:$A$31)</f>
        <v>#N/A</v>
      </c>
      <c r="D2878" t="e">
        <f ca="1">'Шестипредметные наборы'!$G118/INDIRECT(ADDRESS(MATCH(A2878,Таблицы!$AB$3:$AB$254)+1,6,,,Таблицы!$AB$1))</f>
        <v>#N/A</v>
      </c>
      <c r="E2878" s="5" t="e">
        <f t="shared" ca="1" si="44"/>
        <v>#N/A</v>
      </c>
    </row>
    <row r="2879" spans="1:5" hidden="1" x14ac:dyDescent="0.3">
      <c r="A2879" t="e">
        <f ca="1">IF('Шестипредметные наборы'!$G119 &gt;=Параметры!$A$2,"{"&amp;'Шестипредметные наборы'!A119&amp;", "&amp;'Шестипредметные наборы'!B119&amp;", "&amp;'Шестипредметные наборы'!C119&amp;", "&amp;'Шестипредметные наборы'!D119&amp;", "&amp;'Шестипредметные наборы'!F119&amp;"}","")</f>
        <v>#N/A</v>
      </c>
      <c r="B2879" t="e">
        <f ca="1">IF('Шестипредметные наборы'!$G119 &gt;=Параметры!$A$2,"{"&amp;'Шестипредметные наборы'!E119&amp;"}","")</f>
        <v>#N/A</v>
      </c>
      <c r="C2879" t="e">
        <f ca="1">'Шестипредметные наборы'!$G119/COUNT('Список покупок'!$A$2:$A$31)</f>
        <v>#N/A</v>
      </c>
      <c r="D2879" t="e">
        <f ca="1">'Шестипредметные наборы'!$G119/INDIRECT(ADDRESS(MATCH(A2879,Таблицы!$AB$3:$AB$254)+1,6,,,Таблицы!$AB$1))</f>
        <v>#N/A</v>
      </c>
      <c r="E2879" s="5" t="e">
        <f t="shared" ca="1" si="44"/>
        <v>#N/A</v>
      </c>
    </row>
    <row r="2880" spans="1:5" hidden="1" x14ac:dyDescent="0.3">
      <c r="A2880" t="e">
        <f ca="1">IF('Шестипредметные наборы'!$G120 &gt;=Параметры!$A$2,"{"&amp;'Шестипредметные наборы'!A120&amp;", "&amp;'Шестипредметные наборы'!B120&amp;", "&amp;'Шестипредметные наборы'!C120&amp;", "&amp;'Шестипредметные наборы'!D120&amp;", "&amp;'Шестипредметные наборы'!F120&amp;"}","")</f>
        <v>#N/A</v>
      </c>
      <c r="B2880" t="e">
        <f ca="1">IF('Шестипредметные наборы'!$G120 &gt;=Параметры!$A$2,"{"&amp;'Шестипредметные наборы'!E120&amp;"}","")</f>
        <v>#N/A</v>
      </c>
      <c r="C2880" t="e">
        <f ca="1">'Шестипредметные наборы'!$G120/COUNT('Список покупок'!$A$2:$A$31)</f>
        <v>#N/A</v>
      </c>
      <c r="D2880" t="e">
        <f ca="1">'Шестипредметные наборы'!$G120/INDIRECT(ADDRESS(MATCH(A2880,Таблицы!$AB$3:$AB$254)+1,6,,,Таблицы!$AB$1))</f>
        <v>#N/A</v>
      </c>
      <c r="E2880" s="5" t="e">
        <f t="shared" ca="1" si="44"/>
        <v>#N/A</v>
      </c>
    </row>
    <row r="2881" spans="1:5" hidden="1" x14ac:dyDescent="0.3">
      <c r="A2881" t="e">
        <f ca="1">IF('Шестипредметные наборы'!$G121 &gt;=Параметры!$A$2,"{"&amp;'Шестипредметные наборы'!A121&amp;", "&amp;'Шестипредметные наборы'!B121&amp;", "&amp;'Шестипредметные наборы'!C121&amp;", "&amp;'Шестипредметные наборы'!D121&amp;", "&amp;'Шестипредметные наборы'!F121&amp;"}","")</f>
        <v>#N/A</v>
      </c>
      <c r="B2881" t="e">
        <f ca="1">IF('Шестипредметные наборы'!$G121 &gt;=Параметры!$A$2,"{"&amp;'Шестипредметные наборы'!E121&amp;"}","")</f>
        <v>#N/A</v>
      </c>
      <c r="C2881" t="e">
        <f ca="1">'Шестипредметные наборы'!$G121/COUNT('Список покупок'!$A$2:$A$31)</f>
        <v>#N/A</v>
      </c>
      <c r="D2881" t="e">
        <f ca="1">'Шестипредметные наборы'!$G121/INDIRECT(ADDRESS(MATCH(A2881,Таблицы!$AB$3:$AB$254)+1,6,,,Таблицы!$AB$1))</f>
        <v>#N/A</v>
      </c>
      <c r="E2881" s="5" t="e">
        <f t="shared" ca="1" si="44"/>
        <v>#N/A</v>
      </c>
    </row>
    <row r="2882" spans="1:5" hidden="1" x14ac:dyDescent="0.3">
      <c r="A2882" t="e">
        <f ca="1">IF('Шестипредметные наборы'!$G122 &gt;=Параметры!$A$2,"{"&amp;'Шестипредметные наборы'!A122&amp;", "&amp;'Шестипредметные наборы'!B122&amp;", "&amp;'Шестипредметные наборы'!C122&amp;", "&amp;'Шестипредметные наборы'!D122&amp;", "&amp;'Шестипредметные наборы'!F122&amp;"}","")</f>
        <v>#N/A</v>
      </c>
      <c r="B2882" t="e">
        <f ca="1">IF('Шестипредметные наборы'!$G122 &gt;=Параметры!$A$2,"{"&amp;'Шестипредметные наборы'!E122&amp;"}","")</f>
        <v>#N/A</v>
      </c>
      <c r="C2882" t="e">
        <f ca="1">'Шестипредметные наборы'!$G122/COUNT('Список покупок'!$A$2:$A$31)</f>
        <v>#N/A</v>
      </c>
      <c r="D2882" t="e">
        <f ca="1">'Шестипредметные наборы'!$G122/INDIRECT(ADDRESS(MATCH(A2882,Таблицы!$AB$3:$AB$254)+1,6,,,Таблицы!$AB$1))</f>
        <v>#N/A</v>
      </c>
      <c r="E2882" s="5" t="e">
        <f t="shared" ca="1" si="44"/>
        <v>#N/A</v>
      </c>
    </row>
    <row r="2883" spans="1:5" hidden="1" x14ac:dyDescent="0.3">
      <c r="A2883" t="e">
        <f ca="1">IF('Шестипредметные наборы'!$G123 &gt;=Параметры!$A$2,"{"&amp;'Шестипредметные наборы'!A123&amp;", "&amp;'Шестипредметные наборы'!B123&amp;", "&amp;'Шестипредметные наборы'!C123&amp;", "&amp;'Шестипредметные наборы'!D123&amp;", "&amp;'Шестипредметные наборы'!F123&amp;"}","")</f>
        <v>#N/A</v>
      </c>
      <c r="B2883" t="e">
        <f ca="1">IF('Шестипредметные наборы'!$G123 &gt;=Параметры!$A$2,"{"&amp;'Шестипредметные наборы'!E123&amp;"}","")</f>
        <v>#N/A</v>
      </c>
      <c r="C2883" t="e">
        <f ca="1">'Шестипредметные наборы'!$G123/COUNT('Список покупок'!$A$2:$A$31)</f>
        <v>#N/A</v>
      </c>
      <c r="D2883" t="e">
        <f ca="1">'Шестипредметные наборы'!$G123/INDIRECT(ADDRESS(MATCH(A2883,Таблицы!$AB$3:$AB$254)+1,6,,,Таблицы!$AB$1))</f>
        <v>#N/A</v>
      </c>
      <c r="E2883" s="5" t="e">
        <f t="shared" ca="1" si="44"/>
        <v>#N/A</v>
      </c>
    </row>
    <row r="2884" spans="1:5" hidden="1" x14ac:dyDescent="0.3">
      <c r="A2884" t="e">
        <f ca="1">IF('Шестипредметные наборы'!$G124 &gt;=Параметры!$A$2,"{"&amp;'Шестипредметные наборы'!A124&amp;", "&amp;'Шестипредметные наборы'!B124&amp;", "&amp;'Шестипредметные наборы'!C124&amp;", "&amp;'Шестипредметные наборы'!D124&amp;", "&amp;'Шестипредметные наборы'!F124&amp;"}","")</f>
        <v>#N/A</v>
      </c>
      <c r="B2884" t="e">
        <f ca="1">IF('Шестипредметные наборы'!$G124 &gt;=Параметры!$A$2,"{"&amp;'Шестипредметные наборы'!E124&amp;"}","")</f>
        <v>#N/A</v>
      </c>
      <c r="C2884" t="e">
        <f ca="1">'Шестипредметные наборы'!$G124/COUNT('Список покупок'!$A$2:$A$31)</f>
        <v>#N/A</v>
      </c>
      <c r="D2884" t="e">
        <f ca="1">'Шестипредметные наборы'!$G124/INDIRECT(ADDRESS(MATCH(A2884,Таблицы!$AB$3:$AB$254)+1,6,,,Таблицы!$AB$1))</f>
        <v>#N/A</v>
      </c>
      <c r="E2884" s="5" t="e">
        <f t="shared" ca="1" si="44"/>
        <v>#N/A</v>
      </c>
    </row>
    <row r="2885" spans="1:5" hidden="1" x14ac:dyDescent="0.3">
      <c r="A2885" t="e">
        <f ca="1">IF('Шестипредметные наборы'!$G125 &gt;=Параметры!$A$2,"{"&amp;'Шестипредметные наборы'!A125&amp;", "&amp;'Шестипредметные наборы'!B125&amp;", "&amp;'Шестипредметные наборы'!C125&amp;", "&amp;'Шестипредметные наборы'!D125&amp;", "&amp;'Шестипредметные наборы'!F125&amp;"}","")</f>
        <v>#N/A</v>
      </c>
      <c r="B2885" t="e">
        <f ca="1">IF('Шестипредметные наборы'!$G125 &gt;=Параметры!$A$2,"{"&amp;'Шестипредметные наборы'!E125&amp;"}","")</f>
        <v>#N/A</v>
      </c>
      <c r="C2885" t="e">
        <f ca="1">'Шестипредметные наборы'!$G125/COUNT('Список покупок'!$A$2:$A$31)</f>
        <v>#N/A</v>
      </c>
      <c r="D2885" t="e">
        <f ca="1">'Шестипредметные наборы'!$G125/INDIRECT(ADDRESS(MATCH(A2885,Таблицы!$AB$3:$AB$254)+1,6,,,Таблицы!$AB$1))</f>
        <v>#N/A</v>
      </c>
      <c r="E2885" s="5" t="e">
        <f t="shared" ref="E2885:E2948" ca="1" si="45">C2885*D2885</f>
        <v>#N/A</v>
      </c>
    </row>
    <row r="2886" spans="1:5" hidden="1" x14ac:dyDescent="0.3">
      <c r="A2886" t="e">
        <f ca="1">IF('Шестипредметные наборы'!$G126 &gt;=Параметры!$A$2,"{"&amp;'Шестипредметные наборы'!A126&amp;", "&amp;'Шестипредметные наборы'!B126&amp;", "&amp;'Шестипредметные наборы'!C126&amp;", "&amp;'Шестипредметные наборы'!D126&amp;", "&amp;'Шестипредметные наборы'!F126&amp;"}","")</f>
        <v>#N/A</v>
      </c>
      <c r="B2886" t="e">
        <f ca="1">IF('Шестипредметные наборы'!$G126 &gt;=Параметры!$A$2,"{"&amp;'Шестипредметные наборы'!E126&amp;"}","")</f>
        <v>#N/A</v>
      </c>
      <c r="C2886" t="e">
        <f ca="1">'Шестипредметные наборы'!$G126/COUNT('Список покупок'!$A$2:$A$31)</f>
        <v>#N/A</v>
      </c>
      <c r="D2886" t="e">
        <f ca="1">'Шестипредметные наборы'!$G126/INDIRECT(ADDRESS(MATCH(A2886,Таблицы!$AB$3:$AB$254)+1,6,,,Таблицы!$AB$1))</f>
        <v>#N/A</v>
      </c>
      <c r="E2886" s="5" t="e">
        <f t="shared" ca="1" si="45"/>
        <v>#N/A</v>
      </c>
    </row>
    <row r="2887" spans="1:5" hidden="1" x14ac:dyDescent="0.3">
      <c r="A2887" t="e">
        <f ca="1">IF('Шестипредметные наборы'!$G127 &gt;=Параметры!$A$2,"{"&amp;'Шестипредметные наборы'!A127&amp;", "&amp;'Шестипредметные наборы'!B127&amp;", "&amp;'Шестипредметные наборы'!C127&amp;", "&amp;'Шестипредметные наборы'!D127&amp;", "&amp;'Шестипредметные наборы'!F127&amp;"}","")</f>
        <v>#N/A</v>
      </c>
      <c r="B2887" t="e">
        <f ca="1">IF('Шестипредметные наборы'!$G127 &gt;=Параметры!$A$2,"{"&amp;'Шестипредметные наборы'!E127&amp;"}","")</f>
        <v>#N/A</v>
      </c>
      <c r="C2887" t="e">
        <f ca="1">'Шестипредметные наборы'!$G127/COUNT('Список покупок'!$A$2:$A$31)</f>
        <v>#N/A</v>
      </c>
      <c r="D2887" t="e">
        <f ca="1">'Шестипредметные наборы'!$G127/INDIRECT(ADDRESS(MATCH(A2887,Таблицы!$AB$3:$AB$254)+1,6,,,Таблицы!$AB$1))</f>
        <v>#N/A</v>
      </c>
      <c r="E2887" s="5" t="e">
        <f t="shared" ca="1" si="45"/>
        <v>#N/A</v>
      </c>
    </row>
    <row r="2888" spans="1:5" hidden="1" x14ac:dyDescent="0.3">
      <c r="A2888" t="e">
        <f ca="1">IF('Шестипредметные наборы'!$G128 &gt;=Параметры!$A$2,"{"&amp;'Шестипредметные наборы'!A128&amp;", "&amp;'Шестипредметные наборы'!B128&amp;", "&amp;'Шестипредметные наборы'!C128&amp;", "&amp;'Шестипредметные наборы'!D128&amp;", "&amp;'Шестипредметные наборы'!F128&amp;"}","")</f>
        <v>#N/A</v>
      </c>
      <c r="B2888" t="e">
        <f ca="1">IF('Шестипредметные наборы'!$G128 &gt;=Параметры!$A$2,"{"&amp;'Шестипредметные наборы'!E128&amp;"}","")</f>
        <v>#N/A</v>
      </c>
      <c r="C2888" t="e">
        <f ca="1">'Шестипредметные наборы'!$G128/COUNT('Список покупок'!$A$2:$A$31)</f>
        <v>#N/A</v>
      </c>
      <c r="D2888" t="e">
        <f ca="1">'Шестипредметные наборы'!$G128/INDIRECT(ADDRESS(MATCH(A2888,Таблицы!$AB$3:$AB$254)+1,6,,,Таблицы!$AB$1))</f>
        <v>#N/A</v>
      </c>
      <c r="E2888" s="5" t="e">
        <f t="shared" ca="1" si="45"/>
        <v>#N/A</v>
      </c>
    </row>
    <row r="2889" spans="1:5" hidden="1" x14ac:dyDescent="0.3">
      <c r="A2889" t="e">
        <f ca="1">IF('Шестипредметные наборы'!$G129 &gt;=Параметры!$A$2,"{"&amp;'Шестипредметные наборы'!A129&amp;", "&amp;'Шестипредметные наборы'!B129&amp;", "&amp;'Шестипредметные наборы'!C129&amp;", "&amp;'Шестипредметные наборы'!D129&amp;", "&amp;'Шестипредметные наборы'!F129&amp;"}","")</f>
        <v>#N/A</v>
      </c>
      <c r="B2889" t="e">
        <f ca="1">IF('Шестипредметные наборы'!$G129 &gt;=Параметры!$A$2,"{"&amp;'Шестипредметные наборы'!E129&amp;"}","")</f>
        <v>#N/A</v>
      </c>
      <c r="C2889" t="e">
        <f ca="1">'Шестипредметные наборы'!$G129/COUNT('Список покупок'!$A$2:$A$31)</f>
        <v>#N/A</v>
      </c>
      <c r="D2889" t="e">
        <f ca="1">'Шестипредметные наборы'!$G129/INDIRECT(ADDRESS(MATCH(A2889,Таблицы!$AB$3:$AB$254)+1,6,,,Таблицы!$AB$1))</f>
        <v>#N/A</v>
      </c>
      <c r="E2889" s="5" t="e">
        <f t="shared" ca="1" si="45"/>
        <v>#N/A</v>
      </c>
    </row>
    <row r="2890" spans="1:5" hidden="1" x14ac:dyDescent="0.3">
      <c r="A2890" t="e">
        <f ca="1">IF('Шестипредметные наборы'!$G130 &gt;=Параметры!$A$2,"{"&amp;'Шестипредметные наборы'!A130&amp;", "&amp;'Шестипредметные наборы'!B130&amp;", "&amp;'Шестипредметные наборы'!C130&amp;", "&amp;'Шестипредметные наборы'!D130&amp;", "&amp;'Шестипредметные наборы'!F130&amp;"}","")</f>
        <v>#N/A</v>
      </c>
      <c r="B2890" t="e">
        <f ca="1">IF('Шестипредметные наборы'!$G130 &gt;=Параметры!$A$2,"{"&amp;'Шестипредметные наборы'!E130&amp;"}","")</f>
        <v>#N/A</v>
      </c>
      <c r="C2890" t="e">
        <f ca="1">'Шестипредметные наборы'!$G130/COUNT('Список покупок'!$A$2:$A$31)</f>
        <v>#N/A</v>
      </c>
      <c r="D2890" t="e">
        <f ca="1">'Шестипредметные наборы'!$G130/INDIRECT(ADDRESS(MATCH(A2890,Таблицы!$AB$3:$AB$254)+1,6,,,Таблицы!$AB$1))</f>
        <v>#N/A</v>
      </c>
      <c r="E2890" s="5" t="e">
        <f t="shared" ca="1" si="45"/>
        <v>#N/A</v>
      </c>
    </row>
    <row r="2891" spans="1:5" hidden="1" x14ac:dyDescent="0.3">
      <c r="A2891" t="e">
        <f ca="1">IF('Шестипредметные наборы'!$G131 &gt;=Параметры!$A$2,"{"&amp;'Шестипредметные наборы'!A131&amp;", "&amp;'Шестипредметные наборы'!B131&amp;", "&amp;'Шестипредметные наборы'!C131&amp;", "&amp;'Шестипредметные наборы'!D131&amp;", "&amp;'Шестипредметные наборы'!F131&amp;"}","")</f>
        <v>#N/A</v>
      </c>
      <c r="B2891" t="e">
        <f ca="1">IF('Шестипредметные наборы'!$G131 &gt;=Параметры!$A$2,"{"&amp;'Шестипредметные наборы'!E131&amp;"}","")</f>
        <v>#N/A</v>
      </c>
      <c r="C2891" t="e">
        <f ca="1">'Шестипредметные наборы'!$G131/COUNT('Список покупок'!$A$2:$A$31)</f>
        <v>#N/A</v>
      </c>
      <c r="D2891" t="e">
        <f ca="1">'Шестипредметные наборы'!$G131/INDIRECT(ADDRESS(MATCH(A2891,Таблицы!$AB$3:$AB$254)+1,6,,,Таблицы!$AB$1))</f>
        <v>#N/A</v>
      </c>
      <c r="E2891" s="5" t="e">
        <f t="shared" ca="1" si="45"/>
        <v>#N/A</v>
      </c>
    </row>
    <row r="2892" spans="1:5" hidden="1" x14ac:dyDescent="0.3">
      <c r="A2892" t="e">
        <f ca="1">IF('Шестипредметные наборы'!$G132 &gt;=Параметры!$A$2,"{"&amp;'Шестипредметные наборы'!A132&amp;", "&amp;'Шестипредметные наборы'!B132&amp;", "&amp;'Шестипредметные наборы'!C132&amp;", "&amp;'Шестипредметные наборы'!D132&amp;", "&amp;'Шестипредметные наборы'!F132&amp;"}","")</f>
        <v>#N/A</v>
      </c>
      <c r="B2892" t="e">
        <f ca="1">IF('Шестипредметные наборы'!$G132 &gt;=Параметры!$A$2,"{"&amp;'Шестипредметные наборы'!E132&amp;"}","")</f>
        <v>#N/A</v>
      </c>
      <c r="C2892" t="e">
        <f ca="1">'Шестипредметные наборы'!$G132/COUNT('Список покупок'!$A$2:$A$31)</f>
        <v>#N/A</v>
      </c>
      <c r="D2892" t="e">
        <f ca="1">'Шестипредметные наборы'!$G132/INDIRECT(ADDRESS(MATCH(A2892,Таблицы!$AB$3:$AB$254)+1,6,,,Таблицы!$AB$1))</f>
        <v>#N/A</v>
      </c>
      <c r="E2892" s="5" t="e">
        <f t="shared" ca="1" si="45"/>
        <v>#N/A</v>
      </c>
    </row>
    <row r="2893" spans="1:5" hidden="1" x14ac:dyDescent="0.3">
      <c r="A2893" t="e">
        <f ca="1">IF('Шестипредметные наборы'!$G133 &gt;=Параметры!$A$2,"{"&amp;'Шестипредметные наборы'!A133&amp;", "&amp;'Шестипредметные наборы'!B133&amp;", "&amp;'Шестипредметные наборы'!C133&amp;", "&amp;'Шестипредметные наборы'!D133&amp;", "&amp;'Шестипредметные наборы'!F133&amp;"}","")</f>
        <v>#N/A</v>
      </c>
      <c r="B2893" t="e">
        <f ca="1">IF('Шестипредметные наборы'!$G133 &gt;=Параметры!$A$2,"{"&amp;'Шестипредметные наборы'!E133&amp;"}","")</f>
        <v>#N/A</v>
      </c>
      <c r="C2893" t="e">
        <f ca="1">'Шестипредметные наборы'!$G133/COUNT('Список покупок'!$A$2:$A$31)</f>
        <v>#N/A</v>
      </c>
      <c r="D2893" t="e">
        <f ca="1">'Шестипредметные наборы'!$G133/INDIRECT(ADDRESS(MATCH(A2893,Таблицы!$AB$3:$AB$254)+1,6,,,Таблицы!$AB$1))</f>
        <v>#N/A</v>
      </c>
      <c r="E2893" s="5" t="e">
        <f t="shared" ca="1" si="45"/>
        <v>#N/A</v>
      </c>
    </row>
    <row r="2894" spans="1:5" hidden="1" x14ac:dyDescent="0.3">
      <c r="A2894" t="e">
        <f ca="1">IF('Шестипредметные наборы'!$G134 &gt;=Параметры!$A$2,"{"&amp;'Шестипредметные наборы'!A134&amp;", "&amp;'Шестипредметные наборы'!B134&amp;", "&amp;'Шестипредметные наборы'!C134&amp;", "&amp;'Шестипредметные наборы'!D134&amp;", "&amp;'Шестипредметные наборы'!F134&amp;"}","")</f>
        <v>#N/A</v>
      </c>
      <c r="B2894" t="e">
        <f ca="1">IF('Шестипредметные наборы'!$G134 &gt;=Параметры!$A$2,"{"&amp;'Шестипредметные наборы'!E134&amp;"}","")</f>
        <v>#N/A</v>
      </c>
      <c r="C2894" t="e">
        <f ca="1">'Шестипредметные наборы'!$G134/COUNT('Список покупок'!$A$2:$A$31)</f>
        <v>#N/A</v>
      </c>
      <c r="D2894" t="e">
        <f ca="1">'Шестипредметные наборы'!$G134/INDIRECT(ADDRESS(MATCH(A2894,Таблицы!$AB$3:$AB$254)+1,6,,,Таблицы!$AB$1))</f>
        <v>#N/A</v>
      </c>
      <c r="E2894" s="5" t="e">
        <f t="shared" ca="1" si="45"/>
        <v>#N/A</v>
      </c>
    </row>
    <row r="2895" spans="1:5" hidden="1" x14ac:dyDescent="0.3">
      <c r="A2895" t="e">
        <f ca="1">IF('Шестипредметные наборы'!$G135 &gt;=Параметры!$A$2,"{"&amp;'Шестипредметные наборы'!A135&amp;", "&amp;'Шестипредметные наборы'!B135&amp;", "&amp;'Шестипредметные наборы'!C135&amp;", "&amp;'Шестипредметные наборы'!D135&amp;", "&amp;'Шестипредметные наборы'!F135&amp;"}","")</f>
        <v>#N/A</v>
      </c>
      <c r="B2895" t="e">
        <f ca="1">IF('Шестипредметные наборы'!$G135 &gt;=Параметры!$A$2,"{"&amp;'Шестипредметные наборы'!E135&amp;"}","")</f>
        <v>#N/A</v>
      </c>
      <c r="C2895" t="e">
        <f ca="1">'Шестипредметные наборы'!$G135/COUNT('Список покупок'!$A$2:$A$31)</f>
        <v>#N/A</v>
      </c>
      <c r="D2895" t="e">
        <f ca="1">'Шестипредметные наборы'!$G135/INDIRECT(ADDRESS(MATCH(A2895,Таблицы!$AB$3:$AB$254)+1,6,,,Таблицы!$AB$1))</f>
        <v>#N/A</v>
      </c>
      <c r="E2895" s="5" t="e">
        <f t="shared" ca="1" si="45"/>
        <v>#N/A</v>
      </c>
    </row>
    <row r="2896" spans="1:5" hidden="1" x14ac:dyDescent="0.3">
      <c r="A2896" t="e">
        <f ca="1">IF('Шестипредметные наборы'!$G136 &gt;=Параметры!$A$2,"{"&amp;'Шестипредметные наборы'!A136&amp;", "&amp;'Шестипредметные наборы'!B136&amp;", "&amp;'Шестипредметные наборы'!C136&amp;", "&amp;'Шестипредметные наборы'!D136&amp;", "&amp;'Шестипредметные наборы'!F136&amp;"}","")</f>
        <v>#N/A</v>
      </c>
      <c r="B2896" t="e">
        <f ca="1">IF('Шестипредметные наборы'!$G136 &gt;=Параметры!$A$2,"{"&amp;'Шестипредметные наборы'!E136&amp;"}","")</f>
        <v>#N/A</v>
      </c>
      <c r="C2896" t="e">
        <f ca="1">'Шестипредметные наборы'!$G136/COUNT('Список покупок'!$A$2:$A$31)</f>
        <v>#N/A</v>
      </c>
      <c r="D2896" t="e">
        <f ca="1">'Шестипредметные наборы'!$G136/INDIRECT(ADDRESS(MATCH(A2896,Таблицы!$AB$3:$AB$254)+1,6,,,Таблицы!$AB$1))</f>
        <v>#N/A</v>
      </c>
      <c r="E2896" s="5" t="e">
        <f t="shared" ca="1" si="45"/>
        <v>#N/A</v>
      </c>
    </row>
    <row r="2897" spans="1:5" hidden="1" x14ac:dyDescent="0.3">
      <c r="A2897" t="e">
        <f ca="1">IF('Шестипредметные наборы'!$G137 &gt;=Параметры!$A$2,"{"&amp;'Шестипредметные наборы'!A137&amp;", "&amp;'Шестипредметные наборы'!B137&amp;", "&amp;'Шестипредметные наборы'!C137&amp;", "&amp;'Шестипредметные наборы'!D137&amp;", "&amp;'Шестипредметные наборы'!F137&amp;"}","")</f>
        <v>#N/A</v>
      </c>
      <c r="B2897" t="e">
        <f ca="1">IF('Шестипредметные наборы'!$G137 &gt;=Параметры!$A$2,"{"&amp;'Шестипредметные наборы'!E137&amp;"}","")</f>
        <v>#N/A</v>
      </c>
      <c r="C2897" t="e">
        <f ca="1">'Шестипредметные наборы'!$G137/COUNT('Список покупок'!$A$2:$A$31)</f>
        <v>#N/A</v>
      </c>
      <c r="D2897" t="e">
        <f ca="1">'Шестипредметные наборы'!$G137/INDIRECT(ADDRESS(MATCH(A2897,Таблицы!$AB$3:$AB$254)+1,6,,,Таблицы!$AB$1))</f>
        <v>#N/A</v>
      </c>
      <c r="E2897" s="5" t="e">
        <f t="shared" ca="1" si="45"/>
        <v>#N/A</v>
      </c>
    </row>
    <row r="2898" spans="1:5" hidden="1" x14ac:dyDescent="0.3">
      <c r="A2898" t="e">
        <f ca="1">IF('Шестипредметные наборы'!$G138 &gt;=Параметры!$A$2,"{"&amp;'Шестипредметные наборы'!A138&amp;", "&amp;'Шестипредметные наборы'!B138&amp;", "&amp;'Шестипредметные наборы'!C138&amp;", "&amp;'Шестипредметные наборы'!D138&amp;", "&amp;'Шестипредметные наборы'!F138&amp;"}","")</f>
        <v>#N/A</v>
      </c>
      <c r="B2898" t="e">
        <f ca="1">IF('Шестипредметные наборы'!$G138 &gt;=Параметры!$A$2,"{"&amp;'Шестипредметные наборы'!E138&amp;"}","")</f>
        <v>#N/A</v>
      </c>
      <c r="C2898" t="e">
        <f ca="1">'Шестипредметные наборы'!$G138/COUNT('Список покупок'!$A$2:$A$31)</f>
        <v>#N/A</v>
      </c>
      <c r="D2898" t="e">
        <f ca="1">'Шестипредметные наборы'!$G138/INDIRECT(ADDRESS(MATCH(A2898,Таблицы!$AB$3:$AB$254)+1,6,,,Таблицы!$AB$1))</f>
        <v>#N/A</v>
      </c>
      <c r="E2898" s="5" t="e">
        <f t="shared" ca="1" si="45"/>
        <v>#N/A</v>
      </c>
    </row>
    <row r="2899" spans="1:5" hidden="1" x14ac:dyDescent="0.3">
      <c r="A2899" t="e">
        <f ca="1">IF('Шестипредметные наборы'!$G139 &gt;=Параметры!$A$2,"{"&amp;'Шестипредметные наборы'!A139&amp;", "&amp;'Шестипредметные наборы'!B139&amp;", "&amp;'Шестипредметные наборы'!C139&amp;", "&amp;'Шестипредметные наборы'!D139&amp;", "&amp;'Шестипредметные наборы'!F139&amp;"}","")</f>
        <v>#N/A</v>
      </c>
      <c r="B2899" t="e">
        <f ca="1">IF('Шестипредметные наборы'!$G139 &gt;=Параметры!$A$2,"{"&amp;'Шестипредметные наборы'!E139&amp;"}","")</f>
        <v>#N/A</v>
      </c>
      <c r="C2899" t="e">
        <f ca="1">'Шестипредметные наборы'!$G139/COUNT('Список покупок'!$A$2:$A$31)</f>
        <v>#N/A</v>
      </c>
      <c r="D2899" t="e">
        <f ca="1">'Шестипредметные наборы'!$G139/INDIRECT(ADDRESS(MATCH(A2899,Таблицы!$AB$3:$AB$254)+1,6,,,Таблицы!$AB$1))</f>
        <v>#N/A</v>
      </c>
      <c r="E2899" s="5" t="e">
        <f t="shared" ca="1" si="45"/>
        <v>#N/A</v>
      </c>
    </row>
    <row r="2900" spans="1:5" hidden="1" x14ac:dyDescent="0.3">
      <c r="A2900" t="e">
        <f ca="1">IF('Шестипредметные наборы'!$G140 &gt;=Параметры!$A$2,"{"&amp;'Шестипредметные наборы'!A140&amp;", "&amp;'Шестипредметные наборы'!B140&amp;", "&amp;'Шестипредметные наборы'!C140&amp;", "&amp;'Шестипредметные наборы'!D140&amp;", "&amp;'Шестипредметные наборы'!F140&amp;"}","")</f>
        <v>#N/A</v>
      </c>
      <c r="B2900" t="e">
        <f ca="1">IF('Шестипредметные наборы'!$G140 &gt;=Параметры!$A$2,"{"&amp;'Шестипредметные наборы'!E140&amp;"}","")</f>
        <v>#N/A</v>
      </c>
      <c r="C2900" t="e">
        <f ca="1">'Шестипредметные наборы'!$G140/COUNT('Список покупок'!$A$2:$A$31)</f>
        <v>#N/A</v>
      </c>
      <c r="D2900" t="e">
        <f ca="1">'Шестипредметные наборы'!$G140/INDIRECT(ADDRESS(MATCH(A2900,Таблицы!$AB$3:$AB$254)+1,6,,,Таблицы!$AB$1))</f>
        <v>#N/A</v>
      </c>
      <c r="E2900" s="5" t="e">
        <f t="shared" ca="1" si="45"/>
        <v>#N/A</v>
      </c>
    </row>
    <row r="2901" spans="1:5" hidden="1" x14ac:dyDescent="0.3">
      <c r="A2901" t="e">
        <f ca="1">IF('Шестипредметные наборы'!$G141 &gt;=Параметры!$A$2,"{"&amp;'Шестипредметные наборы'!A141&amp;", "&amp;'Шестипредметные наборы'!B141&amp;", "&amp;'Шестипредметные наборы'!C141&amp;", "&amp;'Шестипредметные наборы'!D141&amp;", "&amp;'Шестипредметные наборы'!F141&amp;"}","")</f>
        <v>#N/A</v>
      </c>
      <c r="B2901" t="e">
        <f ca="1">IF('Шестипредметные наборы'!$G141 &gt;=Параметры!$A$2,"{"&amp;'Шестипредметные наборы'!E141&amp;"}","")</f>
        <v>#N/A</v>
      </c>
      <c r="C2901" t="e">
        <f ca="1">'Шестипредметные наборы'!$G141/COUNT('Список покупок'!$A$2:$A$31)</f>
        <v>#N/A</v>
      </c>
      <c r="D2901" t="e">
        <f ca="1">'Шестипредметные наборы'!$G141/INDIRECT(ADDRESS(MATCH(A2901,Таблицы!$AB$3:$AB$254)+1,6,,,Таблицы!$AB$1))</f>
        <v>#N/A</v>
      </c>
      <c r="E2901" s="5" t="e">
        <f t="shared" ca="1" si="45"/>
        <v>#N/A</v>
      </c>
    </row>
    <row r="2902" spans="1:5" hidden="1" x14ac:dyDescent="0.3">
      <c r="A2902" t="e">
        <f ca="1">IF('Шестипредметные наборы'!$G142 &gt;=Параметры!$A$2,"{"&amp;'Шестипредметные наборы'!A142&amp;", "&amp;'Шестипредметные наборы'!B142&amp;", "&amp;'Шестипредметные наборы'!C142&amp;", "&amp;'Шестипредметные наборы'!D142&amp;", "&amp;'Шестипредметные наборы'!F142&amp;"}","")</f>
        <v>#N/A</v>
      </c>
      <c r="B2902" t="e">
        <f ca="1">IF('Шестипредметные наборы'!$G142 &gt;=Параметры!$A$2,"{"&amp;'Шестипредметные наборы'!E142&amp;"}","")</f>
        <v>#N/A</v>
      </c>
      <c r="C2902" t="e">
        <f ca="1">'Шестипредметные наборы'!$G142/COUNT('Список покупок'!$A$2:$A$31)</f>
        <v>#N/A</v>
      </c>
      <c r="D2902" t="e">
        <f ca="1">'Шестипредметные наборы'!$G142/INDIRECT(ADDRESS(MATCH(A2902,Таблицы!$AB$3:$AB$254)+1,6,,,Таблицы!$AB$1))</f>
        <v>#N/A</v>
      </c>
      <c r="E2902" s="5" t="e">
        <f t="shared" ca="1" si="45"/>
        <v>#N/A</v>
      </c>
    </row>
    <row r="2903" spans="1:5" hidden="1" x14ac:dyDescent="0.3">
      <c r="A2903" t="e">
        <f ca="1">IF('Шестипредметные наборы'!$G143 &gt;=Параметры!$A$2,"{"&amp;'Шестипредметные наборы'!A143&amp;", "&amp;'Шестипредметные наборы'!B143&amp;", "&amp;'Шестипредметные наборы'!C143&amp;", "&amp;'Шестипредметные наборы'!D143&amp;", "&amp;'Шестипредметные наборы'!F143&amp;"}","")</f>
        <v>#N/A</v>
      </c>
      <c r="B2903" t="e">
        <f ca="1">IF('Шестипредметные наборы'!$G143 &gt;=Параметры!$A$2,"{"&amp;'Шестипредметные наборы'!E143&amp;"}","")</f>
        <v>#N/A</v>
      </c>
      <c r="C2903" t="e">
        <f ca="1">'Шестипредметные наборы'!$G143/COUNT('Список покупок'!$A$2:$A$31)</f>
        <v>#N/A</v>
      </c>
      <c r="D2903" t="e">
        <f ca="1">'Шестипредметные наборы'!$G143/INDIRECT(ADDRESS(MATCH(A2903,Таблицы!$AB$3:$AB$254)+1,6,,,Таблицы!$AB$1))</f>
        <v>#N/A</v>
      </c>
      <c r="E2903" s="5" t="e">
        <f t="shared" ca="1" si="45"/>
        <v>#N/A</v>
      </c>
    </row>
    <row r="2904" spans="1:5" hidden="1" x14ac:dyDescent="0.3">
      <c r="A2904" t="e">
        <f ca="1">IF('Шестипредметные наборы'!$G144 &gt;=Параметры!$A$2,"{"&amp;'Шестипредметные наборы'!A144&amp;", "&amp;'Шестипредметные наборы'!B144&amp;", "&amp;'Шестипредметные наборы'!C144&amp;", "&amp;'Шестипредметные наборы'!D144&amp;", "&amp;'Шестипредметные наборы'!F144&amp;"}","")</f>
        <v>#N/A</v>
      </c>
      <c r="B2904" t="e">
        <f ca="1">IF('Шестипредметные наборы'!$G144 &gt;=Параметры!$A$2,"{"&amp;'Шестипредметные наборы'!E144&amp;"}","")</f>
        <v>#N/A</v>
      </c>
      <c r="C2904" t="e">
        <f ca="1">'Шестипредметные наборы'!$G144/COUNT('Список покупок'!$A$2:$A$31)</f>
        <v>#N/A</v>
      </c>
      <c r="D2904" t="e">
        <f ca="1">'Шестипредметные наборы'!$G144/INDIRECT(ADDRESS(MATCH(A2904,Таблицы!$AB$3:$AB$254)+1,6,,,Таблицы!$AB$1))</f>
        <v>#N/A</v>
      </c>
      <c r="E2904" s="5" t="e">
        <f t="shared" ca="1" si="45"/>
        <v>#N/A</v>
      </c>
    </row>
    <row r="2905" spans="1:5" hidden="1" x14ac:dyDescent="0.3">
      <c r="A2905" t="e">
        <f ca="1">IF('Шестипредметные наборы'!$G145 &gt;=Параметры!$A$2,"{"&amp;'Шестипредметные наборы'!A145&amp;", "&amp;'Шестипредметные наборы'!B145&amp;", "&amp;'Шестипредметные наборы'!C145&amp;", "&amp;'Шестипредметные наборы'!D145&amp;", "&amp;'Шестипредметные наборы'!F145&amp;"}","")</f>
        <v>#N/A</v>
      </c>
      <c r="B2905" t="e">
        <f ca="1">IF('Шестипредметные наборы'!$G145 &gt;=Параметры!$A$2,"{"&amp;'Шестипредметные наборы'!E145&amp;"}","")</f>
        <v>#N/A</v>
      </c>
      <c r="C2905" t="e">
        <f ca="1">'Шестипредметные наборы'!$G145/COUNT('Список покупок'!$A$2:$A$31)</f>
        <v>#N/A</v>
      </c>
      <c r="D2905" t="e">
        <f ca="1">'Шестипредметные наборы'!$G145/INDIRECT(ADDRESS(MATCH(A2905,Таблицы!$AB$3:$AB$254)+1,6,,,Таблицы!$AB$1))</f>
        <v>#N/A</v>
      </c>
      <c r="E2905" s="5" t="e">
        <f t="shared" ca="1" si="45"/>
        <v>#N/A</v>
      </c>
    </row>
    <row r="2906" spans="1:5" hidden="1" x14ac:dyDescent="0.3">
      <c r="A2906" t="e">
        <f ca="1">IF('Шестипредметные наборы'!$G146 &gt;=Параметры!$A$2,"{"&amp;'Шестипредметные наборы'!A146&amp;", "&amp;'Шестипредметные наборы'!B146&amp;", "&amp;'Шестипредметные наборы'!C146&amp;", "&amp;'Шестипредметные наборы'!D146&amp;", "&amp;'Шестипредметные наборы'!F146&amp;"}","")</f>
        <v>#N/A</v>
      </c>
      <c r="B2906" t="e">
        <f ca="1">IF('Шестипредметные наборы'!$G146 &gt;=Параметры!$A$2,"{"&amp;'Шестипредметные наборы'!E146&amp;"}","")</f>
        <v>#N/A</v>
      </c>
      <c r="C2906" t="e">
        <f ca="1">'Шестипредметные наборы'!$G146/COUNT('Список покупок'!$A$2:$A$31)</f>
        <v>#N/A</v>
      </c>
      <c r="D2906" t="e">
        <f ca="1">'Шестипредметные наборы'!$G146/INDIRECT(ADDRESS(MATCH(A2906,Таблицы!$AB$3:$AB$254)+1,6,,,Таблицы!$AB$1))</f>
        <v>#N/A</v>
      </c>
      <c r="E2906" s="5" t="e">
        <f t="shared" ca="1" si="45"/>
        <v>#N/A</v>
      </c>
    </row>
    <row r="2907" spans="1:5" hidden="1" x14ac:dyDescent="0.3">
      <c r="A2907" t="e">
        <f ca="1">IF('Шестипредметные наборы'!$G147 &gt;=Параметры!$A$2,"{"&amp;'Шестипредметные наборы'!A147&amp;", "&amp;'Шестипредметные наборы'!B147&amp;", "&amp;'Шестипредметные наборы'!C147&amp;", "&amp;'Шестипредметные наборы'!D147&amp;", "&amp;'Шестипредметные наборы'!F147&amp;"}","")</f>
        <v>#N/A</v>
      </c>
      <c r="B2907" t="e">
        <f ca="1">IF('Шестипредметные наборы'!$G147 &gt;=Параметры!$A$2,"{"&amp;'Шестипредметные наборы'!E147&amp;"}","")</f>
        <v>#N/A</v>
      </c>
      <c r="C2907" t="e">
        <f ca="1">'Шестипредметные наборы'!$G147/COUNT('Список покупок'!$A$2:$A$31)</f>
        <v>#N/A</v>
      </c>
      <c r="D2907" t="e">
        <f ca="1">'Шестипредметные наборы'!$G147/INDIRECT(ADDRESS(MATCH(A2907,Таблицы!$AB$3:$AB$254)+1,6,,,Таблицы!$AB$1))</f>
        <v>#N/A</v>
      </c>
      <c r="E2907" s="5" t="e">
        <f t="shared" ca="1" si="45"/>
        <v>#N/A</v>
      </c>
    </row>
    <row r="2908" spans="1:5" hidden="1" x14ac:dyDescent="0.3">
      <c r="A2908" t="e">
        <f ca="1">IF('Шестипредметные наборы'!$G148 &gt;=Параметры!$A$2,"{"&amp;'Шестипредметные наборы'!A148&amp;", "&amp;'Шестипредметные наборы'!B148&amp;", "&amp;'Шестипредметные наборы'!C148&amp;", "&amp;'Шестипредметные наборы'!D148&amp;", "&amp;'Шестипредметные наборы'!F148&amp;"}","")</f>
        <v>#N/A</v>
      </c>
      <c r="B2908" t="e">
        <f ca="1">IF('Шестипредметные наборы'!$G148 &gt;=Параметры!$A$2,"{"&amp;'Шестипредметные наборы'!E148&amp;"}","")</f>
        <v>#N/A</v>
      </c>
      <c r="C2908" t="e">
        <f ca="1">'Шестипредметные наборы'!$G148/COUNT('Список покупок'!$A$2:$A$31)</f>
        <v>#N/A</v>
      </c>
      <c r="D2908" t="e">
        <f ca="1">'Шестипредметные наборы'!$G148/INDIRECT(ADDRESS(MATCH(A2908,Таблицы!$AB$3:$AB$254)+1,6,,,Таблицы!$AB$1))</f>
        <v>#N/A</v>
      </c>
      <c r="E2908" s="5" t="e">
        <f t="shared" ca="1" si="45"/>
        <v>#N/A</v>
      </c>
    </row>
    <row r="2909" spans="1:5" hidden="1" x14ac:dyDescent="0.3">
      <c r="A2909" t="e">
        <f ca="1">IF('Шестипредметные наборы'!$G149 &gt;=Параметры!$A$2,"{"&amp;'Шестипредметные наборы'!A149&amp;", "&amp;'Шестипредметные наборы'!B149&amp;", "&amp;'Шестипредметные наборы'!C149&amp;", "&amp;'Шестипредметные наборы'!D149&amp;", "&amp;'Шестипредметные наборы'!F149&amp;"}","")</f>
        <v>#N/A</v>
      </c>
      <c r="B2909" t="e">
        <f ca="1">IF('Шестипредметные наборы'!$G149 &gt;=Параметры!$A$2,"{"&amp;'Шестипредметные наборы'!E149&amp;"}","")</f>
        <v>#N/A</v>
      </c>
      <c r="C2909" t="e">
        <f ca="1">'Шестипредметные наборы'!$G149/COUNT('Список покупок'!$A$2:$A$31)</f>
        <v>#N/A</v>
      </c>
      <c r="D2909" t="e">
        <f ca="1">'Шестипредметные наборы'!$G149/INDIRECT(ADDRESS(MATCH(A2909,Таблицы!$AB$3:$AB$254)+1,6,,,Таблицы!$AB$1))</f>
        <v>#N/A</v>
      </c>
      <c r="E2909" s="5" t="e">
        <f t="shared" ca="1" si="45"/>
        <v>#N/A</v>
      </c>
    </row>
    <row r="2910" spans="1:5" hidden="1" x14ac:dyDescent="0.3">
      <c r="A2910" t="e">
        <f ca="1">IF('Шестипредметные наборы'!$G150 &gt;=Параметры!$A$2,"{"&amp;'Шестипредметные наборы'!A150&amp;", "&amp;'Шестипредметные наборы'!B150&amp;", "&amp;'Шестипредметные наборы'!C150&amp;", "&amp;'Шестипредметные наборы'!D150&amp;", "&amp;'Шестипредметные наборы'!F150&amp;"}","")</f>
        <v>#N/A</v>
      </c>
      <c r="B2910" t="e">
        <f ca="1">IF('Шестипредметные наборы'!$G150 &gt;=Параметры!$A$2,"{"&amp;'Шестипредметные наборы'!E150&amp;"}","")</f>
        <v>#N/A</v>
      </c>
      <c r="C2910" t="e">
        <f ca="1">'Шестипредметные наборы'!$G150/COUNT('Список покупок'!$A$2:$A$31)</f>
        <v>#N/A</v>
      </c>
      <c r="D2910" t="e">
        <f ca="1">'Шестипредметные наборы'!$G150/INDIRECT(ADDRESS(MATCH(A2910,Таблицы!$AB$3:$AB$254)+1,6,,,Таблицы!$AB$1))</f>
        <v>#N/A</v>
      </c>
      <c r="E2910" s="5" t="e">
        <f t="shared" ca="1" si="45"/>
        <v>#N/A</v>
      </c>
    </row>
    <row r="2911" spans="1:5" hidden="1" x14ac:dyDescent="0.3">
      <c r="A2911" t="e">
        <f ca="1">IF('Шестипредметные наборы'!$G151 &gt;=Параметры!$A$2,"{"&amp;'Шестипредметные наборы'!A151&amp;", "&amp;'Шестипредметные наборы'!B151&amp;", "&amp;'Шестипредметные наборы'!C151&amp;", "&amp;'Шестипредметные наборы'!D151&amp;", "&amp;'Шестипредметные наборы'!F151&amp;"}","")</f>
        <v>#N/A</v>
      </c>
      <c r="B2911" t="e">
        <f ca="1">IF('Шестипредметные наборы'!$G151 &gt;=Параметры!$A$2,"{"&amp;'Шестипредметные наборы'!E151&amp;"}","")</f>
        <v>#N/A</v>
      </c>
      <c r="C2911" t="e">
        <f ca="1">'Шестипредметные наборы'!$G151/COUNT('Список покупок'!$A$2:$A$31)</f>
        <v>#N/A</v>
      </c>
      <c r="D2911" t="e">
        <f ca="1">'Шестипредметные наборы'!$G151/INDIRECT(ADDRESS(MATCH(A2911,Таблицы!$AB$3:$AB$254)+1,6,,,Таблицы!$AB$1))</f>
        <v>#N/A</v>
      </c>
      <c r="E2911" s="5" t="e">
        <f t="shared" ca="1" si="45"/>
        <v>#N/A</v>
      </c>
    </row>
    <row r="2912" spans="1:5" hidden="1" x14ac:dyDescent="0.3">
      <c r="A2912" t="e">
        <f ca="1">IF('Шестипредметные наборы'!$G152 &gt;=Параметры!$A$2,"{"&amp;'Шестипредметные наборы'!A152&amp;", "&amp;'Шестипредметные наборы'!B152&amp;", "&amp;'Шестипредметные наборы'!C152&amp;", "&amp;'Шестипредметные наборы'!D152&amp;", "&amp;'Шестипредметные наборы'!F152&amp;"}","")</f>
        <v>#N/A</v>
      </c>
      <c r="B2912" t="e">
        <f ca="1">IF('Шестипредметные наборы'!$G152 &gt;=Параметры!$A$2,"{"&amp;'Шестипредметные наборы'!E152&amp;"}","")</f>
        <v>#N/A</v>
      </c>
      <c r="C2912" t="e">
        <f ca="1">'Шестипредметные наборы'!$G152/COUNT('Список покупок'!$A$2:$A$31)</f>
        <v>#N/A</v>
      </c>
      <c r="D2912" t="e">
        <f ca="1">'Шестипредметные наборы'!$G152/INDIRECT(ADDRESS(MATCH(A2912,Таблицы!$AB$3:$AB$254)+1,6,,,Таблицы!$AB$1))</f>
        <v>#N/A</v>
      </c>
      <c r="E2912" s="5" t="e">
        <f t="shared" ca="1" si="45"/>
        <v>#N/A</v>
      </c>
    </row>
    <row r="2913" spans="1:5" hidden="1" x14ac:dyDescent="0.3">
      <c r="A2913" t="e">
        <f ca="1">IF('Шестипредметные наборы'!$G153 &gt;=Параметры!$A$2,"{"&amp;'Шестипредметные наборы'!A153&amp;", "&amp;'Шестипредметные наборы'!B153&amp;", "&amp;'Шестипредметные наборы'!C153&amp;", "&amp;'Шестипредметные наборы'!D153&amp;", "&amp;'Шестипредметные наборы'!F153&amp;"}","")</f>
        <v>#N/A</v>
      </c>
      <c r="B2913" t="e">
        <f ca="1">IF('Шестипредметные наборы'!$G153 &gt;=Параметры!$A$2,"{"&amp;'Шестипредметные наборы'!E153&amp;"}","")</f>
        <v>#N/A</v>
      </c>
      <c r="C2913" t="e">
        <f ca="1">'Шестипредметные наборы'!$G153/COUNT('Список покупок'!$A$2:$A$31)</f>
        <v>#N/A</v>
      </c>
      <c r="D2913" t="e">
        <f ca="1">'Шестипредметные наборы'!$G153/INDIRECT(ADDRESS(MATCH(A2913,Таблицы!$AB$3:$AB$254)+1,6,,,Таблицы!$AB$1))</f>
        <v>#N/A</v>
      </c>
      <c r="E2913" s="5" t="e">
        <f t="shared" ca="1" si="45"/>
        <v>#N/A</v>
      </c>
    </row>
    <row r="2914" spans="1:5" hidden="1" x14ac:dyDescent="0.3">
      <c r="A2914" t="e">
        <f ca="1">IF('Шестипредметные наборы'!$G154 &gt;=Параметры!$A$2,"{"&amp;'Шестипредметные наборы'!A154&amp;", "&amp;'Шестипредметные наборы'!B154&amp;", "&amp;'Шестипредметные наборы'!C154&amp;", "&amp;'Шестипредметные наборы'!D154&amp;", "&amp;'Шестипредметные наборы'!F154&amp;"}","")</f>
        <v>#N/A</v>
      </c>
      <c r="B2914" t="e">
        <f ca="1">IF('Шестипредметные наборы'!$G154 &gt;=Параметры!$A$2,"{"&amp;'Шестипредметные наборы'!E154&amp;"}","")</f>
        <v>#N/A</v>
      </c>
      <c r="C2914" t="e">
        <f ca="1">'Шестипредметные наборы'!$G154/COUNT('Список покупок'!$A$2:$A$31)</f>
        <v>#N/A</v>
      </c>
      <c r="D2914" t="e">
        <f ca="1">'Шестипредметные наборы'!$G154/INDIRECT(ADDRESS(MATCH(A2914,Таблицы!$AB$3:$AB$254)+1,6,,,Таблицы!$AB$1))</f>
        <v>#N/A</v>
      </c>
      <c r="E2914" s="5" t="e">
        <f t="shared" ca="1" si="45"/>
        <v>#N/A</v>
      </c>
    </row>
    <row r="2915" spans="1:5" hidden="1" x14ac:dyDescent="0.3">
      <c r="A2915" t="e">
        <f ca="1">IF('Шестипредметные наборы'!$G155 &gt;=Параметры!$A$2,"{"&amp;'Шестипредметные наборы'!A155&amp;", "&amp;'Шестипредметные наборы'!B155&amp;", "&amp;'Шестипредметные наборы'!C155&amp;", "&amp;'Шестипредметные наборы'!D155&amp;", "&amp;'Шестипредметные наборы'!F155&amp;"}","")</f>
        <v>#N/A</v>
      </c>
      <c r="B2915" t="e">
        <f ca="1">IF('Шестипредметные наборы'!$G155 &gt;=Параметры!$A$2,"{"&amp;'Шестипредметные наборы'!E155&amp;"}","")</f>
        <v>#N/A</v>
      </c>
      <c r="C2915" t="e">
        <f ca="1">'Шестипредметные наборы'!$G155/COUNT('Список покупок'!$A$2:$A$31)</f>
        <v>#N/A</v>
      </c>
      <c r="D2915" t="e">
        <f ca="1">'Шестипредметные наборы'!$G155/INDIRECT(ADDRESS(MATCH(A2915,Таблицы!$AB$3:$AB$254)+1,6,,,Таблицы!$AB$1))</f>
        <v>#N/A</v>
      </c>
      <c r="E2915" s="5" t="e">
        <f t="shared" ca="1" si="45"/>
        <v>#N/A</v>
      </c>
    </row>
    <row r="2916" spans="1:5" hidden="1" x14ac:dyDescent="0.3">
      <c r="A2916" t="e">
        <f ca="1">IF('Шестипредметные наборы'!$G156 &gt;=Параметры!$A$2,"{"&amp;'Шестипредметные наборы'!A156&amp;", "&amp;'Шестипредметные наборы'!B156&amp;", "&amp;'Шестипредметные наборы'!C156&amp;", "&amp;'Шестипредметные наборы'!D156&amp;", "&amp;'Шестипредметные наборы'!F156&amp;"}","")</f>
        <v>#N/A</v>
      </c>
      <c r="B2916" t="e">
        <f ca="1">IF('Шестипредметные наборы'!$G156 &gt;=Параметры!$A$2,"{"&amp;'Шестипредметные наборы'!E156&amp;"}","")</f>
        <v>#N/A</v>
      </c>
      <c r="C2916" t="e">
        <f ca="1">'Шестипредметные наборы'!$G156/COUNT('Список покупок'!$A$2:$A$31)</f>
        <v>#N/A</v>
      </c>
      <c r="D2916" t="e">
        <f ca="1">'Шестипредметные наборы'!$G156/INDIRECT(ADDRESS(MATCH(A2916,Таблицы!$AB$3:$AB$254)+1,6,,,Таблицы!$AB$1))</f>
        <v>#N/A</v>
      </c>
      <c r="E2916" s="5" t="e">
        <f t="shared" ca="1" si="45"/>
        <v>#N/A</v>
      </c>
    </row>
    <row r="2917" spans="1:5" hidden="1" x14ac:dyDescent="0.3">
      <c r="A2917" t="e">
        <f ca="1">IF('Шестипредметные наборы'!$G157 &gt;=Параметры!$A$2,"{"&amp;'Шестипредметные наборы'!A157&amp;", "&amp;'Шестипредметные наборы'!B157&amp;", "&amp;'Шестипредметные наборы'!C157&amp;", "&amp;'Шестипредметные наборы'!D157&amp;", "&amp;'Шестипредметные наборы'!F157&amp;"}","")</f>
        <v>#N/A</v>
      </c>
      <c r="B2917" t="e">
        <f ca="1">IF('Шестипредметные наборы'!$G157 &gt;=Параметры!$A$2,"{"&amp;'Шестипредметные наборы'!E157&amp;"}","")</f>
        <v>#N/A</v>
      </c>
      <c r="C2917" t="e">
        <f ca="1">'Шестипредметные наборы'!$G157/COUNT('Список покупок'!$A$2:$A$31)</f>
        <v>#N/A</v>
      </c>
      <c r="D2917" t="e">
        <f ca="1">'Шестипредметные наборы'!$G157/INDIRECT(ADDRESS(MATCH(A2917,Таблицы!$AB$3:$AB$254)+1,6,,,Таблицы!$AB$1))</f>
        <v>#N/A</v>
      </c>
      <c r="E2917" s="5" t="e">
        <f t="shared" ca="1" si="45"/>
        <v>#N/A</v>
      </c>
    </row>
    <row r="2918" spans="1:5" hidden="1" x14ac:dyDescent="0.3">
      <c r="A2918" t="e">
        <f ca="1">IF('Шестипредметные наборы'!$G158 &gt;=Параметры!$A$2,"{"&amp;'Шестипредметные наборы'!A158&amp;", "&amp;'Шестипредметные наборы'!B158&amp;", "&amp;'Шестипредметные наборы'!C158&amp;", "&amp;'Шестипредметные наборы'!D158&amp;", "&amp;'Шестипредметные наборы'!F158&amp;"}","")</f>
        <v>#N/A</v>
      </c>
      <c r="B2918" t="e">
        <f ca="1">IF('Шестипредметные наборы'!$G158 &gt;=Параметры!$A$2,"{"&amp;'Шестипредметные наборы'!E158&amp;"}","")</f>
        <v>#N/A</v>
      </c>
      <c r="C2918" t="e">
        <f ca="1">'Шестипредметные наборы'!$G158/COUNT('Список покупок'!$A$2:$A$31)</f>
        <v>#N/A</v>
      </c>
      <c r="D2918" t="e">
        <f ca="1">'Шестипредметные наборы'!$G158/INDIRECT(ADDRESS(MATCH(A2918,Таблицы!$AB$3:$AB$254)+1,6,,,Таблицы!$AB$1))</f>
        <v>#N/A</v>
      </c>
      <c r="E2918" s="5" t="e">
        <f t="shared" ca="1" si="45"/>
        <v>#N/A</v>
      </c>
    </row>
    <row r="2919" spans="1:5" hidden="1" x14ac:dyDescent="0.3">
      <c r="A2919" t="e">
        <f ca="1">IF('Шестипредметные наборы'!$G159 &gt;=Параметры!$A$2,"{"&amp;'Шестипредметные наборы'!A159&amp;", "&amp;'Шестипредметные наборы'!B159&amp;", "&amp;'Шестипредметные наборы'!C159&amp;", "&amp;'Шестипредметные наборы'!D159&amp;", "&amp;'Шестипредметные наборы'!F159&amp;"}","")</f>
        <v>#N/A</v>
      </c>
      <c r="B2919" t="e">
        <f ca="1">IF('Шестипредметные наборы'!$G159 &gt;=Параметры!$A$2,"{"&amp;'Шестипредметные наборы'!E159&amp;"}","")</f>
        <v>#N/A</v>
      </c>
      <c r="C2919" t="e">
        <f ca="1">'Шестипредметные наборы'!$G159/COUNT('Список покупок'!$A$2:$A$31)</f>
        <v>#N/A</v>
      </c>
      <c r="D2919" t="e">
        <f ca="1">'Шестипредметные наборы'!$G159/INDIRECT(ADDRESS(MATCH(A2919,Таблицы!$AB$3:$AB$254)+1,6,,,Таблицы!$AB$1))</f>
        <v>#N/A</v>
      </c>
      <c r="E2919" s="5" t="e">
        <f t="shared" ca="1" si="45"/>
        <v>#N/A</v>
      </c>
    </row>
    <row r="2920" spans="1:5" hidden="1" x14ac:dyDescent="0.3">
      <c r="A2920" t="e">
        <f ca="1">IF('Шестипредметные наборы'!$G160 &gt;=Параметры!$A$2,"{"&amp;'Шестипредметные наборы'!A160&amp;", "&amp;'Шестипредметные наборы'!B160&amp;", "&amp;'Шестипредметные наборы'!C160&amp;", "&amp;'Шестипредметные наборы'!D160&amp;", "&amp;'Шестипредметные наборы'!F160&amp;"}","")</f>
        <v>#N/A</v>
      </c>
      <c r="B2920" t="e">
        <f ca="1">IF('Шестипредметные наборы'!$G160 &gt;=Параметры!$A$2,"{"&amp;'Шестипредметные наборы'!E160&amp;"}","")</f>
        <v>#N/A</v>
      </c>
      <c r="C2920" t="e">
        <f ca="1">'Шестипредметные наборы'!$G160/COUNT('Список покупок'!$A$2:$A$31)</f>
        <v>#N/A</v>
      </c>
      <c r="D2920" t="e">
        <f ca="1">'Шестипредметные наборы'!$G160/INDIRECT(ADDRESS(MATCH(A2920,Таблицы!$AB$3:$AB$254)+1,6,,,Таблицы!$AB$1))</f>
        <v>#N/A</v>
      </c>
      <c r="E2920" s="5" t="e">
        <f t="shared" ca="1" si="45"/>
        <v>#N/A</v>
      </c>
    </row>
    <row r="2921" spans="1:5" hidden="1" x14ac:dyDescent="0.3">
      <c r="A2921" t="e">
        <f ca="1">IF('Шестипредметные наборы'!$G161 &gt;=Параметры!$A$2,"{"&amp;'Шестипредметные наборы'!A161&amp;", "&amp;'Шестипредметные наборы'!B161&amp;", "&amp;'Шестипредметные наборы'!C161&amp;", "&amp;'Шестипредметные наборы'!D161&amp;", "&amp;'Шестипредметные наборы'!F161&amp;"}","")</f>
        <v>#N/A</v>
      </c>
      <c r="B2921" t="e">
        <f ca="1">IF('Шестипредметные наборы'!$G161 &gt;=Параметры!$A$2,"{"&amp;'Шестипредметные наборы'!E161&amp;"}","")</f>
        <v>#N/A</v>
      </c>
      <c r="C2921" t="e">
        <f ca="1">'Шестипредметные наборы'!$G161/COUNT('Список покупок'!$A$2:$A$31)</f>
        <v>#N/A</v>
      </c>
      <c r="D2921" t="e">
        <f ca="1">'Шестипредметные наборы'!$G161/INDIRECT(ADDRESS(MATCH(A2921,Таблицы!$AB$3:$AB$254)+1,6,,,Таблицы!$AB$1))</f>
        <v>#N/A</v>
      </c>
      <c r="E2921" s="5" t="e">
        <f t="shared" ca="1" si="45"/>
        <v>#N/A</v>
      </c>
    </row>
    <row r="2922" spans="1:5" hidden="1" x14ac:dyDescent="0.3">
      <c r="A2922" t="e">
        <f ca="1">IF('Шестипредметные наборы'!$G162 &gt;=Параметры!$A$2,"{"&amp;'Шестипредметные наборы'!A162&amp;", "&amp;'Шестипредметные наборы'!B162&amp;", "&amp;'Шестипредметные наборы'!C162&amp;", "&amp;'Шестипредметные наборы'!D162&amp;", "&amp;'Шестипредметные наборы'!F162&amp;"}","")</f>
        <v>#N/A</v>
      </c>
      <c r="B2922" t="e">
        <f ca="1">IF('Шестипредметные наборы'!$G162 &gt;=Параметры!$A$2,"{"&amp;'Шестипредметные наборы'!E162&amp;"}","")</f>
        <v>#N/A</v>
      </c>
      <c r="C2922" t="e">
        <f ca="1">'Шестипредметные наборы'!$G162/COUNT('Список покупок'!$A$2:$A$31)</f>
        <v>#N/A</v>
      </c>
      <c r="D2922" t="e">
        <f ca="1">'Шестипредметные наборы'!$G162/INDIRECT(ADDRESS(MATCH(A2922,Таблицы!$AB$3:$AB$254)+1,6,,,Таблицы!$AB$1))</f>
        <v>#N/A</v>
      </c>
      <c r="E2922" s="5" t="e">
        <f t="shared" ca="1" si="45"/>
        <v>#N/A</v>
      </c>
    </row>
    <row r="2923" spans="1:5" hidden="1" x14ac:dyDescent="0.3">
      <c r="A2923" t="e">
        <f ca="1">IF('Шестипредметные наборы'!$G163 &gt;=Параметры!$A$2,"{"&amp;'Шестипредметные наборы'!A163&amp;", "&amp;'Шестипредметные наборы'!B163&amp;", "&amp;'Шестипредметные наборы'!C163&amp;", "&amp;'Шестипредметные наборы'!D163&amp;", "&amp;'Шестипредметные наборы'!F163&amp;"}","")</f>
        <v>#N/A</v>
      </c>
      <c r="B2923" t="e">
        <f ca="1">IF('Шестипредметные наборы'!$G163 &gt;=Параметры!$A$2,"{"&amp;'Шестипредметные наборы'!E163&amp;"}","")</f>
        <v>#N/A</v>
      </c>
      <c r="C2923" t="e">
        <f ca="1">'Шестипредметные наборы'!$G163/COUNT('Список покупок'!$A$2:$A$31)</f>
        <v>#N/A</v>
      </c>
      <c r="D2923" t="e">
        <f ca="1">'Шестипредметные наборы'!$G163/INDIRECT(ADDRESS(MATCH(A2923,Таблицы!$AB$3:$AB$254)+1,6,,,Таблицы!$AB$1))</f>
        <v>#N/A</v>
      </c>
      <c r="E2923" s="5" t="e">
        <f t="shared" ca="1" si="45"/>
        <v>#N/A</v>
      </c>
    </row>
    <row r="2924" spans="1:5" hidden="1" x14ac:dyDescent="0.3">
      <c r="A2924" t="e">
        <f ca="1">IF('Шестипредметные наборы'!$G164 &gt;=Параметры!$A$2,"{"&amp;'Шестипредметные наборы'!A164&amp;", "&amp;'Шестипредметные наборы'!B164&amp;", "&amp;'Шестипредметные наборы'!C164&amp;", "&amp;'Шестипредметные наборы'!D164&amp;", "&amp;'Шестипредметные наборы'!F164&amp;"}","")</f>
        <v>#N/A</v>
      </c>
      <c r="B2924" t="e">
        <f ca="1">IF('Шестипредметные наборы'!$G164 &gt;=Параметры!$A$2,"{"&amp;'Шестипредметные наборы'!E164&amp;"}","")</f>
        <v>#N/A</v>
      </c>
      <c r="C2924" t="e">
        <f ca="1">'Шестипредметные наборы'!$G164/COUNT('Список покупок'!$A$2:$A$31)</f>
        <v>#N/A</v>
      </c>
      <c r="D2924" t="e">
        <f ca="1">'Шестипредметные наборы'!$G164/INDIRECT(ADDRESS(MATCH(A2924,Таблицы!$AB$3:$AB$254)+1,6,,,Таблицы!$AB$1))</f>
        <v>#N/A</v>
      </c>
      <c r="E2924" s="5" t="e">
        <f t="shared" ca="1" si="45"/>
        <v>#N/A</v>
      </c>
    </row>
    <row r="2925" spans="1:5" hidden="1" x14ac:dyDescent="0.3">
      <c r="A2925" t="e">
        <f ca="1">IF('Шестипредметные наборы'!$G165 &gt;=Параметры!$A$2,"{"&amp;'Шестипредметные наборы'!A165&amp;", "&amp;'Шестипредметные наборы'!B165&amp;", "&amp;'Шестипредметные наборы'!C165&amp;", "&amp;'Шестипредметные наборы'!D165&amp;", "&amp;'Шестипредметные наборы'!F165&amp;"}","")</f>
        <v>#N/A</v>
      </c>
      <c r="B2925" t="e">
        <f ca="1">IF('Шестипредметные наборы'!$G165 &gt;=Параметры!$A$2,"{"&amp;'Шестипредметные наборы'!E165&amp;"}","")</f>
        <v>#N/A</v>
      </c>
      <c r="C2925" t="e">
        <f ca="1">'Шестипредметные наборы'!$G165/COUNT('Список покупок'!$A$2:$A$31)</f>
        <v>#N/A</v>
      </c>
      <c r="D2925" t="e">
        <f ca="1">'Шестипредметные наборы'!$G165/INDIRECT(ADDRESS(MATCH(A2925,Таблицы!$AB$3:$AB$254)+1,6,,,Таблицы!$AB$1))</f>
        <v>#N/A</v>
      </c>
      <c r="E2925" s="5" t="e">
        <f t="shared" ca="1" si="45"/>
        <v>#N/A</v>
      </c>
    </row>
    <row r="2926" spans="1:5" hidden="1" x14ac:dyDescent="0.3">
      <c r="A2926" t="e">
        <f ca="1">IF('Шестипредметные наборы'!$G166 &gt;=Параметры!$A$2,"{"&amp;'Шестипредметные наборы'!A166&amp;", "&amp;'Шестипредметные наборы'!B166&amp;", "&amp;'Шестипредметные наборы'!C166&amp;", "&amp;'Шестипредметные наборы'!D166&amp;", "&amp;'Шестипредметные наборы'!F166&amp;"}","")</f>
        <v>#N/A</v>
      </c>
      <c r="B2926" t="e">
        <f ca="1">IF('Шестипредметные наборы'!$G166 &gt;=Параметры!$A$2,"{"&amp;'Шестипредметные наборы'!E166&amp;"}","")</f>
        <v>#N/A</v>
      </c>
      <c r="C2926" t="e">
        <f ca="1">'Шестипредметные наборы'!$G166/COUNT('Список покупок'!$A$2:$A$31)</f>
        <v>#N/A</v>
      </c>
      <c r="D2926" t="e">
        <f ca="1">'Шестипредметные наборы'!$G166/INDIRECT(ADDRESS(MATCH(A2926,Таблицы!$AB$3:$AB$254)+1,6,,,Таблицы!$AB$1))</f>
        <v>#N/A</v>
      </c>
      <c r="E2926" s="5" t="e">
        <f t="shared" ca="1" si="45"/>
        <v>#N/A</v>
      </c>
    </row>
    <row r="2927" spans="1:5" hidden="1" x14ac:dyDescent="0.3">
      <c r="A2927" t="e">
        <f ca="1">IF('Шестипредметные наборы'!$G167 &gt;=Параметры!$A$2,"{"&amp;'Шестипредметные наборы'!A167&amp;", "&amp;'Шестипредметные наборы'!B167&amp;", "&amp;'Шестипредметные наборы'!C167&amp;", "&amp;'Шестипредметные наборы'!D167&amp;", "&amp;'Шестипредметные наборы'!F167&amp;"}","")</f>
        <v>#N/A</v>
      </c>
      <c r="B2927" t="e">
        <f ca="1">IF('Шестипредметные наборы'!$G167 &gt;=Параметры!$A$2,"{"&amp;'Шестипредметные наборы'!E167&amp;"}","")</f>
        <v>#N/A</v>
      </c>
      <c r="C2927" t="e">
        <f ca="1">'Шестипредметные наборы'!$G167/COUNT('Список покупок'!$A$2:$A$31)</f>
        <v>#N/A</v>
      </c>
      <c r="D2927" t="e">
        <f ca="1">'Шестипредметные наборы'!$G167/INDIRECT(ADDRESS(MATCH(A2927,Таблицы!$AB$3:$AB$254)+1,6,,,Таблицы!$AB$1))</f>
        <v>#N/A</v>
      </c>
      <c r="E2927" s="5" t="e">
        <f t="shared" ca="1" si="45"/>
        <v>#N/A</v>
      </c>
    </row>
    <row r="2928" spans="1:5" hidden="1" x14ac:dyDescent="0.3">
      <c r="A2928" t="e">
        <f ca="1">IF('Шестипредметные наборы'!$G168 &gt;=Параметры!$A$2,"{"&amp;'Шестипредметные наборы'!A168&amp;", "&amp;'Шестипредметные наборы'!B168&amp;", "&amp;'Шестипредметные наборы'!C168&amp;", "&amp;'Шестипредметные наборы'!D168&amp;", "&amp;'Шестипредметные наборы'!F168&amp;"}","")</f>
        <v>#N/A</v>
      </c>
      <c r="B2928" t="e">
        <f ca="1">IF('Шестипредметные наборы'!$G168 &gt;=Параметры!$A$2,"{"&amp;'Шестипредметные наборы'!E168&amp;"}","")</f>
        <v>#N/A</v>
      </c>
      <c r="C2928" t="e">
        <f ca="1">'Шестипредметные наборы'!$G168/COUNT('Список покупок'!$A$2:$A$31)</f>
        <v>#N/A</v>
      </c>
      <c r="D2928" t="e">
        <f ca="1">'Шестипредметные наборы'!$G168/INDIRECT(ADDRESS(MATCH(A2928,Таблицы!$AB$3:$AB$254)+1,6,,,Таблицы!$AB$1))</f>
        <v>#N/A</v>
      </c>
      <c r="E2928" s="5" t="e">
        <f t="shared" ca="1" si="45"/>
        <v>#N/A</v>
      </c>
    </row>
    <row r="2929" spans="1:5" hidden="1" x14ac:dyDescent="0.3">
      <c r="A2929" t="e">
        <f ca="1">IF('Шестипредметные наборы'!$G169 &gt;=Параметры!$A$2,"{"&amp;'Шестипредметные наборы'!A169&amp;", "&amp;'Шестипредметные наборы'!B169&amp;", "&amp;'Шестипредметные наборы'!C169&amp;", "&amp;'Шестипредметные наборы'!D169&amp;", "&amp;'Шестипредметные наборы'!F169&amp;"}","")</f>
        <v>#N/A</v>
      </c>
      <c r="B2929" t="e">
        <f ca="1">IF('Шестипредметные наборы'!$G169 &gt;=Параметры!$A$2,"{"&amp;'Шестипредметные наборы'!E169&amp;"}","")</f>
        <v>#N/A</v>
      </c>
      <c r="C2929" t="e">
        <f ca="1">'Шестипредметные наборы'!$G169/COUNT('Список покупок'!$A$2:$A$31)</f>
        <v>#N/A</v>
      </c>
      <c r="D2929" t="e">
        <f ca="1">'Шестипредметные наборы'!$G169/INDIRECT(ADDRESS(MATCH(A2929,Таблицы!$AB$3:$AB$254)+1,6,,,Таблицы!$AB$1))</f>
        <v>#N/A</v>
      </c>
      <c r="E2929" s="5" t="e">
        <f t="shared" ca="1" si="45"/>
        <v>#N/A</v>
      </c>
    </row>
    <row r="2930" spans="1:5" hidden="1" x14ac:dyDescent="0.3">
      <c r="A2930" t="e">
        <f ca="1">IF('Шестипредметные наборы'!$G170 &gt;=Параметры!$A$2,"{"&amp;'Шестипредметные наборы'!A170&amp;", "&amp;'Шестипредметные наборы'!B170&amp;", "&amp;'Шестипредметные наборы'!C170&amp;", "&amp;'Шестипредметные наборы'!D170&amp;", "&amp;'Шестипредметные наборы'!F170&amp;"}","")</f>
        <v>#N/A</v>
      </c>
      <c r="B2930" t="e">
        <f ca="1">IF('Шестипредметные наборы'!$G170 &gt;=Параметры!$A$2,"{"&amp;'Шестипредметные наборы'!E170&amp;"}","")</f>
        <v>#N/A</v>
      </c>
      <c r="C2930" t="e">
        <f ca="1">'Шестипредметные наборы'!$G170/COUNT('Список покупок'!$A$2:$A$31)</f>
        <v>#N/A</v>
      </c>
      <c r="D2930" t="e">
        <f ca="1">'Шестипредметные наборы'!$G170/INDIRECT(ADDRESS(MATCH(A2930,Таблицы!$AB$3:$AB$254)+1,6,,,Таблицы!$AB$1))</f>
        <v>#N/A</v>
      </c>
      <c r="E2930" s="5" t="e">
        <f t="shared" ca="1" si="45"/>
        <v>#N/A</v>
      </c>
    </row>
    <row r="2931" spans="1:5" hidden="1" x14ac:dyDescent="0.3">
      <c r="A2931" t="e">
        <f ca="1">IF('Шестипредметные наборы'!$G171 &gt;=Параметры!$A$2,"{"&amp;'Шестипредметные наборы'!A171&amp;", "&amp;'Шестипредметные наборы'!B171&amp;", "&amp;'Шестипредметные наборы'!C171&amp;", "&amp;'Шестипредметные наборы'!D171&amp;", "&amp;'Шестипредметные наборы'!F171&amp;"}","")</f>
        <v>#N/A</v>
      </c>
      <c r="B2931" t="e">
        <f ca="1">IF('Шестипредметные наборы'!$G171 &gt;=Параметры!$A$2,"{"&amp;'Шестипредметные наборы'!E171&amp;"}","")</f>
        <v>#N/A</v>
      </c>
      <c r="C2931" t="e">
        <f ca="1">'Шестипредметные наборы'!$G171/COUNT('Список покупок'!$A$2:$A$31)</f>
        <v>#N/A</v>
      </c>
      <c r="D2931" t="e">
        <f ca="1">'Шестипредметные наборы'!$G171/INDIRECT(ADDRESS(MATCH(A2931,Таблицы!$AB$3:$AB$254)+1,6,,,Таблицы!$AB$1))</f>
        <v>#N/A</v>
      </c>
      <c r="E2931" s="5" t="e">
        <f t="shared" ca="1" si="45"/>
        <v>#N/A</v>
      </c>
    </row>
    <row r="2932" spans="1:5" hidden="1" x14ac:dyDescent="0.3">
      <c r="A2932" t="e">
        <f ca="1">IF('Шестипредметные наборы'!$G172 &gt;=Параметры!$A$2,"{"&amp;'Шестипредметные наборы'!A172&amp;", "&amp;'Шестипредметные наборы'!B172&amp;", "&amp;'Шестипредметные наборы'!C172&amp;", "&amp;'Шестипредметные наборы'!D172&amp;", "&amp;'Шестипредметные наборы'!F172&amp;"}","")</f>
        <v>#N/A</v>
      </c>
      <c r="B2932" t="e">
        <f ca="1">IF('Шестипредметные наборы'!$G172 &gt;=Параметры!$A$2,"{"&amp;'Шестипредметные наборы'!E172&amp;"}","")</f>
        <v>#N/A</v>
      </c>
      <c r="C2932" t="e">
        <f ca="1">'Шестипредметные наборы'!$G172/COUNT('Список покупок'!$A$2:$A$31)</f>
        <v>#N/A</v>
      </c>
      <c r="D2932" t="e">
        <f ca="1">'Шестипредметные наборы'!$G172/INDIRECT(ADDRESS(MATCH(A2932,Таблицы!$AB$3:$AB$254)+1,6,,,Таблицы!$AB$1))</f>
        <v>#N/A</v>
      </c>
      <c r="E2932" s="5" t="e">
        <f t="shared" ca="1" si="45"/>
        <v>#N/A</v>
      </c>
    </row>
    <row r="2933" spans="1:5" hidden="1" x14ac:dyDescent="0.3">
      <c r="A2933" t="e">
        <f ca="1">IF('Шестипредметные наборы'!$G173 &gt;=Параметры!$A$2,"{"&amp;'Шестипредметные наборы'!A173&amp;", "&amp;'Шестипредметные наборы'!B173&amp;", "&amp;'Шестипредметные наборы'!C173&amp;", "&amp;'Шестипредметные наборы'!D173&amp;", "&amp;'Шестипредметные наборы'!F173&amp;"}","")</f>
        <v>#N/A</v>
      </c>
      <c r="B2933" t="e">
        <f ca="1">IF('Шестипредметные наборы'!$G173 &gt;=Параметры!$A$2,"{"&amp;'Шестипредметные наборы'!E173&amp;"}","")</f>
        <v>#N/A</v>
      </c>
      <c r="C2933" t="e">
        <f ca="1">'Шестипредметные наборы'!$G173/COUNT('Список покупок'!$A$2:$A$31)</f>
        <v>#N/A</v>
      </c>
      <c r="D2933" t="e">
        <f ca="1">'Шестипредметные наборы'!$G173/INDIRECT(ADDRESS(MATCH(A2933,Таблицы!$AB$3:$AB$254)+1,6,,,Таблицы!$AB$1))</f>
        <v>#N/A</v>
      </c>
      <c r="E2933" s="5" t="e">
        <f t="shared" ca="1" si="45"/>
        <v>#N/A</v>
      </c>
    </row>
    <row r="2934" spans="1:5" hidden="1" x14ac:dyDescent="0.3">
      <c r="A2934" t="e">
        <f ca="1">IF('Шестипредметные наборы'!$G174 &gt;=Параметры!$A$2,"{"&amp;'Шестипредметные наборы'!A174&amp;", "&amp;'Шестипредметные наборы'!B174&amp;", "&amp;'Шестипредметные наборы'!C174&amp;", "&amp;'Шестипредметные наборы'!D174&amp;", "&amp;'Шестипредметные наборы'!F174&amp;"}","")</f>
        <v>#N/A</v>
      </c>
      <c r="B2934" t="e">
        <f ca="1">IF('Шестипредметные наборы'!$G174 &gt;=Параметры!$A$2,"{"&amp;'Шестипредметные наборы'!E174&amp;"}","")</f>
        <v>#N/A</v>
      </c>
      <c r="C2934" t="e">
        <f ca="1">'Шестипредметные наборы'!$G174/COUNT('Список покупок'!$A$2:$A$31)</f>
        <v>#N/A</v>
      </c>
      <c r="D2934" t="e">
        <f ca="1">'Шестипредметные наборы'!$G174/INDIRECT(ADDRESS(MATCH(A2934,Таблицы!$AB$3:$AB$254)+1,6,,,Таблицы!$AB$1))</f>
        <v>#N/A</v>
      </c>
      <c r="E2934" s="5" t="e">
        <f t="shared" ca="1" si="45"/>
        <v>#N/A</v>
      </c>
    </row>
    <row r="2935" spans="1:5" hidden="1" x14ac:dyDescent="0.3">
      <c r="A2935" t="e">
        <f ca="1">IF('Шестипредметные наборы'!$G175 &gt;=Параметры!$A$2,"{"&amp;'Шестипредметные наборы'!A175&amp;", "&amp;'Шестипредметные наборы'!B175&amp;", "&amp;'Шестипредметные наборы'!C175&amp;", "&amp;'Шестипредметные наборы'!D175&amp;", "&amp;'Шестипредметные наборы'!F175&amp;"}","")</f>
        <v>#N/A</v>
      </c>
      <c r="B2935" t="e">
        <f ca="1">IF('Шестипредметные наборы'!$G175 &gt;=Параметры!$A$2,"{"&amp;'Шестипредметные наборы'!E175&amp;"}","")</f>
        <v>#N/A</v>
      </c>
      <c r="C2935" t="e">
        <f ca="1">'Шестипредметные наборы'!$G175/COUNT('Список покупок'!$A$2:$A$31)</f>
        <v>#N/A</v>
      </c>
      <c r="D2935" t="e">
        <f ca="1">'Шестипредметные наборы'!$G175/INDIRECT(ADDRESS(MATCH(A2935,Таблицы!$AB$3:$AB$254)+1,6,,,Таблицы!$AB$1))</f>
        <v>#N/A</v>
      </c>
      <c r="E2935" s="5" t="e">
        <f t="shared" ca="1" si="45"/>
        <v>#N/A</v>
      </c>
    </row>
    <row r="2936" spans="1:5" hidden="1" x14ac:dyDescent="0.3">
      <c r="A2936" t="e">
        <f ca="1">IF('Шестипредметные наборы'!$G176 &gt;=Параметры!$A$2,"{"&amp;'Шестипредметные наборы'!A176&amp;", "&amp;'Шестипредметные наборы'!B176&amp;", "&amp;'Шестипредметные наборы'!C176&amp;", "&amp;'Шестипредметные наборы'!D176&amp;", "&amp;'Шестипредметные наборы'!F176&amp;"}","")</f>
        <v>#N/A</v>
      </c>
      <c r="B2936" t="e">
        <f ca="1">IF('Шестипредметные наборы'!$G176 &gt;=Параметры!$A$2,"{"&amp;'Шестипредметные наборы'!E176&amp;"}","")</f>
        <v>#N/A</v>
      </c>
      <c r="C2936" t="e">
        <f ca="1">'Шестипредметные наборы'!$G176/COUNT('Список покупок'!$A$2:$A$31)</f>
        <v>#N/A</v>
      </c>
      <c r="D2936" t="e">
        <f ca="1">'Шестипредметные наборы'!$G176/INDIRECT(ADDRESS(MATCH(A2936,Таблицы!$AB$3:$AB$254)+1,6,,,Таблицы!$AB$1))</f>
        <v>#N/A</v>
      </c>
      <c r="E2936" s="5" t="e">
        <f t="shared" ca="1" si="45"/>
        <v>#N/A</v>
      </c>
    </row>
    <row r="2937" spans="1:5" hidden="1" x14ac:dyDescent="0.3">
      <c r="A2937" t="e">
        <f ca="1">IF('Шестипредметные наборы'!$G177 &gt;=Параметры!$A$2,"{"&amp;'Шестипредметные наборы'!A177&amp;", "&amp;'Шестипредметные наборы'!B177&amp;", "&amp;'Шестипредметные наборы'!C177&amp;", "&amp;'Шестипредметные наборы'!D177&amp;", "&amp;'Шестипредметные наборы'!F177&amp;"}","")</f>
        <v>#N/A</v>
      </c>
      <c r="B2937" t="e">
        <f ca="1">IF('Шестипредметные наборы'!$G177 &gt;=Параметры!$A$2,"{"&amp;'Шестипредметные наборы'!E177&amp;"}","")</f>
        <v>#N/A</v>
      </c>
      <c r="C2937" t="e">
        <f ca="1">'Шестипредметные наборы'!$G177/COUNT('Список покупок'!$A$2:$A$31)</f>
        <v>#N/A</v>
      </c>
      <c r="D2937" t="e">
        <f ca="1">'Шестипредметные наборы'!$G177/INDIRECT(ADDRESS(MATCH(A2937,Таблицы!$AB$3:$AB$254)+1,6,,,Таблицы!$AB$1))</f>
        <v>#N/A</v>
      </c>
      <c r="E2937" s="5" t="e">
        <f t="shared" ca="1" si="45"/>
        <v>#N/A</v>
      </c>
    </row>
    <row r="2938" spans="1:5" hidden="1" x14ac:dyDescent="0.3">
      <c r="A2938" t="e">
        <f ca="1">IF('Шестипредметные наборы'!$G178 &gt;=Параметры!$A$2,"{"&amp;'Шестипредметные наборы'!A178&amp;", "&amp;'Шестипредметные наборы'!B178&amp;", "&amp;'Шестипредметные наборы'!C178&amp;", "&amp;'Шестипредметные наборы'!D178&amp;", "&amp;'Шестипредметные наборы'!F178&amp;"}","")</f>
        <v>#N/A</v>
      </c>
      <c r="B2938" t="e">
        <f ca="1">IF('Шестипредметные наборы'!$G178 &gt;=Параметры!$A$2,"{"&amp;'Шестипредметные наборы'!E178&amp;"}","")</f>
        <v>#N/A</v>
      </c>
      <c r="C2938" t="e">
        <f ca="1">'Шестипредметные наборы'!$G178/COUNT('Список покупок'!$A$2:$A$31)</f>
        <v>#N/A</v>
      </c>
      <c r="D2938" t="e">
        <f ca="1">'Шестипредметные наборы'!$G178/INDIRECT(ADDRESS(MATCH(A2938,Таблицы!$AB$3:$AB$254)+1,6,,,Таблицы!$AB$1))</f>
        <v>#N/A</v>
      </c>
      <c r="E2938" s="5" t="e">
        <f t="shared" ca="1" si="45"/>
        <v>#N/A</v>
      </c>
    </row>
    <row r="2939" spans="1:5" hidden="1" x14ac:dyDescent="0.3">
      <c r="A2939" t="e">
        <f ca="1">IF('Шестипредметные наборы'!$G179 &gt;=Параметры!$A$2,"{"&amp;'Шестипредметные наборы'!A179&amp;", "&amp;'Шестипредметные наборы'!B179&amp;", "&amp;'Шестипредметные наборы'!C179&amp;", "&amp;'Шестипредметные наборы'!D179&amp;", "&amp;'Шестипредметные наборы'!F179&amp;"}","")</f>
        <v>#N/A</v>
      </c>
      <c r="B2939" t="e">
        <f ca="1">IF('Шестипредметные наборы'!$G179 &gt;=Параметры!$A$2,"{"&amp;'Шестипредметные наборы'!E179&amp;"}","")</f>
        <v>#N/A</v>
      </c>
      <c r="C2939" t="e">
        <f ca="1">'Шестипредметные наборы'!$G179/COUNT('Список покупок'!$A$2:$A$31)</f>
        <v>#N/A</v>
      </c>
      <c r="D2939" t="e">
        <f ca="1">'Шестипредметные наборы'!$G179/INDIRECT(ADDRESS(MATCH(A2939,Таблицы!$AB$3:$AB$254)+1,6,,,Таблицы!$AB$1))</f>
        <v>#N/A</v>
      </c>
      <c r="E2939" s="5" t="e">
        <f t="shared" ca="1" si="45"/>
        <v>#N/A</v>
      </c>
    </row>
    <row r="2940" spans="1:5" hidden="1" x14ac:dyDescent="0.3">
      <c r="A2940" t="e">
        <f ca="1">IF('Шестипредметные наборы'!$G180 &gt;=Параметры!$A$2,"{"&amp;'Шестипредметные наборы'!A180&amp;", "&amp;'Шестипредметные наборы'!B180&amp;", "&amp;'Шестипредметные наборы'!C180&amp;", "&amp;'Шестипредметные наборы'!D180&amp;", "&amp;'Шестипредметные наборы'!F180&amp;"}","")</f>
        <v>#N/A</v>
      </c>
      <c r="B2940" t="e">
        <f ca="1">IF('Шестипредметные наборы'!$G180 &gt;=Параметры!$A$2,"{"&amp;'Шестипредметные наборы'!E180&amp;"}","")</f>
        <v>#N/A</v>
      </c>
      <c r="C2940" t="e">
        <f ca="1">'Шестипредметные наборы'!$G180/COUNT('Список покупок'!$A$2:$A$31)</f>
        <v>#N/A</v>
      </c>
      <c r="D2940" t="e">
        <f ca="1">'Шестипредметные наборы'!$G180/INDIRECT(ADDRESS(MATCH(A2940,Таблицы!$AB$3:$AB$254)+1,6,,,Таблицы!$AB$1))</f>
        <v>#N/A</v>
      </c>
      <c r="E2940" s="5" t="e">
        <f t="shared" ca="1" si="45"/>
        <v>#N/A</v>
      </c>
    </row>
    <row r="2941" spans="1:5" hidden="1" x14ac:dyDescent="0.3">
      <c r="A2941" t="e">
        <f ca="1">IF('Шестипредметные наборы'!$G181 &gt;=Параметры!$A$2,"{"&amp;'Шестипредметные наборы'!A181&amp;", "&amp;'Шестипредметные наборы'!B181&amp;", "&amp;'Шестипредметные наборы'!C181&amp;", "&amp;'Шестипредметные наборы'!D181&amp;", "&amp;'Шестипредметные наборы'!F181&amp;"}","")</f>
        <v>#N/A</v>
      </c>
      <c r="B2941" t="e">
        <f ca="1">IF('Шестипредметные наборы'!$G181 &gt;=Параметры!$A$2,"{"&amp;'Шестипредметные наборы'!E181&amp;"}","")</f>
        <v>#N/A</v>
      </c>
      <c r="C2941" t="e">
        <f ca="1">'Шестипредметные наборы'!$G181/COUNT('Список покупок'!$A$2:$A$31)</f>
        <v>#N/A</v>
      </c>
      <c r="D2941" t="e">
        <f ca="1">'Шестипредметные наборы'!$G181/INDIRECT(ADDRESS(MATCH(A2941,Таблицы!$AB$3:$AB$254)+1,6,,,Таблицы!$AB$1))</f>
        <v>#N/A</v>
      </c>
      <c r="E2941" s="5" t="e">
        <f t="shared" ca="1" si="45"/>
        <v>#N/A</v>
      </c>
    </row>
    <row r="2942" spans="1:5" hidden="1" x14ac:dyDescent="0.3">
      <c r="A2942" t="e">
        <f ca="1">IF('Шестипредметные наборы'!$G182 &gt;=Параметры!$A$2,"{"&amp;'Шестипредметные наборы'!A182&amp;", "&amp;'Шестипредметные наборы'!B182&amp;", "&amp;'Шестипредметные наборы'!C182&amp;", "&amp;'Шестипредметные наборы'!D182&amp;", "&amp;'Шестипредметные наборы'!F182&amp;"}","")</f>
        <v>#N/A</v>
      </c>
      <c r="B2942" t="e">
        <f ca="1">IF('Шестипредметные наборы'!$G182 &gt;=Параметры!$A$2,"{"&amp;'Шестипредметные наборы'!E182&amp;"}","")</f>
        <v>#N/A</v>
      </c>
      <c r="C2942" t="e">
        <f ca="1">'Шестипредметные наборы'!$G182/COUNT('Список покупок'!$A$2:$A$31)</f>
        <v>#N/A</v>
      </c>
      <c r="D2942" t="e">
        <f ca="1">'Шестипредметные наборы'!$G182/INDIRECT(ADDRESS(MATCH(A2942,Таблицы!$AB$3:$AB$254)+1,6,,,Таблицы!$AB$1))</f>
        <v>#N/A</v>
      </c>
      <c r="E2942" s="5" t="e">
        <f t="shared" ca="1" si="45"/>
        <v>#N/A</v>
      </c>
    </row>
    <row r="2943" spans="1:5" hidden="1" x14ac:dyDescent="0.3">
      <c r="A2943" t="e">
        <f ca="1">IF('Шестипредметные наборы'!$G183 &gt;=Параметры!$A$2,"{"&amp;'Шестипредметные наборы'!A183&amp;", "&amp;'Шестипредметные наборы'!B183&amp;", "&amp;'Шестипредметные наборы'!C183&amp;", "&amp;'Шестипредметные наборы'!D183&amp;", "&amp;'Шестипредметные наборы'!F183&amp;"}","")</f>
        <v>#N/A</v>
      </c>
      <c r="B2943" t="e">
        <f ca="1">IF('Шестипредметные наборы'!$G183 &gt;=Параметры!$A$2,"{"&amp;'Шестипредметные наборы'!E183&amp;"}","")</f>
        <v>#N/A</v>
      </c>
      <c r="C2943" t="e">
        <f ca="1">'Шестипредметные наборы'!$G183/COUNT('Список покупок'!$A$2:$A$31)</f>
        <v>#N/A</v>
      </c>
      <c r="D2943" t="e">
        <f ca="1">'Шестипредметные наборы'!$G183/INDIRECT(ADDRESS(MATCH(A2943,Таблицы!$AB$3:$AB$254)+1,6,,,Таблицы!$AB$1))</f>
        <v>#N/A</v>
      </c>
      <c r="E2943" s="5" t="e">
        <f t="shared" ca="1" si="45"/>
        <v>#N/A</v>
      </c>
    </row>
    <row r="2944" spans="1:5" hidden="1" x14ac:dyDescent="0.3">
      <c r="A2944" t="e">
        <f ca="1">IF('Шестипредметные наборы'!$G184 &gt;=Параметры!$A$2,"{"&amp;'Шестипредметные наборы'!A184&amp;", "&amp;'Шестипредметные наборы'!B184&amp;", "&amp;'Шестипредметные наборы'!C184&amp;", "&amp;'Шестипредметные наборы'!D184&amp;", "&amp;'Шестипредметные наборы'!F184&amp;"}","")</f>
        <v>#N/A</v>
      </c>
      <c r="B2944" t="e">
        <f ca="1">IF('Шестипредметные наборы'!$G184 &gt;=Параметры!$A$2,"{"&amp;'Шестипредметные наборы'!E184&amp;"}","")</f>
        <v>#N/A</v>
      </c>
      <c r="C2944" t="e">
        <f ca="1">'Шестипредметные наборы'!$G184/COUNT('Список покупок'!$A$2:$A$31)</f>
        <v>#N/A</v>
      </c>
      <c r="D2944" t="e">
        <f ca="1">'Шестипредметные наборы'!$G184/INDIRECT(ADDRESS(MATCH(A2944,Таблицы!$AB$3:$AB$254)+1,6,,,Таблицы!$AB$1))</f>
        <v>#N/A</v>
      </c>
      <c r="E2944" s="5" t="e">
        <f t="shared" ca="1" si="45"/>
        <v>#N/A</v>
      </c>
    </row>
    <row r="2945" spans="1:5" hidden="1" x14ac:dyDescent="0.3">
      <c r="A2945" t="e">
        <f ca="1">IF('Шестипредметные наборы'!$G185 &gt;=Параметры!$A$2,"{"&amp;'Шестипредметные наборы'!A185&amp;", "&amp;'Шестипредметные наборы'!B185&amp;", "&amp;'Шестипредметные наборы'!C185&amp;", "&amp;'Шестипредметные наборы'!D185&amp;", "&amp;'Шестипредметные наборы'!F185&amp;"}","")</f>
        <v>#N/A</v>
      </c>
      <c r="B2945" t="e">
        <f ca="1">IF('Шестипредметные наборы'!$G185 &gt;=Параметры!$A$2,"{"&amp;'Шестипредметные наборы'!E185&amp;"}","")</f>
        <v>#N/A</v>
      </c>
      <c r="C2945" t="e">
        <f ca="1">'Шестипредметные наборы'!$G185/COUNT('Список покупок'!$A$2:$A$31)</f>
        <v>#N/A</v>
      </c>
      <c r="D2945" t="e">
        <f ca="1">'Шестипредметные наборы'!$G185/INDIRECT(ADDRESS(MATCH(A2945,Таблицы!$AB$3:$AB$254)+1,6,,,Таблицы!$AB$1))</f>
        <v>#N/A</v>
      </c>
      <c r="E2945" s="5" t="e">
        <f t="shared" ca="1" si="45"/>
        <v>#N/A</v>
      </c>
    </row>
    <row r="2946" spans="1:5" hidden="1" x14ac:dyDescent="0.3">
      <c r="A2946" t="e">
        <f ca="1">IF('Шестипредметные наборы'!$G186 &gt;=Параметры!$A$2,"{"&amp;'Шестипредметные наборы'!A186&amp;", "&amp;'Шестипредметные наборы'!B186&amp;", "&amp;'Шестипредметные наборы'!C186&amp;", "&amp;'Шестипредметные наборы'!D186&amp;", "&amp;'Шестипредметные наборы'!F186&amp;"}","")</f>
        <v>#N/A</v>
      </c>
      <c r="B2946" t="e">
        <f ca="1">IF('Шестипредметные наборы'!$G186 &gt;=Параметры!$A$2,"{"&amp;'Шестипредметные наборы'!E186&amp;"}","")</f>
        <v>#N/A</v>
      </c>
      <c r="C2946" t="e">
        <f ca="1">'Шестипредметные наборы'!$G186/COUNT('Список покупок'!$A$2:$A$31)</f>
        <v>#N/A</v>
      </c>
      <c r="D2946" t="e">
        <f ca="1">'Шестипредметные наборы'!$G186/INDIRECT(ADDRESS(MATCH(A2946,Таблицы!$AB$3:$AB$254)+1,6,,,Таблицы!$AB$1))</f>
        <v>#N/A</v>
      </c>
      <c r="E2946" s="5" t="e">
        <f t="shared" ca="1" si="45"/>
        <v>#N/A</v>
      </c>
    </row>
    <row r="2947" spans="1:5" hidden="1" x14ac:dyDescent="0.3">
      <c r="A2947" t="e">
        <f ca="1">IF('Шестипредметные наборы'!$G187 &gt;=Параметры!$A$2,"{"&amp;'Шестипредметные наборы'!A187&amp;", "&amp;'Шестипредметные наборы'!B187&amp;", "&amp;'Шестипредметные наборы'!C187&amp;", "&amp;'Шестипредметные наборы'!D187&amp;", "&amp;'Шестипредметные наборы'!F187&amp;"}","")</f>
        <v>#N/A</v>
      </c>
      <c r="B2947" t="e">
        <f ca="1">IF('Шестипредметные наборы'!$G187 &gt;=Параметры!$A$2,"{"&amp;'Шестипредметные наборы'!E187&amp;"}","")</f>
        <v>#N/A</v>
      </c>
      <c r="C2947" t="e">
        <f ca="1">'Шестипредметные наборы'!$G187/COUNT('Список покупок'!$A$2:$A$31)</f>
        <v>#N/A</v>
      </c>
      <c r="D2947" t="e">
        <f ca="1">'Шестипредметные наборы'!$G187/INDIRECT(ADDRESS(MATCH(A2947,Таблицы!$AB$3:$AB$254)+1,6,,,Таблицы!$AB$1))</f>
        <v>#N/A</v>
      </c>
      <c r="E2947" s="5" t="e">
        <f t="shared" ca="1" si="45"/>
        <v>#N/A</v>
      </c>
    </row>
    <row r="2948" spans="1:5" hidden="1" x14ac:dyDescent="0.3">
      <c r="A2948" t="e">
        <f ca="1">IF('Шестипредметные наборы'!$G188 &gt;=Параметры!$A$2,"{"&amp;'Шестипредметные наборы'!A188&amp;", "&amp;'Шестипредметные наборы'!B188&amp;", "&amp;'Шестипредметные наборы'!C188&amp;", "&amp;'Шестипредметные наборы'!D188&amp;", "&amp;'Шестипредметные наборы'!F188&amp;"}","")</f>
        <v>#N/A</v>
      </c>
      <c r="B2948" t="e">
        <f ca="1">IF('Шестипредметные наборы'!$G188 &gt;=Параметры!$A$2,"{"&amp;'Шестипредметные наборы'!E188&amp;"}","")</f>
        <v>#N/A</v>
      </c>
      <c r="C2948" t="e">
        <f ca="1">'Шестипредметные наборы'!$G188/COUNT('Список покупок'!$A$2:$A$31)</f>
        <v>#N/A</v>
      </c>
      <c r="D2948" t="e">
        <f ca="1">'Шестипредметные наборы'!$G188/INDIRECT(ADDRESS(MATCH(A2948,Таблицы!$AB$3:$AB$254)+1,6,,,Таблицы!$AB$1))</f>
        <v>#N/A</v>
      </c>
      <c r="E2948" s="5" t="e">
        <f t="shared" ca="1" si="45"/>
        <v>#N/A</v>
      </c>
    </row>
    <row r="2949" spans="1:5" hidden="1" x14ac:dyDescent="0.3">
      <c r="A2949" t="e">
        <f ca="1">IF('Шестипредметные наборы'!$G189 &gt;=Параметры!$A$2,"{"&amp;'Шестипредметные наборы'!A189&amp;", "&amp;'Шестипредметные наборы'!B189&amp;", "&amp;'Шестипредметные наборы'!C189&amp;", "&amp;'Шестипредметные наборы'!D189&amp;", "&amp;'Шестипредметные наборы'!F189&amp;"}","")</f>
        <v>#N/A</v>
      </c>
      <c r="B2949" t="e">
        <f ca="1">IF('Шестипредметные наборы'!$G189 &gt;=Параметры!$A$2,"{"&amp;'Шестипредметные наборы'!E189&amp;"}","")</f>
        <v>#N/A</v>
      </c>
      <c r="C2949" t="e">
        <f ca="1">'Шестипредметные наборы'!$G189/COUNT('Список покупок'!$A$2:$A$31)</f>
        <v>#N/A</v>
      </c>
      <c r="D2949" t="e">
        <f ca="1">'Шестипредметные наборы'!$G189/INDIRECT(ADDRESS(MATCH(A2949,Таблицы!$AB$3:$AB$254)+1,6,,,Таблицы!$AB$1))</f>
        <v>#N/A</v>
      </c>
      <c r="E2949" s="5" t="e">
        <f t="shared" ref="E2949:E3012" ca="1" si="46">C2949*D2949</f>
        <v>#N/A</v>
      </c>
    </row>
    <row r="2950" spans="1:5" hidden="1" x14ac:dyDescent="0.3">
      <c r="A2950" t="e">
        <f ca="1">IF('Шестипредметные наборы'!$G190 &gt;=Параметры!$A$2,"{"&amp;'Шестипредметные наборы'!A190&amp;", "&amp;'Шестипредметные наборы'!B190&amp;", "&amp;'Шестипредметные наборы'!C190&amp;", "&amp;'Шестипредметные наборы'!D190&amp;", "&amp;'Шестипредметные наборы'!F190&amp;"}","")</f>
        <v>#N/A</v>
      </c>
      <c r="B2950" t="e">
        <f ca="1">IF('Шестипредметные наборы'!$G190 &gt;=Параметры!$A$2,"{"&amp;'Шестипредметные наборы'!E190&amp;"}","")</f>
        <v>#N/A</v>
      </c>
      <c r="C2950" t="e">
        <f ca="1">'Шестипредметные наборы'!$G190/COUNT('Список покупок'!$A$2:$A$31)</f>
        <v>#N/A</v>
      </c>
      <c r="D2950" t="e">
        <f ca="1">'Шестипредметные наборы'!$G190/INDIRECT(ADDRESS(MATCH(A2950,Таблицы!$AB$3:$AB$254)+1,6,,,Таблицы!$AB$1))</f>
        <v>#N/A</v>
      </c>
      <c r="E2950" s="5" t="e">
        <f t="shared" ca="1" si="46"/>
        <v>#N/A</v>
      </c>
    </row>
    <row r="2951" spans="1:5" hidden="1" x14ac:dyDescent="0.3">
      <c r="A2951" t="e">
        <f ca="1">IF('Шестипредметные наборы'!$G191 &gt;=Параметры!$A$2,"{"&amp;'Шестипредметные наборы'!A191&amp;", "&amp;'Шестипредметные наборы'!B191&amp;", "&amp;'Шестипредметные наборы'!C191&amp;", "&amp;'Шестипредметные наборы'!D191&amp;", "&amp;'Шестипредметные наборы'!F191&amp;"}","")</f>
        <v>#N/A</v>
      </c>
      <c r="B2951" t="e">
        <f ca="1">IF('Шестипредметные наборы'!$G191 &gt;=Параметры!$A$2,"{"&amp;'Шестипредметные наборы'!E191&amp;"}","")</f>
        <v>#N/A</v>
      </c>
      <c r="C2951" t="e">
        <f ca="1">'Шестипредметные наборы'!$G191/COUNT('Список покупок'!$A$2:$A$31)</f>
        <v>#N/A</v>
      </c>
      <c r="D2951" t="e">
        <f ca="1">'Шестипредметные наборы'!$G191/INDIRECT(ADDRESS(MATCH(A2951,Таблицы!$AB$3:$AB$254)+1,6,,,Таблицы!$AB$1))</f>
        <v>#N/A</v>
      </c>
      <c r="E2951" s="5" t="e">
        <f t="shared" ca="1" si="46"/>
        <v>#N/A</v>
      </c>
    </row>
    <row r="2952" spans="1:5" hidden="1" x14ac:dyDescent="0.3">
      <c r="A2952" t="e">
        <f ca="1">IF('Шестипредметные наборы'!$G192 &gt;=Параметры!$A$2,"{"&amp;'Шестипредметные наборы'!A192&amp;", "&amp;'Шестипредметные наборы'!B192&amp;", "&amp;'Шестипредметные наборы'!C192&amp;", "&amp;'Шестипредметные наборы'!D192&amp;", "&amp;'Шестипредметные наборы'!F192&amp;"}","")</f>
        <v>#N/A</v>
      </c>
      <c r="B2952" t="e">
        <f ca="1">IF('Шестипредметные наборы'!$G192 &gt;=Параметры!$A$2,"{"&amp;'Шестипредметные наборы'!E192&amp;"}","")</f>
        <v>#N/A</v>
      </c>
      <c r="C2952" t="e">
        <f ca="1">'Шестипредметные наборы'!$G192/COUNT('Список покупок'!$A$2:$A$31)</f>
        <v>#N/A</v>
      </c>
      <c r="D2952" t="e">
        <f ca="1">'Шестипредметные наборы'!$G192/INDIRECT(ADDRESS(MATCH(A2952,Таблицы!$AB$3:$AB$254)+1,6,,,Таблицы!$AB$1))</f>
        <v>#N/A</v>
      </c>
      <c r="E2952" s="5" t="e">
        <f t="shared" ca="1" si="46"/>
        <v>#N/A</v>
      </c>
    </row>
    <row r="2953" spans="1:5" hidden="1" x14ac:dyDescent="0.3">
      <c r="A2953" t="e">
        <f ca="1">IF('Шестипредметные наборы'!$G193 &gt;=Параметры!$A$2,"{"&amp;'Шестипредметные наборы'!A193&amp;", "&amp;'Шестипредметные наборы'!B193&amp;", "&amp;'Шестипредметные наборы'!C193&amp;", "&amp;'Шестипредметные наборы'!D193&amp;", "&amp;'Шестипредметные наборы'!F193&amp;"}","")</f>
        <v>#N/A</v>
      </c>
      <c r="B2953" t="e">
        <f ca="1">IF('Шестипредметные наборы'!$G193 &gt;=Параметры!$A$2,"{"&amp;'Шестипредметные наборы'!E193&amp;"}","")</f>
        <v>#N/A</v>
      </c>
      <c r="C2953" t="e">
        <f ca="1">'Шестипредметные наборы'!$G193/COUNT('Список покупок'!$A$2:$A$31)</f>
        <v>#N/A</v>
      </c>
      <c r="D2953" t="e">
        <f ca="1">'Шестипредметные наборы'!$G193/INDIRECT(ADDRESS(MATCH(A2953,Таблицы!$AB$3:$AB$254)+1,6,,,Таблицы!$AB$1))</f>
        <v>#N/A</v>
      </c>
      <c r="E2953" s="5" t="e">
        <f t="shared" ca="1" si="46"/>
        <v>#N/A</v>
      </c>
    </row>
    <row r="2954" spans="1:5" hidden="1" x14ac:dyDescent="0.3">
      <c r="A2954" t="e">
        <f ca="1">IF('Шестипредметные наборы'!$G194 &gt;=Параметры!$A$2,"{"&amp;'Шестипредметные наборы'!A194&amp;", "&amp;'Шестипредметные наборы'!B194&amp;", "&amp;'Шестипредметные наборы'!C194&amp;", "&amp;'Шестипредметные наборы'!D194&amp;", "&amp;'Шестипредметные наборы'!F194&amp;"}","")</f>
        <v>#N/A</v>
      </c>
      <c r="B2954" t="e">
        <f ca="1">IF('Шестипредметные наборы'!$G194 &gt;=Параметры!$A$2,"{"&amp;'Шестипредметные наборы'!E194&amp;"}","")</f>
        <v>#N/A</v>
      </c>
      <c r="C2954" t="e">
        <f ca="1">'Шестипредметные наборы'!$G194/COUNT('Список покупок'!$A$2:$A$31)</f>
        <v>#N/A</v>
      </c>
      <c r="D2954" t="e">
        <f ca="1">'Шестипредметные наборы'!$G194/INDIRECT(ADDRESS(MATCH(A2954,Таблицы!$AB$3:$AB$254)+1,6,,,Таблицы!$AB$1))</f>
        <v>#N/A</v>
      </c>
      <c r="E2954" s="5" t="e">
        <f t="shared" ca="1" si="46"/>
        <v>#N/A</v>
      </c>
    </row>
    <row r="2955" spans="1:5" hidden="1" x14ac:dyDescent="0.3">
      <c r="A2955" t="e">
        <f ca="1">IF('Шестипредметные наборы'!$G195 &gt;=Параметры!$A$2,"{"&amp;'Шестипредметные наборы'!A195&amp;", "&amp;'Шестипредметные наборы'!B195&amp;", "&amp;'Шестипредметные наборы'!C195&amp;", "&amp;'Шестипредметные наборы'!D195&amp;", "&amp;'Шестипредметные наборы'!F195&amp;"}","")</f>
        <v>#N/A</v>
      </c>
      <c r="B2955" t="e">
        <f ca="1">IF('Шестипредметные наборы'!$G195 &gt;=Параметры!$A$2,"{"&amp;'Шестипредметные наборы'!E195&amp;"}","")</f>
        <v>#N/A</v>
      </c>
      <c r="C2955" t="e">
        <f ca="1">'Шестипредметные наборы'!$G195/COUNT('Список покупок'!$A$2:$A$31)</f>
        <v>#N/A</v>
      </c>
      <c r="D2955" t="e">
        <f ca="1">'Шестипредметные наборы'!$G195/INDIRECT(ADDRESS(MATCH(A2955,Таблицы!$AB$3:$AB$254)+1,6,,,Таблицы!$AB$1))</f>
        <v>#N/A</v>
      </c>
      <c r="E2955" s="5" t="e">
        <f t="shared" ca="1" si="46"/>
        <v>#N/A</v>
      </c>
    </row>
    <row r="2956" spans="1:5" hidden="1" x14ac:dyDescent="0.3">
      <c r="A2956" t="e">
        <f ca="1">IF('Шестипредметные наборы'!$G196 &gt;=Параметры!$A$2,"{"&amp;'Шестипредметные наборы'!A196&amp;", "&amp;'Шестипредметные наборы'!B196&amp;", "&amp;'Шестипредметные наборы'!C196&amp;", "&amp;'Шестипредметные наборы'!D196&amp;", "&amp;'Шестипредметные наборы'!F196&amp;"}","")</f>
        <v>#N/A</v>
      </c>
      <c r="B2956" t="e">
        <f ca="1">IF('Шестипредметные наборы'!$G196 &gt;=Параметры!$A$2,"{"&amp;'Шестипредметные наборы'!E196&amp;"}","")</f>
        <v>#N/A</v>
      </c>
      <c r="C2956" t="e">
        <f ca="1">'Шестипредметные наборы'!$G196/COUNT('Список покупок'!$A$2:$A$31)</f>
        <v>#N/A</v>
      </c>
      <c r="D2956" t="e">
        <f ca="1">'Шестипредметные наборы'!$G196/INDIRECT(ADDRESS(MATCH(A2956,Таблицы!$AB$3:$AB$254)+1,6,,,Таблицы!$AB$1))</f>
        <v>#N/A</v>
      </c>
      <c r="E2956" s="5" t="e">
        <f t="shared" ca="1" si="46"/>
        <v>#N/A</v>
      </c>
    </row>
    <row r="2957" spans="1:5" hidden="1" x14ac:dyDescent="0.3">
      <c r="A2957" t="e">
        <f ca="1">IF('Шестипредметные наборы'!$G197 &gt;=Параметры!$A$2,"{"&amp;'Шестипредметные наборы'!A197&amp;", "&amp;'Шестипредметные наборы'!B197&amp;", "&amp;'Шестипредметные наборы'!C197&amp;", "&amp;'Шестипредметные наборы'!D197&amp;", "&amp;'Шестипредметные наборы'!F197&amp;"}","")</f>
        <v>#N/A</v>
      </c>
      <c r="B2957" t="e">
        <f ca="1">IF('Шестипредметные наборы'!$G197 &gt;=Параметры!$A$2,"{"&amp;'Шестипредметные наборы'!E197&amp;"}","")</f>
        <v>#N/A</v>
      </c>
      <c r="C2957" t="e">
        <f ca="1">'Шестипредметные наборы'!$G197/COUNT('Список покупок'!$A$2:$A$31)</f>
        <v>#N/A</v>
      </c>
      <c r="D2957" t="e">
        <f ca="1">'Шестипредметные наборы'!$G197/INDIRECT(ADDRESS(MATCH(A2957,Таблицы!$AB$3:$AB$254)+1,6,,,Таблицы!$AB$1))</f>
        <v>#N/A</v>
      </c>
      <c r="E2957" s="5" t="e">
        <f t="shared" ca="1" si="46"/>
        <v>#N/A</v>
      </c>
    </row>
    <row r="2958" spans="1:5" hidden="1" x14ac:dyDescent="0.3">
      <c r="A2958" t="e">
        <f ca="1">IF('Шестипредметные наборы'!$G198 &gt;=Параметры!$A$2,"{"&amp;'Шестипредметные наборы'!A198&amp;", "&amp;'Шестипредметные наборы'!B198&amp;", "&amp;'Шестипредметные наборы'!C198&amp;", "&amp;'Шестипредметные наборы'!D198&amp;", "&amp;'Шестипредметные наборы'!F198&amp;"}","")</f>
        <v>#N/A</v>
      </c>
      <c r="B2958" t="e">
        <f ca="1">IF('Шестипредметные наборы'!$G198 &gt;=Параметры!$A$2,"{"&amp;'Шестипредметные наборы'!E198&amp;"}","")</f>
        <v>#N/A</v>
      </c>
      <c r="C2958" t="e">
        <f ca="1">'Шестипредметные наборы'!$G198/COUNT('Список покупок'!$A$2:$A$31)</f>
        <v>#N/A</v>
      </c>
      <c r="D2958" t="e">
        <f ca="1">'Шестипредметные наборы'!$G198/INDIRECT(ADDRESS(MATCH(A2958,Таблицы!$AB$3:$AB$254)+1,6,,,Таблицы!$AB$1))</f>
        <v>#N/A</v>
      </c>
      <c r="E2958" s="5" t="e">
        <f t="shared" ca="1" si="46"/>
        <v>#N/A</v>
      </c>
    </row>
    <row r="2959" spans="1:5" hidden="1" x14ac:dyDescent="0.3">
      <c r="A2959" t="e">
        <f ca="1">IF('Шестипредметные наборы'!$G199 &gt;=Параметры!$A$2,"{"&amp;'Шестипредметные наборы'!A199&amp;", "&amp;'Шестипредметные наборы'!B199&amp;", "&amp;'Шестипредметные наборы'!C199&amp;", "&amp;'Шестипредметные наборы'!D199&amp;", "&amp;'Шестипредметные наборы'!F199&amp;"}","")</f>
        <v>#N/A</v>
      </c>
      <c r="B2959" t="e">
        <f ca="1">IF('Шестипредметные наборы'!$G199 &gt;=Параметры!$A$2,"{"&amp;'Шестипредметные наборы'!E199&amp;"}","")</f>
        <v>#N/A</v>
      </c>
      <c r="C2959" t="e">
        <f ca="1">'Шестипредметные наборы'!$G199/COUNT('Список покупок'!$A$2:$A$31)</f>
        <v>#N/A</v>
      </c>
      <c r="D2959" t="e">
        <f ca="1">'Шестипредметные наборы'!$G199/INDIRECT(ADDRESS(MATCH(A2959,Таблицы!$AB$3:$AB$254)+1,6,,,Таблицы!$AB$1))</f>
        <v>#N/A</v>
      </c>
      <c r="E2959" s="5" t="e">
        <f t="shared" ca="1" si="46"/>
        <v>#N/A</v>
      </c>
    </row>
    <row r="2960" spans="1:5" hidden="1" x14ac:dyDescent="0.3">
      <c r="A2960" t="e">
        <f ca="1">IF('Шестипредметные наборы'!$G200 &gt;=Параметры!$A$2,"{"&amp;'Шестипредметные наборы'!A200&amp;", "&amp;'Шестипредметные наборы'!B200&amp;", "&amp;'Шестипредметные наборы'!C200&amp;", "&amp;'Шестипредметные наборы'!D200&amp;", "&amp;'Шестипредметные наборы'!F200&amp;"}","")</f>
        <v>#N/A</v>
      </c>
      <c r="B2960" t="e">
        <f ca="1">IF('Шестипредметные наборы'!$G200 &gt;=Параметры!$A$2,"{"&amp;'Шестипредметные наборы'!E200&amp;"}","")</f>
        <v>#N/A</v>
      </c>
      <c r="C2960" t="e">
        <f ca="1">'Шестипредметные наборы'!$G200/COUNT('Список покупок'!$A$2:$A$31)</f>
        <v>#N/A</v>
      </c>
      <c r="D2960" t="e">
        <f ca="1">'Шестипредметные наборы'!$G200/INDIRECT(ADDRESS(MATCH(A2960,Таблицы!$AB$3:$AB$254)+1,6,,,Таблицы!$AB$1))</f>
        <v>#N/A</v>
      </c>
      <c r="E2960" s="5" t="e">
        <f t="shared" ca="1" si="46"/>
        <v>#N/A</v>
      </c>
    </row>
    <row r="2961" spans="1:5" hidden="1" x14ac:dyDescent="0.3">
      <c r="A2961" t="e">
        <f ca="1">IF('Шестипредметные наборы'!$G201 &gt;=Параметры!$A$2,"{"&amp;'Шестипредметные наборы'!A201&amp;", "&amp;'Шестипредметные наборы'!B201&amp;", "&amp;'Шестипредметные наборы'!C201&amp;", "&amp;'Шестипредметные наборы'!D201&amp;", "&amp;'Шестипредметные наборы'!F201&amp;"}","")</f>
        <v>#N/A</v>
      </c>
      <c r="B2961" t="e">
        <f ca="1">IF('Шестипредметные наборы'!$G201 &gt;=Параметры!$A$2,"{"&amp;'Шестипредметные наборы'!E201&amp;"}","")</f>
        <v>#N/A</v>
      </c>
      <c r="C2961" t="e">
        <f ca="1">'Шестипредметные наборы'!$G201/COUNT('Список покупок'!$A$2:$A$31)</f>
        <v>#N/A</v>
      </c>
      <c r="D2961" t="e">
        <f ca="1">'Шестипредметные наборы'!$G201/INDIRECT(ADDRESS(MATCH(A2961,Таблицы!$AB$3:$AB$254)+1,6,,,Таблицы!$AB$1))</f>
        <v>#N/A</v>
      </c>
      <c r="E2961" s="5" t="e">
        <f t="shared" ca="1" si="46"/>
        <v>#N/A</v>
      </c>
    </row>
    <row r="2962" spans="1:5" hidden="1" x14ac:dyDescent="0.3">
      <c r="A2962" t="e">
        <f ca="1">IF('Шестипредметные наборы'!$G202 &gt;=Параметры!$A$2,"{"&amp;'Шестипредметные наборы'!A202&amp;", "&amp;'Шестипредметные наборы'!B202&amp;", "&amp;'Шестипредметные наборы'!C202&amp;", "&amp;'Шестипредметные наборы'!D202&amp;", "&amp;'Шестипредметные наборы'!F202&amp;"}","")</f>
        <v>#N/A</v>
      </c>
      <c r="B2962" t="e">
        <f ca="1">IF('Шестипредметные наборы'!$G202 &gt;=Параметры!$A$2,"{"&amp;'Шестипредметные наборы'!E202&amp;"}","")</f>
        <v>#N/A</v>
      </c>
      <c r="C2962" t="e">
        <f ca="1">'Шестипредметные наборы'!$G202/COUNT('Список покупок'!$A$2:$A$31)</f>
        <v>#N/A</v>
      </c>
      <c r="D2962" t="e">
        <f ca="1">'Шестипредметные наборы'!$G202/INDIRECT(ADDRESS(MATCH(A2962,Таблицы!$AB$3:$AB$254)+1,6,,,Таблицы!$AB$1))</f>
        <v>#N/A</v>
      </c>
      <c r="E2962" s="5" t="e">
        <f t="shared" ca="1" si="46"/>
        <v>#N/A</v>
      </c>
    </row>
    <row r="2963" spans="1:5" hidden="1" x14ac:dyDescent="0.3">
      <c r="A2963" t="e">
        <f ca="1">IF('Шестипредметные наборы'!$G203 &gt;=Параметры!$A$2,"{"&amp;'Шестипредметные наборы'!A203&amp;", "&amp;'Шестипредметные наборы'!B203&amp;", "&amp;'Шестипредметные наборы'!C203&amp;", "&amp;'Шестипредметные наборы'!D203&amp;", "&amp;'Шестипредметные наборы'!F203&amp;"}","")</f>
        <v>#N/A</v>
      </c>
      <c r="B2963" t="e">
        <f ca="1">IF('Шестипредметные наборы'!$G203 &gt;=Параметры!$A$2,"{"&amp;'Шестипредметные наборы'!E203&amp;"}","")</f>
        <v>#N/A</v>
      </c>
      <c r="C2963" t="e">
        <f ca="1">'Шестипредметные наборы'!$G203/COUNT('Список покупок'!$A$2:$A$31)</f>
        <v>#N/A</v>
      </c>
      <c r="D2963" t="e">
        <f ca="1">'Шестипредметные наборы'!$G203/INDIRECT(ADDRESS(MATCH(A2963,Таблицы!$AB$3:$AB$254)+1,6,,,Таблицы!$AB$1))</f>
        <v>#N/A</v>
      </c>
      <c r="E2963" s="5" t="e">
        <f t="shared" ca="1" si="46"/>
        <v>#N/A</v>
      </c>
    </row>
    <row r="2964" spans="1:5" hidden="1" x14ac:dyDescent="0.3">
      <c r="A2964" t="e">
        <f ca="1">IF('Шестипредметные наборы'!$G204 &gt;=Параметры!$A$2,"{"&amp;'Шестипредметные наборы'!A204&amp;", "&amp;'Шестипредметные наборы'!B204&amp;", "&amp;'Шестипредметные наборы'!C204&amp;", "&amp;'Шестипредметные наборы'!D204&amp;", "&amp;'Шестипредметные наборы'!F204&amp;"}","")</f>
        <v>#N/A</v>
      </c>
      <c r="B2964" t="e">
        <f ca="1">IF('Шестипредметные наборы'!$G204 &gt;=Параметры!$A$2,"{"&amp;'Шестипредметные наборы'!E204&amp;"}","")</f>
        <v>#N/A</v>
      </c>
      <c r="C2964" t="e">
        <f ca="1">'Шестипредметные наборы'!$G204/COUNT('Список покупок'!$A$2:$A$31)</f>
        <v>#N/A</v>
      </c>
      <c r="D2964" t="e">
        <f ca="1">'Шестипредметные наборы'!$G204/INDIRECT(ADDRESS(MATCH(A2964,Таблицы!$AB$3:$AB$254)+1,6,,,Таблицы!$AB$1))</f>
        <v>#N/A</v>
      </c>
      <c r="E2964" s="5" t="e">
        <f t="shared" ca="1" si="46"/>
        <v>#N/A</v>
      </c>
    </row>
    <row r="2965" spans="1:5" hidden="1" x14ac:dyDescent="0.3">
      <c r="A2965" t="e">
        <f ca="1">IF('Шестипредметные наборы'!$G205 &gt;=Параметры!$A$2,"{"&amp;'Шестипредметные наборы'!A205&amp;", "&amp;'Шестипредметные наборы'!B205&amp;", "&amp;'Шестипредметные наборы'!C205&amp;", "&amp;'Шестипредметные наборы'!D205&amp;", "&amp;'Шестипредметные наборы'!F205&amp;"}","")</f>
        <v>#N/A</v>
      </c>
      <c r="B2965" t="e">
        <f ca="1">IF('Шестипредметные наборы'!$G205 &gt;=Параметры!$A$2,"{"&amp;'Шестипредметные наборы'!E205&amp;"}","")</f>
        <v>#N/A</v>
      </c>
      <c r="C2965" t="e">
        <f ca="1">'Шестипредметные наборы'!$G205/COUNT('Список покупок'!$A$2:$A$31)</f>
        <v>#N/A</v>
      </c>
      <c r="D2965" t="e">
        <f ca="1">'Шестипредметные наборы'!$G205/INDIRECT(ADDRESS(MATCH(A2965,Таблицы!$AB$3:$AB$254)+1,6,,,Таблицы!$AB$1))</f>
        <v>#N/A</v>
      </c>
      <c r="E2965" s="5" t="e">
        <f t="shared" ca="1" si="46"/>
        <v>#N/A</v>
      </c>
    </row>
    <row r="2966" spans="1:5" hidden="1" x14ac:dyDescent="0.3">
      <c r="A2966" t="e">
        <f ca="1">IF('Шестипредметные наборы'!$G206 &gt;=Параметры!$A$2,"{"&amp;'Шестипредметные наборы'!A206&amp;", "&amp;'Шестипредметные наборы'!B206&amp;", "&amp;'Шестипредметные наборы'!C206&amp;", "&amp;'Шестипредметные наборы'!D206&amp;", "&amp;'Шестипредметные наборы'!F206&amp;"}","")</f>
        <v>#N/A</v>
      </c>
      <c r="B2966" t="e">
        <f ca="1">IF('Шестипредметные наборы'!$G206 &gt;=Параметры!$A$2,"{"&amp;'Шестипредметные наборы'!E206&amp;"}","")</f>
        <v>#N/A</v>
      </c>
      <c r="C2966" t="e">
        <f ca="1">'Шестипредметные наборы'!$G206/COUNT('Список покупок'!$A$2:$A$31)</f>
        <v>#N/A</v>
      </c>
      <c r="D2966" t="e">
        <f ca="1">'Шестипредметные наборы'!$G206/INDIRECT(ADDRESS(MATCH(A2966,Таблицы!$AB$3:$AB$254)+1,6,,,Таблицы!$AB$1))</f>
        <v>#N/A</v>
      </c>
      <c r="E2966" s="5" t="e">
        <f t="shared" ca="1" si="46"/>
        <v>#N/A</v>
      </c>
    </row>
    <row r="2967" spans="1:5" hidden="1" x14ac:dyDescent="0.3">
      <c r="A2967" t="e">
        <f ca="1">IF('Шестипредметные наборы'!$G207 &gt;=Параметры!$A$2,"{"&amp;'Шестипредметные наборы'!A207&amp;", "&amp;'Шестипредметные наборы'!B207&amp;", "&amp;'Шестипредметные наборы'!C207&amp;", "&amp;'Шестипредметные наборы'!D207&amp;", "&amp;'Шестипредметные наборы'!F207&amp;"}","")</f>
        <v>#N/A</v>
      </c>
      <c r="B2967" t="e">
        <f ca="1">IF('Шестипредметные наборы'!$G207 &gt;=Параметры!$A$2,"{"&amp;'Шестипредметные наборы'!E207&amp;"}","")</f>
        <v>#N/A</v>
      </c>
      <c r="C2967" t="e">
        <f ca="1">'Шестипредметные наборы'!$G207/COUNT('Список покупок'!$A$2:$A$31)</f>
        <v>#N/A</v>
      </c>
      <c r="D2967" t="e">
        <f ca="1">'Шестипредметные наборы'!$G207/INDIRECT(ADDRESS(MATCH(A2967,Таблицы!$AB$3:$AB$254)+1,6,,,Таблицы!$AB$1))</f>
        <v>#N/A</v>
      </c>
      <c r="E2967" s="5" t="e">
        <f t="shared" ca="1" si="46"/>
        <v>#N/A</v>
      </c>
    </row>
    <row r="2968" spans="1:5" hidden="1" x14ac:dyDescent="0.3">
      <c r="A2968" t="e">
        <f ca="1">IF('Шестипредметные наборы'!$G208 &gt;=Параметры!$A$2,"{"&amp;'Шестипредметные наборы'!A208&amp;", "&amp;'Шестипредметные наборы'!B208&amp;", "&amp;'Шестипредметные наборы'!C208&amp;", "&amp;'Шестипредметные наборы'!D208&amp;", "&amp;'Шестипредметные наборы'!F208&amp;"}","")</f>
        <v>#N/A</v>
      </c>
      <c r="B2968" t="e">
        <f ca="1">IF('Шестипредметные наборы'!$G208 &gt;=Параметры!$A$2,"{"&amp;'Шестипредметные наборы'!E208&amp;"}","")</f>
        <v>#N/A</v>
      </c>
      <c r="C2968" t="e">
        <f ca="1">'Шестипредметные наборы'!$G208/COUNT('Список покупок'!$A$2:$A$31)</f>
        <v>#N/A</v>
      </c>
      <c r="D2968" t="e">
        <f ca="1">'Шестипредметные наборы'!$G208/INDIRECT(ADDRESS(MATCH(A2968,Таблицы!$AB$3:$AB$254)+1,6,,,Таблицы!$AB$1))</f>
        <v>#N/A</v>
      </c>
      <c r="E2968" s="5" t="e">
        <f t="shared" ca="1" si="46"/>
        <v>#N/A</v>
      </c>
    </row>
    <row r="2969" spans="1:5" hidden="1" x14ac:dyDescent="0.3">
      <c r="A2969" t="e">
        <f ca="1">IF('Шестипредметные наборы'!$G209 &gt;=Параметры!$A$2,"{"&amp;'Шестипредметные наборы'!A209&amp;", "&amp;'Шестипредметные наборы'!B209&amp;", "&amp;'Шестипредметные наборы'!C209&amp;", "&amp;'Шестипредметные наборы'!D209&amp;", "&amp;'Шестипредметные наборы'!F209&amp;"}","")</f>
        <v>#N/A</v>
      </c>
      <c r="B2969" t="e">
        <f ca="1">IF('Шестипредметные наборы'!$G209 &gt;=Параметры!$A$2,"{"&amp;'Шестипредметные наборы'!E209&amp;"}","")</f>
        <v>#N/A</v>
      </c>
      <c r="C2969" t="e">
        <f ca="1">'Шестипредметные наборы'!$G209/COUNT('Список покупок'!$A$2:$A$31)</f>
        <v>#N/A</v>
      </c>
      <c r="D2969" t="e">
        <f ca="1">'Шестипредметные наборы'!$G209/INDIRECT(ADDRESS(MATCH(A2969,Таблицы!$AB$3:$AB$254)+1,6,,,Таблицы!$AB$1))</f>
        <v>#N/A</v>
      </c>
      <c r="E2969" s="5" t="e">
        <f t="shared" ca="1" si="46"/>
        <v>#N/A</v>
      </c>
    </row>
    <row r="2970" spans="1:5" hidden="1" x14ac:dyDescent="0.3">
      <c r="A2970" t="e">
        <f ca="1">IF('Шестипредметные наборы'!$G210 &gt;=Параметры!$A$2,"{"&amp;'Шестипредметные наборы'!A210&amp;", "&amp;'Шестипредметные наборы'!B210&amp;", "&amp;'Шестипредметные наборы'!C210&amp;", "&amp;'Шестипредметные наборы'!D210&amp;", "&amp;'Шестипредметные наборы'!F210&amp;"}","")</f>
        <v>#N/A</v>
      </c>
      <c r="B2970" t="e">
        <f ca="1">IF('Шестипредметные наборы'!$G210 &gt;=Параметры!$A$2,"{"&amp;'Шестипредметные наборы'!E210&amp;"}","")</f>
        <v>#N/A</v>
      </c>
      <c r="C2970" t="e">
        <f ca="1">'Шестипредметные наборы'!$G210/COUNT('Список покупок'!$A$2:$A$31)</f>
        <v>#N/A</v>
      </c>
      <c r="D2970" t="e">
        <f ca="1">'Шестипредметные наборы'!$G210/INDIRECT(ADDRESS(MATCH(A2970,Таблицы!$AB$3:$AB$254)+1,6,,,Таблицы!$AB$1))</f>
        <v>#N/A</v>
      </c>
      <c r="E2970" s="5" t="e">
        <f t="shared" ca="1" si="46"/>
        <v>#N/A</v>
      </c>
    </row>
    <row r="2971" spans="1:5" hidden="1" x14ac:dyDescent="0.3">
      <c r="A2971" t="e">
        <f ca="1">IF('Шестипредметные наборы'!$G211 &gt;=Параметры!$A$2,"{"&amp;'Шестипредметные наборы'!A211&amp;", "&amp;'Шестипредметные наборы'!B211&amp;", "&amp;'Шестипредметные наборы'!C211&amp;", "&amp;'Шестипредметные наборы'!D211&amp;", "&amp;'Шестипредметные наборы'!F211&amp;"}","")</f>
        <v>#N/A</v>
      </c>
      <c r="B2971" t="e">
        <f ca="1">IF('Шестипредметные наборы'!$G211 &gt;=Параметры!$A$2,"{"&amp;'Шестипредметные наборы'!E211&amp;"}","")</f>
        <v>#N/A</v>
      </c>
      <c r="C2971" t="e">
        <f ca="1">'Шестипредметные наборы'!$G211/COUNT('Список покупок'!$A$2:$A$31)</f>
        <v>#N/A</v>
      </c>
      <c r="D2971" t="e">
        <f ca="1">'Шестипредметные наборы'!$G211/INDIRECT(ADDRESS(MATCH(A2971,Таблицы!$AB$3:$AB$254)+1,6,,,Таблицы!$AB$1))</f>
        <v>#N/A</v>
      </c>
      <c r="E2971" s="5" t="e">
        <f t="shared" ca="1" si="46"/>
        <v>#N/A</v>
      </c>
    </row>
    <row r="2972" spans="1:5" hidden="1" x14ac:dyDescent="0.3">
      <c r="A2972" t="e">
        <f ca="1">IF('Шестипредметные наборы'!$G2 &gt;=Параметры!$A$2,"{"&amp;'Шестипредметные наборы'!A2&amp;", "&amp;'Шестипредметные наборы'!B2&amp;", "&amp;'Шестипредметные наборы'!C2&amp;", "&amp;'Шестипредметные наборы'!E2&amp;", "&amp;'Шестипредметные наборы'!F2&amp;"}","")</f>
        <v>#N/A</v>
      </c>
      <c r="B2972" t="e">
        <f ca="1">IF('Шестипредметные наборы'!$G2 &gt;=Параметры!$A$2,"{"&amp;'Шестипредметные наборы'!D2&amp;"}","")</f>
        <v>#N/A</v>
      </c>
      <c r="C2972" t="e">
        <f ca="1">'Шестипредметные наборы'!$G2/COUNT('Список покупок'!$A$2:$A$31)</f>
        <v>#N/A</v>
      </c>
      <c r="D2972" t="e">
        <f ca="1">'Шестипредметные наборы'!$G2/INDIRECT(ADDRESS(MATCH(A2972,Таблицы!$AB$3:$AB$254)+1,6,,,Таблицы!$AB$1))</f>
        <v>#N/A</v>
      </c>
      <c r="E2972" s="5" t="e">
        <f t="shared" ca="1" si="46"/>
        <v>#N/A</v>
      </c>
    </row>
    <row r="2973" spans="1:5" hidden="1" x14ac:dyDescent="0.3">
      <c r="A2973" t="e">
        <f ca="1">IF('Шестипредметные наборы'!$G3 &gt;=Параметры!$A$2,"{"&amp;'Шестипредметные наборы'!A3&amp;", "&amp;'Шестипредметные наборы'!B3&amp;", "&amp;'Шестипредметные наборы'!C3&amp;", "&amp;'Шестипредметные наборы'!E3&amp;", "&amp;'Шестипредметные наборы'!F3&amp;"}","")</f>
        <v>#N/A</v>
      </c>
      <c r="B2973" t="e">
        <f ca="1">IF('Шестипредметные наборы'!$G3 &gt;=Параметры!$A$2,"{"&amp;'Шестипредметные наборы'!D3&amp;"}","")</f>
        <v>#N/A</v>
      </c>
      <c r="C2973" t="e">
        <f ca="1">'Шестипредметные наборы'!$G3/COUNT('Список покупок'!$A$2:$A$31)</f>
        <v>#N/A</v>
      </c>
      <c r="D2973" t="e">
        <f ca="1">'Шестипредметные наборы'!$G3/INDIRECT(ADDRESS(MATCH(A2973,Таблицы!$AB$3:$AB$254)+1,6,,,Таблицы!$AB$1))</f>
        <v>#N/A</v>
      </c>
      <c r="E2973" s="5" t="e">
        <f t="shared" ca="1" si="46"/>
        <v>#N/A</v>
      </c>
    </row>
    <row r="2974" spans="1:5" hidden="1" x14ac:dyDescent="0.3">
      <c r="A2974" t="e">
        <f ca="1">IF('Шестипредметные наборы'!$G4 &gt;=Параметры!$A$2,"{"&amp;'Шестипредметные наборы'!A4&amp;", "&amp;'Шестипредметные наборы'!B4&amp;", "&amp;'Шестипредметные наборы'!C4&amp;", "&amp;'Шестипредметные наборы'!E4&amp;", "&amp;'Шестипредметные наборы'!F4&amp;"}","")</f>
        <v>#N/A</v>
      </c>
      <c r="B2974" t="e">
        <f ca="1">IF('Шестипредметные наборы'!$G4 &gt;=Параметры!$A$2,"{"&amp;'Шестипредметные наборы'!D4&amp;"}","")</f>
        <v>#N/A</v>
      </c>
      <c r="C2974" t="e">
        <f ca="1">'Шестипредметные наборы'!$G4/COUNT('Список покупок'!$A$2:$A$31)</f>
        <v>#N/A</v>
      </c>
      <c r="D2974" t="e">
        <f ca="1">'Шестипредметные наборы'!$G4/INDIRECT(ADDRESS(MATCH(A2974,Таблицы!$AB$3:$AB$254)+1,6,,,Таблицы!$AB$1))</f>
        <v>#N/A</v>
      </c>
      <c r="E2974" s="5" t="e">
        <f t="shared" ca="1" si="46"/>
        <v>#N/A</v>
      </c>
    </row>
    <row r="2975" spans="1:5" hidden="1" x14ac:dyDescent="0.3">
      <c r="A2975" t="e">
        <f ca="1">IF('Шестипредметные наборы'!$G5 &gt;=Параметры!$A$2,"{"&amp;'Шестипредметные наборы'!A5&amp;", "&amp;'Шестипредметные наборы'!B5&amp;", "&amp;'Шестипредметные наборы'!C5&amp;", "&amp;'Шестипредметные наборы'!E5&amp;", "&amp;'Шестипредметные наборы'!F5&amp;"}","")</f>
        <v>#N/A</v>
      </c>
      <c r="B2975" t="e">
        <f ca="1">IF('Шестипредметные наборы'!$G5 &gt;=Параметры!$A$2,"{"&amp;'Шестипредметные наборы'!D5&amp;"}","")</f>
        <v>#N/A</v>
      </c>
      <c r="C2975" t="e">
        <f ca="1">'Шестипредметные наборы'!$G5/COUNT('Список покупок'!$A$2:$A$31)</f>
        <v>#N/A</v>
      </c>
      <c r="D2975" t="e">
        <f ca="1">'Шестипредметные наборы'!$G5/INDIRECT(ADDRESS(MATCH(A2975,Таблицы!$AB$3:$AB$254)+1,6,,,Таблицы!$AB$1))</f>
        <v>#N/A</v>
      </c>
      <c r="E2975" s="5" t="e">
        <f t="shared" ca="1" si="46"/>
        <v>#N/A</v>
      </c>
    </row>
    <row r="2976" spans="1:5" hidden="1" x14ac:dyDescent="0.3">
      <c r="A2976" t="e">
        <f ca="1">IF('Шестипредметные наборы'!$G6 &gt;=Параметры!$A$2,"{"&amp;'Шестипредметные наборы'!A6&amp;", "&amp;'Шестипредметные наборы'!B6&amp;", "&amp;'Шестипредметные наборы'!C6&amp;", "&amp;'Шестипредметные наборы'!E6&amp;", "&amp;'Шестипредметные наборы'!F6&amp;"}","")</f>
        <v>#N/A</v>
      </c>
      <c r="B2976" t="e">
        <f ca="1">IF('Шестипредметные наборы'!$G6 &gt;=Параметры!$A$2,"{"&amp;'Шестипредметные наборы'!D6&amp;"}","")</f>
        <v>#N/A</v>
      </c>
      <c r="C2976" t="e">
        <f ca="1">'Шестипредметные наборы'!$G6/COUNT('Список покупок'!$A$2:$A$31)</f>
        <v>#N/A</v>
      </c>
      <c r="D2976" t="e">
        <f ca="1">'Шестипредметные наборы'!$G6/INDIRECT(ADDRESS(MATCH(A2976,Таблицы!$AB$3:$AB$254)+1,6,,,Таблицы!$AB$1))</f>
        <v>#N/A</v>
      </c>
      <c r="E2976" s="5" t="e">
        <f t="shared" ca="1" si="46"/>
        <v>#N/A</v>
      </c>
    </row>
    <row r="2977" spans="1:5" hidden="1" x14ac:dyDescent="0.3">
      <c r="A2977" t="e">
        <f ca="1">IF('Шестипредметные наборы'!$G7 &gt;=Параметры!$A$2,"{"&amp;'Шестипредметные наборы'!A7&amp;", "&amp;'Шестипредметные наборы'!B7&amp;", "&amp;'Шестипредметные наборы'!C7&amp;", "&amp;'Шестипредметные наборы'!E7&amp;", "&amp;'Шестипредметные наборы'!F7&amp;"}","")</f>
        <v>#N/A</v>
      </c>
      <c r="B2977" t="e">
        <f ca="1">IF('Шестипредметные наборы'!$G7 &gt;=Параметры!$A$2,"{"&amp;'Шестипредметные наборы'!D7&amp;"}","")</f>
        <v>#N/A</v>
      </c>
      <c r="C2977" t="e">
        <f ca="1">'Шестипредметные наборы'!$G7/COUNT('Список покупок'!$A$2:$A$31)</f>
        <v>#N/A</v>
      </c>
      <c r="D2977" t="e">
        <f ca="1">'Шестипредметные наборы'!$G7/INDIRECT(ADDRESS(MATCH(A2977,Таблицы!$AB$3:$AB$254)+1,6,,,Таблицы!$AB$1))</f>
        <v>#N/A</v>
      </c>
      <c r="E2977" s="5" t="e">
        <f t="shared" ca="1" si="46"/>
        <v>#N/A</v>
      </c>
    </row>
    <row r="2978" spans="1:5" hidden="1" x14ac:dyDescent="0.3">
      <c r="A2978" t="e">
        <f ca="1">IF('Шестипредметные наборы'!$G8 &gt;=Параметры!$A$2,"{"&amp;'Шестипредметные наборы'!A8&amp;", "&amp;'Шестипредметные наборы'!B8&amp;", "&amp;'Шестипредметные наборы'!C8&amp;", "&amp;'Шестипредметные наборы'!E8&amp;", "&amp;'Шестипредметные наборы'!F8&amp;"}","")</f>
        <v>#N/A</v>
      </c>
      <c r="B2978" t="e">
        <f ca="1">IF('Шестипредметные наборы'!$G8 &gt;=Параметры!$A$2,"{"&amp;'Шестипредметные наборы'!D8&amp;"}","")</f>
        <v>#N/A</v>
      </c>
      <c r="C2978" t="e">
        <f ca="1">'Шестипредметные наборы'!$G8/COUNT('Список покупок'!$A$2:$A$31)</f>
        <v>#N/A</v>
      </c>
      <c r="D2978" t="e">
        <f ca="1">'Шестипредметные наборы'!$G8/INDIRECT(ADDRESS(MATCH(A2978,Таблицы!$AB$3:$AB$254)+1,6,,,Таблицы!$AB$1))</f>
        <v>#N/A</v>
      </c>
      <c r="E2978" s="5" t="e">
        <f t="shared" ca="1" si="46"/>
        <v>#N/A</v>
      </c>
    </row>
    <row r="2979" spans="1:5" hidden="1" x14ac:dyDescent="0.3">
      <c r="A2979" t="e">
        <f ca="1">IF('Шестипредметные наборы'!$G9 &gt;=Параметры!$A$2,"{"&amp;'Шестипредметные наборы'!A9&amp;", "&amp;'Шестипредметные наборы'!B9&amp;", "&amp;'Шестипредметные наборы'!C9&amp;", "&amp;'Шестипредметные наборы'!E9&amp;", "&amp;'Шестипредметные наборы'!F9&amp;"}","")</f>
        <v>#N/A</v>
      </c>
      <c r="B2979" t="e">
        <f ca="1">IF('Шестипредметные наборы'!$G9 &gt;=Параметры!$A$2,"{"&amp;'Шестипредметные наборы'!D9&amp;"}","")</f>
        <v>#N/A</v>
      </c>
      <c r="C2979" t="e">
        <f ca="1">'Шестипредметные наборы'!$G9/COUNT('Список покупок'!$A$2:$A$31)</f>
        <v>#N/A</v>
      </c>
      <c r="D2979" t="e">
        <f ca="1">'Шестипредметные наборы'!$G9/INDIRECT(ADDRESS(MATCH(A2979,Таблицы!$AB$3:$AB$254)+1,6,,,Таблицы!$AB$1))</f>
        <v>#N/A</v>
      </c>
      <c r="E2979" s="5" t="e">
        <f t="shared" ca="1" si="46"/>
        <v>#N/A</v>
      </c>
    </row>
    <row r="2980" spans="1:5" hidden="1" x14ac:dyDescent="0.3">
      <c r="A2980" t="e">
        <f ca="1">IF('Шестипредметные наборы'!$G10 &gt;=Параметры!$A$2,"{"&amp;'Шестипредметные наборы'!A10&amp;", "&amp;'Шестипредметные наборы'!B10&amp;", "&amp;'Шестипредметные наборы'!C10&amp;", "&amp;'Шестипредметные наборы'!E10&amp;", "&amp;'Шестипредметные наборы'!F10&amp;"}","")</f>
        <v>#N/A</v>
      </c>
      <c r="B2980" t="e">
        <f ca="1">IF('Шестипредметные наборы'!$G10 &gt;=Параметры!$A$2,"{"&amp;'Шестипредметные наборы'!D10&amp;"}","")</f>
        <v>#N/A</v>
      </c>
      <c r="C2980" t="e">
        <f ca="1">'Шестипредметные наборы'!$G10/COUNT('Список покупок'!$A$2:$A$31)</f>
        <v>#N/A</v>
      </c>
      <c r="D2980" t="e">
        <f ca="1">'Шестипредметные наборы'!$G10/INDIRECT(ADDRESS(MATCH(A2980,Таблицы!$AB$3:$AB$254)+1,6,,,Таблицы!$AB$1))</f>
        <v>#N/A</v>
      </c>
      <c r="E2980" s="5" t="e">
        <f t="shared" ca="1" si="46"/>
        <v>#N/A</v>
      </c>
    </row>
    <row r="2981" spans="1:5" hidden="1" x14ac:dyDescent="0.3">
      <c r="A2981" t="e">
        <f ca="1">IF('Шестипредметные наборы'!$G11 &gt;=Параметры!$A$2,"{"&amp;'Шестипредметные наборы'!A11&amp;", "&amp;'Шестипредметные наборы'!B11&amp;", "&amp;'Шестипредметные наборы'!C11&amp;", "&amp;'Шестипредметные наборы'!E11&amp;", "&amp;'Шестипредметные наборы'!F11&amp;"}","")</f>
        <v>#N/A</v>
      </c>
      <c r="B2981" t="e">
        <f ca="1">IF('Шестипредметные наборы'!$G11 &gt;=Параметры!$A$2,"{"&amp;'Шестипредметные наборы'!D11&amp;"}","")</f>
        <v>#N/A</v>
      </c>
      <c r="C2981" t="e">
        <f ca="1">'Шестипредметные наборы'!$G11/COUNT('Список покупок'!$A$2:$A$31)</f>
        <v>#N/A</v>
      </c>
      <c r="D2981" t="e">
        <f ca="1">'Шестипредметные наборы'!$G11/INDIRECT(ADDRESS(MATCH(A2981,Таблицы!$AB$3:$AB$254)+1,6,,,Таблицы!$AB$1))</f>
        <v>#N/A</v>
      </c>
      <c r="E2981" s="5" t="e">
        <f t="shared" ca="1" si="46"/>
        <v>#N/A</v>
      </c>
    </row>
    <row r="2982" spans="1:5" hidden="1" x14ac:dyDescent="0.3">
      <c r="A2982" t="e">
        <f ca="1">IF('Шестипредметные наборы'!$G12 &gt;=Параметры!$A$2,"{"&amp;'Шестипредметные наборы'!A12&amp;", "&amp;'Шестипредметные наборы'!B12&amp;", "&amp;'Шестипредметные наборы'!C12&amp;", "&amp;'Шестипредметные наборы'!E12&amp;", "&amp;'Шестипредметные наборы'!F12&amp;"}","")</f>
        <v>#N/A</v>
      </c>
      <c r="B2982" t="e">
        <f ca="1">IF('Шестипредметные наборы'!$G12 &gt;=Параметры!$A$2,"{"&amp;'Шестипредметные наборы'!D12&amp;"}","")</f>
        <v>#N/A</v>
      </c>
      <c r="C2982" t="e">
        <f ca="1">'Шестипредметные наборы'!$G12/COUNT('Список покупок'!$A$2:$A$31)</f>
        <v>#N/A</v>
      </c>
      <c r="D2982" t="e">
        <f ca="1">'Шестипредметные наборы'!$G12/INDIRECT(ADDRESS(MATCH(A2982,Таблицы!$AB$3:$AB$254)+1,6,,,Таблицы!$AB$1))</f>
        <v>#N/A</v>
      </c>
      <c r="E2982" s="5" t="e">
        <f t="shared" ca="1" si="46"/>
        <v>#N/A</v>
      </c>
    </row>
    <row r="2983" spans="1:5" hidden="1" x14ac:dyDescent="0.3">
      <c r="A2983" t="e">
        <f ca="1">IF('Шестипредметные наборы'!$G13 &gt;=Параметры!$A$2,"{"&amp;'Шестипредметные наборы'!A13&amp;", "&amp;'Шестипредметные наборы'!B13&amp;", "&amp;'Шестипредметные наборы'!C13&amp;", "&amp;'Шестипредметные наборы'!E13&amp;", "&amp;'Шестипредметные наборы'!F13&amp;"}","")</f>
        <v>#N/A</v>
      </c>
      <c r="B2983" t="e">
        <f ca="1">IF('Шестипредметные наборы'!$G13 &gt;=Параметры!$A$2,"{"&amp;'Шестипредметные наборы'!D13&amp;"}","")</f>
        <v>#N/A</v>
      </c>
      <c r="C2983" t="e">
        <f ca="1">'Шестипредметные наборы'!$G13/COUNT('Список покупок'!$A$2:$A$31)</f>
        <v>#N/A</v>
      </c>
      <c r="D2983" t="e">
        <f ca="1">'Шестипредметные наборы'!$G13/INDIRECT(ADDRESS(MATCH(A2983,Таблицы!$AB$3:$AB$254)+1,6,,,Таблицы!$AB$1))</f>
        <v>#N/A</v>
      </c>
      <c r="E2983" s="5" t="e">
        <f t="shared" ca="1" si="46"/>
        <v>#N/A</v>
      </c>
    </row>
    <row r="2984" spans="1:5" hidden="1" x14ac:dyDescent="0.3">
      <c r="A2984" t="e">
        <f ca="1">IF('Шестипредметные наборы'!$G14 &gt;=Параметры!$A$2,"{"&amp;'Шестипредметные наборы'!A14&amp;", "&amp;'Шестипредметные наборы'!B14&amp;", "&amp;'Шестипредметные наборы'!C14&amp;", "&amp;'Шестипредметные наборы'!E14&amp;", "&amp;'Шестипредметные наборы'!F14&amp;"}","")</f>
        <v>#N/A</v>
      </c>
      <c r="B2984" t="e">
        <f ca="1">IF('Шестипредметные наборы'!$G14 &gt;=Параметры!$A$2,"{"&amp;'Шестипредметные наборы'!D14&amp;"}","")</f>
        <v>#N/A</v>
      </c>
      <c r="C2984" t="e">
        <f ca="1">'Шестипредметные наборы'!$G14/COUNT('Список покупок'!$A$2:$A$31)</f>
        <v>#N/A</v>
      </c>
      <c r="D2984" t="e">
        <f ca="1">'Шестипредметные наборы'!$G14/INDIRECT(ADDRESS(MATCH(A2984,Таблицы!$AB$3:$AB$254)+1,6,,,Таблицы!$AB$1))</f>
        <v>#N/A</v>
      </c>
      <c r="E2984" s="5" t="e">
        <f t="shared" ca="1" si="46"/>
        <v>#N/A</v>
      </c>
    </row>
    <row r="2985" spans="1:5" hidden="1" x14ac:dyDescent="0.3">
      <c r="A2985" t="e">
        <f ca="1">IF('Шестипредметные наборы'!$G15 &gt;=Параметры!$A$2,"{"&amp;'Шестипредметные наборы'!A15&amp;", "&amp;'Шестипредметные наборы'!B15&amp;", "&amp;'Шестипредметные наборы'!C15&amp;", "&amp;'Шестипредметные наборы'!E15&amp;", "&amp;'Шестипредметные наборы'!F15&amp;"}","")</f>
        <v>#N/A</v>
      </c>
      <c r="B2985" t="e">
        <f ca="1">IF('Шестипредметные наборы'!$G15 &gt;=Параметры!$A$2,"{"&amp;'Шестипредметные наборы'!D15&amp;"}","")</f>
        <v>#N/A</v>
      </c>
      <c r="C2985" t="e">
        <f ca="1">'Шестипредметные наборы'!$G15/COUNT('Список покупок'!$A$2:$A$31)</f>
        <v>#N/A</v>
      </c>
      <c r="D2985" t="e">
        <f ca="1">'Шестипредметные наборы'!$G15/INDIRECT(ADDRESS(MATCH(A2985,Таблицы!$AB$3:$AB$254)+1,6,,,Таблицы!$AB$1))</f>
        <v>#N/A</v>
      </c>
      <c r="E2985" s="5" t="e">
        <f t="shared" ca="1" si="46"/>
        <v>#N/A</v>
      </c>
    </row>
    <row r="2986" spans="1:5" hidden="1" x14ac:dyDescent="0.3">
      <c r="A2986" t="e">
        <f ca="1">IF('Шестипредметные наборы'!$G16 &gt;=Параметры!$A$2,"{"&amp;'Шестипредметные наборы'!A16&amp;", "&amp;'Шестипредметные наборы'!B16&amp;", "&amp;'Шестипредметные наборы'!C16&amp;", "&amp;'Шестипредметные наборы'!E16&amp;", "&amp;'Шестипредметные наборы'!F16&amp;"}","")</f>
        <v>#N/A</v>
      </c>
      <c r="B2986" t="e">
        <f ca="1">IF('Шестипредметные наборы'!$G16 &gt;=Параметры!$A$2,"{"&amp;'Шестипредметные наборы'!D16&amp;"}","")</f>
        <v>#N/A</v>
      </c>
      <c r="C2986" t="e">
        <f ca="1">'Шестипредметные наборы'!$G16/COUNT('Список покупок'!$A$2:$A$31)</f>
        <v>#N/A</v>
      </c>
      <c r="D2986" t="e">
        <f ca="1">'Шестипредметные наборы'!$G16/INDIRECT(ADDRESS(MATCH(A2986,Таблицы!$AB$3:$AB$254)+1,6,,,Таблицы!$AB$1))</f>
        <v>#N/A</v>
      </c>
      <c r="E2986" s="5" t="e">
        <f t="shared" ca="1" si="46"/>
        <v>#N/A</v>
      </c>
    </row>
    <row r="2987" spans="1:5" hidden="1" x14ac:dyDescent="0.3">
      <c r="A2987" t="e">
        <f ca="1">IF('Шестипредметные наборы'!$G17 &gt;=Параметры!$A$2,"{"&amp;'Шестипредметные наборы'!A17&amp;", "&amp;'Шестипредметные наборы'!B17&amp;", "&amp;'Шестипредметные наборы'!C17&amp;", "&amp;'Шестипредметные наборы'!E17&amp;", "&amp;'Шестипредметные наборы'!F17&amp;"}","")</f>
        <v>#N/A</v>
      </c>
      <c r="B2987" t="e">
        <f ca="1">IF('Шестипредметные наборы'!$G17 &gt;=Параметры!$A$2,"{"&amp;'Шестипредметные наборы'!D17&amp;"}","")</f>
        <v>#N/A</v>
      </c>
      <c r="C2987" t="e">
        <f ca="1">'Шестипредметные наборы'!$G17/COUNT('Список покупок'!$A$2:$A$31)</f>
        <v>#N/A</v>
      </c>
      <c r="D2987" t="e">
        <f ca="1">'Шестипредметные наборы'!$G17/INDIRECT(ADDRESS(MATCH(A2987,Таблицы!$AB$3:$AB$254)+1,6,,,Таблицы!$AB$1))</f>
        <v>#N/A</v>
      </c>
      <c r="E2987" s="5" t="e">
        <f t="shared" ca="1" si="46"/>
        <v>#N/A</v>
      </c>
    </row>
    <row r="2988" spans="1:5" hidden="1" x14ac:dyDescent="0.3">
      <c r="A2988" t="e">
        <f ca="1">IF('Шестипредметные наборы'!$G18 &gt;=Параметры!$A$2,"{"&amp;'Шестипредметные наборы'!A18&amp;", "&amp;'Шестипредметные наборы'!B18&amp;", "&amp;'Шестипредметные наборы'!C18&amp;", "&amp;'Шестипредметные наборы'!E18&amp;", "&amp;'Шестипредметные наборы'!F18&amp;"}","")</f>
        <v>#N/A</v>
      </c>
      <c r="B2988" t="e">
        <f ca="1">IF('Шестипредметные наборы'!$G18 &gt;=Параметры!$A$2,"{"&amp;'Шестипредметные наборы'!D18&amp;"}","")</f>
        <v>#N/A</v>
      </c>
      <c r="C2988" t="e">
        <f ca="1">'Шестипредметные наборы'!$G18/COUNT('Список покупок'!$A$2:$A$31)</f>
        <v>#N/A</v>
      </c>
      <c r="D2988" t="e">
        <f ca="1">'Шестипредметные наборы'!$G18/INDIRECT(ADDRESS(MATCH(A2988,Таблицы!$AB$3:$AB$254)+1,6,,,Таблицы!$AB$1))</f>
        <v>#N/A</v>
      </c>
      <c r="E2988" s="5" t="e">
        <f t="shared" ca="1" si="46"/>
        <v>#N/A</v>
      </c>
    </row>
    <row r="2989" spans="1:5" hidden="1" x14ac:dyDescent="0.3">
      <c r="A2989" t="e">
        <f ca="1">IF('Шестипредметные наборы'!$G19 &gt;=Параметры!$A$2,"{"&amp;'Шестипредметные наборы'!A19&amp;", "&amp;'Шестипредметные наборы'!B19&amp;", "&amp;'Шестипредметные наборы'!C19&amp;", "&amp;'Шестипредметные наборы'!E19&amp;", "&amp;'Шестипредметные наборы'!F19&amp;"}","")</f>
        <v>#N/A</v>
      </c>
      <c r="B2989" t="e">
        <f ca="1">IF('Шестипредметные наборы'!$G19 &gt;=Параметры!$A$2,"{"&amp;'Шестипредметные наборы'!D19&amp;"}","")</f>
        <v>#N/A</v>
      </c>
      <c r="C2989" t="e">
        <f ca="1">'Шестипредметные наборы'!$G19/COUNT('Список покупок'!$A$2:$A$31)</f>
        <v>#N/A</v>
      </c>
      <c r="D2989" t="e">
        <f ca="1">'Шестипредметные наборы'!$G19/INDIRECT(ADDRESS(MATCH(A2989,Таблицы!$AB$3:$AB$254)+1,6,,,Таблицы!$AB$1))</f>
        <v>#N/A</v>
      </c>
      <c r="E2989" s="5" t="e">
        <f t="shared" ca="1" si="46"/>
        <v>#N/A</v>
      </c>
    </row>
    <row r="2990" spans="1:5" hidden="1" x14ac:dyDescent="0.3">
      <c r="A2990" t="e">
        <f ca="1">IF('Шестипредметные наборы'!$G20 &gt;=Параметры!$A$2,"{"&amp;'Шестипредметные наборы'!A20&amp;", "&amp;'Шестипредметные наборы'!B20&amp;", "&amp;'Шестипредметные наборы'!C20&amp;", "&amp;'Шестипредметные наборы'!E20&amp;", "&amp;'Шестипредметные наборы'!F20&amp;"}","")</f>
        <v>#N/A</v>
      </c>
      <c r="B2990" t="e">
        <f ca="1">IF('Шестипредметные наборы'!$G20 &gt;=Параметры!$A$2,"{"&amp;'Шестипредметные наборы'!D20&amp;"}","")</f>
        <v>#N/A</v>
      </c>
      <c r="C2990" t="e">
        <f ca="1">'Шестипредметные наборы'!$G20/COUNT('Список покупок'!$A$2:$A$31)</f>
        <v>#N/A</v>
      </c>
      <c r="D2990" t="e">
        <f ca="1">'Шестипредметные наборы'!$G20/INDIRECT(ADDRESS(MATCH(A2990,Таблицы!$AB$3:$AB$254)+1,6,,,Таблицы!$AB$1))</f>
        <v>#N/A</v>
      </c>
      <c r="E2990" s="5" t="e">
        <f t="shared" ca="1" si="46"/>
        <v>#N/A</v>
      </c>
    </row>
    <row r="2991" spans="1:5" hidden="1" x14ac:dyDescent="0.3">
      <c r="A2991" t="e">
        <f ca="1">IF('Шестипредметные наборы'!$G21 &gt;=Параметры!$A$2,"{"&amp;'Шестипредметные наборы'!A21&amp;", "&amp;'Шестипредметные наборы'!B21&amp;", "&amp;'Шестипредметные наборы'!C21&amp;", "&amp;'Шестипредметные наборы'!E21&amp;", "&amp;'Шестипредметные наборы'!F21&amp;"}","")</f>
        <v>#N/A</v>
      </c>
      <c r="B2991" t="e">
        <f ca="1">IF('Шестипредметные наборы'!$G21 &gt;=Параметры!$A$2,"{"&amp;'Шестипредметные наборы'!D21&amp;"}","")</f>
        <v>#N/A</v>
      </c>
      <c r="C2991" t="e">
        <f ca="1">'Шестипредметные наборы'!$G21/COUNT('Список покупок'!$A$2:$A$31)</f>
        <v>#N/A</v>
      </c>
      <c r="D2991" t="e">
        <f ca="1">'Шестипредметные наборы'!$G21/INDIRECT(ADDRESS(MATCH(A2991,Таблицы!$AB$3:$AB$254)+1,6,,,Таблицы!$AB$1))</f>
        <v>#N/A</v>
      </c>
      <c r="E2991" s="5" t="e">
        <f t="shared" ca="1" si="46"/>
        <v>#N/A</v>
      </c>
    </row>
    <row r="2992" spans="1:5" hidden="1" x14ac:dyDescent="0.3">
      <c r="A2992" t="e">
        <f ca="1">IF('Шестипредметные наборы'!$G22 &gt;=Параметры!$A$2,"{"&amp;'Шестипредметные наборы'!A22&amp;", "&amp;'Шестипредметные наборы'!B22&amp;", "&amp;'Шестипредметные наборы'!C22&amp;", "&amp;'Шестипредметные наборы'!E22&amp;", "&amp;'Шестипредметные наборы'!F22&amp;"}","")</f>
        <v>#N/A</v>
      </c>
      <c r="B2992" t="e">
        <f ca="1">IF('Шестипредметные наборы'!$G22 &gt;=Параметры!$A$2,"{"&amp;'Шестипредметные наборы'!D22&amp;"}","")</f>
        <v>#N/A</v>
      </c>
      <c r="C2992" t="e">
        <f ca="1">'Шестипредметные наборы'!$G22/COUNT('Список покупок'!$A$2:$A$31)</f>
        <v>#N/A</v>
      </c>
      <c r="D2992" t="e">
        <f ca="1">'Шестипредметные наборы'!$G22/INDIRECT(ADDRESS(MATCH(A2992,Таблицы!$AB$3:$AB$254)+1,6,,,Таблицы!$AB$1))</f>
        <v>#N/A</v>
      </c>
      <c r="E2992" s="5" t="e">
        <f t="shared" ca="1" si="46"/>
        <v>#N/A</v>
      </c>
    </row>
    <row r="2993" spans="1:5" hidden="1" x14ac:dyDescent="0.3">
      <c r="A2993" t="e">
        <f ca="1">IF('Шестипредметные наборы'!$G23 &gt;=Параметры!$A$2,"{"&amp;'Шестипредметные наборы'!A23&amp;", "&amp;'Шестипредметные наборы'!B23&amp;", "&amp;'Шестипредметные наборы'!C23&amp;", "&amp;'Шестипредметные наборы'!E23&amp;", "&amp;'Шестипредметные наборы'!F23&amp;"}","")</f>
        <v>#N/A</v>
      </c>
      <c r="B2993" t="e">
        <f ca="1">IF('Шестипредметные наборы'!$G23 &gt;=Параметры!$A$2,"{"&amp;'Шестипредметные наборы'!D23&amp;"}","")</f>
        <v>#N/A</v>
      </c>
      <c r="C2993" t="e">
        <f ca="1">'Шестипредметные наборы'!$G23/COUNT('Список покупок'!$A$2:$A$31)</f>
        <v>#N/A</v>
      </c>
      <c r="D2993" t="e">
        <f ca="1">'Шестипредметные наборы'!$G23/INDIRECT(ADDRESS(MATCH(A2993,Таблицы!$AB$3:$AB$254)+1,6,,,Таблицы!$AB$1))</f>
        <v>#N/A</v>
      </c>
      <c r="E2993" s="5" t="e">
        <f t="shared" ca="1" si="46"/>
        <v>#N/A</v>
      </c>
    </row>
    <row r="2994" spans="1:5" hidden="1" x14ac:dyDescent="0.3">
      <c r="A2994" t="e">
        <f ca="1">IF('Шестипредметные наборы'!$G24 &gt;=Параметры!$A$2,"{"&amp;'Шестипредметные наборы'!A24&amp;", "&amp;'Шестипредметные наборы'!B24&amp;", "&amp;'Шестипредметные наборы'!C24&amp;", "&amp;'Шестипредметные наборы'!E24&amp;", "&amp;'Шестипредметные наборы'!F24&amp;"}","")</f>
        <v>#N/A</v>
      </c>
      <c r="B2994" t="e">
        <f ca="1">IF('Шестипредметные наборы'!$G24 &gt;=Параметры!$A$2,"{"&amp;'Шестипредметные наборы'!D24&amp;"}","")</f>
        <v>#N/A</v>
      </c>
      <c r="C2994" t="e">
        <f ca="1">'Шестипредметные наборы'!$G24/COUNT('Список покупок'!$A$2:$A$31)</f>
        <v>#N/A</v>
      </c>
      <c r="D2994" t="e">
        <f ca="1">'Шестипредметные наборы'!$G24/INDIRECT(ADDRESS(MATCH(A2994,Таблицы!$AB$3:$AB$254)+1,6,,,Таблицы!$AB$1))</f>
        <v>#N/A</v>
      </c>
      <c r="E2994" s="5" t="e">
        <f t="shared" ca="1" si="46"/>
        <v>#N/A</v>
      </c>
    </row>
    <row r="2995" spans="1:5" hidden="1" x14ac:dyDescent="0.3">
      <c r="A2995" t="e">
        <f ca="1">IF('Шестипредметные наборы'!$G25 &gt;=Параметры!$A$2,"{"&amp;'Шестипредметные наборы'!A25&amp;", "&amp;'Шестипредметные наборы'!B25&amp;", "&amp;'Шестипредметные наборы'!C25&amp;", "&amp;'Шестипредметные наборы'!E25&amp;", "&amp;'Шестипредметные наборы'!F25&amp;"}","")</f>
        <v>#N/A</v>
      </c>
      <c r="B2995" t="e">
        <f ca="1">IF('Шестипредметные наборы'!$G25 &gt;=Параметры!$A$2,"{"&amp;'Шестипредметные наборы'!D25&amp;"}","")</f>
        <v>#N/A</v>
      </c>
      <c r="C2995" t="e">
        <f ca="1">'Шестипредметные наборы'!$G25/COUNT('Список покупок'!$A$2:$A$31)</f>
        <v>#N/A</v>
      </c>
      <c r="D2995" t="e">
        <f ca="1">'Шестипредметные наборы'!$G25/INDIRECT(ADDRESS(MATCH(A2995,Таблицы!$AB$3:$AB$254)+1,6,,,Таблицы!$AB$1))</f>
        <v>#N/A</v>
      </c>
      <c r="E2995" s="5" t="e">
        <f t="shared" ca="1" si="46"/>
        <v>#N/A</v>
      </c>
    </row>
    <row r="2996" spans="1:5" hidden="1" x14ac:dyDescent="0.3">
      <c r="A2996" t="e">
        <f ca="1">IF('Шестипредметные наборы'!$G26 &gt;=Параметры!$A$2,"{"&amp;'Шестипредметные наборы'!A26&amp;", "&amp;'Шестипредметные наборы'!B26&amp;", "&amp;'Шестипредметные наборы'!C26&amp;", "&amp;'Шестипредметные наборы'!E26&amp;", "&amp;'Шестипредметные наборы'!F26&amp;"}","")</f>
        <v>#N/A</v>
      </c>
      <c r="B2996" t="e">
        <f ca="1">IF('Шестипредметные наборы'!$G26 &gt;=Параметры!$A$2,"{"&amp;'Шестипредметные наборы'!D26&amp;"}","")</f>
        <v>#N/A</v>
      </c>
      <c r="C2996" t="e">
        <f ca="1">'Шестипредметные наборы'!$G26/COUNT('Список покупок'!$A$2:$A$31)</f>
        <v>#N/A</v>
      </c>
      <c r="D2996" t="e">
        <f ca="1">'Шестипредметные наборы'!$G26/INDIRECT(ADDRESS(MATCH(A2996,Таблицы!$AB$3:$AB$254)+1,6,,,Таблицы!$AB$1))</f>
        <v>#N/A</v>
      </c>
      <c r="E2996" s="5" t="e">
        <f t="shared" ca="1" si="46"/>
        <v>#N/A</v>
      </c>
    </row>
    <row r="2997" spans="1:5" hidden="1" x14ac:dyDescent="0.3">
      <c r="A2997" t="e">
        <f ca="1">IF('Шестипредметные наборы'!$G27 &gt;=Параметры!$A$2,"{"&amp;'Шестипредметные наборы'!A27&amp;", "&amp;'Шестипредметные наборы'!B27&amp;", "&amp;'Шестипредметные наборы'!C27&amp;", "&amp;'Шестипредметные наборы'!E27&amp;", "&amp;'Шестипредметные наборы'!F27&amp;"}","")</f>
        <v>#N/A</v>
      </c>
      <c r="B2997" t="e">
        <f ca="1">IF('Шестипредметные наборы'!$G27 &gt;=Параметры!$A$2,"{"&amp;'Шестипредметные наборы'!D27&amp;"}","")</f>
        <v>#N/A</v>
      </c>
      <c r="C2997" t="e">
        <f ca="1">'Шестипредметные наборы'!$G27/COUNT('Список покупок'!$A$2:$A$31)</f>
        <v>#N/A</v>
      </c>
      <c r="D2997" t="e">
        <f ca="1">'Шестипредметные наборы'!$G27/INDIRECT(ADDRESS(MATCH(A2997,Таблицы!$AB$3:$AB$254)+1,6,,,Таблицы!$AB$1))</f>
        <v>#N/A</v>
      </c>
      <c r="E2997" s="5" t="e">
        <f t="shared" ca="1" si="46"/>
        <v>#N/A</v>
      </c>
    </row>
    <row r="2998" spans="1:5" hidden="1" x14ac:dyDescent="0.3">
      <c r="A2998" t="e">
        <f ca="1">IF('Шестипредметные наборы'!$G28 &gt;=Параметры!$A$2,"{"&amp;'Шестипредметные наборы'!A28&amp;", "&amp;'Шестипредметные наборы'!B28&amp;", "&amp;'Шестипредметные наборы'!C28&amp;", "&amp;'Шестипредметные наборы'!E28&amp;", "&amp;'Шестипредметные наборы'!F28&amp;"}","")</f>
        <v>#N/A</v>
      </c>
      <c r="B2998" t="e">
        <f ca="1">IF('Шестипредметные наборы'!$G28 &gt;=Параметры!$A$2,"{"&amp;'Шестипредметные наборы'!D28&amp;"}","")</f>
        <v>#N/A</v>
      </c>
      <c r="C2998" t="e">
        <f ca="1">'Шестипредметные наборы'!$G28/COUNT('Список покупок'!$A$2:$A$31)</f>
        <v>#N/A</v>
      </c>
      <c r="D2998" t="e">
        <f ca="1">'Шестипредметные наборы'!$G28/INDIRECT(ADDRESS(MATCH(A2998,Таблицы!$AB$3:$AB$254)+1,6,,,Таблицы!$AB$1))</f>
        <v>#N/A</v>
      </c>
      <c r="E2998" s="5" t="e">
        <f t="shared" ca="1" si="46"/>
        <v>#N/A</v>
      </c>
    </row>
    <row r="2999" spans="1:5" hidden="1" x14ac:dyDescent="0.3">
      <c r="A2999" t="e">
        <f ca="1">IF('Шестипредметные наборы'!$G29 &gt;=Параметры!$A$2,"{"&amp;'Шестипредметные наборы'!A29&amp;", "&amp;'Шестипредметные наборы'!B29&amp;", "&amp;'Шестипредметные наборы'!C29&amp;", "&amp;'Шестипредметные наборы'!E29&amp;", "&amp;'Шестипредметные наборы'!F29&amp;"}","")</f>
        <v>#N/A</v>
      </c>
      <c r="B2999" t="e">
        <f ca="1">IF('Шестипредметные наборы'!$G29 &gt;=Параметры!$A$2,"{"&amp;'Шестипредметные наборы'!D29&amp;"}","")</f>
        <v>#N/A</v>
      </c>
      <c r="C2999" t="e">
        <f ca="1">'Шестипредметные наборы'!$G29/COUNT('Список покупок'!$A$2:$A$31)</f>
        <v>#N/A</v>
      </c>
      <c r="D2999" t="e">
        <f ca="1">'Шестипредметные наборы'!$G29/INDIRECT(ADDRESS(MATCH(A2999,Таблицы!$AB$3:$AB$254)+1,6,,,Таблицы!$AB$1))</f>
        <v>#N/A</v>
      </c>
      <c r="E2999" s="5" t="e">
        <f t="shared" ca="1" si="46"/>
        <v>#N/A</v>
      </c>
    </row>
    <row r="3000" spans="1:5" hidden="1" x14ac:dyDescent="0.3">
      <c r="A3000" t="e">
        <f ca="1">IF('Шестипредметные наборы'!$G30 &gt;=Параметры!$A$2,"{"&amp;'Шестипредметные наборы'!A30&amp;", "&amp;'Шестипредметные наборы'!B30&amp;", "&amp;'Шестипредметные наборы'!C30&amp;", "&amp;'Шестипредметные наборы'!E30&amp;", "&amp;'Шестипредметные наборы'!F30&amp;"}","")</f>
        <v>#N/A</v>
      </c>
      <c r="B3000" t="e">
        <f ca="1">IF('Шестипредметные наборы'!$G30 &gt;=Параметры!$A$2,"{"&amp;'Шестипредметные наборы'!D30&amp;"}","")</f>
        <v>#N/A</v>
      </c>
      <c r="C3000" t="e">
        <f ca="1">'Шестипредметные наборы'!$G30/COUNT('Список покупок'!$A$2:$A$31)</f>
        <v>#N/A</v>
      </c>
      <c r="D3000" t="e">
        <f ca="1">'Шестипредметные наборы'!$G30/INDIRECT(ADDRESS(MATCH(A3000,Таблицы!$AB$3:$AB$254)+1,6,,,Таблицы!$AB$1))</f>
        <v>#N/A</v>
      </c>
      <c r="E3000" s="5" t="e">
        <f t="shared" ca="1" si="46"/>
        <v>#N/A</v>
      </c>
    </row>
    <row r="3001" spans="1:5" hidden="1" x14ac:dyDescent="0.3">
      <c r="A3001" t="e">
        <f ca="1">IF('Шестипредметные наборы'!$G31 &gt;=Параметры!$A$2,"{"&amp;'Шестипредметные наборы'!A31&amp;", "&amp;'Шестипредметные наборы'!B31&amp;", "&amp;'Шестипредметные наборы'!C31&amp;", "&amp;'Шестипредметные наборы'!E31&amp;", "&amp;'Шестипредметные наборы'!F31&amp;"}","")</f>
        <v>#N/A</v>
      </c>
      <c r="B3001" t="e">
        <f ca="1">IF('Шестипредметные наборы'!$G31 &gt;=Параметры!$A$2,"{"&amp;'Шестипредметные наборы'!D31&amp;"}","")</f>
        <v>#N/A</v>
      </c>
      <c r="C3001" t="e">
        <f ca="1">'Шестипредметные наборы'!$G31/COUNT('Список покупок'!$A$2:$A$31)</f>
        <v>#N/A</v>
      </c>
      <c r="D3001" t="e">
        <f ca="1">'Шестипредметные наборы'!$G31/INDIRECT(ADDRESS(MATCH(A3001,Таблицы!$AB$3:$AB$254)+1,6,,,Таблицы!$AB$1))</f>
        <v>#N/A</v>
      </c>
      <c r="E3001" s="5" t="e">
        <f t="shared" ca="1" si="46"/>
        <v>#N/A</v>
      </c>
    </row>
    <row r="3002" spans="1:5" hidden="1" x14ac:dyDescent="0.3">
      <c r="A3002" t="e">
        <f ca="1">IF('Шестипредметные наборы'!$G32 &gt;=Параметры!$A$2,"{"&amp;'Шестипредметные наборы'!A32&amp;", "&amp;'Шестипредметные наборы'!B32&amp;", "&amp;'Шестипредметные наборы'!C32&amp;", "&amp;'Шестипредметные наборы'!E32&amp;", "&amp;'Шестипредметные наборы'!F32&amp;"}","")</f>
        <v>#N/A</v>
      </c>
      <c r="B3002" t="e">
        <f ca="1">IF('Шестипредметные наборы'!$G32 &gt;=Параметры!$A$2,"{"&amp;'Шестипредметные наборы'!D32&amp;"}","")</f>
        <v>#N/A</v>
      </c>
      <c r="C3002" t="e">
        <f ca="1">'Шестипредметные наборы'!$G32/COUNT('Список покупок'!$A$2:$A$31)</f>
        <v>#N/A</v>
      </c>
      <c r="D3002" t="e">
        <f ca="1">'Шестипредметные наборы'!$G32/INDIRECT(ADDRESS(MATCH(A3002,Таблицы!$AB$3:$AB$254)+1,6,,,Таблицы!$AB$1))</f>
        <v>#N/A</v>
      </c>
      <c r="E3002" s="5" t="e">
        <f t="shared" ca="1" si="46"/>
        <v>#N/A</v>
      </c>
    </row>
    <row r="3003" spans="1:5" hidden="1" x14ac:dyDescent="0.3">
      <c r="A3003" t="e">
        <f ca="1">IF('Шестипредметные наборы'!$G33 &gt;=Параметры!$A$2,"{"&amp;'Шестипредметные наборы'!A33&amp;", "&amp;'Шестипредметные наборы'!B33&amp;", "&amp;'Шестипредметные наборы'!C33&amp;", "&amp;'Шестипредметные наборы'!E33&amp;", "&amp;'Шестипредметные наборы'!F33&amp;"}","")</f>
        <v>#N/A</v>
      </c>
      <c r="B3003" t="e">
        <f ca="1">IF('Шестипредметные наборы'!$G33 &gt;=Параметры!$A$2,"{"&amp;'Шестипредметные наборы'!D33&amp;"}","")</f>
        <v>#N/A</v>
      </c>
      <c r="C3003" t="e">
        <f ca="1">'Шестипредметные наборы'!$G33/COUNT('Список покупок'!$A$2:$A$31)</f>
        <v>#N/A</v>
      </c>
      <c r="D3003" t="e">
        <f ca="1">'Шестипредметные наборы'!$G33/INDIRECT(ADDRESS(MATCH(A3003,Таблицы!$AB$3:$AB$254)+1,6,,,Таблицы!$AB$1))</f>
        <v>#N/A</v>
      </c>
      <c r="E3003" s="5" t="e">
        <f t="shared" ca="1" si="46"/>
        <v>#N/A</v>
      </c>
    </row>
    <row r="3004" spans="1:5" hidden="1" x14ac:dyDescent="0.3">
      <c r="A3004" t="e">
        <f ca="1">IF('Шестипредметные наборы'!$G34 &gt;=Параметры!$A$2,"{"&amp;'Шестипредметные наборы'!A34&amp;", "&amp;'Шестипредметные наборы'!B34&amp;", "&amp;'Шестипредметные наборы'!C34&amp;", "&amp;'Шестипредметные наборы'!E34&amp;", "&amp;'Шестипредметные наборы'!F34&amp;"}","")</f>
        <v>#N/A</v>
      </c>
      <c r="B3004" t="e">
        <f ca="1">IF('Шестипредметные наборы'!$G34 &gt;=Параметры!$A$2,"{"&amp;'Шестипредметные наборы'!D34&amp;"}","")</f>
        <v>#N/A</v>
      </c>
      <c r="C3004" t="e">
        <f ca="1">'Шестипредметные наборы'!$G34/COUNT('Список покупок'!$A$2:$A$31)</f>
        <v>#N/A</v>
      </c>
      <c r="D3004" t="e">
        <f ca="1">'Шестипредметные наборы'!$G34/INDIRECT(ADDRESS(MATCH(A3004,Таблицы!$AB$3:$AB$254)+1,6,,,Таблицы!$AB$1))</f>
        <v>#N/A</v>
      </c>
      <c r="E3004" s="5" t="e">
        <f t="shared" ca="1" si="46"/>
        <v>#N/A</v>
      </c>
    </row>
    <row r="3005" spans="1:5" hidden="1" x14ac:dyDescent="0.3">
      <c r="A3005" t="e">
        <f ca="1">IF('Шестипредметные наборы'!$G35 &gt;=Параметры!$A$2,"{"&amp;'Шестипредметные наборы'!A35&amp;", "&amp;'Шестипредметные наборы'!B35&amp;", "&amp;'Шестипредметные наборы'!C35&amp;", "&amp;'Шестипредметные наборы'!E35&amp;", "&amp;'Шестипредметные наборы'!F35&amp;"}","")</f>
        <v>#N/A</v>
      </c>
      <c r="B3005" t="e">
        <f ca="1">IF('Шестипредметные наборы'!$G35 &gt;=Параметры!$A$2,"{"&amp;'Шестипредметные наборы'!D35&amp;"}","")</f>
        <v>#N/A</v>
      </c>
      <c r="C3005" t="e">
        <f ca="1">'Шестипредметные наборы'!$G35/COUNT('Список покупок'!$A$2:$A$31)</f>
        <v>#N/A</v>
      </c>
      <c r="D3005" t="e">
        <f ca="1">'Шестипредметные наборы'!$G35/INDIRECT(ADDRESS(MATCH(A3005,Таблицы!$AB$3:$AB$254)+1,6,,,Таблицы!$AB$1))</f>
        <v>#N/A</v>
      </c>
      <c r="E3005" s="5" t="e">
        <f t="shared" ca="1" si="46"/>
        <v>#N/A</v>
      </c>
    </row>
    <row r="3006" spans="1:5" hidden="1" x14ac:dyDescent="0.3">
      <c r="A3006" t="e">
        <f ca="1">IF('Шестипредметные наборы'!$G36 &gt;=Параметры!$A$2,"{"&amp;'Шестипредметные наборы'!A36&amp;", "&amp;'Шестипредметные наборы'!B36&amp;", "&amp;'Шестипредметные наборы'!C36&amp;", "&amp;'Шестипредметные наборы'!E36&amp;", "&amp;'Шестипредметные наборы'!F36&amp;"}","")</f>
        <v>#N/A</v>
      </c>
      <c r="B3006" t="e">
        <f ca="1">IF('Шестипредметные наборы'!$G36 &gt;=Параметры!$A$2,"{"&amp;'Шестипредметные наборы'!D36&amp;"}","")</f>
        <v>#N/A</v>
      </c>
      <c r="C3006" t="e">
        <f ca="1">'Шестипредметные наборы'!$G36/COUNT('Список покупок'!$A$2:$A$31)</f>
        <v>#N/A</v>
      </c>
      <c r="D3006" t="e">
        <f ca="1">'Шестипредметные наборы'!$G36/INDIRECT(ADDRESS(MATCH(A3006,Таблицы!$AB$3:$AB$254)+1,6,,,Таблицы!$AB$1))</f>
        <v>#N/A</v>
      </c>
      <c r="E3006" s="5" t="e">
        <f t="shared" ca="1" si="46"/>
        <v>#N/A</v>
      </c>
    </row>
    <row r="3007" spans="1:5" hidden="1" x14ac:dyDescent="0.3">
      <c r="A3007" t="e">
        <f ca="1">IF('Шестипредметные наборы'!$G37 &gt;=Параметры!$A$2,"{"&amp;'Шестипредметные наборы'!A37&amp;", "&amp;'Шестипредметные наборы'!B37&amp;", "&amp;'Шестипредметные наборы'!C37&amp;", "&amp;'Шестипредметные наборы'!E37&amp;", "&amp;'Шестипредметные наборы'!F37&amp;"}","")</f>
        <v>#N/A</v>
      </c>
      <c r="B3007" t="e">
        <f ca="1">IF('Шестипредметные наборы'!$G37 &gt;=Параметры!$A$2,"{"&amp;'Шестипредметные наборы'!D37&amp;"}","")</f>
        <v>#N/A</v>
      </c>
      <c r="C3007" t="e">
        <f ca="1">'Шестипредметные наборы'!$G37/COUNT('Список покупок'!$A$2:$A$31)</f>
        <v>#N/A</v>
      </c>
      <c r="D3007" t="e">
        <f ca="1">'Шестипредметные наборы'!$G37/INDIRECT(ADDRESS(MATCH(A3007,Таблицы!$AB$3:$AB$254)+1,6,,,Таблицы!$AB$1))</f>
        <v>#N/A</v>
      </c>
      <c r="E3007" s="5" t="e">
        <f t="shared" ca="1" si="46"/>
        <v>#N/A</v>
      </c>
    </row>
    <row r="3008" spans="1:5" hidden="1" x14ac:dyDescent="0.3">
      <c r="A3008" t="e">
        <f ca="1">IF('Шестипредметные наборы'!$G38 &gt;=Параметры!$A$2,"{"&amp;'Шестипредметные наборы'!A38&amp;", "&amp;'Шестипредметные наборы'!B38&amp;", "&amp;'Шестипредметные наборы'!C38&amp;", "&amp;'Шестипредметные наборы'!E38&amp;", "&amp;'Шестипредметные наборы'!F38&amp;"}","")</f>
        <v>#N/A</v>
      </c>
      <c r="B3008" t="e">
        <f ca="1">IF('Шестипредметные наборы'!$G38 &gt;=Параметры!$A$2,"{"&amp;'Шестипредметные наборы'!D38&amp;"}","")</f>
        <v>#N/A</v>
      </c>
      <c r="C3008" t="e">
        <f ca="1">'Шестипредметные наборы'!$G38/COUNT('Список покупок'!$A$2:$A$31)</f>
        <v>#N/A</v>
      </c>
      <c r="D3008" t="e">
        <f ca="1">'Шестипредметные наборы'!$G38/INDIRECT(ADDRESS(MATCH(A3008,Таблицы!$AB$3:$AB$254)+1,6,,,Таблицы!$AB$1))</f>
        <v>#N/A</v>
      </c>
      <c r="E3008" s="5" t="e">
        <f t="shared" ca="1" si="46"/>
        <v>#N/A</v>
      </c>
    </row>
    <row r="3009" spans="1:5" hidden="1" x14ac:dyDescent="0.3">
      <c r="A3009" t="e">
        <f ca="1">IF('Шестипредметные наборы'!$G39 &gt;=Параметры!$A$2,"{"&amp;'Шестипредметные наборы'!A39&amp;", "&amp;'Шестипредметные наборы'!B39&amp;", "&amp;'Шестипредметные наборы'!C39&amp;", "&amp;'Шестипредметные наборы'!E39&amp;", "&amp;'Шестипредметные наборы'!F39&amp;"}","")</f>
        <v>#N/A</v>
      </c>
      <c r="B3009" t="e">
        <f ca="1">IF('Шестипредметные наборы'!$G39 &gt;=Параметры!$A$2,"{"&amp;'Шестипредметные наборы'!D39&amp;"}","")</f>
        <v>#N/A</v>
      </c>
      <c r="C3009" t="e">
        <f ca="1">'Шестипредметные наборы'!$G39/COUNT('Список покупок'!$A$2:$A$31)</f>
        <v>#N/A</v>
      </c>
      <c r="D3009" t="e">
        <f ca="1">'Шестипредметные наборы'!$G39/INDIRECT(ADDRESS(MATCH(A3009,Таблицы!$AB$3:$AB$254)+1,6,,,Таблицы!$AB$1))</f>
        <v>#N/A</v>
      </c>
      <c r="E3009" s="5" t="e">
        <f t="shared" ca="1" si="46"/>
        <v>#N/A</v>
      </c>
    </row>
    <row r="3010" spans="1:5" hidden="1" x14ac:dyDescent="0.3">
      <c r="A3010" t="e">
        <f ca="1">IF('Шестипредметные наборы'!$G40 &gt;=Параметры!$A$2,"{"&amp;'Шестипредметные наборы'!A40&amp;", "&amp;'Шестипредметные наборы'!B40&amp;", "&amp;'Шестипредметные наборы'!C40&amp;", "&amp;'Шестипредметные наборы'!E40&amp;", "&amp;'Шестипредметные наборы'!F40&amp;"}","")</f>
        <v>#N/A</v>
      </c>
      <c r="B3010" t="e">
        <f ca="1">IF('Шестипредметные наборы'!$G40 &gt;=Параметры!$A$2,"{"&amp;'Шестипредметные наборы'!D40&amp;"}","")</f>
        <v>#N/A</v>
      </c>
      <c r="C3010" t="e">
        <f ca="1">'Шестипредметные наборы'!$G40/COUNT('Список покупок'!$A$2:$A$31)</f>
        <v>#N/A</v>
      </c>
      <c r="D3010" t="e">
        <f ca="1">'Шестипредметные наборы'!$G40/INDIRECT(ADDRESS(MATCH(A3010,Таблицы!$AB$3:$AB$254)+1,6,,,Таблицы!$AB$1))</f>
        <v>#N/A</v>
      </c>
      <c r="E3010" s="5" t="e">
        <f t="shared" ca="1" si="46"/>
        <v>#N/A</v>
      </c>
    </row>
    <row r="3011" spans="1:5" hidden="1" x14ac:dyDescent="0.3">
      <c r="A3011" t="e">
        <f ca="1">IF('Шестипредметные наборы'!$G41 &gt;=Параметры!$A$2,"{"&amp;'Шестипредметные наборы'!A41&amp;", "&amp;'Шестипредметные наборы'!B41&amp;", "&amp;'Шестипредметные наборы'!C41&amp;", "&amp;'Шестипредметные наборы'!E41&amp;", "&amp;'Шестипредметные наборы'!F41&amp;"}","")</f>
        <v>#N/A</v>
      </c>
      <c r="B3011" t="e">
        <f ca="1">IF('Шестипредметные наборы'!$G41 &gt;=Параметры!$A$2,"{"&amp;'Шестипредметные наборы'!D41&amp;"}","")</f>
        <v>#N/A</v>
      </c>
      <c r="C3011" t="e">
        <f ca="1">'Шестипредметные наборы'!$G41/COUNT('Список покупок'!$A$2:$A$31)</f>
        <v>#N/A</v>
      </c>
      <c r="D3011" t="e">
        <f ca="1">'Шестипредметные наборы'!$G41/INDIRECT(ADDRESS(MATCH(A3011,Таблицы!$AB$3:$AB$254)+1,6,,,Таблицы!$AB$1))</f>
        <v>#N/A</v>
      </c>
      <c r="E3011" s="5" t="e">
        <f t="shared" ca="1" si="46"/>
        <v>#N/A</v>
      </c>
    </row>
    <row r="3012" spans="1:5" hidden="1" x14ac:dyDescent="0.3">
      <c r="A3012" t="e">
        <f ca="1">IF('Шестипредметные наборы'!$G42 &gt;=Параметры!$A$2,"{"&amp;'Шестипредметные наборы'!A42&amp;", "&amp;'Шестипредметные наборы'!B42&amp;", "&amp;'Шестипредметные наборы'!C42&amp;", "&amp;'Шестипредметные наборы'!E42&amp;", "&amp;'Шестипредметные наборы'!F42&amp;"}","")</f>
        <v>#N/A</v>
      </c>
      <c r="B3012" t="e">
        <f ca="1">IF('Шестипредметные наборы'!$G42 &gt;=Параметры!$A$2,"{"&amp;'Шестипредметные наборы'!D42&amp;"}","")</f>
        <v>#N/A</v>
      </c>
      <c r="C3012" t="e">
        <f ca="1">'Шестипредметные наборы'!$G42/COUNT('Список покупок'!$A$2:$A$31)</f>
        <v>#N/A</v>
      </c>
      <c r="D3012" t="e">
        <f ca="1">'Шестипредметные наборы'!$G42/INDIRECT(ADDRESS(MATCH(A3012,Таблицы!$AB$3:$AB$254)+1,6,,,Таблицы!$AB$1))</f>
        <v>#N/A</v>
      </c>
      <c r="E3012" s="5" t="e">
        <f t="shared" ca="1" si="46"/>
        <v>#N/A</v>
      </c>
    </row>
    <row r="3013" spans="1:5" hidden="1" x14ac:dyDescent="0.3">
      <c r="A3013" t="e">
        <f ca="1">IF('Шестипредметные наборы'!$G43 &gt;=Параметры!$A$2,"{"&amp;'Шестипредметные наборы'!A43&amp;", "&amp;'Шестипредметные наборы'!B43&amp;", "&amp;'Шестипредметные наборы'!C43&amp;", "&amp;'Шестипредметные наборы'!E43&amp;", "&amp;'Шестипредметные наборы'!F43&amp;"}","")</f>
        <v>#N/A</v>
      </c>
      <c r="B3013" t="e">
        <f ca="1">IF('Шестипредметные наборы'!$G43 &gt;=Параметры!$A$2,"{"&amp;'Шестипредметные наборы'!D43&amp;"}","")</f>
        <v>#N/A</v>
      </c>
      <c r="C3013" t="e">
        <f ca="1">'Шестипредметные наборы'!$G43/COUNT('Список покупок'!$A$2:$A$31)</f>
        <v>#N/A</v>
      </c>
      <c r="D3013" t="e">
        <f ca="1">'Шестипредметные наборы'!$G43/INDIRECT(ADDRESS(MATCH(A3013,Таблицы!$AB$3:$AB$254)+1,6,,,Таблицы!$AB$1))</f>
        <v>#N/A</v>
      </c>
      <c r="E3013" s="5" t="e">
        <f t="shared" ref="E3013:E3076" ca="1" si="47">C3013*D3013</f>
        <v>#N/A</v>
      </c>
    </row>
    <row r="3014" spans="1:5" hidden="1" x14ac:dyDescent="0.3">
      <c r="A3014" t="e">
        <f ca="1">IF('Шестипредметные наборы'!$G44 &gt;=Параметры!$A$2,"{"&amp;'Шестипредметные наборы'!A44&amp;", "&amp;'Шестипредметные наборы'!B44&amp;", "&amp;'Шестипредметные наборы'!C44&amp;", "&amp;'Шестипредметные наборы'!E44&amp;", "&amp;'Шестипредметные наборы'!F44&amp;"}","")</f>
        <v>#N/A</v>
      </c>
      <c r="B3014" t="e">
        <f ca="1">IF('Шестипредметные наборы'!$G44 &gt;=Параметры!$A$2,"{"&amp;'Шестипредметные наборы'!D44&amp;"}","")</f>
        <v>#N/A</v>
      </c>
      <c r="C3014" t="e">
        <f ca="1">'Шестипредметные наборы'!$G44/COUNT('Список покупок'!$A$2:$A$31)</f>
        <v>#N/A</v>
      </c>
      <c r="D3014" t="e">
        <f ca="1">'Шестипредметные наборы'!$G44/INDIRECT(ADDRESS(MATCH(A3014,Таблицы!$AB$3:$AB$254)+1,6,,,Таблицы!$AB$1))</f>
        <v>#N/A</v>
      </c>
      <c r="E3014" s="5" t="e">
        <f t="shared" ca="1" si="47"/>
        <v>#N/A</v>
      </c>
    </row>
    <row r="3015" spans="1:5" hidden="1" x14ac:dyDescent="0.3">
      <c r="A3015" t="e">
        <f ca="1">IF('Шестипредметные наборы'!$G45 &gt;=Параметры!$A$2,"{"&amp;'Шестипредметные наборы'!A45&amp;", "&amp;'Шестипредметные наборы'!B45&amp;", "&amp;'Шестипредметные наборы'!C45&amp;", "&amp;'Шестипредметные наборы'!E45&amp;", "&amp;'Шестипредметные наборы'!F45&amp;"}","")</f>
        <v>#N/A</v>
      </c>
      <c r="B3015" t="e">
        <f ca="1">IF('Шестипредметные наборы'!$G45 &gt;=Параметры!$A$2,"{"&amp;'Шестипредметные наборы'!D45&amp;"}","")</f>
        <v>#N/A</v>
      </c>
      <c r="C3015" t="e">
        <f ca="1">'Шестипредметные наборы'!$G45/COUNT('Список покупок'!$A$2:$A$31)</f>
        <v>#N/A</v>
      </c>
      <c r="D3015" t="e">
        <f ca="1">'Шестипредметные наборы'!$G45/INDIRECT(ADDRESS(MATCH(A3015,Таблицы!$AB$3:$AB$254)+1,6,,,Таблицы!$AB$1))</f>
        <v>#N/A</v>
      </c>
      <c r="E3015" s="5" t="e">
        <f t="shared" ca="1" si="47"/>
        <v>#N/A</v>
      </c>
    </row>
    <row r="3016" spans="1:5" hidden="1" x14ac:dyDescent="0.3">
      <c r="A3016" t="e">
        <f ca="1">IF('Шестипредметные наборы'!$G46 &gt;=Параметры!$A$2,"{"&amp;'Шестипредметные наборы'!A46&amp;", "&amp;'Шестипредметные наборы'!B46&amp;", "&amp;'Шестипредметные наборы'!C46&amp;", "&amp;'Шестипредметные наборы'!E46&amp;", "&amp;'Шестипредметные наборы'!F46&amp;"}","")</f>
        <v>#N/A</v>
      </c>
      <c r="B3016" t="e">
        <f ca="1">IF('Шестипредметные наборы'!$G46 &gt;=Параметры!$A$2,"{"&amp;'Шестипредметные наборы'!D46&amp;"}","")</f>
        <v>#N/A</v>
      </c>
      <c r="C3016" t="e">
        <f ca="1">'Шестипредметные наборы'!$G46/COUNT('Список покупок'!$A$2:$A$31)</f>
        <v>#N/A</v>
      </c>
      <c r="D3016" t="e">
        <f ca="1">'Шестипредметные наборы'!$G46/INDIRECT(ADDRESS(MATCH(A3016,Таблицы!$AB$3:$AB$254)+1,6,,,Таблицы!$AB$1))</f>
        <v>#N/A</v>
      </c>
      <c r="E3016" s="5" t="e">
        <f t="shared" ca="1" si="47"/>
        <v>#N/A</v>
      </c>
    </row>
    <row r="3017" spans="1:5" hidden="1" x14ac:dyDescent="0.3">
      <c r="A3017" t="e">
        <f ca="1">IF('Шестипредметные наборы'!$G47 &gt;=Параметры!$A$2,"{"&amp;'Шестипредметные наборы'!A47&amp;", "&amp;'Шестипредметные наборы'!B47&amp;", "&amp;'Шестипредметные наборы'!C47&amp;", "&amp;'Шестипредметные наборы'!E47&amp;", "&amp;'Шестипредметные наборы'!F47&amp;"}","")</f>
        <v>#N/A</v>
      </c>
      <c r="B3017" t="e">
        <f ca="1">IF('Шестипредметные наборы'!$G47 &gt;=Параметры!$A$2,"{"&amp;'Шестипредметные наборы'!D47&amp;"}","")</f>
        <v>#N/A</v>
      </c>
      <c r="C3017" t="e">
        <f ca="1">'Шестипредметные наборы'!$G47/COUNT('Список покупок'!$A$2:$A$31)</f>
        <v>#N/A</v>
      </c>
      <c r="D3017" t="e">
        <f ca="1">'Шестипредметные наборы'!$G47/INDIRECT(ADDRESS(MATCH(A3017,Таблицы!$AB$3:$AB$254)+1,6,,,Таблицы!$AB$1))</f>
        <v>#N/A</v>
      </c>
      <c r="E3017" s="5" t="e">
        <f t="shared" ca="1" si="47"/>
        <v>#N/A</v>
      </c>
    </row>
    <row r="3018" spans="1:5" hidden="1" x14ac:dyDescent="0.3">
      <c r="A3018" t="e">
        <f ca="1">IF('Шестипредметные наборы'!$G48 &gt;=Параметры!$A$2,"{"&amp;'Шестипредметные наборы'!A48&amp;", "&amp;'Шестипредметные наборы'!B48&amp;", "&amp;'Шестипредметные наборы'!C48&amp;", "&amp;'Шестипредметные наборы'!E48&amp;", "&amp;'Шестипредметные наборы'!F48&amp;"}","")</f>
        <v>#N/A</v>
      </c>
      <c r="B3018" t="e">
        <f ca="1">IF('Шестипредметные наборы'!$G48 &gt;=Параметры!$A$2,"{"&amp;'Шестипредметные наборы'!D48&amp;"}","")</f>
        <v>#N/A</v>
      </c>
      <c r="C3018" t="e">
        <f ca="1">'Шестипредметные наборы'!$G48/COUNT('Список покупок'!$A$2:$A$31)</f>
        <v>#N/A</v>
      </c>
      <c r="D3018" t="e">
        <f ca="1">'Шестипредметные наборы'!$G48/INDIRECT(ADDRESS(MATCH(A3018,Таблицы!$AB$3:$AB$254)+1,6,,,Таблицы!$AB$1))</f>
        <v>#N/A</v>
      </c>
      <c r="E3018" s="5" t="e">
        <f t="shared" ca="1" si="47"/>
        <v>#N/A</v>
      </c>
    </row>
    <row r="3019" spans="1:5" hidden="1" x14ac:dyDescent="0.3">
      <c r="A3019" t="e">
        <f ca="1">IF('Шестипредметные наборы'!$G49 &gt;=Параметры!$A$2,"{"&amp;'Шестипредметные наборы'!A49&amp;", "&amp;'Шестипредметные наборы'!B49&amp;", "&amp;'Шестипредметные наборы'!C49&amp;", "&amp;'Шестипредметные наборы'!E49&amp;", "&amp;'Шестипредметные наборы'!F49&amp;"}","")</f>
        <v>#N/A</v>
      </c>
      <c r="B3019" t="e">
        <f ca="1">IF('Шестипредметные наборы'!$G49 &gt;=Параметры!$A$2,"{"&amp;'Шестипредметные наборы'!D49&amp;"}","")</f>
        <v>#N/A</v>
      </c>
      <c r="C3019" t="e">
        <f ca="1">'Шестипредметные наборы'!$G49/COUNT('Список покупок'!$A$2:$A$31)</f>
        <v>#N/A</v>
      </c>
      <c r="D3019" t="e">
        <f ca="1">'Шестипредметные наборы'!$G49/INDIRECT(ADDRESS(MATCH(A3019,Таблицы!$AB$3:$AB$254)+1,6,,,Таблицы!$AB$1))</f>
        <v>#N/A</v>
      </c>
      <c r="E3019" s="5" t="e">
        <f t="shared" ca="1" si="47"/>
        <v>#N/A</v>
      </c>
    </row>
    <row r="3020" spans="1:5" hidden="1" x14ac:dyDescent="0.3">
      <c r="A3020" t="e">
        <f ca="1">IF('Шестипредметные наборы'!$G50 &gt;=Параметры!$A$2,"{"&amp;'Шестипредметные наборы'!A50&amp;", "&amp;'Шестипредметные наборы'!B50&amp;", "&amp;'Шестипредметные наборы'!C50&amp;", "&amp;'Шестипредметные наборы'!E50&amp;", "&amp;'Шестипредметные наборы'!F50&amp;"}","")</f>
        <v>#N/A</v>
      </c>
      <c r="B3020" t="e">
        <f ca="1">IF('Шестипредметные наборы'!$G50 &gt;=Параметры!$A$2,"{"&amp;'Шестипредметные наборы'!D50&amp;"}","")</f>
        <v>#N/A</v>
      </c>
      <c r="C3020" t="e">
        <f ca="1">'Шестипредметные наборы'!$G50/COUNT('Список покупок'!$A$2:$A$31)</f>
        <v>#N/A</v>
      </c>
      <c r="D3020" t="e">
        <f ca="1">'Шестипредметные наборы'!$G50/INDIRECT(ADDRESS(MATCH(A3020,Таблицы!$AB$3:$AB$254)+1,6,,,Таблицы!$AB$1))</f>
        <v>#N/A</v>
      </c>
      <c r="E3020" s="5" t="e">
        <f t="shared" ca="1" si="47"/>
        <v>#N/A</v>
      </c>
    </row>
    <row r="3021" spans="1:5" hidden="1" x14ac:dyDescent="0.3">
      <c r="A3021" t="e">
        <f ca="1">IF('Шестипредметные наборы'!$G51 &gt;=Параметры!$A$2,"{"&amp;'Шестипредметные наборы'!A51&amp;", "&amp;'Шестипредметные наборы'!B51&amp;", "&amp;'Шестипредметные наборы'!C51&amp;", "&amp;'Шестипредметные наборы'!E51&amp;", "&amp;'Шестипредметные наборы'!F51&amp;"}","")</f>
        <v>#N/A</v>
      </c>
      <c r="B3021" t="e">
        <f ca="1">IF('Шестипредметные наборы'!$G51 &gt;=Параметры!$A$2,"{"&amp;'Шестипредметные наборы'!D51&amp;"}","")</f>
        <v>#N/A</v>
      </c>
      <c r="C3021" t="e">
        <f ca="1">'Шестипредметные наборы'!$G51/COUNT('Список покупок'!$A$2:$A$31)</f>
        <v>#N/A</v>
      </c>
      <c r="D3021" t="e">
        <f ca="1">'Шестипредметные наборы'!$G51/INDIRECT(ADDRESS(MATCH(A3021,Таблицы!$AB$3:$AB$254)+1,6,,,Таблицы!$AB$1))</f>
        <v>#N/A</v>
      </c>
      <c r="E3021" s="5" t="e">
        <f t="shared" ca="1" si="47"/>
        <v>#N/A</v>
      </c>
    </row>
    <row r="3022" spans="1:5" hidden="1" x14ac:dyDescent="0.3">
      <c r="A3022" t="e">
        <f ca="1">IF('Шестипредметные наборы'!$G52 &gt;=Параметры!$A$2,"{"&amp;'Шестипредметные наборы'!A52&amp;", "&amp;'Шестипредметные наборы'!B52&amp;", "&amp;'Шестипредметные наборы'!C52&amp;", "&amp;'Шестипредметные наборы'!E52&amp;", "&amp;'Шестипредметные наборы'!F52&amp;"}","")</f>
        <v>#N/A</v>
      </c>
      <c r="B3022" t="e">
        <f ca="1">IF('Шестипредметные наборы'!$G52 &gt;=Параметры!$A$2,"{"&amp;'Шестипредметные наборы'!D52&amp;"}","")</f>
        <v>#N/A</v>
      </c>
      <c r="C3022" t="e">
        <f ca="1">'Шестипредметные наборы'!$G52/COUNT('Список покупок'!$A$2:$A$31)</f>
        <v>#N/A</v>
      </c>
      <c r="D3022" t="e">
        <f ca="1">'Шестипредметные наборы'!$G52/INDIRECT(ADDRESS(MATCH(A3022,Таблицы!$AB$3:$AB$254)+1,6,,,Таблицы!$AB$1))</f>
        <v>#N/A</v>
      </c>
      <c r="E3022" s="5" t="e">
        <f t="shared" ca="1" si="47"/>
        <v>#N/A</v>
      </c>
    </row>
    <row r="3023" spans="1:5" hidden="1" x14ac:dyDescent="0.3">
      <c r="A3023" t="e">
        <f ca="1">IF('Шестипредметные наборы'!$G53 &gt;=Параметры!$A$2,"{"&amp;'Шестипредметные наборы'!A53&amp;", "&amp;'Шестипредметные наборы'!B53&amp;", "&amp;'Шестипредметные наборы'!C53&amp;", "&amp;'Шестипредметные наборы'!E53&amp;", "&amp;'Шестипредметные наборы'!F53&amp;"}","")</f>
        <v>#N/A</v>
      </c>
      <c r="B3023" t="e">
        <f ca="1">IF('Шестипредметные наборы'!$G53 &gt;=Параметры!$A$2,"{"&amp;'Шестипредметные наборы'!D53&amp;"}","")</f>
        <v>#N/A</v>
      </c>
      <c r="C3023" t="e">
        <f ca="1">'Шестипредметные наборы'!$G53/COUNT('Список покупок'!$A$2:$A$31)</f>
        <v>#N/A</v>
      </c>
      <c r="D3023" t="e">
        <f ca="1">'Шестипредметные наборы'!$G53/INDIRECT(ADDRESS(MATCH(A3023,Таблицы!$AB$3:$AB$254)+1,6,,,Таблицы!$AB$1))</f>
        <v>#N/A</v>
      </c>
      <c r="E3023" s="5" t="e">
        <f t="shared" ca="1" si="47"/>
        <v>#N/A</v>
      </c>
    </row>
    <row r="3024" spans="1:5" hidden="1" x14ac:dyDescent="0.3">
      <c r="A3024" t="e">
        <f ca="1">IF('Шестипредметные наборы'!$G54 &gt;=Параметры!$A$2,"{"&amp;'Шестипредметные наборы'!A54&amp;", "&amp;'Шестипредметные наборы'!B54&amp;", "&amp;'Шестипредметные наборы'!C54&amp;", "&amp;'Шестипредметные наборы'!E54&amp;", "&amp;'Шестипредметные наборы'!F54&amp;"}","")</f>
        <v>#N/A</v>
      </c>
      <c r="B3024" t="e">
        <f ca="1">IF('Шестипредметные наборы'!$G54 &gt;=Параметры!$A$2,"{"&amp;'Шестипредметные наборы'!D54&amp;"}","")</f>
        <v>#N/A</v>
      </c>
      <c r="C3024" t="e">
        <f ca="1">'Шестипредметные наборы'!$G54/COUNT('Список покупок'!$A$2:$A$31)</f>
        <v>#N/A</v>
      </c>
      <c r="D3024" t="e">
        <f ca="1">'Шестипредметные наборы'!$G54/INDIRECT(ADDRESS(MATCH(A3024,Таблицы!$AB$3:$AB$254)+1,6,,,Таблицы!$AB$1))</f>
        <v>#N/A</v>
      </c>
      <c r="E3024" s="5" t="e">
        <f t="shared" ca="1" si="47"/>
        <v>#N/A</v>
      </c>
    </row>
    <row r="3025" spans="1:5" hidden="1" x14ac:dyDescent="0.3">
      <c r="A3025" t="e">
        <f ca="1">IF('Шестипредметные наборы'!$G55 &gt;=Параметры!$A$2,"{"&amp;'Шестипредметные наборы'!A55&amp;", "&amp;'Шестипредметные наборы'!B55&amp;", "&amp;'Шестипредметные наборы'!C55&amp;", "&amp;'Шестипредметные наборы'!E55&amp;", "&amp;'Шестипредметные наборы'!F55&amp;"}","")</f>
        <v>#N/A</v>
      </c>
      <c r="B3025" t="e">
        <f ca="1">IF('Шестипредметные наборы'!$G55 &gt;=Параметры!$A$2,"{"&amp;'Шестипредметные наборы'!D55&amp;"}","")</f>
        <v>#N/A</v>
      </c>
      <c r="C3025" t="e">
        <f ca="1">'Шестипредметные наборы'!$G55/COUNT('Список покупок'!$A$2:$A$31)</f>
        <v>#N/A</v>
      </c>
      <c r="D3025" t="e">
        <f ca="1">'Шестипредметные наборы'!$G55/INDIRECT(ADDRESS(MATCH(A3025,Таблицы!$AB$3:$AB$254)+1,6,,,Таблицы!$AB$1))</f>
        <v>#N/A</v>
      </c>
      <c r="E3025" s="5" t="e">
        <f t="shared" ca="1" si="47"/>
        <v>#N/A</v>
      </c>
    </row>
    <row r="3026" spans="1:5" hidden="1" x14ac:dyDescent="0.3">
      <c r="A3026" t="e">
        <f ca="1">IF('Шестипредметные наборы'!$G56 &gt;=Параметры!$A$2,"{"&amp;'Шестипредметные наборы'!A56&amp;", "&amp;'Шестипредметные наборы'!B56&amp;", "&amp;'Шестипредметные наборы'!C56&amp;", "&amp;'Шестипредметные наборы'!E56&amp;", "&amp;'Шестипредметные наборы'!F56&amp;"}","")</f>
        <v>#N/A</v>
      </c>
      <c r="B3026" t="e">
        <f ca="1">IF('Шестипредметные наборы'!$G56 &gt;=Параметры!$A$2,"{"&amp;'Шестипредметные наборы'!D56&amp;"}","")</f>
        <v>#N/A</v>
      </c>
      <c r="C3026" t="e">
        <f ca="1">'Шестипредметные наборы'!$G56/COUNT('Список покупок'!$A$2:$A$31)</f>
        <v>#N/A</v>
      </c>
      <c r="D3026" t="e">
        <f ca="1">'Шестипредметные наборы'!$G56/INDIRECT(ADDRESS(MATCH(A3026,Таблицы!$AB$3:$AB$254)+1,6,,,Таблицы!$AB$1))</f>
        <v>#N/A</v>
      </c>
      <c r="E3026" s="5" t="e">
        <f t="shared" ca="1" si="47"/>
        <v>#N/A</v>
      </c>
    </row>
    <row r="3027" spans="1:5" hidden="1" x14ac:dyDescent="0.3">
      <c r="A3027" t="e">
        <f ca="1">IF('Шестипредметные наборы'!$G57 &gt;=Параметры!$A$2,"{"&amp;'Шестипредметные наборы'!A57&amp;", "&amp;'Шестипредметные наборы'!B57&amp;", "&amp;'Шестипредметные наборы'!C57&amp;", "&amp;'Шестипредметные наборы'!E57&amp;", "&amp;'Шестипредметные наборы'!F57&amp;"}","")</f>
        <v>#N/A</v>
      </c>
      <c r="B3027" t="e">
        <f ca="1">IF('Шестипредметные наборы'!$G57 &gt;=Параметры!$A$2,"{"&amp;'Шестипредметные наборы'!D57&amp;"}","")</f>
        <v>#N/A</v>
      </c>
      <c r="C3027" t="e">
        <f ca="1">'Шестипредметные наборы'!$G57/COUNT('Список покупок'!$A$2:$A$31)</f>
        <v>#N/A</v>
      </c>
      <c r="D3027" t="e">
        <f ca="1">'Шестипредметные наборы'!$G57/INDIRECT(ADDRESS(MATCH(A3027,Таблицы!$AB$3:$AB$254)+1,6,,,Таблицы!$AB$1))</f>
        <v>#N/A</v>
      </c>
      <c r="E3027" s="5" t="e">
        <f t="shared" ca="1" si="47"/>
        <v>#N/A</v>
      </c>
    </row>
    <row r="3028" spans="1:5" hidden="1" x14ac:dyDescent="0.3">
      <c r="A3028" t="e">
        <f ca="1">IF('Шестипредметные наборы'!$G58 &gt;=Параметры!$A$2,"{"&amp;'Шестипредметные наборы'!A58&amp;", "&amp;'Шестипредметные наборы'!B58&amp;", "&amp;'Шестипредметные наборы'!C58&amp;", "&amp;'Шестипредметные наборы'!E58&amp;", "&amp;'Шестипредметные наборы'!F58&amp;"}","")</f>
        <v>#N/A</v>
      </c>
      <c r="B3028" t="e">
        <f ca="1">IF('Шестипредметные наборы'!$G58 &gt;=Параметры!$A$2,"{"&amp;'Шестипредметные наборы'!D58&amp;"}","")</f>
        <v>#N/A</v>
      </c>
      <c r="C3028" t="e">
        <f ca="1">'Шестипредметные наборы'!$G58/COUNT('Список покупок'!$A$2:$A$31)</f>
        <v>#N/A</v>
      </c>
      <c r="D3028" t="e">
        <f ca="1">'Шестипредметные наборы'!$G58/INDIRECT(ADDRESS(MATCH(A3028,Таблицы!$AB$3:$AB$254)+1,6,,,Таблицы!$AB$1))</f>
        <v>#N/A</v>
      </c>
      <c r="E3028" s="5" t="e">
        <f t="shared" ca="1" si="47"/>
        <v>#N/A</v>
      </c>
    </row>
    <row r="3029" spans="1:5" hidden="1" x14ac:dyDescent="0.3">
      <c r="A3029" t="e">
        <f ca="1">IF('Шестипредметные наборы'!$G59 &gt;=Параметры!$A$2,"{"&amp;'Шестипредметные наборы'!A59&amp;", "&amp;'Шестипредметные наборы'!B59&amp;", "&amp;'Шестипредметные наборы'!C59&amp;", "&amp;'Шестипредметные наборы'!E59&amp;", "&amp;'Шестипредметные наборы'!F59&amp;"}","")</f>
        <v>#N/A</v>
      </c>
      <c r="B3029" t="e">
        <f ca="1">IF('Шестипредметные наборы'!$G59 &gt;=Параметры!$A$2,"{"&amp;'Шестипредметные наборы'!D59&amp;"}","")</f>
        <v>#N/A</v>
      </c>
      <c r="C3029" t="e">
        <f ca="1">'Шестипредметные наборы'!$G59/COUNT('Список покупок'!$A$2:$A$31)</f>
        <v>#N/A</v>
      </c>
      <c r="D3029" t="e">
        <f ca="1">'Шестипредметные наборы'!$G59/INDIRECT(ADDRESS(MATCH(A3029,Таблицы!$AB$3:$AB$254)+1,6,,,Таблицы!$AB$1))</f>
        <v>#N/A</v>
      </c>
      <c r="E3029" s="5" t="e">
        <f t="shared" ca="1" si="47"/>
        <v>#N/A</v>
      </c>
    </row>
    <row r="3030" spans="1:5" hidden="1" x14ac:dyDescent="0.3">
      <c r="A3030" t="e">
        <f ca="1">IF('Шестипредметные наборы'!$G60 &gt;=Параметры!$A$2,"{"&amp;'Шестипредметные наборы'!A60&amp;", "&amp;'Шестипредметные наборы'!B60&amp;", "&amp;'Шестипредметные наборы'!C60&amp;", "&amp;'Шестипредметные наборы'!E60&amp;", "&amp;'Шестипредметные наборы'!F60&amp;"}","")</f>
        <v>#N/A</v>
      </c>
      <c r="B3030" t="e">
        <f ca="1">IF('Шестипредметные наборы'!$G60 &gt;=Параметры!$A$2,"{"&amp;'Шестипредметные наборы'!D60&amp;"}","")</f>
        <v>#N/A</v>
      </c>
      <c r="C3030" t="e">
        <f ca="1">'Шестипредметные наборы'!$G60/COUNT('Список покупок'!$A$2:$A$31)</f>
        <v>#N/A</v>
      </c>
      <c r="D3030" t="e">
        <f ca="1">'Шестипредметные наборы'!$G60/INDIRECT(ADDRESS(MATCH(A3030,Таблицы!$AB$3:$AB$254)+1,6,,,Таблицы!$AB$1))</f>
        <v>#N/A</v>
      </c>
      <c r="E3030" s="5" t="e">
        <f t="shared" ca="1" si="47"/>
        <v>#N/A</v>
      </c>
    </row>
    <row r="3031" spans="1:5" hidden="1" x14ac:dyDescent="0.3">
      <c r="A3031" t="e">
        <f ca="1">IF('Шестипредметные наборы'!$G61 &gt;=Параметры!$A$2,"{"&amp;'Шестипредметные наборы'!A61&amp;", "&amp;'Шестипредметные наборы'!B61&amp;", "&amp;'Шестипредметные наборы'!C61&amp;", "&amp;'Шестипредметные наборы'!E61&amp;", "&amp;'Шестипредметные наборы'!F61&amp;"}","")</f>
        <v>#N/A</v>
      </c>
      <c r="B3031" t="e">
        <f ca="1">IF('Шестипредметные наборы'!$G61 &gt;=Параметры!$A$2,"{"&amp;'Шестипредметные наборы'!D61&amp;"}","")</f>
        <v>#N/A</v>
      </c>
      <c r="C3031" t="e">
        <f ca="1">'Шестипредметные наборы'!$G61/COUNT('Список покупок'!$A$2:$A$31)</f>
        <v>#N/A</v>
      </c>
      <c r="D3031" t="e">
        <f ca="1">'Шестипредметные наборы'!$G61/INDIRECT(ADDRESS(MATCH(A3031,Таблицы!$AB$3:$AB$254)+1,6,,,Таблицы!$AB$1))</f>
        <v>#N/A</v>
      </c>
      <c r="E3031" s="5" t="e">
        <f t="shared" ca="1" si="47"/>
        <v>#N/A</v>
      </c>
    </row>
    <row r="3032" spans="1:5" hidden="1" x14ac:dyDescent="0.3">
      <c r="A3032" t="e">
        <f ca="1">IF('Шестипредметные наборы'!$G62 &gt;=Параметры!$A$2,"{"&amp;'Шестипредметные наборы'!A62&amp;", "&amp;'Шестипредметные наборы'!B62&amp;", "&amp;'Шестипредметные наборы'!C62&amp;", "&amp;'Шестипредметные наборы'!E62&amp;", "&amp;'Шестипредметные наборы'!F62&amp;"}","")</f>
        <v>#N/A</v>
      </c>
      <c r="B3032" t="e">
        <f ca="1">IF('Шестипредметные наборы'!$G62 &gt;=Параметры!$A$2,"{"&amp;'Шестипредметные наборы'!D62&amp;"}","")</f>
        <v>#N/A</v>
      </c>
      <c r="C3032" t="e">
        <f ca="1">'Шестипредметные наборы'!$G62/COUNT('Список покупок'!$A$2:$A$31)</f>
        <v>#N/A</v>
      </c>
      <c r="D3032" t="e">
        <f ca="1">'Шестипредметные наборы'!$G62/INDIRECT(ADDRESS(MATCH(A3032,Таблицы!$AB$3:$AB$254)+1,6,,,Таблицы!$AB$1))</f>
        <v>#N/A</v>
      </c>
      <c r="E3032" s="5" t="e">
        <f t="shared" ca="1" si="47"/>
        <v>#N/A</v>
      </c>
    </row>
    <row r="3033" spans="1:5" hidden="1" x14ac:dyDescent="0.3">
      <c r="A3033" t="e">
        <f ca="1">IF('Шестипредметные наборы'!$G63 &gt;=Параметры!$A$2,"{"&amp;'Шестипредметные наборы'!A63&amp;", "&amp;'Шестипредметные наборы'!B63&amp;", "&amp;'Шестипредметные наборы'!C63&amp;", "&amp;'Шестипредметные наборы'!E63&amp;", "&amp;'Шестипредметные наборы'!F63&amp;"}","")</f>
        <v>#N/A</v>
      </c>
      <c r="B3033" t="e">
        <f ca="1">IF('Шестипредметные наборы'!$G63 &gt;=Параметры!$A$2,"{"&amp;'Шестипредметные наборы'!D63&amp;"}","")</f>
        <v>#N/A</v>
      </c>
      <c r="C3033" t="e">
        <f ca="1">'Шестипредметные наборы'!$G63/COUNT('Список покупок'!$A$2:$A$31)</f>
        <v>#N/A</v>
      </c>
      <c r="D3033" t="e">
        <f ca="1">'Шестипредметные наборы'!$G63/INDIRECT(ADDRESS(MATCH(A3033,Таблицы!$AB$3:$AB$254)+1,6,,,Таблицы!$AB$1))</f>
        <v>#N/A</v>
      </c>
      <c r="E3033" s="5" t="e">
        <f t="shared" ca="1" si="47"/>
        <v>#N/A</v>
      </c>
    </row>
    <row r="3034" spans="1:5" hidden="1" x14ac:dyDescent="0.3">
      <c r="A3034" t="e">
        <f ca="1">IF('Шестипредметные наборы'!$G64 &gt;=Параметры!$A$2,"{"&amp;'Шестипредметные наборы'!A64&amp;", "&amp;'Шестипредметные наборы'!B64&amp;", "&amp;'Шестипредметные наборы'!C64&amp;", "&amp;'Шестипредметные наборы'!E64&amp;", "&amp;'Шестипредметные наборы'!F64&amp;"}","")</f>
        <v>#N/A</v>
      </c>
      <c r="B3034" t="e">
        <f ca="1">IF('Шестипредметные наборы'!$G64 &gt;=Параметры!$A$2,"{"&amp;'Шестипредметные наборы'!D64&amp;"}","")</f>
        <v>#N/A</v>
      </c>
      <c r="C3034" t="e">
        <f ca="1">'Шестипредметные наборы'!$G64/COUNT('Список покупок'!$A$2:$A$31)</f>
        <v>#N/A</v>
      </c>
      <c r="D3034" t="e">
        <f ca="1">'Шестипредметные наборы'!$G64/INDIRECT(ADDRESS(MATCH(A3034,Таблицы!$AB$3:$AB$254)+1,6,,,Таблицы!$AB$1))</f>
        <v>#N/A</v>
      </c>
      <c r="E3034" s="5" t="e">
        <f t="shared" ca="1" si="47"/>
        <v>#N/A</v>
      </c>
    </row>
    <row r="3035" spans="1:5" hidden="1" x14ac:dyDescent="0.3">
      <c r="A3035" t="e">
        <f ca="1">IF('Шестипредметные наборы'!$G65 &gt;=Параметры!$A$2,"{"&amp;'Шестипредметные наборы'!A65&amp;", "&amp;'Шестипредметные наборы'!B65&amp;", "&amp;'Шестипредметные наборы'!C65&amp;", "&amp;'Шестипредметные наборы'!E65&amp;", "&amp;'Шестипредметные наборы'!F65&amp;"}","")</f>
        <v>#N/A</v>
      </c>
      <c r="B3035" t="e">
        <f ca="1">IF('Шестипредметные наборы'!$G65 &gt;=Параметры!$A$2,"{"&amp;'Шестипредметные наборы'!D65&amp;"}","")</f>
        <v>#N/A</v>
      </c>
      <c r="C3035" t="e">
        <f ca="1">'Шестипредметные наборы'!$G65/COUNT('Список покупок'!$A$2:$A$31)</f>
        <v>#N/A</v>
      </c>
      <c r="D3035" t="e">
        <f ca="1">'Шестипредметные наборы'!$G65/INDIRECT(ADDRESS(MATCH(A3035,Таблицы!$AB$3:$AB$254)+1,6,,,Таблицы!$AB$1))</f>
        <v>#N/A</v>
      </c>
      <c r="E3035" s="5" t="e">
        <f t="shared" ca="1" si="47"/>
        <v>#N/A</v>
      </c>
    </row>
    <row r="3036" spans="1:5" hidden="1" x14ac:dyDescent="0.3">
      <c r="A3036" t="e">
        <f ca="1">IF('Шестипредметные наборы'!$G66 &gt;=Параметры!$A$2,"{"&amp;'Шестипредметные наборы'!A66&amp;", "&amp;'Шестипредметные наборы'!B66&amp;", "&amp;'Шестипредметные наборы'!C66&amp;", "&amp;'Шестипредметные наборы'!E66&amp;", "&amp;'Шестипредметные наборы'!F66&amp;"}","")</f>
        <v>#N/A</v>
      </c>
      <c r="B3036" t="e">
        <f ca="1">IF('Шестипредметные наборы'!$G66 &gt;=Параметры!$A$2,"{"&amp;'Шестипредметные наборы'!D66&amp;"}","")</f>
        <v>#N/A</v>
      </c>
      <c r="C3036" t="e">
        <f ca="1">'Шестипредметные наборы'!$G66/COUNT('Список покупок'!$A$2:$A$31)</f>
        <v>#N/A</v>
      </c>
      <c r="D3036" t="e">
        <f ca="1">'Шестипредметные наборы'!$G66/INDIRECT(ADDRESS(MATCH(A3036,Таблицы!$AB$3:$AB$254)+1,6,,,Таблицы!$AB$1))</f>
        <v>#N/A</v>
      </c>
      <c r="E3036" s="5" t="e">
        <f t="shared" ca="1" si="47"/>
        <v>#N/A</v>
      </c>
    </row>
    <row r="3037" spans="1:5" hidden="1" x14ac:dyDescent="0.3">
      <c r="A3037" t="e">
        <f ca="1">IF('Шестипредметные наборы'!$G67 &gt;=Параметры!$A$2,"{"&amp;'Шестипредметные наборы'!A67&amp;", "&amp;'Шестипредметные наборы'!B67&amp;", "&amp;'Шестипредметные наборы'!C67&amp;", "&amp;'Шестипредметные наборы'!E67&amp;", "&amp;'Шестипредметные наборы'!F67&amp;"}","")</f>
        <v>#N/A</v>
      </c>
      <c r="B3037" t="e">
        <f ca="1">IF('Шестипредметные наборы'!$G67 &gt;=Параметры!$A$2,"{"&amp;'Шестипредметные наборы'!D67&amp;"}","")</f>
        <v>#N/A</v>
      </c>
      <c r="C3037" t="e">
        <f ca="1">'Шестипредметные наборы'!$G67/COUNT('Список покупок'!$A$2:$A$31)</f>
        <v>#N/A</v>
      </c>
      <c r="D3037" t="e">
        <f ca="1">'Шестипредметные наборы'!$G67/INDIRECT(ADDRESS(MATCH(A3037,Таблицы!$AB$3:$AB$254)+1,6,,,Таблицы!$AB$1))</f>
        <v>#N/A</v>
      </c>
      <c r="E3037" s="5" t="e">
        <f t="shared" ca="1" si="47"/>
        <v>#N/A</v>
      </c>
    </row>
    <row r="3038" spans="1:5" hidden="1" x14ac:dyDescent="0.3">
      <c r="A3038" t="e">
        <f ca="1">IF('Шестипредметные наборы'!$G68 &gt;=Параметры!$A$2,"{"&amp;'Шестипредметные наборы'!A68&amp;", "&amp;'Шестипредметные наборы'!B68&amp;", "&amp;'Шестипредметные наборы'!C68&amp;", "&amp;'Шестипредметные наборы'!E68&amp;", "&amp;'Шестипредметные наборы'!F68&amp;"}","")</f>
        <v>#N/A</v>
      </c>
      <c r="B3038" t="e">
        <f ca="1">IF('Шестипредметные наборы'!$G68 &gt;=Параметры!$A$2,"{"&amp;'Шестипредметные наборы'!D68&amp;"}","")</f>
        <v>#N/A</v>
      </c>
      <c r="C3038" t="e">
        <f ca="1">'Шестипредметные наборы'!$G68/COUNT('Список покупок'!$A$2:$A$31)</f>
        <v>#N/A</v>
      </c>
      <c r="D3038" t="e">
        <f ca="1">'Шестипредметные наборы'!$G68/INDIRECT(ADDRESS(MATCH(A3038,Таблицы!$AB$3:$AB$254)+1,6,,,Таблицы!$AB$1))</f>
        <v>#N/A</v>
      </c>
      <c r="E3038" s="5" t="e">
        <f t="shared" ca="1" si="47"/>
        <v>#N/A</v>
      </c>
    </row>
    <row r="3039" spans="1:5" hidden="1" x14ac:dyDescent="0.3">
      <c r="A3039" t="e">
        <f ca="1">IF('Шестипредметные наборы'!$G69 &gt;=Параметры!$A$2,"{"&amp;'Шестипредметные наборы'!A69&amp;", "&amp;'Шестипредметные наборы'!B69&amp;", "&amp;'Шестипредметные наборы'!C69&amp;", "&amp;'Шестипредметные наборы'!E69&amp;", "&amp;'Шестипредметные наборы'!F69&amp;"}","")</f>
        <v>#N/A</v>
      </c>
      <c r="B3039" t="e">
        <f ca="1">IF('Шестипредметные наборы'!$G69 &gt;=Параметры!$A$2,"{"&amp;'Шестипредметные наборы'!D69&amp;"}","")</f>
        <v>#N/A</v>
      </c>
      <c r="C3039" t="e">
        <f ca="1">'Шестипредметные наборы'!$G69/COUNT('Список покупок'!$A$2:$A$31)</f>
        <v>#N/A</v>
      </c>
      <c r="D3039" t="e">
        <f ca="1">'Шестипредметные наборы'!$G69/INDIRECT(ADDRESS(MATCH(A3039,Таблицы!$AB$3:$AB$254)+1,6,,,Таблицы!$AB$1))</f>
        <v>#N/A</v>
      </c>
      <c r="E3039" s="5" t="e">
        <f t="shared" ca="1" si="47"/>
        <v>#N/A</v>
      </c>
    </row>
    <row r="3040" spans="1:5" hidden="1" x14ac:dyDescent="0.3">
      <c r="A3040" t="e">
        <f ca="1">IF('Шестипредметные наборы'!$G70 &gt;=Параметры!$A$2,"{"&amp;'Шестипредметные наборы'!A70&amp;", "&amp;'Шестипредметные наборы'!B70&amp;", "&amp;'Шестипредметные наборы'!C70&amp;", "&amp;'Шестипредметные наборы'!E70&amp;", "&amp;'Шестипредметные наборы'!F70&amp;"}","")</f>
        <v>#N/A</v>
      </c>
      <c r="B3040" t="e">
        <f ca="1">IF('Шестипредметные наборы'!$G70 &gt;=Параметры!$A$2,"{"&amp;'Шестипредметные наборы'!D70&amp;"}","")</f>
        <v>#N/A</v>
      </c>
      <c r="C3040" t="e">
        <f ca="1">'Шестипредметные наборы'!$G70/COUNT('Список покупок'!$A$2:$A$31)</f>
        <v>#N/A</v>
      </c>
      <c r="D3040" t="e">
        <f ca="1">'Шестипредметные наборы'!$G70/INDIRECT(ADDRESS(MATCH(A3040,Таблицы!$AB$3:$AB$254)+1,6,,,Таблицы!$AB$1))</f>
        <v>#N/A</v>
      </c>
      <c r="E3040" s="5" t="e">
        <f t="shared" ca="1" si="47"/>
        <v>#N/A</v>
      </c>
    </row>
    <row r="3041" spans="1:5" hidden="1" x14ac:dyDescent="0.3">
      <c r="A3041" t="e">
        <f ca="1">IF('Шестипредметные наборы'!$G71 &gt;=Параметры!$A$2,"{"&amp;'Шестипредметные наборы'!A71&amp;", "&amp;'Шестипредметные наборы'!B71&amp;", "&amp;'Шестипредметные наборы'!C71&amp;", "&amp;'Шестипредметные наборы'!E71&amp;", "&amp;'Шестипредметные наборы'!F71&amp;"}","")</f>
        <v>#N/A</v>
      </c>
      <c r="B3041" t="e">
        <f ca="1">IF('Шестипредметные наборы'!$G71 &gt;=Параметры!$A$2,"{"&amp;'Шестипредметные наборы'!D71&amp;"}","")</f>
        <v>#N/A</v>
      </c>
      <c r="C3041" t="e">
        <f ca="1">'Шестипредметные наборы'!$G71/COUNT('Список покупок'!$A$2:$A$31)</f>
        <v>#N/A</v>
      </c>
      <c r="D3041" t="e">
        <f ca="1">'Шестипредметные наборы'!$G71/INDIRECT(ADDRESS(MATCH(A3041,Таблицы!$AB$3:$AB$254)+1,6,,,Таблицы!$AB$1))</f>
        <v>#N/A</v>
      </c>
      <c r="E3041" s="5" t="e">
        <f t="shared" ca="1" si="47"/>
        <v>#N/A</v>
      </c>
    </row>
    <row r="3042" spans="1:5" hidden="1" x14ac:dyDescent="0.3">
      <c r="A3042" t="e">
        <f ca="1">IF('Шестипредметные наборы'!$G72 &gt;=Параметры!$A$2,"{"&amp;'Шестипредметные наборы'!A72&amp;", "&amp;'Шестипредметные наборы'!B72&amp;", "&amp;'Шестипредметные наборы'!C72&amp;", "&amp;'Шестипредметные наборы'!E72&amp;", "&amp;'Шестипредметные наборы'!F72&amp;"}","")</f>
        <v>#N/A</v>
      </c>
      <c r="B3042" t="e">
        <f ca="1">IF('Шестипредметные наборы'!$G72 &gt;=Параметры!$A$2,"{"&amp;'Шестипредметные наборы'!D72&amp;"}","")</f>
        <v>#N/A</v>
      </c>
      <c r="C3042" t="e">
        <f ca="1">'Шестипредметные наборы'!$G72/COUNT('Список покупок'!$A$2:$A$31)</f>
        <v>#N/A</v>
      </c>
      <c r="D3042" t="e">
        <f ca="1">'Шестипредметные наборы'!$G72/INDIRECT(ADDRESS(MATCH(A3042,Таблицы!$AB$3:$AB$254)+1,6,,,Таблицы!$AB$1))</f>
        <v>#N/A</v>
      </c>
      <c r="E3042" s="5" t="e">
        <f t="shared" ca="1" si="47"/>
        <v>#N/A</v>
      </c>
    </row>
    <row r="3043" spans="1:5" hidden="1" x14ac:dyDescent="0.3">
      <c r="A3043" t="e">
        <f ca="1">IF('Шестипредметные наборы'!$G73 &gt;=Параметры!$A$2,"{"&amp;'Шестипредметные наборы'!A73&amp;", "&amp;'Шестипредметные наборы'!B73&amp;", "&amp;'Шестипредметные наборы'!C73&amp;", "&amp;'Шестипредметные наборы'!E73&amp;", "&amp;'Шестипредметные наборы'!F73&amp;"}","")</f>
        <v>#N/A</v>
      </c>
      <c r="B3043" t="e">
        <f ca="1">IF('Шестипредметные наборы'!$G73 &gt;=Параметры!$A$2,"{"&amp;'Шестипредметные наборы'!D73&amp;"}","")</f>
        <v>#N/A</v>
      </c>
      <c r="C3043" t="e">
        <f ca="1">'Шестипредметные наборы'!$G73/COUNT('Список покупок'!$A$2:$A$31)</f>
        <v>#N/A</v>
      </c>
      <c r="D3043" t="e">
        <f ca="1">'Шестипредметные наборы'!$G73/INDIRECT(ADDRESS(MATCH(A3043,Таблицы!$AB$3:$AB$254)+1,6,,,Таблицы!$AB$1))</f>
        <v>#N/A</v>
      </c>
      <c r="E3043" s="5" t="e">
        <f t="shared" ca="1" si="47"/>
        <v>#N/A</v>
      </c>
    </row>
    <row r="3044" spans="1:5" hidden="1" x14ac:dyDescent="0.3">
      <c r="A3044" t="e">
        <f ca="1">IF('Шестипредметные наборы'!$G74 &gt;=Параметры!$A$2,"{"&amp;'Шестипредметные наборы'!A74&amp;", "&amp;'Шестипредметные наборы'!B74&amp;", "&amp;'Шестипредметные наборы'!C74&amp;", "&amp;'Шестипредметные наборы'!E74&amp;", "&amp;'Шестипредметные наборы'!F74&amp;"}","")</f>
        <v>#N/A</v>
      </c>
      <c r="B3044" t="e">
        <f ca="1">IF('Шестипредметные наборы'!$G74 &gt;=Параметры!$A$2,"{"&amp;'Шестипредметные наборы'!D74&amp;"}","")</f>
        <v>#N/A</v>
      </c>
      <c r="C3044" t="e">
        <f ca="1">'Шестипредметные наборы'!$G74/COUNT('Список покупок'!$A$2:$A$31)</f>
        <v>#N/A</v>
      </c>
      <c r="D3044" t="e">
        <f ca="1">'Шестипредметные наборы'!$G74/INDIRECT(ADDRESS(MATCH(A3044,Таблицы!$AB$3:$AB$254)+1,6,,,Таблицы!$AB$1))</f>
        <v>#N/A</v>
      </c>
      <c r="E3044" s="5" t="e">
        <f t="shared" ca="1" si="47"/>
        <v>#N/A</v>
      </c>
    </row>
    <row r="3045" spans="1:5" hidden="1" x14ac:dyDescent="0.3">
      <c r="A3045" t="e">
        <f ca="1">IF('Шестипредметные наборы'!$G75 &gt;=Параметры!$A$2,"{"&amp;'Шестипредметные наборы'!A75&amp;", "&amp;'Шестипредметные наборы'!B75&amp;", "&amp;'Шестипредметные наборы'!C75&amp;", "&amp;'Шестипредметные наборы'!E75&amp;", "&amp;'Шестипредметные наборы'!F75&amp;"}","")</f>
        <v>#N/A</v>
      </c>
      <c r="B3045" t="e">
        <f ca="1">IF('Шестипредметные наборы'!$G75 &gt;=Параметры!$A$2,"{"&amp;'Шестипредметные наборы'!D75&amp;"}","")</f>
        <v>#N/A</v>
      </c>
      <c r="C3045" t="e">
        <f ca="1">'Шестипредметные наборы'!$G75/COUNT('Список покупок'!$A$2:$A$31)</f>
        <v>#N/A</v>
      </c>
      <c r="D3045" t="e">
        <f ca="1">'Шестипредметные наборы'!$G75/INDIRECT(ADDRESS(MATCH(A3045,Таблицы!$AB$3:$AB$254)+1,6,,,Таблицы!$AB$1))</f>
        <v>#N/A</v>
      </c>
      <c r="E3045" s="5" t="e">
        <f t="shared" ca="1" si="47"/>
        <v>#N/A</v>
      </c>
    </row>
    <row r="3046" spans="1:5" hidden="1" x14ac:dyDescent="0.3">
      <c r="A3046" t="e">
        <f ca="1">IF('Шестипредметные наборы'!$G76 &gt;=Параметры!$A$2,"{"&amp;'Шестипредметные наборы'!A76&amp;", "&amp;'Шестипредметные наборы'!B76&amp;", "&amp;'Шестипредметные наборы'!C76&amp;", "&amp;'Шестипредметные наборы'!E76&amp;", "&amp;'Шестипредметные наборы'!F76&amp;"}","")</f>
        <v>#N/A</v>
      </c>
      <c r="B3046" t="e">
        <f ca="1">IF('Шестипредметные наборы'!$G76 &gt;=Параметры!$A$2,"{"&amp;'Шестипредметные наборы'!D76&amp;"}","")</f>
        <v>#N/A</v>
      </c>
      <c r="C3046" t="e">
        <f ca="1">'Шестипредметные наборы'!$G76/COUNT('Список покупок'!$A$2:$A$31)</f>
        <v>#N/A</v>
      </c>
      <c r="D3046" t="e">
        <f ca="1">'Шестипредметные наборы'!$G76/INDIRECT(ADDRESS(MATCH(A3046,Таблицы!$AB$3:$AB$254)+1,6,,,Таблицы!$AB$1))</f>
        <v>#N/A</v>
      </c>
      <c r="E3046" s="5" t="e">
        <f t="shared" ca="1" si="47"/>
        <v>#N/A</v>
      </c>
    </row>
    <row r="3047" spans="1:5" hidden="1" x14ac:dyDescent="0.3">
      <c r="A3047" t="e">
        <f ca="1">IF('Шестипредметные наборы'!$G77 &gt;=Параметры!$A$2,"{"&amp;'Шестипредметные наборы'!A77&amp;", "&amp;'Шестипредметные наборы'!B77&amp;", "&amp;'Шестипредметные наборы'!C77&amp;", "&amp;'Шестипредметные наборы'!E77&amp;", "&amp;'Шестипредметные наборы'!F77&amp;"}","")</f>
        <v>#N/A</v>
      </c>
      <c r="B3047" t="e">
        <f ca="1">IF('Шестипредметные наборы'!$G77 &gt;=Параметры!$A$2,"{"&amp;'Шестипредметные наборы'!D77&amp;"}","")</f>
        <v>#N/A</v>
      </c>
      <c r="C3047" t="e">
        <f ca="1">'Шестипредметные наборы'!$G77/COUNT('Список покупок'!$A$2:$A$31)</f>
        <v>#N/A</v>
      </c>
      <c r="D3047" t="e">
        <f ca="1">'Шестипредметные наборы'!$G77/INDIRECT(ADDRESS(MATCH(A3047,Таблицы!$AB$3:$AB$254)+1,6,,,Таблицы!$AB$1))</f>
        <v>#N/A</v>
      </c>
      <c r="E3047" s="5" t="e">
        <f t="shared" ca="1" si="47"/>
        <v>#N/A</v>
      </c>
    </row>
    <row r="3048" spans="1:5" hidden="1" x14ac:dyDescent="0.3">
      <c r="A3048" t="e">
        <f ca="1">IF('Шестипредметные наборы'!$G78 &gt;=Параметры!$A$2,"{"&amp;'Шестипредметные наборы'!A78&amp;", "&amp;'Шестипредметные наборы'!B78&amp;", "&amp;'Шестипредметные наборы'!C78&amp;", "&amp;'Шестипредметные наборы'!E78&amp;", "&amp;'Шестипредметные наборы'!F78&amp;"}","")</f>
        <v>#N/A</v>
      </c>
      <c r="B3048" t="e">
        <f ca="1">IF('Шестипредметные наборы'!$G78 &gt;=Параметры!$A$2,"{"&amp;'Шестипредметные наборы'!D78&amp;"}","")</f>
        <v>#N/A</v>
      </c>
      <c r="C3048" t="e">
        <f ca="1">'Шестипредметные наборы'!$G78/COUNT('Список покупок'!$A$2:$A$31)</f>
        <v>#N/A</v>
      </c>
      <c r="D3048" t="e">
        <f ca="1">'Шестипредметные наборы'!$G78/INDIRECT(ADDRESS(MATCH(A3048,Таблицы!$AB$3:$AB$254)+1,6,,,Таблицы!$AB$1))</f>
        <v>#N/A</v>
      </c>
      <c r="E3048" s="5" t="e">
        <f t="shared" ca="1" si="47"/>
        <v>#N/A</v>
      </c>
    </row>
    <row r="3049" spans="1:5" hidden="1" x14ac:dyDescent="0.3">
      <c r="A3049" t="e">
        <f ca="1">IF('Шестипредметные наборы'!$G79 &gt;=Параметры!$A$2,"{"&amp;'Шестипредметные наборы'!A79&amp;", "&amp;'Шестипредметные наборы'!B79&amp;", "&amp;'Шестипредметные наборы'!C79&amp;", "&amp;'Шестипредметные наборы'!E79&amp;", "&amp;'Шестипредметные наборы'!F79&amp;"}","")</f>
        <v>#N/A</v>
      </c>
      <c r="B3049" t="e">
        <f ca="1">IF('Шестипредметные наборы'!$G79 &gt;=Параметры!$A$2,"{"&amp;'Шестипредметные наборы'!D79&amp;"}","")</f>
        <v>#N/A</v>
      </c>
      <c r="C3049" t="e">
        <f ca="1">'Шестипредметные наборы'!$G79/COUNT('Список покупок'!$A$2:$A$31)</f>
        <v>#N/A</v>
      </c>
      <c r="D3049" t="e">
        <f ca="1">'Шестипредметные наборы'!$G79/INDIRECT(ADDRESS(MATCH(A3049,Таблицы!$AB$3:$AB$254)+1,6,,,Таблицы!$AB$1))</f>
        <v>#N/A</v>
      </c>
      <c r="E3049" s="5" t="e">
        <f t="shared" ca="1" si="47"/>
        <v>#N/A</v>
      </c>
    </row>
    <row r="3050" spans="1:5" hidden="1" x14ac:dyDescent="0.3">
      <c r="A3050" t="e">
        <f ca="1">IF('Шестипредметные наборы'!$G80 &gt;=Параметры!$A$2,"{"&amp;'Шестипредметные наборы'!A80&amp;", "&amp;'Шестипредметные наборы'!B80&amp;", "&amp;'Шестипредметные наборы'!C80&amp;", "&amp;'Шестипредметные наборы'!E80&amp;", "&amp;'Шестипредметные наборы'!F80&amp;"}","")</f>
        <v>#N/A</v>
      </c>
      <c r="B3050" t="e">
        <f ca="1">IF('Шестипредметные наборы'!$G80 &gt;=Параметры!$A$2,"{"&amp;'Шестипредметные наборы'!D80&amp;"}","")</f>
        <v>#N/A</v>
      </c>
      <c r="C3050" t="e">
        <f ca="1">'Шестипредметные наборы'!$G80/COUNT('Список покупок'!$A$2:$A$31)</f>
        <v>#N/A</v>
      </c>
      <c r="D3050" t="e">
        <f ca="1">'Шестипредметные наборы'!$G80/INDIRECT(ADDRESS(MATCH(A3050,Таблицы!$AB$3:$AB$254)+1,6,,,Таблицы!$AB$1))</f>
        <v>#N/A</v>
      </c>
      <c r="E3050" s="5" t="e">
        <f t="shared" ca="1" si="47"/>
        <v>#N/A</v>
      </c>
    </row>
    <row r="3051" spans="1:5" hidden="1" x14ac:dyDescent="0.3">
      <c r="A3051" t="e">
        <f ca="1">IF('Шестипредметные наборы'!$G81 &gt;=Параметры!$A$2,"{"&amp;'Шестипредметные наборы'!A81&amp;", "&amp;'Шестипредметные наборы'!B81&amp;", "&amp;'Шестипредметные наборы'!C81&amp;", "&amp;'Шестипредметные наборы'!E81&amp;", "&amp;'Шестипредметные наборы'!F81&amp;"}","")</f>
        <v>#N/A</v>
      </c>
      <c r="B3051" t="e">
        <f ca="1">IF('Шестипредметные наборы'!$G81 &gt;=Параметры!$A$2,"{"&amp;'Шестипредметные наборы'!D81&amp;"}","")</f>
        <v>#N/A</v>
      </c>
      <c r="C3051" t="e">
        <f ca="1">'Шестипредметные наборы'!$G81/COUNT('Список покупок'!$A$2:$A$31)</f>
        <v>#N/A</v>
      </c>
      <c r="D3051" t="e">
        <f ca="1">'Шестипредметные наборы'!$G81/INDIRECT(ADDRESS(MATCH(A3051,Таблицы!$AB$3:$AB$254)+1,6,,,Таблицы!$AB$1))</f>
        <v>#N/A</v>
      </c>
      <c r="E3051" s="5" t="e">
        <f t="shared" ca="1" si="47"/>
        <v>#N/A</v>
      </c>
    </row>
    <row r="3052" spans="1:5" hidden="1" x14ac:dyDescent="0.3">
      <c r="A3052" t="e">
        <f ca="1">IF('Шестипредметные наборы'!$G82 &gt;=Параметры!$A$2,"{"&amp;'Шестипредметные наборы'!A82&amp;", "&amp;'Шестипредметные наборы'!B82&amp;", "&amp;'Шестипредметные наборы'!C82&amp;", "&amp;'Шестипредметные наборы'!E82&amp;", "&amp;'Шестипредметные наборы'!F82&amp;"}","")</f>
        <v>#N/A</v>
      </c>
      <c r="B3052" t="e">
        <f ca="1">IF('Шестипредметные наборы'!$G82 &gt;=Параметры!$A$2,"{"&amp;'Шестипредметные наборы'!D82&amp;"}","")</f>
        <v>#N/A</v>
      </c>
      <c r="C3052" t="e">
        <f ca="1">'Шестипредметные наборы'!$G82/COUNT('Список покупок'!$A$2:$A$31)</f>
        <v>#N/A</v>
      </c>
      <c r="D3052" t="e">
        <f ca="1">'Шестипредметные наборы'!$G82/INDIRECT(ADDRESS(MATCH(A3052,Таблицы!$AB$3:$AB$254)+1,6,,,Таблицы!$AB$1))</f>
        <v>#N/A</v>
      </c>
      <c r="E3052" s="5" t="e">
        <f t="shared" ca="1" si="47"/>
        <v>#N/A</v>
      </c>
    </row>
    <row r="3053" spans="1:5" hidden="1" x14ac:dyDescent="0.3">
      <c r="A3053" t="e">
        <f ca="1">IF('Шестипредметные наборы'!$G83 &gt;=Параметры!$A$2,"{"&amp;'Шестипредметные наборы'!A83&amp;", "&amp;'Шестипредметные наборы'!B83&amp;", "&amp;'Шестипредметные наборы'!C83&amp;", "&amp;'Шестипредметные наборы'!E83&amp;", "&amp;'Шестипредметные наборы'!F83&amp;"}","")</f>
        <v>#N/A</v>
      </c>
      <c r="B3053" t="e">
        <f ca="1">IF('Шестипредметные наборы'!$G83 &gt;=Параметры!$A$2,"{"&amp;'Шестипредметные наборы'!D83&amp;"}","")</f>
        <v>#N/A</v>
      </c>
      <c r="C3053" t="e">
        <f ca="1">'Шестипредметные наборы'!$G83/COUNT('Список покупок'!$A$2:$A$31)</f>
        <v>#N/A</v>
      </c>
      <c r="D3053" t="e">
        <f ca="1">'Шестипредметные наборы'!$G83/INDIRECT(ADDRESS(MATCH(A3053,Таблицы!$AB$3:$AB$254)+1,6,,,Таблицы!$AB$1))</f>
        <v>#N/A</v>
      </c>
      <c r="E3053" s="5" t="e">
        <f t="shared" ca="1" si="47"/>
        <v>#N/A</v>
      </c>
    </row>
    <row r="3054" spans="1:5" hidden="1" x14ac:dyDescent="0.3">
      <c r="A3054" t="e">
        <f ca="1">IF('Шестипредметные наборы'!$G84 &gt;=Параметры!$A$2,"{"&amp;'Шестипредметные наборы'!A84&amp;", "&amp;'Шестипредметные наборы'!B84&amp;", "&amp;'Шестипредметные наборы'!C84&amp;", "&amp;'Шестипредметные наборы'!E84&amp;", "&amp;'Шестипредметные наборы'!F84&amp;"}","")</f>
        <v>#N/A</v>
      </c>
      <c r="B3054" t="e">
        <f ca="1">IF('Шестипредметные наборы'!$G84 &gt;=Параметры!$A$2,"{"&amp;'Шестипредметные наборы'!D84&amp;"}","")</f>
        <v>#N/A</v>
      </c>
      <c r="C3054" t="e">
        <f ca="1">'Шестипредметные наборы'!$G84/COUNT('Список покупок'!$A$2:$A$31)</f>
        <v>#N/A</v>
      </c>
      <c r="D3054" t="e">
        <f ca="1">'Шестипредметные наборы'!$G84/INDIRECT(ADDRESS(MATCH(A3054,Таблицы!$AB$3:$AB$254)+1,6,,,Таблицы!$AB$1))</f>
        <v>#N/A</v>
      </c>
      <c r="E3054" s="5" t="e">
        <f t="shared" ca="1" si="47"/>
        <v>#N/A</v>
      </c>
    </row>
    <row r="3055" spans="1:5" hidden="1" x14ac:dyDescent="0.3">
      <c r="A3055" t="e">
        <f ca="1">IF('Шестипредметные наборы'!$G85 &gt;=Параметры!$A$2,"{"&amp;'Шестипредметные наборы'!A85&amp;", "&amp;'Шестипредметные наборы'!B85&amp;", "&amp;'Шестипредметные наборы'!C85&amp;", "&amp;'Шестипредметные наборы'!E85&amp;", "&amp;'Шестипредметные наборы'!F85&amp;"}","")</f>
        <v>#N/A</v>
      </c>
      <c r="B3055" t="e">
        <f ca="1">IF('Шестипредметные наборы'!$G85 &gt;=Параметры!$A$2,"{"&amp;'Шестипредметные наборы'!D85&amp;"}","")</f>
        <v>#N/A</v>
      </c>
      <c r="C3055" t="e">
        <f ca="1">'Шестипредметные наборы'!$G85/COUNT('Список покупок'!$A$2:$A$31)</f>
        <v>#N/A</v>
      </c>
      <c r="D3055" t="e">
        <f ca="1">'Шестипредметные наборы'!$G85/INDIRECT(ADDRESS(MATCH(A3055,Таблицы!$AB$3:$AB$254)+1,6,,,Таблицы!$AB$1))</f>
        <v>#N/A</v>
      </c>
      <c r="E3055" s="5" t="e">
        <f t="shared" ca="1" si="47"/>
        <v>#N/A</v>
      </c>
    </row>
    <row r="3056" spans="1:5" hidden="1" x14ac:dyDescent="0.3">
      <c r="A3056" t="e">
        <f ca="1">IF('Шестипредметные наборы'!$G86 &gt;=Параметры!$A$2,"{"&amp;'Шестипредметные наборы'!A86&amp;", "&amp;'Шестипредметные наборы'!B86&amp;", "&amp;'Шестипредметные наборы'!C86&amp;", "&amp;'Шестипредметные наборы'!E86&amp;", "&amp;'Шестипредметные наборы'!F86&amp;"}","")</f>
        <v>#N/A</v>
      </c>
      <c r="B3056" t="e">
        <f ca="1">IF('Шестипредметные наборы'!$G86 &gt;=Параметры!$A$2,"{"&amp;'Шестипредметные наборы'!D86&amp;"}","")</f>
        <v>#N/A</v>
      </c>
      <c r="C3056" t="e">
        <f ca="1">'Шестипредметные наборы'!$G86/COUNT('Список покупок'!$A$2:$A$31)</f>
        <v>#N/A</v>
      </c>
      <c r="D3056" t="e">
        <f ca="1">'Шестипредметные наборы'!$G86/INDIRECT(ADDRESS(MATCH(A3056,Таблицы!$AB$3:$AB$254)+1,6,,,Таблицы!$AB$1))</f>
        <v>#N/A</v>
      </c>
      <c r="E3056" s="5" t="e">
        <f t="shared" ca="1" si="47"/>
        <v>#N/A</v>
      </c>
    </row>
    <row r="3057" spans="1:5" hidden="1" x14ac:dyDescent="0.3">
      <c r="A3057" t="e">
        <f ca="1">IF('Шестипредметные наборы'!$G87 &gt;=Параметры!$A$2,"{"&amp;'Шестипредметные наборы'!A87&amp;", "&amp;'Шестипредметные наборы'!B87&amp;", "&amp;'Шестипредметные наборы'!C87&amp;", "&amp;'Шестипредметные наборы'!E87&amp;", "&amp;'Шестипредметные наборы'!F87&amp;"}","")</f>
        <v>#N/A</v>
      </c>
      <c r="B3057" t="e">
        <f ca="1">IF('Шестипредметные наборы'!$G87 &gt;=Параметры!$A$2,"{"&amp;'Шестипредметные наборы'!D87&amp;"}","")</f>
        <v>#N/A</v>
      </c>
      <c r="C3057" t="e">
        <f ca="1">'Шестипредметные наборы'!$G87/COUNT('Список покупок'!$A$2:$A$31)</f>
        <v>#N/A</v>
      </c>
      <c r="D3057" t="e">
        <f ca="1">'Шестипредметные наборы'!$G87/INDIRECT(ADDRESS(MATCH(A3057,Таблицы!$AB$3:$AB$254)+1,6,,,Таблицы!$AB$1))</f>
        <v>#N/A</v>
      </c>
      <c r="E3057" s="5" t="e">
        <f t="shared" ca="1" si="47"/>
        <v>#N/A</v>
      </c>
    </row>
    <row r="3058" spans="1:5" hidden="1" x14ac:dyDescent="0.3">
      <c r="A3058" t="e">
        <f ca="1">IF('Шестипредметные наборы'!$G88 &gt;=Параметры!$A$2,"{"&amp;'Шестипредметные наборы'!A88&amp;", "&amp;'Шестипредметные наборы'!B88&amp;", "&amp;'Шестипредметные наборы'!C88&amp;", "&amp;'Шестипредметные наборы'!E88&amp;", "&amp;'Шестипредметные наборы'!F88&amp;"}","")</f>
        <v>#N/A</v>
      </c>
      <c r="B3058" t="e">
        <f ca="1">IF('Шестипредметные наборы'!$G88 &gt;=Параметры!$A$2,"{"&amp;'Шестипредметные наборы'!D88&amp;"}","")</f>
        <v>#N/A</v>
      </c>
      <c r="C3058" t="e">
        <f ca="1">'Шестипредметные наборы'!$G88/COUNT('Список покупок'!$A$2:$A$31)</f>
        <v>#N/A</v>
      </c>
      <c r="D3058" t="e">
        <f ca="1">'Шестипредметные наборы'!$G88/INDIRECT(ADDRESS(MATCH(A3058,Таблицы!$AB$3:$AB$254)+1,6,,,Таблицы!$AB$1))</f>
        <v>#N/A</v>
      </c>
      <c r="E3058" s="5" t="e">
        <f t="shared" ca="1" si="47"/>
        <v>#N/A</v>
      </c>
    </row>
    <row r="3059" spans="1:5" hidden="1" x14ac:dyDescent="0.3">
      <c r="A3059" t="e">
        <f ca="1">IF('Шестипредметные наборы'!$G89 &gt;=Параметры!$A$2,"{"&amp;'Шестипредметные наборы'!A89&amp;", "&amp;'Шестипредметные наборы'!B89&amp;", "&amp;'Шестипредметные наборы'!C89&amp;", "&amp;'Шестипредметные наборы'!E89&amp;", "&amp;'Шестипредметные наборы'!F89&amp;"}","")</f>
        <v>#N/A</v>
      </c>
      <c r="B3059" t="e">
        <f ca="1">IF('Шестипредметные наборы'!$G89 &gt;=Параметры!$A$2,"{"&amp;'Шестипредметные наборы'!D89&amp;"}","")</f>
        <v>#N/A</v>
      </c>
      <c r="C3059" t="e">
        <f ca="1">'Шестипредметные наборы'!$G89/COUNT('Список покупок'!$A$2:$A$31)</f>
        <v>#N/A</v>
      </c>
      <c r="D3059" t="e">
        <f ca="1">'Шестипредметные наборы'!$G89/INDIRECT(ADDRESS(MATCH(A3059,Таблицы!$AB$3:$AB$254)+1,6,,,Таблицы!$AB$1))</f>
        <v>#N/A</v>
      </c>
      <c r="E3059" s="5" t="e">
        <f t="shared" ca="1" si="47"/>
        <v>#N/A</v>
      </c>
    </row>
    <row r="3060" spans="1:5" hidden="1" x14ac:dyDescent="0.3">
      <c r="A3060" t="e">
        <f ca="1">IF('Шестипредметные наборы'!$G90 &gt;=Параметры!$A$2,"{"&amp;'Шестипредметные наборы'!A90&amp;", "&amp;'Шестипредметные наборы'!B90&amp;", "&amp;'Шестипредметные наборы'!C90&amp;", "&amp;'Шестипредметные наборы'!E90&amp;", "&amp;'Шестипредметные наборы'!F90&amp;"}","")</f>
        <v>#N/A</v>
      </c>
      <c r="B3060" t="e">
        <f ca="1">IF('Шестипредметные наборы'!$G90 &gt;=Параметры!$A$2,"{"&amp;'Шестипредметные наборы'!D90&amp;"}","")</f>
        <v>#N/A</v>
      </c>
      <c r="C3060" t="e">
        <f ca="1">'Шестипредметные наборы'!$G90/COUNT('Список покупок'!$A$2:$A$31)</f>
        <v>#N/A</v>
      </c>
      <c r="D3060" t="e">
        <f ca="1">'Шестипредметные наборы'!$G90/INDIRECT(ADDRESS(MATCH(A3060,Таблицы!$AB$3:$AB$254)+1,6,,,Таблицы!$AB$1))</f>
        <v>#N/A</v>
      </c>
      <c r="E3060" s="5" t="e">
        <f t="shared" ca="1" si="47"/>
        <v>#N/A</v>
      </c>
    </row>
    <row r="3061" spans="1:5" hidden="1" x14ac:dyDescent="0.3">
      <c r="A3061" t="e">
        <f ca="1">IF('Шестипредметные наборы'!$G91 &gt;=Параметры!$A$2,"{"&amp;'Шестипредметные наборы'!A91&amp;", "&amp;'Шестипредметные наборы'!B91&amp;", "&amp;'Шестипредметные наборы'!C91&amp;", "&amp;'Шестипредметные наборы'!E91&amp;", "&amp;'Шестипредметные наборы'!F91&amp;"}","")</f>
        <v>#N/A</v>
      </c>
      <c r="B3061" t="e">
        <f ca="1">IF('Шестипредметные наборы'!$G91 &gt;=Параметры!$A$2,"{"&amp;'Шестипредметные наборы'!D91&amp;"}","")</f>
        <v>#N/A</v>
      </c>
      <c r="C3061" t="e">
        <f ca="1">'Шестипредметные наборы'!$G91/COUNT('Список покупок'!$A$2:$A$31)</f>
        <v>#N/A</v>
      </c>
      <c r="D3061" t="e">
        <f ca="1">'Шестипредметные наборы'!$G91/INDIRECT(ADDRESS(MATCH(A3061,Таблицы!$AB$3:$AB$254)+1,6,,,Таблицы!$AB$1))</f>
        <v>#N/A</v>
      </c>
      <c r="E3061" s="5" t="e">
        <f t="shared" ca="1" si="47"/>
        <v>#N/A</v>
      </c>
    </row>
    <row r="3062" spans="1:5" hidden="1" x14ac:dyDescent="0.3">
      <c r="A3062" t="e">
        <f ca="1">IF('Шестипредметные наборы'!$G92 &gt;=Параметры!$A$2,"{"&amp;'Шестипредметные наборы'!A92&amp;", "&amp;'Шестипредметные наборы'!B92&amp;", "&amp;'Шестипредметные наборы'!C92&amp;", "&amp;'Шестипредметные наборы'!E92&amp;", "&amp;'Шестипредметные наборы'!F92&amp;"}","")</f>
        <v>#N/A</v>
      </c>
      <c r="B3062" t="e">
        <f ca="1">IF('Шестипредметные наборы'!$G92 &gt;=Параметры!$A$2,"{"&amp;'Шестипредметные наборы'!D92&amp;"}","")</f>
        <v>#N/A</v>
      </c>
      <c r="C3062" t="e">
        <f ca="1">'Шестипредметные наборы'!$G92/COUNT('Список покупок'!$A$2:$A$31)</f>
        <v>#N/A</v>
      </c>
      <c r="D3062" t="e">
        <f ca="1">'Шестипредметные наборы'!$G92/INDIRECT(ADDRESS(MATCH(A3062,Таблицы!$AB$3:$AB$254)+1,6,,,Таблицы!$AB$1))</f>
        <v>#N/A</v>
      </c>
      <c r="E3062" s="5" t="e">
        <f t="shared" ca="1" si="47"/>
        <v>#N/A</v>
      </c>
    </row>
    <row r="3063" spans="1:5" hidden="1" x14ac:dyDescent="0.3">
      <c r="A3063" t="e">
        <f ca="1">IF('Шестипредметные наборы'!$G93 &gt;=Параметры!$A$2,"{"&amp;'Шестипредметные наборы'!A93&amp;", "&amp;'Шестипредметные наборы'!B93&amp;", "&amp;'Шестипредметные наборы'!C93&amp;", "&amp;'Шестипредметные наборы'!E93&amp;", "&amp;'Шестипредметные наборы'!F93&amp;"}","")</f>
        <v>#N/A</v>
      </c>
      <c r="B3063" t="e">
        <f ca="1">IF('Шестипредметные наборы'!$G93 &gt;=Параметры!$A$2,"{"&amp;'Шестипредметные наборы'!D93&amp;"}","")</f>
        <v>#N/A</v>
      </c>
      <c r="C3063" t="e">
        <f ca="1">'Шестипредметные наборы'!$G93/COUNT('Список покупок'!$A$2:$A$31)</f>
        <v>#N/A</v>
      </c>
      <c r="D3063" t="e">
        <f ca="1">'Шестипредметные наборы'!$G93/INDIRECT(ADDRESS(MATCH(A3063,Таблицы!$AB$3:$AB$254)+1,6,,,Таблицы!$AB$1))</f>
        <v>#N/A</v>
      </c>
      <c r="E3063" s="5" t="e">
        <f t="shared" ca="1" si="47"/>
        <v>#N/A</v>
      </c>
    </row>
    <row r="3064" spans="1:5" hidden="1" x14ac:dyDescent="0.3">
      <c r="A3064" t="e">
        <f ca="1">IF('Шестипредметные наборы'!$G94 &gt;=Параметры!$A$2,"{"&amp;'Шестипредметные наборы'!A94&amp;", "&amp;'Шестипредметные наборы'!B94&amp;", "&amp;'Шестипредметные наборы'!C94&amp;", "&amp;'Шестипредметные наборы'!E94&amp;", "&amp;'Шестипредметные наборы'!F94&amp;"}","")</f>
        <v>#N/A</v>
      </c>
      <c r="B3064" t="e">
        <f ca="1">IF('Шестипредметные наборы'!$G94 &gt;=Параметры!$A$2,"{"&amp;'Шестипредметные наборы'!D94&amp;"}","")</f>
        <v>#N/A</v>
      </c>
      <c r="C3064" t="e">
        <f ca="1">'Шестипредметные наборы'!$G94/COUNT('Список покупок'!$A$2:$A$31)</f>
        <v>#N/A</v>
      </c>
      <c r="D3064" t="e">
        <f ca="1">'Шестипредметные наборы'!$G94/INDIRECT(ADDRESS(MATCH(A3064,Таблицы!$AB$3:$AB$254)+1,6,,,Таблицы!$AB$1))</f>
        <v>#N/A</v>
      </c>
      <c r="E3064" s="5" t="e">
        <f t="shared" ca="1" si="47"/>
        <v>#N/A</v>
      </c>
    </row>
    <row r="3065" spans="1:5" hidden="1" x14ac:dyDescent="0.3">
      <c r="A3065" t="e">
        <f ca="1">IF('Шестипредметные наборы'!$G95 &gt;=Параметры!$A$2,"{"&amp;'Шестипредметные наборы'!A95&amp;", "&amp;'Шестипредметные наборы'!B95&amp;", "&amp;'Шестипредметные наборы'!C95&amp;", "&amp;'Шестипредметные наборы'!E95&amp;", "&amp;'Шестипредметные наборы'!F95&amp;"}","")</f>
        <v>#N/A</v>
      </c>
      <c r="B3065" t="e">
        <f ca="1">IF('Шестипредметные наборы'!$G95 &gt;=Параметры!$A$2,"{"&amp;'Шестипредметные наборы'!D95&amp;"}","")</f>
        <v>#N/A</v>
      </c>
      <c r="C3065" t="e">
        <f ca="1">'Шестипредметные наборы'!$G95/COUNT('Список покупок'!$A$2:$A$31)</f>
        <v>#N/A</v>
      </c>
      <c r="D3065" t="e">
        <f ca="1">'Шестипредметные наборы'!$G95/INDIRECT(ADDRESS(MATCH(A3065,Таблицы!$AB$3:$AB$254)+1,6,,,Таблицы!$AB$1))</f>
        <v>#N/A</v>
      </c>
      <c r="E3065" s="5" t="e">
        <f t="shared" ca="1" si="47"/>
        <v>#N/A</v>
      </c>
    </row>
    <row r="3066" spans="1:5" hidden="1" x14ac:dyDescent="0.3">
      <c r="A3066" t="e">
        <f ca="1">IF('Шестипредметные наборы'!$G96 &gt;=Параметры!$A$2,"{"&amp;'Шестипредметные наборы'!A96&amp;", "&amp;'Шестипредметные наборы'!B96&amp;", "&amp;'Шестипредметные наборы'!C96&amp;", "&amp;'Шестипредметные наборы'!E96&amp;", "&amp;'Шестипредметные наборы'!F96&amp;"}","")</f>
        <v>#N/A</v>
      </c>
      <c r="B3066" t="e">
        <f ca="1">IF('Шестипредметные наборы'!$G96 &gt;=Параметры!$A$2,"{"&amp;'Шестипредметные наборы'!D96&amp;"}","")</f>
        <v>#N/A</v>
      </c>
      <c r="C3066" t="e">
        <f ca="1">'Шестипредметные наборы'!$G96/COUNT('Список покупок'!$A$2:$A$31)</f>
        <v>#N/A</v>
      </c>
      <c r="D3066" t="e">
        <f ca="1">'Шестипредметные наборы'!$G96/INDIRECT(ADDRESS(MATCH(A3066,Таблицы!$AB$3:$AB$254)+1,6,,,Таблицы!$AB$1))</f>
        <v>#N/A</v>
      </c>
      <c r="E3066" s="5" t="e">
        <f t="shared" ca="1" si="47"/>
        <v>#N/A</v>
      </c>
    </row>
    <row r="3067" spans="1:5" hidden="1" x14ac:dyDescent="0.3">
      <c r="A3067" t="e">
        <f ca="1">IF('Шестипредметные наборы'!$G97 &gt;=Параметры!$A$2,"{"&amp;'Шестипредметные наборы'!A97&amp;", "&amp;'Шестипредметные наборы'!B97&amp;", "&amp;'Шестипредметные наборы'!C97&amp;", "&amp;'Шестипредметные наборы'!E97&amp;", "&amp;'Шестипредметные наборы'!F97&amp;"}","")</f>
        <v>#N/A</v>
      </c>
      <c r="B3067" t="e">
        <f ca="1">IF('Шестипредметные наборы'!$G97 &gt;=Параметры!$A$2,"{"&amp;'Шестипредметные наборы'!D97&amp;"}","")</f>
        <v>#N/A</v>
      </c>
      <c r="C3067" t="e">
        <f ca="1">'Шестипредметные наборы'!$G97/COUNT('Список покупок'!$A$2:$A$31)</f>
        <v>#N/A</v>
      </c>
      <c r="D3067" t="e">
        <f ca="1">'Шестипредметные наборы'!$G97/INDIRECT(ADDRESS(MATCH(A3067,Таблицы!$AB$3:$AB$254)+1,6,,,Таблицы!$AB$1))</f>
        <v>#N/A</v>
      </c>
      <c r="E3067" s="5" t="e">
        <f t="shared" ca="1" si="47"/>
        <v>#N/A</v>
      </c>
    </row>
    <row r="3068" spans="1:5" hidden="1" x14ac:dyDescent="0.3">
      <c r="A3068" t="e">
        <f ca="1">IF('Шестипредметные наборы'!$G98 &gt;=Параметры!$A$2,"{"&amp;'Шестипредметные наборы'!A98&amp;", "&amp;'Шестипредметные наборы'!B98&amp;", "&amp;'Шестипредметные наборы'!C98&amp;", "&amp;'Шестипредметные наборы'!E98&amp;", "&amp;'Шестипредметные наборы'!F98&amp;"}","")</f>
        <v>#N/A</v>
      </c>
      <c r="B3068" t="e">
        <f ca="1">IF('Шестипредметные наборы'!$G98 &gt;=Параметры!$A$2,"{"&amp;'Шестипредметные наборы'!D98&amp;"}","")</f>
        <v>#N/A</v>
      </c>
      <c r="C3068" t="e">
        <f ca="1">'Шестипредметные наборы'!$G98/COUNT('Список покупок'!$A$2:$A$31)</f>
        <v>#N/A</v>
      </c>
      <c r="D3068" t="e">
        <f ca="1">'Шестипредметные наборы'!$G98/INDIRECT(ADDRESS(MATCH(A3068,Таблицы!$AB$3:$AB$254)+1,6,,,Таблицы!$AB$1))</f>
        <v>#N/A</v>
      </c>
      <c r="E3068" s="5" t="e">
        <f t="shared" ca="1" si="47"/>
        <v>#N/A</v>
      </c>
    </row>
    <row r="3069" spans="1:5" hidden="1" x14ac:dyDescent="0.3">
      <c r="A3069" t="e">
        <f ca="1">IF('Шестипредметные наборы'!$G99 &gt;=Параметры!$A$2,"{"&amp;'Шестипредметные наборы'!A99&amp;", "&amp;'Шестипредметные наборы'!B99&amp;", "&amp;'Шестипредметные наборы'!C99&amp;", "&amp;'Шестипредметные наборы'!E99&amp;", "&amp;'Шестипредметные наборы'!F99&amp;"}","")</f>
        <v>#N/A</v>
      </c>
      <c r="B3069" t="e">
        <f ca="1">IF('Шестипредметные наборы'!$G99 &gt;=Параметры!$A$2,"{"&amp;'Шестипредметные наборы'!D99&amp;"}","")</f>
        <v>#N/A</v>
      </c>
      <c r="C3069" t="e">
        <f ca="1">'Шестипредметные наборы'!$G99/COUNT('Список покупок'!$A$2:$A$31)</f>
        <v>#N/A</v>
      </c>
      <c r="D3069" t="e">
        <f ca="1">'Шестипредметные наборы'!$G99/INDIRECT(ADDRESS(MATCH(A3069,Таблицы!$AB$3:$AB$254)+1,6,,,Таблицы!$AB$1))</f>
        <v>#N/A</v>
      </c>
      <c r="E3069" s="5" t="e">
        <f t="shared" ca="1" si="47"/>
        <v>#N/A</v>
      </c>
    </row>
    <row r="3070" spans="1:5" hidden="1" x14ac:dyDescent="0.3">
      <c r="A3070" t="e">
        <f ca="1">IF('Шестипредметные наборы'!$G100 &gt;=Параметры!$A$2,"{"&amp;'Шестипредметные наборы'!A100&amp;", "&amp;'Шестипредметные наборы'!B100&amp;", "&amp;'Шестипредметные наборы'!C100&amp;", "&amp;'Шестипредметные наборы'!E100&amp;", "&amp;'Шестипредметные наборы'!F100&amp;"}","")</f>
        <v>#N/A</v>
      </c>
      <c r="B3070" t="e">
        <f ca="1">IF('Шестипредметные наборы'!$G100 &gt;=Параметры!$A$2,"{"&amp;'Шестипредметные наборы'!D100&amp;"}","")</f>
        <v>#N/A</v>
      </c>
      <c r="C3070" t="e">
        <f ca="1">'Шестипредметные наборы'!$G100/COUNT('Список покупок'!$A$2:$A$31)</f>
        <v>#N/A</v>
      </c>
      <c r="D3070" t="e">
        <f ca="1">'Шестипредметные наборы'!$G100/INDIRECT(ADDRESS(MATCH(A3070,Таблицы!$AB$3:$AB$254)+1,6,,,Таблицы!$AB$1))</f>
        <v>#N/A</v>
      </c>
      <c r="E3070" s="5" t="e">
        <f t="shared" ca="1" si="47"/>
        <v>#N/A</v>
      </c>
    </row>
    <row r="3071" spans="1:5" hidden="1" x14ac:dyDescent="0.3">
      <c r="A3071" t="e">
        <f ca="1">IF('Шестипредметные наборы'!$G101 &gt;=Параметры!$A$2,"{"&amp;'Шестипредметные наборы'!A101&amp;", "&amp;'Шестипредметные наборы'!B101&amp;", "&amp;'Шестипредметные наборы'!C101&amp;", "&amp;'Шестипредметные наборы'!E101&amp;", "&amp;'Шестипредметные наборы'!F101&amp;"}","")</f>
        <v>#N/A</v>
      </c>
      <c r="B3071" t="e">
        <f ca="1">IF('Шестипредметные наборы'!$G101 &gt;=Параметры!$A$2,"{"&amp;'Шестипредметные наборы'!D101&amp;"}","")</f>
        <v>#N/A</v>
      </c>
      <c r="C3071" t="e">
        <f ca="1">'Шестипредметные наборы'!$G101/COUNT('Список покупок'!$A$2:$A$31)</f>
        <v>#N/A</v>
      </c>
      <c r="D3071" t="e">
        <f ca="1">'Шестипредметные наборы'!$G101/INDIRECT(ADDRESS(MATCH(A3071,Таблицы!$AB$3:$AB$254)+1,6,,,Таблицы!$AB$1))</f>
        <v>#N/A</v>
      </c>
      <c r="E3071" s="5" t="e">
        <f t="shared" ca="1" si="47"/>
        <v>#N/A</v>
      </c>
    </row>
    <row r="3072" spans="1:5" hidden="1" x14ac:dyDescent="0.3">
      <c r="A3072" t="e">
        <f ca="1">IF('Шестипредметные наборы'!$G102 &gt;=Параметры!$A$2,"{"&amp;'Шестипредметные наборы'!A102&amp;", "&amp;'Шестипредметные наборы'!B102&amp;", "&amp;'Шестипредметные наборы'!C102&amp;", "&amp;'Шестипредметные наборы'!E102&amp;", "&amp;'Шестипредметные наборы'!F102&amp;"}","")</f>
        <v>#N/A</v>
      </c>
      <c r="B3072" t="e">
        <f ca="1">IF('Шестипредметные наборы'!$G102 &gt;=Параметры!$A$2,"{"&amp;'Шестипредметные наборы'!D102&amp;"}","")</f>
        <v>#N/A</v>
      </c>
      <c r="C3072" t="e">
        <f ca="1">'Шестипредметные наборы'!$G102/COUNT('Список покупок'!$A$2:$A$31)</f>
        <v>#N/A</v>
      </c>
      <c r="D3072" t="e">
        <f ca="1">'Шестипредметные наборы'!$G102/INDIRECT(ADDRESS(MATCH(A3072,Таблицы!$AB$3:$AB$254)+1,6,,,Таблицы!$AB$1))</f>
        <v>#N/A</v>
      </c>
      <c r="E3072" s="5" t="e">
        <f t="shared" ca="1" si="47"/>
        <v>#N/A</v>
      </c>
    </row>
    <row r="3073" spans="1:5" hidden="1" x14ac:dyDescent="0.3">
      <c r="A3073" t="e">
        <f ca="1">IF('Шестипредметные наборы'!$G103 &gt;=Параметры!$A$2,"{"&amp;'Шестипредметные наборы'!A103&amp;", "&amp;'Шестипредметные наборы'!B103&amp;", "&amp;'Шестипредметные наборы'!C103&amp;", "&amp;'Шестипредметные наборы'!E103&amp;", "&amp;'Шестипредметные наборы'!F103&amp;"}","")</f>
        <v>#N/A</v>
      </c>
      <c r="B3073" t="e">
        <f ca="1">IF('Шестипредметные наборы'!$G103 &gt;=Параметры!$A$2,"{"&amp;'Шестипредметные наборы'!D103&amp;"}","")</f>
        <v>#N/A</v>
      </c>
      <c r="C3073" t="e">
        <f ca="1">'Шестипредметные наборы'!$G103/COUNT('Список покупок'!$A$2:$A$31)</f>
        <v>#N/A</v>
      </c>
      <c r="D3073" t="e">
        <f ca="1">'Шестипредметные наборы'!$G103/INDIRECT(ADDRESS(MATCH(A3073,Таблицы!$AB$3:$AB$254)+1,6,,,Таблицы!$AB$1))</f>
        <v>#N/A</v>
      </c>
      <c r="E3073" s="5" t="e">
        <f t="shared" ca="1" si="47"/>
        <v>#N/A</v>
      </c>
    </row>
    <row r="3074" spans="1:5" hidden="1" x14ac:dyDescent="0.3">
      <c r="A3074" t="e">
        <f ca="1">IF('Шестипредметные наборы'!$G104 &gt;=Параметры!$A$2,"{"&amp;'Шестипредметные наборы'!A104&amp;", "&amp;'Шестипредметные наборы'!B104&amp;", "&amp;'Шестипредметные наборы'!C104&amp;", "&amp;'Шестипредметные наборы'!E104&amp;", "&amp;'Шестипредметные наборы'!F104&amp;"}","")</f>
        <v>#N/A</v>
      </c>
      <c r="B3074" t="e">
        <f ca="1">IF('Шестипредметные наборы'!$G104 &gt;=Параметры!$A$2,"{"&amp;'Шестипредметные наборы'!D104&amp;"}","")</f>
        <v>#N/A</v>
      </c>
      <c r="C3074" t="e">
        <f ca="1">'Шестипредметные наборы'!$G104/COUNT('Список покупок'!$A$2:$A$31)</f>
        <v>#N/A</v>
      </c>
      <c r="D3074" t="e">
        <f ca="1">'Шестипредметные наборы'!$G104/INDIRECT(ADDRESS(MATCH(A3074,Таблицы!$AB$3:$AB$254)+1,6,,,Таблицы!$AB$1))</f>
        <v>#N/A</v>
      </c>
      <c r="E3074" s="5" t="e">
        <f t="shared" ca="1" si="47"/>
        <v>#N/A</v>
      </c>
    </row>
    <row r="3075" spans="1:5" hidden="1" x14ac:dyDescent="0.3">
      <c r="A3075" t="e">
        <f ca="1">IF('Шестипредметные наборы'!$G105 &gt;=Параметры!$A$2,"{"&amp;'Шестипредметные наборы'!A105&amp;", "&amp;'Шестипредметные наборы'!B105&amp;", "&amp;'Шестипредметные наборы'!C105&amp;", "&amp;'Шестипредметные наборы'!E105&amp;", "&amp;'Шестипредметные наборы'!F105&amp;"}","")</f>
        <v>#N/A</v>
      </c>
      <c r="B3075" t="e">
        <f ca="1">IF('Шестипредметные наборы'!$G105 &gt;=Параметры!$A$2,"{"&amp;'Шестипредметные наборы'!D105&amp;"}","")</f>
        <v>#N/A</v>
      </c>
      <c r="C3075" t="e">
        <f ca="1">'Шестипредметные наборы'!$G105/COUNT('Список покупок'!$A$2:$A$31)</f>
        <v>#N/A</v>
      </c>
      <c r="D3075" t="e">
        <f ca="1">'Шестипредметные наборы'!$G105/INDIRECT(ADDRESS(MATCH(A3075,Таблицы!$AB$3:$AB$254)+1,6,,,Таблицы!$AB$1))</f>
        <v>#N/A</v>
      </c>
      <c r="E3075" s="5" t="e">
        <f t="shared" ca="1" si="47"/>
        <v>#N/A</v>
      </c>
    </row>
    <row r="3076" spans="1:5" hidden="1" x14ac:dyDescent="0.3">
      <c r="A3076" t="e">
        <f ca="1">IF('Шестипредметные наборы'!$G106 &gt;=Параметры!$A$2,"{"&amp;'Шестипредметные наборы'!A106&amp;", "&amp;'Шестипредметные наборы'!B106&amp;", "&amp;'Шестипредметные наборы'!C106&amp;", "&amp;'Шестипредметные наборы'!E106&amp;", "&amp;'Шестипредметные наборы'!F106&amp;"}","")</f>
        <v>#N/A</v>
      </c>
      <c r="B3076" t="e">
        <f ca="1">IF('Шестипредметные наборы'!$G106 &gt;=Параметры!$A$2,"{"&amp;'Шестипредметные наборы'!D106&amp;"}","")</f>
        <v>#N/A</v>
      </c>
      <c r="C3076" t="e">
        <f ca="1">'Шестипредметные наборы'!$G106/COUNT('Список покупок'!$A$2:$A$31)</f>
        <v>#N/A</v>
      </c>
      <c r="D3076" t="e">
        <f ca="1">'Шестипредметные наборы'!$G106/INDIRECT(ADDRESS(MATCH(A3076,Таблицы!$AB$3:$AB$254)+1,6,,,Таблицы!$AB$1))</f>
        <v>#N/A</v>
      </c>
      <c r="E3076" s="5" t="e">
        <f t="shared" ca="1" si="47"/>
        <v>#N/A</v>
      </c>
    </row>
    <row r="3077" spans="1:5" hidden="1" x14ac:dyDescent="0.3">
      <c r="A3077" t="e">
        <f ca="1">IF('Шестипредметные наборы'!$G107 &gt;=Параметры!$A$2,"{"&amp;'Шестипредметные наборы'!A107&amp;", "&amp;'Шестипредметные наборы'!B107&amp;", "&amp;'Шестипредметные наборы'!C107&amp;", "&amp;'Шестипредметные наборы'!E107&amp;", "&amp;'Шестипредметные наборы'!F107&amp;"}","")</f>
        <v>#N/A</v>
      </c>
      <c r="B3077" t="e">
        <f ca="1">IF('Шестипредметные наборы'!$G107 &gt;=Параметры!$A$2,"{"&amp;'Шестипредметные наборы'!D107&amp;"}","")</f>
        <v>#N/A</v>
      </c>
      <c r="C3077" t="e">
        <f ca="1">'Шестипредметные наборы'!$G107/COUNT('Список покупок'!$A$2:$A$31)</f>
        <v>#N/A</v>
      </c>
      <c r="D3077" t="e">
        <f ca="1">'Шестипредметные наборы'!$G107/INDIRECT(ADDRESS(MATCH(A3077,Таблицы!$AB$3:$AB$254)+1,6,,,Таблицы!$AB$1))</f>
        <v>#N/A</v>
      </c>
      <c r="E3077" s="5" t="e">
        <f t="shared" ref="E3077:E3140" ca="1" si="48">C3077*D3077</f>
        <v>#N/A</v>
      </c>
    </row>
    <row r="3078" spans="1:5" hidden="1" x14ac:dyDescent="0.3">
      <c r="A3078" t="e">
        <f ca="1">IF('Шестипредметные наборы'!$G108 &gt;=Параметры!$A$2,"{"&amp;'Шестипредметные наборы'!A108&amp;", "&amp;'Шестипредметные наборы'!B108&amp;", "&amp;'Шестипредметные наборы'!C108&amp;", "&amp;'Шестипредметные наборы'!E108&amp;", "&amp;'Шестипредметные наборы'!F108&amp;"}","")</f>
        <v>#N/A</v>
      </c>
      <c r="B3078" t="e">
        <f ca="1">IF('Шестипредметные наборы'!$G108 &gt;=Параметры!$A$2,"{"&amp;'Шестипредметные наборы'!D108&amp;"}","")</f>
        <v>#N/A</v>
      </c>
      <c r="C3078" t="e">
        <f ca="1">'Шестипредметные наборы'!$G108/COUNT('Список покупок'!$A$2:$A$31)</f>
        <v>#N/A</v>
      </c>
      <c r="D3078" t="e">
        <f ca="1">'Шестипредметные наборы'!$G108/INDIRECT(ADDRESS(MATCH(A3078,Таблицы!$AB$3:$AB$254)+1,6,,,Таблицы!$AB$1))</f>
        <v>#N/A</v>
      </c>
      <c r="E3078" s="5" t="e">
        <f t="shared" ca="1" si="48"/>
        <v>#N/A</v>
      </c>
    </row>
    <row r="3079" spans="1:5" hidden="1" x14ac:dyDescent="0.3">
      <c r="A3079" t="e">
        <f ca="1">IF('Шестипредметные наборы'!$G109 &gt;=Параметры!$A$2,"{"&amp;'Шестипредметные наборы'!A109&amp;", "&amp;'Шестипредметные наборы'!B109&amp;", "&amp;'Шестипредметные наборы'!C109&amp;", "&amp;'Шестипредметные наборы'!E109&amp;", "&amp;'Шестипредметные наборы'!F109&amp;"}","")</f>
        <v>#N/A</v>
      </c>
      <c r="B3079" t="e">
        <f ca="1">IF('Шестипредметные наборы'!$G109 &gt;=Параметры!$A$2,"{"&amp;'Шестипредметные наборы'!D109&amp;"}","")</f>
        <v>#N/A</v>
      </c>
      <c r="C3079" t="e">
        <f ca="1">'Шестипредметные наборы'!$G109/COUNT('Список покупок'!$A$2:$A$31)</f>
        <v>#N/A</v>
      </c>
      <c r="D3079" t="e">
        <f ca="1">'Шестипредметные наборы'!$G109/INDIRECT(ADDRESS(MATCH(A3079,Таблицы!$AB$3:$AB$254)+1,6,,,Таблицы!$AB$1))</f>
        <v>#N/A</v>
      </c>
      <c r="E3079" s="5" t="e">
        <f t="shared" ca="1" si="48"/>
        <v>#N/A</v>
      </c>
    </row>
    <row r="3080" spans="1:5" hidden="1" x14ac:dyDescent="0.3">
      <c r="A3080" t="e">
        <f ca="1">IF('Шестипредметные наборы'!$G110 &gt;=Параметры!$A$2,"{"&amp;'Шестипредметные наборы'!A110&amp;", "&amp;'Шестипредметные наборы'!B110&amp;", "&amp;'Шестипредметные наборы'!C110&amp;", "&amp;'Шестипредметные наборы'!E110&amp;", "&amp;'Шестипредметные наборы'!F110&amp;"}","")</f>
        <v>#N/A</v>
      </c>
      <c r="B3080" t="e">
        <f ca="1">IF('Шестипредметные наборы'!$G110 &gt;=Параметры!$A$2,"{"&amp;'Шестипредметные наборы'!D110&amp;"}","")</f>
        <v>#N/A</v>
      </c>
      <c r="C3080" t="e">
        <f ca="1">'Шестипредметные наборы'!$G110/COUNT('Список покупок'!$A$2:$A$31)</f>
        <v>#N/A</v>
      </c>
      <c r="D3080" t="e">
        <f ca="1">'Шестипредметные наборы'!$G110/INDIRECT(ADDRESS(MATCH(A3080,Таблицы!$AB$3:$AB$254)+1,6,,,Таблицы!$AB$1))</f>
        <v>#N/A</v>
      </c>
      <c r="E3080" s="5" t="e">
        <f t="shared" ca="1" si="48"/>
        <v>#N/A</v>
      </c>
    </row>
    <row r="3081" spans="1:5" hidden="1" x14ac:dyDescent="0.3">
      <c r="A3081" t="e">
        <f ca="1">IF('Шестипредметные наборы'!$G111 &gt;=Параметры!$A$2,"{"&amp;'Шестипредметные наборы'!A111&amp;", "&amp;'Шестипредметные наборы'!B111&amp;", "&amp;'Шестипредметные наборы'!C111&amp;", "&amp;'Шестипредметные наборы'!E111&amp;", "&amp;'Шестипредметные наборы'!F111&amp;"}","")</f>
        <v>#N/A</v>
      </c>
      <c r="B3081" t="e">
        <f ca="1">IF('Шестипредметные наборы'!$G111 &gt;=Параметры!$A$2,"{"&amp;'Шестипредметные наборы'!D111&amp;"}","")</f>
        <v>#N/A</v>
      </c>
      <c r="C3081" t="e">
        <f ca="1">'Шестипредметные наборы'!$G111/COUNT('Список покупок'!$A$2:$A$31)</f>
        <v>#N/A</v>
      </c>
      <c r="D3081" t="e">
        <f ca="1">'Шестипредметные наборы'!$G111/INDIRECT(ADDRESS(MATCH(A3081,Таблицы!$AB$3:$AB$254)+1,6,,,Таблицы!$AB$1))</f>
        <v>#N/A</v>
      </c>
      <c r="E3081" s="5" t="e">
        <f t="shared" ca="1" si="48"/>
        <v>#N/A</v>
      </c>
    </row>
    <row r="3082" spans="1:5" hidden="1" x14ac:dyDescent="0.3">
      <c r="A3082" t="e">
        <f ca="1">IF('Шестипредметные наборы'!$G112 &gt;=Параметры!$A$2,"{"&amp;'Шестипредметные наборы'!A112&amp;", "&amp;'Шестипредметные наборы'!B112&amp;", "&amp;'Шестипредметные наборы'!C112&amp;", "&amp;'Шестипредметные наборы'!E112&amp;", "&amp;'Шестипредметные наборы'!F112&amp;"}","")</f>
        <v>#N/A</v>
      </c>
      <c r="B3082" t="e">
        <f ca="1">IF('Шестипредметные наборы'!$G112 &gt;=Параметры!$A$2,"{"&amp;'Шестипредметные наборы'!D112&amp;"}","")</f>
        <v>#N/A</v>
      </c>
      <c r="C3082" t="e">
        <f ca="1">'Шестипредметные наборы'!$G112/COUNT('Список покупок'!$A$2:$A$31)</f>
        <v>#N/A</v>
      </c>
      <c r="D3082" t="e">
        <f ca="1">'Шестипредметные наборы'!$G112/INDIRECT(ADDRESS(MATCH(A3082,Таблицы!$AB$3:$AB$254)+1,6,,,Таблицы!$AB$1))</f>
        <v>#N/A</v>
      </c>
      <c r="E3082" s="5" t="e">
        <f t="shared" ca="1" si="48"/>
        <v>#N/A</v>
      </c>
    </row>
    <row r="3083" spans="1:5" hidden="1" x14ac:dyDescent="0.3">
      <c r="A3083" t="e">
        <f ca="1">IF('Шестипредметные наборы'!$G113 &gt;=Параметры!$A$2,"{"&amp;'Шестипредметные наборы'!A113&amp;", "&amp;'Шестипредметные наборы'!B113&amp;", "&amp;'Шестипредметные наборы'!C113&amp;", "&amp;'Шестипредметные наборы'!E113&amp;", "&amp;'Шестипредметные наборы'!F113&amp;"}","")</f>
        <v>#N/A</v>
      </c>
      <c r="B3083" t="e">
        <f ca="1">IF('Шестипредметные наборы'!$G113 &gt;=Параметры!$A$2,"{"&amp;'Шестипредметные наборы'!D113&amp;"}","")</f>
        <v>#N/A</v>
      </c>
      <c r="C3083" t="e">
        <f ca="1">'Шестипредметные наборы'!$G113/COUNT('Список покупок'!$A$2:$A$31)</f>
        <v>#N/A</v>
      </c>
      <c r="D3083" t="e">
        <f ca="1">'Шестипредметные наборы'!$G113/INDIRECT(ADDRESS(MATCH(A3083,Таблицы!$AB$3:$AB$254)+1,6,,,Таблицы!$AB$1))</f>
        <v>#N/A</v>
      </c>
      <c r="E3083" s="5" t="e">
        <f t="shared" ca="1" si="48"/>
        <v>#N/A</v>
      </c>
    </row>
    <row r="3084" spans="1:5" hidden="1" x14ac:dyDescent="0.3">
      <c r="A3084" t="e">
        <f ca="1">IF('Шестипредметные наборы'!$G114 &gt;=Параметры!$A$2,"{"&amp;'Шестипредметные наборы'!A114&amp;", "&amp;'Шестипредметные наборы'!B114&amp;", "&amp;'Шестипредметные наборы'!C114&amp;", "&amp;'Шестипредметные наборы'!E114&amp;", "&amp;'Шестипредметные наборы'!F114&amp;"}","")</f>
        <v>#N/A</v>
      </c>
      <c r="B3084" t="e">
        <f ca="1">IF('Шестипредметные наборы'!$G114 &gt;=Параметры!$A$2,"{"&amp;'Шестипредметные наборы'!D114&amp;"}","")</f>
        <v>#N/A</v>
      </c>
      <c r="C3084" t="e">
        <f ca="1">'Шестипредметные наборы'!$G114/COUNT('Список покупок'!$A$2:$A$31)</f>
        <v>#N/A</v>
      </c>
      <c r="D3084" t="e">
        <f ca="1">'Шестипредметные наборы'!$G114/INDIRECT(ADDRESS(MATCH(A3084,Таблицы!$AB$3:$AB$254)+1,6,,,Таблицы!$AB$1))</f>
        <v>#N/A</v>
      </c>
      <c r="E3084" s="5" t="e">
        <f t="shared" ca="1" si="48"/>
        <v>#N/A</v>
      </c>
    </row>
    <row r="3085" spans="1:5" hidden="1" x14ac:dyDescent="0.3">
      <c r="A3085" t="e">
        <f ca="1">IF('Шестипредметные наборы'!$G115 &gt;=Параметры!$A$2,"{"&amp;'Шестипредметные наборы'!A115&amp;", "&amp;'Шестипредметные наборы'!B115&amp;", "&amp;'Шестипредметные наборы'!C115&amp;", "&amp;'Шестипредметные наборы'!E115&amp;", "&amp;'Шестипредметные наборы'!F115&amp;"}","")</f>
        <v>#N/A</v>
      </c>
      <c r="B3085" t="e">
        <f ca="1">IF('Шестипредметные наборы'!$G115 &gt;=Параметры!$A$2,"{"&amp;'Шестипредметные наборы'!D115&amp;"}","")</f>
        <v>#N/A</v>
      </c>
      <c r="C3085" t="e">
        <f ca="1">'Шестипредметные наборы'!$G115/COUNT('Список покупок'!$A$2:$A$31)</f>
        <v>#N/A</v>
      </c>
      <c r="D3085" t="e">
        <f ca="1">'Шестипредметные наборы'!$G115/INDIRECT(ADDRESS(MATCH(A3085,Таблицы!$AB$3:$AB$254)+1,6,,,Таблицы!$AB$1))</f>
        <v>#N/A</v>
      </c>
      <c r="E3085" s="5" t="e">
        <f t="shared" ca="1" si="48"/>
        <v>#N/A</v>
      </c>
    </row>
    <row r="3086" spans="1:5" hidden="1" x14ac:dyDescent="0.3">
      <c r="A3086" t="e">
        <f ca="1">IF('Шестипредметные наборы'!$G116 &gt;=Параметры!$A$2,"{"&amp;'Шестипредметные наборы'!A116&amp;", "&amp;'Шестипредметные наборы'!B116&amp;", "&amp;'Шестипредметные наборы'!C116&amp;", "&amp;'Шестипредметные наборы'!E116&amp;", "&amp;'Шестипредметные наборы'!F116&amp;"}","")</f>
        <v>#N/A</v>
      </c>
      <c r="B3086" t="e">
        <f ca="1">IF('Шестипредметные наборы'!$G116 &gt;=Параметры!$A$2,"{"&amp;'Шестипредметные наборы'!D116&amp;"}","")</f>
        <v>#N/A</v>
      </c>
      <c r="C3086" t="e">
        <f ca="1">'Шестипредметные наборы'!$G116/COUNT('Список покупок'!$A$2:$A$31)</f>
        <v>#N/A</v>
      </c>
      <c r="D3086" t="e">
        <f ca="1">'Шестипредметные наборы'!$G116/INDIRECT(ADDRESS(MATCH(A3086,Таблицы!$AB$3:$AB$254)+1,6,,,Таблицы!$AB$1))</f>
        <v>#N/A</v>
      </c>
      <c r="E3086" s="5" t="e">
        <f t="shared" ca="1" si="48"/>
        <v>#N/A</v>
      </c>
    </row>
    <row r="3087" spans="1:5" hidden="1" x14ac:dyDescent="0.3">
      <c r="A3087" t="e">
        <f ca="1">IF('Шестипредметные наборы'!$G117 &gt;=Параметры!$A$2,"{"&amp;'Шестипредметные наборы'!A117&amp;", "&amp;'Шестипредметные наборы'!B117&amp;", "&amp;'Шестипредметные наборы'!C117&amp;", "&amp;'Шестипредметные наборы'!E117&amp;", "&amp;'Шестипредметные наборы'!F117&amp;"}","")</f>
        <v>#N/A</v>
      </c>
      <c r="B3087" t="e">
        <f ca="1">IF('Шестипредметные наборы'!$G117 &gt;=Параметры!$A$2,"{"&amp;'Шестипредметные наборы'!D117&amp;"}","")</f>
        <v>#N/A</v>
      </c>
      <c r="C3087" t="e">
        <f ca="1">'Шестипредметные наборы'!$G117/COUNT('Список покупок'!$A$2:$A$31)</f>
        <v>#N/A</v>
      </c>
      <c r="D3087" t="e">
        <f ca="1">'Шестипредметные наборы'!$G117/INDIRECT(ADDRESS(MATCH(A3087,Таблицы!$AB$3:$AB$254)+1,6,,,Таблицы!$AB$1))</f>
        <v>#N/A</v>
      </c>
      <c r="E3087" s="5" t="e">
        <f t="shared" ca="1" si="48"/>
        <v>#N/A</v>
      </c>
    </row>
    <row r="3088" spans="1:5" hidden="1" x14ac:dyDescent="0.3">
      <c r="A3088" t="e">
        <f ca="1">IF('Шестипредметные наборы'!$G118 &gt;=Параметры!$A$2,"{"&amp;'Шестипредметные наборы'!A118&amp;", "&amp;'Шестипредметные наборы'!B118&amp;", "&amp;'Шестипредметные наборы'!C118&amp;", "&amp;'Шестипредметные наборы'!E118&amp;", "&amp;'Шестипредметные наборы'!F118&amp;"}","")</f>
        <v>#N/A</v>
      </c>
      <c r="B3088" t="e">
        <f ca="1">IF('Шестипредметные наборы'!$G118 &gt;=Параметры!$A$2,"{"&amp;'Шестипредметные наборы'!D118&amp;"}","")</f>
        <v>#N/A</v>
      </c>
      <c r="C3088" t="e">
        <f ca="1">'Шестипредметные наборы'!$G118/COUNT('Список покупок'!$A$2:$A$31)</f>
        <v>#N/A</v>
      </c>
      <c r="D3088" t="e">
        <f ca="1">'Шестипредметные наборы'!$G118/INDIRECT(ADDRESS(MATCH(A3088,Таблицы!$AB$3:$AB$254)+1,6,,,Таблицы!$AB$1))</f>
        <v>#N/A</v>
      </c>
      <c r="E3088" s="5" t="e">
        <f t="shared" ca="1" si="48"/>
        <v>#N/A</v>
      </c>
    </row>
    <row r="3089" spans="1:5" hidden="1" x14ac:dyDescent="0.3">
      <c r="A3089" t="e">
        <f ca="1">IF('Шестипредметные наборы'!$G119 &gt;=Параметры!$A$2,"{"&amp;'Шестипредметные наборы'!A119&amp;", "&amp;'Шестипредметные наборы'!B119&amp;", "&amp;'Шестипредметные наборы'!C119&amp;", "&amp;'Шестипредметные наборы'!E119&amp;", "&amp;'Шестипредметные наборы'!F119&amp;"}","")</f>
        <v>#N/A</v>
      </c>
      <c r="B3089" t="e">
        <f ca="1">IF('Шестипредметные наборы'!$G119 &gt;=Параметры!$A$2,"{"&amp;'Шестипредметные наборы'!D119&amp;"}","")</f>
        <v>#N/A</v>
      </c>
      <c r="C3089" t="e">
        <f ca="1">'Шестипредметные наборы'!$G119/COUNT('Список покупок'!$A$2:$A$31)</f>
        <v>#N/A</v>
      </c>
      <c r="D3089" t="e">
        <f ca="1">'Шестипредметные наборы'!$G119/INDIRECT(ADDRESS(MATCH(A3089,Таблицы!$AB$3:$AB$254)+1,6,,,Таблицы!$AB$1))</f>
        <v>#N/A</v>
      </c>
      <c r="E3089" s="5" t="e">
        <f t="shared" ca="1" si="48"/>
        <v>#N/A</v>
      </c>
    </row>
    <row r="3090" spans="1:5" hidden="1" x14ac:dyDescent="0.3">
      <c r="A3090" t="e">
        <f ca="1">IF('Шестипредметные наборы'!$G120 &gt;=Параметры!$A$2,"{"&amp;'Шестипредметные наборы'!A120&amp;", "&amp;'Шестипредметные наборы'!B120&amp;", "&amp;'Шестипредметные наборы'!C120&amp;", "&amp;'Шестипредметные наборы'!E120&amp;", "&amp;'Шестипредметные наборы'!F120&amp;"}","")</f>
        <v>#N/A</v>
      </c>
      <c r="B3090" t="e">
        <f ca="1">IF('Шестипредметные наборы'!$G120 &gt;=Параметры!$A$2,"{"&amp;'Шестипредметные наборы'!D120&amp;"}","")</f>
        <v>#N/A</v>
      </c>
      <c r="C3090" t="e">
        <f ca="1">'Шестипредметные наборы'!$G120/COUNT('Список покупок'!$A$2:$A$31)</f>
        <v>#N/A</v>
      </c>
      <c r="D3090" t="e">
        <f ca="1">'Шестипредметные наборы'!$G120/INDIRECT(ADDRESS(MATCH(A3090,Таблицы!$AB$3:$AB$254)+1,6,,,Таблицы!$AB$1))</f>
        <v>#N/A</v>
      </c>
      <c r="E3090" s="5" t="e">
        <f t="shared" ca="1" si="48"/>
        <v>#N/A</v>
      </c>
    </row>
    <row r="3091" spans="1:5" hidden="1" x14ac:dyDescent="0.3">
      <c r="A3091" t="e">
        <f ca="1">IF('Шестипредметные наборы'!$G121 &gt;=Параметры!$A$2,"{"&amp;'Шестипредметные наборы'!A121&amp;", "&amp;'Шестипредметные наборы'!B121&amp;", "&amp;'Шестипредметные наборы'!C121&amp;", "&amp;'Шестипредметные наборы'!E121&amp;", "&amp;'Шестипредметные наборы'!F121&amp;"}","")</f>
        <v>#N/A</v>
      </c>
      <c r="B3091" t="e">
        <f ca="1">IF('Шестипредметные наборы'!$G121 &gt;=Параметры!$A$2,"{"&amp;'Шестипредметные наборы'!D121&amp;"}","")</f>
        <v>#N/A</v>
      </c>
      <c r="C3091" t="e">
        <f ca="1">'Шестипредметные наборы'!$G121/COUNT('Список покупок'!$A$2:$A$31)</f>
        <v>#N/A</v>
      </c>
      <c r="D3091" t="e">
        <f ca="1">'Шестипредметные наборы'!$G121/INDIRECT(ADDRESS(MATCH(A3091,Таблицы!$AB$3:$AB$254)+1,6,,,Таблицы!$AB$1))</f>
        <v>#N/A</v>
      </c>
      <c r="E3091" s="5" t="e">
        <f t="shared" ca="1" si="48"/>
        <v>#N/A</v>
      </c>
    </row>
    <row r="3092" spans="1:5" hidden="1" x14ac:dyDescent="0.3">
      <c r="A3092" t="e">
        <f ca="1">IF('Шестипредметные наборы'!$G122 &gt;=Параметры!$A$2,"{"&amp;'Шестипредметные наборы'!A122&amp;", "&amp;'Шестипредметные наборы'!B122&amp;", "&amp;'Шестипредметные наборы'!C122&amp;", "&amp;'Шестипредметные наборы'!E122&amp;", "&amp;'Шестипредметные наборы'!F122&amp;"}","")</f>
        <v>#N/A</v>
      </c>
      <c r="B3092" t="e">
        <f ca="1">IF('Шестипредметные наборы'!$G122 &gt;=Параметры!$A$2,"{"&amp;'Шестипредметные наборы'!D122&amp;"}","")</f>
        <v>#N/A</v>
      </c>
      <c r="C3092" t="e">
        <f ca="1">'Шестипредметные наборы'!$G122/COUNT('Список покупок'!$A$2:$A$31)</f>
        <v>#N/A</v>
      </c>
      <c r="D3092" t="e">
        <f ca="1">'Шестипредметные наборы'!$G122/INDIRECT(ADDRESS(MATCH(A3092,Таблицы!$AB$3:$AB$254)+1,6,,,Таблицы!$AB$1))</f>
        <v>#N/A</v>
      </c>
      <c r="E3092" s="5" t="e">
        <f t="shared" ca="1" si="48"/>
        <v>#N/A</v>
      </c>
    </row>
    <row r="3093" spans="1:5" hidden="1" x14ac:dyDescent="0.3">
      <c r="A3093" t="e">
        <f ca="1">IF('Шестипредметные наборы'!$G123 &gt;=Параметры!$A$2,"{"&amp;'Шестипредметные наборы'!A123&amp;", "&amp;'Шестипредметные наборы'!B123&amp;", "&amp;'Шестипредметные наборы'!C123&amp;", "&amp;'Шестипредметные наборы'!E123&amp;", "&amp;'Шестипредметные наборы'!F123&amp;"}","")</f>
        <v>#N/A</v>
      </c>
      <c r="B3093" t="e">
        <f ca="1">IF('Шестипредметные наборы'!$G123 &gt;=Параметры!$A$2,"{"&amp;'Шестипредметные наборы'!D123&amp;"}","")</f>
        <v>#N/A</v>
      </c>
      <c r="C3093" t="e">
        <f ca="1">'Шестипредметные наборы'!$G123/COUNT('Список покупок'!$A$2:$A$31)</f>
        <v>#N/A</v>
      </c>
      <c r="D3093" t="e">
        <f ca="1">'Шестипредметные наборы'!$G123/INDIRECT(ADDRESS(MATCH(A3093,Таблицы!$AB$3:$AB$254)+1,6,,,Таблицы!$AB$1))</f>
        <v>#N/A</v>
      </c>
      <c r="E3093" s="5" t="e">
        <f t="shared" ca="1" si="48"/>
        <v>#N/A</v>
      </c>
    </row>
    <row r="3094" spans="1:5" hidden="1" x14ac:dyDescent="0.3">
      <c r="A3094" t="e">
        <f ca="1">IF('Шестипредметные наборы'!$G124 &gt;=Параметры!$A$2,"{"&amp;'Шестипредметные наборы'!A124&amp;", "&amp;'Шестипредметные наборы'!B124&amp;", "&amp;'Шестипредметные наборы'!C124&amp;", "&amp;'Шестипредметные наборы'!E124&amp;", "&amp;'Шестипредметные наборы'!F124&amp;"}","")</f>
        <v>#N/A</v>
      </c>
      <c r="B3094" t="e">
        <f ca="1">IF('Шестипредметные наборы'!$G124 &gt;=Параметры!$A$2,"{"&amp;'Шестипредметные наборы'!D124&amp;"}","")</f>
        <v>#N/A</v>
      </c>
      <c r="C3094" t="e">
        <f ca="1">'Шестипредметные наборы'!$G124/COUNT('Список покупок'!$A$2:$A$31)</f>
        <v>#N/A</v>
      </c>
      <c r="D3094" t="e">
        <f ca="1">'Шестипредметные наборы'!$G124/INDIRECT(ADDRESS(MATCH(A3094,Таблицы!$AB$3:$AB$254)+1,6,,,Таблицы!$AB$1))</f>
        <v>#N/A</v>
      </c>
      <c r="E3094" s="5" t="e">
        <f t="shared" ca="1" si="48"/>
        <v>#N/A</v>
      </c>
    </row>
    <row r="3095" spans="1:5" hidden="1" x14ac:dyDescent="0.3">
      <c r="A3095" t="e">
        <f ca="1">IF('Шестипредметные наборы'!$G125 &gt;=Параметры!$A$2,"{"&amp;'Шестипредметные наборы'!A125&amp;", "&amp;'Шестипредметные наборы'!B125&amp;", "&amp;'Шестипредметные наборы'!C125&amp;", "&amp;'Шестипредметные наборы'!E125&amp;", "&amp;'Шестипредметные наборы'!F125&amp;"}","")</f>
        <v>#N/A</v>
      </c>
      <c r="B3095" t="e">
        <f ca="1">IF('Шестипредметные наборы'!$G125 &gt;=Параметры!$A$2,"{"&amp;'Шестипредметные наборы'!D125&amp;"}","")</f>
        <v>#N/A</v>
      </c>
      <c r="C3095" t="e">
        <f ca="1">'Шестипредметные наборы'!$G125/COUNT('Список покупок'!$A$2:$A$31)</f>
        <v>#N/A</v>
      </c>
      <c r="D3095" t="e">
        <f ca="1">'Шестипредметные наборы'!$G125/INDIRECT(ADDRESS(MATCH(A3095,Таблицы!$AB$3:$AB$254)+1,6,,,Таблицы!$AB$1))</f>
        <v>#N/A</v>
      </c>
      <c r="E3095" s="5" t="e">
        <f t="shared" ca="1" si="48"/>
        <v>#N/A</v>
      </c>
    </row>
    <row r="3096" spans="1:5" hidden="1" x14ac:dyDescent="0.3">
      <c r="A3096" t="e">
        <f ca="1">IF('Шестипредметные наборы'!$G126 &gt;=Параметры!$A$2,"{"&amp;'Шестипредметные наборы'!A126&amp;", "&amp;'Шестипредметные наборы'!B126&amp;", "&amp;'Шестипредметные наборы'!C126&amp;", "&amp;'Шестипредметные наборы'!E126&amp;", "&amp;'Шестипредметные наборы'!F126&amp;"}","")</f>
        <v>#N/A</v>
      </c>
      <c r="B3096" t="e">
        <f ca="1">IF('Шестипредметные наборы'!$G126 &gt;=Параметры!$A$2,"{"&amp;'Шестипредметные наборы'!D126&amp;"}","")</f>
        <v>#N/A</v>
      </c>
      <c r="C3096" t="e">
        <f ca="1">'Шестипредметные наборы'!$G126/COUNT('Список покупок'!$A$2:$A$31)</f>
        <v>#N/A</v>
      </c>
      <c r="D3096" t="e">
        <f ca="1">'Шестипредметные наборы'!$G126/INDIRECT(ADDRESS(MATCH(A3096,Таблицы!$AB$3:$AB$254)+1,6,,,Таблицы!$AB$1))</f>
        <v>#N/A</v>
      </c>
      <c r="E3096" s="5" t="e">
        <f t="shared" ca="1" si="48"/>
        <v>#N/A</v>
      </c>
    </row>
    <row r="3097" spans="1:5" hidden="1" x14ac:dyDescent="0.3">
      <c r="A3097" t="e">
        <f ca="1">IF('Шестипредметные наборы'!$G127 &gt;=Параметры!$A$2,"{"&amp;'Шестипредметные наборы'!A127&amp;", "&amp;'Шестипредметные наборы'!B127&amp;", "&amp;'Шестипредметные наборы'!C127&amp;", "&amp;'Шестипредметные наборы'!E127&amp;", "&amp;'Шестипредметные наборы'!F127&amp;"}","")</f>
        <v>#N/A</v>
      </c>
      <c r="B3097" t="e">
        <f ca="1">IF('Шестипредметные наборы'!$G127 &gt;=Параметры!$A$2,"{"&amp;'Шестипредметные наборы'!D127&amp;"}","")</f>
        <v>#N/A</v>
      </c>
      <c r="C3097" t="e">
        <f ca="1">'Шестипредметные наборы'!$G127/COUNT('Список покупок'!$A$2:$A$31)</f>
        <v>#N/A</v>
      </c>
      <c r="D3097" t="e">
        <f ca="1">'Шестипредметные наборы'!$G127/INDIRECT(ADDRESS(MATCH(A3097,Таблицы!$AB$3:$AB$254)+1,6,,,Таблицы!$AB$1))</f>
        <v>#N/A</v>
      </c>
      <c r="E3097" s="5" t="e">
        <f t="shared" ca="1" si="48"/>
        <v>#N/A</v>
      </c>
    </row>
    <row r="3098" spans="1:5" hidden="1" x14ac:dyDescent="0.3">
      <c r="A3098" t="e">
        <f ca="1">IF('Шестипредметные наборы'!$G128 &gt;=Параметры!$A$2,"{"&amp;'Шестипредметные наборы'!A128&amp;", "&amp;'Шестипредметные наборы'!B128&amp;", "&amp;'Шестипредметные наборы'!C128&amp;", "&amp;'Шестипредметные наборы'!E128&amp;", "&amp;'Шестипредметные наборы'!F128&amp;"}","")</f>
        <v>#N/A</v>
      </c>
      <c r="B3098" t="e">
        <f ca="1">IF('Шестипредметные наборы'!$G128 &gt;=Параметры!$A$2,"{"&amp;'Шестипредметные наборы'!D128&amp;"}","")</f>
        <v>#N/A</v>
      </c>
      <c r="C3098" t="e">
        <f ca="1">'Шестипредметные наборы'!$G128/COUNT('Список покупок'!$A$2:$A$31)</f>
        <v>#N/A</v>
      </c>
      <c r="D3098" t="e">
        <f ca="1">'Шестипредметные наборы'!$G128/INDIRECT(ADDRESS(MATCH(A3098,Таблицы!$AB$3:$AB$254)+1,6,,,Таблицы!$AB$1))</f>
        <v>#N/A</v>
      </c>
      <c r="E3098" s="5" t="e">
        <f t="shared" ca="1" si="48"/>
        <v>#N/A</v>
      </c>
    </row>
    <row r="3099" spans="1:5" hidden="1" x14ac:dyDescent="0.3">
      <c r="A3099" t="e">
        <f ca="1">IF('Шестипредметные наборы'!$G129 &gt;=Параметры!$A$2,"{"&amp;'Шестипредметные наборы'!A129&amp;", "&amp;'Шестипредметные наборы'!B129&amp;", "&amp;'Шестипредметные наборы'!C129&amp;", "&amp;'Шестипредметные наборы'!E129&amp;", "&amp;'Шестипредметные наборы'!F129&amp;"}","")</f>
        <v>#N/A</v>
      </c>
      <c r="B3099" t="e">
        <f ca="1">IF('Шестипредметные наборы'!$G129 &gt;=Параметры!$A$2,"{"&amp;'Шестипредметные наборы'!D129&amp;"}","")</f>
        <v>#N/A</v>
      </c>
      <c r="C3099" t="e">
        <f ca="1">'Шестипредметные наборы'!$G129/COUNT('Список покупок'!$A$2:$A$31)</f>
        <v>#N/A</v>
      </c>
      <c r="D3099" t="e">
        <f ca="1">'Шестипредметные наборы'!$G129/INDIRECT(ADDRESS(MATCH(A3099,Таблицы!$AB$3:$AB$254)+1,6,,,Таблицы!$AB$1))</f>
        <v>#N/A</v>
      </c>
      <c r="E3099" s="5" t="e">
        <f t="shared" ca="1" si="48"/>
        <v>#N/A</v>
      </c>
    </row>
    <row r="3100" spans="1:5" hidden="1" x14ac:dyDescent="0.3">
      <c r="A3100" t="e">
        <f ca="1">IF('Шестипредметные наборы'!$G130 &gt;=Параметры!$A$2,"{"&amp;'Шестипредметные наборы'!A130&amp;", "&amp;'Шестипредметные наборы'!B130&amp;", "&amp;'Шестипредметные наборы'!C130&amp;", "&amp;'Шестипредметные наборы'!E130&amp;", "&amp;'Шестипредметные наборы'!F130&amp;"}","")</f>
        <v>#N/A</v>
      </c>
      <c r="B3100" t="e">
        <f ca="1">IF('Шестипредметные наборы'!$G130 &gt;=Параметры!$A$2,"{"&amp;'Шестипредметные наборы'!D130&amp;"}","")</f>
        <v>#N/A</v>
      </c>
      <c r="C3100" t="e">
        <f ca="1">'Шестипредметные наборы'!$G130/COUNT('Список покупок'!$A$2:$A$31)</f>
        <v>#N/A</v>
      </c>
      <c r="D3100" t="e">
        <f ca="1">'Шестипредметные наборы'!$G130/INDIRECT(ADDRESS(MATCH(A3100,Таблицы!$AB$3:$AB$254)+1,6,,,Таблицы!$AB$1))</f>
        <v>#N/A</v>
      </c>
      <c r="E3100" s="5" t="e">
        <f t="shared" ca="1" si="48"/>
        <v>#N/A</v>
      </c>
    </row>
    <row r="3101" spans="1:5" hidden="1" x14ac:dyDescent="0.3">
      <c r="A3101" t="e">
        <f ca="1">IF('Шестипредметные наборы'!$G131 &gt;=Параметры!$A$2,"{"&amp;'Шестипредметные наборы'!A131&amp;", "&amp;'Шестипредметные наборы'!B131&amp;", "&amp;'Шестипредметные наборы'!C131&amp;", "&amp;'Шестипредметные наборы'!E131&amp;", "&amp;'Шестипредметные наборы'!F131&amp;"}","")</f>
        <v>#N/A</v>
      </c>
      <c r="B3101" t="e">
        <f ca="1">IF('Шестипредметные наборы'!$G131 &gt;=Параметры!$A$2,"{"&amp;'Шестипредметные наборы'!D131&amp;"}","")</f>
        <v>#N/A</v>
      </c>
      <c r="C3101" t="e">
        <f ca="1">'Шестипредметные наборы'!$G131/COUNT('Список покупок'!$A$2:$A$31)</f>
        <v>#N/A</v>
      </c>
      <c r="D3101" t="e">
        <f ca="1">'Шестипредметные наборы'!$G131/INDIRECT(ADDRESS(MATCH(A3101,Таблицы!$AB$3:$AB$254)+1,6,,,Таблицы!$AB$1))</f>
        <v>#N/A</v>
      </c>
      <c r="E3101" s="5" t="e">
        <f t="shared" ca="1" si="48"/>
        <v>#N/A</v>
      </c>
    </row>
    <row r="3102" spans="1:5" hidden="1" x14ac:dyDescent="0.3">
      <c r="A3102" t="e">
        <f ca="1">IF('Шестипредметные наборы'!$G132 &gt;=Параметры!$A$2,"{"&amp;'Шестипредметные наборы'!A132&amp;", "&amp;'Шестипредметные наборы'!B132&amp;", "&amp;'Шестипредметные наборы'!C132&amp;", "&amp;'Шестипредметные наборы'!E132&amp;", "&amp;'Шестипредметные наборы'!F132&amp;"}","")</f>
        <v>#N/A</v>
      </c>
      <c r="B3102" t="e">
        <f ca="1">IF('Шестипредметные наборы'!$G132 &gt;=Параметры!$A$2,"{"&amp;'Шестипредметные наборы'!D132&amp;"}","")</f>
        <v>#N/A</v>
      </c>
      <c r="C3102" t="e">
        <f ca="1">'Шестипредметные наборы'!$G132/COUNT('Список покупок'!$A$2:$A$31)</f>
        <v>#N/A</v>
      </c>
      <c r="D3102" t="e">
        <f ca="1">'Шестипредметные наборы'!$G132/INDIRECT(ADDRESS(MATCH(A3102,Таблицы!$AB$3:$AB$254)+1,6,,,Таблицы!$AB$1))</f>
        <v>#N/A</v>
      </c>
      <c r="E3102" s="5" t="e">
        <f t="shared" ca="1" si="48"/>
        <v>#N/A</v>
      </c>
    </row>
    <row r="3103" spans="1:5" hidden="1" x14ac:dyDescent="0.3">
      <c r="A3103" t="e">
        <f ca="1">IF('Шестипредметные наборы'!$G133 &gt;=Параметры!$A$2,"{"&amp;'Шестипредметные наборы'!A133&amp;", "&amp;'Шестипредметные наборы'!B133&amp;", "&amp;'Шестипредметные наборы'!C133&amp;", "&amp;'Шестипредметные наборы'!E133&amp;", "&amp;'Шестипредметные наборы'!F133&amp;"}","")</f>
        <v>#N/A</v>
      </c>
      <c r="B3103" t="e">
        <f ca="1">IF('Шестипредметные наборы'!$G133 &gt;=Параметры!$A$2,"{"&amp;'Шестипредметные наборы'!D133&amp;"}","")</f>
        <v>#N/A</v>
      </c>
      <c r="C3103" t="e">
        <f ca="1">'Шестипредметные наборы'!$G133/COUNT('Список покупок'!$A$2:$A$31)</f>
        <v>#N/A</v>
      </c>
      <c r="D3103" t="e">
        <f ca="1">'Шестипредметные наборы'!$G133/INDIRECT(ADDRESS(MATCH(A3103,Таблицы!$AB$3:$AB$254)+1,6,,,Таблицы!$AB$1))</f>
        <v>#N/A</v>
      </c>
      <c r="E3103" s="5" t="e">
        <f t="shared" ca="1" si="48"/>
        <v>#N/A</v>
      </c>
    </row>
    <row r="3104" spans="1:5" hidden="1" x14ac:dyDescent="0.3">
      <c r="A3104" t="e">
        <f ca="1">IF('Шестипредметные наборы'!$G134 &gt;=Параметры!$A$2,"{"&amp;'Шестипредметные наборы'!A134&amp;", "&amp;'Шестипредметные наборы'!B134&amp;", "&amp;'Шестипредметные наборы'!C134&amp;", "&amp;'Шестипредметные наборы'!E134&amp;", "&amp;'Шестипредметные наборы'!F134&amp;"}","")</f>
        <v>#N/A</v>
      </c>
      <c r="B3104" t="e">
        <f ca="1">IF('Шестипредметные наборы'!$G134 &gt;=Параметры!$A$2,"{"&amp;'Шестипредметные наборы'!D134&amp;"}","")</f>
        <v>#N/A</v>
      </c>
      <c r="C3104" t="e">
        <f ca="1">'Шестипредметные наборы'!$G134/COUNT('Список покупок'!$A$2:$A$31)</f>
        <v>#N/A</v>
      </c>
      <c r="D3104" t="e">
        <f ca="1">'Шестипредметные наборы'!$G134/INDIRECT(ADDRESS(MATCH(A3104,Таблицы!$AB$3:$AB$254)+1,6,,,Таблицы!$AB$1))</f>
        <v>#N/A</v>
      </c>
      <c r="E3104" s="5" t="e">
        <f t="shared" ca="1" si="48"/>
        <v>#N/A</v>
      </c>
    </row>
    <row r="3105" spans="1:5" hidden="1" x14ac:dyDescent="0.3">
      <c r="A3105" t="e">
        <f ca="1">IF('Шестипредметные наборы'!$G135 &gt;=Параметры!$A$2,"{"&amp;'Шестипредметные наборы'!A135&amp;", "&amp;'Шестипредметные наборы'!B135&amp;", "&amp;'Шестипредметные наборы'!C135&amp;", "&amp;'Шестипредметные наборы'!E135&amp;", "&amp;'Шестипредметные наборы'!F135&amp;"}","")</f>
        <v>#N/A</v>
      </c>
      <c r="B3105" t="e">
        <f ca="1">IF('Шестипредметные наборы'!$G135 &gt;=Параметры!$A$2,"{"&amp;'Шестипредметные наборы'!D135&amp;"}","")</f>
        <v>#N/A</v>
      </c>
      <c r="C3105" t="e">
        <f ca="1">'Шестипредметные наборы'!$G135/COUNT('Список покупок'!$A$2:$A$31)</f>
        <v>#N/A</v>
      </c>
      <c r="D3105" t="e">
        <f ca="1">'Шестипредметные наборы'!$G135/INDIRECT(ADDRESS(MATCH(A3105,Таблицы!$AB$3:$AB$254)+1,6,,,Таблицы!$AB$1))</f>
        <v>#N/A</v>
      </c>
      <c r="E3105" s="5" t="e">
        <f t="shared" ca="1" si="48"/>
        <v>#N/A</v>
      </c>
    </row>
    <row r="3106" spans="1:5" hidden="1" x14ac:dyDescent="0.3">
      <c r="A3106" t="e">
        <f ca="1">IF('Шестипредметные наборы'!$G136 &gt;=Параметры!$A$2,"{"&amp;'Шестипредметные наборы'!A136&amp;", "&amp;'Шестипредметные наборы'!B136&amp;", "&amp;'Шестипредметные наборы'!C136&amp;", "&amp;'Шестипредметные наборы'!E136&amp;", "&amp;'Шестипредметные наборы'!F136&amp;"}","")</f>
        <v>#N/A</v>
      </c>
      <c r="B3106" t="e">
        <f ca="1">IF('Шестипредметные наборы'!$G136 &gt;=Параметры!$A$2,"{"&amp;'Шестипредметные наборы'!D136&amp;"}","")</f>
        <v>#N/A</v>
      </c>
      <c r="C3106" t="e">
        <f ca="1">'Шестипредметные наборы'!$G136/COUNT('Список покупок'!$A$2:$A$31)</f>
        <v>#N/A</v>
      </c>
      <c r="D3106" t="e">
        <f ca="1">'Шестипредметные наборы'!$G136/INDIRECT(ADDRESS(MATCH(A3106,Таблицы!$AB$3:$AB$254)+1,6,,,Таблицы!$AB$1))</f>
        <v>#N/A</v>
      </c>
      <c r="E3106" s="5" t="e">
        <f t="shared" ca="1" si="48"/>
        <v>#N/A</v>
      </c>
    </row>
    <row r="3107" spans="1:5" hidden="1" x14ac:dyDescent="0.3">
      <c r="A3107" t="e">
        <f ca="1">IF('Шестипредметные наборы'!$G137 &gt;=Параметры!$A$2,"{"&amp;'Шестипредметные наборы'!A137&amp;", "&amp;'Шестипредметные наборы'!B137&amp;", "&amp;'Шестипредметные наборы'!C137&amp;", "&amp;'Шестипредметные наборы'!E137&amp;", "&amp;'Шестипредметные наборы'!F137&amp;"}","")</f>
        <v>#N/A</v>
      </c>
      <c r="B3107" t="e">
        <f ca="1">IF('Шестипредметные наборы'!$G137 &gt;=Параметры!$A$2,"{"&amp;'Шестипредметные наборы'!D137&amp;"}","")</f>
        <v>#N/A</v>
      </c>
      <c r="C3107" t="e">
        <f ca="1">'Шестипредметные наборы'!$G137/COUNT('Список покупок'!$A$2:$A$31)</f>
        <v>#N/A</v>
      </c>
      <c r="D3107" t="e">
        <f ca="1">'Шестипредметные наборы'!$G137/INDIRECT(ADDRESS(MATCH(A3107,Таблицы!$AB$3:$AB$254)+1,6,,,Таблицы!$AB$1))</f>
        <v>#N/A</v>
      </c>
      <c r="E3107" s="5" t="e">
        <f t="shared" ca="1" si="48"/>
        <v>#N/A</v>
      </c>
    </row>
    <row r="3108" spans="1:5" hidden="1" x14ac:dyDescent="0.3">
      <c r="A3108" t="e">
        <f ca="1">IF('Шестипредметные наборы'!$G138 &gt;=Параметры!$A$2,"{"&amp;'Шестипредметные наборы'!A138&amp;", "&amp;'Шестипредметные наборы'!B138&amp;", "&amp;'Шестипредметные наборы'!C138&amp;", "&amp;'Шестипредметные наборы'!E138&amp;", "&amp;'Шестипредметные наборы'!F138&amp;"}","")</f>
        <v>#N/A</v>
      </c>
      <c r="B3108" t="e">
        <f ca="1">IF('Шестипредметные наборы'!$G138 &gt;=Параметры!$A$2,"{"&amp;'Шестипредметные наборы'!D138&amp;"}","")</f>
        <v>#N/A</v>
      </c>
      <c r="C3108" t="e">
        <f ca="1">'Шестипредметные наборы'!$G138/COUNT('Список покупок'!$A$2:$A$31)</f>
        <v>#N/A</v>
      </c>
      <c r="D3108" t="e">
        <f ca="1">'Шестипредметные наборы'!$G138/INDIRECT(ADDRESS(MATCH(A3108,Таблицы!$AB$3:$AB$254)+1,6,,,Таблицы!$AB$1))</f>
        <v>#N/A</v>
      </c>
      <c r="E3108" s="5" t="e">
        <f t="shared" ca="1" si="48"/>
        <v>#N/A</v>
      </c>
    </row>
    <row r="3109" spans="1:5" hidden="1" x14ac:dyDescent="0.3">
      <c r="A3109" t="e">
        <f ca="1">IF('Шестипредметные наборы'!$G139 &gt;=Параметры!$A$2,"{"&amp;'Шестипредметные наборы'!A139&amp;", "&amp;'Шестипредметные наборы'!B139&amp;", "&amp;'Шестипредметные наборы'!C139&amp;", "&amp;'Шестипредметные наборы'!E139&amp;", "&amp;'Шестипредметные наборы'!F139&amp;"}","")</f>
        <v>#N/A</v>
      </c>
      <c r="B3109" t="e">
        <f ca="1">IF('Шестипредметные наборы'!$G139 &gt;=Параметры!$A$2,"{"&amp;'Шестипредметные наборы'!D139&amp;"}","")</f>
        <v>#N/A</v>
      </c>
      <c r="C3109" t="e">
        <f ca="1">'Шестипредметные наборы'!$G139/COUNT('Список покупок'!$A$2:$A$31)</f>
        <v>#N/A</v>
      </c>
      <c r="D3109" t="e">
        <f ca="1">'Шестипредметные наборы'!$G139/INDIRECT(ADDRESS(MATCH(A3109,Таблицы!$AB$3:$AB$254)+1,6,,,Таблицы!$AB$1))</f>
        <v>#N/A</v>
      </c>
      <c r="E3109" s="5" t="e">
        <f t="shared" ca="1" si="48"/>
        <v>#N/A</v>
      </c>
    </row>
    <row r="3110" spans="1:5" hidden="1" x14ac:dyDescent="0.3">
      <c r="A3110" t="e">
        <f ca="1">IF('Шестипредметные наборы'!$G140 &gt;=Параметры!$A$2,"{"&amp;'Шестипредметные наборы'!A140&amp;", "&amp;'Шестипредметные наборы'!B140&amp;", "&amp;'Шестипредметные наборы'!C140&amp;", "&amp;'Шестипредметные наборы'!E140&amp;", "&amp;'Шестипредметные наборы'!F140&amp;"}","")</f>
        <v>#N/A</v>
      </c>
      <c r="B3110" t="e">
        <f ca="1">IF('Шестипредметные наборы'!$G140 &gt;=Параметры!$A$2,"{"&amp;'Шестипредметные наборы'!D140&amp;"}","")</f>
        <v>#N/A</v>
      </c>
      <c r="C3110" t="e">
        <f ca="1">'Шестипредметные наборы'!$G140/COUNT('Список покупок'!$A$2:$A$31)</f>
        <v>#N/A</v>
      </c>
      <c r="D3110" t="e">
        <f ca="1">'Шестипредметные наборы'!$G140/INDIRECT(ADDRESS(MATCH(A3110,Таблицы!$AB$3:$AB$254)+1,6,,,Таблицы!$AB$1))</f>
        <v>#N/A</v>
      </c>
      <c r="E3110" s="5" t="e">
        <f t="shared" ca="1" si="48"/>
        <v>#N/A</v>
      </c>
    </row>
    <row r="3111" spans="1:5" hidden="1" x14ac:dyDescent="0.3">
      <c r="A3111" t="e">
        <f ca="1">IF('Шестипредметные наборы'!$G141 &gt;=Параметры!$A$2,"{"&amp;'Шестипредметные наборы'!A141&amp;", "&amp;'Шестипредметные наборы'!B141&amp;", "&amp;'Шестипредметные наборы'!C141&amp;", "&amp;'Шестипредметные наборы'!E141&amp;", "&amp;'Шестипредметные наборы'!F141&amp;"}","")</f>
        <v>#N/A</v>
      </c>
      <c r="B3111" t="e">
        <f ca="1">IF('Шестипредметные наборы'!$G141 &gt;=Параметры!$A$2,"{"&amp;'Шестипредметные наборы'!D141&amp;"}","")</f>
        <v>#N/A</v>
      </c>
      <c r="C3111" t="e">
        <f ca="1">'Шестипредметные наборы'!$G141/COUNT('Список покупок'!$A$2:$A$31)</f>
        <v>#N/A</v>
      </c>
      <c r="D3111" t="e">
        <f ca="1">'Шестипредметные наборы'!$G141/INDIRECT(ADDRESS(MATCH(A3111,Таблицы!$AB$3:$AB$254)+1,6,,,Таблицы!$AB$1))</f>
        <v>#N/A</v>
      </c>
      <c r="E3111" s="5" t="e">
        <f t="shared" ca="1" si="48"/>
        <v>#N/A</v>
      </c>
    </row>
    <row r="3112" spans="1:5" hidden="1" x14ac:dyDescent="0.3">
      <c r="A3112" t="e">
        <f ca="1">IF('Шестипредметные наборы'!$G142 &gt;=Параметры!$A$2,"{"&amp;'Шестипредметные наборы'!A142&amp;", "&amp;'Шестипредметные наборы'!B142&amp;", "&amp;'Шестипредметные наборы'!C142&amp;", "&amp;'Шестипредметные наборы'!E142&amp;", "&amp;'Шестипредметные наборы'!F142&amp;"}","")</f>
        <v>#N/A</v>
      </c>
      <c r="B3112" t="e">
        <f ca="1">IF('Шестипредметные наборы'!$G142 &gt;=Параметры!$A$2,"{"&amp;'Шестипредметные наборы'!D142&amp;"}","")</f>
        <v>#N/A</v>
      </c>
      <c r="C3112" t="e">
        <f ca="1">'Шестипредметные наборы'!$G142/COUNT('Список покупок'!$A$2:$A$31)</f>
        <v>#N/A</v>
      </c>
      <c r="D3112" t="e">
        <f ca="1">'Шестипредметные наборы'!$G142/INDIRECT(ADDRESS(MATCH(A3112,Таблицы!$AB$3:$AB$254)+1,6,,,Таблицы!$AB$1))</f>
        <v>#N/A</v>
      </c>
      <c r="E3112" s="5" t="e">
        <f t="shared" ca="1" si="48"/>
        <v>#N/A</v>
      </c>
    </row>
    <row r="3113" spans="1:5" hidden="1" x14ac:dyDescent="0.3">
      <c r="A3113" t="e">
        <f ca="1">IF('Шестипредметные наборы'!$G143 &gt;=Параметры!$A$2,"{"&amp;'Шестипредметные наборы'!A143&amp;", "&amp;'Шестипредметные наборы'!B143&amp;", "&amp;'Шестипредметные наборы'!C143&amp;", "&amp;'Шестипредметные наборы'!E143&amp;", "&amp;'Шестипредметные наборы'!F143&amp;"}","")</f>
        <v>#N/A</v>
      </c>
      <c r="B3113" t="e">
        <f ca="1">IF('Шестипредметные наборы'!$G143 &gt;=Параметры!$A$2,"{"&amp;'Шестипредметные наборы'!D143&amp;"}","")</f>
        <v>#N/A</v>
      </c>
      <c r="C3113" t="e">
        <f ca="1">'Шестипредметные наборы'!$G143/COUNT('Список покупок'!$A$2:$A$31)</f>
        <v>#N/A</v>
      </c>
      <c r="D3113" t="e">
        <f ca="1">'Шестипредметные наборы'!$G143/INDIRECT(ADDRESS(MATCH(A3113,Таблицы!$AB$3:$AB$254)+1,6,,,Таблицы!$AB$1))</f>
        <v>#N/A</v>
      </c>
      <c r="E3113" s="5" t="e">
        <f t="shared" ca="1" si="48"/>
        <v>#N/A</v>
      </c>
    </row>
    <row r="3114" spans="1:5" hidden="1" x14ac:dyDescent="0.3">
      <c r="A3114" t="e">
        <f ca="1">IF('Шестипредметные наборы'!$G144 &gt;=Параметры!$A$2,"{"&amp;'Шестипредметные наборы'!A144&amp;", "&amp;'Шестипредметные наборы'!B144&amp;", "&amp;'Шестипредметные наборы'!C144&amp;", "&amp;'Шестипредметные наборы'!E144&amp;", "&amp;'Шестипредметные наборы'!F144&amp;"}","")</f>
        <v>#N/A</v>
      </c>
      <c r="B3114" t="e">
        <f ca="1">IF('Шестипредметные наборы'!$G144 &gt;=Параметры!$A$2,"{"&amp;'Шестипредметные наборы'!D144&amp;"}","")</f>
        <v>#N/A</v>
      </c>
      <c r="C3114" t="e">
        <f ca="1">'Шестипредметные наборы'!$G144/COUNT('Список покупок'!$A$2:$A$31)</f>
        <v>#N/A</v>
      </c>
      <c r="D3114" t="e">
        <f ca="1">'Шестипредметные наборы'!$G144/INDIRECT(ADDRESS(MATCH(A3114,Таблицы!$AB$3:$AB$254)+1,6,,,Таблицы!$AB$1))</f>
        <v>#N/A</v>
      </c>
      <c r="E3114" s="5" t="e">
        <f t="shared" ca="1" si="48"/>
        <v>#N/A</v>
      </c>
    </row>
    <row r="3115" spans="1:5" hidden="1" x14ac:dyDescent="0.3">
      <c r="A3115" t="e">
        <f ca="1">IF('Шестипредметные наборы'!$G145 &gt;=Параметры!$A$2,"{"&amp;'Шестипредметные наборы'!A145&amp;", "&amp;'Шестипредметные наборы'!B145&amp;", "&amp;'Шестипредметные наборы'!C145&amp;", "&amp;'Шестипредметные наборы'!E145&amp;", "&amp;'Шестипредметные наборы'!F145&amp;"}","")</f>
        <v>#N/A</v>
      </c>
      <c r="B3115" t="e">
        <f ca="1">IF('Шестипредметные наборы'!$G145 &gt;=Параметры!$A$2,"{"&amp;'Шестипредметные наборы'!D145&amp;"}","")</f>
        <v>#N/A</v>
      </c>
      <c r="C3115" t="e">
        <f ca="1">'Шестипредметные наборы'!$G145/COUNT('Список покупок'!$A$2:$A$31)</f>
        <v>#N/A</v>
      </c>
      <c r="D3115" t="e">
        <f ca="1">'Шестипредметные наборы'!$G145/INDIRECT(ADDRESS(MATCH(A3115,Таблицы!$AB$3:$AB$254)+1,6,,,Таблицы!$AB$1))</f>
        <v>#N/A</v>
      </c>
      <c r="E3115" s="5" t="e">
        <f t="shared" ca="1" si="48"/>
        <v>#N/A</v>
      </c>
    </row>
    <row r="3116" spans="1:5" hidden="1" x14ac:dyDescent="0.3">
      <c r="A3116" t="e">
        <f ca="1">IF('Шестипредметные наборы'!$G146 &gt;=Параметры!$A$2,"{"&amp;'Шестипредметные наборы'!A146&amp;", "&amp;'Шестипредметные наборы'!B146&amp;", "&amp;'Шестипредметные наборы'!C146&amp;", "&amp;'Шестипредметные наборы'!E146&amp;", "&amp;'Шестипредметные наборы'!F146&amp;"}","")</f>
        <v>#N/A</v>
      </c>
      <c r="B3116" t="e">
        <f ca="1">IF('Шестипредметные наборы'!$G146 &gt;=Параметры!$A$2,"{"&amp;'Шестипредметные наборы'!D146&amp;"}","")</f>
        <v>#N/A</v>
      </c>
      <c r="C3116" t="e">
        <f ca="1">'Шестипредметные наборы'!$G146/COUNT('Список покупок'!$A$2:$A$31)</f>
        <v>#N/A</v>
      </c>
      <c r="D3116" t="e">
        <f ca="1">'Шестипредметные наборы'!$G146/INDIRECT(ADDRESS(MATCH(A3116,Таблицы!$AB$3:$AB$254)+1,6,,,Таблицы!$AB$1))</f>
        <v>#N/A</v>
      </c>
      <c r="E3116" s="5" t="e">
        <f t="shared" ca="1" si="48"/>
        <v>#N/A</v>
      </c>
    </row>
    <row r="3117" spans="1:5" hidden="1" x14ac:dyDescent="0.3">
      <c r="A3117" t="e">
        <f ca="1">IF('Шестипредметные наборы'!$G147 &gt;=Параметры!$A$2,"{"&amp;'Шестипредметные наборы'!A147&amp;", "&amp;'Шестипредметные наборы'!B147&amp;", "&amp;'Шестипредметные наборы'!C147&amp;", "&amp;'Шестипредметные наборы'!E147&amp;", "&amp;'Шестипредметные наборы'!F147&amp;"}","")</f>
        <v>#N/A</v>
      </c>
      <c r="B3117" t="e">
        <f ca="1">IF('Шестипредметные наборы'!$G147 &gt;=Параметры!$A$2,"{"&amp;'Шестипредметные наборы'!D147&amp;"}","")</f>
        <v>#N/A</v>
      </c>
      <c r="C3117" t="e">
        <f ca="1">'Шестипредметные наборы'!$G147/COUNT('Список покупок'!$A$2:$A$31)</f>
        <v>#N/A</v>
      </c>
      <c r="D3117" t="e">
        <f ca="1">'Шестипредметные наборы'!$G147/INDIRECT(ADDRESS(MATCH(A3117,Таблицы!$AB$3:$AB$254)+1,6,,,Таблицы!$AB$1))</f>
        <v>#N/A</v>
      </c>
      <c r="E3117" s="5" t="e">
        <f t="shared" ca="1" si="48"/>
        <v>#N/A</v>
      </c>
    </row>
    <row r="3118" spans="1:5" hidden="1" x14ac:dyDescent="0.3">
      <c r="A3118" t="e">
        <f ca="1">IF('Шестипредметные наборы'!$G148 &gt;=Параметры!$A$2,"{"&amp;'Шестипредметные наборы'!A148&amp;", "&amp;'Шестипредметные наборы'!B148&amp;", "&amp;'Шестипредметные наборы'!C148&amp;", "&amp;'Шестипредметные наборы'!E148&amp;", "&amp;'Шестипредметные наборы'!F148&amp;"}","")</f>
        <v>#N/A</v>
      </c>
      <c r="B3118" t="e">
        <f ca="1">IF('Шестипредметные наборы'!$G148 &gt;=Параметры!$A$2,"{"&amp;'Шестипредметные наборы'!D148&amp;"}","")</f>
        <v>#N/A</v>
      </c>
      <c r="C3118" t="e">
        <f ca="1">'Шестипредметные наборы'!$G148/COUNT('Список покупок'!$A$2:$A$31)</f>
        <v>#N/A</v>
      </c>
      <c r="D3118" t="e">
        <f ca="1">'Шестипредметные наборы'!$G148/INDIRECT(ADDRESS(MATCH(A3118,Таблицы!$AB$3:$AB$254)+1,6,,,Таблицы!$AB$1))</f>
        <v>#N/A</v>
      </c>
      <c r="E3118" s="5" t="e">
        <f t="shared" ca="1" si="48"/>
        <v>#N/A</v>
      </c>
    </row>
    <row r="3119" spans="1:5" hidden="1" x14ac:dyDescent="0.3">
      <c r="A3119" t="e">
        <f ca="1">IF('Шестипредметные наборы'!$G149 &gt;=Параметры!$A$2,"{"&amp;'Шестипредметные наборы'!A149&amp;", "&amp;'Шестипредметные наборы'!B149&amp;", "&amp;'Шестипредметные наборы'!C149&amp;", "&amp;'Шестипредметные наборы'!E149&amp;", "&amp;'Шестипредметные наборы'!F149&amp;"}","")</f>
        <v>#N/A</v>
      </c>
      <c r="B3119" t="e">
        <f ca="1">IF('Шестипредметные наборы'!$G149 &gt;=Параметры!$A$2,"{"&amp;'Шестипредметные наборы'!D149&amp;"}","")</f>
        <v>#N/A</v>
      </c>
      <c r="C3119" t="e">
        <f ca="1">'Шестипредметные наборы'!$G149/COUNT('Список покупок'!$A$2:$A$31)</f>
        <v>#N/A</v>
      </c>
      <c r="D3119" t="e">
        <f ca="1">'Шестипредметные наборы'!$G149/INDIRECT(ADDRESS(MATCH(A3119,Таблицы!$AB$3:$AB$254)+1,6,,,Таблицы!$AB$1))</f>
        <v>#N/A</v>
      </c>
      <c r="E3119" s="5" t="e">
        <f t="shared" ca="1" si="48"/>
        <v>#N/A</v>
      </c>
    </row>
    <row r="3120" spans="1:5" hidden="1" x14ac:dyDescent="0.3">
      <c r="A3120" t="e">
        <f ca="1">IF('Шестипредметные наборы'!$G150 &gt;=Параметры!$A$2,"{"&amp;'Шестипредметные наборы'!A150&amp;", "&amp;'Шестипредметные наборы'!B150&amp;", "&amp;'Шестипредметные наборы'!C150&amp;", "&amp;'Шестипредметные наборы'!E150&amp;", "&amp;'Шестипредметные наборы'!F150&amp;"}","")</f>
        <v>#N/A</v>
      </c>
      <c r="B3120" t="e">
        <f ca="1">IF('Шестипредметные наборы'!$G150 &gt;=Параметры!$A$2,"{"&amp;'Шестипредметные наборы'!D150&amp;"}","")</f>
        <v>#N/A</v>
      </c>
      <c r="C3120" t="e">
        <f ca="1">'Шестипредметные наборы'!$G150/COUNT('Список покупок'!$A$2:$A$31)</f>
        <v>#N/A</v>
      </c>
      <c r="D3120" t="e">
        <f ca="1">'Шестипредметные наборы'!$G150/INDIRECT(ADDRESS(MATCH(A3120,Таблицы!$AB$3:$AB$254)+1,6,,,Таблицы!$AB$1))</f>
        <v>#N/A</v>
      </c>
      <c r="E3120" s="5" t="e">
        <f t="shared" ca="1" si="48"/>
        <v>#N/A</v>
      </c>
    </row>
    <row r="3121" spans="1:5" hidden="1" x14ac:dyDescent="0.3">
      <c r="A3121" t="e">
        <f ca="1">IF('Шестипредметные наборы'!$G151 &gt;=Параметры!$A$2,"{"&amp;'Шестипредметные наборы'!A151&amp;", "&amp;'Шестипредметные наборы'!B151&amp;", "&amp;'Шестипредметные наборы'!C151&amp;", "&amp;'Шестипредметные наборы'!E151&amp;", "&amp;'Шестипредметные наборы'!F151&amp;"}","")</f>
        <v>#N/A</v>
      </c>
      <c r="B3121" t="e">
        <f ca="1">IF('Шестипредметные наборы'!$G151 &gt;=Параметры!$A$2,"{"&amp;'Шестипредметные наборы'!D151&amp;"}","")</f>
        <v>#N/A</v>
      </c>
      <c r="C3121" t="e">
        <f ca="1">'Шестипредметные наборы'!$G151/COUNT('Список покупок'!$A$2:$A$31)</f>
        <v>#N/A</v>
      </c>
      <c r="D3121" t="e">
        <f ca="1">'Шестипредметные наборы'!$G151/INDIRECT(ADDRESS(MATCH(A3121,Таблицы!$AB$3:$AB$254)+1,6,,,Таблицы!$AB$1))</f>
        <v>#N/A</v>
      </c>
      <c r="E3121" s="5" t="e">
        <f t="shared" ca="1" si="48"/>
        <v>#N/A</v>
      </c>
    </row>
    <row r="3122" spans="1:5" hidden="1" x14ac:dyDescent="0.3">
      <c r="A3122" t="e">
        <f ca="1">IF('Шестипредметные наборы'!$G152 &gt;=Параметры!$A$2,"{"&amp;'Шестипредметные наборы'!A152&amp;", "&amp;'Шестипредметные наборы'!B152&amp;", "&amp;'Шестипредметные наборы'!C152&amp;", "&amp;'Шестипредметные наборы'!E152&amp;", "&amp;'Шестипредметные наборы'!F152&amp;"}","")</f>
        <v>#N/A</v>
      </c>
      <c r="B3122" t="e">
        <f ca="1">IF('Шестипредметные наборы'!$G152 &gt;=Параметры!$A$2,"{"&amp;'Шестипредметные наборы'!D152&amp;"}","")</f>
        <v>#N/A</v>
      </c>
      <c r="C3122" t="e">
        <f ca="1">'Шестипредметные наборы'!$G152/COUNT('Список покупок'!$A$2:$A$31)</f>
        <v>#N/A</v>
      </c>
      <c r="D3122" t="e">
        <f ca="1">'Шестипредметные наборы'!$G152/INDIRECT(ADDRESS(MATCH(A3122,Таблицы!$AB$3:$AB$254)+1,6,,,Таблицы!$AB$1))</f>
        <v>#N/A</v>
      </c>
      <c r="E3122" s="5" t="e">
        <f t="shared" ca="1" si="48"/>
        <v>#N/A</v>
      </c>
    </row>
    <row r="3123" spans="1:5" hidden="1" x14ac:dyDescent="0.3">
      <c r="A3123" t="e">
        <f ca="1">IF('Шестипредметные наборы'!$G153 &gt;=Параметры!$A$2,"{"&amp;'Шестипредметные наборы'!A153&amp;", "&amp;'Шестипредметные наборы'!B153&amp;", "&amp;'Шестипредметные наборы'!C153&amp;", "&amp;'Шестипредметные наборы'!E153&amp;", "&amp;'Шестипредметные наборы'!F153&amp;"}","")</f>
        <v>#N/A</v>
      </c>
      <c r="B3123" t="e">
        <f ca="1">IF('Шестипредметные наборы'!$G153 &gt;=Параметры!$A$2,"{"&amp;'Шестипредметные наборы'!D153&amp;"}","")</f>
        <v>#N/A</v>
      </c>
      <c r="C3123" t="e">
        <f ca="1">'Шестипредметные наборы'!$G153/COUNT('Список покупок'!$A$2:$A$31)</f>
        <v>#N/A</v>
      </c>
      <c r="D3123" t="e">
        <f ca="1">'Шестипредметные наборы'!$G153/INDIRECT(ADDRESS(MATCH(A3123,Таблицы!$AB$3:$AB$254)+1,6,,,Таблицы!$AB$1))</f>
        <v>#N/A</v>
      </c>
      <c r="E3123" s="5" t="e">
        <f t="shared" ca="1" si="48"/>
        <v>#N/A</v>
      </c>
    </row>
    <row r="3124" spans="1:5" hidden="1" x14ac:dyDescent="0.3">
      <c r="A3124" t="e">
        <f ca="1">IF('Шестипредметные наборы'!$G154 &gt;=Параметры!$A$2,"{"&amp;'Шестипредметные наборы'!A154&amp;", "&amp;'Шестипредметные наборы'!B154&amp;", "&amp;'Шестипредметные наборы'!C154&amp;", "&amp;'Шестипредметные наборы'!E154&amp;", "&amp;'Шестипредметные наборы'!F154&amp;"}","")</f>
        <v>#N/A</v>
      </c>
      <c r="B3124" t="e">
        <f ca="1">IF('Шестипредметные наборы'!$G154 &gt;=Параметры!$A$2,"{"&amp;'Шестипредметные наборы'!D154&amp;"}","")</f>
        <v>#N/A</v>
      </c>
      <c r="C3124" t="e">
        <f ca="1">'Шестипредметные наборы'!$G154/COUNT('Список покупок'!$A$2:$A$31)</f>
        <v>#N/A</v>
      </c>
      <c r="D3124" t="e">
        <f ca="1">'Шестипредметные наборы'!$G154/INDIRECT(ADDRESS(MATCH(A3124,Таблицы!$AB$3:$AB$254)+1,6,,,Таблицы!$AB$1))</f>
        <v>#N/A</v>
      </c>
      <c r="E3124" s="5" t="e">
        <f t="shared" ca="1" si="48"/>
        <v>#N/A</v>
      </c>
    </row>
    <row r="3125" spans="1:5" hidden="1" x14ac:dyDescent="0.3">
      <c r="A3125" t="e">
        <f ca="1">IF('Шестипредметные наборы'!$G155 &gt;=Параметры!$A$2,"{"&amp;'Шестипредметные наборы'!A155&amp;", "&amp;'Шестипредметные наборы'!B155&amp;", "&amp;'Шестипредметные наборы'!C155&amp;", "&amp;'Шестипредметные наборы'!E155&amp;", "&amp;'Шестипредметные наборы'!F155&amp;"}","")</f>
        <v>#N/A</v>
      </c>
      <c r="B3125" t="e">
        <f ca="1">IF('Шестипредметные наборы'!$G155 &gt;=Параметры!$A$2,"{"&amp;'Шестипредметные наборы'!D155&amp;"}","")</f>
        <v>#N/A</v>
      </c>
      <c r="C3125" t="e">
        <f ca="1">'Шестипредметные наборы'!$G155/COUNT('Список покупок'!$A$2:$A$31)</f>
        <v>#N/A</v>
      </c>
      <c r="D3125" t="e">
        <f ca="1">'Шестипредметные наборы'!$G155/INDIRECT(ADDRESS(MATCH(A3125,Таблицы!$AB$3:$AB$254)+1,6,,,Таблицы!$AB$1))</f>
        <v>#N/A</v>
      </c>
      <c r="E3125" s="5" t="e">
        <f t="shared" ca="1" si="48"/>
        <v>#N/A</v>
      </c>
    </row>
    <row r="3126" spans="1:5" hidden="1" x14ac:dyDescent="0.3">
      <c r="A3126" t="e">
        <f ca="1">IF('Шестипредметные наборы'!$G156 &gt;=Параметры!$A$2,"{"&amp;'Шестипредметные наборы'!A156&amp;", "&amp;'Шестипредметные наборы'!B156&amp;", "&amp;'Шестипредметные наборы'!C156&amp;", "&amp;'Шестипредметные наборы'!E156&amp;", "&amp;'Шестипредметные наборы'!F156&amp;"}","")</f>
        <v>#N/A</v>
      </c>
      <c r="B3126" t="e">
        <f ca="1">IF('Шестипредметные наборы'!$G156 &gt;=Параметры!$A$2,"{"&amp;'Шестипредметные наборы'!D156&amp;"}","")</f>
        <v>#N/A</v>
      </c>
      <c r="C3126" t="e">
        <f ca="1">'Шестипредметные наборы'!$G156/COUNT('Список покупок'!$A$2:$A$31)</f>
        <v>#N/A</v>
      </c>
      <c r="D3126" t="e">
        <f ca="1">'Шестипредметные наборы'!$G156/INDIRECT(ADDRESS(MATCH(A3126,Таблицы!$AB$3:$AB$254)+1,6,,,Таблицы!$AB$1))</f>
        <v>#N/A</v>
      </c>
      <c r="E3126" s="5" t="e">
        <f t="shared" ca="1" si="48"/>
        <v>#N/A</v>
      </c>
    </row>
    <row r="3127" spans="1:5" hidden="1" x14ac:dyDescent="0.3">
      <c r="A3127" t="e">
        <f ca="1">IF('Шестипредметные наборы'!$G157 &gt;=Параметры!$A$2,"{"&amp;'Шестипредметные наборы'!A157&amp;", "&amp;'Шестипредметные наборы'!B157&amp;", "&amp;'Шестипредметные наборы'!C157&amp;", "&amp;'Шестипредметные наборы'!E157&amp;", "&amp;'Шестипредметные наборы'!F157&amp;"}","")</f>
        <v>#N/A</v>
      </c>
      <c r="B3127" t="e">
        <f ca="1">IF('Шестипредметные наборы'!$G157 &gt;=Параметры!$A$2,"{"&amp;'Шестипредметные наборы'!D157&amp;"}","")</f>
        <v>#N/A</v>
      </c>
      <c r="C3127" t="e">
        <f ca="1">'Шестипредметные наборы'!$G157/COUNT('Список покупок'!$A$2:$A$31)</f>
        <v>#N/A</v>
      </c>
      <c r="D3127" t="e">
        <f ca="1">'Шестипредметные наборы'!$G157/INDIRECT(ADDRESS(MATCH(A3127,Таблицы!$AB$3:$AB$254)+1,6,,,Таблицы!$AB$1))</f>
        <v>#N/A</v>
      </c>
      <c r="E3127" s="5" t="e">
        <f t="shared" ca="1" si="48"/>
        <v>#N/A</v>
      </c>
    </row>
    <row r="3128" spans="1:5" hidden="1" x14ac:dyDescent="0.3">
      <c r="A3128" t="e">
        <f ca="1">IF('Шестипредметные наборы'!$G158 &gt;=Параметры!$A$2,"{"&amp;'Шестипредметные наборы'!A158&amp;", "&amp;'Шестипредметные наборы'!B158&amp;", "&amp;'Шестипредметные наборы'!C158&amp;", "&amp;'Шестипредметные наборы'!E158&amp;", "&amp;'Шестипредметные наборы'!F158&amp;"}","")</f>
        <v>#N/A</v>
      </c>
      <c r="B3128" t="e">
        <f ca="1">IF('Шестипредметные наборы'!$G158 &gt;=Параметры!$A$2,"{"&amp;'Шестипредметные наборы'!D158&amp;"}","")</f>
        <v>#N/A</v>
      </c>
      <c r="C3128" t="e">
        <f ca="1">'Шестипредметные наборы'!$G158/COUNT('Список покупок'!$A$2:$A$31)</f>
        <v>#N/A</v>
      </c>
      <c r="D3128" t="e">
        <f ca="1">'Шестипредметные наборы'!$G158/INDIRECT(ADDRESS(MATCH(A3128,Таблицы!$AB$3:$AB$254)+1,6,,,Таблицы!$AB$1))</f>
        <v>#N/A</v>
      </c>
      <c r="E3128" s="5" t="e">
        <f t="shared" ca="1" si="48"/>
        <v>#N/A</v>
      </c>
    </row>
    <row r="3129" spans="1:5" hidden="1" x14ac:dyDescent="0.3">
      <c r="A3129" t="e">
        <f ca="1">IF('Шестипредметные наборы'!$G159 &gt;=Параметры!$A$2,"{"&amp;'Шестипредметные наборы'!A159&amp;", "&amp;'Шестипредметные наборы'!B159&amp;", "&amp;'Шестипредметные наборы'!C159&amp;", "&amp;'Шестипредметные наборы'!E159&amp;", "&amp;'Шестипредметные наборы'!F159&amp;"}","")</f>
        <v>#N/A</v>
      </c>
      <c r="B3129" t="e">
        <f ca="1">IF('Шестипредметные наборы'!$G159 &gt;=Параметры!$A$2,"{"&amp;'Шестипредметные наборы'!D159&amp;"}","")</f>
        <v>#N/A</v>
      </c>
      <c r="C3129" t="e">
        <f ca="1">'Шестипредметные наборы'!$G159/COUNT('Список покупок'!$A$2:$A$31)</f>
        <v>#N/A</v>
      </c>
      <c r="D3129" t="e">
        <f ca="1">'Шестипредметные наборы'!$G159/INDIRECT(ADDRESS(MATCH(A3129,Таблицы!$AB$3:$AB$254)+1,6,,,Таблицы!$AB$1))</f>
        <v>#N/A</v>
      </c>
      <c r="E3129" s="5" t="e">
        <f t="shared" ca="1" si="48"/>
        <v>#N/A</v>
      </c>
    </row>
    <row r="3130" spans="1:5" hidden="1" x14ac:dyDescent="0.3">
      <c r="A3130" t="e">
        <f ca="1">IF('Шестипредметные наборы'!$G160 &gt;=Параметры!$A$2,"{"&amp;'Шестипредметные наборы'!A160&amp;", "&amp;'Шестипредметные наборы'!B160&amp;", "&amp;'Шестипредметные наборы'!C160&amp;", "&amp;'Шестипредметные наборы'!E160&amp;", "&amp;'Шестипредметные наборы'!F160&amp;"}","")</f>
        <v>#N/A</v>
      </c>
      <c r="B3130" t="e">
        <f ca="1">IF('Шестипредметные наборы'!$G160 &gt;=Параметры!$A$2,"{"&amp;'Шестипредметные наборы'!D160&amp;"}","")</f>
        <v>#N/A</v>
      </c>
      <c r="C3130" t="e">
        <f ca="1">'Шестипредметные наборы'!$G160/COUNT('Список покупок'!$A$2:$A$31)</f>
        <v>#N/A</v>
      </c>
      <c r="D3130" t="e">
        <f ca="1">'Шестипредметные наборы'!$G160/INDIRECT(ADDRESS(MATCH(A3130,Таблицы!$AB$3:$AB$254)+1,6,,,Таблицы!$AB$1))</f>
        <v>#N/A</v>
      </c>
      <c r="E3130" s="5" t="e">
        <f t="shared" ca="1" si="48"/>
        <v>#N/A</v>
      </c>
    </row>
    <row r="3131" spans="1:5" hidden="1" x14ac:dyDescent="0.3">
      <c r="A3131" t="e">
        <f ca="1">IF('Шестипредметные наборы'!$G161 &gt;=Параметры!$A$2,"{"&amp;'Шестипредметные наборы'!A161&amp;", "&amp;'Шестипредметные наборы'!B161&amp;", "&amp;'Шестипредметные наборы'!C161&amp;", "&amp;'Шестипредметные наборы'!E161&amp;", "&amp;'Шестипредметные наборы'!F161&amp;"}","")</f>
        <v>#N/A</v>
      </c>
      <c r="B3131" t="e">
        <f ca="1">IF('Шестипредметные наборы'!$G161 &gt;=Параметры!$A$2,"{"&amp;'Шестипредметные наборы'!D161&amp;"}","")</f>
        <v>#N/A</v>
      </c>
      <c r="C3131" t="e">
        <f ca="1">'Шестипредметные наборы'!$G161/COUNT('Список покупок'!$A$2:$A$31)</f>
        <v>#N/A</v>
      </c>
      <c r="D3131" t="e">
        <f ca="1">'Шестипредметные наборы'!$G161/INDIRECT(ADDRESS(MATCH(A3131,Таблицы!$AB$3:$AB$254)+1,6,,,Таблицы!$AB$1))</f>
        <v>#N/A</v>
      </c>
      <c r="E3131" s="5" t="e">
        <f t="shared" ca="1" si="48"/>
        <v>#N/A</v>
      </c>
    </row>
    <row r="3132" spans="1:5" hidden="1" x14ac:dyDescent="0.3">
      <c r="A3132" t="e">
        <f ca="1">IF('Шестипредметные наборы'!$G162 &gt;=Параметры!$A$2,"{"&amp;'Шестипредметные наборы'!A162&amp;", "&amp;'Шестипредметные наборы'!B162&amp;", "&amp;'Шестипредметные наборы'!C162&amp;", "&amp;'Шестипредметные наборы'!E162&amp;", "&amp;'Шестипредметные наборы'!F162&amp;"}","")</f>
        <v>#N/A</v>
      </c>
      <c r="B3132" t="e">
        <f ca="1">IF('Шестипредметные наборы'!$G162 &gt;=Параметры!$A$2,"{"&amp;'Шестипредметные наборы'!D162&amp;"}","")</f>
        <v>#N/A</v>
      </c>
      <c r="C3132" t="e">
        <f ca="1">'Шестипредметные наборы'!$G162/COUNT('Список покупок'!$A$2:$A$31)</f>
        <v>#N/A</v>
      </c>
      <c r="D3132" t="e">
        <f ca="1">'Шестипредметные наборы'!$G162/INDIRECT(ADDRESS(MATCH(A3132,Таблицы!$AB$3:$AB$254)+1,6,,,Таблицы!$AB$1))</f>
        <v>#N/A</v>
      </c>
      <c r="E3132" s="5" t="e">
        <f t="shared" ca="1" si="48"/>
        <v>#N/A</v>
      </c>
    </row>
    <row r="3133" spans="1:5" hidden="1" x14ac:dyDescent="0.3">
      <c r="A3133" t="e">
        <f ca="1">IF('Шестипредметные наборы'!$G163 &gt;=Параметры!$A$2,"{"&amp;'Шестипредметные наборы'!A163&amp;", "&amp;'Шестипредметные наборы'!B163&amp;", "&amp;'Шестипредметные наборы'!C163&amp;", "&amp;'Шестипредметные наборы'!E163&amp;", "&amp;'Шестипредметные наборы'!F163&amp;"}","")</f>
        <v>#N/A</v>
      </c>
      <c r="B3133" t="e">
        <f ca="1">IF('Шестипредметные наборы'!$G163 &gt;=Параметры!$A$2,"{"&amp;'Шестипредметные наборы'!D163&amp;"}","")</f>
        <v>#N/A</v>
      </c>
      <c r="C3133" t="e">
        <f ca="1">'Шестипредметные наборы'!$G163/COUNT('Список покупок'!$A$2:$A$31)</f>
        <v>#N/A</v>
      </c>
      <c r="D3133" t="e">
        <f ca="1">'Шестипредметные наборы'!$G163/INDIRECT(ADDRESS(MATCH(A3133,Таблицы!$AB$3:$AB$254)+1,6,,,Таблицы!$AB$1))</f>
        <v>#N/A</v>
      </c>
      <c r="E3133" s="5" t="e">
        <f t="shared" ca="1" si="48"/>
        <v>#N/A</v>
      </c>
    </row>
    <row r="3134" spans="1:5" hidden="1" x14ac:dyDescent="0.3">
      <c r="A3134" t="e">
        <f ca="1">IF('Шестипредметные наборы'!$G164 &gt;=Параметры!$A$2,"{"&amp;'Шестипредметные наборы'!A164&amp;", "&amp;'Шестипредметные наборы'!B164&amp;", "&amp;'Шестипредметные наборы'!C164&amp;", "&amp;'Шестипредметные наборы'!E164&amp;", "&amp;'Шестипредметные наборы'!F164&amp;"}","")</f>
        <v>#N/A</v>
      </c>
      <c r="B3134" t="e">
        <f ca="1">IF('Шестипредметные наборы'!$G164 &gt;=Параметры!$A$2,"{"&amp;'Шестипредметные наборы'!D164&amp;"}","")</f>
        <v>#N/A</v>
      </c>
      <c r="C3134" t="e">
        <f ca="1">'Шестипредметные наборы'!$G164/COUNT('Список покупок'!$A$2:$A$31)</f>
        <v>#N/A</v>
      </c>
      <c r="D3134" t="e">
        <f ca="1">'Шестипредметные наборы'!$G164/INDIRECT(ADDRESS(MATCH(A3134,Таблицы!$AB$3:$AB$254)+1,6,,,Таблицы!$AB$1))</f>
        <v>#N/A</v>
      </c>
      <c r="E3134" s="5" t="e">
        <f t="shared" ca="1" si="48"/>
        <v>#N/A</v>
      </c>
    </row>
    <row r="3135" spans="1:5" hidden="1" x14ac:dyDescent="0.3">
      <c r="A3135" t="e">
        <f ca="1">IF('Шестипредметные наборы'!$G165 &gt;=Параметры!$A$2,"{"&amp;'Шестипредметные наборы'!A165&amp;", "&amp;'Шестипредметные наборы'!B165&amp;", "&amp;'Шестипредметные наборы'!C165&amp;", "&amp;'Шестипредметные наборы'!E165&amp;", "&amp;'Шестипредметные наборы'!F165&amp;"}","")</f>
        <v>#N/A</v>
      </c>
      <c r="B3135" t="e">
        <f ca="1">IF('Шестипредметные наборы'!$G165 &gt;=Параметры!$A$2,"{"&amp;'Шестипредметные наборы'!D165&amp;"}","")</f>
        <v>#N/A</v>
      </c>
      <c r="C3135" t="e">
        <f ca="1">'Шестипредметные наборы'!$G165/COUNT('Список покупок'!$A$2:$A$31)</f>
        <v>#N/A</v>
      </c>
      <c r="D3135" t="e">
        <f ca="1">'Шестипредметные наборы'!$G165/INDIRECT(ADDRESS(MATCH(A3135,Таблицы!$AB$3:$AB$254)+1,6,,,Таблицы!$AB$1))</f>
        <v>#N/A</v>
      </c>
      <c r="E3135" s="5" t="e">
        <f t="shared" ca="1" si="48"/>
        <v>#N/A</v>
      </c>
    </row>
    <row r="3136" spans="1:5" hidden="1" x14ac:dyDescent="0.3">
      <c r="A3136" t="e">
        <f ca="1">IF('Шестипредметные наборы'!$G166 &gt;=Параметры!$A$2,"{"&amp;'Шестипредметные наборы'!A166&amp;", "&amp;'Шестипредметные наборы'!B166&amp;", "&amp;'Шестипредметные наборы'!C166&amp;", "&amp;'Шестипредметные наборы'!E166&amp;", "&amp;'Шестипредметные наборы'!F166&amp;"}","")</f>
        <v>#N/A</v>
      </c>
      <c r="B3136" t="e">
        <f ca="1">IF('Шестипредметные наборы'!$G166 &gt;=Параметры!$A$2,"{"&amp;'Шестипредметные наборы'!D166&amp;"}","")</f>
        <v>#N/A</v>
      </c>
      <c r="C3136" t="e">
        <f ca="1">'Шестипредметные наборы'!$G166/COUNT('Список покупок'!$A$2:$A$31)</f>
        <v>#N/A</v>
      </c>
      <c r="D3136" t="e">
        <f ca="1">'Шестипредметные наборы'!$G166/INDIRECT(ADDRESS(MATCH(A3136,Таблицы!$AB$3:$AB$254)+1,6,,,Таблицы!$AB$1))</f>
        <v>#N/A</v>
      </c>
      <c r="E3136" s="5" t="e">
        <f t="shared" ca="1" si="48"/>
        <v>#N/A</v>
      </c>
    </row>
    <row r="3137" spans="1:5" hidden="1" x14ac:dyDescent="0.3">
      <c r="A3137" t="e">
        <f ca="1">IF('Шестипредметные наборы'!$G167 &gt;=Параметры!$A$2,"{"&amp;'Шестипредметные наборы'!A167&amp;", "&amp;'Шестипредметные наборы'!B167&amp;", "&amp;'Шестипредметные наборы'!C167&amp;", "&amp;'Шестипредметные наборы'!E167&amp;", "&amp;'Шестипредметные наборы'!F167&amp;"}","")</f>
        <v>#N/A</v>
      </c>
      <c r="B3137" t="e">
        <f ca="1">IF('Шестипредметные наборы'!$G167 &gt;=Параметры!$A$2,"{"&amp;'Шестипредметные наборы'!D167&amp;"}","")</f>
        <v>#N/A</v>
      </c>
      <c r="C3137" t="e">
        <f ca="1">'Шестипредметные наборы'!$G167/COUNT('Список покупок'!$A$2:$A$31)</f>
        <v>#N/A</v>
      </c>
      <c r="D3137" t="e">
        <f ca="1">'Шестипредметные наборы'!$G167/INDIRECT(ADDRESS(MATCH(A3137,Таблицы!$AB$3:$AB$254)+1,6,,,Таблицы!$AB$1))</f>
        <v>#N/A</v>
      </c>
      <c r="E3137" s="5" t="e">
        <f t="shared" ca="1" si="48"/>
        <v>#N/A</v>
      </c>
    </row>
    <row r="3138" spans="1:5" hidden="1" x14ac:dyDescent="0.3">
      <c r="A3138" t="e">
        <f ca="1">IF('Шестипредметные наборы'!$G168 &gt;=Параметры!$A$2,"{"&amp;'Шестипредметные наборы'!A168&amp;", "&amp;'Шестипредметные наборы'!B168&amp;", "&amp;'Шестипредметные наборы'!C168&amp;", "&amp;'Шестипредметные наборы'!E168&amp;", "&amp;'Шестипредметные наборы'!F168&amp;"}","")</f>
        <v>#N/A</v>
      </c>
      <c r="B3138" t="e">
        <f ca="1">IF('Шестипредметные наборы'!$G168 &gt;=Параметры!$A$2,"{"&amp;'Шестипредметные наборы'!D168&amp;"}","")</f>
        <v>#N/A</v>
      </c>
      <c r="C3138" t="e">
        <f ca="1">'Шестипредметные наборы'!$G168/COUNT('Список покупок'!$A$2:$A$31)</f>
        <v>#N/A</v>
      </c>
      <c r="D3138" t="e">
        <f ca="1">'Шестипредметные наборы'!$G168/INDIRECT(ADDRESS(MATCH(A3138,Таблицы!$AB$3:$AB$254)+1,6,,,Таблицы!$AB$1))</f>
        <v>#N/A</v>
      </c>
      <c r="E3138" s="5" t="e">
        <f t="shared" ca="1" si="48"/>
        <v>#N/A</v>
      </c>
    </row>
    <row r="3139" spans="1:5" hidden="1" x14ac:dyDescent="0.3">
      <c r="A3139" t="e">
        <f ca="1">IF('Шестипредметные наборы'!$G169 &gt;=Параметры!$A$2,"{"&amp;'Шестипредметные наборы'!A169&amp;", "&amp;'Шестипредметные наборы'!B169&amp;", "&amp;'Шестипредметные наборы'!C169&amp;", "&amp;'Шестипредметные наборы'!E169&amp;", "&amp;'Шестипредметные наборы'!F169&amp;"}","")</f>
        <v>#N/A</v>
      </c>
      <c r="B3139" t="e">
        <f ca="1">IF('Шестипредметные наборы'!$G169 &gt;=Параметры!$A$2,"{"&amp;'Шестипредметные наборы'!D169&amp;"}","")</f>
        <v>#N/A</v>
      </c>
      <c r="C3139" t="e">
        <f ca="1">'Шестипредметные наборы'!$G169/COUNT('Список покупок'!$A$2:$A$31)</f>
        <v>#N/A</v>
      </c>
      <c r="D3139" t="e">
        <f ca="1">'Шестипредметные наборы'!$G169/INDIRECT(ADDRESS(MATCH(A3139,Таблицы!$AB$3:$AB$254)+1,6,,,Таблицы!$AB$1))</f>
        <v>#N/A</v>
      </c>
      <c r="E3139" s="5" t="e">
        <f t="shared" ca="1" si="48"/>
        <v>#N/A</v>
      </c>
    </row>
    <row r="3140" spans="1:5" hidden="1" x14ac:dyDescent="0.3">
      <c r="A3140" t="e">
        <f ca="1">IF('Шестипредметные наборы'!$G170 &gt;=Параметры!$A$2,"{"&amp;'Шестипредметные наборы'!A170&amp;", "&amp;'Шестипредметные наборы'!B170&amp;", "&amp;'Шестипредметные наборы'!C170&amp;", "&amp;'Шестипредметные наборы'!E170&amp;", "&amp;'Шестипредметные наборы'!F170&amp;"}","")</f>
        <v>#N/A</v>
      </c>
      <c r="B3140" t="e">
        <f ca="1">IF('Шестипредметные наборы'!$G170 &gt;=Параметры!$A$2,"{"&amp;'Шестипредметные наборы'!D170&amp;"}","")</f>
        <v>#N/A</v>
      </c>
      <c r="C3140" t="e">
        <f ca="1">'Шестипредметные наборы'!$G170/COUNT('Список покупок'!$A$2:$A$31)</f>
        <v>#N/A</v>
      </c>
      <c r="D3140" t="e">
        <f ca="1">'Шестипредметные наборы'!$G170/INDIRECT(ADDRESS(MATCH(A3140,Таблицы!$AB$3:$AB$254)+1,6,,,Таблицы!$AB$1))</f>
        <v>#N/A</v>
      </c>
      <c r="E3140" s="5" t="e">
        <f t="shared" ca="1" si="48"/>
        <v>#N/A</v>
      </c>
    </row>
    <row r="3141" spans="1:5" hidden="1" x14ac:dyDescent="0.3">
      <c r="A3141" t="e">
        <f ca="1">IF('Шестипредметные наборы'!$G171 &gt;=Параметры!$A$2,"{"&amp;'Шестипредметные наборы'!A171&amp;", "&amp;'Шестипредметные наборы'!B171&amp;", "&amp;'Шестипредметные наборы'!C171&amp;", "&amp;'Шестипредметные наборы'!E171&amp;", "&amp;'Шестипредметные наборы'!F171&amp;"}","")</f>
        <v>#N/A</v>
      </c>
      <c r="B3141" t="e">
        <f ca="1">IF('Шестипредметные наборы'!$G171 &gt;=Параметры!$A$2,"{"&amp;'Шестипредметные наборы'!D171&amp;"}","")</f>
        <v>#N/A</v>
      </c>
      <c r="C3141" t="e">
        <f ca="1">'Шестипредметные наборы'!$G171/COUNT('Список покупок'!$A$2:$A$31)</f>
        <v>#N/A</v>
      </c>
      <c r="D3141" t="e">
        <f ca="1">'Шестипредметные наборы'!$G171/INDIRECT(ADDRESS(MATCH(A3141,Таблицы!$AB$3:$AB$254)+1,6,,,Таблицы!$AB$1))</f>
        <v>#N/A</v>
      </c>
      <c r="E3141" s="5" t="e">
        <f t="shared" ref="E3141:E3204" ca="1" si="49">C3141*D3141</f>
        <v>#N/A</v>
      </c>
    </row>
    <row r="3142" spans="1:5" hidden="1" x14ac:dyDescent="0.3">
      <c r="A3142" t="e">
        <f ca="1">IF('Шестипредметные наборы'!$G172 &gt;=Параметры!$A$2,"{"&amp;'Шестипредметные наборы'!A172&amp;", "&amp;'Шестипредметные наборы'!B172&amp;", "&amp;'Шестипредметные наборы'!C172&amp;", "&amp;'Шестипредметные наборы'!E172&amp;", "&amp;'Шестипредметные наборы'!F172&amp;"}","")</f>
        <v>#N/A</v>
      </c>
      <c r="B3142" t="e">
        <f ca="1">IF('Шестипредметные наборы'!$G172 &gt;=Параметры!$A$2,"{"&amp;'Шестипредметные наборы'!D172&amp;"}","")</f>
        <v>#N/A</v>
      </c>
      <c r="C3142" t="e">
        <f ca="1">'Шестипредметные наборы'!$G172/COUNT('Список покупок'!$A$2:$A$31)</f>
        <v>#N/A</v>
      </c>
      <c r="D3142" t="e">
        <f ca="1">'Шестипредметные наборы'!$G172/INDIRECT(ADDRESS(MATCH(A3142,Таблицы!$AB$3:$AB$254)+1,6,,,Таблицы!$AB$1))</f>
        <v>#N/A</v>
      </c>
      <c r="E3142" s="5" t="e">
        <f t="shared" ca="1" si="49"/>
        <v>#N/A</v>
      </c>
    </row>
    <row r="3143" spans="1:5" hidden="1" x14ac:dyDescent="0.3">
      <c r="A3143" t="e">
        <f ca="1">IF('Шестипредметные наборы'!$G173 &gt;=Параметры!$A$2,"{"&amp;'Шестипредметные наборы'!A173&amp;", "&amp;'Шестипредметные наборы'!B173&amp;", "&amp;'Шестипредметные наборы'!C173&amp;", "&amp;'Шестипредметные наборы'!E173&amp;", "&amp;'Шестипредметные наборы'!F173&amp;"}","")</f>
        <v>#N/A</v>
      </c>
      <c r="B3143" t="e">
        <f ca="1">IF('Шестипредметные наборы'!$G173 &gt;=Параметры!$A$2,"{"&amp;'Шестипредметные наборы'!D173&amp;"}","")</f>
        <v>#N/A</v>
      </c>
      <c r="C3143" t="e">
        <f ca="1">'Шестипредметные наборы'!$G173/COUNT('Список покупок'!$A$2:$A$31)</f>
        <v>#N/A</v>
      </c>
      <c r="D3143" t="e">
        <f ca="1">'Шестипредметные наборы'!$G173/INDIRECT(ADDRESS(MATCH(A3143,Таблицы!$AB$3:$AB$254)+1,6,,,Таблицы!$AB$1))</f>
        <v>#N/A</v>
      </c>
      <c r="E3143" s="5" t="e">
        <f t="shared" ca="1" si="49"/>
        <v>#N/A</v>
      </c>
    </row>
    <row r="3144" spans="1:5" hidden="1" x14ac:dyDescent="0.3">
      <c r="A3144" t="e">
        <f ca="1">IF('Шестипредметные наборы'!$G174 &gt;=Параметры!$A$2,"{"&amp;'Шестипредметные наборы'!A174&amp;", "&amp;'Шестипредметные наборы'!B174&amp;", "&amp;'Шестипредметные наборы'!C174&amp;", "&amp;'Шестипредметные наборы'!E174&amp;", "&amp;'Шестипредметные наборы'!F174&amp;"}","")</f>
        <v>#N/A</v>
      </c>
      <c r="B3144" t="e">
        <f ca="1">IF('Шестипредметные наборы'!$G174 &gt;=Параметры!$A$2,"{"&amp;'Шестипредметные наборы'!D174&amp;"}","")</f>
        <v>#N/A</v>
      </c>
      <c r="C3144" t="e">
        <f ca="1">'Шестипредметные наборы'!$G174/COUNT('Список покупок'!$A$2:$A$31)</f>
        <v>#N/A</v>
      </c>
      <c r="D3144" t="e">
        <f ca="1">'Шестипредметные наборы'!$G174/INDIRECT(ADDRESS(MATCH(A3144,Таблицы!$AB$3:$AB$254)+1,6,,,Таблицы!$AB$1))</f>
        <v>#N/A</v>
      </c>
      <c r="E3144" s="5" t="e">
        <f t="shared" ca="1" si="49"/>
        <v>#N/A</v>
      </c>
    </row>
    <row r="3145" spans="1:5" hidden="1" x14ac:dyDescent="0.3">
      <c r="A3145" t="e">
        <f ca="1">IF('Шестипредметные наборы'!$G175 &gt;=Параметры!$A$2,"{"&amp;'Шестипредметные наборы'!A175&amp;", "&amp;'Шестипредметные наборы'!B175&amp;", "&amp;'Шестипредметные наборы'!C175&amp;", "&amp;'Шестипредметные наборы'!E175&amp;", "&amp;'Шестипредметные наборы'!F175&amp;"}","")</f>
        <v>#N/A</v>
      </c>
      <c r="B3145" t="e">
        <f ca="1">IF('Шестипредметные наборы'!$G175 &gt;=Параметры!$A$2,"{"&amp;'Шестипредметные наборы'!D175&amp;"}","")</f>
        <v>#N/A</v>
      </c>
      <c r="C3145" t="e">
        <f ca="1">'Шестипредметные наборы'!$G175/COUNT('Список покупок'!$A$2:$A$31)</f>
        <v>#N/A</v>
      </c>
      <c r="D3145" t="e">
        <f ca="1">'Шестипредметные наборы'!$G175/INDIRECT(ADDRESS(MATCH(A3145,Таблицы!$AB$3:$AB$254)+1,6,,,Таблицы!$AB$1))</f>
        <v>#N/A</v>
      </c>
      <c r="E3145" s="5" t="e">
        <f t="shared" ca="1" si="49"/>
        <v>#N/A</v>
      </c>
    </row>
    <row r="3146" spans="1:5" hidden="1" x14ac:dyDescent="0.3">
      <c r="A3146" t="e">
        <f ca="1">IF('Шестипредметные наборы'!$G176 &gt;=Параметры!$A$2,"{"&amp;'Шестипредметные наборы'!A176&amp;", "&amp;'Шестипредметные наборы'!B176&amp;", "&amp;'Шестипредметные наборы'!C176&amp;", "&amp;'Шестипредметные наборы'!E176&amp;", "&amp;'Шестипредметные наборы'!F176&amp;"}","")</f>
        <v>#N/A</v>
      </c>
      <c r="B3146" t="e">
        <f ca="1">IF('Шестипредметные наборы'!$G176 &gt;=Параметры!$A$2,"{"&amp;'Шестипредметные наборы'!D176&amp;"}","")</f>
        <v>#N/A</v>
      </c>
      <c r="C3146" t="e">
        <f ca="1">'Шестипредметные наборы'!$G176/COUNT('Список покупок'!$A$2:$A$31)</f>
        <v>#N/A</v>
      </c>
      <c r="D3146" t="e">
        <f ca="1">'Шестипредметные наборы'!$G176/INDIRECT(ADDRESS(MATCH(A3146,Таблицы!$AB$3:$AB$254)+1,6,,,Таблицы!$AB$1))</f>
        <v>#N/A</v>
      </c>
      <c r="E3146" s="5" t="e">
        <f t="shared" ca="1" si="49"/>
        <v>#N/A</v>
      </c>
    </row>
    <row r="3147" spans="1:5" hidden="1" x14ac:dyDescent="0.3">
      <c r="A3147" t="e">
        <f ca="1">IF('Шестипредметные наборы'!$G177 &gt;=Параметры!$A$2,"{"&amp;'Шестипредметные наборы'!A177&amp;", "&amp;'Шестипредметные наборы'!B177&amp;", "&amp;'Шестипредметные наборы'!C177&amp;", "&amp;'Шестипредметные наборы'!E177&amp;", "&amp;'Шестипредметные наборы'!F177&amp;"}","")</f>
        <v>#N/A</v>
      </c>
      <c r="B3147" t="e">
        <f ca="1">IF('Шестипредметные наборы'!$G177 &gt;=Параметры!$A$2,"{"&amp;'Шестипредметные наборы'!D177&amp;"}","")</f>
        <v>#N/A</v>
      </c>
      <c r="C3147" t="e">
        <f ca="1">'Шестипредметные наборы'!$G177/COUNT('Список покупок'!$A$2:$A$31)</f>
        <v>#N/A</v>
      </c>
      <c r="D3147" t="e">
        <f ca="1">'Шестипредметные наборы'!$G177/INDIRECT(ADDRESS(MATCH(A3147,Таблицы!$AB$3:$AB$254)+1,6,,,Таблицы!$AB$1))</f>
        <v>#N/A</v>
      </c>
      <c r="E3147" s="5" t="e">
        <f t="shared" ca="1" si="49"/>
        <v>#N/A</v>
      </c>
    </row>
    <row r="3148" spans="1:5" hidden="1" x14ac:dyDescent="0.3">
      <c r="A3148" t="e">
        <f ca="1">IF('Шестипредметные наборы'!$G178 &gt;=Параметры!$A$2,"{"&amp;'Шестипредметные наборы'!A178&amp;", "&amp;'Шестипредметные наборы'!B178&amp;", "&amp;'Шестипредметные наборы'!C178&amp;", "&amp;'Шестипредметные наборы'!E178&amp;", "&amp;'Шестипредметные наборы'!F178&amp;"}","")</f>
        <v>#N/A</v>
      </c>
      <c r="B3148" t="e">
        <f ca="1">IF('Шестипредметные наборы'!$G178 &gt;=Параметры!$A$2,"{"&amp;'Шестипредметные наборы'!D178&amp;"}","")</f>
        <v>#N/A</v>
      </c>
      <c r="C3148" t="e">
        <f ca="1">'Шестипредметные наборы'!$G178/COUNT('Список покупок'!$A$2:$A$31)</f>
        <v>#N/A</v>
      </c>
      <c r="D3148" t="e">
        <f ca="1">'Шестипредметные наборы'!$G178/INDIRECT(ADDRESS(MATCH(A3148,Таблицы!$AB$3:$AB$254)+1,6,,,Таблицы!$AB$1))</f>
        <v>#N/A</v>
      </c>
      <c r="E3148" s="5" t="e">
        <f t="shared" ca="1" si="49"/>
        <v>#N/A</v>
      </c>
    </row>
    <row r="3149" spans="1:5" hidden="1" x14ac:dyDescent="0.3">
      <c r="A3149" t="e">
        <f ca="1">IF('Шестипредметные наборы'!$G179 &gt;=Параметры!$A$2,"{"&amp;'Шестипредметные наборы'!A179&amp;", "&amp;'Шестипредметные наборы'!B179&amp;", "&amp;'Шестипредметные наборы'!C179&amp;", "&amp;'Шестипредметные наборы'!E179&amp;", "&amp;'Шестипредметные наборы'!F179&amp;"}","")</f>
        <v>#N/A</v>
      </c>
      <c r="B3149" t="e">
        <f ca="1">IF('Шестипредметные наборы'!$G179 &gt;=Параметры!$A$2,"{"&amp;'Шестипредметные наборы'!D179&amp;"}","")</f>
        <v>#N/A</v>
      </c>
      <c r="C3149" t="e">
        <f ca="1">'Шестипредметные наборы'!$G179/COUNT('Список покупок'!$A$2:$A$31)</f>
        <v>#N/A</v>
      </c>
      <c r="D3149" t="e">
        <f ca="1">'Шестипредметные наборы'!$G179/INDIRECT(ADDRESS(MATCH(A3149,Таблицы!$AB$3:$AB$254)+1,6,,,Таблицы!$AB$1))</f>
        <v>#N/A</v>
      </c>
      <c r="E3149" s="5" t="e">
        <f t="shared" ca="1" si="49"/>
        <v>#N/A</v>
      </c>
    </row>
    <row r="3150" spans="1:5" hidden="1" x14ac:dyDescent="0.3">
      <c r="A3150" t="e">
        <f ca="1">IF('Шестипредметные наборы'!$G180 &gt;=Параметры!$A$2,"{"&amp;'Шестипредметные наборы'!A180&amp;", "&amp;'Шестипредметные наборы'!B180&amp;", "&amp;'Шестипредметные наборы'!C180&amp;", "&amp;'Шестипредметные наборы'!E180&amp;", "&amp;'Шестипредметные наборы'!F180&amp;"}","")</f>
        <v>#N/A</v>
      </c>
      <c r="B3150" t="e">
        <f ca="1">IF('Шестипредметные наборы'!$G180 &gt;=Параметры!$A$2,"{"&amp;'Шестипредметные наборы'!D180&amp;"}","")</f>
        <v>#N/A</v>
      </c>
      <c r="C3150" t="e">
        <f ca="1">'Шестипредметные наборы'!$G180/COUNT('Список покупок'!$A$2:$A$31)</f>
        <v>#N/A</v>
      </c>
      <c r="D3150" t="e">
        <f ca="1">'Шестипредметные наборы'!$G180/INDIRECT(ADDRESS(MATCH(A3150,Таблицы!$AB$3:$AB$254)+1,6,,,Таблицы!$AB$1))</f>
        <v>#N/A</v>
      </c>
      <c r="E3150" s="5" t="e">
        <f t="shared" ca="1" si="49"/>
        <v>#N/A</v>
      </c>
    </row>
    <row r="3151" spans="1:5" hidden="1" x14ac:dyDescent="0.3">
      <c r="A3151" t="e">
        <f ca="1">IF('Шестипредметные наборы'!$G181 &gt;=Параметры!$A$2,"{"&amp;'Шестипредметные наборы'!A181&amp;", "&amp;'Шестипредметные наборы'!B181&amp;", "&amp;'Шестипредметные наборы'!C181&amp;", "&amp;'Шестипредметные наборы'!E181&amp;", "&amp;'Шестипредметные наборы'!F181&amp;"}","")</f>
        <v>#N/A</v>
      </c>
      <c r="B3151" t="e">
        <f ca="1">IF('Шестипредметные наборы'!$G181 &gt;=Параметры!$A$2,"{"&amp;'Шестипредметные наборы'!D181&amp;"}","")</f>
        <v>#N/A</v>
      </c>
      <c r="C3151" t="e">
        <f ca="1">'Шестипредметные наборы'!$G181/COUNT('Список покупок'!$A$2:$A$31)</f>
        <v>#N/A</v>
      </c>
      <c r="D3151" t="e">
        <f ca="1">'Шестипредметные наборы'!$G181/INDIRECT(ADDRESS(MATCH(A3151,Таблицы!$AB$3:$AB$254)+1,6,,,Таблицы!$AB$1))</f>
        <v>#N/A</v>
      </c>
      <c r="E3151" s="5" t="e">
        <f t="shared" ca="1" si="49"/>
        <v>#N/A</v>
      </c>
    </row>
    <row r="3152" spans="1:5" hidden="1" x14ac:dyDescent="0.3">
      <c r="A3152" t="e">
        <f ca="1">IF('Шестипредметные наборы'!$G182 &gt;=Параметры!$A$2,"{"&amp;'Шестипредметные наборы'!A182&amp;", "&amp;'Шестипредметные наборы'!B182&amp;", "&amp;'Шестипредметные наборы'!C182&amp;", "&amp;'Шестипредметные наборы'!E182&amp;", "&amp;'Шестипредметные наборы'!F182&amp;"}","")</f>
        <v>#N/A</v>
      </c>
      <c r="B3152" t="e">
        <f ca="1">IF('Шестипредметные наборы'!$G182 &gt;=Параметры!$A$2,"{"&amp;'Шестипредметные наборы'!D182&amp;"}","")</f>
        <v>#N/A</v>
      </c>
      <c r="C3152" t="e">
        <f ca="1">'Шестипредметные наборы'!$G182/COUNT('Список покупок'!$A$2:$A$31)</f>
        <v>#N/A</v>
      </c>
      <c r="D3152" t="e">
        <f ca="1">'Шестипредметные наборы'!$G182/INDIRECT(ADDRESS(MATCH(A3152,Таблицы!$AB$3:$AB$254)+1,6,,,Таблицы!$AB$1))</f>
        <v>#N/A</v>
      </c>
      <c r="E3152" s="5" t="e">
        <f t="shared" ca="1" si="49"/>
        <v>#N/A</v>
      </c>
    </row>
    <row r="3153" spans="1:5" hidden="1" x14ac:dyDescent="0.3">
      <c r="A3153" t="e">
        <f ca="1">IF('Шестипредметные наборы'!$G183 &gt;=Параметры!$A$2,"{"&amp;'Шестипредметные наборы'!A183&amp;", "&amp;'Шестипредметные наборы'!B183&amp;", "&amp;'Шестипредметные наборы'!C183&amp;", "&amp;'Шестипредметные наборы'!E183&amp;", "&amp;'Шестипредметные наборы'!F183&amp;"}","")</f>
        <v>#N/A</v>
      </c>
      <c r="B3153" t="e">
        <f ca="1">IF('Шестипредметные наборы'!$G183 &gt;=Параметры!$A$2,"{"&amp;'Шестипредметные наборы'!D183&amp;"}","")</f>
        <v>#N/A</v>
      </c>
      <c r="C3153" t="e">
        <f ca="1">'Шестипредметные наборы'!$G183/COUNT('Список покупок'!$A$2:$A$31)</f>
        <v>#N/A</v>
      </c>
      <c r="D3153" t="e">
        <f ca="1">'Шестипредметные наборы'!$G183/INDIRECT(ADDRESS(MATCH(A3153,Таблицы!$AB$3:$AB$254)+1,6,,,Таблицы!$AB$1))</f>
        <v>#N/A</v>
      </c>
      <c r="E3153" s="5" t="e">
        <f t="shared" ca="1" si="49"/>
        <v>#N/A</v>
      </c>
    </row>
    <row r="3154" spans="1:5" hidden="1" x14ac:dyDescent="0.3">
      <c r="A3154" t="e">
        <f ca="1">IF('Шестипредметные наборы'!$G184 &gt;=Параметры!$A$2,"{"&amp;'Шестипредметные наборы'!A184&amp;", "&amp;'Шестипредметные наборы'!B184&amp;", "&amp;'Шестипредметные наборы'!C184&amp;", "&amp;'Шестипредметные наборы'!E184&amp;", "&amp;'Шестипредметные наборы'!F184&amp;"}","")</f>
        <v>#N/A</v>
      </c>
      <c r="B3154" t="e">
        <f ca="1">IF('Шестипредметные наборы'!$G184 &gt;=Параметры!$A$2,"{"&amp;'Шестипредметные наборы'!D184&amp;"}","")</f>
        <v>#N/A</v>
      </c>
      <c r="C3154" t="e">
        <f ca="1">'Шестипредметные наборы'!$G184/COUNT('Список покупок'!$A$2:$A$31)</f>
        <v>#N/A</v>
      </c>
      <c r="D3154" t="e">
        <f ca="1">'Шестипредметные наборы'!$G184/INDIRECT(ADDRESS(MATCH(A3154,Таблицы!$AB$3:$AB$254)+1,6,,,Таблицы!$AB$1))</f>
        <v>#N/A</v>
      </c>
      <c r="E3154" s="5" t="e">
        <f t="shared" ca="1" si="49"/>
        <v>#N/A</v>
      </c>
    </row>
    <row r="3155" spans="1:5" hidden="1" x14ac:dyDescent="0.3">
      <c r="A3155" t="e">
        <f ca="1">IF('Шестипредметные наборы'!$G185 &gt;=Параметры!$A$2,"{"&amp;'Шестипредметные наборы'!A185&amp;", "&amp;'Шестипредметные наборы'!B185&amp;", "&amp;'Шестипредметные наборы'!C185&amp;", "&amp;'Шестипредметные наборы'!E185&amp;", "&amp;'Шестипредметные наборы'!F185&amp;"}","")</f>
        <v>#N/A</v>
      </c>
      <c r="B3155" t="e">
        <f ca="1">IF('Шестипредметные наборы'!$G185 &gt;=Параметры!$A$2,"{"&amp;'Шестипредметные наборы'!D185&amp;"}","")</f>
        <v>#N/A</v>
      </c>
      <c r="C3155" t="e">
        <f ca="1">'Шестипредметные наборы'!$G185/COUNT('Список покупок'!$A$2:$A$31)</f>
        <v>#N/A</v>
      </c>
      <c r="D3155" t="e">
        <f ca="1">'Шестипредметные наборы'!$G185/INDIRECT(ADDRESS(MATCH(A3155,Таблицы!$AB$3:$AB$254)+1,6,,,Таблицы!$AB$1))</f>
        <v>#N/A</v>
      </c>
      <c r="E3155" s="5" t="e">
        <f t="shared" ca="1" si="49"/>
        <v>#N/A</v>
      </c>
    </row>
    <row r="3156" spans="1:5" hidden="1" x14ac:dyDescent="0.3">
      <c r="A3156" t="e">
        <f ca="1">IF('Шестипредметные наборы'!$G186 &gt;=Параметры!$A$2,"{"&amp;'Шестипредметные наборы'!A186&amp;", "&amp;'Шестипредметные наборы'!B186&amp;", "&amp;'Шестипредметные наборы'!C186&amp;", "&amp;'Шестипредметные наборы'!E186&amp;", "&amp;'Шестипредметные наборы'!F186&amp;"}","")</f>
        <v>#N/A</v>
      </c>
      <c r="B3156" t="e">
        <f ca="1">IF('Шестипредметные наборы'!$G186 &gt;=Параметры!$A$2,"{"&amp;'Шестипредметные наборы'!D186&amp;"}","")</f>
        <v>#N/A</v>
      </c>
      <c r="C3156" t="e">
        <f ca="1">'Шестипредметные наборы'!$G186/COUNT('Список покупок'!$A$2:$A$31)</f>
        <v>#N/A</v>
      </c>
      <c r="D3156" t="e">
        <f ca="1">'Шестипредметные наборы'!$G186/INDIRECT(ADDRESS(MATCH(A3156,Таблицы!$AB$3:$AB$254)+1,6,,,Таблицы!$AB$1))</f>
        <v>#N/A</v>
      </c>
      <c r="E3156" s="5" t="e">
        <f t="shared" ca="1" si="49"/>
        <v>#N/A</v>
      </c>
    </row>
    <row r="3157" spans="1:5" hidden="1" x14ac:dyDescent="0.3">
      <c r="A3157" t="e">
        <f ca="1">IF('Шестипредметные наборы'!$G187 &gt;=Параметры!$A$2,"{"&amp;'Шестипредметные наборы'!A187&amp;", "&amp;'Шестипредметные наборы'!B187&amp;", "&amp;'Шестипредметные наборы'!C187&amp;", "&amp;'Шестипредметные наборы'!E187&amp;", "&amp;'Шестипредметные наборы'!F187&amp;"}","")</f>
        <v>#N/A</v>
      </c>
      <c r="B3157" t="e">
        <f ca="1">IF('Шестипредметные наборы'!$G187 &gt;=Параметры!$A$2,"{"&amp;'Шестипредметные наборы'!D187&amp;"}","")</f>
        <v>#N/A</v>
      </c>
      <c r="C3157" t="e">
        <f ca="1">'Шестипредметные наборы'!$G187/COUNT('Список покупок'!$A$2:$A$31)</f>
        <v>#N/A</v>
      </c>
      <c r="D3157" t="e">
        <f ca="1">'Шестипредметные наборы'!$G187/INDIRECT(ADDRESS(MATCH(A3157,Таблицы!$AB$3:$AB$254)+1,6,,,Таблицы!$AB$1))</f>
        <v>#N/A</v>
      </c>
      <c r="E3157" s="5" t="e">
        <f t="shared" ca="1" si="49"/>
        <v>#N/A</v>
      </c>
    </row>
    <row r="3158" spans="1:5" hidden="1" x14ac:dyDescent="0.3">
      <c r="A3158" t="e">
        <f ca="1">IF('Шестипредметные наборы'!$G188 &gt;=Параметры!$A$2,"{"&amp;'Шестипредметные наборы'!A188&amp;", "&amp;'Шестипредметные наборы'!B188&amp;", "&amp;'Шестипредметные наборы'!C188&amp;", "&amp;'Шестипредметные наборы'!E188&amp;", "&amp;'Шестипредметные наборы'!F188&amp;"}","")</f>
        <v>#N/A</v>
      </c>
      <c r="B3158" t="e">
        <f ca="1">IF('Шестипредметные наборы'!$G188 &gt;=Параметры!$A$2,"{"&amp;'Шестипредметные наборы'!D188&amp;"}","")</f>
        <v>#N/A</v>
      </c>
      <c r="C3158" t="e">
        <f ca="1">'Шестипредметные наборы'!$G188/COUNT('Список покупок'!$A$2:$A$31)</f>
        <v>#N/A</v>
      </c>
      <c r="D3158" t="e">
        <f ca="1">'Шестипредметные наборы'!$G188/INDIRECT(ADDRESS(MATCH(A3158,Таблицы!$AB$3:$AB$254)+1,6,,,Таблицы!$AB$1))</f>
        <v>#N/A</v>
      </c>
      <c r="E3158" s="5" t="e">
        <f t="shared" ca="1" si="49"/>
        <v>#N/A</v>
      </c>
    </row>
    <row r="3159" spans="1:5" hidden="1" x14ac:dyDescent="0.3">
      <c r="A3159" t="e">
        <f ca="1">IF('Шестипредметные наборы'!$G189 &gt;=Параметры!$A$2,"{"&amp;'Шестипредметные наборы'!A189&amp;", "&amp;'Шестипредметные наборы'!B189&amp;", "&amp;'Шестипредметные наборы'!C189&amp;", "&amp;'Шестипредметные наборы'!E189&amp;", "&amp;'Шестипредметные наборы'!F189&amp;"}","")</f>
        <v>#N/A</v>
      </c>
      <c r="B3159" t="e">
        <f ca="1">IF('Шестипредметные наборы'!$G189 &gt;=Параметры!$A$2,"{"&amp;'Шестипредметные наборы'!D189&amp;"}","")</f>
        <v>#N/A</v>
      </c>
      <c r="C3159" t="e">
        <f ca="1">'Шестипредметные наборы'!$G189/COUNT('Список покупок'!$A$2:$A$31)</f>
        <v>#N/A</v>
      </c>
      <c r="D3159" t="e">
        <f ca="1">'Шестипредметные наборы'!$G189/INDIRECT(ADDRESS(MATCH(A3159,Таблицы!$AB$3:$AB$254)+1,6,,,Таблицы!$AB$1))</f>
        <v>#N/A</v>
      </c>
      <c r="E3159" s="5" t="e">
        <f t="shared" ca="1" si="49"/>
        <v>#N/A</v>
      </c>
    </row>
    <row r="3160" spans="1:5" hidden="1" x14ac:dyDescent="0.3">
      <c r="A3160" t="e">
        <f ca="1">IF('Шестипредметные наборы'!$G190 &gt;=Параметры!$A$2,"{"&amp;'Шестипредметные наборы'!A190&amp;", "&amp;'Шестипредметные наборы'!B190&amp;", "&amp;'Шестипредметные наборы'!C190&amp;", "&amp;'Шестипредметные наборы'!E190&amp;", "&amp;'Шестипредметные наборы'!F190&amp;"}","")</f>
        <v>#N/A</v>
      </c>
      <c r="B3160" t="e">
        <f ca="1">IF('Шестипредметные наборы'!$G190 &gt;=Параметры!$A$2,"{"&amp;'Шестипредметные наборы'!D190&amp;"}","")</f>
        <v>#N/A</v>
      </c>
      <c r="C3160" t="e">
        <f ca="1">'Шестипредметные наборы'!$G190/COUNT('Список покупок'!$A$2:$A$31)</f>
        <v>#N/A</v>
      </c>
      <c r="D3160" t="e">
        <f ca="1">'Шестипредметные наборы'!$G190/INDIRECT(ADDRESS(MATCH(A3160,Таблицы!$AB$3:$AB$254)+1,6,,,Таблицы!$AB$1))</f>
        <v>#N/A</v>
      </c>
      <c r="E3160" s="5" t="e">
        <f t="shared" ca="1" si="49"/>
        <v>#N/A</v>
      </c>
    </row>
    <row r="3161" spans="1:5" hidden="1" x14ac:dyDescent="0.3">
      <c r="A3161" t="e">
        <f ca="1">IF('Шестипредметные наборы'!$G191 &gt;=Параметры!$A$2,"{"&amp;'Шестипредметные наборы'!A191&amp;", "&amp;'Шестипредметные наборы'!B191&amp;", "&amp;'Шестипредметные наборы'!C191&amp;", "&amp;'Шестипредметные наборы'!E191&amp;", "&amp;'Шестипредметные наборы'!F191&amp;"}","")</f>
        <v>#N/A</v>
      </c>
      <c r="B3161" t="e">
        <f ca="1">IF('Шестипредметные наборы'!$G191 &gt;=Параметры!$A$2,"{"&amp;'Шестипредметные наборы'!D191&amp;"}","")</f>
        <v>#N/A</v>
      </c>
      <c r="C3161" t="e">
        <f ca="1">'Шестипредметные наборы'!$G191/COUNT('Список покупок'!$A$2:$A$31)</f>
        <v>#N/A</v>
      </c>
      <c r="D3161" t="e">
        <f ca="1">'Шестипредметные наборы'!$G191/INDIRECT(ADDRESS(MATCH(A3161,Таблицы!$AB$3:$AB$254)+1,6,,,Таблицы!$AB$1))</f>
        <v>#N/A</v>
      </c>
      <c r="E3161" s="5" t="e">
        <f t="shared" ca="1" si="49"/>
        <v>#N/A</v>
      </c>
    </row>
    <row r="3162" spans="1:5" hidden="1" x14ac:dyDescent="0.3">
      <c r="A3162" t="e">
        <f ca="1">IF('Шестипредметные наборы'!$G192 &gt;=Параметры!$A$2,"{"&amp;'Шестипредметные наборы'!A192&amp;", "&amp;'Шестипредметные наборы'!B192&amp;", "&amp;'Шестипредметные наборы'!C192&amp;", "&amp;'Шестипредметные наборы'!E192&amp;", "&amp;'Шестипредметные наборы'!F192&amp;"}","")</f>
        <v>#N/A</v>
      </c>
      <c r="B3162" t="e">
        <f ca="1">IF('Шестипредметные наборы'!$G192 &gt;=Параметры!$A$2,"{"&amp;'Шестипредметные наборы'!D192&amp;"}","")</f>
        <v>#N/A</v>
      </c>
      <c r="C3162" t="e">
        <f ca="1">'Шестипредметные наборы'!$G192/COUNT('Список покупок'!$A$2:$A$31)</f>
        <v>#N/A</v>
      </c>
      <c r="D3162" t="e">
        <f ca="1">'Шестипредметные наборы'!$G192/INDIRECT(ADDRESS(MATCH(A3162,Таблицы!$AB$3:$AB$254)+1,6,,,Таблицы!$AB$1))</f>
        <v>#N/A</v>
      </c>
      <c r="E3162" s="5" t="e">
        <f t="shared" ca="1" si="49"/>
        <v>#N/A</v>
      </c>
    </row>
    <row r="3163" spans="1:5" hidden="1" x14ac:dyDescent="0.3">
      <c r="A3163" t="e">
        <f ca="1">IF('Шестипредметные наборы'!$G193 &gt;=Параметры!$A$2,"{"&amp;'Шестипредметные наборы'!A193&amp;", "&amp;'Шестипредметные наборы'!B193&amp;", "&amp;'Шестипредметные наборы'!C193&amp;", "&amp;'Шестипредметные наборы'!E193&amp;", "&amp;'Шестипредметные наборы'!F193&amp;"}","")</f>
        <v>#N/A</v>
      </c>
      <c r="B3163" t="e">
        <f ca="1">IF('Шестипредметные наборы'!$G193 &gt;=Параметры!$A$2,"{"&amp;'Шестипредметные наборы'!D193&amp;"}","")</f>
        <v>#N/A</v>
      </c>
      <c r="C3163" t="e">
        <f ca="1">'Шестипредметные наборы'!$G193/COUNT('Список покупок'!$A$2:$A$31)</f>
        <v>#N/A</v>
      </c>
      <c r="D3163" t="e">
        <f ca="1">'Шестипредметные наборы'!$G193/INDIRECT(ADDRESS(MATCH(A3163,Таблицы!$AB$3:$AB$254)+1,6,,,Таблицы!$AB$1))</f>
        <v>#N/A</v>
      </c>
      <c r="E3163" s="5" t="e">
        <f t="shared" ca="1" si="49"/>
        <v>#N/A</v>
      </c>
    </row>
    <row r="3164" spans="1:5" hidden="1" x14ac:dyDescent="0.3">
      <c r="A3164" t="e">
        <f ca="1">IF('Шестипредметные наборы'!$G194 &gt;=Параметры!$A$2,"{"&amp;'Шестипредметные наборы'!A194&amp;", "&amp;'Шестипредметные наборы'!B194&amp;", "&amp;'Шестипредметные наборы'!C194&amp;", "&amp;'Шестипредметные наборы'!E194&amp;", "&amp;'Шестипредметные наборы'!F194&amp;"}","")</f>
        <v>#N/A</v>
      </c>
      <c r="B3164" t="e">
        <f ca="1">IF('Шестипредметные наборы'!$G194 &gt;=Параметры!$A$2,"{"&amp;'Шестипредметные наборы'!D194&amp;"}","")</f>
        <v>#N/A</v>
      </c>
      <c r="C3164" t="e">
        <f ca="1">'Шестипредметные наборы'!$G194/COUNT('Список покупок'!$A$2:$A$31)</f>
        <v>#N/A</v>
      </c>
      <c r="D3164" t="e">
        <f ca="1">'Шестипредметные наборы'!$G194/INDIRECT(ADDRESS(MATCH(A3164,Таблицы!$AB$3:$AB$254)+1,6,,,Таблицы!$AB$1))</f>
        <v>#N/A</v>
      </c>
      <c r="E3164" s="5" t="e">
        <f t="shared" ca="1" si="49"/>
        <v>#N/A</v>
      </c>
    </row>
    <row r="3165" spans="1:5" hidden="1" x14ac:dyDescent="0.3">
      <c r="A3165" t="e">
        <f ca="1">IF('Шестипредметные наборы'!$G195 &gt;=Параметры!$A$2,"{"&amp;'Шестипредметные наборы'!A195&amp;", "&amp;'Шестипредметные наборы'!B195&amp;", "&amp;'Шестипредметные наборы'!C195&amp;", "&amp;'Шестипредметные наборы'!E195&amp;", "&amp;'Шестипредметные наборы'!F195&amp;"}","")</f>
        <v>#N/A</v>
      </c>
      <c r="B3165" t="e">
        <f ca="1">IF('Шестипредметные наборы'!$G195 &gt;=Параметры!$A$2,"{"&amp;'Шестипредметные наборы'!D195&amp;"}","")</f>
        <v>#N/A</v>
      </c>
      <c r="C3165" t="e">
        <f ca="1">'Шестипредметные наборы'!$G195/COUNT('Список покупок'!$A$2:$A$31)</f>
        <v>#N/A</v>
      </c>
      <c r="D3165" t="e">
        <f ca="1">'Шестипредметные наборы'!$G195/INDIRECT(ADDRESS(MATCH(A3165,Таблицы!$AB$3:$AB$254)+1,6,,,Таблицы!$AB$1))</f>
        <v>#N/A</v>
      </c>
      <c r="E3165" s="5" t="e">
        <f t="shared" ca="1" si="49"/>
        <v>#N/A</v>
      </c>
    </row>
    <row r="3166" spans="1:5" hidden="1" x14ac:dyDescent="0.3">
      <c r="A3166" t="e">
        <f ca="1">IF('Шестипредметные наборы'!$G196 &gt;=Параметры!$A$2,"{"&amp;'Шестипредметные наборы'!A196&amp;", "&amp;'Шестипредметные наборы'!B196&amp;", "&amp;'Шестипредметные наборы'!C196&amp;", "&amp;'Шестипредметные наборы'!E196&amp;", "&amp;'Шестипредметные наборы'!F196&amp;"}","")</f>
        <v>#N/A</v>
      </c>
      <c r="B3166" t="e">
        <f ca="1">IF('Шестипредметные наборы'!$G196 &gt;=Параметры!$A$2,"{"&amp;'Шестипредметные наборы'!D196&amp;"}","")</f>
        <v>#N/A</v>
      </c>
      <c r="C3166" t="e">
        <f ca="1">'Шестипредметные наборы'!$G196/COUNT('Список покупок'!$A$2:$A$31)</f>
        <v>#N/A</v>
      </c>
      <c r="D3166" t="e">
        <f ca="1">'Шестипредметные наборы'!$G196/INDIRECT(ADDRESS(MATCH(A3166,Таблицы!$AB$3:$AB$254)+1,6,,,Таблицы!$AB$1))</f>
        <v>#N/A</v>
      </c>
      <c r="E3166" s="5" t="e">
        <f t="shared" ca="1" si="49"/>
        <v>#N/A</v>
      </c>
    </row>
    <row r="3167" spans="1:5" hidden="1" x14ac:dyDescent="0.3">
      <c r="A3167" t="e">
        <f ca="1">IF('Шестипредметные наборы'!$G197 &gt;=Параметры!$A$2,"{"&amp;'Шестипредметные наборы'!A197&amp;", "&amp;'Шестипредметные наборы'!B197&amp;", "&amp;'Шестипредметные наборы'!C197&amp;", "&amp;'Шестипредметные наборы'!E197&amp;", "&amp;'Шестипредметные наборы'!F197&amp;"}","")</f>
        <v>#N/A</v>
      </c>
      <c r="B3167" t="e">
        <f ca="1">IF('Шестипредметные наборы'!$G197 &gt;=Параметры!$A$2,"{"&amp;'Шестипредметные наборы'!D197&amp;"}","")</f>
        <v>#N/A</v>
      </c>
      <c r="C3167" t="e">
        <f ca="1">'Шестипредметные наборы'!$G197/COUNT('Список покупок'!$A$2:$A$31)</f>
        <v>#N/A</v>
      </c>
      <c r="D3167" t="e">
        <f ca="1">'Шестипредметные наборы'!$G197/INDIRECT(ADDRESS(MATCH(A3167,Таблицы!$AB$3:$AB$254)+1,6,,,Таблицы!$AB$1))</f>
        <v>#N/A</v>
      </c>
      <c r="E3167" s="5" t="e">
        <f t="shared" ca="1" si="49"/>
        <v>#N/A</v>
      </c>
    </row>
    <row r="3168" spans="1:5" hidden="1" x14ac:dyDescent="0.3">
      <c r="A3168" t="e">
        <f ca="1">IF('Шестипредметные наборы'!$G198 &gt;=Параметры!$A$2,"{"&amp;'Шестипредметные наборы'!A198&amp;", "&amp;'Шестипредметные наборы'!B198&amp;", "&amp;'Шестипредметные наборы'!C198&amp;", "&amp;'Шестипредметные наборы'!E198&amp;", "&amp;'Шестипредметные наборы'!F198&amp;"}","")</f>
        <v>#N/A</v>
      </c>
      <c r="B3168" t="e">
        <f ca="1">IF('Шестипредметные наборы'!$G198 &gt;=Параметры!$A$2,"{"&amp;'Шестипредметные наборы'!D198&amp;"}","")</f>
        <v>#N/A</v>
      </c>
      <c r="C3168" t="e">
        <f ca="1">'Шестипредметные наборы'!$G198/COUNT('Список покупок'!$A$2:$A$31)</f>
        <v>#N/A</v>
      </c>
      <c r="D3168" t="e">
        <f ca="1">'Шестипредметные наборы'!$G198/INDIRECT(ADDRESS(MATCH(A3168,Таблицы!$AB$3:$AB$254)+1,6,,,Таблицы!$AB$1))</f>
        <v>#N/A</v>
      </c>
      <c r="E3168" s="5" t="e">
        <f t="shared" ca="1" si="49"/>
        <v>#N/A</v>
      </c>
    </row>
    <row r="3169" spans="1:5" hidden="1" x14ac:dyDescent="0.3">
      <c r="A3169" t="e">
        <f ca="1">IF('Шестипредметные наборы'!$G199 &gt;=Параметры!$A$2,"{"&amp;'Шестипредметные наборы'!A199&amp;", "&amp;'Шестипредметные наборы'!B199&amp;", "&amp;'Шестипредметные наборы'!C199&amp;", "&amp;'Шестипредметные наборы'!E199&amp;", "&amp;'Шестипредметные наборы'!F199&amp;"}","")</f>
        <v>#N/A</v>
      </c>
      <c r="B3169" t="e">
        <f ca="1">IF('Шестипредметные наборы'!$G199 &gt;=Параметры!$A$2,"{"&amp;'Шестипредметные наборы'!D199&amp;"}","")</f>
        <v>#N/A</v>
      </c>
      <c r="C3169" t="e">
        <f ca="1">'Шестипредметные наборы'!$G199/COUNT('Список покупок'!$A$2:$A$31)</f>
        <v>#N/A</v>
      </c>
      <c r="D3169" t="e">
        <f ca="1">'Шестипредметные наборы'!$G199/INDIRECT(ADDRESS(MATCH(A3169,Таблицы!$AB$3:$AB$254)+1,6,,,Таблицы!$AB$1))</f>
        <v>#N/A</v>
      </c>
      <c r="E3169" s="5" t="e">
        <f t="shared" ca="1" si="49"/>
        <v>#N/A</v>
      </c>
    </row>
    <row r="3170" spans="1:5" hidden="1" x14ac:dyDescent="0.3">
      <c r="A3170" t="e">
        <f ca="1">IF('Шестипредметные наборы'!$G200 &gt;=Параметры!$A$2,"{"&amp;'Шестипредметные наборы'!A200&amp;", "&amp;'Шестипредметные наборы'!B200&amp;", "&amp;'Шестипредметные наборы'!C200&amp;", "&amp;'Шестипредметные наборы'!E200&amp;", "&amp;'Шестипредметные наборы'!F200&amp;"}","")</f>
        <v>#N/A</v>
      </c>
      <c r="B3170" t="e">
        <f ca="1">IF('Шестипредметные наборы'!$G200 &gt;=Параметры!$A$2,"{"&amp;'Шестипредметные наборы'!D200&amp;"}","")</f>
        <v>#N/A</v>
      </c>
      <c r="C3170" t="e">
        <f ca="1">'Шестипредметные наборы'!$G200/COUNT('Список покупок'!$A$2:$A$31)</f>
        <v>#N/A</v>
      </c>
      <c r="D3170" t="e">
        <f ca="1">'Шестипредметные наборы'!$G200/INDIRECT(ADDRESS(MATCH(A3170,Таблицы!$AB$3:$AB$254)+1,6,,,Таблицы!$AB$1))</f>
        <v>#N/A</v>
      </c>
      <c r="E3170" s="5" t="e">
        <f t="shared" ca="1" si="49"/>
        <v>#N/A</v>
      </c>
    </row>
    <row r="3171" spans="1:5" hidden="1" x14ac:dyDescent="0.3">
      <c r="A3171" t="e">
        <f ca="1">IF('Шестипредметные наборы'!$G201 &gt;=Параметры!$A$2,"{"&amp;'Шестипредметные наборы'!A201&amp;", "&amp;'Шестипредметные наборы'!B201&amp;", "&amp;'Шестипредметные наборы'!C201&amp;", "&amp;'Шестипредметные наборы'!E201&amp;", "&amp;'Шестипредметные наборы'!F201&amp;"}","")</f>
        <v>#N/A</v>
      </c>
      <c r="B3171" t="e">
        <f ca="1">IF('Шестипредметные наборы'!$G201 &gt;=Параметры!$A$2,"{"&amp;'Шестипредметные наборы'!D201&amp;"}","")</f>
        <v>#N/A</v>
      </c>
      <c r="C3171" t="e">
        <f ca="1">'Шестипредметные наборы'!$G201/COUNT('Список покупок'!$A$2:$A$31)</f>
        <v>#N/A</v>
      </c>
      <c r="D3171" t="e">
        <f ca="1">'Шестипредметные наборы'!$G201/INDIRECT(ADDRESS(MATCH(A3171,Таблицы!$AB$3:$AB$254)+1,6,,,Таблицы!$AB$1))</f>
        <v>#N/A</v>
      </c>
      <c r="E3171" s="5" t="e">
        <f t="shared" ca="1" si="49"/>
        <v>#N/A</v>
      </c>
    </row>
    <row r="3172" spans="1:5" hidden="1" x14ac:dyDescent="0.3">
      <c r="A3172" t="e">
        <f ca="1">IF('Шестипредметные наборы'!$G202 &gt;=Параметры!$A$2,"{"&amp;'Шестипредметные наборы'!A202&amp;", "&amp;'Шестипредметные наборы'!B202&amp;", "&amp;'Шестипредметные наборы'!C202&amp;", "&amp;'Шестипредметные наборы'!E202&amp;", "&amp;'Шестипредметные наборы'!F202&amp;"}","")</f>
        <v>#N/A</v>
      </c>
      <c r="B3172" t="e">
        <f ca="1">IF('Шестипредметные наборы'!$G202 &gt;=Параметры!$A$2,"{"&amp;'Шестипредметные наборы'!D202&amp;"}","")</f>
        <v>#N/A</v>
      </c>
      <c r="C3172" t="e">
        <f ca="1">'Шестипредметные наборы'!$G202/COUNT('Список покупок'!$A$2:$A$31)</f>
        <v>#N/A</v>
      </c>
      <c r="D3172" t="e">
        <f ca="1">'Шестипредметные наборы'!$G202/INDIRECT(ADDRESS(MATCH(A3172,Таблицы!$AB$3:$AB$254)+1,6,,,Таблицы!$AB$1))</f>
        <v>#N/A</v>
      </c>
      <c r="E3172" s="5" t="e">
        <f t="shared" ca="1" si="49"/>
        <v>#N/A</v>
      </c>
    </row>
    <row r="3173" spans="1:5" hidden="1" x14ac:dyDescent="0.3">
      <c r="A3173" t="e">
        <f ca="1">IF('Шестипредметные наборы'!$G203 &gt;=Параметры!$A$2,"{"&amp;'Шестипредметные наборы'!A203&amp;", "&amp;'Шестипредметные наборы'!B203&amp;", "&amp;'Шестипредметные наборы'!C203&amp;", "&amp;'Шестипредметные наборы'!E203&amp;", "&amp;'Шестипредметные наборы'!F203&amp;"}","")</f>
        <v>#N/A</v>
      </c>
      <c r="B3173" t="e">
        <f ca="1">IF('Шестипредметные наборы'!$G203 &gt;=Параметры!$A$2,"{"&amp;'Шестипредметные наборы'!D203&amp;"}","")</f>
        <v>#N/A</v>
      </c>
      <c r="C3173" t="e">
        <f ca="1">'Шестипредметные наборы'!$G203/COUNT('Список покупок'!$A$2:$A$31)</f>
        <v>#N/A</v>
      </c>
      <c r="D3173" t="e">
        <f ca="1">'Шестипредметные наборы'!$G203/INDIRECT(ADDRESS(MATCH(A3173,Таблицы!$AB$3:$AB$254)+1,6,,,Таблицы!$AB$1))</f>
        <v>#N/A</v>
      </c>
      <c r="E3173" s="5" t="e">
        <f t="shared" ca="1" si="49"/>
        <v>#N/A</v>
      </c>
    </row>
    <row r="3174" spans="1:5" hidden="1" x14ac:dyDescent="0.3">
      <c r="A3174" t="e">
        <f ca="1">IF('Шестипредметные наборы'!$G204 &gt;=Параметры!$A$2,"{"&amp;'Шестипредметные наборы'!A204&amp;", "&amp;'Шестипредметные наборы'!B204&amp;", "&amp;'Шестипредметные наборы'!C204&amp;", "&amp;'Шестипредметные наборы'!E204&amp;", "&amp;'Шестипредметные наборы'!F204&amp;"}","")</f>
        <v>#N/A</v>
      </c>
      <c r="B3174" t="e">
        <f ca="1">IF('Шестипредметные наборы'!$G204 &gt;=Параметры!$A$2,"{"&amp;'Шестипредметные наборы'!D204&amp;"}","")</f>
        <v>#N/A</v>
      </c>
      <c r="C3174" t="e">
        <f ca="1">'Шестипредметные наборы'!$G204/COUNT('Список покупок'!$A$2:$A$31)</f>
        <v>#N/A</v>
      </c>
      <c r="D3174" t="e">
        <f ca="1">'Шестипредметные наборы'!$G204/INDIRECT(ADDRESS(MATCH(A3174,Таблицы!$AB$3:$AB$254)+1,6,,,Таблицы!$AB$1))</f>
        <v>#N/A</v>
      </c>
      <c r="E3174" s="5" t="e">
        <f t="shared" ca="1" si="49"/>
        <v>#N/A</v>
      </c>
    </row>
    <row r="3175" spans="1:5" hidden="1" x14ac:dyDescent="0.3">
      <c r="A3175" t="e">
        <f ca="1">IF('Шестипредметные наборы'!$G205 &gt;=Параметры!$A$2,"{"&amp;'Шестипредметные наборы'!A205&amp;", "&amp;'Шестипредметные наборы'!B205&amp;", "&amp;'Шестипредметные наборы'!C205&amp;", "&amp;'Шестипредметные наборы'!E205&amp;", "&amp;'Шестипредметные наборы'!F205&amp;"}","")</f>
        <v>#N/A</v>
      </c>
      <c r="B3175" t="e">
        <f ca="1">IF('Шестипредметные наборы'!$G205 &gt;=Параметры!$A$2,"{"&amp;'Шестипредметные наборы'!D205&amp;"}","")</f>
        <v>#N/A</v>
      </c>
      <c r="C3175" t="e">
        <f ca="1">'Шестипредметные наборы'!$G205/COUNT('Список покупок'!$A$2:$A$31)</f>
        <v>#N/A</v>
      </c>
      <c r="D3175" t="e">
        <f ca="1">'Шестипредметные наборы'!$G205/INDIRECT(ADDRESS(MATCH(A3175,Таблицы!$AB$3:$AB$254)+1,6,,,Таблицы!$AB$1))</f>
        <v>#N/A</v>
      </c>
      <c r="E3175" s="5" t="e">
        <f t="shared" ca="1" si="49"/>
        <v>#N/A</v>
      </c>
    </row>
    <row r="3176" spans="1:5" hidden="1" x14ac:dyDescent="0.3">
      <c r="A3176" t="e">
        <f ca="1">IF('Шестипредметные наборы'!$G206 &gt;=Параметры!$A$2,"{"&amp;'Шестипредметные наборы'!A206&amp;", "&amp;'Шестипредметные наборы'!B206&amp;", "&amp;'Шестипредметные наборы'!C206&amp;", "&amp;'Шестипредметные наборы'!E206&amp;", "&amp;'Шестипредметные наборы'!F206&amp;"}","")</f>
        <v>#N/A</v>
      </c>
      <c r="B3176" t="e">
        <f ca="1">IF('Шестипредметные наборы'!$G206 &gt;=Параметры!$A$2,"{"&amp;'Шестипредметные наборы'!D206&amp;"}","")</f>
        <v>#N/A</v>
      </c>
      <c r="C3176" t="e">
        <f ca="1">'Шестипредметные наборы'!$G206/COUNT('Список покупок'!$A$2:$A$31)</f>
        <v>#N/A</v>
      </c>
      <c r="D3176" t="e">
        <f ca="1">'Шестипредметные наборы'!$G206/INDIRECT(ADDRESS(MATCH(A3176,Таблицы!$AB$3:$AB$254)+1,6,,,Таблицы!$AB$1))</f>
        <v>#N/A</v>
      </c>
      <c r="E3176" s="5" t="e">
        <f t="shared" ca="1" si="49"/>
        <v>#N/A</v>
      </c>
    </row>
    <row r="3177" spans="1:5" hidden="1" x14ac:dyDescent="0.3">
      <c r="A3177" t="e">
        <f ca="1">IF('Шестипредметные наборы'!$G207 &gt;=Параметры!$A$2,"{"&amp;'Шестипредметные наборы'!A207&amp;", "&amp;'Шестипредметные наборы'!B207&amp;", "&amp;'Шестипредметные наборы'!C207&amp;", "&amp;'Шестипредметные наборы'!E207&amp;", "&amp;'Шестипредметные наборы'!F207&amp;"}","")</f>
        <v>#N/A</v>
      </c>
      <c r="B3177" t="e">
        <f ca="1">IF('Шестипредметные наборы'!$G207 &gt;=Параметры!$A$2,"{"&amp;'Шестипредметные наборы'!D207&amp;"}","")</f>
        <v>#N/A</v>
      </c>
      <c r="C3177" t="e">
        <f ca="1">'Шестипредметные наборы'!$G207/COUNT('Список покупок'!$A$2:$A$31)</f>
        <v>#N/A</v>
      </c>
      <c r="D3177" t="e">
        <f ca="1">'Шестипредметные наборы'!$G207/INDIRECT(ADDRESS(MATCH(A3177,Таблицы!$AB$3:$AB$254)+1,6,,,Таблицы!$AB$1))</f>
        <v>#N/A</v>
      </c>
      <c r="E3177" s="5" t="e">
        <f t="shared" ca="1" si="49"/>
        <v>#N/A</v>
      </c>
    </row>
    <row r="3178" spans="1:5" hidden="1" x14ac:dyDescent="0.3">
      <c r="A3178" t="e">
        <f ca="1">IF('Шестипредметные наборы'!$G208 &gt;=Параметры!$A$2,"{"&amp;'Шестипредметные наборы'!A208&amp;", "&amp;'Шестипредметные наборы'!B208&amp;", "&amp;'Шестипредметные наборы'!C208&amp;", "&amp;'Шестипредметные наборы'!E208&amp;", "&amp;'Шестипредметные наборы'!F208&amp;"}","")</f>
        <v>#N/A</v>
      </c>
      <c r="B3178" t="e">
        <f ca="1">IF('Шестипредметные наборы'!$G208 &gt;=Параметры!$A$2,"{"&amp;'Шестипредметные наборы'!D208&amp;"}","")</f>
        <v>#N/A</v>
      </c>
      <c r="C3178" t="e">
        <f ca="1">'Шестипредметные наборы'!$G208/COUNT('Список покупок'!$A$2:$A$31)</f>
        <v>#N/A</v>
      </c>
      <c r="D3178" t="e">
        <f ca="1">'Шестипредметные наборы'!$G208/INDIRECT(ADDRESS(MATCH(A3178,Таблицы!$AB$3:$AB$254)+1,6,,,Таблицы!$AB$1))</f>
        <v>#N/A</v>
      </c>
      <c r="E3178" s="5" t="e">
        <f t="shared" ca="1" si="49"/>
        <v>#N/A</v>
      </c>
    </row>
    <row r="3179" spans="1:5" hidden="1" x14ac:dyDescent="0.3">
      <c r="A3179" t="e">
        <f ca="1">IF('Шестипредметные наборы'!$G209 &gt;=Параметры!$A$2,"{"&amp;'Шестипредметные наборы'!A209&amp;", "&amp;'Шестипредметные наборы'!B209&amp;", "&amp;'Шестипредметные наборы'!C209&amp;", "&amp;'Шестипредметные наборы'!E209&amp;", "&amp;'Шестипредметные наборы'!F209&amp;"}","")</f>
        <v>#N/A</v>
      </c>
      <c r="B3179" t="e">
        <f ca="1">IF('Шестипредметные наборы'!$G209 &gt;=Параметры!$A$2,"{"&amp;'Шестипредметные наборы'!D209&amp;"}","")</f>
        <v>#N/A</v>
      </c>
      <c r="C3179" t="e">
        <f ca="1">'Шестипредметные наборы'!$G209/COUNT('Список покупок'!$A$2:$A$31)</f>
        <v>#N/A</v>
      </c>
      <c r="D3179" t="e">
        <f ca="1">'Шестипредметные наборы'!$G209/INDIRECT(ADDRESS(MATCH(A3179,Таблицы!$AB$3:$AB$254)+1,6,,,Таблицы!$AB$1))</f>
        <v>#N/A</v>
      </c>
      <c r="E3179" s="5" t="e">
        <f t="shared" ca="1" si="49"/>
        <v>#N/A</v>
      </c>
    </row>
    <row r="3180" spans="1:5" hidden="1" x14ac:dyDescent="0.3">
      <c r="A3180" t="e">
        <f ca="1">IF('Шестипредметные наборы'!$G210 &gt;=Параметры!$A$2,"{"&amp;'Шестипредметные наборы'!A210&amp;", "&amp;'Шестипредметные наборы'!B210&amp;", "&amp;'Шестипредметные наборы'!C210&amp;", "&amp;'Шестипредметные наборы'!E210&amp;", "&amp;'Шестипредметные наборы'!F210&amp;"}","")</f>
        <v>#N/A</v>
      </c>
      <c r="B3180" t="e">
        <f ca="1">IF('Шестипредметные наборы'!$G210 &gt;=Параметры!$A$2,"{"&amp;'Шестипредметные наборы'!D210&amp;"}","")</f>
        <v>#N/A</v>
      </c>
      <c r="C3180" t="e">
        <f ca="1">'Шестипредметные наборы'!$G210/COUNT('Список покупок'!$A$2:$A$31)</f>
        <v>#N/A</v>
      </c>
      <c r="D3180" t="e">
        <f ca="1">'Шестипредметные наборы'!$G210/INDIRECT(ADDRESS(MATCH(A3180,Таблицы!$AB$3:$AB$254)+1,6,,,Таблицы!$AB$1))</f>
        <v>#N/A</v>
      </c>
      <c r="E3180" s="5" t="e">
        <f t="shared" ca="1" si="49"/>
        <v>#N/A</v>
      </c>
    </row>
    <row r="3181" spans="1:5" hidden="1" x14ac:dyDescent="0.3">
      <c r="A3181" t="e">
        <f ca="1">IF('Шестипредметные наборы'!$G211 &gt;=Параметры!$A$2,"{"&amp;'Шестипредметные наборы'!A211&amp;", "&amp;'Шестипредметные наборы'!B211&amp;", "&amp;'Шестипредметные наборы'!C211&amp;", "&amp;'Шестипредметные наборы'!E211&amp;", "&amp;'Шестипредметные наборы'!F211&amp;"}","")</f>
        <v>#N/A</v>
      </c>
      <c r="B3181" t="e">
        <f ca="1">IF('Шестипредметные наборы'!$G211 &gt;=Параметры!$A$2,"{"&amp;'Шестипредметные наборы'!D211&amp;"}","")</f>
        <v>#N/A</v>
      </c>
      <c r="C3181" t="e">
        <f ca="1">'Шестипредметные наборы'!$G211/COUNT('Список покупок'!$A$2:$A$31)</f>
        <v>#N/A</v>
      </c>
      <c r="D3181" t="e">
        <f ca="1">'Шестипредметные наборы'!$G211/INDIRECT(ADDRESS(MATCH(A3181,Таблицы!$AB$3:$AB$254)+1,6,,,Таблицы!$AB$1))</f>
        <v>#N/A</v>
      </c>
      <c r="E3181" s="5" t="e">
        <f t="shared" ca="1" si="49"/>
        <v>#N/A</v>
      </c>
    </row>
    <row r="3182" spans="1:5" hidden="1" x14ac:dyDescent="0.3">
      <c r="A3182" t="e">
        <f ca="1">IF('Шестипредметные наборы'!$G2 &gt;=Параметры!$A$2,"{"&amp;'Шестипредметные наборы'!A2&amp;", "&amp;'Шестипредметные наборы'!B2&amp;", "&amp;'Шестипредметные наборы'!D2&amp;", "&amp;'Шестипредметные наборы'!E2&amp;", "&amp;'Шестипредметные наборы'!F2&amp;"}","")</f>
        <v>#N/A</v>
      </c>
      <c r="B3182" t="e">
        <f ca="1">IF('Шестипредметные наборы'!$G2 &gt;=Параметры!$A$2,"{"&amp;'Шестипредметные наборы'!C2&amp;"}","")</f>
        <v>#N/A</v>
      </c>
      <c r="C3182" t="e">
        <f ca="1">'Шестипредметные наборы'!$G2/COUNT('Список покупок'!$A$2:$A$31)</f>
        <v>#N/A</v>
      </c>
      <c r="D3182" t="e">
        <f ca="1">'Шестипредметные наборы'!$G2/INDIRECT(ADDRESS(MATCH(A3182,Таблицы!$AB$3:$AB$254)+1,6,,,Таблицы!$AB$1))</f>
        <v>#N/A</v>
      </c>
      <c r="E3182" s="5" t="e">
        <f t="shared" ca="1" si="49"/>
        <v>#N/A</v>
      </c>
    </row>
    <row r="3183" spans="1:5" hidden="1" x14ac:dyDescent="0.3">
      <c r="A3183" t="e">
        <f ca="1">IF('Шестипредметные наборы'!$G3 &gt;=Параметры!$A$2,"{"&amp;'Шестипредметные наборы'!A3&amp;", "&amp;'Шестипредметные наборы'!B3&amp;", "&amp;'Шестипредметные наборы'!D3&amp;", "&amp;'Шестипредметные наборы'!E3&amp;", "&amp;'Шестипредметные наборы'!F3&amp;"}","")</f>
        <v>#N/A</v>
      </c>
      <c r="B3183" t="e">
        <f ca="1">IF('Шестипредметные наборы'!$G3 &gt;=Параметры!$A$2,"{"&amp;'Шестипредметные наборы'!C3&amp;"}","")</f>
        <v>#N/A</v>
      </c>
      <c r="C3183" t="e">
        <f ca="1">'Шестипредметные наборы'!$G3/COUNT('Список покупок'!$A$2:$A$31)</f>
        <v>#N/A</v>
      </c>
      <c r="D3183" t="e">
        <f ca="1">'Шестипредметные наборы'!$G3/INDIRECT(ADDRESS(MATCH(A3183,Таблицы!$AB$3:$AB$254)+1,6,,,Таблицы!$AB$1))</f>
        <v>#N/A</v>
      </c>
      <c r="E3183" s="5" t="e">
        <f t="shared" ca="1" si="49"/>
        <v>#N/A</v>
      </c>
    </row>
    <row r="3184" spans="1:5" hidden="1" x14ac:dyDescent="0.3">
      <c r="A3184" t="e">
        <f ca="1">IF('Шестипредметные наборы'!$G4 &gt;=Параметры!$A$2,"{"&amp;'Шестипредметные наборы'!A4&amp;", "&amp;'Шестипредметные наборы'!B4&amp;", "&amp;'Шестипредметные наборы'!D4&amp;", "&amp;'Шестипредметные наборы'!E4&amp;", "&amp;'Шестипредметные наборы'!F4&amp;"}","")</f>
        <v>#N/A</v>
      </c>
      <c r="B3184" t="e">
        <f ca="1">IF('Шестипредметные наборы'!$G4 &gt;=Параметры!$A$2,"{"&amp;'Шестипредметные наборы'!C4&amp;"}","")</f>
        <v>#N/A</v>
      </c>
      <c r="C3184" t="e">
        <f ca="1">'Шестипредметные наборы'!$G4/COUNT('Список покупок'!$A$2:$A$31)</f>
        <v>#N/A</v>
      </c>
      <c r="D3184" t="e">
        <f ca="1">'Шестипредметные наборы'!$G4/INDIRECT(ADDRESS(MATCH(A3184,Таблицы!$AB$3:$AB$254)+1,6,,,Таблицы!$AB$1))</f>
        <v>#N/A</v>
      </c>
      <c r="E3184" s="5" t="e">
        <f t="shared" ca="1" si="49"/>
        <v>#N/A</v>
      </c>
    </row>
    <row r="3185" spans="1:5" hidden="1" x14ac:dyDescent="0.3">
      <c r="A3185" t="e">
        <f ca="1">IF('Шестипредметные наборы'!$G5 &gt;=Параметры!$A$2,"{"&amp;'Шестипредметные наборы'!A5&amp;", "&amp;'Шестипредметные наборы'!B5&amp;", "&amp;'Шестипредметные наборы'!D5&amp;", "&amp;'Шестипредметные наборы'!E5&amp;", "&amp;'Шестипредметные наборы'!F5&amp;"}","")</f>
        <v>#N/A</v>
      </c>
      <c r="B3185" t="e">
        <f ca="1">IF('Шестипредметные наборы'!$G5 &gt;=Параметры!$A$2,"{"&amp;'Шестипредметные наборы'!C5&amp;"}","")</f>
        <v>#N/A</v>
      </c>
      <c r="C3185" t="e">
        <f ca="1">'Шестипредметные наборы'!$G5/COUNT('Список покупок'!$A$2:$A$31)</f>
        <v>#N/A</v>
      </c>
      <c r="D3185" t="e">
        <f ca="1">'Шестипредметные наборы'!$G5/INDIRECT(ADDRESS(MATCH(A3185,Таблицы!$AB$3:$AB$254)+1,6,,,Таблицы!$AB$1))</f>
        <v>#N/A</v>
      </c>
      <c r="E3185" s="5" t="e">
        <f t="shared" ca="1" si="49"/>
        <v>#N/A</v>
      </c>
    </row>
    <row r="3186" spans="1:5" hidden="1" x14ac:dyDescent="0.3">
      <c r="A3186" t="e">
        <f ca="1">IF('Шестипредметные наборы'!$G6 &gt;=Параметры!$A$2,"{"&amp;'Шестипредметные наборы'!A6&amp;", "&amp;'Шестипредметные наборы'!B6&amp;", "&amp;'Шестипредметные наборы'!D6&amp;", "&amp;'Шестипредметные наборы'!E6&amp;", "&amp;'Шестипредметные наборы'!F6&amp;"}","")</f>
        <v>#N/A</v>
      </c>
      <c r="B3186" t="e">
        <f ca="1">IF('Шестипредметные наборы'!$G6 &gt;=Параметры!$A$2,"{"&amp;'Шестипредметные наборы'!C6&amp;"}","")</f>
        <v>#N/A</v>
      </c>
      <c r="C3186" t="e">
        <f ca="1">'Шестипредметные наборы'!$G6/COUNT('Список покупок'!$A$2:$A$31)</f>
        <v>#N/A</v>
      </c>
      <c r="D3186" t="e">
        <f ca="1">'Шестипредметные наборы'!$G6/INDIRECT(ADDRESS(MATCH(A3186,Таблицы!$AB$3:$AB$254)+1,6,,,Таблицы!$AB$1))</f>
        <v>#N/A</v>
      </c>
      <c r="E3186" s="5" t="e">
        <f t="shared" ca="1" si="49"/>
        <v>#N/A</v>
      </c>
    </row>
    <row r="3187" spans="1:5" hidden="1" x14ac:dyDescent="0.3">
      <c r="A3187" t="e">
        <f ca="1">IF('Шестипредметные наборы'!$G7 &gt;=Параметры!$A$2,"{"&amp;'Шестипредметные наборы'!A7&amp;", "&amp;'Шестипредметные наборы'!B7&amp;", "&amp;'Шестипредметные наборы'!D7&amp;", "&amp;'Шестипредметные наборы'!E7&amp;", "&amp;'Шестипредметные наборы'!F7&amp;"}","")</f>
        <v>#N/A</v>
      </c>
      <c r="B3187" t="e">
        <f ca="1">IF('Шестипредметные наборы'!$G7 &gt;=Параметры!$A$2,"{"&amp;'Шестипредметные наборы'!C7&amp;"}","")</f>
        <v>#N/A</v>
      </c>
      <c r="C3187" t="e">
        <f ca="1">'Шестипредметные наборы'!$G7/COUNT('Список покупок'!$A$2:$A$31)</f>
        <v>#N/A</v>
      </c>
      <c r="D3187" t="e">
        <f ca="1">'Шестипредметные наборы'!$G7/INDIRECT(ADDRESS(MATCH(A3187,Таблицы!$AB$3:$AB$254)+1,6,,,Таблицы!$AB$1))</f>
        <v>#N/A</v>
      </c>
      <c r="E3187" s="5" t="e">
        <f t="shared" ca="1" si="49"/>
        <v>#N/A</v>
      </c>
    </row>
    <row r="3188" spans="1:5" hidden="1" x14ac:dyDescent="0.3">
      <c r="A3188" t="e">
        <f ca="1">IF('Шестипредметные наборы'!$G8 &gt;=Параметры!$A$2,"{"&amp;'Шестипредметные наборы'!A8&amp;", "&amp;'Шестипредметные наборы'!B8&amp;", "&amp;'Шестипредметные наборы'!D8&amp;", "&amp;'Шестипредметные наборы'!E8&amp;", "&amp;'Шестипредметные наборы'!F8&amp;"}","")</f>
        <v>#N/A</v>
      </c>
      <c r="B3188" t="e">
        <f ca="1">IF('Шестипредметные наборы'!$G8 &gt;=Параметры!$A$2,"{"&amp;'Шестипредметные наборы'!C8&amp;"}","")</f>
        <v>#N/A</v>
      </c>
      <c r="C3188" t="e">
        <f ca="1">'Шестипредметные наборы'!$G8/COUNT('Список покупок'!$A$2:$A$31)</f>
        <v>#N/A</v>
      </c>
      <c r="D3188" t="e">
        <f ca="1">'Шестипредметные наборы'!$G8/INDIRECT(ADDRESS(MATCH(A3188,Таблицы!$AB$3:$AB$254)+1,6,,,Таблицы!$AB$1))</f>
        <v>#N/A</v>
      </c>
      <c r="E3188" s="5" t="e">
        <f t="shared" ca="1" si="49"/>
        <v>#N/A</v>
      </c>
    </row>
    <row r="3189" spans="1:5" hidden="1" x14ac:dyDescent="0.3">
      <c r="A3189" t="e">
        <f ca="1">IF('Шестипредметные наборы'!$G9 &gt;=Параметры!$A$2,"{"&amp;'Шестипредметные наборы'!A9&amp;", "&amp;'Шестипредметные наборы'!B9&amp;", "&amp;'Шестипредметные наборы'!D9&amp;", "&amp;'Шестипредметные наборы'!E9&amp;", "&amp;'Шестипредметные наборы'!F9&amp;"}","")</f>
        <v>#N/A</v>
      </c>
      <c r="B3189" t="e">
        <f ca="1">IF('Шестипредметные наборы'!$G9 &gt;=Параметры!$A$2,"{"&amp;'Шестипредметные наборы'!C9&amp;"}","")</f>
        <v>#N/A</v>
      </c>
      <c r="C3189" t="e">
        <f ca="1">'Шестипредметные наборы'!$G9/COUNT('Список покупок'!$A$2:$A$31)</f>
        <v>#N/A</v>
      </c>
      <c r="D3189" t="e">
        <f ca="1">'Шестипредметные наборы'!$G9/INDIRECT(ADDRESS(MATCH(A3189,Таблицы!$AB$3:$AB$254)+1,6,,,Таблицы!$AB$1))</f>
        <v>#N/A</v>
      </c>
      <c r="E3189" s="5" t="e">
        <f t="shared" ca="1" si="49"/>
        <v>#N/A</v>
      </c>
    </row>
    <row r="3190" spans="1:5" hidden="1" x14ac:dyDescent="0.3">
      <c r="A3190" t="e">
        <f ca="1">IF('Шестипредметные наборы'!$G10 &gt;=Параметры!$A$2,"{"&amp;'Шестипредметные наборы'!A10&amp;", "&amp;'Шестипредметные наборы'!B10&amp;", "&amp;'Шестипредметные наборы'!D10&amp;", "&amp;'Шестипредметные наборы'!E10&amp;", "&amp;'Шестипредметные наборы'!F10&amp;"}","")</f>
        <v>#N/A</v>
      </c>
      <c r="B3190" t="e">
        <f ca="1">IF('Шестипредметные наборы'!$G10 &gt;=Параметры!$A$2,"{"&amp;'Шестипредметные наборы'!C10&amp;"}","")</f>
        <v>#N/A</v>
      </c>
      <c r="C3190" t="e">
        <f ca="1">'Шестипредметные наборы'!$G10/COUNT('Список покупок'!$A$2:$A$31)</f>
        <v>#N/A</v>
      </c>
      <c r="D3190" t="e">
        <f ca="1">'Шестипредметные наборы'!$G10/INDIRECT(ADDRESS(MATCH(A3190,Таблицы!$AB$3:$AB$254)+1,6,,,Таблицы!$AB$1))</f>
        <v>#N/A</v>
      </c>
      <c r="E3190" s="5" t="e">
        <f t="shared" ca="1" si="49"/>
        <v>#N/A</v>
      </c>
    </row>
    <row r="3191" spans="1:5" hidden="1" x14ac:dyDescent="0.3">
      <c r="A3191" t="e">
        <f ca="1">IF('Шестипредметные наборы'!$G11 &gt;=Параметры!$A$2,"{"&amp;'Шестипредметные наборы'!A11&amp;", "&amp;'Шестипредметные наборы'!B11&amp;", "&amp;'Шестипредметные наборы'!D11&amp;", "&amp;'Шестипредметные наборы'!E11&amp;", "&amp;'Шестипредметные наборы'!F11&amp;"}","")</f>
        <v>#N/A</v>
      </c>
      <c r="B3191" t="e">
        <f ca="1">IF('Шестипредметные наборы'!$G11 &gt;=Параметры!$A$2,"{"&amp;'Шестипредметные наборы'!C11&amp;"}","")</f>
        <v>#N/A</v>
      </c>
      <c r="C3191" t="e">
        <f ca="1">'Шестипредметные наборы'!$G11/COUNT('Список покупок'!$A$2:$A$31)</f>
        <v>#N/A</v>
      </c>
      <c r="D3191" t="e">
        <f ca="1">'Шестипредметные наборы'!$G11/INDIRECT(ADDRESS(MATCH(A3191,Таблицы!$AB$3:$AB$254)+1,6,,,Таблицы!$AB$1))</f>
        <v>#N/A</v>
      </c>
      <c r="E3191" s="5" t="e">
        <f t="shared" ca="1" si="49"/>
        <v>#N/A</v>
      </c>
    </row>
    <row r="3192" spans="1:5" hidden="1" x14ac:dyDescent="0.3">
      <c r="A3192" t="e">
        <f ca="1">IF('Шестипредметные наборы'!$G12 &gt;=Параметры!$A$2,"{"&amp;'Шестипредметные наборы'!A12&amp;", "&amp;'Шестипредметные наборы'!B12&amp;", "&amp;'Шестипредметные наборы'!D12&amp;", "&amp;'Шестипредметные наборы'!E12&amp;", "&amp;'Шестипредметные наборы'!F12&amp;"}","")</f>
        <v>#N/A</v>
      </c>
      <c r="B3192" t="e">
        <f ca="1">IF('Шестипредметные наборы'!$G12 &gt;=Параметры!$A$2,"{"&amp;'Шестипредметные наборы'!C12&amp;"}","")</f>
        <v>#N/A</v>
      </c>
      <c r="C3192" t="e">
        <f ca="1">'Шестипредметные наборы'!$G12/COUNT('Список покупок'!$A$2:$A$31)</f>
        <v>#N/A</v>
      </c>
      <c r="D3192" t="e">
        <f ca="1">'Шестипредметные наборы'!$G12/INDIRECT(ADDRESS(MATCH(A3192,Таблицы!$AB$3:$AB$254)+1,6,,,Таблицы!$AB$1))</f>
        <v>#N/A</v>
      </c>
      <c r="E3192" s="5" t="e">
        <f t="shared" ca="1" si="49"/>
        <v>#N/A</v>
      </c>
    </row>
    <row r="3193" spans="1:5" hidden="1" x14ac:dyDescent="0.3">
      <c r="A3193" t="e">
        <f ca="1">IF('Шестипредметные наборы'!$G13 &gt;=Параметры!$A$2,"{"&amp;'Шестипредметные наборы'!A13&amp;", "&amp;'Шестипредметные наборы'!B13&amp;", "&amp;'Шестипредметные наборы'!D13&amp;", "&amp;'Шестипредметные наборы'!E13&amp;", "&amp;'Шестипредметные наборы'!F13&amp;"}","")</f>
        <v>#N/A</v>
      </c>
      <c r="B3193" t="e">
        <f ca="1">IF('Шестипредметные наборы'!$G13 &gt;=Параметры!$A$2,"{"&amp;'Шестипредметные наборы'!C13&amp;"}","")</f>
        <v>#N/A</v>
      </c>
      <c r="C3193" t="e">
        <f ca="1">'Шестипредметные наборы'!$G13/COUNT('Список покупок'!$A$2:$A$31)</f>
        <v>#N/A</v>
      </c>
      <c r="D3193" t="e">
        <f ca="1">'Шестипредметные наборы'!$G13/INDIRECT(ADDRESS(MATCH(A3193,Таблицы!$AB$3:$AB$254)+1,6,,,Таблицы!$AB$1))</f>
        <v>#N/A</v>
      </c>
      <c r="E3193" s="5" t="e">
        <f t="shared" ca="1" si="49"/>
        <v>#N/A</v>
      </c>
    </row>
    <row r="3194" spans="1:5" hidden="1" x14ac:dyDescent="0.3">
      <c r="A3194" t="e">
        <f ca="1">IF('Шестипредметные наборы'!$G14 &gt;=Параметры!$A$2,"{"&amp;'Шестипредметные наборы'!A14&amp;", "&amp;'Шестипредметные наборы'!B14&amp;", "&amp;'Шестипредметные наборы'!D14&amp;", "&amp;'Шестипредметные наборы'!E14&amp;", "&amp;'Шестипредметные наборы'!F14&amp;"}","")</f>
        <v>#N/A</v>
      </c>
      <c r="B3194" t="e">
        <f ca="1">IF('Шестипредметные наборы'!$G14 &gt;=Параметры!$A$2,"{"&amp;'Шестипредметные наборы'!C14&amp;"}","")</f>
        <v>#N/A</v>
      </c>
      <c r="C3194" t="e">
        <f ca="1">'Шестипредметные наборы'!$G14/COUNT('Список покупок'!$A$2:$A$31)</f>
        <v>#N/A</v>
      </c>
      <c r="D3194" t="e">
        <f ca="1">'Шестипредметные наборы'!$G14/INDIRECT(ADDRESS(MATCH(A3194,Таблицы!$AB$3:$AB$254)+1,6,,,Таблицы!$AB$1))</f>
        <v>#N/A</v>
      </c>
      <c r="E3194" s="5" t="e">
        <f t="shared" ca="1" si="49"/>
        <v>#N/A</v>
      </c>
    </row>
    <row r="3195" spans="1:5" hidden="1" x14ac:dyDescent="0.3">
      <c r="A3195" t="e">
        <f ca="1">IF('Шестипредметные наборы'!$G15 &gt;=Параметры!$A$2,"{"&amp;'Шестипредметные наборы'!A15&amp;", "&amp;'Шестипредметные наборы'!B15&amp;", "&amp;'Шестипредметные наборы'!D15&amp;", "&amp;'Шестипредметные наборы'!E15&amp;", "&amp;'Шестипредметные наборы'!F15&amp;"}","")</f>
        <v>#N/A</v>
      </c>
      <c r="B3195" t="e">
        <f ca="1">IF('Шестипредметные наборы'!$G15 &gt;=Параметры!$A$2,"{"&amp;'Шестипредметные наборы'!C15&amp;"}","")</f>
        <v>#N/A</v>
      </c>
      <c r="C3195" t="e">
        <f ca="1">'Шестипредметные наборы'!$G15/COUNT('Список покупок'!$A$2:$A$31)</f>
        <v>#N/A</v>
      </c>
      <c r="D3195" t="e">
        <f ca="1">'Шестипредметные наборы'!$G15/INDIRECT(ADDRESS(MATCH(A3195,Таблицы!$AB$3:$AB$254)+1,6,,,Таблицы!$AB$1))</f>
        <v>#N/A</v>
      </c>
      <c r="E3195" s="5" t="e">
        <f t="shared" ca="1" si="49"/>
        <v>#N/A</v>
      </c>
    </row>
    <row r="3196" spans="1:5" hidden="1" x14ac:dyDescent="0.3">
      <c r="A3196" t="e">
        <f ca="1">IF('Шестипредметные наборы'!$G16 &gt;=Параметры!$A$2,"{"&amp;'Шестипредметные наборы'!A16&amp;", "&amp;'Шестипредметные наборы'!B16&amp;", "&amp;'Шестипредметные наборы'!D16&amp;", "&amp;'Шестипредметные наборы'!E16&amp;", "&amp;'Шестипредметные наборы'!F16&amp;"}","")</f>
        <v>#N/A</v>
      </c>
      <c r="B3196" t="e">
        <f ca="1">IF('Шестипредметные наборы'!$G16 &gt;=Параметры!$A$2,"{"&amp;'Шестипредметные наборы'!C16&amp;"}","")</f>
        <v>#N/A</v>
      </c>
      <c r="C3196" t="e">
        <f ca="1">'Шестипредметные наборы'!$G16/COUNT('Список покупок'!$A$2:$A$31)</f>
        <v>#N/A</v>
      </c>
      <c r="D3196" t="e">
        <f ca="1">'Шестипредметные наборы'!$G16/INDIRECT(ADDRESS(MATCH(A3196,Таблицы!$AB$3:$AB$254)+1,6,,,Таблицы!$AB$1))</f>
        <v>#N/A</v>
      </c>
      <c r="E3196" s="5" t="e">
        <f t="shared" ca="1" si="49"/>
        <v>#N/A</v>
      </c>
    </row>
    <row r="3197" spans="1:5" hidden="1" x14ac:dyDescent="0.3">
      <c r="A3197" t="e">
        <f ca="1">IF('Шестипредметные наборы'!$G17 &gt;=Параметры!$A$2,"{"&amp;'Шестипредметные наборы'!A17&amp;", "&amp;'Шестипредметные наборы'!B17&amp;", "&amp;'Шестипредметные наборы'!D17&amp;", "&amp;'Шестипредметные наборы'!E17&amp;", "&amp;'Шестипредметные наборы'!F17&amp;"}","")</f>
        <v>#N/A</v>
      </c>
      <c r="B3197" t="e">
        <f ca="1">IF('Шестипредметные наборы'!$G17 &gt;=Параметры!$A$2,"{"&amp;'Шестипредметные наборы'!C17&amp;"}","")</f>
        <v>#N/A</v>
      </c>
      <c r="C3197" t="e">
        <f ca="1">'Шестипредметные наборы'!$G17/COUNT('Список покупок'!$A$2:$A$31)</f>
        <v>#N/A</v>
      </c>
      <c r="D3197" t="e">
        <f ca="1">'Шестипредметные наборы'!$G17/INDIRECT(ADDRESS(MATCH(A3197,Таблицы!$AB$3:$AB$254)+1,6,,,Таблицы!$AB$1))</f>
        <v>#N/A</v>
      </c>
      <c r="E3197" s="5" t="e">
        <f t="shared" ca="1" si="49"/>
        <v>#N/A</v>
      </c>
    </row>
    <row r="3198" spans="1:5" hidden="1" x14ac:dyDescent="0.3">
      <c r="A3198" t="e">
        <f ca="1">IF('Шестипредметные наборы'!$G18 &gt;=Параметры!$A$2,"{"&amp;'Шестипредметные наборы'!A18&amp;", "&amp;'Шестипредметные наборы'!B18&amp;", "&amp;'Шестипредметные наборы'!D18&amp;", "&amp;'Шестипредметные наборы'!E18&amp;", "&amp;'Шестипредметные наборы'!F18&amp;"}","")</f>
        <v>#N/A</v>
      </c>
      <c r="B3198" t="e">
        <f ca="1">IF('Шестипредметные наборы'!$G18 &gt;=Параметры!$A$2,"{"&amp;'Шестипредметные наборы'!C18&amp;"}","")</f>
        <v>#N/A</v>
      </c>
      <c r="C3198" t="e">
        <f ca="1">'Шестипредметные наборы'!$G18/COUNT('Список покупок'!$A$2:$A$31)</f>
        <v>#N/A</v>
      </c>
      <c r="D3198" t="e">
        <f ca="1">'Шестипредметные наборы'!$G18/INDIRECT(ADDRESS(MATCH(A3198,Таблицы!$AB$3:$AB$254)+1,6,,,Таблицы!$AB$1))</f>
        <v>#N/A</v>
      </c>
      <c r="E3198" s="5" t="e">
        <f t="shared" ca="1" si="49"/>
        <v>#N/A</v>
      </c>
    </row>
    <row r="3199" spans="1:5" hidden="1" x14ac:dyDescent="0.3">
      <c r="A3199" t="e">
        <f ca="1">IF('Шестипредметные наборы'!$G19 &gt;=Параметры!$A$2,"{"&amp;'Шестипредметные наборы'!A19&amp;", "&amp;'Шестипредметные наборы'!B19&amp;", "&amp;'Шестипредметные наборы'!D19&amp;", "&amp;'Шестипредметные наборы'!E19&amp;", "&amp;'Шестипредметные наборы'!F19&amp;"}","")</f>
        <v>#N/A</v>
      </c>
      <c r="B3199" t="e">
        <f ca="1">IF('Шестипредметные наборы'!$G19 &gt;=Параметры!$A$2,"{"&amp;'Шестипредметные наборы'!C19&amp;"}","")</f>
        <v>#N/A</v>
      </c>
      <c r="C3199" t="e">
        <f ca="1">'Шестипредметные наборы'!$G19/COUNT('Список покупок'!$A$2:$A$31)</f>
        <v>#N/A</v>
      </c>
      <c r="D3199" t="e">
        <f ca="1">'Шестипредметные наборы'!$G19/INDIRECT(ADDRESS(MATCH(A3199,Таблицы!$AB$3:$AB$254)+1,6,,,Таблицы!$AB$1))</f>
        <v>#N/A</v>
      </c>
      <c r="E3199" s="5" t="e">
        <f t="shared" ca="1" si="49"/>
        <v>#N/A</v>
      </c>
    </row>
    <row r="3200" spans="1:5" hidden="1" x14ac:dyDescent="0.3">
      <c r="A3200" t="e">
        <f ca="1">IF('Шестипредметные наборы'!$G20 &gt;=Параметры!$A$2,"{"&amp;'Шестипредметные наборы'!A20&amp;", "&amp;'Шестипредметные наборы'!B20&amp;", "&amp;'Шестипредметные наборы'!D20&amp;", "&amp;'Шестипредметные наборы'!E20&amp;", "&amp;'Шестипредметные наборы'!F20&amp;"}","")</f>
        <v>#N/A</v>
      </c>
      <c r="B3200" t="e">
        <f ca="1">IF('Шестипредметные наборы'!$G20 &gt;=Параметры!$A$2,"{"&amp;'Шестипредметные наборы'!C20&amp;"}","")</f>
        <v>#N/A</v>
      </c>
      <c r="C3200" t="e">
        <f ca="1">'Шестипредметные наборы'!$G20/COUNT('Список покупок'!$A$2:$A$31)</f>
        <v>#N/A</v>
      </c>
      <c r="D3200" t="e">
        <f ca="1">'Шестипредметные наборы'!$G20/INDIRECT(ADDRESS(MATCH(A3200,Таблицы!$AB$3:$AB$254)+1,6,,,Таблицы!$AB$1))</f>
        <v>#N/A</v>
      </c>
      <c r="E3200" s="5" t="e">
        <f t="shared" ca="1" si="49"/>
        <v>#N/A</v>
      </c>
    </row>
    <row r="3201" spans="1:5" hidden="1" x14ac:dyDescent="0.3">
      <c r="A3201" t="e">
        <f ca="1">IF('Шестипредметные наборы'!$G21 &gt;=Параметры!$A$2,"{"&amp;'Шестипредметные наборы'!A21&amp;", "&amp;'Шестипредметные наборы'!B21&amp;", "&amp;'Шестипредметные наборы'!D21&amp;", "&amp;'Шестипредметные наборы'!E21&amp;", "&amp;'Шестипредметные наборы'!F21&amp;"}","")</f>
        <v>#N/A</v>
      </c>
      <c r="B3201" t="e">
        <f ca="1">IF('Шестипредметные наборы'!$G21 &gt;=Параметры!$A$2,"{"&amp;'Шестипредметные наборы'!C21&amp;"}","")</f>
        <v>#N/A</v>
      </c>
      <c r="C3201" t="e">
        <f ca="1">'Шестипредметные наборы'!$G21/COUNT('Список покупок'!$A$2:$A$31)</f>
        <v>#N/A</v>
      </c>
      <c r="D3201" t="e">
        <f ca="1">'Шестипредметные наборы'!$G21/INDIRECT(ADDRESS(MATCH(A3201,Таблицы!$AB$3:$AB$254)+1,6,,,Таблицы!$AB$1))</f>
        <v>#N/A</v>
      </c>
      <c r="E3201" s="5" t="e">
        <f t="shared" ca="1" si="49"/>
        <v>#N/A</v>
      </c>
    </row>
    <row r="3202" spans="1:5" hidden="1" x14ac:dyDescent="0.3">
      <c r="A3202" t="e">
        <f ca="1">IF('Шестипредметные наборы'!$G22 &gt;=Параметры!$A$2,"{"&amp;'Шестипредметные наборы'!A22&amp;", "&amp;'Шестипредметные наборы'!B22&amp;", "&amp;'Шестипредметные наборы'!D22&amp;", "&amp;'Шестипредметные наборы'!E22&amp;", "&amp;'Шестипредметные наборы'!F22&amp;"}","")</f>
        <v>#N/A</v>
      </c>
      <c r="B3202" t="e">
        <f ca="1">IF('Шестипредметные наборы'!$G22 &gt;=Параметры!$A$2,"{"&amp;'Шестипредметные наборы'!C22&amp;"}","")</f>
        <v>#N/A</v>
      </c>
      <c r="C3202" t="e">
        <f ca="1">'Шестипредметные наборы'!$G22/COUNT('Список покупок'!$A$2:$A$31)</f>
        <v>#N/A</v>
      </c>
      <c r="D3202" t="e">
        <f ca="1">'Шестипредметные наборы'!$G22/INDIRECT(ADDRESS(MATCH(A3202,Таблицы!$AB$3:$AB$254)+1,6,,,Таблицы!$AB$1))</f>
        <v>#N/A</v>
      </c>
      <c r="E3202" s="5" t="e">
        <f t="shared" ca="1" si="49"/>
        <v>#N/A</v>
      </c>
    </row>
    <row r="3203" spans="1:5" hidden="1" x14ac:dyDescent="0.3">
      <c r="A3203" t="e">
        <f ca="1">IF('Шестипредметные наборы'!$G23 &gt;=Параметры!$A$2,"{"&amp;'Шестипредметные наборы'!A23&amp;", "&amp;'Шестипредметные наборы'!B23&amp;", "&amp;'Шестипредметные наборы'!D23&amp;", "&amp;'Шестипредметные наборы'!E23&amp;", "&amp;'Шестипредметные наборы'!F23&amp;"}","")</f>
        <v>#N/A</v>
      </c>
      <c r="B3203" t="e">
        <f ca="1">IF('Шестипредметные наборы'!$G23 &gt;=Параметры!$A$2,"{"&amp;'Шестипредметные наборы'!C23&amp;"}","")</f>
        <v>#N/A</v>
      </c>
      <c r="C3203" t="e">
        <f ca="1">'Шестипредметные наборы'!$G23/COUNT('Список покупок'!$A$2:$A$31)</f>
        <v>#N/A</v>
      </c>
      <c r="D3203" t="e">
        <f ca="1">'Шестипредметные наборы'!$G23/INDIRECT(ADDRESS(MATCH(A3203,Таблицы!$AB$3:$AB$254)+1,6,,,Таблицы!$AB$1))</f>
        <v>#N/A</v>
      </c>
      <c r="E3203" s="5" t="e">
        <f t="shared" ca="1" si="49"/>
        <v>#N/A</v>
      </c>
    </row>
    <row r="3204" spans="1:5" hidden="1" x14ac:dyDescent="0.3">
      <c r="A3204" t="e">
        <f ca="1">IF('Шестипредметные наборы'!$G24 &gt;=Параметры!$A$2,"{"&amp;'Шестипредметные наборы'!A24&amp;", "&amp;'Шестипредметные наборы'!B24&amp;", "&amp;'Шестипредметные наборы'!D24&amp;", "&amp;'Шестипредметные наборы'!E24&amp;", "&amp;'Шестипредметные наборы'!F24&amp;"}","")</f>
        <v>#N/A</v>
      </c>
      <c r="B3204" t="e">
        <f ca="1">IF('Шестипредметные наборы'!$G24 &gt;=Параметры!$A$2,"{"&amp;'Шестипредметные наборы'!C24&amp;"}","")</f>
        <v>#N/A</v>
      </c>
      <c r="C3204" t="e">
        <f ca="1">'Шестипредметные наборы'!$G24/COUNT('Список покупок'!$A$2:$A$31)</f>
        <v>#N/A</v>
      </c>
      <c r="D3204" t="e">
        <f ca="1">'Шестипредметные наборы'!$G24/INDIRECT(ADDRESS(MATCH(A3204,Таблицы!$AB$3:$AB$254)+1,6,,,Таблицы!$AB$1))</f>
        <v>#N/A</v>
      </c>
      <c r="E3204" s="5" t="e">
        <f t="shared" ca="1" si="49"/>
        <v>#N/A</v>
      </c>
    </row>
    <row r="3205" spans="1:5" hidden="1" x14ac:dyDescent="0.3">
      <c r="A3205" t="e">
        <f ca="1">IF('Шестипредметные наборы'!$G25 &gt;=Параметры!$A$2,"{"&amp;'Шестипредметные наборы'!A25&amp;", "&amp;'Шестипредметные наборы'!B25&amp;", "&amp;'Шестипредметные наборы'!D25&amp;", "&amp;'Шестипредметные наборы'!E25&amp;", "&amp;'Шестипредметные наборы'!F25&amp;"}","")</f>
        <v>#N/A</v>
      </c>
      <c r="B3205" t="e">
        <f ca="1">IF('Шестипредметные наборы'!$G25 &gt;=Параметры!$A$2,"{"&amp;'Шестипредметные наборы'!C25&amp;"}","")</f>
        <v>#N/A</v>
      </c>
      <c r="C3205" t="e">
        <f ca="1">'Шестипредметные наборы'!$G25/COUNT('Список покупок'!$A$2:$A$31)</f>
        <v>#N/A</v>
      </c>
      <c r="D3205" t="e">
        <f ca="1">'Шестипредметные наборы'!$G25/INDIRECT(ADDRESS(MATCH(A3205,Таблицы!$AB$3:$AB$254)+1,6,,,Таблицы!$AB$1))</f>
        <v>#N/A</v>
      </c>
      <c r="E3205" s="5" t="e">
        <f t="shared" ref="E3205:E3268" ca="1" si="50">C3205*D3205</f>
        <v>#N/A</v>
      </c>
    </row>
    <row r="3206" spans="1:5" hidden="1" x14ac:dyDescent="0.3">
      <c r="A3206" t="e">
        <f ca="1">IF('Шестипредметные наборы'!$G26 &gt;=Параметры!$A$2,"{"&amp;'Шестипредметные наборы'!A26&amp;", "&amp;'Шестипредметные наборы'!B26&amp;", "&amp;'Шестипредметные наборы'!D26&amp;", "&amp;'Шестипредметные наборы'!E26&amp;", "&amp;'Шестипредметные наборы'!F26&amp;"}","")</f>
        <v>#N/A</v>
      </c>
      <c r="B3206" t="e">
        <f ca="1">IF('Шестипредметные наборы'!$G26 &gt;=Параметры!$A$2,"{"&amp;'Шестипредметные наборы'!C26&amp;"}","")</f>
        <v>#N/A</v>
      </c>
      <c r="C3206" t="e">
        <f ca="1">'Шестипредметные наборы'!$G26/COUNT('Список покупок'!$A$2:$A$31)</f>
        <v>#N/A</v>
      </c>
      <c r="D3206" t="e">
        <f ca="1">'Шестипредметные наборы'!$G26/INDIRECT(ADDRESS(MATCH(A3206,Таблицы!$AB$3:$AB$254)+1,6,,,Таблицы!$AB$1))</f>
        <v>#N/A</v>
      </c>
      <c r="E3206" s="5" t="e">
        <f t="shared" ca="1" si="50"/>
        <v>#N/A</v>
      </c>
    </row>
    <row r="3207" spans="1:5" hidden="1" x14ac:dyDescent="0.3">
      <c r="A3207" t="e">
        <f ca="1">IF('Шестипредметные наборы'!$G27 &gt;=Параметры!$A$2,"{"&amp;'Шестипредметные наборы'!A27&amp;", "&amp;'Шестипредметные наборы'!B27&amp;", "&amp;'Шестипредметные наборы'!D27&amp;", "&amp;'Шестипредметные наборы'!E27&amp;", "&amp;'Шестипредметные наборы'!F27&amp;"}","")</f>
        <v>#N/A</v>
      </c>
      <c r="B3207" t="e">
        <f ca="1">IF('Шестипредметные наборы'!$G27 &gt;=Параметры!$A$2,"{"&amp;'Шестипредметные наборы'!C27&amp;"}","")</f>
        <v>#N/A</v>
      </c>
      <c r="C3207" t="e">
        <f ca="1">'Шестипредметные наборы'!$G27/COUNT('Список покупок'!$A$2:$A$31)</f>
        <v>#N/A</v>
      </c>
      <c r="D3207" t="e">
        <f ca="1">'Шестипредметные наборы'!$G27/INDIRECT(ADDRESS(MATCH(A3207,Таблицы!$AB$3:$AB$254)+1,6,,,Таблицы!$AB$1))</f>
        <v>#N/A</v>
      </c>
      <c r="E3207" s="5" t="e">
        <f t="shared" ca="1" si="50"/>
        <v>#N/A</v>
      </c>
    </row>
    <row r="3208" spans="1:5" hidden="1" x14ac:dyDescent="0.3">
      <c r="A3208" t="e">
        <f ca="1">IF('Шестипредметные наборы'!$G28 &gt;=Параметры!$A$2,"{"&amp;'Шестипредметные наборы'!A28&amp;", "&amp;'Шестипредметные наборы'!B28&amp;", "&amp;'Шестипредметные наборы'!D28&amp;", "&amp;'Шестипредметные наборы'!E28&amp;", "&amp;'Шестипредметные наборы'!F28&amp;"}","")</f>
        <v>#N/A</v>
      </c>
      <c r="B3208" t="e">
        <f ca="1">IF('Шестипредметные наборы'!$G28 &gt;=Параметры!$A$2,"{"&amp;'Шестипредметные наборы'!C28&amp;"}","")</f>
        <v>#N/A</v>
      </c>
      <c r="C3208" t="e">
        <f ca="1">'Шестипредметные наборы'!$G28/COUNT('Список покупок'!$A$2:$A$31)</f>
        <v>#N/A</v>
      </c>
      <c r="D3208" t="e">
        <f ca="1">'Шестипредметные наборы'!$G28/INDIRECT(ADDRESS(MATCH(A3208,Таблицы!$AB$3:$AB$254)+1,6,,,Таблицы!$AB$1))</f>
        <v>#N/A</v>
      </c>
      <c r="E3208" s="5" t="e">
        <f t="shared" ca="1" si="50"/>
        <v>#N/A</v>
      </c>
    </row>
    <row r="3209" spans="1:5" hidden="1" x14ac:dyDescent="0.3">
      <c r="A3209" t="e">
        <f ca="1">IF('Шестипредметные наборы'!$G29 &gt;=Параметры!$A$2,"{"&amp;'Шестипредметные наборы'!A29&amp;", "&amp;'Шестипредметные наборы'!B29&amp;", "&amp;'Шестипредметные наборы'!D29&amp;", "&amp;'Шестипредметные наборы'!E29&amp;", "&amp;'Шестипредметные наборы'!F29&amp;"}","")</f>
        <v>#N/A</v>
      </c>
      <c r="B3209" t="e">
        <f ca="1">IF('Шестипредметные наборы'!$G29 &gt;=Параметры!$A$2,"{"&amp;'Шестипредметные наборы'!C29&amp;"}","")</f>
        <v>#N/A</v>
      </c>
      <c r="C3209" t="e">
        <f ca="1">'Шестипредметные наборы'!$G29/COUNT('Список покупок'!$A$2:$A$31)</f>
        <v>#N/A</v>
      </c>
      <c r="D3209" t="e">
        <f ca="1">'Шестипредметные наборы'!$G29/INDIRECT(ADDRESS(MATCH(A3209,Таблицы!$AB$3:$AB$254)+1,6,,,Таблицы!$AB$1))</f>
        <v>#N/A</v>
      </c>
      <c r="E3209" s="5" t="e">
        <f t="shared" ca="1" si="50"/>
        <v>#N/A</v>
      </c>
    </row>
    <row r="3210" spans="1:5" hidden="1" x14ac:dyDescent="0.3">
      <c r="A3210" t="e">
        <f ca="1">IF('Шестипредметные наборы'!$G30 &gt;=Параметры!$A$2,"{"&amp;'Шестипредметные наборы'!A30&amp;", "&amp;'Шестипредметные наборы'!B30&amp;", "&amp;'Шестипредметные наборы'!D30&amp;", "&amp;'Шестипредметные наборы'!E30&amp;", "&amp;'Шестипредметные наборы'!F30&amp;"}","")</f>
        <v>#N/A</v>
      </c>
      <c r="B3210" t="e">
        <f ca="1">IF('Шестипредметные наборы'!$G30 &gt;=Параметры!$A$2,"{"&amp;'Шестипредметные наборы'!C30&amp;"}","")</f>
        <v>#N/A</v>
      </c>
      <c r="C3210" t="e">
        <f ca="1">'Шестипредметные наборы'!$G30/COUNT('Список покупок'!$A$2:$A$31)</f>
        <v>#N/A</v>
      </c>
      <c r="D3210" t="e">
        <f ca="1">'Шестипредметные наборы'!$G30/INDIRECT(ADDRESS(MATCH(A3210,Таблицы!$AB$3:$AB$254)+1,6,,,Таблицы!$AB$1))</f>
        <v>#N/A</v>
      </c>
      <c r="E3210" s="5" t="e">
        <f t="shared" ca="1" si="50"/>
        <v>#N/A</v>
      </c>
    </row>
    <row r="3211" spans="1:5" hidden="1" x14ac:dyDescent="0.3">
      <c r="A3211" t="e">
        <f ca="1">IF('Шестипредметные наборы'!$G31 &gt;=Параметры!$A$2,"{"&amp;'Шестипредметные наборы'!A31&amp;", "&amp;'Шестипредметные наборы'!B31&amp;", "&amp;'Шестипредметные наборы'!D31&amp;", "&amp;'Шестипредметные наборы'!E31&amp;", "&amp;'Шестипредметные наборы'!F31&amp;"}","")</f>
        <v>#N/A</v>
      </c>
      <c r="B3211" t="e">
        <f ca="1">IF('Шестипредметные наборы'!$G31 &gt;=Параметры!$A$2,"{"&amp;'Шестипредметные наборы'!C31&amp;"}","")</f>
        <v>#N/A</v>
      </c>
      <c r="C3211" t="e">
        <f ca="1">'Шестипредметные наборы'!$G31/COUNT('Список покупок'!$A$2:$A$31)</f>
        <v>#N/A</v>
      </c>
      <c r="D3211" t="e">
        <f ca="1">'Шестипредметные наборы'!$G31/INDIRECT(ADDRESS(MATCH(A3211,Таблицы!$AB$3:$AB$254)+1,6,,,Таблицы!$AB$1))</f>
        <v>#N/A</v>
      </c>
      <c r="E3211" s="5" t="e">
        <f t="shared" ca="1" si="50"/>
        <v>#N/A</v>
      </c>
    </row>
    <row r="3212" spans="1:5" hidden="1" x14ac:dyDescent="0.3">
      <c r="A3212" t="e">
        <f ca="1">IF('Шестипредметные наборы'!$G32 &gt;=Параметры!$A$2,"{"&amp;'Шестипредметные наборы'!A32&amp;", "&amp;'Шестипредметные наборы'!B32&amp;", "&amp;'Шестипредметные наборы'!D32&amp;", "&amp;'Шестипредметные наборы'!E32&amp;", "&amp;'Шестипредметные наборы'!F32&amp;"}","")</f>
        <v>#N/A</v>
      </c>
      <c r="B3212" t="e">
        <f ca="1">IF('Шестипредметные наборы'!$G32 &gt;=Параметры!$A$2,"{"&amp;'Шестипредметные наборы'!C32&amp;"}","")</f>
        <v>#N/A</v>
      </c>
      <c r="C3212" t="e">
        <f ca="1">'Шестипредметные наборы'!$G32/COUNT('Список покупок'!$A$2:$A$31)</f>
        <v>#N/A</v>
      </c>
      <c r="D3212" t="e">
        <f ca="1">'Шестипредметные наборы'!$G32/INDIRECT(ADDRESS(MATCH(A3212,Таблицы!$AB$3:$AB$254)+1,6,,,Таблицы!$AB$1))</f>
        <v>#N/A</v>
      </c>
      <c r="E3212" s="5" t="e">
        <f t="shared" ca="1" si="50"/>
        <v>#N/A</v>
      </c>
    </row>
    <row r="3213" spans="1:5" hidden="1" x14ac:dyDescent="0.3">
      <c r="A3213" t="e">
        <f ca="1">IF('Шестипредметные наборы'!$G33 &gt;=Параметры!$A$2,"{"&amp;'Шестипредметные наборы'!A33&amp;", "&amp;'Шестипредметные наборы'!B33&amp;", "&amp;'Шестипредметные наборы'!D33&amp;", "&amp;'Шестипредметные наборы'!E33&amp;", "&amp;'Шестипредметные наборы'!F33&amp;"}","")</f>
        <v>#N/A</v>
      </c>
      <c r="B3213" t="e">
        <f ca="1">IF('Шестипредметные наборы'!$G33 &gt;=Параметры!$A$2,"{"&amp;'Шестипредметные наборы'!C33&amp;"}","")</f>
        <v>#N/A</v>
      </c>
      <c r="C3213" t="e">
        <f ca="1">'Шестипредметные наборы'!$G33/COUNT('Список покупок'!$A$2:$A$31)</f>
        <v>#N/A</v>
      </c>
      <c r="D3213" t="e">
        <f ca="1">'Шестипредметные наборы'!$G33/INDIRECT(ADDRESS(MATCH(A3213,Таблицы!$AB$3:$AB$254)+1,6,,,Таблицы!$AB$1))</f>
        <v>#N/A</v>
      </c>
      <c r="E3213" s="5" t="e">
        <f t="shared" ca="1" si="50"/>
        <v>#N/A</v>
      </c>
    </row>
    <row r="3214" spans="1:5" hidden="1" x14ac:dyDescent="0.3">
      <c r="A3214" t="e">
        <f ca="1">IF('Шестипредметные наборы'!$G34 &gt;=Параметры!$A$2,"{"&amp;'Шестипредметные наборы'!A34&amp;", "&amp;'Шестипредметные наборы'!B34&amp;", "&amp;'Шестипредметные наборы'!D34&amp;", "&amp;'Шестипредметные наборы'!E34&amp;", "&amp;'Шестипредметные наборы'!F34&amp;"}","")</f>
        <v>#N/A</v>
      </c>
      <c r="B3214" t="e">
        <f ca="1">IF('Шестипредметные наборы'!$G34 &gt;=Параметры!$A$2,"{"&amp;'Шестипредметные наборы'!C34&amp;"}","")</f>
        <v>#N/A</v>
      </c>
      <c r="C3214" t="e">
        <f ca="1">'Шестипредметные наборы'!$G34/COUNT('Список покупок'!$A$2:$A$31)</f>
        <v>#N/A</v>
      </c>
      <c r="D3214" t="e">
        <f ca="1">'Шестипредметные наборы'!$G34/INDIRECT(ADDRESS(MATCH(A3214,Таблицы!$AB$3:$AB$254)+1,6,,,Таблицы!$AB$1))</f>
        <v>#N/A</v>
      </c>
      <c r="E3214" s="5" t="e">
        <f t="shared" ca="1" si="50"/>
        <v>#N/A</v>
      </c>
    </row>
    <row r="3215" spans="1:5" hidden="1" x14ac:dyDescent="0.3">
      <c r="A3215" t="e">
        <f ca="1">IF('Шестипредметные наборы'!$G35 &gt;=Параметры!$A$2,"{"&amp;'Шестипредметные наборы'!A35&amp;", "&amp;'Шестипредметные наборы'!B35&amp;", "&amp;'Шестипредметные наборы'!D35&amp;", "&amp;'Шестипредметные наборы'!E35&amp;", "&amp;'Шестипредметные наборы'!F35&amp;"}","")</f>
        <v>#N/A</v>
      </c>
      <c r="B3215" t="e">
        <f ca="1">IF('Шестипредметные наборы'!$G35 &gt;=Параметры!$A$2,"{"&amp;'Шестипредметные наборы'!C35&amp;"}","")</f>
        <v>#N/A</v>
      </c>
      <c r="C3215" t="e">
        <f ca="1">'Шестипредметные наборы'!$G35/COUNT('Список покупок'!$A$2:$A$31)</f>
        <v>#N/A</v>
      </c>
      <c r="D3215" t="e">
        <f ca="1">'Шестипредметные наборы'!$G35/INDIRECT(ADDRESS(MATCH(A3215,Таблицы!$AB$3:$AB$254)+1,6,,,Таблицы!$AB$1))</f>
        <v>#N/A</v>
      </c>
      <c r="E3215" s="5" t="e">
        <f t="shared" ca="1" si="50"/>
        <v>#N/A</v>
      </c>
    </row>
    <row r="3216" spans="1:5" hidden="1" x14ac:dyDescent="0.3">
      <c r="A3216" t="e">
        <f ca="1">IF('Шестипредметные наборы'!$G36 &gt;=Параметры!$A$2,"{"&amp;'Шестипредметные наборы'!A36&amp;", "&amp;'Шестипредметные наборы'!B36&amp;", "&amp;'Шестипредметные наборы'!D36&amp;", "&amp;'Шестипредметные наборы'!E36&amp;", "&amp;'Шестипредметные наборы'!F36&amp;"}","")</f>
        <v>#N/A</v>
      </c>
      <c r="B3216" t="e">
        <f ca="1">IF('Шестипредметные наборы'!$G36 &gt;=Параметры!$A$2,"{"&amp;'Шестипредметные наборы'!C36&amp;"}","")</f>
        <v>#N/A</v>
      </c>
      <c r="C3216" t="e">
        <f ca="1">'Шестипредметные наборы'!$G36/COUNT('Список покупок'!$A$2:$A$31)</f>
        <v>#N/A</v>
      </c>
      <c r="D3216" t="e">
        <f ca="1">'Шестипредметные наборы'!$G36/INDIRECT(ADDRESS(MATCH(A3216,Таблицы!$AB$3:$AB$254)+1,6,,,Таблицы!$AB$1))</f>
        <v>#N/A</v>
      </c>
      <c r="E3216" s="5" t="e">
        <f t="shared" ca="1" si="50"/>
        <v>#N/A</v>
      </c>
    </row>
    <row r="3217" spans="1:5" hidden="1" x14ac:dyDescent="0.3">
      <c r="A3217" t="e">
        <f ca="1">IF('Шестипредметные наборы'!$G37 &gt;=Параметры!$A$2,"{"&amp;'Шестипредметные наборы'!A37&amp;", "&amp;'Шестипредметные наборы'!B37&amp;", "&amp;'Шестипредметные наборы'!D37&amp;", "&amp;'Шестипредметные наборы'!E37&amp;", "&amp;'Шестипредметные наборы'!F37&amp;"}","")</f>
        <v>#N/A</v>
      </c>
      <c r="B3217" t="e">
        <f ca="1">IF('Шестипредметные наборы'!$G37 &gt;=Параметры!$A$2,"{"&amp;'Шестипредметные наборы'!C37&amp;"}","")</f>
        <v>#N/A</v>
      </c>
      <c r="C3217" t="e">
        <f ca="1">'Шестипредметные наборы'!$G37/COUNT('Список покупок'!$A$2:$A$31)</f>
        <v>#N/A</v>
      </c>
      <c r="D3217" t="e">
        <f ca="1">'Шестипредметные наборы'!$G37/INDIRECT(ADDRESS(MATCH(A3217,Таблицы!$AB$3:$AB$254)+1,6,,,Таблицы!$AB$1))</f>
        <v>#N/A</v>
      </c>
      <c r="E3217" s="5" t="e">
        <f t="shared" ca="1" si="50"/>
        <v>#N/A</v>
      </c>
    </row>
    <row r="3218" spans="1:5" hidden="1" x14ac:dyDescent="0.3">
      <c r="A3218" t="e">
        <f ca="1">IF('Шестипредметные наборы'!$G38 &gt;=Параметры!$A$2,"{"&amp;'Шестипредметные наборы'!A38&amp;", "&amp;'Шестипредметные наборы'!B38&amp;", "&amp;'Шестипредметные наборы'!D38&amp;", "&amp;'Шестипредметные наборы'!E38&amp;", "&amp;'Шестипредметные наборы'!F38&amp;"}","")</f>
        <v>#N/A</v>
      </c>
      <c r="B3218" t="e">
        <f ca="1">IF('Шестипредметные наборы'!$G38 &gt;=Параметры!$A$2,"{"&amp;'Шестипредметные наборы'!C38&amp;"}","")</f>
        <v>#N/A</v>
      </c>
      <c r="C3218" t="e">
        <f ca="1">'Шестипредметные наборы'!$G38/COUNT('Список покупок'!$A$2:$A$31)</f>
        <v>#N/A</v>
      </c>
      <c r="D3218" t="e">
        <f ca="1">'Шестипредметные наборы'!$G38/INDIRECT(ADDRESS(MATCH(A3218,Таблицы!$AB$3:$AB$254)+1,6,,,Таблицы!$AB$1))</f>
        <v>#N/A</v>
      </c>
      <c r="E3218" s="5" t="e">
        <f t="shared" ca="1" si="50"/>
        <v>#N/A</v>
      </c>
    </row>
    <row r="3219" spans="1:5" hidden="1" x14ac:dyDescent="0.3">
      <c r="A3219" t="e">
        <f ca="1">IF('Шестипредметные наборы'!$G39 &gt;=Параметры!$A$2,"{"&amp;'Шестипредметные наборы'!A39&amp;", "&amp;'Шестипредметные наборы'!B39&amp;", "&amp;'Шестипредметные наборы'!D39&amp;", "&amp;'Шестипредметные наборы'!E39&amp;", "&amp;'Шестипредметные наборы'!F39&amp;"}","")</f>
        <v>#N/A</v>
      </c>
      <c r="B3219" t="e">
        <f ca="1">IF('Шестипредметные наборы'!$G39 &gt;=Параметры!$A$2,"{"&amp;'Шестипредметные наборы'!C39&amp;"}","")</f>
        <v>#N/A</v>
      </c>
      <c r="C3219" t="e">
        <f ca="1">'Шестипредметные наборы'!$G39/COUNT('Список покупок'!$A$2:$A$31)</f>
        <v>#N/A</v>
      </c>
      <c r="D3219" t="e">
        <f ca="1">'Шестипредметные наборы'!$G39/INDIRECT(ADDRESS(MATCH(A3219,Таблицы!$AB$3:$AB$254)+1,6,,,Таблицы!$AB$1))</f>
        <v>#N/A</v>
      </c>
      <c r="E3219" s="5" t="e">
        <f t="shared" ca="1" si="50"/>
        <v>#N/A</v>
      </c>
    </row>
    <row r="3220" spans="1:5" hidden="1" x14ac:dyDescent="0.3">
      <c r="A3220" t="e">
        <f ca="1">IF('Шестипредметные наборы'!$G40 &gt;=Параметры!$A$2,"{"&amp;'Шестипредметные наборы'!A40&amp;", "&amp;'Шестипредметные наборы'!B40&amp;", "&amp;'Шестипредметные наборы'!D40&amp;", "&amp;'Шестипредметные наборы'!E40&amp;", "&amp;'Шестипредметные наборы'!F40&amp;"}","")</f>
        <v>#N/A</v>
      </c>
      <c r="B3220" t="e">
        <f ca="1">IF('Шестипредметные наборы'!$G40 &gt;=Параметры!$A$2,"{"&amp;'Шестипредметные наборы'!C40&amp;"}","")</f>
        <v>#N/A</v>
      </c>
      <c r="C3220" t="e">
        <f ca="1">'Шестипредметные наборы'!$G40/COUNT('Список покупок'!$A$2:$A$31)</f>
        <v>#N/A</v>
      </c>
      <c r="D3220" t="e">
        <f ca="1">'Шестипредметные наборы'!$G40/INDIRECT(ADDRESS(MATCH(A3220,Таблицы!$AB$3:$AB$254)+1,6,,,Таблицы!$AB$1))</f>
        <v>#N/A</v>
      </c>
      <c r="E3220" s="5" t="e">
        <f t="shared" ca="1" si="50"/>
        <v>#N/A</v>
      </c>
    </row>
    <row r="3221" spans="1:5" hidden="1" x14ac:dyDescent="0.3">
      <c r="A3221" t="e">
        <f ca="1">IF('Шестипредметные наборы'!$G41 &gt;=Параметры!$A$2,"{"&amp;'Шестипредметные наборы'!A41&amp;", "&amp;'Шестипредметные наборы'!B41&amp;", "&amp;'Шестипредметные наборы'!D41&amp;", "&amp;'Шестипредметные наборы'!E41&amp;", "&amp;'Шестипредметные наборы'!F41&amp;"}","")</f>
        <v>#N/A</v>
      </c>
      <c r="B3221" t="e">
        <f ca="1">IF('Шестипредметные наборы'!$G41 &gt;=Параметры!$A$2,"{"&amp;'Шестипредметные наборы'!C41&amp;"}","")</f>
        <v>#N/A</v>
      </c>
      <c r="C3221" t="e">
        <f ca="1">'Шестипредметные наборы'!$G41/COUNT('Список покупок'!$A$2:$A$31)</f>
        <v>#N/A</v>
      </c>
      <c r="D3221" t="e">
        <f ca="1">'Шестипредметные наборы'!$G41/INDIRECT(ADDRESS(MATCH(A3221,Таблицы!$AB$3:$AB$254)+1,6,,,Таблицы!$AB$1))</f>
        <v>#N/A</v>
      </c>
      <c r="E3221" s="5" t="e">
        <f t="shared" ca="1" si="50"/>
        <v>#N/A</v>
      </c>
    </row>
    <row r="3222" spans="1:5" hidden="1" x14ac:dyDescent="0.3">
      <c r="A3222" t="e">
        <f ca="1">IF('Шестипредметные наборы'!$G42 &gt;=Параметры!$A$2,"{"&amp;'Шестипредметные наборы'!A42&amp;", "&amp;'Шестипредметные наборы'!B42&amp;", "&amp;'Шестипредметные наборы'!D42&amp;", "&amp;'Шестипредметные наборы'!E42&amp;", "&amp;'Шестипредметные наборы'!F42&amp;"}","")</f>
        <v>#N/A</v>
      </c>
      <c r="B3222" t="e">
        <f ca="1">IF('Шестипредметные наборы'!$G42 &gt;=Параметры!$A$2,"{"&amp;'Шестипредметные наборы'!C42&amp;"}","")</f>
        <v>#N/A</v>
      </c>
      <c r="C3222" t="e">
        <f ca="1">'Шестипредметные наборы'!$G42/COUNT('Список покупок'!$A$2:$A$31)</f>
        <v>#N/A</v>
      </c>
      <c r="D3222" t="e">
        <f ca="1">'Шестипредметные наборы'!$G42/INDIRECT(ADDRESS(MATCH(A3222,Таблицы!$AB$3:$AB$254)+1,6,,,Таблицы!$AB$1))</f>
        <v>#N/A</v>
      </c>
      <c r="E3222" s="5" t="e">
        <f t="shared" ca="1" si="50"/>
        <v>#N/A</v>
      </c>
    </row>
    <row r="3223" spans="1:5" hidden="1" x14ac:dyDescent="0.3">
      <c r="A3223" t="e">
        <f ca="1">IF('Шестипредметные наборы'!$G43 &gt;=Параметры!$A$2,"{"&amp;'Шестипредметные наборы'!A43&amp;", "&amp;'Шестипредметные наборы'!B43&amp;", "&amp;'Шестипредметные наборы'!D43&amp;", "&amp;'Шестипредметные наборы'!E43&amp;", "&amp;'Шестипредметные наборы'!F43&amp;"}","")</f>
        <v>#N/A</v>
      </c>
      <c r="B3223" t="e">
        <f ca="1">IF('Шестипредметные наборы'!$G43 &gt;=Параметры!$A$2,"{"&amp;'Шестипредметные наборы'!C43&amp;"}","")</f>
        <v>#N/A</v>
      </c>
      <c r="C3223" t="e">
        <f ca="1">'Шестипредметные наборы'!$G43/COUNT('Список покупок'!$A$2:$A$31)</f>
        <v>#N/A</v>
      </c>
      <c r="D3223" t="e">
        <f ca="1">'Шестипредметные наборы'!$G43/INDIRECT(ADDRESS(MATCH(A3223,Таблицы!$AB$3:$AB$254)+1,6,,,Таблицы!$AB$1))</f>
        <v>#N/A</v>
      </c>
      <c r="E3223" s="5" t="e">
        <f t="shared" ca="1" si="50"/>
        <v>#N/A</v>
      </c>
    </row>
    <row r="3224" spans="1:5" hidden="1" x14ac:dyDescent="0.3">
      <c r="A3224" t="e">
        <f ca="1">IF('Шестипредметные наборы'!$G44 &gt;=Параметры!$A$2,"{"&amp;'Шестипредметные наборы'!A44&amp;", "&amp;'Шестипредметные наборы'!B44&amp;", "&amp;'Шестипредметные наборы'!D44&amp;", "&amp;'Шестипредметные наборы'!E44&amp;", "&amp;'Шестипредметные наборы'!F44&amp;"}","")</f>
        <v>#N/A</v>
      </c>
      <c r="B3224" t="e">
        <f ca="1">IF('Шестипредметные наборы'!$G44 &gt;=Параметры!$A$2,"{"&amp;'Шестипредметные наборы'!C44&amp;"}","")</f>
        <v>#N/A</v>
      </c>
      <c r="C3224" t="e">
        <f ca="1">'Шестипредметные наборы'!$G44/COUNT('Список покупок'!$A$2:$A$31)</f>
        <v>#N/A</v>
      </c>
      <c r="D3224" t="e">
        <f ca="1">'Шестипредметные наборы'!$G44/INDIRECT(ADDRESS(MATCH(A3224,Таблицы!$AB$3:$AB$254)+1,6,,,Таблицы!$AB$1))</f>
        <v>#N/A</v>
      </c>
      <c r="E3224" s="5" t="e">
        <f t="shared" ca="1" si="50"/>
        <v>#N/A</v>
      </c>
    </row>
    <row r="3225" spans="1:5" hidden="1" x14ac:dyDescent="0.3">
      <c r="A3225" t="e">
        <f ca="1">IF('Шестипредметные наборы'!$G45 &gt;=Параметры!$A$2,"{"&amp;'Шестипредметные наборы'!A45&amp;", "&amp;'Шестипредметные наборы'!B45&amp;", "&amp;'Шестипредметные наборы'!D45&amp;", "&amp;'Шестипредметные наборы'!E45&amp;", "&amp;'Шестипредметные наборы'!F45&amp;"}","")</f>
        <v>#N/A</v>
      </c>
      <c r="B3225" t="e">
        <f ca="1">IF('Шестипредметные наборы'!$G45 &gt;=Параметры!$A$2,"{"&amp;'Шестипредметные наборы'!C45&amp;"}","")</f>
        <v>#N/A</v>
      </c>
      <c r="C3225" t="e">
        <f ca="1">'Шестипредметные наборы'!$G45/COUNT('Список покупок'!$A$2:$A$31)</f>
        <v>#N/A</v>
      </c>
      <c r="D3225" t="e">
        <f ca="1">'Шестипредметные наборы'!$G45/INDIRECT(ADDRESS(MATCH(A3225,Таблицы!$AB$3:$AB$254)+1,6,,,Таблицы!$AB$1))</f>
        <v>#N/A</v>
      </c>
      <c r="E3225" s="5" t="e">
        <f t="shared" ca="1" si="50"/>
        <v>#N/A</v>
      </c>
    </row>
    <row r="3226" spans="1:5" hidden="1" x14ac:dyDescent="0.3">
      <c r="A3226" t="e">
        <f ca="1">IF('Шестипредметные наборы'!$G46 &gt;=Параметры!$A$2,"{"&amp;'Шестипредметные наборы'!A46&amp;", "&amp;'Шестипредметные наборы'!B46&amp;", "&amp;'Шестипредметные наборы'!D46&amp;", "&amp;'Шестипредметные наборы'!E46&amp;", "&amp;'Шестипредметные наборы'!F46&amp;"}","")</f>
        <v>#N/A</v>
      </c>
      <c r="B3226" t="e">
        <f ca="1">IF('Шестипредметные наборы'!$G46 &gt;=Параметры!$A$2,"{"&amp;'Шестипредметные наборы'!C46&amp;"}","")</f>
        <v>#N/A</v>
      </c>
      <c r="C3226" t="e">
        <f ca="1">'Шестипредметные наборы'!$G46/COUNT('Список покупок'!$A$2:$A$31)</f>
        <v>#N/A</v>
      </c>
      <c r="D3226" t="e">
        <f ca="1">'Шестипредметные наборы'!$G46/INDIRECT(ADDRESS(MATCH(A3226,Таблицы!$AB$3:$AB$254)+1,6,,,Таблицы!$AB$1))</f>
        <v>#N/A</v>
      </c>
      <c r="E3226" s="5" t="e">
        <f t="shared" ca="1" si="50"/>
        <v>#N/A</v>
      </c>
    </row>
    <row r="3227" spans="1:5" hidden="1" x14ac:dyDescent="0.3">
      <c r="A3227" t="e">
        <f ca="1">IF('Шестипредметные наборы'!$G47 &gt;=Параметры!$A$2,"{"&amp;'Шестипредметные наборы'!A47&amp;", "&amp;'Шестипредметные наборы'!B47&amp;", "&amp;'Шестипредметные наборы'!D47&amp;", "&amp;'Шестипредметные наборы'!E47&amp;", "&amp;'Шестипредметные наборы'!F47&amp;"}","")</f>
        <v>#N/A</v>
      </c>
      <c r="B3227" t="e">
        <f ca="1">IF('Шестипредметные наборы'!$G47 &gt;=Параметры!$A$2,"{"&amp;'Шестипредметные наборы'!C47&amp;"}","")</f>
        <v>#N/A</v>
      </c>
      <c r="C3227" t="e">
        <f ca="1">'Шестипредметные наборы'!$G47/COUNT('Список покупок'!$A$2:$A$31)</f>
        <v>#N/A</v>
      </c>
      <c r="D3227" t="e">
        <f ca="1">'Шестипредметные наборы'!$G47/INDIRECT(ADDRESS(MATCH(A3227,Таблицы!$AB$3:$AB$254)+1,6,,,Таблицы!$AB$1))</f>
        <v>#N/A</v>
      </c>
      <c r="E3227" s="5" t="e">
        <f t="shared" ca="1" si="50"/>
        <v>#N/A</v>
      </c>
    </row>
    <row r="3228" spans="1:5" hidden="1" x14ac:dyDescent="0.3">
      <c r="A3228" t="e">
        <f ca="1">IF('Шестипредметные наборы'!$G48 &gt;=Параметры!$A$2,"{"&amp;'Шестипредметные наборы'!A48&amp;", "&amp;'Шестипредметные наборы'!B48&amp;", "&amp;'Шестипредметные наборы'!D48&amp;", "&amp;'Шестипредметные наборы'!E48&amp;", "&amp;'Шестипредметные наборы'!F48&amp;"}","")</f>
        <v>#N/A</v>
      </c>
      <c r="B3228" t="e">
        <f ca="1">IF('Шестипредметные наборы'!$G48 &gt;=Параметры!$A$2,"{"&amp;'Шестипредметные наборы'!C48&amp;"}","")</f>
        <v>#N/A</v>
      </c>
      <c r="C3228" t="e">
        <f ca="1">'Шестипредметные наборы'!$G48/COUNT('Список покупок'!$A$2:$A$31)</f>
        <v>#N/A</v>
      </c>
      <c r="D3228" t="e">
        <f ca="1">'Шестипредметные наборы'!$G48/INDIRECT(ADDRESS(MATCH(A3228,Таблицы!$AB$3:$AB$254)+1,6,,,Таблицы!$AB$1))</f>
        <v>#N/A</v>
      </c>
      <c r="E3228" s="5" t="e">
        <f t="shared" ca="1" si="50"/>
        <v>#N/A</v>
      </c>
    </row>
    <row r="3229" spans="1:5" hidden="1" x14ac:dyDescent="0.3">
      <c r="A3229" t="e">
        <f ca="1">IF('Шестипредметные наборы'!$G49 &gt;=Параметры!$A$2,"{"&amp;'Шестипредметные наборы'!A49&amp;", "&amp;'Шестипредметные наборы'!B49&amp;", "&amp;'Шестипредметные наборы'!D49&amp;", "&amp;'Шестипредметные наборы'!E49&amp;", "&amp;'Шестипредметные наборы'!F49&amp;"}","")</f>
        <v>#N/A</v>
      </c>
      <c r="B3229" t="e">
        <f ca="1">IF('Шестипредметные наборы'!$G49 &gt;=Параметры!$A$2,"{"&amp;'Шестипредметные наборы'!C49&amp;"}","")</f>
        <v>#N/A</v>
      </c>
      <c r="C3229" t="e">
        <f ca="1">'Шестипредметные наборы'!$G49/COUNT('Список покупок'!$A$2:$A$31)</f>
        <v>#N/A</v>
      </c>
      <c r="D3229" t="e">
        <f ca="1">'Шестипредметные наборы'!$G49/INDIRECT(ADDRESS(MATCH(A3229,Таблицы!$AB$3:$AB$254)+1,6,,,Таблицы!$AB$1))</f>
        <v>#N/A</v>
      </c>
      <c r="E3229" s="5" t="e">
        <f t="shared" ca="1" si="50"/>
        <v>#N/A</v>
      </c>
    </row>
    <row r="3230" spans="1:5" hidden="1" x14ac:dyDescent="0.3">
      <c r="A3230" t="e">
        <f ca="1">IF('Шестипредметные наборы'!$G50 &gt;=Параметры!$A$2,"{"&amp;'Шестипредметные наборы'!A50&amp;", "&amp;'Шестипредметные наборы'!B50&amp;", "&amp;'Шестипредметные наборы'!D50&amp;", "&amp;'Шестипредметные наборы'!E50&amp;", "&amp;'Шестипредметные наборы'!F50&amp;"}","")</f>
        <v>#N/A</v>
      </c>
      <c r="B3230" t="e">
        <f ca="1">IF('Шестипредметные наборы'!$G50 &gt;=Параметры!$A$2,"{"&amp;'Шестипредметные наборы'!C50&amp;"}","")</f>
        <v>#N/A</v>
      </c>
      <c r="C3230" t="e">
        <f ca="1">'Шестипредметные наборы'!$G50/COUNT('Список покупок'!$A$2:$A$31)</f>
        <v>#N/A</v>
      </c>
      <c r="D3230" t="e">
        <f ca="1">'Шестипредметные наборы'!$G50/INDIRECT(ADDRESS(MATCH(A3230,Таблицы!$AB$3:$AB$254)+1,6,,,Таблицы!$AB$1))</f>
        <v>#N/A</v>
      </c>
      <c r="E3230" s="5" t="e">
        <f t="shared" ca="1" si="50"/>
        <v>#N/A</v>
      </c>
    </row>
    <row r="3231" spans="1:5" hidden="1" x14ac:dyDescent="0.3">
      <c r="A3231" t="e">
        <f ca="1">IF('Шестипредметные наборы'!$G51 &gt;=Параметры!$A$2,"{"&amp;'Шестипредметные наборы'!A51&amp;", "&amp;'Шестипредметные наборы'!B51&amp;", "&amp;'Шестипредметные наборы'!D51&amp;", "&amp;'Шестипредметные наборы'!E51&amp;", "&amp;'Шестипредметные наборы'!F51&amp;"}","")</f>
        <v>#N/A</v>
      </c>
      <c r="B3231" t="e">
        <f ca="1">IF('Шестипредметные наборы'!$G51 &gt;=Параметры!$A$2,"{"&amp;'Шестипредметные наборы'!C51&amp;"}","")</f>
        <v>#N/A</v>
      </c>
      <c r="C3231" t="e">
        <f ca="1">'Шестипредметные наборы'!$G51/COUNT('Список покупок'!$A$2:$A$31)</f>
        <v>#N/A</v>
      </c>
      <c r="D3231" t="e">
        <f ca="1">'Шестипредметные наборы'!$G51/INDIRECT(ADDRESS(MATCH(A3231,Таблицы!$AB$3:$AB$254)+1,6,,,Таблицы!$AB$1))</f>
        <v>#N/A</v>
      </c>
      <c r="E3231" s="5" t="e">
        <f t="shared" ca="1" si="50"/>
        <v>#N/A</v>
      </c>
    </row>
    <row r="3232" spans="1:5" hidden="1" x14ac:dyDescent="0.3">
      <c r="A3232" t="e">
        <f ca="1">IF('Шестипредметные наборы'!$G52 &gt;=Параметры!$A$2,"{"&amp;'Шестипредметные наборы'!A52&amp;", "&amp;'Шестипредметные наборы'!B52&amp;", "&amp;'Шестипредметные наборы'!D52&amp;", "&amp;'Шестипредметные наборы'!E52&amp;", "&amp;'Шестипредметные наборы'!F52&amp;"}","")</f>
        <v>#N/A</v>
      </c>
      <c r="B3232" t="e">
        <f ca="1">IF('Шестипредметные наборы'!$G52 &gt;=Параметры!$A$2,"{"&amp;'Шестипредметные наборы'!C52&amp;"}","")</f>
        <v>#N/A</v>
      </c>
      <c r="C3232" t="e">
        <f ca="1">'Шестипредметные наборы'!$G52/COUNT('Список покупок'!$A$2:$A$31)</f>
        <v>#N/A</v>
      </c>
      <c r="D3232" t="e">
        <f ca="1">'Шестипредметные наборы'!$G52/INDIRECT(ADDRESS(MATCH(A3232,Таблицы!$AB$3:$AB$254)+1,6,,,Таблицы!$AB$1))</f>
        <v>#N/A</v>
      </c>
      <c r="E3232" s="5" t="e">
        <f t="shared" ca="1" si="50"/>
        <v>#N/A</v>
      </c>
    </row>
    <row r="3233" spans="1:5" hidden="1" x14ac:dyDescent="0.3">
      <c r="A3233" t="e">
        <f ca="1">IF('Шестипредметные наборы'!$G53 &gt;=Параметры!$A$2,"{"&amp;'Шестипредметные наборы'!A53&amp;", "&amp;'Шестипредметные наборы'!B53&amp;", "&amp;'Шестипредметные наборы'!D53&amp;", "&amp;'Шестипредметные наборы'!E53&amp;", "&amp;'Шестипредметные наборы'!F53&amp;"}","")</f>
        <v>#N/A</v>
      </c>
      <c r="B3233" t="e">
        <f ca="1">IF('Шестипредметные наборы'!$G53 &gt;=Параметры!$A$2,"{"&amp;'Шестипредметные наборы'!C53&amp;"}","")</f>
        <v>#N/A</v>
      </c>
      <c r="C3233" t="e">
        <f ca="1">'Шестипредметные наборы'!$G53/COUNT('Список покупок'!$A$2:$A$31)</f>
        <v>#N/A</v>
      </c>
      <c r="D3233" t="e">
        <f ca="1">'Шестипредметные наборы'!$G53/INDIRECT(ADDRESS(MATCH(A3233,Таблицы!$AB$3:$AB$254)+1,6,,,Таблицы!$AB$1))</f>
        <v>#N/A</v>
      </c>
      <c r="E3233" s="5" t="e">
        <f t="shared" ca="1" si="50"/>
        <v>#N/A</v>
      </c>
    </row>
    <row r="3234" spans="1:5" hidden="1" x14ac:dyDescent="0.3">
      <c r="A3234" t="e">
        <f ca="1">IF('Шестипредметные наборы'!$G54 &gt;=Параметры!$A$2,"{"&amp;'Шестипредметные наборы'!A54&amp;", "&amp;'Шестипредметные наборы'!B54&amp;", "&amp;'Шестипредметные наборы'!D54&amp;", "&amp;'Шестипредметные наборы'!E54&amp;", "&amp;'Шестипредметные наборы'!F54&amp;"}","")</f>
        <v>#N/A</v>
      </c>
      <c r="B3234" t="e">
        <f ca="1">IF('Шестипредметные наборы'!$G54 &gt;=Параметры!$A$2,"{"&amp;'Шестипредметные наборы'!C54&amp;"}","")</f>
        <v>#N/A</v>
      </c>
      <c r="C3234" t="e">
        <f ca="1">'Шестипредметные наборы'!$G54/COUNT('Список покупок'!$A$2:$A$31)</f>
        <v>#N/A</v>
      </c>
      <c r="D3234" t="e">
        <f ca="1">'Шестипредметные наборы'!$G54/INDIRECT(ADDRESS(MATCH(A3234,Таблицы!$AB$3:$AB$254)+1,6,,,Таблицы!$AB$1))</f>
        <v>#N/A</v>
      </c>
      <c r="E3234" s="5" t="e">
        <f t="shared" ca="1" si="50"/>
        <v>#N/A</v>
      </c>
    </row>
    <row r="3235" spans="1:5" hidden="1" x14ac:dyDescent="0.3">
      <c r="A3235" t="e">
        <f ca="1">IF('Шестипредметные наборы'!$G55 &gt;=Параметры!$A$2,"{"&amp;'Шестипредметные наборы'!A55&amp;", "&amp;'Шестипредметные наборы'!B55&amp;", "&amp;'Шестипредметные наборы'!D55&amp;", "&amp;'Шестипредметные наборы'!E55&amp;", "&amp;'Шестипредметные наборы'!F55&amp;"}","")</f>
        <v>#N/A</v>
      </c>
      <c r="B3235" t="e">
        <f ca="1">IF('Шестипредметные наборы'!$G55 &gt;=Параметры!$A$2,"{"&amp;'Шестипредметные наборы'!C55&amp;"}","")</f>
        <v>#N/A</v>
      </c>
      <c r="C3235" t="e">
        <f ca="1">'Шестипредметные наборы'!$G55/COUNT('Список покупок'!$A$2:$A$31)</f>
        <v>#N/A</v>
      </c>
      <c r="D3235" t="e">
        <f ca="1">'Шестипредметные наборы'!$G55/INDIRECT(ADDRESS(MATCH(A3235,Таблицы!$AB$3:$AB$254)+1,6,,,Таблицы!$AB$1))</f>
        <v>#N/A</v>
      </c>
      <c r="E3235" s="5" t="e">
        <f t="shared" ca="1" si="50"/>
        <v>#N/A</v>
      </c>
    </row>
    <row r="3236" spans="1:5" hidden="1" x14ac:dyDescent="0.3">
      <c r="A3236" t="e">
        <f ca="1">IF('Шестипредметные наборы'!$G56 &gt;=Параметры!$A$2,"{"&amp;'Шестипредметные наборы'!A56&amp;", "&amp;'Шестипредметные наборы'!B56&amp;", "&amp;'Шестипредметные наборы'!D56&amp;", "&amp;'Шестипредметные наборы'!E56&amp;", "&amp;'Шестипредметные наборы'!F56&amp;"}","")</f>
        <v>#N/A</v>
      </c>
      <c r="B3236" t="e">
        <f ca="1">IF('Шестипредметные наборы'!$G56 &gt;=Параметры!$A$2,"{"&amp;'Шестипредметные наборы'!C56&amp;"}","")</f>
        <v>#N/A</v>
      </c>
      <c r="C3236" t="e">
        <f ca="1">'Шестипредметные наборы'!$G56/COUNT('Список покупок'!$A$2:$A$31)</f>
        <v>#N/A</v>
      </c>
      <c r="D3236" t="e">
        <f ca="1">'Шестипредметные наборы'!$G56/INDIRECT(ADDRESS(MATCH(A3236,Таблицы!$AB$3:$AB$254)+1,6,,,Таблицы!$AB$1))</f>
        <v>#N/A</v>
      </c>
      <c r="E3236" s="5" t="e">
        <f t="shared" ca="1" si="50"/>
        <v>#N/A</v>
      </c>
    </row>
    <row r="3237" spans="1:5" hidden="1" x14ac:dyDescent="0.3">
      <c r="A3237" t="e">
        <f ca="1">IF('Шестипредметные наборы'!$G57 &gt;=Параметры!$A$2,"{"&amp;'Шестипредметные наборы'!A57&amp;", "&amp;'Шестипредметные наборы'!B57&amp;", "&amp;'Шестипредметные наборы'!D57&amp;", "&amp;'Шестипредметные наборы'!E57&amp;", "&amp;'Шестипредметные наборы'!F57&amp;"}","")</f>
        <v>#N/A</v>
      </c>
      <c r="B3237" t="e">
        <f ca="1">IF('Шестипредметные наборы'!$G57 &gt;=Параметры!$A$2,"{"&amp;'Шестипредметные наборы'!C57&amp;"}","")</f>
        <v>#N/A</v>
      </c>
      <c r="C3237" t="e">
        <f ca="1">'Шестипредметные наборы'!$G57/COUNT('Список покупок'!$A$2:$A$31)</f>
        <v>#N/A</v>
      </c>
      <c r="D3237" t="e">
        <f ca="1">'Шестипредметные наборы'!$G57/INDIRECT(ADDRESS(MATCH(A3237,Таблицы!$AB$3:$AB$254)+1,6,,,Таблицы!$AB$1))</f>
        <v>#N/A</v>
      </c>
      <c r="E3237" s="5" t="e">
        <f t="shared" ca="1" si="50"/>
        <v>#N/A</v>
      </c>
    </row>
    <row r="3238" spans="1:5" hidden="1" x14ac:dyDescent="0.3">
      <c r="A3238" t="e">
        <f ca="1">IF('Шестипредметные наборы'!$G58 &gt;=Параметры!$A$2,"{"&amp;'Шестипредметные наборы'!A58&amp;", "&amp;'Шестипредметные наборы'!B58&amp;", "&amp;'Шестипредметные наборы'!D58&amp;", "&amp;'Шестипредметные наборы'!E58&amp;", "&amp;'Шестипредметные наборы'!F58&amp;"}","")</f>
        <v>#N/A</v>
      </c>
      <c r="B3238" t="e">
        <f ca="1">IF('Шестипредметные наборы'!$G58 &gt;=Параметры!$A$2,"{"&amp;'Шестипредметные наборы'!C58&amp;"}","")</f>
        <v>#N/A</v>
      </c>
      <c r="C3238" t="e">
        <f ca="1">'Шестипредметные наборы'!$G58/COUNT('Список покупок'!$A$2:$A$31)</f>
        <v>#N/A</v>
      </c>
      <c r="D3238" t="e">
        <f ca="1">'Шестипредметные наборы'!$G58/INDIRECT(ADDRESS(MATCH(A3238,Таблицы!$AB$3:$AB$254)+1,6,,,Таблицы!$AB$1))</f>
        <v>#N/A</v>
      </c>
      <c r="E3238" s="5" t="e">
        <f t="shared" ca="1" si="50"/>
        <v>#N/A</v>
      </c>
    </row>
    <row r="3239" spans="1:5" hidden="1" x14ac:dyDescent="0.3">
      <c r="A3239" t="e">
        <f ca="1">IF('Шестипредметные наборы'!$G59 &gt;=Параметры!$A$2,"{"&amp;'Шестипредметные наборы'!A59&amp;", "&amp;'Шестипредметные наборы'!B59&amp;", "&amp;'Шестипредметные наборы'!D59&amp;", "&amp;'Шестипредметные наборы'!E59&amp;", "&amp;'Шестипредметные наборы'!F59&amp;"}","")</f>
        <v>#N/A</v>
      </c>
      <c r="B3239" t="e">
        <f ca="1">IF('Шестипредметные наборы'!$G59 &gt;=Параметры!$A$2,"{"&amp;'Шестипредметные наборы'!C59&amp;"}","")</f>
        <v>#N/A</v>
      </c>
      <c r="C3239" t="e">
        <f ca="1">'Шестипредметные наборы'!$G59/COUNT('Список покупок'!$A$2:$A$31)</f>
        <v>#N/A</v>
      </c>
      <c r="D3239" t="e">
        <f ca="1">'Шестипредметные наборы'!$G59/INDIRECT(ADDRESS(MATCH(A3239,Таблицы!$AB$3:$AB$254)+1,6,,,Таблицы!$AB$1))</f>
        <v>#N/A</v>
      </c>
      <c r="E3239" s="5" t="e">
        <f t="shared" ca="1" si="50"/>
        <v>#N/A</v>
      </c>
    </row>
    <row r="3240" spans="1:5" hidden="1" x14ac:dyDescent="0.3">
      <c r="A3240" t="e">
        <f ca="1">IF('Шестипредметные наборы'!$G60 &gt;=Параметры!$A$2,"{"&amp;'Шестипредметные наборы'!A60&amp;", "&amp;'Шестипредметные наборы'!B60&amp;", "&amp;'Шестипредметные наборы'!D60&amp;", "&amp;'Шестипредметные наборы'!E60&amp;", "&amp;'Шестипредметные наборы'!F60&amp;"}","")</f>
        <v>#N/A</v>
      </c>
      <c r="B3240" t="e">
        <f ca="1">IF('Шестипредметные наборы'!$G60 &gt;=Параметры!$A$2,"{"&amp;'Шестипредметные наборы'!C60&amp;"}","")</f>
        <v>#N/A</v>
      </c>
      <c r="C3240" t="e">
        <f ca="1">'Шестипредметные наборы'!$G60/COUNT('Список покупок'!$A$2:$A$31)</f>
        <v>#N/A</v>
      </c>
      <c r="D3240" t="e">
        <f ca="1">'Шестипредметные наборы'!$G60/INDIRECT(ADDRESS(MATCH(A3240,Таблицы!$AB$3:$AB$254)+1,6,,,Таблицы!$AB$1))</f>
        <v>#N/A</v>
      </c>
      <c r="E3240" s="5" t="e">
        <f t="shared" ca="1" si="50"/>
        <v>#N/A</v>
      </c>
    </row>
    <row r="3241" spans="1:5" hidden="1" x14ac:dyDescent="0.3">
      <c r="A3241" t="e">
        <f ca="1">IF('Шестипредметные наборы'!$G61 &gt;=Параметры!$A$2,"{"&amp;'Шестипредметные наборы'!A61&amp;", "&amp;'Шестипредметные наборы'!B61&amp;", "&amp;'Шестипредметные наборы'!D61&amp;", "&amp;'Шестипредметные наборы'!E61&amp;", "&amp;'Шестипредметные наборы'!F61&amp;"}","")</f>
        <v>#N/A</v>
      </c>
      <c r="B3241" t="e">
        <f ca="1">IF('Шестипредметные наборы'!$G61 &gt;=Параметры!$A$2,"{"&amp;'Шестипредметные наборы'!C61&amp;"}","")</f>
        <v>#N/A</v>
      </c>
      <c r="C3241" t="e">
        <f ca="1">'Шестипредметные наборы'!$G61/COUNT('Список покупок'!$A$2:$A$31)</f>
        <v>#N/A</v>
      </c>
      <c r="D3241" t="e">
        <f ca="1">'Шестипредметные наборы'!$G61/INDIRECT(ADDRESS(MATCH(A3241,Таблицы!$AB$3:$AB$254)+1,6,,,Таблицы!$AB$1))</f>
        <v>#N/A</v>
      </c>
      <c r="E3241" s="5" t="e">
        <f t="shared" ca="1" si="50"/>
        <v>#N/A</v>
      </c>
    </row>
    <row r="3242" spans="1:5" hidden="1" x14ac:dyDescent="0.3">
      <c r="A3242" t="e">
        <f ca="1">IF('Шестипредметные наборы'!$G62 &gt;=Параметры!$A$2,"{"&amp;'Шестипредметные наборы'!A62&amp;", "&amp;'Шестипредметные наборы'!B62&amp;", "&amp;'Шестипредметные наборы'!D62&amp;", "&amp;'Шестипредметные наборы'!E62&amp;", "&amp;'Шестипредметные наборы'!F62&amp;"}","")</f>
        <v>#N/A</v>
      </c>
      <c r="B3242" t="e">
        <f ca="1">IF('Шестипредметные наборы'!$G62 &gt;=Параметры!$A$2,"{"&amp;'Шестипредметные наборы'!C62&amp;"}","")</f>
        <v>#N/A</v>
      </c>
      <c r="C3242" t="e">
        <f ca="1">'Шестипредметные наборы'!$G62/COUNT('Список покупок'!$A$2:$A$31)</f>
        <v>#N/A</v>
      </c>
      <c r="D3242" t="e">
        <f ca="1">'Шестипредметные наборы'!$G62/INDIRECT(ADDRESS(MATCH(A3242,Таблицы!$AB$3:$AB$254)+1,6,,,Таблицы!$AB$1))</f>
        <v>#N/A</v>
      </c>
      <c r="E3242" s="5" t="e">
        <f t="shared" ca="1" si="50"/>
        <v>#N/A</v>
      </c>
    </row>
    <row r="3243" spans="1:5" hidden="1" x14ac:dyDescent="0.3">
      <c r="A3243" t="e">
        <f ca="1">IF('Шестипредметные наборы'!$G63 &gt;=Параметры!$A$2,"{"&amp;'Шестипредметные наборы'!A63&amp;", "&amp;'Шестипредметные наборы'!B63&amp;", "&amp;'Шестипредметные наборы'!D63&amp;", "&amp;'Шестипредметные наборы'!E63&amp;", "&amp;'Шестипредметные наборы'!F63&amp;"}","")</f>
        <v>#N/A</v>
      </c>
      <c r="B3243" t="e">
        <f ca="1">IF('Шестипредметные наборы'!$G63 &gt;=Параметры!$A$2,"{"&amp;'Шестипредметные наборы'!C63&amp;"}","")</f>
        <v>#N/A</v>
      </c>
      <c r="C3243" t="e">
        <f ca="1">'Шестипредметные наборы'!$G63/COUNT('Список покупок'!$A$2:$A$31)</f>
        <v>#N/A</v>
      </c>
      <c r="D3243" t="e">
        <f ca="1">'Шестипредметные наборы'!$G63/INDIRECT(ADDRESS(MATCH(A3243,Таблицы!$AB$3:$AB$254)+1,6,,,Таблицы!$AB$1))</f>
        <v>#N/A</v>
      </c>
      <c r="E3243" s="5" t="e">
        <f t="shared" ca="1" si="50"/>
        <v>#N/A</v>
      </c>
    </row>
    <row r="3244" spans="1:5" hidden="1" x14ac:dyDescent="0.3">
      <c r="A3244" t="e">
        <f ca="1">IF('Шестипредметные наборы'!$G64 &gt;=Параметры!$A$2,"{"&amp;'Шестипредметные наборы'!A64&amp;", "&amp;'Шестипредметные наборы'!B64&amp;", "&amp;'Шестипредметные наборы'!D64&amp;", "&amp;'Шестипредметные наборы'!E64&amp;", "&amp;'Шестипредметные наборы'!F64&amp;"}","")</f>
        <v>#N/A</v>
      </c>
      <c r="B3244" t="e">
        <f ca="1">IF('Шестипредметные наборы'!$G64 &gt;=Параметры!$A$2,"{"&amp;'Шестипредметные наборы'!C64&amp;"}","")</f>
        <v>#N/A</v>
      </c>
      <c r="C3244" t="e">
        <f ca="1">'Шестипредметные наборы'!$G64/COUNT('Список покупок'!$A$2:$A$31)</f>
        <v>#N/A</v>
      </c>
      <c r="D3244" t="e">
        <f ca="1">'Шестипредметные наборы'!$G64/INDIRECT(ADDRESS(MATCH(A3244,Таблицы!$AB$3:$AB$254)+1,6,,,Таблицы!$AB$1))</f>
        <v>#N/A</v>
      </c>
      <c r="E3244" s="5" t="e">
        <f t="shared" ca="1" si="50"/>
        <v>#N/A</v>
      </c>
    </row>
    <row r="3245" spans="1:5" hidden="1" x14ac:dyDescent="0.3">
      <c r="A3245" t="e">
        <f ca="1">IF('Шестипредметные наборы'!$G65 &gt;=Параметры!$A$2,"{"&amp;'Шестипредметные наборы'!A65&amp;", "&amp;'Шестипредметные наборы'!B65&amp;", "&amp;'Шестипредметные наборы'!D65&amp;", "&amp;'Шестипредметные наборы'!E65&amp;", "&amp;'Шестипредметные наборы'!F65&amp;"}","")</f>
        <v>#N/A</v>
      </c>
      <c r="B3245" t="e">
        <f ca="1">IF('Шестипредметные наборы'!$G65 &gt;=Параметры!$A$2,"{"&amp;'Шестипредметные наборы'!C65&amp;"}","")</f>
        <v>#N/A</v>
      </c>
      <c r="C3245" t="e">
        <f ca="1">'Шестипредметные наборы'!$G65/COUNT('Список покупок'!$A$2:$A$31)</f>
        <v>#N/A</v>
      </c>
      <c r="D3245" t="e">
        <f ca="1">'Шестипредметные наборы'!$G65/INDIRECT(ADDRESS(MATCH(A3245,Таблицы!$AB$3:$AB$254)+1,6,,,Таблицы!$AB$1))</f>
        <v>#N/A</v>
      </c>
      <c r="E3245" s="5" t="e">
        <f t="shared" ca="1" si="50"/>
        <v>#N/A</v>
      </c>
    </row>
    <row r="3246" spans="1:5" hidden="1" x14ac:dyDescent="0.3">
      <c r="A3246" t="e">
        <f ca="1">IF('Шестипредметные наборы'!$G66 &gt;=Параметры!$A$2,"{"&amp;'Шестипредметные наборы'!A66&amp;", "&amp;'Шестипредметные наборы'!B66&amp;", "&amp;'Шестипредметные наборы'!D66&amp;", "&amp;'Шестипредметные наборы'!E66&amp;", "&amp;'Шестипредметные наборы'!F66&amp;"}","")</f>
        <v>#N/A</v>
      </c>
      <c r="B3246" t="e">
        <f ca="1">IF('Шестипредметные наборы'!$G66 &gt;=Параметры!$A$2,"{"&amp;'Шестипредметные наборы'!C66&amp;"}","")</f>
        <v>#N/A</v>
      </c>
      <c r="C3246" t="e">
        <f ca="1">'Шестипредметные наборы'!$G66/COUNT('Список покупок'!$A$2:$A$31)</f>
        <v>#N/A</v>
      </c>
      <c r="D3246" t="e">
        <f ca="1">'Шестипредметные наборы'!$G66/INDIRECT(ADDRESS(MATCH(A3246,Таблицы!$AB$3:$AB$254)+1,6,,,Таблицы!$AB$1))</f>
        <v>#N/A</v>
      </c>
      <c r="E3246" s="5" t="e">
        <f t="shared" ca="1" si="50"/>
        <v>#N/A</v>
      </c>
    </row>
    <row r="3247" spans="1:5" hidden="1" x14ac:dyDescent="0.3">
      <c r="A3247" t="e">
        <f ca="1">IF('Шестипредметные наборы'!$G67 &gt;=Параметры!$A$2,"{"&amp;'Шестипредметные наборы'!A67&amp;", "&amp;'Шестипредметные наборы'!B67&amp;", "&amp;'Шестипредметные наборы'!D67&amp;", "&amp;'Шестипредметные наборы'!E67&amp;", "&amp;'Шестипредметные наборы'!F67&amp;"}","")</f>
        <v>#N/A</v>
      </c>
      <c r="B3247" t="e">
        <f ca="1">IF('Шестипредметные наборы'!$G67 &gt;=Параметры!$A$2,"{"&amp;'Шестипредметные наборы'!C67&amp;"}","")</f>
        <v>#N/A</v>
      </c>
      <c r="C3247" t="e">
        <f ca="1">'Шестипредметные наборы'!$G67/COUNT('Список покупок'!$A$2:$A$31)</f>
        <v>#N/A</v>
      </c>
      <c r="D3247" t="e">
        <f ca="1">'Шестипредметные наборы'!$G67/INDIRECT(ADDRESS(MATCH(A3247,Таблицы!$AB$3:$AB$254)+1,6,,,Таблицы!$AB$1))</f>
        <v>#N/A</v>
      </c>
      <c r="E3247" s="5" t="e">
        <f t="shared" ca="1" si="50"/>
        <v>#N/A</v>
      </c>
    </row>
    <row r="3248" spans="1:5" hidden="1" x14ac:dyDescent="0.3">
      <c r="A3248" t="e">
        <f ca="1">IF('Шестипредметные наборы'!$G68 &gt;=Параметры!$A$2,"{"&amp;'Шестипредметные наборы'!A68&amp;", "&amp;'Шестипредметные наборы'!B68&amp;", "&amp;'Шестипредметные наборы'!D68&amp;", "&amp;'Шестипредметные наборы'!E68&amp;", "&amp;'Шестипредметные наборы'!F68&amp;"}","")</f>
        <v>#N/A</v>
      </c>
      <c r="B3248" t="e">
        <f ca="1">IF('Шестипредметные наборы'!$G68 &gt;=Параметры!$A$2,"{"&amp;'Шестипредметные наборы'!C68&amp;"}","")</f>
        <v>#N/A</v>
      </c>
      <c r="C3248" t="e">
        <f ca="1">'Шестипредметные наборы'!$G68/COUNT('Список покупок'!$A$2:$A$31)</f>
        <v>#N/A</v>
      </c>
      <c r="D3248" t="e">
        <f ca="1">'Шестипредметные наборы'!$G68/INDIRECT(ADDRESS(MATCH(A3248,Таблицы!$AB$3:$AB$254)+1,6,,,Таблицы!$AB$1))</f>
        <v>#N/A</v>
      </c>
      <c r="E3248" s="5" t="e">
        <f t="shared" ca="1" si="50"/>
        <v>#N/A</v>
      </c>
    </row>
    <row r="3249" spans="1:5" hidden="1" x14ac:dyDescent="0.3">
      <c r="A3249" t="e">
        <f ca="1">IF('Шестипредметные наборы'!$G69 &gt;=Параметры!$A$2,"{"&amp;'Шестипредметные наборы'!A69&amp;", "&amp;'Шестипредметные наборы'!B69&amp;", "&amp;'Шестипредметные наборы'!D69&amp;", "&amp;'Шестипредметные наборы'!E69&amp;", "&amp;'Шестипредметные наборы'!F69&amp;"}","")</f>
        <v>#N/A</v>
      </c>
      <c r="B3249" t="e">
        <f ca="1">IF('Шестипредметные наборы'!$G69 &gt;=Параметры!$A$2,"{"&amp;'Шестипредметные наборы'!C69&amp;"}","")</f>
        <v>#N/A</v>
      </c>
      <c r="C3249" t="e">
        <f ca="1">'Шестипредметные наборы'!$G69/COUNT('Список покупок'!$A$2:$A$31)</f>
        <v>#N/A</v>
      </c>
      <c r="D3249" t="e">
        <f ca="1">'Шестипредметные наборы'!$G69/INDIRECT(ADDRESS(MATCH(A3249,Таблицы!$AB$3:$AB$254)+1,6,,,Таблицы!$AB$1))</f>
        <v>#N/A</v>
      </c>
      <c r="E3249" s="5" t="e">
        <f t="shared" ca="1" si="50"/>
        <v>#N/A</v>
      </c>
    </row>
    <row r="3250" spans="1:5" hidden="1" x14ac:dyDescent="0.3">
      <c r="A3250" t="e">
        <f ca="1">IF('Шестипредметные наборы'!$G70 &gt;=Параметры!$A$2,"{"&amp;'Шестипредметные наборы'!A70&amp;", "&amp;'Шестипредметные наборы'!B70&amp;", "&amp;'Шестипредметные наборы'!D70&amp;", "&amp;'Шестипредметные наборы'!E70&amp;", "&amp;'Шестипредметные наборы'!F70&amp;"}","")</f>
        <v>#N/A</v>
      </c>
      <c r="B3250" t="e">
        <f ca="1">IF('Шестипредметные наборы'!$G70 &gt;=Параметры!$A$2,"{"&amp;'Шестипредметные наборы'!C70&amp;"}","")</f>
        <v>#N/A</v>
      </c>
      <c r="C3250" t="e">
        <f ca="1">'Шестипредметные наборы'!$G70/COUNT('Список покупок'!$A$2:$A$31)</f>
        <v>#N/A</v>
      </c>
      <c r="D3250" t="e">
        <f ca="1">'Шестипредметные наборы'!$G70/INDIRECT(ADDRESS(MATCH(A3250,Таблицы!$AB$3:$AB$254)+1,6,,,Таблицы!$AB$1))</f>
        <v>#N/A</v>
      </c>
      <c r="E3250" s="5" t="e">
        <f t="shared" ca="1" si="50"/>
        <v>#N/A</v>
      </c>
    </row>
    <row r="3251" spans="1:5" hidden="1" x14ac:dyDescent="0.3">
      <c r="A3251" t="e">
        <f ca="1">IF('Шестипредметные наборы'!$G71 &gt;=Параметры!$A$2,"{"&amp;'Шестипредметные наборы'!A71&amp;", "&amp;'Шестипредметные наборы'!B71&amp;", "&amp;'Шестипредметные наборы'!D71&amp;", "&amp;'Шестипредметные наборы'!E71&amp;", "&amp;'Шестипредметные наборы'!F71&amp;"}","")</f>
        <v>#N/A</v>
      </c>
      <c r="B3251" t="e">
        <f ca="1">IF('Шестипредметные наборы'!$G71 &gt;=Параметры!$A$2,"{"&amp;'Шестипредметные наборы'!C71&amp;"}","")</f>
        <v>#N/A</v>
      </c>
      <c r="C3251" t="e">
        <f ca="1">'Шестипредметные наборы'!$G71/COUNT('Список покупок'!$A$2:$A$31)</f>
        <v>#N/A</v>
      </c>
      <c r="D3251" t="e">
        <f ca="1">'Шестипредметные наборы'!$G71/INDIRECT(ADDRESS(MATCH(A3251,Таблицы!$AB$3:$AB$254)+1,6,,,Таблицы!$AB$1))</f>
        <v>#N/A</v>
      </c>
      <c r="E3251" s="5" t="e">
        <f t="shared" ca="1" si="50"/>
        <v>#N/A</v>
      </c>
    </row>
    <row r="3252" spans="1:5" hidden="1" x14ac:dyDescent="0.3">
      <c r="A3252" t="e">
        <f ca="1">IF('Шестипредметные наборы'!$G72 &gt;=Параметры!$A$2,"{"&amp;'Шестипредметные наборы'!A72&amp;", "&amp;'Шестипредметные наборы'!B72&amp;", "&amp;'Шестипредметные наборы'!D72&amp;", "&amp;'Шестипредметные наборы'!E72&amp;", "&amp;'Шестипредметные наборы'!F72&amp;"}","")</f>
        <v>#N/A</v>
      </c>
      <c r="B3252" t="e">
        <f ca="1">IF('Шестипредметные наборы'!$G72 &gt;=Параметры!$A$2,"{"&amp;'Шестипредметные наборы'!C72&amp;"}","")</f>
        <v>#N/A</v>
      </c>
      <c r="C3252" t="e">
        <f ca="1">'Шестипредметные наборы'!$G72/COUNT('Список покупок'!$A$2:$A$31)</f>
        <v>#N/A</v>
      </c>
      <c r="D3252" t="e">
        <f ca="1">'Шестипредметные наборы'!$G72/INDIRECT(ADDRESS(MATCH(A3252,Таблицы!$AB$3:$AB$254)+1,6,,,Таблицы!$AB$1))</f>
        <v>#N/A</v>
      </c>
      <c r="E3252" s="5" t="e">
        <f t="shared" ca="1" si="50"/>
        <v>#N/A</v>
      </c>
    </row>
    <row r="3253" spans="1:5" hidden="1" x14ac:dyDescent="0.3">
      <c r="A3253" t="e">
        <f ca="1">IF('Шестипредметные наборы'!$G73 &gt;=Параметры!$A$2,"{"&amp;'Шестипредметные наборы'!A73&amp;", "&amp;'Шестипредметные наборы'!B73&amp;", "&amp;'Шестипредметные наборы'!D73&amp;", "&amp;'Шестипредметные наборы'!E73&amp;", "&amp;'Шестипредметные наборы'!F73&amp;"}","")</f>
        <v>#N/A</v>
      </c>
      <c r="B3253" t="e">
        <f ca="1">IF('Шестипредметные наборы'!$G73 &gt;=Параметры!$A$2,"{"&amp;'Шестипредметные наборы'!C73&amp;"}","")</f>
        <v>#N/A</v>
      </c>
      <c r="C3253" t="e">
        <f ca="1">'Шестипредметные наборы'!$G73/COUNT('Список покупок'!$A$2:$A$31)</f>
        <v>#N/A</v>
      </c>
      <c r="D3253" t="e">
        <f ca="1">'Шестипредметные наборы'!$G73/INDIRECT(ADDRESS(MATCH(A3253,Таблицы!$AB$3:$AB$254)+1,6,,,Таблицы!$AB$1))</f>
        <v>#N/A</v>
      </c>
      <c r="E3253" s="5" t="e">
        <f t="shared" ca="1" si="50"/>
        <v>#N/A</v>
      </c>
    </row>
    <row r="3254" spans="1:5" hidden="1" x14ac:dyDescent="0.3">
      <c r="A3254" t="e">
        <f ca="1">IF('Шестипредметные наборы'!$G74 &gt;=Параметры!$A$2,"{"&amp;'Шестипредметные наборы'!A74&amp;", "&amp;'Шестипредметные наборы'!B74&amp;", "&amp;'Шестипредметные наборы'!D74&amp;", "&amp;'Шестипредметные наборы'!E74&amp;", "&amp;'Шестипредметные наборы'!F74&amp;"}","")</f>
        <v>#N/A</v>
      </c>
      <c r="B3254" t="e">
        <f ca="1">IF('Шестипредметные наборы'!$G74 &gt;=Параметры!$A$2,"{"&amp;'Шестипредметные наборы'!C74&amp;"}","")</f>
        <v>#N/A</v>
      </c>
      <c r="C3254" t="e">
        <f ca="1">'Шестипредметные наборы'!$G74/COUNT('Список покупок'!$A$2:$A$31)</f>
        <v>#N/A</v>
      </c>
      <c r="D3254" t="e">
        <f ca="1">'Шестипредметные наборы'!$G74/INDIRECT(ADDRESS(MATCH(A3254,Таблицы!$AB$3:$AB$254)+1,6,,,Таблицы!$AB$1))</f>
        <v>#N/A</v>
      </c>
      <c r="E3254" s="5" t="e">
        <f t="shared" ca="1" si="50"/>
        <v>#N/A</v>
      </c>
    </row>
    <row r="3255" spans="1:5" hidden="1" x14ac:dyDescent="0.3">
      <c r="A3255" t="e">
        <f ca="1">IF('Шестипредметные наборы'!$G75 &gt;=Параметры!$A$2,"{"&amp;'Шестипредметные наборы'!A75&amp;", "&amp;'Шестипредметные наборы'!B75&amp;", "&amp;'Шестипредметные наборы'!D75&amp;", "&amp;'Шестипредметные наборы'!E75&amp;", "&amp;'Шестипредметные наборы'!F75&amp;"}","")</f>
        <v>#N/A</v>
      </c>
      <c r="B3255" t="e">
        <f ca="1">IF('Шестипредметные наборы'!$G75 &gt;=Параметры!$A$2,"{"&amp;'Шестипредметные наборы'!C75&amp;"}","")</f>
        <v>#N/A</v>
      </c>
      <c r="C3255" t="e">
        <f ca="1">'Шестипредметные наборы'!$G75/COUNT('Список покупок'!$A$2:$A$31)</f>
        <v>#N/A</v>
      </c>
      <c r="D3255" t="e">
        <f ca="1">'Шестипредметные наборы'!$G75/INDIRECT(ADDRESS(MATCH(A3255,Таблицы!$AB$3:$AB$254)+1,6,,,Таблицы!$AB$1))</f>
        <v>#N/A</v>
      </c>
      <c r="E3255" s="5" t="e">
        <f t="shared" ca="1" si="50"/>
        <v>#N/A</v>
      </c>
    </row>
    <row r="3256" spans="1:5" hidden="1" x14ac:dyDescent="0.3">
      <c r="A3256" t="e">
        <f ca="1">IF('Шестипредметные наборы'!$G76 &gt;=Параметры!$A$2,"{"&amp;'Шестипредметные наборы'!A76&amp;", "&amp;'Шестипредметные наборы'!B76&amp;", "&amp;'Шестипредметные наборы'!D76&amp;", "&amp;'Шестипредметные наборы'!E76&amp;", "&amp;'Шестипредметные наборы'!F76&amp;"}","")</f>
        <v>#N/A</v>
      </c>
      <c r="B3256" t="e">
        <f ca="1">IF('Шестипредметные наборы'!$G76 &gt;=Параметры!$A$2,"{"&amp;'Шестипредметные наборы'!C76&amp;"}","")</f>
        <v>#N/A</v>
      </c>
      <c r="C3256" t="e">
        <f ca="1">'Шестипредметные наборы'!$G76/COUNT('Список покупок'!$A$2:$A$31)</f>
        <v>#N/A</v>
      </c>
      <c r="D3256" t="e">
        <f ca="1">'Шестипредметные наборы'!$G76/INDIRECT(ADDRESS(MATCH(A3256,Таблицы!$AB$3:$AB$254)+1,6,,,Таблицы!$AB$1))</f>
        <v>#N/A</v>
      </c>
      <c r="E3256" s="5" t="e">
        <f t="shared" ca="1" si="50"/>
        <v>#N/A</v>
      </c>
    </row>
    <row r="3257" spans="1:5" hidden="1" x14ac:dyDescent="0.3">
      <c r="A3257" t="e">
        <f ca="1">IF('Шестипредметные наборы'!$G77 &gt;=Параметры!$A$2,"{"&amp;'Шестипредметные наборы'!A77&amp;", "&amp;'Шестипредметные наборы'!B77&amp;", "&amp;'Шестипредметные наборы'!D77&amp;", "&amp;'Шестипредметные наборы'!E77&amp;", "&amp;'Шестипредметные наборы'!F77&amp;"}","")</f>
        <v>#N/A</v>
      </c>
      <c r="B3257" t="e">
        <f ca="1">IF('Шестипредметные наборы'!$G77 &gt;=Параметры!$A$2,"{"&amp;'Шестипредметные наборы'!C77&amp;"}","")</f>
        <v>#N/A</v>
      </c>
      <c r="C3257" t="e">
        <f ca="1">'Шестипредметные наборы'!$G77/COUNT('Список покупок'!$A$2:$A$31)</f>
        <v>#N/A</v>
      </c>
      <c r="D3257" t="e">
        <f ca="1">'Шестипредметные наборы'!$G77/INDIRECT(ADDRESS(MATCH(A3257,Таблицы!$AB$3:$AB$254)+1,6,,,Таблицы!$AB$1))</f>
        <v>#N/A</v>
      </c>
      <c r="E3257" s="5" t="e">
        <f t="shared" ca="1" si="50"/>
        <v>#N/A</v>
      </c>
    </row>
    <row r="3258" spans="1:5" hidden="1" x14ac:dyDescent="0.3">
      <c r="A3258" t="e">
        <f ca="1">IF('Шестипредметные наборы'!$G78 &gt;=Параметры!$A$2,"{"&amp;'Шестипредметные наборы'!A78&amp;", "&amp;'Шестипредметные наборы'!B78&amp;", "&amp;'Шестипредметные наборы'!D78&amp;", "&amp;'Шестипредметные наборы'!E78&amp;", "&amp;'Шестипредметные наборы'!F78&amp;"}","")</f>
        <v>#N/A</v>
      </c>
      <c r="B3258" t="e">
        <f ca="1">IF('Шестипредметные наборы'!$G78 &gt;=Параметры!$A$2,"{"&amp;'Шестипредметные наборы'!C78&amp;"}","")</f>
        <v>#N/A</v>
      </c>
      <c r="C3258" t="e">
        <f ca="1">'Шестипредметные наборы'!$G78/COUNT('Список покупок'!$A$2:$A$31)</f>
        <v>#N/A</v>
      </c>
      <c r="D3258" t="e">
        <f ca="1">'Шестипредметные наборы'!$G78/INDIRECT(ADDRESS(MATCH(A3258,Таблицы!$AB$3:$AB$254)+1,6,,,Таблицы!$AB$1))</f>
        <v>#N/A</v>
      </c>
      <c r="E3258" s="5" t="e">
        <f t="shared" ca="1" si="50"/>
        <v>#N/A</v>
      </c>
    </row>
    <row r="3259" spans="1:5" hidden="1" x14ac:dyDescent="0.3">
      <c r="A3259" t="e">
        <f ca="1">IF('Шестипредметные наборы'!$G79 &gt;=Параметры!$A$2,"{"&amp;'Шестипредметные наборы'!A79&amp;", "&amp;'Шестипредметные наборы'!B79&amp;", "&amp;'Шестипредметные наборы'!D79&amp;", "&amp;'Шестипредметные наборы'!E79&amp;", "&amp;'Шестипредметные наборы'!F79&amp;"}","")</f>
        <v>#N/A</v>
      </c>
      <c r="B3259" t="e">
        <f ca="1">IF('Шестипредметные наборы'!$G79 &gt;=Параметры!$A$2,"{"&amp;'Шестипредметные наборы'!C79&amp;"}","")</f>
        <v>#N/A</v>
      </c>
      <c r="C3259" t="e">
        <f ca="1">'Шестипредметные наборы'!$G79/COUNT('Список покупок'!$A$2:$A$31)</f>
        <v>#N/A</v>
      </c>
      <c r="D3259" t="e">
        <f ca="1">'Шестипредметные наборы'!$G79/INDIRECT(ADDRESS(MATCH(A3259,Таблицы!$AB$3:$AB$254)+1,6,,,Таблицы!$AB$1))</f>
        <v>#N/A</v>
      </c>
      <c r="E3259" s="5" t="e">
        <f t="shared" ca="1" si="50"/>
        <v>#N/A</v>
      </c>
    </row>
    <row r="3260" spans="1:5" hidden="1" x14ac:dyDescent="0.3">
      <c r="A3260" t="e">
        <f ca="1">IF('Шестипредметные наборы'!$G80 &gt;=Параметры!$A$2,"{"&amp;'Шестипредметные наборы'!A80&amp;", "&amp;'Шестипредметные наборы'!B80&amp;", "&amp;'Шестипредметные наборы'!D80&amp;", "&amp;'Шестипредметные наборы'!E80&amp;", "&amp;'Шестипредметные наборы'!F80&amp;"}","")</f>
        <v>#N/A</v>
      </c>
      <c r="B3260" t="e">
        <f ca="1">IF('Шестипредметные наборы'!$G80 &gt;=Параметры!$A$2,"{"&amp;'Шестипредметные наборы'!C80&amp;"}","")</f>
        <v>#N/A</v>
      </c>
      <c r="C3260" t="e">
        <f ca="1">'Шестипредметные наборы'!$G80/COUNT('Список покупок'!$A$2:$A$31)</f>
        <v>#N/A</v>
      </c>
      <c r="D3260" t="e">
        <f ca="1">'Шестипредметные наборы'!$G80/INDIRECT(ADDRESS(MATCH(A3260,Таблицы!$AB$3:$AB$254)+1,6,,,Таблицы!$AB$1))</f>
        <v>#N/A</v>
      </c>
      <c r="E3260" s="5" t="e">
        <f t="shared" ca="1" si="50"/>
        <v>#N/A</v>
      </c>
    </row>
    <row r="3261" spans="1:5" hidden="1" x14ac:dyDescent="0.3">
      <c r="A3261" t="e">
        <f ca="1">IF('Шестипредметные наборы'!$G81 &gt;=Параметры!$A$2,"{"&amp;'Шестипредметные наборы'!A81&amp;", "&amp;'Шестипредметные наборы'!B81&amp;", "&amp;'Шестипредметные наборы'!D81&amp;", "&amp;'Шестипредметные наборы'!E81&amp;", "&amp;'Шестипредметные наборы'!F81&amp;"}","")</f>
        <v>#N/A</v>
      </c>
      <c r="B3261" t="e">
        <f ca="1">IF('Шестипредметные наборы'!$G81 &gt;=Параметры!$A$2,"{"&amp;'Шестипредметные наборы'!C81&amp;"}","")</f>
        <v>#N/A</v>
      </c>
      <c r="C3261" t="e">
        <f ca="1">'Шестипредметные наборы'!$G81/COUNT('Список покупок'!$A$2:$A$31)</f>
        <v>#N/A</v>
      </c>
      <c r="D3261" t="e">
        <f ca="1">'Шестипредметные наборы'!$G81/INDIRECT(ADDRESS(MATCH(A3261,Таблицы!$AB$3:$AB$254)+1,6,,,Таблицы!$AB$1))</f>
        <v>#N/A</v>
      </c>
      <c r="E3261" s="5" t="e">
        <f t="shared" ca="1" si="50"/>
        <v>#N/A</v>
      </c>
    </row>
    <row r="3262" spans="1:5" hidden="1" x14ac:dyDescent="0.3">
      <c r="A3262" t="e">
        <f ca="1">IF('Шестипредметные наборы'!$G82 &gt;=Параметры!$A$2,"{"&amp;'Шестипредметные наборы'!A82&amp;", "&amp;'Шестипредметные наборы'!B82&amp;", "&amp;'Шестипредметные наборы'!D82&amp;", "&amp;'Шестипредметные наборы'!E82&amp;", "&amp;'Шестипредметные наборы'!F82&amp;"}","")</f>
        <v>#N/A</v>
      </c>
      <c r="B3262" t="e">
        <f ca="1">IF('Шестипредметные наборы'!$G82 &gt;=Параметры!$A$2,"{"&amp;'Шестипредметные наборы'!C82&amp;"}","")</f>
        <v>#N/A</v>
      </c>
      <c r="C3262" t="e">
        <f ca="1">'Шестипредметные наборы'!$G82/COUNT('Список покупок'!$A$2:$A$31)</f>
        <v>#N/A</v>
      </c>
      <c r="D3262" t="e">
        <f ca="1">'Шестипредметные наборы'!$G82/INDIRECT(ADDRESS(MATCH(A3262,Таблицы!$AB$3:$AB$254)+1,6,,,Таблицы!$AB$1))</f>
        <v>#N/A</v>
      </c>
      <c r="E3262" s="5" t="e">
        <f t="shared" ca="1" si="50"/>
        <v>#N/A</v>
      </c>
    </row>
    <row r="3263" spans="1:5" hidden="1" x14ac:dyDescent="0.3">
      <c r="A3263" t="e">
        <f ca="1">IF('Шестипредметные наборы'!$G83 &gt;=Параметры!$A$2,"{"&amp;'Шестипредметные наборы'!A83&amp;", "&amp;'Шестипредметные наборы'!B83&amp;", "&amp;'Шестипредметные наборы'!D83&amp;", "&amp;'Шестипредметные наборы'!E83&amp;", "&amp;'Шестипредметные наборы'!F83&amp;"}","")</f>
        <v>#N/A</v>
      </c>
      <c r="B3263" t="e">
        <f ca="1">IF('Шестипредметные наборы'!$G83 &gt;=Параметры!$A$2,"{"&amp;'Шестипредметные наборы'!C83&amp;"}","")</f>
        <v>#N/A</v>
      </c>
      <c r="C3263" t="e">
        <f ca="1">'Шестипредметные наборы'!$G83/COUNT('Список покупок'!$A$2:$A$31)</f>
        <v>#N/A</v>
      </c>
      <c r="D3263" t="e">
        <f ca="1">'Шестипредметные наборы'!$G83/INDIRECT(ADDRESS(MATCH(A3263,Таблицы!$AB$3:$AB$254)+1,6,,,Таблицы!$AB$1))</f>
        <v>#N/A</v>
      </c>
      <c r="E3263" s="5" t="e">
        <f t="shared" ca="1" si="50"/>
        <v>#N/A</v>
      </c>
    </row>
    <row r="3264" spans="1:5" hidden="1" x14ac:dyDescent="0.3">
      <c r="A3264" t="e">
        <f ca="1">IF('Шестипредметные наборы'!$G84 &gt;=Параметры!$A$2,"{"&amp;'Шестипредметные наборы'!A84&amp;", "&amp;'Шестипредметные наборы'!B84&amp;", "&amp;'Шестипредметные наборы'!D84&amp;", "&amp;'Шестипредметные наборы'!E84&amp;", "&amp;'Шестипредметные наборы'!F84&amp;"}","")</f>
        <v>#N/A</v>
      </c>
      <c r="B3264" t="e">
        <f ca="1">IF('Шестипредметные наборы'!$G84 &gt;=Параметры!$A$2,"{"&amp;'Шестипредметные наборы'!C84&amp;"}","")</f>
        <v>#N/A</v>
      </c>
      <c r="C3264" t="e">
        <f ca="1">'Шестипредметные наборы'!$G84/COUNT('Список покупок'!$A$2:$A$31)</f>
        <v>#N/A</v>
      </c>
      <c r="D3264" t="e">
        <f ca="1">'Шестипредметные наборы'!$G84/INDIRECT(ADDRESS(MATCH(A3264,Таблицы!$AB$3:$AB$254)+1,6,,,Таблицы!$AB$1))</f>
        <v>#N/A</v>
      </c>
      <c r="E3264" s="5" t="e">
        <f t="shared" ca="1" si="50"/>
        <v>#N/A</v>
      </c>
    </row>
    <row r="3265" spans="1:5" hidden="1" x14ac:dyDescent="0.3">
      <c r="A3265" t="e">
        <f ca="1">IF('Шестипредметные наборы'!$G85 &gt;=Параметры!$A$2,"{"&amp;'Шестипредметные наборы'!A85&amp;", "&amp;'Шестипредметные наборы'!B85&amp;", "&amp;'Шестипредметные наборы'!D85&amp;", "&amp;'Шестипредметные наборы'!E85&amp;", "&amp;'Шестипредметные наборы'!F85&amp;"}","")</f>
        <v>#N/A</v>
      </c>
      <c r="B3265" t="e">
        <f ca="1">IF('Шестипредметные наборы'!$G85 &gt;=Параметры!$A$2,"{"&amp;'Шестипредметные наборы'!C85&amp;"}","")</f>
        <v>#N/A</v>
      </c>
      <c r="C3265" t="e">
        <f ca="1">'Шестипредметные наборы'!$G85/COUNT('Список покупок'!$A$2:$A$31)</f>
        <v>#N/A</v>
      </c>
      <c r="D3265" t="e">
        <f ca="1">'Шестипредметные наборы'!$G85/INDIRECT(ADDRESS(MATCH(A3265,Таблицы!$AB$3:$AB$254)+1,6,,,Таблицы!$AB$1))</f>
        <v>#N/A</v>
      </c>
      <c r="E3265" s="5" t="e">
        <f t="shared" ca="1" si="50"/>
        <v>#N/A</v>
      </c>
    </row>
    <row r="3266" spans="1:5" hidden="1" x14ac:dyDescent="0.3">
      <c r="A3266" t="e">
        <f ca="1">IF('Шестипредметные наборы'!$G86 &gt;=Параметры!$A$2,"{"&amp;'Шестипредметные наборы'!A86&amp;", "&amp;'Шестипредметные наборы'!B86&amp;", "&amp;'Шестипредметные наборы'!D86&amp;", "&amp;'Шестипредметные наборы'!E86&amp;", "&amp;'Шестипредметные наборы'!F86&amp;"}","")</f>
        <v>#N/A</v>
      </c>
      <c r="B3266" t="e">
        <f ca="1">IF('Шестипредметные наборы'!$G86 &gt;=Параметры!$A$2,"{"&amp;'Шестипредметные наборы'!C86&amp;"}","")</f>
        <v>#N/A</v>
      </c>
      <c r="C3266" t="e">
        <f ca="1">'Шестипредметные наборы'!$G86/COUNT('Список покупок'!$A$2:$A$31)</f>
        <v>#N/A</v>
      </c>
      <c r="D3266" t="e">
        <f ca="1">'Шестипредметные наборы'!$G86/INDIRECT(ADDRESS(MATCH(A3266,Таблицы!$AB$3:$AB$254)+1,6,,,Таблицы!$AB$1))</f>
        <v>#N/A</v>
      </c>
      <c r="E3266" s="5" t="e">
        <f t="shared" ca="1" si="50"/>
        <v>#N/A</v>
      </c>
    </row>
    <row r="3267" spans="1:5" hidden="1" x14ac:dyDescent="0.3">
      <c r="A3267" t="e">
        <f ca="1">IF('Шестипредметные наборы'!$G87 &gt;=Параметры!$A$2,"{"&amp;'Шестипредметные наборы'!A87&amp;", "&amp;'Шестипредметные наборы'!B87&amp;", "&amp;'Шестипредметные наборы'!D87&amp;", "&amp;'Шестипредметные наборы'!E87&amp;", "&amp;'Шестипредметные наборы'!F87&amp;"}","")</f>
        <v>#N/A</v>
      </c>
      <c r="B3267" t="e">
        <f ca="1">IF('Шестипредметные наборы'!$G87 &gt;=Параметры!$A$2,"{"&amp;'Шестипредметные наборы'!C87&amp;"}","")</f>
        <v>#N/A</v>
      </c>
      <c r="C3267" t="e">
        <f ca="1">'Шестипредметные наборы'!$G87/COUNT('Список покупок'!$A$2:$A$31)</f>
        <v>#N/A</v>
      </c>
      <c r="D3267" t="e">
        <f ca="1">'Шестипредметные наборы'!$G87/INDIRECT(ADDRESS(MATCH(A3267,Таблицы!$AB$3:$AB$254)+1,6,,,Таблицы!$AB$1))</f>
        <v>#N/A</v>
      </c>
      <c r="E3267" s="5" t="e">
        <f t="shared" ca="1" si="50"/>
        <v>#N/A</v>
      </c>
    </row>
    <row r="3268" spans="1:5" hidden="1" x14ac:dyDescent="0.3">
      <c r="A3268" t="e">
        <f ca="1">IF('Шестипредметные наборы'!$G88 &gt;=Параметры!$A$2,"{"&amp;'Шестипредметные наборы'!A88&amp;", "&amp;'Шестипредметные наборы'!B88&amp;", "&amp;'Шестипредметные наборы'!D88&amp;", "&amp;'Шестипредметные наборы'!E88&amp;", "&amp;'Шестипредметные наборы'!F88&amp;"}","")</f>
        <v>#N/A</v>
      </c>
      <c r="B3268" t="e">
        <f ca="1">IF('Шестипредметные наборы'!$G88 &gt;=Параметры!$A$2,"{"&amp;'Шестипредметные наборы'!C88&amp;"}","")</f>
        <v>#N/A</v>
      </c>
      <c r="C3268" t="e">
        <f ca="1">'Шестипредметные наборы'!$G88/COUNT('Список покупок'!$A$2:$A$31)</f>
        <v>#N/A</v>
      </c>
      <c r="D3268" t="e">
        <f ca="1">'Шестипредметные наборы'!$G88/INDIRECT(ADDRESS(MATCH(A3268,Таблицы!$AB$3:$AB$254)+1,6,,,Таблицы!$AB$1))</f>
        <v>#N/A</v>
      </c>
      <c r="E3268" s="5" t="e">
        <f t="shared" ca="1" si="50"/>
        <v>#N/A</v>
      </c>
    </row>
    <row r="3269" spans="1:5" hidden="1" x14ac:dyDescent="0.3">
      <c r="A3269" t="e">
        <f ca="1">IF('Шестипредметные наборы'!$G89 &gt;=Параметры!$A$2,"{"&amp;'Шестипредметные наборы'!A89&amp;", "&amp;'Шестипредметные наборы'!B89&amp;", "&amp;'Шестипредметные наборы'!D89&amp;", "&amp;'Шестипредметные наборы'!E89&amp;", "&amp;'Шестипредметные наборы'!F89&amp;"}","")</f>
        <v>#N/A</v>
      </c>
      <c r="B3269" t="e">
        <f ca="1">IF('Шестипредметные наборы'!$G89 &gt;=Параметры!$A$2,"{"&amp;'Шестипредметные наборы'!C89&amp;"}","")</f>
        <v>#N/A</v>
      </c>
      <c r="C3269" t="e">
        <f ca="1">'Шестипредметные наборы'!$G89/COUNT('Список покупок'!$A$2:$A$31)</f>
        <v>#N/A</v>
      </c>
      <c r="D3269" t="e">
        <f ca="1">'Шестипредметные наборы'!$G89/INDIRECT(ADDRESS(MATCH(A3269,Таблицы!$AB$3:$AB$254)+1,6,,,Таблицы!$AB$1))</f>
        <v>#N/A</v>
      </c>
      <c r="E3269" s="5" t="e">
        <f t="shared" ref="E3269:E3332" ca="1" si="51">C3269*D3269</f>
        <v>#N/A</v>
      </c>
    </row>
    <row r="3270" spans="1:5" hidden="1" x14ac:dyDescent="0.3">
      <c r="A3270" t="e">
        <f ca="1">IF('Шестипредметные наборы'!$G90 &gt;=Параметры!$A$2,"{"&amp;'Шестипредметные наборы'!A90&amp;", "&amp;'Шестипредметные наборы'!B90&amp;", "&amp;'Шестипредметные наборы'!D90&amp;", "&amp;'Шестипредметные наборы'!E90&amp;", "&amp;'Шестипредметные наборы'!F90&amp;"}","")</f>
        <v>#N/A</v>
      </c>
      <c r="B3270" t="e">
        <f ca="1">IF('Шестипредметные наборы'!$G90 &gt;=Параметры!$A$2,"{"&amp;'Шестипредметные наборы'!C90&amp;"}","")</f>
        <v>#N/A</v>
      </c>
      <c r="C3270" t="e">
        <f ca="1">'Шестипредметные наборы'!$G90/COUNT('Список покупок'!$A$2:$A$31)</f>
        <v>#N/A</v>
      </c>
      <c r="D3270" t="e">
        <f ca="1">'Шестипредметные наборы'!$G90/INDIRECT(ADDRESS(MATCH(A3270,Таблицы!$AB$3:$AB$254)+1,6,,,Таблицы!$AB$1))</f>
        <v>#N/A</v>
      </c>
      <c r="E3270" s="5" t="e">
        <f t="shared" ca="1" si="51"/>
        <v>#N/A</v>
      </c>
    </row>
    <row r="3271" spans="1:5" hidden="1" x14ac:dyDescent="0.3">
      <c r="A3271" t="e">
        <f ca="1">IF('Шестипредметные наборы'!$G91 &gt;=Параметры!$A$2,"{"&amp;'Шестипредметные наборы'!A91&amp;", "&amp;'Шестипредметные наборы'!B91&amp;", "&amp;'Шестипредметные наборы'!D91&amp;", "&amp;'Шестипредметные наборы'!E91&amp;", "&amp;'Шестипредметные наборы'!F91&amp;"}","")</f>
        <v>#N/A</v>
      </c>
      <c r="B3271" t="e">
        <f ca="1">IF('Шестипредметные наборы'!$G91 &gt;=Параметры!$A$2,"{"&amp;'Шестипредметные наборы'!C91&amp;"}","")</f>
        <v>#N/A</v>
      </c>
      <c r="C3271" t="e">
        <f ca="1">'Шестипредметные наборы'!$G91/COUNT('Список покупок'!$A$2:$A$31)</f>
        <v>#N/A</v>
      </c>
      <c r="D3271" t="e">
        <f ca="1">'Шестипредметные наборы'!$G91/INDIRECT(ADDRESS(MATCH(A3271,Таблицы!$AB$3:$AB$254)+1,6,,,Таблицы!$AB$1))</f>
        <v>#N/A</v>
      </c>
      <c r="E3271" s="5" t="e">
        <f t="shared" ca="1" si="51"/>
        <v>#N/A</v>
      </c>
    </row>
    <row r="3272" spans="1:5" hidden="1" x14ac:dyDescent="0.3">
      <c r="A3272" t="e">
        <f ca="1">IF('Шестипредметные наборы'!$G92 &gt;=Параметры!$A$2,"{"&amp;'Шестипредметные наборы'!A92&amp;", "&amp;'Шестипредметные наборы'!B92&amp;", "&amp;'Шестипредметные наборы'!D92&amp;", "&amp;'Шестипредметные наборы'!E92&amp;", "&amp;'Шестипредметные наборы'!F92&amp;"}","")</f>
        <v>#N/A</v>
      </c>
      <c r="B3272" t="e">
        <f ca="1">IF('Шестипредметные наборы'!$G92 &gt;=Параметры!$A$2,"{"&amp;'Шестипредметные наборы'!C92&amp;"}","")</f>
        <v>#N/A</v>
      </c>
      <c r="C3272" t="e">
        <f ca="1">'Шестипредметные наборы'!$G92/COUNT('Список покупок'!$A$2:$A$31)</f>
        <v>#N/A</v>
      </c>
      <c r="D3272" t="e">
        <f ca="1">'Шестипредметные наборы'!$G92/INDIRECT(ADDRESS(MATCH(A3272,Таблицы!$AB$3:$AB$254)+1,6,,,Таблицы!$AB$1))</f>
        <v>#N/A</v>
      </c>
      <c r="E3272" s="5" t="e">
        <f t="shared" ca="1" si="51"/>
        <v>#N/A</v>
      </c>
    </row>
    <row r="3273" spans="1:5" hidden="1" x14ac:dyDescent="0.3">
      <c r="A3273" t="e">
        <f ca="1">IF('Шестипредметные наборы'!$G93 &gt;=Параметры!$A$2,"{"&amp;'Шестипредметные наборы'!A93&amp;", "&amp;'Шестипредметные наборы'!B93&amp;", "&amp;'Шестипредметные наборы'!D93&amp;", "&amp;'Шестипредметные наборы'!E93&amp;", "&amp;'Шестипредметные наборы'!F93&amp;"}","")</f>
        <v>#N/A</v>
      </c>
      <c r="B3273" t="e">
        <f ca="1">IF('Шестипредметные наборы'!$G93 &gt;=Параметры!$A$2,"{"&amp;'Шестипредметные наборы'!C93&amp;"}","")</f>
        <v>#N/A</v>
      </c>
      <c r="C3273" t="e">
        <f ca="1">'Шестипредметные наборы'!$G93/COUNT('Список покупок'!$A$2:$A$31)</f>
        <v>#N/A</v>
      </c>
      <c r="D3273" t="e">
        <f ca="1">'Шестипредметные наборы'!$G93/INDIRECT(ADDRESS(MATCH(A3273,Таблицы!$AB$3:$AB$254)+1,6,,,Таблицы!$AB$1))</f>
        <v>#N/A</v>
      </c>
      <c r="E3273" s="5" t="e">
        <f t="shared" ca="1" si="51"/>
        <v>#N/A</v>
      </c>
    </row>
    <row r="3274" spans="1:5" hidden="1" x14ac:dyDescent="0.3">
      <c r="A3274" t="e">
        <f ca="1">IF('Шестипредметные наборы'!$G94 &gt;=Параметры!$A$2,"{"&amp;'Шестипредметные наборы'!A94&amp;", "&amp;'Шестипредметные наборы'!B94&amp;", "&amp;'Шестипредметные наборы'!D94&amp;", "&amp;'Шестипредметные наборы'!E94&amp;", "&amp;'Шестипредметные наборы'!F94&amp;"}","")</f>
        <v>#N/A</v>
      </c>
      <c r="B3274" t="e">
        <f ca="1">IF('Шестипредметные наборы'!$G94 &gt;=Параметры!$A$2,"{"&amp;'Шестипредметные наборы'!C94&amp;"}","")</f>
        <v>#N/A</v>
      </c>
      <c r="C3274" t="e">
        <f ca="1">'Шестипредметные наборы'!$G94/COUNT('Список покупок'!$A$2:$A$31)</f>
        <v>#N/A</v>
      </c>
      <c r="D3274" t="e">
        <f ca="1">'Шестипредметные наборы'!$G94/INDIRECT(ADDRESS(MATCH(A3274,Таблицы!$AB$3:$AB$254)+1,6,,,Таблицы!$AB$1))</f>
        <v>#N/A</v>
      </c>
      <c r="E3274" s="5" t="e">
        <f t="shared" ca="1" si="51"/>
        <v>#N/A</v>
      </c>
    </row>
    <row r="3275" spans="1:5" hidden="1" x14ac:dyDescent="0.3">
      <c r="A3275" t="e">
        <f ca="1">IF('Шестипредметные наборы'!$G95 &gt;=Параметры!$A$2,"{"&amp;'Шестипредметные наборы'!A95&amp;", "&amp;'Шестипредметные наборы'!B95&amp;", "&amp;'Шестипредметные наборы'!D95&amp;", "&amp;'Шестипредметные наборы'!E95&amp;", "&amp;'Шестипредметные наборы'!F95&amp;"}","")</f>
        <v>#N/A</v>
      </c>
      <c r="B3275" t="e">
        <f ca="1">IF('Шестипредметные наборы'!$G95 &gt;=Параметры!$A$2,"{"&amp;'Шестипредметные наборы'!C95&amp;"}","")</f>
        <v>#N/A</v>
      </c>
      <c r="C3275" t="e">
        <f ca="1">'Шестипредметные наборы'!$G95/COUNT('Список покупок'!$A$2:$A$31)</f>
        <v>#N/A</v>
      </c>
      <c r="D3275" t="e">
        <f ca="1">'Шестипредметные наборы'!$G95/INDIRECT(ADDRESS(MATCH(A3275,Таблицы!$AB$3:$AB$254)+1,6,,,Таблицы!$AB$1))</f>
        <v>#N/A</v>
      </c>
      <c r="E3275" s="5" t="e">
        <f t="shared" ca="1" si="51"/>
        <v>#N/A</v>
      </c>
    </row>
    <row r="3276" spans="1:5" hidden="1" x14ac:dyDescent="0.3">
      <c r="A3276" t="e">
        <f ca="1">IF('Шестипредметные наборы'!$G96 &gt;=Параметры!$A$2,"{"&amp;'Шестипредметные наборы'!A96&amp;", "&amp;'Шестипредметные наборы'!B96&amp;", "&amp;'Шестипредметные наборы'!D96&amp;", "&amp;'Шестипредметные наборы'!E96&amp;", "&amp;'Шестипредметные наборы'!F96&amp;"}","")</f>
        <v>#N/A</v>
      </c>
      <c r="B3276" t="e">
        <f ca="1">IF('Шестипредметные наборы'!$G96 &gt;=Параметры!$A$2,"{"&amp;'Шестипредметные наборы'!C96&amp;"}","")</f>
        <v>#N/A</v>
      </c>
      <c r="C3276" t="e">
        <f ca="1">'Шестипредметные наборы'!$G96/COUNT('Список покупок'!$A$2:$A$31)</f>
        <v>#N/A</v>
      </c>
      <c r="D3276" t="e">
        <f ca="1">'Шестипредметные наборы'!$G96/INDIRECT(ADDRESS(MATCH(A3276,Таблицы!$AB$3:$AB$254)+1,6,,,Таблицы!$AB$1))</f>
        <v>#N/A</v>
      </c>
      <c r="E3276" s="5" t="e">
        <f t="shared" ca="1" si="51"/>
        <v>#N/A</v>
      </c>
    </row>
    <row r="3277" spans="1:5" hidden="1" x14ac:dyDescent="0.3">
      <c r="A3277" t="e">
        <f ca="1">IF('Шестипредметные наборы'!$G97 &gt;=Параметры!$A$2,"{"&amp;'Шестипредметные наборы'!A97&amp;", "&amp;'Шестипредметные наборы'!B97&amp;", "&amp;'Шестипредметные наборы'!D97&amp;", "&amp;'Шестипредметные наборы'!E97&amp;", "&amp;'Шестипредметные наборы'!F97&amp;"}","")</f>
        <v>#N/A</v>
      </c>
      <c r="B3277" t="e">
        <f ca="1">IF('Шестипредметные наборы'!$G97 &gt;=Параметры!$A$2,"{"&amp;'Шестипредметные наборы'!C97&amp;"}","")</f>
        <v>#N/A</v>
      </c>
      <c r="C3277" t="e">
        <f ca="1">'Шестипредметные наборы'!$G97/COUNT('Список покупок'!$A$2:$A$31)</f>
        <v>#N/A</v>
      </c>
      <c r="D3277" t="e">
        <f ca="1">'Шестипредметные наборы'!$G97/INDIRECT(ADDRESS(MATCH(A3277,Таблицы!$AB$3:$AB$254)+1,6,,,Таблицы!$AB$1))</f>
        <v>#N/A</v>
      </c>
      <c r="E3277" s="5" t="e">
        <f t="shared" ca="1" si="51"/>
        <v>#N/A</v>
      </c>
    </row>
    <row r="3278" spans="1:5" hidden="1" x14ac:dyDescent="0.3">
      <c r="A3278" t="e">
        <f ca="1">IF('Шестипредметные наборы'!$G98 &gt;=Параметры!$A$2,"{"&amp;'Шестипредметные наборы'!A98&amp;", "&amp;'Шестипредметные наборы'!B98&amp;", "&amp;'Шестипредметные наборы'!D98&amp;", "&amp;'Шестипредметные наборы'!E98&amp;", "&amp;'Шестипредметные наборы'!F98&amp;"}","")</f>
        <v>#N/A</v>
      </c>
      <c r="B3278" t="e">
        <f ca="1">IF('Шестипредметные наборы'!$G98 &gt;=Параметры!$A$2,"{"&amp;'Шестипредметные наборы'!C98&amp;"}","")</f>
        <v>#N/A</v>
      </c>
      <c r="C3278" t="e">
        <f ca="1">'Шестипредметные наборы'!$G98/COUNT('Список покупок'!$A$2:$A$31)</f>
        <v>#N/A</v>
      </c>
      <c r="D3278" t="e">
        <f ca="1">'Шестипредметные наборы'!$G98/INDIRECT(ADDRESS(MATCH(A3278,Таблицы!$AB$3:$AB$254)+1,6,,,Таблицы!$AB$1))</f>
        <v>#N/A</v>
      </c>
      <c r="E3278" s="5" t="e">
        <f t="shared" ca="1" si="51"/>
        <v>#N/A</v>
      </c>
    </row>
    <row r="3279" spans="1:5" hidden="1" x14ac:dyDescent="0.3">
      <c r="A3279" t="e">
        <f ca="1">IF('Шестипредметные наборы'!$G99 &gt;=Параметры!$A$2,"{"&amp;'Шестипредметные наборы'!A99&amp;", "&amp;'Шестипредметные наборы'!B99&amp;", "&amp;'Шестипредметные наборы'!D99&amp;", "&amp;'Шестипредметные наборы'!E99&amp;", "&amp;'Шестипредметные наборы'!F99&amp;"}","")</f>
        <v>#N/A</v>
      </c>
      <c r="B3279" t="e">
        <f ca="1">IF('Шестипредметные наборы'!$G99 &gt;=Параметры!$A$2,"{"&amp;'Шестипредметные наборы'!C99&amp;"}","")</f>
        <v>#N/A</v>
      </c>
      <c r="C3279" t="e">
        <f ca="1">'Шестипредметные наборы'!$G99/COUNT('Список покупок'!$A$2:$A$31)</f>
        <v>#N/A</v>
      </c>
      <c r="D3279" t="e">
        <f ca="1">'Шестипредметные наборы'!$G99/INDIRECT(ADDRESS(MATCH(A3279,Таблицы!$AB$3:$AB$254)+1,6,,,Таблицы!$AB$1))</f>
        <v>#N/A</v>
      </c>
      <c r="E3279" s="5" t="e">
        <f t="shared" ca="1" si="51"/>
        <v>#N/A</v>
      </c>
    </row>
    <row r="3280" spans="1:5" hidden="1" x14ac:dyDescent="0.3">
      <c r="A3280" t="e">
        <f ca="1">IF('Шестипредметные наборы'!$G100 &gt;=Параметры!$A$2,"{"&amp;'Шестипредметные наборы'!A100&amp;", "&amp;'Шестипредметные наборы'!B100&amp;", "&amp;'Шестипредметные наборы'!D100&amp;", "&amp;'Шестипредметные наборы'!E100&amp;", "&amp;'Шестипредметные наборы'!F100&amp;"}","")</f>
        <v>#N/A</v>
      </c>
      <c r="B3280" t="e">
        <f ca="1">IF('Шестипредметные наборы'!$G100 &gt;=Параметры!$A$2,"{"&amp;'Шестипредметные наборы'!C100&amp;"}","")</f>
        <v>#N/A</v>
      </c>
      <c r="C3280" t="e">
        <f ca="1">'Шестипредметные наборы'!$G100/COUNT('Список покупок'!$A$2:$A$31)</f>
        <v>#N/A</v>
      </c>
      <c r="D3280" t="e">
        <f ca="1">'Шестипредметные наборы'!$G100/INDIRECT(ADDRESS(MATCH(A3280,Таблицы!$AB$3:$AB$254)+1,6,,,Таблицы!$AB$1))</f>
        <v>#N/A</v>
      </c>
      <c r="E3280" s="5" t="e">
        <f t="shared" ca="1" si="51"/>
        <v>#N/A</v>
      </c>
    </row>
    <row r="3281" spans="1:5" hidden="1" x14ac:dyDescent="0.3">
      <c r="A3281" t="e">
        <f ca="1">IF('Шестипредметные наборы'!$G101 &gt;=Параметры!$A$2,"{"&amp;'Шестипредметные наборы'!A101&amp;", "&amp;'Шестипредметные наборы'!B101&amp;", "&amp;'Шестипредметные наборы'!D101&amp;", "&amp;'Шестипредметные наборы'!E101&amp;", "&amp;'Шестипредметные наборы'!F101&amp;"}","")</f>
        <v>#N/A</v>
      </c>
      <c r="B3281" t="e">
        <f ca="1">IF('Шестипредметные наборы'!$G101 &gt;=Параметры!$A$2,"{"&amp;'Шестипредметные наборы'!C101&amp;"}","")</f>
        <v>#N/A</v>
      </c>
      <c r="C3281" t="e">
        <f ca="1">'Шестипредметные наборы'!$G101/COUNT('Список покупок'!$A$2:$A$31)</f>
        <v>#N/A</v>
      </c>
      <c r="D3281" t="e">
        <f ca="1">'Шестипредметные наборы'!$G101/INDIRECT(ADDRESS(MATCH(A3281,Таблицы!$AB$3:$AB$254)+1,6,,,Таблицы!$AB$1))</f>
        <v>#N/A</v>
      </c>
      <c r="E3281" s="5" t="e">
        <f t="shared" ca="1" si="51"/>
        <v>#N/A</v>
      </c>
    </row>
    <row r="3282" spans="1:5" hidden="1" x14ac:dyDescent="0.3">
      <c r="A3282" t="e">
        <f ca="1">IF('Шестипредметные наборы'!$G102 &gt;=Параметры!$A$2,"{"&amp;'Шестипредметные наборы'!A102&amp;", "&amp;'Шестипредметные наборы'!B102&amp;", "&amp;'Шестипредметные наборы'!D102&amp;", "&amp;'Шестипредметные наборы'!E102&amp;", "&amp;'Шестипредметные наборы'!F102&amp;"}","")</f>
        <v>#N/A</v>
      </c>
      <c r="B3282" t="e">
        <f ca="1">IF('Шестипредметные наборы'!$G102 &gt;=Параметры!$A$2,"{"&amp;'Шестипредметные наборы'!C102&amp;"}","")</f>
        <v>#N/A</v>
      </c>
      <c r="C3282" t="e">
        <f ca="1">'Шестипредметные наборы'!$G102/COUNT('Список покупок'!$A$2:$A$31)</f>
        <v>#N/A</v>
      </c>
      <c r="D3282" t="e">
        <f ca="1">'Шестипредметные наборы'!$G102/INDIRECT(ADDRESS(MATCH(A3282,Таблицы!$AB$3:$AB$254)+1,6,,,Таблицы!$AB$1))</f>
        <v>#N/A</v>
      </c>
      <c r="E3282" s="5" t="e">
        <f t="shared" ca="1" si="51"/>
        <v>#N/A</v>
      </c>
    </row>
    <row r="3283" spans="1:5" hidden="1" x14ac:dyDescent="0.3">
      <c r="A3283" t="e">
        <f ca="1">IF('Шестипредметные наборы'!$G103 &gt;=Параметры!$A$2,"{"&amp;'Шестипредметные наборы'!A103&amp;", "&amp;'Шестипредметные наборы'!B103&amp;", "&amp;'Шестипредметные наборы'!D103&amp;", "&amp;'Шестипредметные наборы'!E103&amp;", "&amp;'Шестипредметные наборы'!F103&amp;"}","")</f>
        <v>#N/A</v>
      </c>
      <c r="B3283" t="e">
        <f ca="1">IF('Шестипредметные наборы'!$G103 &gt;=Параметры!$A$2,"{"&amp;'Шестипредметные наборы'!C103&amp;"}","")</f>
        <v>#N/A</v>
      </c>
      <c r="C3283" t="e">
        <f ca="1">'Шестипредметные наборы'!$G103/COUNT('Список покупок'!$A$2:$A$31)</f>
        <v>#N/A</v>
      </c>
      <c r="D3283" t="e">
        <f ca="1">'Шестипредметные наборы'!$G103/INDIRECT(ADDRESS(MATCH(A3283,Таблицы!$AB$3:$AB$254)+1,6,,,Таблицы!$AB$1))</f>
        <v>#N/A</v>
      </c>
      <c r="E3283" s="5" t="e">
        <f t="shared" ca="1" si="51"/>
        <v>#N/A</v>
      </c>
    </row>
    <row r="3284" spans="1:5" hidden="1" x14ac:dyDescent="0.3">
      <c r="A3284" t="e">
        <f ca="1">IF('Шестипредметные наборы'!$G104 &gt;=Параметры!$A$2,"{"&amp;'Шестипредметные наборы'!A104&amp;", "&amp;'Шестипредметные наборы'!B104&amp;", "&amp;'Шестипредметные наборы'!D104&amp;", "&amp;'Шестипредметные наборы'!E104&amp;", "&amp;'Шестипредметные наборы'!F104&amp;"}","")</f>
        <v>#N/A</v>
      </c>
      <c r="B3284" t="e">
        <f ca="1">IF('Шестипредметные наборы'!$G104 &gt;=Параметры!$A$2,"{"&amp;'Шестипредметные наборы'!C104&amp;"}","")</f>
        <v>#N/A</v>
      </c>
      <c r="C3284" t="e">
        <f ca="1">'Шестипредметные наборы'!$G104/COUNT('Список покупок'!$A$2:$A$31)</f>
        <v>#N/A</v>
      </c>
      <c r="D3284" t="e">
        <f ca="1">'Шестипредметные наборы'!$G104/INDIRECT(ADDRESS(MATCH(A3284,Таблицы!$AB$3:$AB$254)+1,6,,,Таблицы!$AB$1))</f>
        <v>#N/A</v>
      </c>
      <c r="E3284" s="5" t="e">
        <f t="shared" ca="1" si="51"/>
        <v>#N/A</v>
      </c>
    </row>
    <row r="3285" spans="1:5" hidden="1" x14ac:dyDescent="0.3">
      <c r="A3285" t="e">
        <f ca="1">IF('Шестипредметные наборы'!$G105 &gt;=Параметры!$A$2,"{"&amp;'Шестипредметные наборы'!A105&amp;", "&amp;'Шестипредметные наборы'!B105&amp;", "&amp;'Шестипредметные наборы'!D105&amp;", "&amp;'Шестипредметные наборы'!E105&amp;", "&amp;'Шестипредметные наборы'!F105&amp;"}","")</f>
        <v>#N/A</v>
      </c>
      <c r="B3285" t="e">
        <f ca="1">IF('Шестипредметные наборы'!$G105 &gt;=Параметры!$A$2,"{"&amp;'Шестипредметные наборы'!C105&amp;"}","")</f>
        <v>#N/A</v>
      </c>
      <c r="C3285" t="e">
        <f ca="1">'Шестипредметные наборы'!$G105/COUNT('Список покупок'!$A$2:$A$31)</f>
        <v>#N/A</v>
      </c>
      <c r="D3285" t="e">
        <f ca="1">'Шестипредметные наборы'!$G105/INDIRECT(ADDRESS(MATCH(A3285,Таблицы!$AB$3:$AB$254)+1,6,,,Таблицы!$AB$1))</f>
        <v>#N/A</v>
      </c>
      <c r="E3285" s="5" t="e">
        <f t="shared" ca="1" si="51"/>
        <v>#N/A</v>
      </c>
    </row>
    <row r="3286" spans="1:5" hidden="1" x14ac:dyDescent="0.3">
      <c r="A3286" t="e">
        <f ca="1">IF('Шестипредметные наборы'!$G106 &gt;=Параметры!$A$2,"{"&amp;'Шестипредметные наборы'!A106&amp;", "&amp;'Шестипредметные наборы'!B106&amp;", "&amp;'Шестипредметные наборы'!D106&amp;", "&amp;'Шестипредметные наборы'!E106&amp;", "&amp;'Шестипредметные наборы'!F106&amp;"}","")</f>
        <v>#N/A</v>
      </c>
      <c r="B3286" t="e">
        <f ca="1">IF('Шестипредметные наборы'!$G106 &gt;=Параметры!$A$2,"{"&amp;'Шестипредметные наборы'!C106&amp;"}","")</f>
        <v>#N/A</v>
      </c>
      <c r="C3286" t="e">
        <f ca="1">'Шестипредметные наборы'!$G106/COUNT('Список покупок'!$A$2:$A$31)</f>
        <v>#N/A</v>
      </c>
      <c r="D3286" t="e">
        <f ca="1">'Шестипредметные наборы'!$G106/INDIRECT(ADDRESS(MATCH(A3286,Таблицы!$AB$3:$AB$254)+1,6,,,Таблицы!$AB$1))</f>
        <v>#N/A</v>
      </c>
      <c r="E3286" s="5" t="e">
        <f t="shared" ca="1" si="51"/>
        <v>#N/A</v>
      </c>
    </row>
    <row r="3287" spans="1:5" hidden="1" x14ac:dyDescent="0.3">
      <c r="A3287" t="e">
        <f ca="1">IF('Шестипредметные наборы'!$G107 &gt;=Параметры!$A$2,"{"&amp;'Шестипредметные наборы'!A107&amp;", "&amp;'Шестипредметные наборы'!B107&amp;", "&amp;'Шестипредметные наборы'!D107&amp;", "&amp;'Шестипредметные наборы'!E107&amp;", "&amp;'Шестипредметные наборы'!F107&amp;"}","")</f>
        <v>#N/A</v>
      </c>
      <c r="B3287" t="e">
        <f ca="1">IF('Шестипредметные наборы'!$G107 &gt;=Параметры!$A$2,"{"&amp;'Шестипредметные наборы'!C107&amp;"}","")</f>
        <v>#N/A</v>
      </c>
      <c r="C3287" t="e">
        <f ca="1">'Шестипредметные наборы'!$G107/COUNT('Список покупок'!$A$2:$A$31)</f>
        <v>#N/A</v>
      </c>
      <c r="D3287" t="e">
        <f ca="1">'Шестипредметные наборы'!$G107/INDIRECT(ADDRESS(MATCH(A3287,Таблицы!$AB$3:$AB$254)+1,6,,,Таблицы!$AB$1))</f>
        <v>#N/A</v>
      </c>
      <c r="E3287" s="5" t="e">
        <f t="shared" ca="1" si="51"/>
        <v>#N/A</v>
      </c>
    </row>
    <row r="3288" spans="1:5" hidden="1" x14ac:dyDescent="0.3">
      <c r="A3288" t="e">
        <f ca="1">IF('Шестипредметные наборы'!$G108 &gt;=Параметры!$A$2,"{"&amp;'Шестипредметные наборы'!A108&amp;", "&amp;'Шестипредметные наборы'!B108&amp;", "&amp;'Шестипредметные наборы'!D108&amp;", "&amp;'Шестипредметные наборы'!E108&amp;", "&amp;'Шестипредметные наборы'!F108&amp;"}","")</f>
        <v>#N/A</v>
      </c>
      <c r="B3288" t="e">
        <f ca="1">IF('Шестипредметные наборы'!$G108 &gt;=Параметры!$A$2,"{"&amp;'Шестипредметные наборы'!C108&amp;"}","")</f>
        <v>#N/A</v>
      </c>
      <c r="C3288" t="e">
        <f ca="1">'Шестипредметные наборы'!$G108/COUNT('Список покупок'!$A$2:$A$31)</f>
        <v>#N/A</v>
      </c>
      <c r="D3288" t="e">
        <f ca="1">'Шестипредметные наборы'!$G108/INDIRECT(ADDRESS(MATCH(A3288,Таблицы!$AB$3:$AB$254)+1,6,,,Таблицы!$AB$1))</f>
        <v>#N/A</v>
      </c>
      <c r="E3288" s="5" t="e">
        <f t="shared" ca="1" si="51"/>
        <v>#N/A</v>
      </c>
    </row>
    <row r="3289" spans="1:5" hidden="1" x14ac:dyDescent="0.3">
      <c r="A3289" t="e">
        <f ca="1">IF('Шестипредметные наборы'!$G109 &gt;=Параметры!$A$2,"{"&amp;'Шестипредметные наборы'!A109&amp;", "&amp;'Шестипредметные наборы'!B109&amp;", "&amp;'Шестипредметные наборы'!D109&amp;", "&amp;'Шестипредметные наборы'!E109&amp;", "&amp;'Шестипредметные наборы'!F109&amp;"}","")</f>
        <v>#N/A</v>
      </c>
      <c r="B3289" t="e">
        <f ca="1">IF('Шестипредметные наборы'!$G109 &gt;=Параметры!$A$2,"{"&amp;'Шестипредметные наборы'!C109&amp;"}","")</f>
        <v>#N/A</v>
      </c>
      <c r="C3289" t="e">
        <f ca="1">'Шестипредметные наборы'!$G109/COUNT('Список покупок'!$A$2:$A$31)</f>
        <v>#N/A</v>
      </c>
      <c r="D3289" t="e">
        <f ca="1">'Шестипредметные наборы'!$G109/INDIRECT(ADDRESS(MATCH(A3289,Таблицы!$AB$3:$AB$254)+1,6,,,Таблицы!$AB$1))</f>
        <v>#N/A</v>
      </c>
      <c r="E3289" s="5" t="e">
        <f t="shared" ca="1" si="51"/>
        <v>#N/A</v>
      </c>
    </row>
    <row r="3290" spans="1:5" hidden="1" x14ac:dyDescent="0.3">
      <c r="A3290" t="e">
        <f ca="1">IF('Шестипредметные наборы'!$G110 &gt;=Параметры!$A$2,"{"&amp;'Шестипредметные наборы'!A110&amp;", "&amp;'Шестипредметные наборы'!B110&amp;", "&amp;'Шестипредметные наборы'!D110&amp;", "&amp;'Шестипредметные наборы'!E110&amp;", "&amp;'Шестипредметные наборы'!F110&amp;"}","")</f>
        <v>#N/A</v>
      </c>
      <c r="B3290" t="e">
        <f ca="1">IF('Шестипредметные наборы'!$G110 &gt;=Параметры!$A$2,"{"&amp;'Шестипредметные наборы'!C110&amp;"}","")</f>
        <v>#N/A</v>
      </c>
      <c r="C3290" t="e">
        <f ca="1">'Шестипредметные наборы'!$G110/COUNT('Список покупок'!$A$2:$A$31)</f>
        <v>#N/A</v>
      </c>
      <c r="D3290" t="e">
        <f ca="1">'Шестипредметные наборы'!$G110/INDIRECT(ADDRESS(MATCH(A3290,Таблицы!$AB$3:$AB$254)+1,6,,,Таблицы!$AB$1))</f>
        <v>#N/A</v>
      </c>
      <c r="E3290" s="5" t="e">
        <f t="shared" ca="1" si="51"/>
        <v>#N/A</v>
      </c>
    </row>
    <row r="3291" spans="1:5" hidden="1" x14ac:dyDescent="0.3">
      <c r="A3291" t="e">
        <f ca="1">IF('Шестипредметные наборы'!$G111 &gt;=Параметры!$A$2,"{"&amp;'Шестипредметные наборы'!A111&amp;", "&amp;'Шестипредметные наборы'!B111&amp;", "&amp;'Шестипредметные наборы'!D111&amp;", "&amp;'Шестипредметные наборы'!E111&amp;", "&amp;'Шестипредметные наборы'!F111&amp;"}","")</f>
        <v>#N/A</v>
      </c>
      <c r="B3291" t="e">
        <f ca="1">IF('Шестипредметные наборы'!$G111 &gt;=Параметры!$A$2,"{"&amp;'Шестипредметные наборы'!C111&amp;"}","")</f>
        <v>#N/A</v>
      </c>
      <c r="C3291" t="e">
        <f ca="1">'Шестипредметные наборы'!$G111/COUNT('Список покупок'!$A$2:$A$31)</f>
        <v>#N/A</v>
      </c>
      <c r="D3291" t="e">
        <f ca="1">'Шестипредметные наборы'!$G111/INDIRECT(ADDRESS(MATCH(A3291,Таблицы!$AB$3:$AB$254)+1,6,,,Таблицы!$AB$1))</f>
        <v>#N/A</v>
      </c>
      <c r="E3291" s="5" t="e">
        <f t="shared" ca="1" si="51"/>
        <v>#N/A</v>
      </c>
    </row>
    <row r="3292" spans="1:5" hidden="1" x14ac:dyDescent="0.3">
      <c r="A3292" t="e">
        <f ca="1">IF('Шестипредметные наборы'!$G112 &gt;=Параметры!$A$2,"{"&amp;'Шестипредметные наборы'!A112&amp;", "&amp;'Шестипредметные наборы'!B112&amp;", "&amp;'Шестипредметные наборы'!D112&amp;", "&amp;'Шестипредметные наборы'!E112&amp;", "&amp;'Шестипредметные наборы'!F112&amp;"}","")</f>
        <v>#N/A</v>
      </c>
      <c r="B3292" t="e">
        <f ca="1">IF('Шестипредметные наборы'!$G112 &gt;=Параметры!$A$2,"{"&amp;'Шестипредметные наборы'!C112&amp;"}","")</f>
        <v>#N/A</v>
      </c>
      <c r="C3292" t="e">
        <f ca="1">'Шестипредметные наборы'!$G112/COUNT('Список покупок'!$A$2:$A$31)</f>
        <v>#N/A</v>
      </c>
      <c r="D3292" t="e">
        <f ca="1">'Шестипредметные наборы'!$G112/INDIRECT(ADDRESS(MATCH(A3292,Таблицы!$AB$3:$AB$254)+1,6,,,Таблицы!$AB$1))</f>
        <v>#N/A</v>
      </c>
      <c r="E3292" s="5" t="e">
        <f t="shared" ca="1" si="51"/>
        <v>#N/A</v>
      </c>
    </row>
    <row r="3293" spans="1:5" hidden="1" x14ac:dyDescent="0.3">
      <c r="A3293" t="e">
        <f ca="1">IF('Шестипредметные наборы'!$G113 &gt;=Параметры!$A$2,"{"&amp;'Шестипредметные наборы'!A113&amp;", "&amp;'Шестипредметные наборы'!B113&amp;", "&amp;'Шестипредметные наборы'!D113&amp;", "&amp;'Шестипредметные наборы'!E113&amp;", "&amp;'Шестипредметные наборы'!F113&amp;"}","")</f>
        <v>#N/A</v>
      </c>
      <c r="B3293" t="e">
        <f ca="1">IF('Шестипредметные наборы'!$G113 &gt;=Параметры!$A$2,"{"&amp;'Шестипредметные наборы'!C113&amp;"}","")</f>
        <v>#N/A</v>
      </c>
      <c r="C3293" t="e">
        <f ca="1">'Шестипредметные наборы'!$G113/COUNT('Список покупок'!$A$2:$A$31)</f>
        <v>#N/A</v>
      </c>
      <c r="D3293" t="e">
        <f ca="1">'Шестипредметные наборы'!$G113/INDIRECT(ADDRESS(MATCH(A3293,Таблицы!$AB$3:$AB$254)+1,6,,,Таблицы!$AB$1))</f>
        <v>#N/A</v>
      </c>
      <c r="E3293" s="5" t="e">
        <f t="shared" ca="1" si="51"/>
        <v>#N/A</v>
      </c>
    </row>
    <row r="3294" spans="1:5" hidden="1" x14ac:dyDescent="0.3">
      <c r="A3294" t="e">
        <f ca="1">IF('Шестипредметные наборы'!$G114 &gt;=Параметры!$A$2,"{"&amp;'Шестипредметные наборы'!A114&amp;", "&amp;'Шестипредметные наборы'!B114&amp;", "&amp;'Шестипредметные наборы'!D114&amp;", "&amp;'Шестипредметные наборы'!E114&amp;", "&amp;'Шестипредметные наборы'!F114&amp;"}","")</f>
        <v>#N/A</v>
      </c>
      <c r="B3294" t="e">
        <f ca="1">IF('Шестипредметные наборы'!$G114 &gt;=Параметры!$A$2,"{"&amp;'Шестипредметные наборы'!C114&amp;"}","")</f>
        <v>#N/A</v>
      </c>
      <c r="C3294" t="e">
        <f ca="1">'Шестипредметные наборы'!$G114/COUNT('Список покупок'!$A$2:$A$31)</f>
        <v>#N/A</v>
      </c>
      <c r="D3294" t="e">
        <f ca="1">'Шестипредметные наборы'!$G114/INDIRECT(ADDRESS(MATCH(A3294,Таблицы!$AB$3:$AB$254)+1,6,,,Таблицы!$AB$1))</f>
        <v>#N/A</v>
      </c>
      <c r="E3294" s="5" t="e">
        <f t="shared" ca="1" si="51"/>
        <v>#N/A</v>
      </c>
    </row>
    <row r="3295" spans="1:5" hidden="1" x14ac:dyDescent="0.3">
      <c r="A3295" t="e">
        <f ca="1">IF('Шестипредметные наборы'!$G115 &gt;=Параметры!$A$2,"{"&amp;'Шестипредметные наборы'!A115&amp;", "&amp;'Шестипредметные наборы'!B115&amp;", "&amp;'Шестипредметные наборы'!D115&amp;", "&amp;'Шестипредметные наборы'!E115&amp;", "&amp;'Шестипредметные наборы'!F115&amp;"}","")</f>
        <v>#N/A</v>
      </c>
      <c r="B3295" t="e">
        <f ca="1">IF('Шестипредметные наборы'!$G115 &gt;=Параметры!$A$2,"{"&amp;'Шестипредметные наборы'!C115&amp;"}","")</f>
        <v>#N/A</v>
      </c>
      <c r="C3295" t="e">
        <f ca="1">'Шестипредметные наборы'!$G115/COUNT('Список покупок'!$A$2:$A$31)</f>
        <v>#N/A</v>
      </c>
      <c r="D3295" t="e">
        <f ca="1">'Шестипредметные наборы'!$G115/INDIRECT(ADDRESS(MATCH(A3295,Таблицы!$AB$3:$AB$254)+1,6,,,Таблицы!$AB$1))</f>
        <v>#N/A</v>
      </c>
      <c r="E3295" s="5" t="e">
        <f t="shared" ca="1" si="51"/>
        <v>#N/A</v>
      </c>
    </row>
    <row r="3296" spans="1:5" hidden="1" x14ac:dyDescent="0.3">
      <c r="A3296" t="e">
        <f ca="1">IF('Шестипредметные наборы'!$G116 &gt;=Параметры!$A$2,"{"&amp;'Шестипредметные наборы'!A116&amp;", "&amp;'Шестипредметные наборы'!B116&amp;", "&amp;'Шестипредметные наборы'!D116&amp;", "&amp;'Шестипредметные наборы'!E116&amp;", "&amp;'Шестипредметные наборы'!F116&amp;"}","")</f>
        <v>#N/A</v>
      </c>
      <c r="B3296" t="e">
        <f ca="1">IF('Шестипредметные наборы'!$G116 &gt;=Параметры!$A$2,"{"&amp;'Шестипредметные наборы'!C116&amp;"}","")</f>
        <v>#N/A</v>
      </c>
      <c r="C3296" t="e">
        <f ca="1">'Шестипредметные наборы'!$G116/COUNT('Список покупок'!$A$2:$A$31)</f>
        <v>#N/A</v>
      </c>
      <c r="D3296" t="e">
        <f ca="1">'Шестипредметные наборы'!$G116/INDIRECT(ADDRESS(MATCH(A3296,Таблицы!$AB$3:$AB$254)+1,6,,,Таблицы!$AB$1))</f>
        <v>#N/A</v>
      </c>
      <c r="E3296" s="5" t="e">
        <f t="shared" ca="1" si="51"/>
        <v>#N/A</v>
      </c>
    </row>
    <row r="3297" spans="1:5" hidden="1" x14ac:dyDescent="0.3">
      <c r="A3297" t="e">
        <f ca="1">IF('Шестипредметные наборы'!$G117 &gt;=Параметры!$A$2,"{"&amp;'Шестипредметные наборы'!A117&amp;", "&amp;'Шестипредметные наборы'!B117&amp;", "&amp;'Шестипредметные наборы'!D117&amp;", "&amp;'Шестипредметные наборы'!E117&amp;", "&amp;'Шестипредметные наборы'!F117&amp;"}","")</f>
        <v>#N/A</v>
      </c>
      <c r="B3297" t="e">
        <f ca="1">IF('Шестипредметные наборы'!$G117 &gt;=Параметры!$A$2,"{"&amp;'Шестипредметные наборы'!C117&amp;"}","")</f>
        <v>#N/A</v>
      </c>
      <c r="C3297" t="e">
        <f ca="1">'Шестипредметные наборы'!$G117/COUNT('Список покупок'!$A$2:$A$31)</f>
        <v>#N/A</v>
      </c>
      <c r="D3297" t="e">
        <f ca="1">'Шестипредметные наборы'!$G117/INDIRECT(ADDRESS(MATCH(A3297,Таблицы!$AB$3:$AB$254)+1,6,,,Таблицы!$AB$1))</f>
        <v>#N/A</v>
      </c>
      <c r="E3297" s="5" t="e">
        <f t="shared" ca="1" si="51"/>
        <v>#N/A</v>
      </c>
    </row>
    <row r="3298" spans="1:5" hidden="1" x14ac:dyDescent="0.3">
      <c r="A3298" t="e">
        <f ca="1">IF('Шестипредметные наборы'!$G118 &gt;=Параметры!$A$2,"{"&amp;'Шестипредметные наборы'!A118&amp;", "&amp;'Шестипредметные наборы'!B118&amp;", "&amp;'Шестипредметные наборы'!D118&amp;", "&amp;'Шестипредметные наборы'!E118&amp;", "&amp;'Шестипредметные наборы'!F118&amp;"}","")</f>
        <v>#N/A</v>
      </c>
      <c r="B3298" t="e">
        <f ca="1">IF('Шестипредметные наборы'!$G118 &gt;=Параметры!$A$2,"{"&amp;'Шестипредметные наборы'!C118&amp;"}","")</f>
        <v>#N/A</v>
      </c>
      <c r="C3298" t="e">
        <f ca="1">'Шестипредметные наборы'!$G118/COUNT('Список покупок'!$A$2:$A$31)</f>
        <v>#N/A</v>
      </c>
      <c r="D3298" t="e">
        <f ca="1">'Шестипредметные наборы'!$G118/INDIRECT(ADDRESS(MATCH(A3298,Таблицы!$AB$3:$AB$254)+1,6,,,Таблицы!$AB$1))</f>
        <v>#N/A</v>
      </c>
      <c r="E3298" s="5" t="e">
        <f t="shared" ca="1" si="51"/>
        <v>#N/A</v>
      </c>
    </row>
    <row r="3299" spans="1:5" hidden="1" x14ac:dyDescent="0.3">
      <c r="A3299" t="e">
        <f ca="1">IF('Шестипредметные наборы'!$G119 &gt;=Параметры!$A$2,"{"&amp;'Шестипредметные наборы'!A119&amp;", "&amp;'Шестипредметные наборы'!B119&amp;", "&amp;'Шестипредметные наборы'!D119&amp;", "&amp;'Шестипредметные наборы'!E119&amp;", "&amp;'Шестипредметные наборы'!F119&amp;"}","")</f>
        <v>#N/A</v>
      </c>
      <c r="B3299" t="e">
        <f ca="1">IF('Шестипредметные наборы'!$G119 &gt;=Параметры!$A$2,"{"&amp;'Шестипредметные наборы'!C119&amp;"}","")</f>
        <v>#N/A</v>
      </c>
      <c r="C3299" t="e">
        <f ca="1">'Шестипредметные наборы'!$G119/COUNT('Список покупок'!$A$2:$A$31)</f>
        <v>#N/A</v>
      </c>
      <c r="D3299" t="e">
        <f ca="1">'Шестипредметные наборы'!$G119/INDIRECT(ADDRESS(MATCH(A3299,Таблицы!$AB$3:$AB$254)+1,6,,,Таблицы!$AB$1))</f>
        <v>#N/A</v>
      </c>
      <c r="E3299" s="5" t="e">
        <f t="shared" ca="1" si="51"/>
        <v>#N/A</v>
      </c>
    </row>
    <row r="3300" spans="1:5" hidden="1" x14ac:dyDescent="0.3">
      <c r="A3300" t="e">
        <f ca="1">IF('Шестипредметные наборы'!$G120 &gt;=Параметры!$A$2,"{"&amp;'Шестипредметные наборы'!A120&amp;", "&amp;'Шестипредметные наборы'!B120&amp;", "&amp;'Шестипредметные наборы'!D120&amp;", "&amp;'Шестипредметные наборы'!E120&amp;", "&amp;'Шестипредметные наборы'!F120&amp;"}","")</f>
        <v>#N/A</v>
      </c>
      <c r="B3300" t="e">
        <f ca="1">IF('Шестипредметные наборы'!$G120 &gt;=Параметры!$A$2,"{"&amp;'Шестипредметные наборы'!C120&amp;"}","")</f>
        <v>#N/A</v>
      </c>
      <c r="C3300" t="e">
        <f ca="1">'Шестипредметные наборы'!$G120/COUNT('Список покупок'!$A$2:$A$31)</f>
        <v>#N/A</v>
      </c>
      <c r="D3300" t="e">
        <f ca="1">'Шестипредметные наборы'!$G120/INDIRECT(ADDRESS(MATCH(A3300,Таблицы!$AB$3:$AB$254)+1,6,,,Таблицы!$AB$1))</f>
        <v>#N/A</v>
      </c>
      <c r="E3300" s="5" t="e">
        <f t="shared" ca="1" si="51"/>
        <v>#N/A</v>
      </c>
    </row>
    <row r="3301" spans="1:5" hidden="1" x14ac:dyDescent="0.3">
      <c r="A3301" t="e">
        <f ca="1">IF('Шестипредметные наборы'!$G121 &gt;=Параметры!$A$2,"{"&amp;'Шестипредметные наборы'!A121&amp;", "&amp;'Шестипредметные наборы'!B121&amp;", "&amp;'Шестипредметные наборы'!D121&amp;", "&amp;'Шестипредметные наборы'!E121&amp;", "&amp;'Шестипредметные наборы'!F121&amp;"}","")</f>
        <v>#N/A</v>
      </c>
      <c r="B3301" t="e">
        <f ca="1">IF('Шестипредметные наборы'!$G121 &gt;=Параметры!$A$2,"{"&amp;'Шестипредметные наборы'!C121&amp;"}","")</f>
        <v>#N/A</v>
      </c>
      <c r="C3301" t="e">
        <f ca="1">'Шестипредметные наборы'!$G121/COUNT('Список покупок'!$A$2:$A$31)</f>
        <v>#N/A</v>
      </c>
      <c r="D3301" t="e">
        <f ca="1">'Шестипредметные наборы'!$G121/INDIRECT(ADDRESS(MATCH(A3301,Таблицы!$AB$3:$AB$254)+1,6,,,Таблицы!$AB$1))</f>
        <v>#N/A</v>
      </c>
      <c r="E3301" s="5" t="e">
        <f t="shared" ca="1" si="51"/>
        <v>#N/A</v>
      </c>
    </row>
    <row r="3302" spans="1:5" hidden="1" x14ac:dyDescent="0.3">
      <c r="A3302" t="e">
        <f ca="1">IF('Шестипредметные наборы'!$G122 &gt;=Параметры!$A$2,"{"&amp;'Шестипредметные наборы'!A122&amp;", "&amp;'Шестипредметные наборы'!B122&amp;", "&amp;'Шестипредметные наборы'!D122&amp;", "&amp;'Шестипредметные наборы'!E122&amp;", "&amp;'Шестипредметные наборы'!F122&amp;"}","")</f>
        <v>#N/A</v>
      </c>
      <c r="B3302" t="e">
        <f ca="1">IF('Шестипредметные наборы'!$G122 &gt;=Параметры!$A$2,"{"&amp;'Шестипредметные наборы'!C122&amp;"}","")</f>
        <v>#N/A</v>
      </c>
      <c r="C3302" t="e">
        <f ca="1">'Шестипредметные наборы'!$G122/COUNT('Список покупок'!$A$2:$A$31)</f>
        <v>#N/A</v>
      </c>
      <c r="D3302" t="e">
        <f ca="1">'Шестипредметные наборы'!$G122/INDIRECT(ADDRESS(MATCH(A3302,Таблицы!$AB$3:$AB$254)+1,6,,,Таблицы!$AB$1))</f>
        <v>#N/A</v>
      </c>
      <c r="E3302" s="5" t="e">
        <f t="shared" ca="1" si="51"/>
        <v>#N/A</v>
      </c>
    </row>
    <row r="3303" spans="1:5" hidden="1" x14ac:dyDescent="0.3">
      <c r="A3303" t="e">
        <f ca="1">IF('Шестипредметные наборы'!$G123 &gt;=Параметры!$A$2,"{"&amp;'Шестипредметные наборы'!A123&amp;", "&amp;'Шестипредметные наборы'!B123&amp;", "&amp;'Шестипредметные наборы'!D123&amp;", "&amp;'Шестипредметные наборы'!E123&amp;", "&amp;'Шестипредметные наборы'!F123&amp;"}","")</f>
        <v>#N/A</v>
      </c>
      <c r="B3303" t="e">
        <f ca="1">IF('Шестипредметные наборы'!$G123 &gt;=Параметры!$A$2,"{"&amp;'Шестипредметные наборы'!C123&amp;"}","")</f>
        <v>#N/A</v>
      </c>
      <c r="C3303" t="e">
        <f ca="1">'Шестипредметные наборы'!$G123/COUNT('Список покупок'!$A$2:$A$31)</f>
        <v>#N/A</v>
      </c>
      <c r="D3303" t="e">
        <f ca="1">'Шестипредметные наборы'!$G123/INDIRECT(ADDRESS(MATCH(A3303,Таблицы!$AB$3:$AB$254)+1,6,,,Таблицы!$AB$1))</f>
        <v>#N/A</v>
      </c>
      <c r="E3303" s="5" t="e">
        <f t="shared" ca="1" si="51"/>
        <v>#N/A</v>
      </c>
    </row>
    <row r="3304" spans="1:5" hidden="1" x14ac:dyDescent="0.3">
      <c r="A3304" t="e">
        <f ca="1">IF('Шестипредметные наборы'!$G124 &gt;=Параметры!$A$2,"{"&amp;'Шестипредметные наборы'!A124&amp;", "&amp;'Шестипредметные наборы'!B124&amp;", "&amp;'Шестипредметные наборы'!D124&amp;", "&amp;'Шестипредметные наборы'!E124&amp;", "&amp;'Шестипредметные наборы'!F124&amp;"}","")</f>
        <v>#N/A</v>
      </c>
      <c r="B3304" t="e">
        <f ca="1">IF('Шестипредметные наборы'!$G124 &gt;=Параметры!$A$2,"{"&amp;'Шестипредметные наборы'!C124&amp;"}","")</f>
        <v>#N/A</v>
      </c>
      <c r="C3304" t="e">
        <f ca="1">'Шестипредметные наборы'!$G124/COUNT('Список покупок'!$A$2:$A$31)</f>
        <v>#N/A</v>
      </c>
      <c r="D3304" t="e">
        <f ca="1">'Шестипредметные наборы'!$G124/INDIRECT(ADDRESS(MATCH(A3304,Таблицы!$AB$3:$AB$254)+1,6,,,Таблицы!$AB$1))</f>
        <v>#N/A</v>
      </c>
      <c r="E3304" s="5" t="e">
        <f t="shared" ca="1" si="51"/>
        <v>#N/A</v>
      </c>
    </row>
    <row r="3305" spans="1:5" hidden="1" x14ac:dyDescent="0.3">
      <c r="A3305" t="e">
        <f ca="1">IF('Шестипредметные наборы'!$G125 &gt;=Параметры!$A$2,"{"&amp;'Шестипредметные наборы'!A125&amp;", "&amp;'Шестипредметные наборы'!B125&amp;", "&amp;'Шестипредметные наборы'!D125&amp;", "&amp;'Шестипредметные наборы'!E125&amp;", "&amp;'Шестипредметные наборы'!F125&amp;"}","")</f>
        <v>#N/A</v>
      </c>
      <c r="B3305" t="e">
        <f ca="1">IF('Шестипредметные наборы'!$G125 &gt;=Параметры!$A$2,"{"&amp;'Шестипредметные наборы'!C125&amp;"}","")</f>
        <v>#N/A</v>
      </c>
      <c r="C3305" t="e">
        <f ca="1">'Шестипредметные наборы'!$G125/COUNT('Список покупок'!$A$2:$A$31)</f>
        <v>#N/A</v>
      </c>
      <c r="D3305" t="e">
        <f ca="1">'Шестипредметные наборы'!$G125/INDIRECT(ADDRESS(MATCH(A3305,Таблицы!$AB$3:$AB$254)+1,6,,,Таблицы!$AB$1))</f>
        <v>#N/A</v>
      </c>
      <c r="E3305" s="5" t="e">
        <f t="shared" ca="1" si="51"/>
        <v>#N/A</v>
      </c>
    </row>
    <row r="3306" spans="1:5" hidden="1" x14ac:dyDescent="0.3">
      <c r="A3306" t="e">
        <f ca="1">IF('Шестипредметные наборы'!$G126 &gt;=Параметры!$A$2,"{"&amp;'Шестипредметные наборы'!A126&amp;", "&amp;'Шестипредметные наборы'!B126&amp;", "&amp;'Шестипредметные наборы'!D126&amp;", "&amp;'Шестипредметные наборы'!E126&amp;", "&amp;'Шестипредметные наборы'!F126&amp;"}","")</f>
        <v>#N/A</v>
      </c>
      <c r="B3306" t="e">
        <f ca="1">IF('Шестипредметные наборы'!$G126 &gt;=Параметры!$A$2,"{"&amp;'Шестипредметные наборы'!C126&amp;"}","")</f>
        <v>#N/A</v>
      </c>
      <c r="C3306" t="e">
        <f ca="1">'Шестипредметные наборы'!$G126/COUNT('Список покупок'!$A$2:$A$31)</f>
        <v>#N/A</v>
      </c>
      <c r="D3306" t="e">
        <f ca="1">'Шестипредметные наборы'!$G126/INDIRECT(ADDRESS(MATCH(A3306,Таблицы!$AB$3:$AB$254)+1,6,,,Таблицы!$AB$1))</f>
        <v>#N/A</v>
      </c>
      <c r="E3306" s="5" t="e">
        <f t="shared" ca="1" si="51"/>
        <v>#N/A</v>
      </c>
    </row>
    <row r="3307" spans="1:5" hidden="1" x14ac:dyDescent="0.3">
      <c r="A3307" t="e">
        <f ca="1">IF('Шестипредметные наборы'!$G127 &gt;=Параметры!$A$2,"{"&amp;'Шестипредметные наборы'!A127&amp;", "&amp;'Шестипредметные наборы'!B127&amp;", "&amp;'Шестипредметные наборы'!D127&amp;", "&amp;'Шестипредметные наборы'!E127&amp;", "&amp;'Шестипредметные наборы'!F127&amp;"}","")</f>
        <v>#N/A</v>
      </c>
      <c r="B3307" t="e">
        <f ca="1">IF('Шестипредметные наборы'!$G127 &gt;=Параметры!$A$2,"{"&amp;'Шестипредметные наборы'!C127&amp;"}","")</f>
        <v>#N/A</v>
      </c>
      <c r="C3307" t="e">
        <f ca="1">'Шестипредметные наборы'!$G127/COUNT('Список покупок'!$A$2:$A$31)</f>
        <v>#N/A</v>
      </c>
      <c r="D3307" t="e">
        <f ca="1">'Шестипредметные наборы'!$G127/INDIRECT(ADDRESS(MATCH(A3307,Таблицы!$AB$3:$AB$254)+1,6,,,Таблицы!$AB$1))</f>
        <v>#N/A</v>
      </c>
      <c r="E3307" s="5" t="e">
        <f t="shared" ca="1" si="51"/>
        <v>#N/A</v>
      </c>
    </row>
    <row r="3308" spans="1:5" hidden="1" x14ac:dyDescent="0.3">
      <c r="A3308" t="e">
        <f ca="1">IF('Шестипредметные наборы'!$G128 &gt;=Параметры!$A$2,"{"&amp;'Шестипредметные наборы'!A128&amp;", "&amp;'Шестипредметные наборы'!B128&amp;", "&amp;'Шестипредметные наборы'!D128&amp;", "&amp;'Шестипредметные наборы'!E128&amp;", "&amp;'Шестипредметные наборы'!F128&amp;"}","")</f>
        <v>#N/A</v>
      </c>
      <c r="B3308" t="e">
        <f ca="1">IF('Шестипредметные наборы'!$G128 &gt;=Параметры!$A$2,"{"&amp;'Шестипредметные наборы'!C128&amp;"}","")</f>
        <v>#N/A</v>
      </c>
      <c r="C3308" t="e">
        <f ca="1">'Шестипредметные наборы'!$G128/COUNT('Список покупок'!$A$2:$A$31)</f>
        <v>#N/A</v>
      </c>
      <c r="D3308" t="e">
        <f ca="1">'Шестипредметные наборы'!$G128/INDIRECT(ADDRESS(MATCH(A3308,Таблицы!$AB$3:$AB$254)+1,6,,,Таблицы!$AB$1))</f>
        <v>#N/A</v>
      </c>
      <c r="E3308" s="5" t="e">
        <f t="shared" ca="1" si="51"/>
        <v>#N/A</v>
      </c>
    </row>
    <row r="3309" spans="1:5" hidden="1" x14ac:dyDescent="0.3">
      <c r="A3309" t="e">
        <f ca="1">IF('Шестипредметные наборы'!$G129 &gt;=Параметры!$A$2,"{"&amp;'Шестипредметные наборы'!A129&amp;", "&amp;'Шестипредметные наборы'!B129&amp;", "&amp;'Шестипредметные наборы'!D129&amp;", "&amp;'Шестипредметные наборы'!E129&amp;", "&amp;'Шестипредметные наборы'!F129&amp;"}","")</f>
        <v>#N/A</v>
      </c>
      <c r="B3309" t="e">
        <f ca="1">IF('Шестипредметные наборы'!$G129 &gt;=Параметры!$A$2,"{"&amp;'Шестипредметные наборы'!C129&amp;"}","")</f>
        <v>#N/A</v>
      </c>
      <c r="C3309" t="e">
        <f ca="1">'Шестипредметные наборы'!$G129/COUNT('Список покупок'!$A$2:$A$31)</f>
        <v>#N/A</v>
      </c>
      <c r="D3309" t="e">
        <f ca="1">'Шестипредметные наборы'!$G129/INDIRECT(ADDRESS(MATCH(A3309,Таблицы!$AB$3:$AB$254)+1,6,,,Таблицы!$AB$1))</f>
        <v>#N/A</v>
      </c>
      <c r="E3309" s="5" t="e">
        <f t="shared" ca="1" si="51"/>
        <v>#N/A</v>
      </c>
    </row>
    <row r="3310" spans="1:5" hidden="1" x14ac:dyDescent="0.3">
      <c r="A3310" t="e">
        <f ca="1">IF('Шестипредметные наборы'!$G130 &gt;=Параметры!$A$2,"{"&amp;'Шестипредметные наборы'!A130&amp;", "&amp;'Шестипредметные наборы'!B130&amp;", "&amp;'Шестипредметные наборы'!D130&amp;", "&amp;'Шестипредметные наборы'!E130&amp;", "&amp;'Шестипредметные наборы'!F130&amp;"}","")</f>
        <v>#N/A</v>
      </c>
      <c r="B3310" t="e">
        <f ca="1">IF('Шестипредметные наборы'!$G130 &gt;=Параметры!$A$2,"{"&amp;'Шестипредметные наборы'!C130&amp;"}","")</f>
        <v>#N/A</v>
      </c>
      <c r="C3310" t="e">
        <f ca="1">'Шестипредметные наборы'!$G130/COUNT('Список покупок'!$A$2:$A$31)</f>
        <v>#N/A</v>
      </c>
      <c r="D3310" t="e">
        <f ca="1">'Шестипредметные наборы'!$G130/INDIRECT(ADDRESS(MATCH(A3310,Таблицы!$AB$3:$AB$254)+1,6,,,Таблицы!$AB$1))</f>
        <v>#N/A</v>
      </c>
      <c r="E3310" s="5" t="e">
        <f t="shared" ca="1" si="51"/>
        <v>#N/A</v>
      </c>
    </row>
    <row r="3311" spans="1:5" hidden="1" x14ac:dyDescent="0.3">
      <c r="A3311" t="e">
        <f ca="1">IF('Шестипредметные наборы'!$G131 &gt;=Параметры!$A$2,"{"&amp;'Шестипредметные наборы'!A131&amp;", "&amp;'Шестипредметные наборы'!B131&amp;", "&amp;'Шестипредметные наборы'!D131&amp;", "&amp;'Шестипредметные наборы'!E131&amp;", "&amp;'Шестипредметные наборы'!F131&amp;"}","")</f>
        <v>#N/A</v>
      </c>
      <c r="B3311" t="e">
        <f ca="1">IF('Шестипредметные наборы'!$G131 &gt;=Параметры!$A$2,"{"&amp;'Шестипредметные наборы'!C131&amp;"}","")</f>
        <v>#N/A</v>
      </c>
      <c r="C3311" t="e">
        <f ca="1">'Шестипредметные наборы'!$G131/COUNT('Список покупок'!$A$2:$A$31)</f>
        <v>#N/A</v>
      </c>
      <c r="D3311" t="e">
        <f ca="1">'Шестипредметные наборы'!$G131/INDIRECT(ADDRESS(MATCH(A3311,Таблицы!$AB$3:$AB$254)+1,6,,,Таблицы!$AB$1))</f>
        <v>#N/A</v>
      </c>
      <c r="E3311" s="5" t="e">
        <f t="shared" ca="1" si="51"/>
        <v>#N/A</v>
      </c>
    </row>
    <row r="3312" spans="1:5" hidden="1" x14ac:dyDescent="0.3">
      <c r="A3312" t="e">
        <f ca="1">IF('Шестипредметные наборы'!$G132 &gt;=Параметры!$A$2,"{"&amp;'Шестипредметные наборы'!A132&amp;", "&amp;'Шестипредметные наборы'!B132&amp;", "&amp;'Шестипредметные наборы'!D132&amp;", "&amp;'Шестипредметные наборы'!E132&amp;", "&amp;'Шестипредметные наборы'!F132&amp;"}","")</f>
        <v>#N/A</v>
      </c>
      <c r="B3312" t="e">
        <f ca="1">IF('Шестипредметные наборы'!$G132 &gt;=Параметры!$A$2,"{"&amp;'Шестипредметные наборы'!C132&amp;"}","")</f>
        <v>#N/A</v>
      </c>
      <c r="C3312" t="e">
        <f ca="1">'Шестипредметные наборы'!$G132/COUNT('Список покупок'!$A$2:$A$31)</f>
        <v>#N/A</v>
      </c>
      <c r="D3312" t="e">
        <f ca="1">'Шестипредметные наборы'!$G132/INDIRECT(ADDRESS(MATCH(A3312,Таблицы!$AB$3:$AB$254)+1,6,,,Таблицы!$AB$1))</f>
        <v>#N/A</v>
      </c>
      <c r="E3312" s="5" t="e">
        <f t="shared" ca="1" si="51"/>
        <v>#N/A</v>
      </c>
    </row>
    <row r="3313" spans="1:5" hidden="1" x14ac:dyDescent="0.3">
      <c r="A3313" t="e">
        <f ca="1">IF('Шестипредметные наборы'!$G133 &gt;=Параметры!$A$2,"{"&amp;'Шестипредметные наборы'!A133&amp;", "&amp;'Шестипредметные наборы'!B133&amp;", "&amp;'Шестипредметные наборы'!D133&amp;", "&amp;'Шестипредметные наборы'!E133&amp;", "&amp;'Шестипредметные наборы'!F133&amp;"}","")</f>
        <v>#N/A</v>
      </c>
      <c r="B3313" t="e">
        <f ca="1">IF('Шестипредметные наборы'!$G133 &gt;=Параметры!$A$2,"{"&amp;'Шестипредметные наборы'!C133&amp;"}","")</f>
        <v>#N/A</v>
      </c>
      <c r="C3313" t="e">
        <f ca="1">'Шестипредметные наборы'!$G133/COUNT('Список покупок'!$A$2:$A$31)</f>
        <v>#N/A</v>
      </c>
      <c r="D3313" t="e">
        <f ca="1">'Шестипредметные наборы'!$G133/INDIRECT(ADDRESS(MATCH(A3313,Таблицы!$AB$3:$AB$254)+1,6,,,Таблицы!$AB$1))</f>
        <v>#N/A</v>
      </c>
      <c r="E3313" s="5" t="e">
        <f t="shared" ca="1" si="51"/>
        <v>#N/A</v>
      </c>
    </row>
    <row r="3314" spans="1:5" hidden="1" x14ac:dyDescent="0.3">
      <c r="A3314" t="e">
        <f ca="1">IF('Шестипредметные наборы'!$G134 &gt;=Параметры!$A$2,"{"&amp;'Шестипредметные наборы'!A134&amp;", "&amp;'Шестипредметные наборы'!B134&amp;", "&amp;'Шестипредметные наборы'!D134&amp;", "&amp;'Шестипредметные наборы'!E134&amp;", "&amp;'Шестипредметные наборы'!F134&amp;"}","")</f>
        <v>#N/A</v>
      </c>
      <c r="B3314" t="e">
        <f ca="1">IF('Шестипредметные наборы'!$G134 &gt;=Параметры!$A$2,"{"&amp;'Шестипредметные наборы'!C134&amp;"}","")</f>
        <v>#N/A</v>
      </c>
      <c r="C3314" t="e">
        <f ca="1">'Шестипредметные наборы'!$G134/COUNT('Список покупок'!$A$2:$A$31)</f>
        <v>#N/A</v>
      </c>
      <c r="D3314" t="e">
        <f ca="1">'Шестипредметные наборы'!$G134/INDIRECT(ADDRESS(MATCH(A3314,Таблицы!$AB$3:$AB$254)+1,6,,,Таблицы!$AB$1))</f>
        <v>#N/A</v>
      </c>
      <c r="E3314" s="5" t="e">
        <f t="shared" ca="1" si="51"/>
        <v>#N/A</v>
      </c>
    </row>
    <row r="3315" spans="1:5" hidden="1" x14ac:dyDescent="0.3">
      <c r="A3315" t="e">
        <f ca="1">IF('Шестипредметные наборы'!$G135 &gt;=Параметры!$A$2,"{"&amp;'Шестипредметные наборы'!A135&amp;", "&amp;'Шестипредметные наборы'!B135&amp;", "&amp;'Шестипредметные наборы'!D135&amp;", "&amp;'Шестипредметные наборы'!E135&amp;", "&amp;'Шестипредметные наборы'!F135&amp;"}","")</f>
        <v>#N/A</v>
      </c>
      <c r="B3315" t="e">
        <f ca="1">IF('Шестипредметные наборы'!$G135 &gt;=Параметры!$A$2,"{"&amp;'Шестипредметные наборы'!C135&amp;"}","")</f>
        <v>#N/A</v>
      </c>
      <c r="C3315" t="e">
        <f ca="1">'Шестипредметные наборы'!$G135/COUNT('Список покупок'!$A$2:$A$31)</f>
        <v>#N/A</v>
      </c>
      <c r="D3315" t="e">
        <f ca="1">'Шестипредметные наборы'!$G135/INDIRECT(ADDRESS(MATCH(A3315,Таблицы!$AB$3:$AB$254)+1,6,,,Таблицы!$AB$1))</f>
        <v>#N/A</v>
      </c>
      <c r="E3315" s="5" t="e">
        <f t="shared" ca="1" si="51"/>
        <v>#N/A</v>
      </c>
    </row>
    <row r="3316" spans="1:5" hidden="1" x14ac:dyDescent="0.3">
      <c r="A3316" t="e">
        <f ca="1">IF('Шестипредметные наборы'!$G136 &gt;=Параметры!$A$2,"{"&amp;'Шестипредметные наборы'!A136&amp;", "&amp;'Шестипредметные наборы'!B136&amp;", "&amp;'Шестипредметные наборы'!D136&amp;", "&amp;'Шестипредметные наборы'!E136&amp;", "&amp;'Шестипредметные наборы'!F136&amp;"}","")</f>
        <v>#N/A</v>
      </c>
      <c r="B3316" t="e">
        <f ca="1">IF('Шестипредметные наборы'!$G136 &gt;=Параметры!$A$2,"{"&amp;'Шестипредметные наборы'!C136&amp;"}","")</f>
        <v>#N/A</v>
      </c>
      <c r="C3316" t="e">
        <f ca="1">'Шестипредметные наборы'!$G136/COUNT('Список покупок'!$A$2:$A$31)</f>
        <v>#N/A</v>
      </c>
      <c r="D3316" t="e">
        <f ca="1">'Шестипредметные наборы'!$G136/INDIRECT(ADDRESS(MATCH(A3316,Таблицы!$AB$3:$AB$254)+1,6,,,Таблицы!$AB$1))</f>
        <v>#N/A</v>
      </c>
      <c r="E3316" s="5" t="e">
        <f t="shared" ca="1" si="51"/>
        <v>#N/A</v>
      </c>
    </row>
    <row r="3317" spans="1:5" hidden="1" x14ac:dyDescent="0.3">
      <c r="A3317" t="e">
        <f ca="1">IF('Шестипредметные наборы'!$G137 &gt;=Параметры!$A$2,"{"&amp;'Шестипредметные наборы'!A137&amp;", "&amp;'Шестипредметные наборы'!B137&amp;", "&amp;'Шестипредметные наборы'!D137&amp;", "&amp;'Шестипредметные наборы'!E137&amp;", "&amp;'Шестипредметные наборы'!F137&amp;"}","")</f>
        <v>#N/A</v>
      </c>
      <c r="B3317" t="e">
        <f ca="1">IF('Шестипредметные наборы'!$G137 &gt;=Параметры!$A$2,"{"&amp;'Шестипредметные наборы'!C137&amp;"}","")</f>
        <v>#N/A</v>
      </c>
      <c r="C3317" t="e">
        <f ca="1">'Шестипредметные наборы'!$G137/COUNT('Список покупок'!$A$2:$A$31)</f>
        <v>#N/A</v>
      </c>
      <c r="D3317" t="e">
        <f ca="1">'Шестипредметные наборы'!$G137/INDIRECT(ADDRESS(MATCH(A3317,Таблицы!$AB$3:$AB$254)+1,6,,,Таблицы!$AB$1))</f>
        <v>#N/A</v>
      </c>
      <c r="E3317" s="5" t="e">
        <f t="shared" ca="1" si="51"/>
        <v>#N/A</v>
      </c>
    </row>
    <row r="3318" spans="1:5" hidden="1" x14ac:dyDescent="0.3">
      <c r="A3318" t="e">
        <f ca="1">IF('Шестипредметные наборы'!$G138 &gt;=Параметры!$A$2,"{"&amp;'Шестипредметные наборы'!A138&amp;", "&amp;'Шестипредметные наборы'!B138&amp;", "&amp;'Шестипредметные наборы'!D138&amp;", "&amp;'Шестипредметные наборы'!E138&amp;", "&amp;'Шестипредметные наборы'!F138&amp;"}","")</f>
        <v>#N/A</v>
      </c>
      <c r="B3318" t="e">
        <f ca="1">IF('Шестипредметные наборы'!$G138 &gt;=Параметры!$A$2,"{"&amp;'Шестипредметные наборы'!C138&amp;"}","")</f>
        <v>#N/A</v>
      </c>
      <c r="C3318" t="e">
        <f ca="1">'Шестипредметные наборы'!$G138/COUNT('Список покупок'!$A$2:$A$31)</f>
        <v>#N/A</v>
      </c>
      <c r="D3318" t="e">
        <f ca="1">'Шестипредметные наборы'!$G138/INDIRECT(ADDRESS(MATCH(A3318,Таблицы!$AB$3:$AB$254)+1,6,,,Таблицы!$AB$1))</f>
        <v>#N/A</v>
      </c>
      <c r="E3318" s="5" t="e">
        <f t="shared" ca="1" si="51"/>
        <v>#N/A</v>
      </c>
    </row>
    <row r="3319" spans="1:5" hidden="1" x14ac:dyDescent="0.3">
      <c r="A3319" t="e">
        <f ca="1">IF('Шестипредметные наборы'!$G139 &gt;=Параметры!$A$2,"{"&amp;'Шестипредметные наборы'!A139&amp;", "&amp;'Шестипредметные наборы'!B139&amp;", "&amp;'Шестипредметные наборы'!D139&amp;", "&amp;'Шестипредметные наборы'!E139&amp;", "&amp;'Шестипредметные наборы'!F139&amp;"}","")</f>
        <v>#N/A</v>
      </c>
      <c r="B3319" t="e">
        <f ca="1">IF('Шестипредметные наборы'!$G139 &gt;=Параметры!$A$2,"{"&amp;'Шестипредметные наборы'!C139&amp;"}","")</f>
        <v>#N/A</v>
      </c>
      <c r="C3319" t="e">
        <f ca="1">'Шестипредметные наборы'!$G139/COUNT('Список покупок'!$A$2:$A$31)</f>
        <v>#N/A</v>
      </c>
      <c r="D3319" t="e">
        <f ca="1">'Шестипредметные наборы'!$G139/INDIRECT(ADDRESS(MATCH(A3319,Таблицы!$AB$3:$AB$254)+1,6,,,Таблицы!$AB$1))</f>
        <v>#N/A</v>
      </c>
      <c r="E3319" s="5" t="e">
        <f t="shared" ca="1" si="51"/>
        <v>#N/A</v>
      </c>
    </row>
    <row r="3320" spans="1:5" hidden="1" x14ac:dyDescent="0.3">
      <c r="A3320" t="e">
        <f ca="1">IF('Шестипредметные наборы'!$G140 &gt;=Параметры!$A$2,"{"&amp;'Шестипредметные наборы'!A140&amp;", "&amp;'Шестипредметные наборы'!B140&amp;", "&amp;'Шестипредметные наборы'!D140&amp;", "&amp;'Шестипредметные наборы'!E140&amp;", "&amp;'Шестипредметные наборы'!F140&amp;"}","")</f>
        <v>#N/A</v>
      </c>
      <c r="B3320" t="e">
        <f ca="1">IF('Шестипредметные наборы'!$G140 &gt;=Параметры!$A$2,"{"&amp;'Шестипредметные наборы'!C140&amp;"}","")</f>
        <v>#N/A</v>
      </c>
      <c r="C3320" t="e">
        <f ca="1">'Шестипредметные наборы'!$G140/COUNT('Список покупок'!$A$2:$A$31)</f>
        <v>#N/A</v>
      </c>
      <c r="D3320" t="e">
        <f ca="1">'Шестипредметные наборы'!$G140/INDIRECT(ADDRESS(MATCH(A3320,Таблицы!$AB$3:$AB$254)+1,6,,,Таблицы!$AB$1))</f>
        <v>#N/A</v>
      </c>
      <c r="E3320" s="5" t="e">
        <f t="shared" ca="1" si="51"/>
        <v>#N/A</v>
      </c>
    </row>
    <row r="3321" spans="1:5" hidden="1" x14ac:dyDescent="0.3">
      <c r="A3321" t="e">
        <f ca="1">IF('Шестипредметные наборы'!$G141 &gt;=Параметры!$A$2,"{"&amp;'Шестипредметные наборы'!A141&amp;", "&amp;'Шестипредметные наборы'!B141&amp;", "&amp;'Шестипредметные наборы'!D141&amp;", "&amp;'Шестипредметные наборы'!E141&amp;", "&amp;'Шестипредметные наборы'!F141&amp;"}","")</f>
        <v>#N/A</v>
      </c>
      <c r="B3321" t="e">
        <f ca="1">IF('Шестипредметные наборы'!$G141 &gt;=Параметры!$A$2,"{"&amp;'Шестипредметные наборы'!C141&amp;"}","")</f>
        <v>#N/A</v>
      </c>
      <c r="C3321" t="e">
        <f ca="1">'Шестипредметные наборы'!$G141/COUNT('Список покупок'!$A$2:$A$31)</f>
        <v>#N/A</v>
      </c>
      <c r="D3321" t="e">
        <f ca="1">'Шестипредметные наборы'!$G141/INDIRECT(ADDRESS(MATCH(A3321,Таблицы!$AB$3:$AB$254)+1,6,,,Таблицы!$AB$1))</f>
        <v>#N/A</v>
      </c>
      <c r="E3321" s="5" t="e">
        <f t="shared" ca="1" si="51"/>
        <v>#N/A</v>
      </c>
    </row>
    <row r="3322" spans="1:5" hidden="1" x14ac:dyDescent="0.3">
      <c r="A3322" t="e">
        <f ca="1">IF('Шестипредметные наборы'!$G142 &gt;=Параметры!$A$2,"{"&amp;'Шестипредметные наборы'!A142&amp;", "&amp;'Шестипредметные наборы'!B142&amp;", "&amp;'Шестипредметные наборы'!D142&amp;", "&amp;'Шестипредметные наборы'!E142&amp;", "&amp;'Шестипредметные наборы'!F142&amp;"}","")</f>
        <v>#N/A</v>
      </c>
      <c r="B3322" t="e">
        <f ca="1">IF('Шестипредметные наборы'!$G142 &gt;=Параметры!$A$2,"{"&amp;'Шестипредметные наборы'!C142&amp;"}","")</f>
        <v>#N/A</v>
      </c>
      <c r="C3322" t="e">
        <f ca="1">'Шестипредметные наборы'!$G142/COUNT('Список покупок'!$A$2:$A$31)</f>
        <v>#N/A</v>
      </c>
      <c r="D3322" t="e">
        <f ca="1">'Шестипредметные наборы'!$G142/INDIRECT(ADDRESS(MATCH(A3322,Таблицы!$AB$3:$AB$254)+1,6,,,Таблицы!$AB$1))</f>
        <v>#N/A</v>
      </c>
      <c r="E3322" s="5" t="e">
        <f t="shared" ca="1" si="51"/>
        <v>#N/A</v>
      </c>
    </row>
    <row r="3323" spans="1:5" hidden="1" x14ac:dyDescent="0.3">
      <c r="A3323" t="e">
        <f ca="1">IF('Шестипредметные наборы'!$G143 &gt;=Параметры!$A$2,"{"&amp;'Шестипредметные наборы'!A143&amp;", "&amp;'Шестипредметные наборы'!B143&amp;", "&amp;'Шестипредметные наборы'!D143&amp;", "&amp;'Шестипредметные наборы'!E143&amp;", "&amp;'Шестипредметные наборы'!F143&amp;"}","")</f>
        <v>#N/A</v>
      </c>
      <c r="B3323" t="e">
        <f ca="1">IF('Шестипредметные наборы'!$G143 &gt;=Параметры!$A$2,"{"&amp;'Шестипредметные наборы'!C143&amp;"}","")</f>
        <v>#N/A</v>
      </c>
      <c r="C3323" t="e">
        <f ca="1">'Шестипредметные наборы'!$G143/COUNT('Список покупок'!$A$2:$A$31)</f>
        <v>#N/A</v>
      </c>
      <c r="D3323" t="e">
        <f ca="1">'Шестипредметные наборы'!$G143/INDIRECT(ADDRESS(MATCH(A3323,Таблицы!$AB$3:$AB$254)+1,6,,,Таблицы!$AB$1))</f>
        <v>#N/A</v>
      </c>
      <c r="E3323" s="5" t="e">
        <f t="shared" ca="1" si="51"/>
        <v>#N/A</v>
      </c>
    </row>
    <row r="3324" spans="1:5" hidden="1" x14ac:dyDescent="0.3">
      <c r="A3324" t="e">
        <f ca="1">IF('Шестипредметные наборы'!$G144 &gt;=Параметры!$A$2,"{"&amp;'Шестипредметные наборы'!A144&amp;", "&amp;'Шестипредметные наборы'!B144&amp;", "&amp;'Шестипредметные наборы'!D144&amp;", "&amp;'Шестипредметные наборы'!E144&amp;", "&amp;'Шестипредметные наборы'!F144&amp;"}","")</f>
        <v>#N/A</v>
      </c>
      <c r="B3324" t="e">
        <f ca="1">IF('Шестипредметные наборы'!$G144 &gt;=Параметры!$A$2,"{"&amp;'Шестипредметные наборы'!C144&amp;"}","")</f>
        <v>#N/A</v>
      </c>
      <c r="C3324" t="e">
        <f ca="1">'Шестипредметные наборы'!$G144/COUNT('Список покупок'!$A$2:$A$31)</f>
        <v>#N/A</v>
      </c>
      <c r="D3324" t="e">
        <f ca="1">'Шестипредметные наборы'!$G144/INDIRECT(ADDRESS(MATCH(A3324,Таблицы!$AB$3:$AB$254)+1,6,,,Таблицы!$AB$1))</f>
        <v>#N/A</v>
      </c>
      <c r="E3324" s="5" t="e">
        <f t="shared" ca="1" si="51"/>
        <v>#N/A</v>
      </c>
    </row>
    <row r="3325" spans="1:5" hidden="1" x14ac:dyDescent="0.3">
      <c r="A3325" t="e">
        <f ca="1">IF('Шестипредметные наборы'!$G145 &gt;=Параметры!$A$2,"{"&amp;'Шестипредметные наборы'!A145&amp;", "&amp;'Шестипредметные наборы'!B145&amp;", "&amp;'Шестипредметные наборы'!D145&amp;", "&amp;'Шестипредметные наборы'!E145&amp;", "&amp;'Шестипредметные наборы'!F145&amp;"}","")</f>
        <v>#N/A</v>
      </c>
      <c r="B3325" t="e">
        <f ca="1">IF('Шестипредметные наборы'!$G145 &gt;=Параметры!$A$2,"{"&amp;'Шестипредметные наборы'!C145&amp;"}","")</f>
        <v>#N/A</v>
      </c>
      <c r="C3325" t="e">
        <f ca="1">'Шестипредметные наборы'!$G145/COUNT('Список покупок'!$A$2:$A$31)</f>
        <v>#N/A</v>
      </c>
      <c r="D3325" t="e">
        <f ca="1">'Шестипредметные наборы'!$G145/INDIRECT(ADDRESS(MATCH(A3325,Таблицы!$AB$3:$AB$254)+1,6,,,Таблицы!$AB$1))</f>
        <v>#N/A</v>
      </c>
      <c r="E3325" s="5" t="e">
        <f t="shared" ca="1" si="51"/>
        <v>#N/A</v>
      </c>
    </row>
    <row r="3326" spans="1:5" hidden="1" x14ac:dyDescent="0.3">
      <c r="A3326" t="e">
        <f ca="1">IF('Шестипредметные наборы'!$G146 &gt;=Параметры!$A$2,"{"&amp;'Шестипредметные наборы'!A146&amp;", "&amp;'Шестипредметные наборы'!B146&amp;", "&amp;'Шестипредметные наборы'!D146&amp;", "&amp;'Шестипредметные наборы'!E146&amp;", "&amp;'Шестипредметные наборы'!F146&amp;"}","")</f>
        <v>#N/A</v>
      </c>
      <c r="B3326" t="e">
        <f ca="1">IF('Шестипредметные наборы'!$G146 &gt;=Параметры!$A$2,"{"&amp;'Шестипредметные наборы'!C146&amp;"}","")</f>
        <v>#N/A</v>
      </c>
      <c r="C3326" t="e">
        <f ca="1">'Шестипредметные наборы'!$G146/COUNT('Список покупок'!$A$2:$A$31)</f>
        <v>#N/A</v>
      </c>
      <c r="D3326" t="e">
        <f ca="1">'Шестипредметные наборы'!$G146/INDIRECT(ADDRESS(MATCH(A3326,Таблицы!$AB$3:$AB$254)+1,6,,,Таблицы!$AB$1))</f>
        <v>#N/A</v>
      </c>
      <c r="E3326" s="5" t="e">
        <f t="shared" ca="1" si="51"/>
        <v>#N/A</v>
      </c>
    </row>
    <row r="3327" spans="1:5" hidden="1" x14ac:dyDescent="0.3">
      <c r="A3327" t="e">
        <f ca="1">IF('Шестипредметные наборы'!$G147 &gt;=Параметры!$A$2,"{"&amp;'Шестипредметные наборы'!A147&amp;", "&amp;'Шестипредметные наборы'!B147&amp;", "&amp;'Шестипредметные наборы'!D147&amp;", "&amp;'Шестипредметные наборы'!E147&amp;", "&amp;'Шестипредметные наборы'!F147&amp;"}","")</f>
        <v>#N/A</v>
      </c>
      <c r="B3327" t="e">
        <f ca="1">IF('Шестипредметные наборы'!$G147 &gt;=Параметры!$A$2,"{"&amp;'Шестипредметные наборы'!C147&amp;"}","")</f>
        <v>#N/A</v>
      </c>
      <c r="C3327" t="e">
        <f ca="1">'Шестипредметные наборы'!$G147/COUNT('Список покупок'!$A$2:$A$31)</f>
        <v>#N/A</v>
      </c>
      <c r="D3327" t="e">
        <f ca="1">'Шестипредметные наборы'!$G147/INDIRECT(ADDRESS(MATCH(A3327,Таблицы!$AB$3:$AB$254)+1,6,,,Таблицы!$AB$1))</f>
        <v>#N/A</v>
      </c>
      <c r="E3327" s="5" t="e">
        <f t="shared" ca="1" si="51"/>
        <v>#N/A</v>
      </c>
    </row>
    <row r="3328" spans="1:5" hidden="1" x14ac:dyDescent="0.3">
      <c r="A3328" t="e">
        <f ca="1">IF('Шестипредметные наборы'!$G148 &gt;=Параметры!$A$2,"{"&amp;'Шестипредметные наборы'!A148&amp;", "&amp;'Шестипредметные наборы'!B148&amp;", "&amp;'Шестипредметные наборы'!D148&amp;", "&amp;'Шестипредметные наборы'!E148&amp;", "&amp;'Шестипредметные наборы'!F148&amp;"}","")</f>
        <v>#N/A</v>
      </c>
      <c r="B3328" t="e">
        <f ca="1">IF('Шестипредметные наборы'!$G148 &gt;=Параметры!$A$2,"{"&amp;'Шестипредметные наборы'!C148&amp;"}","")</f>
        <v>#N/A</v>
      </c>
      <c r="C3328" t="e">
        <f ca="1">'Шестипредметные наборы'!$G148/COUNT('Список покупок'!$A$2:$A$31)</f>
        <v>#N/A</v>
      </c>
      <c r="D3328" t="e">
        <f ca="1">'Шестипредметные наборы'!$G148/INDIRECT(ADDRESS(MATCH(A3328,Таблицы!$AB$3:$AB$254)+1,6,,,Таблицы!$AB$1))</f>
        <v>#N/A</v>
      </c>
      <c r="E3328" s="5" t="e">
        <f t="shared" ca="1" si="51"/>
        <v>#N/A</v>
      </c>
    </row>
    <row r="3329" spans="1:5" hidden="1" x14ac:dyDescent="0.3">
      <c r="A3329" t="e">
        <f ca="1">IF('Шестипредметные наборы'!$G149 &gt;=Параметры!$A$2,"{"&amp;'Шестипредметные наборы'!A149&amp;", "&amp;'Шестипредметные наборы'!B149&amp;", "&amp;'Шестипредметные наборы'!D149&amp;", "&amp;'Шестипредметные наборы'!E149&amp;", "&amp;'Шестипредметные наборы'!F149&amp;"}","")</f>
        <v>#N/A</v>
      </c>
      <c r="B3329" t="e">
        <f ca="1">IF('Шестипредметные наборы'!$G149 &gt;=Параметры!$A$2,"{"&amp;'Шестипредметные наборы'!C149&amp;"}","")</f>
        <v>#N/A</v>
      </c>
      <c r="C3329" t="e">
        <f ca="1">'Шестипредметные наборы'!$G149/COUNT('Список покупок'!$A$2:$A$31)</f>
        <v>#N/A</v>
      </c>
      <c r="D3329" t="e">
        <f ca="1">'Шестипредметные наборы'!$G149/INDIRECT(ADDRESS(MATCH(A3329,Таблицы!$AB$3:$AB$254)+1,6,,,Таблицы!$AB$1))</f>
        <v>#N/A</v>
      </c>
      <c r="E3329" s="5" t="e">
        <f t="shared" ca="1" si="51"/>
        <v>#N/A</v>
      </c>
    </row>
    <row r="3330" spans="1:5" hidden="1" x14ac:dyDescent="0.3">
      <c r="A3330" t="e">
        <f ca="1">IF('Шестипредметные наборы'!$G150 &gt;=Параметры!$A$2,"{"&amp;'Шестипредметные наборы'!A150&amp;", "&amp;'Шестипредметные наборы'!B150&amp;", "&amp;'Шестипредметные наборы'!D150&amp;", "&amp;'Шестипредметные наборы'!E150&amp;", "&amp;'Шестипредметные наборы'!F150&amp;"}","")</f>
        <v>#N/A</v>
      </c>
      <c r="B3330" t="e">
        <f ca="1">IF('Шестипредметные наборы'!$G150 &gt;=Параметры!$A$2,"{"&amp;'Шестипредметные наборы'!C150&amp;"}","")</f>
        <v>#N/A</v>
      </c>
      <c r="C3330" t="e">
        <f ca="1">'Шестипредметные наборы'!$G150/COUNT('Список покупок'!$A$2:$A$31)</f>
        <v>#N/A</v>
      </c>
      <c r="D3330" t="e">
        <f ca="1">'Шестипредметные наборы'!$G150/INDIRECT(ADDRESS(MATCH(A3330,Таблицы!$AB$3:$AB$254)+1,6,,,Таблицы!$AB$1))</f>
        <v>#N/A</v>
      </c>
      <c r="E3330" s="5" t="e">
        <f t="shared" ca="1" si="51"/>
        <v>#N/A</v>
      </c>
    </row>
    <row r="3331" spans="1:5" hidden="1" x14ac:dyDescent="0.3">
      <c r="A3331" t="e">
        <f ca="1">IF('Шестипредметные наборы'!$G151 &gt;=Параметры!$A$2,"{"&amp;'Шестипредметные наборы'!A151&amp;", "&amp;'Шестипредметные наборы'!B151&amp;", "&amp;'Шестипредметные наборы'!D151&amp;", "&amp;'Шестипредметные наборы'!E151&amp;", "&amp;'Шестипредметные наборы'!F151&amp;"}","")</f>
        <v>#N/A</v>
      </c>
      <c r="B3331" t="e">
        <f ca="1">IF('Шестипредметные наборы'!$G151 &gt;=Параметры!$A$2,"{"&amp;'Шестипредметные наборы'!C151&amp;"}","")</f>
        <v>#N/A</v>
      </c>
      <c r="C3331" t="e">
        <f ca="1">'Шестипредметные наборы'!$G151/COUNT('Список покупок'!$A$2:$A$31)</f>
        <v>#N/A</v>
      </c>
      <c r="D3331" t="e">
        <f ca="1">'Шестипредметные наборы'!$G151/INDIRECT(ADDRESS(MATCH(A3331,Таблицы!$AB$3:$AB$254)+1,6,,,Таблицы!$AB$1))</f>
        <v>#N/A</v>
      </c>
      <c r="E3331" s="5" t="e">
        <f t="shared" ca="1" si="51"/>
        <v>#N/A</v>
      </c>
    </row>
    <row r="3332" spans="1:5" hidden="1" x14ac:dyDescent="0.3">
      <c r="A3332" t="e">
        <f ca="1">IF('Шестипредметные наборы'!$G152 &gt;=Параметры!$A$2,"{"&amp;'Шестипредметные наборы'!A152&amp;", "&amp;'Шестипредметные наборы'!B152&amp;", "&amp;'Шестипредметные наборы'!D152&amp;", "&amp;'Шестипредметные наборы'!E152&amp;", "&amp;'Шестипредметные наборы'!F152&amp;"}","")</f>
        <v>#N/A</v>
      </c>
      <c r="B3332" t="e">
        <f ca="1">IF('Шестипредметные наборы'!$G152 &gt;=Параметры!$A$2,"{"&amp;'Шестипредметные наборы'!C152&amp;"}","")</f>
        <v>#N/A</v>
      </c>
      <c r="C3332" t="e">
        <f ca="1">'Шестипредметные наборы'!$G152/COUNT('Список покупок'!$A$2:$A$31)</f>
        <v>#N/A</v>
      </c>
      <c r="D3332" t="e">
        <f ca="1">'Шестипредметные наборы'!$G152/INDIRECT(ADDRESS(MATCH(A3332,Таблицы!$AB$3:$AB$254)+1,6,,,Таблицы!$AB$1))</f>
        <v>#N/A</v>
      </c>
      <c r="E3332" s="5" t="e">
        <f t="shared" ca="1" si="51"/>
        <v>#N/A</v>
      </c>
    </row>
    <row r="3333" spans="1:5" hidden="1" x14ac:dyDescent="0.3">
      <c r="A3333" t="e">
        <f ca="1">IF('Шестипредметные наборы'!$G153 &gt;=Параметры!$A$2,"{"&amp;'Шестипредметные наборы'!A153&amp;", "&amp;'Шестипредметные наборы'!B153&amp;", "&amp;'Шестипредметные наборы'!D153&amp;", "&amp;'Шестипредметные наборы'!E153&amp;", "&amp;'Шестипредметные наборы'!F153&amp;"}","")</f>
        <v>#N/A</v>
      </c>
      <c r="B3333" t="e">
        <f ca="1">IF('Шестипредметные наборы'!$G153 &gt;=Параметры!$A$2,"{"&amp;'Шестипредметные наборы'!C153&amp;"}","")</f>
        <v>#N/A</v>
      </c>
      <c r="C3333" t="e">
        <f ca="1">'Шестипредметные наборы'!$G153/COUNT('Список покупок'!$A$2:$A$31)</f>
        <v>#N/A</v>
      </c>
      <c r="D3333" t="e">
        <f ca="1">'Шестипредметные наборы'!$G153/INDIRECT(ADDRESS(MATCH(A3333,Таблицы!$AB$3:$AB$254)+1,6,,,Таблицы!$AB$1))</f>
        <v>#N/A</v>
      </c>
      <c r="E3333" s="5" t="e">
        <f t="shared" ref="E3333:E3396" ca="1" si="52">C3333*D3333</f>
        <v>#N/A</v>
      </c>
    </row>
    <row r="3334" spans="1:5" hidden="1" x14ac:dyDescent="0.3">
      <c r="A3334" t="e">
        <f ca="1">IF('Шестипредметные наборы'!$G154 &gt;=Параметры!$A$2,"{"&amp;'Шестипредметные наборы'!A154&amp;", "&amp;'Шестипредметные наборы'!B154&amp;", "&amp;'Шестипредметные наборы'!D154&amp;", "&amp;'Шестипредметные наборы'!E154&amp;", "&amp;'Шестипредметные наборы'!F154&amp;"}","")</f>
        <v>#N/A</v>
      </c>
      <c r="B3334" t="e">
        <f ca="1">IF('Шестипредметные наборы'!$G154 &gt;=Параметры!$A$2,"{"&amp;'Шестипредметные наборы'!C154&amp;"}","")</f>
        <v>#N/A</v>
      </c>
      <c r="C3334" t="e">
        <f ca="1">'Шестипредметные наборы'!$G154/COUNT('Список покупок'!$A$2:$A$31)</f>
        <v>#N/A</v>
      </c>
      <c r="D3334" t="e">
        <f ca="1">'Шестипредметные наборы'!$G154/INDIRECT(ADDRESS(MATCH(A3334,Таблицы!$AB$3:$AB$254)+1,6,,,Таблицы!$AB$1))</f>
        <v>#N/A</v>
      </c>
      <c r="E3334" s="5" t="e">
        <f t="shared" ca="1" si="52"/>
        <v>#N/A</v>
      </c>
    </row>
    <row r="3335" spans="1:5" hidden="1" x14ac:dyDescent="0.3">
      <c r="A3335" t="e">
        <f ca="1">IF('Шестипредметные наборы'!$G155 &gt;=Параметры!$A$2,"{"&amp;'Шестипредметные наборы'!A155&amp;", "&amp;'Шестипредметные наборы'!B155&amp;", "&amp;'Шестипредметные наборы'!D155&amp;", "&amp;'Шестипредметные наборы'!E155&amp;", "&amp;'Шестипредметные наборы'!F155&amp;"}","")</f>
        <v>#N/A</v>
      </c>
      <c r="B3335" t="e">
        <f ca="1">IF('Шестипредметные наборы'!$G155 &gt;=Параметры!$A$2,"{"&amp;'Шестипредметные наборы'!C155&amp;"}","")</f>
        <v>#N/A</v>
      </c>
      <c r="C3335" t="e">
        <f ca="1">'Шестипредметные наборы'!$G155/COUNT('Список покупок'!$A$2:$A$31)</f>
        <v>#N/A</v>
      </c>
      <c r="D3335" t="e">
        <f ca="1">'Шестипредметные наборы'!$G155/INDIRECT(ADDRESS(MATCH(A3335,Таблицы!$AB$3:$AB$254)+1,6,,,Таблицы!$AB$1))</f>
        <v>#N/A</v>
      </c>
      <c r="E3335" s="5" t="e">
        <f t="shared" ca="1" si="52"/>
        <v>#N/A</v>
      </c>
    </row>
    <row r="3336" spans="1:5" hidden="1" x14ac:dyDescent="0.3">
      <c r="A3336" t="e">
        <f ca="1">IF('Шестипредметные наборы'!$G156 &gt;=Параметры!$A$2,"{"&amp;'Шестипредметные наборы'!A156&amp;", "&amp;'Шестипредметные наборы'!B156&amp;", "&amp;'Шестипредметные наборы'!D156&amp;", "&amp;'Шестипредметные наборы'!E156&amp;", "&amp;'Шестипредметные наборы'!F156&amp;"}","")</f>
        <v>#N/A</v>
      </c>
      <c r="B3336" t="e">
        <f ca="1">IF('Шестипредметные наборы'!$G156 &gt;=Параметры!$A$2,"{"&amp;'Шестипредметные наборы'!C156&amp;"}","")</f>
        <v>#N/A</v>
      </c>
      <c r="C3336" t="e">
        <f ca="1">'Шестипредметные наборы'!$G156/COUNT('Список покупок'!$A$2:$A$31)</f>
        <v>#N/A</v>
      </c>
      <c r="D3336" t="e">
        <f ca="1">'Шестипредметные наборы'!$G156/INDIRECT(ADDRESS(MATCH(A3336,Таблицы!$AB$3:$AB$254)+1,6,,,Таблицы!$AB$1))</f>
        <v>#N/A</v>
      </c>
      <c r="E3336" s="5" t="e">
        <f t="shared" ca="1" si="52"/>
        <v>#N/A</v>
      </c>
    </row>
    <row r="3337" spans="1:5" hidden="1" x14ac:dyDescent="0.3">
      <c r="A3337" t="e">
        <f ca="1">IF('Шестипредметные наборы'!$G157 &gt;=Параметры!$A$2,"{"&amp;'Шестипредметные наборы'!A157&amp;", "&amp;'Шестипредметные наборы'!B157&amp;", "&amp;'Шестипредметные наборы'!D157&amp;", "&amp;'Шестипредметные наборы'!E157&amp;", "&amp;'Шестипредметные наборы'!F157&amp;"}","")</f>
        <v>#N/A</v>
      </c>
      <c r="B3337" t="e">
        <f ca="1">IF('Шестипредметные наборы'!$G157 &gt;=Параметры!$A$2,"{"&amp;'Шестипредметные наборы'!C157&amp;"}","")</f>
        <v>#N/A</v>
      </c>
      <c r="C3337" t="e">
        <f ca="1">'Шестипредметные наборы'!$G157/COUNT('Список покупок'!$A$2:$A$31)</f>
        <v>#N/A</v>
      </c>
      <c r="D3337" t="e">
        <f ca="1">'Шестипредметные наборы'!$G157/INDIRECT(ADDRESS(MATCH(A3337,Таблицы!$AB$3:$AB$254)+1,6,,,Таблицы!$AB$1))</f>
        <v>#N/A</v>
      </c>
      <c r="E3337" s="5" t="e">
        <f t="shared" ca="1" si="52"/>
        <v>#N/A</v>
      </c>
    </row>
    <row r="3338" spans="1:5" hidden="1" x14ac:dyDescent="0.3">
      <c r="A3338" t="e">
        <f ca="1">IF('Шестипредметные наборы'!$G158 &gt;=Параметры!$A$2,"{"&amp;'Шестипредметные наборы'!A158&amp;", "&amp;'Шестипредметные наборы'!B158&amp;", "&amp;'Шестипредметные наборы'!D158&amp;", "&amp;'Шестипредметные наборы'!E158&amp;", "&amp;'Шестипредметные наборы'!F158&amp;"}","")</f>
        <v>#N/A</v>
      </c>
      <c r="B3338" t="e">
        <f ca="1">IF('Шестипредметные наборы'!$G158 &gt;=Параметры!$A$2,"{"&amp;'Шестипредметные наборы'!C158&amp;"}","")</f>
        <v>#N/A</v>
      </c>
      <c r="C3338" t="e">
        <f ca="1">'Шестипредметные наборы'!$G158/COUNT('Список покупок'!$A$2:$A$31)</f>
        <v>#N/A</v>
      </c>
      <c r="D3338" t="e">
        <f ca="1">'Шестипредметные наборы'!$G158/INDIRECT(ADDRESS(MATCH(A3338,Таблицы!$AB$3:$AB$254)+1,6,,,Таблицы!$AB$1))</f>
        <v>#N/A</v>
      </c>
      <c r="E3338" s="5" t="e">
        <f t="shared" ca="1" si="52"/>
        <v>#N/A</v>
      </c>
    </row>
    <row r="3339" spans="1:5" hidden="1" x14ac:dyDescent="0.3">
      <c r="A3339" t="e">
        <f ca="1">IF('Шестипредметные наборы'!$G159 &gt;=Параметры!$A$2,"{"&amp;'Шестипредметные наборы'!A159&amp;", "&amp;'Шестипредметные наборы'!B159&amp;", "&amp;'Шестипредметные наборы'!D159&amp;", "&amp;'Шестипредметные наборы'!E159&amp;", "&amp;'Шестипредметные наборы'!F159&amp;"}","")</f>
        <v>#N/A</v>
      </c>
      <c r="B3339" t="e">
        <f ca="1">IF('Шестипредметные наборы'!$G159 &gt;=Параметры!$A$2,"{"&amp;'Шестипредметные наборы'!C159&amp;"}","")</f>
        <v>#N/A</v>
      </c>
      <c r="C3339" t="e">
        <f ca="1">'Шестипредметные наборы'!$G159/COUNT('Список покупок'!$A$2:$A$31)</f>
        <v>#N/A</v>
      </c>
      <c r="D3339" t="e">
        <f ca="1">'Шестипредметные наборы'!$G159/INDIRECT(ADDRESS(MATCH(A3339,Таблицы!$AB$3:$AB$254)+1,6,,,Таблицы!$AB$1))</f>
        <v>#N/A</v>
      </c>
      <c r="E3339" s="5" t="e">
        <f t="shared" ca="1" si="52"/>
        <v>#N/A</v>
      </c>
    </row>
    <row r="3340" spans="1:5" hidden="1" x14ac:dyDescent="0.3">
      <c r="A3340" t="e">
        <f ca="1">IF('Шестипредметные наборы'!$G160 &gt;=Параметры!$A$2,"{"&amp;'Шестипредметные наборы'!A160&amp;", "&amp;'Шестипредметные наборы'!B160&amp;", "&amp;'Шестипредметные наборы'!D160&amp;", "&amp;'Шестипредметные наборы'!E160&amp;", "&amp;'Шестипредметные наборы'!F160&amp;"}","")</f>
        <v>#N/A</v>
      </c>
      <c r="B3340" t="e">
        <f ca="1">IF('Шестипредметные наборы'!$G160 &gt;=Параметры!$A$2,"{"&amp;'Шестипредметные наборы'!C160&amp;"}","")</f>
        <v>#N/A</v>
      </c>
      <c r="C3340" t="e">
        <f ca="1">'Шестипредметные наборы'!$G160/COUNT('Список покупок'!$A$2:$A$31)</f>
        <v>#N/A</v>
      </c>
      <c r="D3340" t="e">
        <f ca="1">'Шестипредметные наборы'!$G160/INDIRECT(ADDRESS(MATCH(A3340,Таблицы!$AB$3:$AB$254)+1,6,,,Таблицы!$AB$1))</f>
        <v>#N/A</v>
      </c>
      <c r="E3340" s="5" t="e">
        <f t="shared" ca="1" si="52"/>
        <v>#N/A</v>
      </c>
    </row>
    <row r="3341" spans="1:5" hidden="1" x14ac:dyDescent="0.3">
      <c r="A3341" t="e">
        <f ca="1">IF('Шестипредметные наборы'!$G161 &gt;=Параметры!$A$2,"{"&amp;'Шестипредметные наборы'!A161&amp;", "&amp;'Шестипредметные наборы'!B161&amp;", "&amp;'Шестипредметные наборы'!D161&amp;", "&amp;'Шестипредметные наборы'!E161&amp;", "&amp;'Шестипредметные наборы'!F161&amp;"}","")</f>
        <v>#N/A</v>
      </c>
      <c r="B3341" t="e">
        <f ca="1">IF('Шестипредметные наборы'!$G161 &gt;=Параметры!$A$2,"{"&amp;'Шестипредметные наборы'!C161&amp;"}","")</f>
        <v>#N/A</v>
      </c>
      <c r="C3341" t="e">
        <f ca="1">'Шестипредметные наборы'!$G161/COUNT('Список покупок'!$A$2:$A$31)</f>
        <v>#N/A</v>
      </c>
      <c r="D3341" t="e">
        <f ca="1">'Шестипредметные наборы'!$G161/INDIRECT(ADDRESS(MATCH(A3341,Таблицы!$AB$3:$AB$254)+1,6,,,Таблицы!$AB$1))</f>
        <v>#N/A</v>
      </c>
      <c r="E3341" s="5" t="e">
        <f t="shared" ca="1" si="52"/>
        <v>#N/A</v>
      </c>
    </row>
    <row r="3342" spans="1:5" hidden="1" x14ac:dyDescent="0.3">
      <c r="A3342" t="e">
        <f ca="1">IF('Шестипредметные наборы'!$G162 &gt;=Параметры!$A$2,"{"&amp;'Шестипредметные наборы'!A162&amp;", "&amp;'Шестипредметные наборы'!B162&amp;", "&amp;'Шестипредметные наборы'!D162&amp;", "&amp;'Шестипредметные наборы'!E162&amp;", "&amp;'Шестипредметные наборы'!F162&amp;"}","")</f>
        <v>#N/A</v>
      </c>
      <c r="B3342" t="e">
        <f ca="1">IF('Шестипредметные наборы'!$G162 &gt;=Параметры!$A$2,"{"&amp;'Шестипредметные наборы'!C162&amp;"}","")</f>
        <v>#N/A</v>
      </c>
      <c r="C3342" t="e">
        <f ca="1">'Шестипредметные наборы'!$G162/COUNT('Список покупок'!$A$2:$A$31)</f>
        <v>#N/A</v>
      </c>
      <c r="D3342" t="e">
        <f ca="1">'Шестипредметные наборы'!$G162/INDIRECT(ADDRESS(MATCH(A3342,Таблицы!$AB$3:$AB$254)+1,6,,,Таблицы!$AB$1))</f>
        <v>#N/A</v>
      </c>
      <c r="E3342" s="5" t="e">
        <f t="shared" ca="1" si="52"/>
        <v>#N/A</v>
      </c>
    </row>
    <row r="3343" spans="1:5" hidden="1" x14ac:dyDescent="0.3">
      <c r="A3343" t="e">
        <f ca="1">IF('Шестипредметные наборы'!$G163 &gt;=Параметры!$A$2,"{"&amp;'Шестипредметные наборы'!A163&amp;", "&amp;'Шестипредметные наборы'!B163&amp;", "&amp;'Шестипредметные наборы'!D163&amp;", "&amp;'Шестипредметные наборы'!E163&amp;", "&amp;'Шестипредметные наборы'!F163&amp;"}","")</f>
        <v>#N/A</v>
      </c>
      <c r="B3343" t="e">
        <f ca="1">IF('Шестипредметные наборы'!$G163 &gt;=Параметры!$A$2,"{"&amp;'Шестипредметные наборы'!C163&amp;"}","")</f>
        <v>#N/A</v>
      </c>
      <c r="C3343" t="e">
        <f ca="1">'Шестипредметные наборы'!$G163/COUNT('Список покупок'!$A$2:$A$31)</f>
        <v>#N/A</v>
      </c>
      <c r="D3343" t="e">
        <f ca="1">'Шестипредметные наборы'!$G163/INDIRECT(ADDRESS(MATCH(A3343,Таблицы!$AB$3:$AB$254)+1,6,,,Таблицы!$AB$1))</f>
        <v>#N/A</v>
      </c>
      <c r="E3343" s="5" t="e">
        <f t="shared" ca="1" si="52"/>
        <v>#N/A</v>
      </c>
    </row>
    <row r="3344" spans="1:5" hidden="1" x14ac:dyDescent="0.3">
      <c r="A3344" t="e">
        <f ca="1">IF('Шестипредметные наборы'!$G164 &gt;=Параметры!$A$2,"{"&amp;'Шестипредметные наборы'!A164&amp;", "&amp;'Шестипредметные наборы'!B164&amp;", "&amp;'Шестипредметные наборы'!D164&amp;", "&amp;'Шестипредметные наборы'!E164&amp;", "&amp;'Шестипредметные наборы'!F164&amp;"}","")</f>
        <v>#N/A</v>
      </c>
      <c r="B3344" t="e">
        <f ca="1">IF('Шестипредметные наборы'!$G164 &gt;=Параметры!$A$2,"{"&amp;'Шестипредметные наборы'!C164&amp;"}","")</f>
        <v>#N/A</v>
      </c>
      <c r="C3344" t="e">
        <f ca="1">'Шестипредметные наборы'!$G164/COUNT('Список покупок'!$A$2:$A$31)</f>
        <v>#N/A</v>
      </c>
      <c r="D3344" t="e">
        <f ca="1">'Шестипредметные наборы'!$G164/INDIRECT(ADDRESS(MATCH(A3344,Таблицы!$AB$3:$AB$254)+1,6,,,Таблицы!$AB$1))</f>
        <v>#N/A</v>
      </c>
      <c r="E3344" s="5" t="e">
        <f t="shared" ca="1" si="52"/>
        <v>#N/A</v>
      </c>
    </row>
    <row r="3345" spans="1:5" hidden="1" x14ac:dyDescent="0.3">
      <c r="A3345" t="e">
        <f ca="1">IF('Шестипредметные наборы'!$G165 &gt;=Параметры!$A$2,"{"&amp;'Шестипредметные наборы'!A165&amp;", "&amp;'Шестипредметные наборы'!B165&amp;", "&amp;'Шестипредметные наборы'!D165&amp;", "&amp;'Шестипредметные наборы'!E165&amp;", "&amp;'Шестипредметные наборы'!F165&amp;"}","")</f>
        <v>#N/A</v>
      </c>
      <c r="B3345" t="e">
        <f ca="1">IF('Шестипредметные наборы'!$G165 &gt;=Параметры!$A$2,"{"&amp;'Шестипредметные наборы'!C165&amp;"}","")</f>
        <v>#N/A</v>
      </c>
      <c r="C3345" t="e">
        <f ca="1">'Шестипредметные наборы'!$G165/COUNT('Список покупок'!$A$2:$A$31)</f>
        <v>#N/A</v>
      </c>
      <c r="D3345" t="e">
        <f ca="1">'Шестипредметные наборы'!$G165/INDIRECT(ADDRESS(MATCH(A3345,Таблицы!$AB$3:$AB$254)+1,6,,,Таблицы!$AB$1))</f>
        <v>#N/A</v>
      </c>
      <c r="E3345" s="5" t="e">
        <f t="shared" ca="1" si="52"/>
        <v>#N/A</v>
      </c>
    </row>
    <row r="3346" spans="1:5" hidden="1" x14ac:dyDescent="0.3">
      <c r="A3346" t="e">
        <f ca="1">IF('Шестипредметные наборы'!$G166 &gt;=Параметры!$A$2,"{"&amp;'Шестипредметные наборы'!A166&amp;", "&amp;'Шестипредметные наборы'!B166&amp;", "&amp;'Шестипредметные наборы'!D166&amp;", "&amp;'Шестипредметные наборы'!E166&amp;", "&amp;'Шестипредметные наборы'!F166&amp;"}","")</f>
        <v>#N/A</v>
      </c>
      <c r="B3346" t="e">
        <f ca="1">IF('Шестипредметные наборы'!$G166 &gt;=Параметры!$A$2,"{"&amp;'Шестипредметные наборы'!C166&amp;"}","")</f>
        <v>#N/A</v>
      </c>
      <c r="C3346" t="e">
        <f ca="1">'Шестипредметные наборы'!$G166/COUNT('Список покупок'!$A$2:$A$31)</f>
        <v>#N/A</v>
      </c>
      <c r="D3346" t="e">
        <f ca="1">'Шестипредметные наборы'!$G166/INDIRECT(ADDRESS(MATCH(A3346,Таблицы!$AB$3:$AB$254)+1,6,,,Таблицы!$AB$1))</f>
        <v>#N/A</v>
      </c>
      <c r="E3346" s="5" t="e">
        <f t="shared" ca="1" si="52"/>
        <v>#N/A</v>
      </c>
    </row>
    <row r="3347" spans="1:5" hidden="1" x14ac:dyDescent="0.3">
      <c r="A3347" t="e">
        <f ca="1">IF('Шестипредметные наборы'!$G167 &gt;=Параметры!$A$2,"{"&amp;'Шестипредметные наборы'!A167&amp;", "&amp;'Шестипредметные наборы'!B167&amp;", "&amp;'Шестипредметные наборы'!D167&amp;", "&amp;'Шестипредметные наборы'!E167&amp;", "&amp;'Шестипредметные наборы'!F167&amp;"}","")</f>
        <v>#N/A</v>
      </c>
      <c r="B3347" t="e">
        <f ca="1">IF('Шестипредметные наборы'!$G167 &gt;=Параметры!$A$2,"{"&amp;'Шестипредметные наборы'!C167&amp;"}","")</f>
        <v>#N/A</v>
      </c>
      <c r="C3347" t="e">
        <f ca="1">'Шестипредметные наборы'!$G167/COUNT('Список покупок'!$A$2:$A$31)</f>
        <v>#N/A</v>
      </c>
      <c r="D3347" t="e">
        <f ca="1">'Шестипредметные наборы'!$G167/INDIRECT(ADDRESS(MATCH(A3347,Таблицы!$AB$3:$AB$254)+1,6,,,Таблицы!$AB$1))</f>
        <v>#N/A</v>
      </c>
      <c r="E3347" s="5" t="e">
        <f t="shared" ca="1" si="52"/>
        <v>#N/A</v>
      </c>
    </row>
    <row r="3348" spans="1:5" hidden="1" x14ac:dyDescent="0.3">
      <c r="A3348" t="e">
        <f ca="1">IF('Шестипредметные наборы'!$G168 &gt;=Параметры!$A$2,"{"&amp;'Шестипредметные наборы'!A168&amp;", "&amp;'Шестипредметные наборы'!B168&amp;", "&amp;'Шестипредметные наборы'!D168&amp;", "&amp;'Шестипредметные наборы'!E168&amp;", "&amp;'Шестипредметные наборы'!F168&amp;"}","")</f>
        <v>#N/A</v>
      </c>
      <c r="B3348" t="e">
        <f ca="1">IF('Шестипредметные наборы'!$G168 &gt;=Параметры!$A$2,"{"&amp;'Шестипредметные наборы'!C168&amp;"}","")</f>
        <v>#N/A</v>
      </c>
      <c r="C3348" t="e">
        <f ca="1">'Шестипредметные наборы'!$G168/COUNT('Список покупок'!$A$2:$A$31)</f>
        <v>#N/A</v>
      </c>
      <c r="D3348" t="e">
        <f ca="1">'Шестипредметные наборы'!$G168/INDIRECT(ADDRESS(MATCH(A3348,Таблицы!$AB$3:$AB$254)+1,6,,,Таблицы!$AB$1))</f>
        <v>#N/A</v>
      </c>
      <c r="E3348" s="5" t="e">
        <f t="shared" ca="1" si="52"/>
        <v>#N/A</v>
      </c>
    </row>
    <row r="3349" spans="1:5" hidden="1" x14ac:dyDescent="0.3">
      <c r="A3349" t="e">
        <f ca="1">IF('Шестипредметные наборы'!$G169 &gt;=Параметры!$A$2,"{"&amp;'Шестипредметные наборы'!A169&amp;", "&amp;'Шестипредметные наборы'!B169&amp;", "&amp;'Шестипредметные наборы'!D169&amp;", "&amp;'Шестипредметные наборы'!E169&amp;", "&amp;'Шестипредметные наборы'!F169&amp;"}","")</f>
        <v>#N/A</v>
      </c>
      <c r="B3349" t="e">
        <f ca="1">IF('Шестипредметные наборы'!$G169 &gt;=Параметры!$A$2,"{"&amp;'Шестипредметные наборы'!C169&amp;"}","")</f>
        <v>#N/A</v>
      </c>
      <c r="C3349" t="e">
        <f ca="1">'Шестипредметные наборы'!$G169/COUNT('Список покупок'!$A$2:$A$31)</f>
        <v>#N/A</v>
      </c>
      <c r="D3349" t="e">
        <f ca="1">'Шестипредметные наборы'!$G169/INDIRECT(ADDRESS(MATCH(A3349,Таблицы!$AB$3:$AB$254)+1,6,,,Таблицы!$AB$1))</f>
        <v>#N/A</v>
      </c>
      <c r="E3349" s="5" t="e">
        <f t="shared" ca="1" si="52"/>
        <v>#N/A</v>
      </c>
    </row>
    <row r="3350" spans="1:5" hidden="1" x14ac:dyDescent="0.3">
      <c r="A3350" t="e">
        <f ca="1">IF('Шестипредметные наборы'!$G170 &gt;=Параметры!$A$2,"{"&amp;'Шестипредметные наборы'!A170&amp;", "&amp;'Шестипредметные наборы'!B170&amp;", "&amp;'Шестипредметные наборы'!D170&amp;", "&amp;'Шестипредметные наборы'!E170&amp;", "&amp;'Шестипредметные наборы'!F170&amp;"}","")</f>
        <v>#N/A</v>
      </c>
      <c r="B3350" t="e">
        <f ca="1">IF('Шестипредметные наборы'!$G170 &gt;=Параметры!$A$2,"{"&amp;'Шестипредметные наборы'!C170&amp;"}","")</f>
        <v>#N/A</v>
      </c>
      <c r="C3350" t="e">
        <f ca="1">'Шестипредметные наборы'!$G170/COUNT('Список покупок'!$A$2:$A$31)</f>
        <v>#N/A</v>
      </c>
      <c r="D3350" t="e">
        <f ca="1">'Шестипредметные наборы'!$G170/INDIRECT(ADDRESS(MATCH(A3350,Таблицы!$AB$3:$AB$254)+1,6,,,Таблицы!$AB$1))</f>
        <v>#N/A</v>
      </c>
      <c r="E3350" s="5" t="e">
        <f t="shared" ca="1" si="52"/>
        <v>#N/A</v>
      </c>
    </row>
    <row r="3351" spans="1:5" hidden="1" x14ac:dyDescent="0.3">
      <c r="A3351" t="e">
        <f ca="1">IF('Шестипредметные наборы'!$G171 &gt;=Параметры!$A$2,"{"&amp;'Шестипредметные наборы'!A171&amp;", "&amp;'Шестипредметные наборы'!B171&amp;", "&amp;'Шестипредметные наборы'!D171&amp;", "&amp;'Шестипредметные наборы'!E171&amp;", "&amp;'Шестипредметные наборы'!F171&amp;"}","")</f>
        <v>#N/A</v>
      </c>
      <c r="B3351" t="e">
        <f ca="1">IF('Шестипредметные наборы'!$G171 &gt;=Параметры!$A$2,"{"&amp;'Шестипредметные наборы'!C171&amp;"}","")</f>
        <v>#N/A</v>
      </c>
      <c r="C3351" t="e">
        <f ca="1">'Шестипредметные наборы'!$G171/COUNT('Список покупок'!$A$2:$A$31)</f>
        <v>#N/A</v>
      </c>
      <c r="D3351" t="e">
        <f ca="1">'Шестипредметные наборы'!$G171/INDIRECT(ADDRESS(MATCH(A3351,Таблицы!$AB$3:$AB$254)+1,6,,,Таблицы!$AB$1))</f>
        <v>#N/A</v>
      </c>
      <c r="E3351" s="5" t="e">
        <f t="shared" ca="1" si="52"/>
        <v>#N/A</v>
      </c>
    </row>
    <row r="3352" spans="1:5" hidden="1" x14ac:dyDescent="0.3">
      <c r="A3352" t="e">
        <f ca="1">IF('Шестипредметные наборы'!$G172 &gt;=Параметры!$A$2,"{"&amp;'Шестипредметные наборы'!A172&amp;", "&amp;'Шестипредметные наборы'!B172&amp;", "&amp;'Шестипредметные наборы'!D172&amp;", "&amp;'Шестипредметные наборы'!E172&amp;", "&amp;'Шестипредметные наборы'!F172&amp;"}","")</f>
        <v>#N/A</v>
      </c>
      <c r="B3352" t="e">
        <f ca="1">IF('Шестипредметные наборы'!$G172 &gt;=Параметры!$A$2,"{"&amp;'Шестипредметные наборы'!C172&amp;"}","")</f>
        <v>#N/A</v>
      </c>
      <c r="C3352" t="e">
        <f ca="1">'Шестипредметные наборы'!$G172/COUNT('Список покупок'!$A$2:$A$31)</f>
        <v>#N/A</v>
      </c>
      <c r="D3352" t="e">
        <f ca="1">'Шестипредметные наборы'!$G172/INDIRECT(ADDRESS(MATCH(A3352,Таблицы!$AB$3:$AB$254)+1,6,,,Таблицы!$AB$1))</f>
        <v>#N/A</v>
      </c>
      <c r="E3352" s="5" t="e">
        <f t="shared" ca="1" si="52"/>
        <v>#N/A</v>
      </c>
    </row>
    <row r="3353" spans="1:5" hidden="1" x14ac:dyDescent="0.3">
      <c r="A3353" t="e">
        <f ca="1">IF('Шестипредметные наборы'!$G173 &gt;=Параметры!$A$2,"{"&amp;'Шестипредметные наборы'!A173&amp;", "&amp;'Шестипредметные наборы'!B173&amp;", "&amp;'Шестипредметные наборы'!D173&amp;", "&amp;'Шестипредметные наборы'!E173&amp;", "&amp;'Шестипредметные наборы'!F173&amp;"}","")</f>
        <v>#N/A</v>
      </c>
      <c r="B3353" t="e">
        <f ca="1">IF('Шестипредметные наборы'!$G173 &gt;=Параметры!$A$2,"{"&amp;'Шестипредметные наборы'!C173&amp;"}","")</f>
        <v>#N/A</v>
      </c>
      <c r="C3353" t="e">
        <f ca="1">'Шестипредметные наборы'!$G173/COUNT('Список покупок'!$A$2:$A$31)</f>
        <v>#N/A</v>
      </c>
      <c r="D3353" t="e">
        <f ca="1">'Шестипредметные наборы'!$G173/INDIRECT(ADDRESS(MATCH(A3353,Таблицы!$AB$3:$AB$254)+1,6,,,Таблицы!$AB$1))</f>
        <v>#N/A</v>
      </c>
      <c r="E3353" s="5" t="e">
        <f t="shared" ca="1" si="52"/>
        <v>#N/A</v>
      </c>
    </row>
    <row r="3354" spans="1:5" hidden="1" x14ac:dyDescent="0.3">
      <c r="A3354" t="e">
        <f ca="1">IF('Шестипредметные наборы'!$G174 &gt;=Параметры!$A$2,"{"&amp;'Шестипредметные наборы'!A174&amp;", "&amp;'Шестипредметные наборы'!B174&amp;", "&amp;'Шестипредметные наборы'!D174&amp;", "&amp;'Шестипредметные наборы'!E174&amp;", "&amp;'Шестипредметные наборы'!F174&amp;"}","")</f>
        <v>#N/A</v>
      </c>
      <c r="B3354" t="e">
        <f ca="1">IF('Шестипредметные наборы'!$G174 &gt;=Параметры!$A$2,"{"&amp;'Шестипредметные наборы'!C174&amp;"}","")</f>
        <v>#N/A</v>
      </c>
      <c r="C3354" t="e">
        <f ca="1">'Шестипредметные наборы'!$G174/COUNT('Список покупок'!$A$2:$A$31)</f>
        <v>#N/A</v>
      </c>
      <c r="D3354" t="e">
        <f ca="1">'Шестипредметные наборы'!$G174/INDIRECT(ADDRESS(MATCH(A3354,Таблицы!$AB$3:$AB$254)+1,6,,,Таблицы!$AB$1))</f>
        <v>#N/A</v>
      </c>
      <c r="E3354" s="5" t="e">
        <f t="shared" ca="1" si="52"/>
        <v>#N/A</v>
      </c>
    </row>
    <row r="3355" spans="1:5" hidden="1" x14ac:dyDescent="0.3">
      <c r="A3355" t="e">
        <f ca="1">IF('Шестипредметные наборы'!$G175 &gt;=Параметры!$A$2,"{"&amp;'Шестипредметные наборы'!A175&amp;", "&amp;'Шестипредметные наборы'!B175&amp;", "&amp;'Шестипредметные наборы'!D175&amp;", "&amp;'Шестипредметные наборы'!E175&amp;", "&amp;'Шестипредметные наборы'!F175&amp;"}","")</f>
        <v>#N/A</v>
      </c>
      <c r="B3355" t="e">
        <f ca="1">IF('Шестипредметные наборы'!$G175 &gt;=Параметры!$A$2,"{"&amp;'Шестипредметные наборы'!C175&amp;"}","")</f>
        <v>#N/A</v>
      </c>
      <c r="C3355" t="e">
        <f ca="1">'Шестипредметные наборы'!$G175/COUNT('Список покупок'!$A$2:$A$31)</f>
        <v>#N/A</v>
      </c>
      <c r="D3355" t="e">
        <f ca="1">'Шестипредметные наборы'!$G175/INDIRECT(ADDRESS(MATCH(A3355,Таблицы!$AB$3:$AB$254)+1,6,,,Таблицы!$AB$1))</f>
        <v>#N/A</v>
      </c>
      <c r="E3355" s="5" t="e">
        <f t="shared" ca="1" si="52"/>
        <v>#N/A</v>
      </c>
    </row>
    <row r="3356" spans="1:5" hidden="1" x14ac:dyDescent="0.3">
      <c r="A3356" t="e">
        <f ca="1">IF('Шестипредметные наборы'!$G176 &gt;=Параметры!$A$2,"{"&amp;'Шестипредметные наборы'!A176&amp;", "&amp;'Шестипредметные наборы'!B176&amp;", "&amp;'Шестипредметные наборы'!D176&amp;", "&amp;'Шестипредметные наборы'!E176&amp;", "&amp;'Шестипредметные наборы'!F176&amp;"}","")</f>
        <v>#N/A</v>
      </c>
      <c r="B3356" t="e">
        <f ca="1">IF('Шестипредметные наборы'!$G176 &gt;=Параметры!$A$2,"{"&amp;'Шестипредметные наборы'!C176&amp;"}","")</f>
        <v>#N/A</v>
      </c>
      <c r="C3356" t="e">
        <f ca="1">'Шестипредметные наборы'!$G176/COUNT('Список покупок'!$A$2:$A$31)</f>
        <v>#N/A</v>
      </c>
      <c r="D3356" t="e">
        <f ca="1">'Шестипредметные наборы'!$G176/INDIRECT(ADDRESS(MATCH(A3356,Таблицы!$AB$3:$AB$254)+1,6,,,Таблицы!$AB$1))</f>
        <v>#N/A</v>
      </c>
      <c r="E3356" s="5" t="e">
        <f t="shared" ca="1" si="52"/>
        <v>#N/A</v>
      </c>
    </row>
    <row r="3357" spans="1:5" hidden="1" x14ac:dyDescent="0.3">
      <c r="A3357" t="e">
        <f ca="1">IF('Шестипредметные наборы'!$G177 &gt;=Параметры!$A$2,"{"&amp;'Шестипредметные наборы'!A177&amp;", "&amp;'Шестипредметные наборы'!B177&amp;", "&amp;'Шестипредметные наборы'!D177&amp;", "&amp;'Шестипредметные наборы'!E177&amp;", "&amp;'Шестипредметные наборы'!F177&amp;"}","")</f>
        <v>#N/A</v>
      </c>
      <c r="B3357" t="e">
        <f ca="1">IF('Шестипредметные наборы'!$G177 &gt;=Параметры!$A$2,"{"&amp;'Шестипредметные наборы'!C177&amp;"}","")</f>
        <v>#N/A</v>
      </c>
      <c r="C3357" t="e">
        <f ca="1">'Шестипредметные наборы'!$G177/COUNT('Список покупок'!$A$2:$A$31)</f>
        <v>#N/A</v>
      </c>
      <c r="D3357" t="e">
        <f ca="1">'Шестипредметные наборы'!$G177/INDIRECT(ADDRESS(MATCH(A3357,Таблицы!$AB$3:$AB$254)+1,6,,,Таблицы!$AB$1))</f>
        <v>#N/A</v>
      </c>
      <c r="E3357" s="5" t="e">
        <f t="shared" ca="1" si="52"/>
        <v>#N/A</v>
      </c>
    </row>
    <row r="3358" spans="1:5" hidden="1" x14ac:dyDescent="0.3">
      <c r="A3358" t="e">
        <f ca="1">IF('Шестипредметные наборы'!$G178 &gt;=Параметры!$A$2,"{"&amp;'Шестипредметные наборы'!A178&amp;", "&amp;'Шестипредметные наборы'!B178&amp;", "&amp;'Шестипредметные наборы'!D178&amp;", "&amp;'Шестипредметные наборы'!E178&amp;", "&amp;'Шестипредметные наборы'!F178&amp;"}","")</f>
        <v>#N/A</v>
      </c>
      <c r="B3358" t="e">
        <f ca="1">IF('Шестипредметные наборы'!$G178 &gt;=Параметры!$A$2,"{"&amp;'Шестипредметные наборы'!C178&amp;"}","")</f>
        <v>#N/A</v>
      </c>
      <c r="C3358" t="e">
        <f ca="1">'Шестипредметные наборы'!$G178/COUNT('Список покупок'!$A$2:$A$31)</f>
        <v>#N/A</v>
      </c>
      <c r="D3358" t="e">
        <f ca="1">'Шестипредметные наборы'!$G178/INDIRECT(ADDRESS(MATCH(A3358,Таблицы!$AB$3:$AB$254)+1,6,,,Таблицы!$AB$1))</f>
        <v>#N/A</v>
      </c>
      <c r="E3358" s="5" t="e">
        <f t="shared" ca="1" si="52"/>
        <v>#N/A</v>
      </c>
    </row>
    <row r="3359" spans="1:5" hidden="1" x14ac:dyDescent="0.3">
      <c r="A3359" t="e">
        <f ca="1">IF('Шестипредметные наборы'!$G179 &gt;=Параметры!$A$2,"{"&amp;'Шестипредметные наборы'!A179&amp;", "&amp;'Шестипредметные наборы'!B179&amp;", "&amp;'Шестипредметные наборы'!D179&amp;", "&amp;'Шестипредметные наборы'!E179&amp;", "&amp;'Шестипредметные наборы'!F179&amp;"}","")</f>
        <v>#N/A</v>
      </c>
      <c r="B3359" t="e">
        <f ca="1">IF('Шестипредметные наборы'!$G179 &gt;=Параметры!$A$2,"{"&amp;'Шестипредметные наборы'!C179&amp;"}","")</f>
        <v>#N/A</v>
      </c>
      <c r="C3359" t="e">
        <f ca="1">'Шестипредметные наборы'!$G179/COUNT('Список покупок'!$A$2:$A$31)</f>
        <v>#N/A</v>
      </c>
      <c r="D3359" t="e">
        <f ca="1">'Шестипредметные наборы'!$G179/INDIRECT(ADDRESS(MATCH(A3359,Таблицы!$AB$3:$AB$254)+1,6,,,Таблицы!$AB$1))</f>
        <v>#N/A</v>
      </c>
      <c r="E3359" s="5" t="e">
        <f t="shared" ca="1" si="52"/>
        <v>#N/A</v>
      </c>
    </row>
    <row r="3360" spans="1:5" hidden="1" x14ac:dyDescent="0.3">
      <c r="A3360" t="e">
        <f ca="1">IF('Шестипредметные наборы'!$G180 &gt;=Параметры!$A$2,"{"&amp;'Шестипредметные наборы'!A180&amp;", "&amp;'Шестипредметные наборы'!B180&amp;", "&amp;'Шестипредметные наборы'!D180&amp;", "&amp;'Шестипредметные наборы'!E180&amp;", "&amp;'Шестипредметные наборы'!F180&amp;"}","")</f>
        <v>#N/A</v>
      </c>
      <c r="B3360" t="e">
        <f ca="1">IF('Шестипредметные наборы'!$G180 &gt;=Параметры!$A$2,"{"&amp;'Шестипредметные наборы'!C180&amp;"}","")</f>
        <v>#N/A</v>
      </c>
      <c r="C3360" t="e">
        <f ca="1">'Шестипредметные наборы'!$G180/COUNT('Список покупок'!$A$2:$A$31)</f>
        <v>#N/A</v>
      </c>
      <c r="D3360" t="e">
        <f ca="1">'Шестипредметные наборы'!$G180/INDIRECT(ADDRESS(MATCH(A3360,Таблицы!$AB$3:$AB$254)+1,6,,,Таблицы!$AB$1))</f>
        <v>#N/A</v>
      </c>
      <c r="E3360" s="5" t="e">
        <f t="shared" ca="1" si="52"/>
        <v>#N/A</v>
      </c>
    </row>
    <row r="3361" spans="1:5" hidden="1" x14ac:dyDescent="0.3">
      <c r="A3361" t="e">
        <f ca="1">IF('Шестипредметные наборы'!$G181 &gt;=Параметры!$A$2,"{"&amp;'Шестипредметные наборы'!A181&amp;", "&amp;'Шестипредметные наборы'!B181&amp;", "&amp;'Шестипредметные наборы'!D181&amp;", "&amp;'Шестипредметные наборы'!E181&amp;", "&amp;'Шестипредметные наборы'!F181&amp;"}","")</f>
        <v>#N/A</v>
      </c>
      <c r="B3361" t="e">
        <f ca="1">IF('Шестипредметные наборы'!$G181 &gt;=Параметры!$A$2,"{"&amp;'Шестипредметные наборы'!C181&amp;"}","")</f>
        <v>#N/A</v>
      </c>
      <c r="C3361" t="e">
        <f ca="1">'Шестипредметные наборы'!$G181/COUNT('Список покупок'!$A$2:$A$31)</f>
        <v>#N/A</v>
      </c>
      <c r="D3361" t="e">
        <f ca="1">'Шестипредметные наборы'!$G181/INDIRECT(ADDRESS(MATCH(A3361,Таблицы!$AB$3:$AB$254)+1,6,,,Таблицы!$AB$1))</f>
        <v>#N/A</v>
      </c>
      <c r="E3361" s="5" t="e">
        <f t="shared" ca="1" si="52"/>
        <v>#N/A</v>
      </c>
    </row>
    <row r="3362" spans="1:5" hidden="1" x14ac:dyDescent="0.3">
      <c r="A3362" t="e">
        <f ca="1">IF('Шестипредметные наборы'!$G182 &gt;=Параметры!$A$2,"{"&amp;'Шестипредметные наборы'!A182&amp;", "&amp;'Шестипредметные наборы'!B182&amp;", "&amp;'Шестипредметные наборы'!D182&amp;", "&amp;'Шестипредметные наборы'!E182&amp;", "&amp;'Шестипредметные наборы'!F182&amp;"}","")</f>
        <v>#N/A</v>
      </c>
      <c r="B3362" t="e">
        <f ca="1">IF('Шестипредметные наборы'!$G182 &gt;=Параметры!$A$2,"{"&amp;'Шестипредметные наборы'!C182&amp;"}","")</f>
        <v>#N/A</v>
      </c>
      <c r="C3362" t="e">
        <f ca="1">'Шестипредметные наборы'!$G182/COUNT('Список покупок'!$A$2:$A$31)</f>
        <v>#N/A</v>
      </c>
      <c r="D3362" t="e">
        <f ca="1">'Шестипредметные наборы'!$G182/INDIRECT(ADDRESS(MATCH(A3362,Таблицы!$AB$3:$AB$254)+1,6,,,Таблицы!$AB$1))</f>
        <v>#N/A</v>
      </c>
      <c r="E3362" s="5" t="e">
        <f t="shared" ca="1" si="52"/>
        <v>#N/A</v>
      </c>
    </row>
    <row r="3363" spans="1:5" hidden="1" x14ac:dyDescent="0.3">
      <c r="A3363" t="e">
        <f ca="1">IF('Шестипредметные наборы'!$G183 &gt;=Параметры!$A$2,"{"&amp;'Шестипредметные наборы'!A183&amp;", "&amp;'Шестипредметные наборы'!B183&amp;", "&amp;'Шестипредметные наборы'!D183&amp;", "&amp;'Шестипредметные наборы'!E183&amp;", "&amp;'Шестипредметные наборы'!F183&amp;"}","")</f>
        <v>#N/A</v>
      </c>
      <c r="B3363" t="e">
        <f ca="1">IF('Шестипредметные наборы'!$G183 &gt;=Параметры!$A$2,"{"&amp;'Шестипредметные наборы'!C183&amp;"}","")</f>
        <v>#N/A</v>
      </c>
      <c r="C3363" t="e">
        <f ca="1">'Шестипредметные наборы'!$G183/COUNT('Список покупок'!$A$2:$A$31)</f>
        <v>#N/A</v>
      </c>
      <c r="D3363" t="e">
        <f ca="1">'Шестипредметные наборы'!$G183/INDIRECT(ADDRESS(MATCH(A3363,Таблицы!$AB$3:$AB$254)+1,6,,,Таблицы!$AB$1))</f>
        <v>#N/A</v>
      </c>
      <c r="E3363" s="5" t="e">
        <f t="shared" ca="1" si="52"/>
        <v>#N/A</v>
      </c>
    </row>
    <row r="3364" spans="1:5" hidden="1" x14ac:dyDescent="0.3">
      <c r="A3364" t="e">
        <f ca="1">IF('Шестипредметные наборы'!$G184 &gt;=Параметры!$A$2,"{"&amp;'Шестипредметные наборы'!A184&amp;", "&amp;'Шестипредметные наборы'!B184&amp;", "&amp;'Шестипредметные наборы'!D184&amp;", "&amp;'Шестипредметные наборы'!E184&amp;", "&amp;'Шестипредметные наборы'!F184&amp;"}","")</f>
        <v>#N/A</v>
      </c>
      <c r="B3364" t="e">
        <f ca="1">IF('Шестипредметные наборы'!$G184 &gt;=Параметры!$A$2,"{"&amp;'Шестипредметные наборы'!C184&amp;"}","")</f>
        <v>#N/A</v>
      </c>
      <c r="C3364" t="e">
        <f ca="1">'Шестипредметные наборы'!$G184/COUNT('Список покупок'!$A$2:$A$31)</f>
        <v>#N/A</v>
      </c>
      <c r="D3364" t="e">
        <f ca="1">'Шестипредметные наборы'!$G184/INDIRECT(ADDRESS(MATCH(A3364,Таблицы!$AB$3:$AB$254)+1,6,,,Таблицы!$AB$1))</f>
        <v>#N/A</v>
      </c>
      <c r="E3364" s="5" t="e">
        <f t="shared" ca="1" si="52"/>
        <v>#N/A</v>
      </c>
    </row>
    <row r="3365" spans="1:5" hidden="1" x14ac:dyDescent="0.3">
      <c r="A3365" t="e">
        <f ca="1">IF('Шестипредметные наборы'!$G185 &gt;=Параметры!$A$2,"{"&amp;'Шестипредметные наборы'!A185&amp;", "&amp;'Шестипредметные наборы'!B185&amp;", "&amp;'Шестипредметные наборы'!D185&amp;", "&amp;'Шестипредметные наборы'!E185&amp;", "&amp;'Шестипредметные наборы'!F185&amp;"}","")</f>
        <v>#N/A</v>
      </c>
      <c r="B3365" t="e">
        <f ca="1">IF('Шестипредметные наборы'!$G185 &gt;=Параметры!$A$2,"{"&amp;'Шестипредметные наборы'!C185&amp;"}","")</f>
        <v>#N/A</v>
      </c>
      <c r="C3365" t="e">
        <f ca="1">'Шестипредметные наборы'!$G185/COUNT('Список покупок'!$A$2:$A$31)</f>
        <v>#N/A</v>
      </c>
      <c r="D3365" t="e">
        <f ca="1">'Шестипредметные наборы'!$G185/INDIRECT(ADDRESS(MATCH(A3365,Таблицы!$AB$3:$AB$254)+1,6,,,Таблицы!$AB$1))</f>
        <v>#N/A</v>
      </c>
      <c r="E3365" s="5" t="e">
        <f t="shared" ca="1" si="52"/>
        <v>#N/A</v>
      </c>
    </row>
    <row r="3366" spans="1:5" hidden="1" x14ac:dyDescent="0.3">
      <c r="A3366" t="e">
        <f ca="1">IF('Шестипредметные наборы'!$G186 &gt;=Параметры!$A$2,"{"&amp;'Шестипредметные наборы'!A186&amp;", "&amp;'Шестипредметные наборы'!B186&amp;", "&amp;'Шестипредметные наборы'!D186&amp;", "&amp;'Шестипредметные наборы'!E186&amp;", "&amp;'Шестипредметные наборы'!F186&amp;"}","")</f>
        <v>#N/A</v>
      </c>
      <c r="B3366" t="e">
        <f ca="1">IF('Шестипредметные наборы'!$G186 &gt;=Параметры!$A$2,"{"&amp;'Шестипредметные наборы'!C186&amp;"}","")</f>
        <v>#N/A</v>
      </c>
      <c r="C3366" t="e">
        <f ca="1">'Шестипредметные наборы'!$G186/COUNT('Список покупок'!$A$2:$A$31)</f>
        <v>#N/A</v>
      </c>
      <c r="D3366" t="e">
        <f ca="1">'Шестипредметные наборы'!$G186/INDIRECT(ADDRESS(MATCH(A3366,Таблицы!$AB$3:$AB$254)+1,6,,,Таблицы!$AB$1))</f>
        <v>#N/A</v>
      </c>
      <c r="E3366" s="5" t="e">
        <f t="shared" ca="1" si="52"/>
        <v>#N/A</v>
      </c>
    </row>
    <row r="3367" spans="1:5" hidden="1" x14ac:dyDescent="0.3">
      <c r="A3367" t="e">
        <f ca="1">IF('Шестипредметные наборы'!$G187 &gt;=Параметры!$A$2,"{"&amp;'Шестипредметные наборы'!A187&amp;", "&amp;'Шестипредметные наборы'!B187&amp;", "&amp;'Шестипредметные наборы'!D187&amp;", "&amp;'Шестипредметные наборы'!E187&amp;", "&amp;'Шестипредметные наборы'!F187&amp;"}","")</f>
        <v>#N/A</v>
      </c>
      <c r="B3367" t="e">
        <f ca="1">IF('Шестипредметные наборы'!$G187 &gt;=Параметры!$A$2,"{"&amp;'Шестипредметные наборы'!C187&amp;"}","")</f>
        <v>#N/A</v>
      </c>
      <c r="C3367" t="e">
        <f ca="1">'Шестипредметные наборы'!$G187/COUNT('Список покупок'!$A$2:$A$31)</f>
        <v>#N/A</v>
      </c>
      <c r="D3367" t="e">
        <f ca="1">'Шестипредметные наборы'!$G187/INDIRECT(ADDRESS(MATCH(A3367,Таблицы!$AB$3:$AB$254)+1,6,,,Таблицы!$AB$1))</f>
        <v>#N/A</v>
      </c>
      <c r="E3367" s="5" t="e">
        <f t="shared" ca="1" si="52"/>
        <v>#N/A</v>
      </c>
    </row>
    <row r="3368" spans="1:5" hidden="1" x14ac:dyDescent="0.3">
      <c r="A3368" t="e">
        <f ca="1">IF('Шестипредметные наборы'!$G188 &gt;=Параметры!$A$2,"{"&amp;'Шестипредметные наборы'!A188&amp;", "&amp;'Шестипредметные наборы'!B188&amp;", "&amp;'Шестипредметные наборы'!D188&amp;", "&amp;'Шестипредметные наборы'!E188&amp;", "&amp;'Шестипредметные наборы'!F188&amp;"}","")</f>
        <v>#N/A</v>
      </c>
      <c r="B3368" t="e">
        <f ca="1">IF('Шестипредметные наборы'!$G188 &gt;=Параметры!$A$2,"{"&amp;'Шестипредметные наборы'!C188&amp;"}","")</f>
        <v>#N/A</v>
      </c>
      <c r="C3368" t="e">
        <f ca="1">'Шестипредметные наборы'!$G188/COUNT('Список покупок'!$A$2:$A$31)</f>
        <v>#N/A</v>
      </c>
      <c r="D3368" t="e">
        <f ca="1">'Шестипредметные наборы'!$G188/INDIRECT(ADDRESS(MATCH(A3368,Таблицы!$AB$3:$AB$254)+1,6,,,Таблицы!$AB$1))</f>
        <v>#N/A</v>
      </c>
      <c r="E3368" s="5" t="e">
        <f t="shared" ca="1" si="52"/>
        <v>#N/A</v>
      </c>
    </row>
    <row r="3369" spans="1:5" hidden="1" x14ac:dyDescent="0.3">
      <c r="A3369" t="e">
        <f ca="1">IF('Шестипредметные наборы'!$G189 &gt;=Параметры!$A$2,"{"&amp;'Шестипредметные наборы'!A189&amp;", "&amp;'Шестипредметные наборы'!B189&amp;", "&amp;'Шестипредметные наборы'!D189&amp;", "&amp;'Шестипредметные наборы'!E189&amp;", "&amp;'Шестипредметные наборы'!F189&amp;"}","")</f>
        <v>#N/A</v>
      </c>
      <c r="B3369" t="e">
        <f ca="1">IF('Шестипредметные наборы'!$G189 &gt;=Параметры!$A$2,"{"&amp;'Шестипредметные наборы'!C189&amp;"}","")</f>
        <v>#N/A</v>
      </c>
      <c r="C3369" t="e">
        <f ca="1">'Шестипредметные наборы'!$G189/COUNT('Список покупок'!$A$2:$A$31)</f>
        <v>#N/A</v>
      </c>
      <c r="D3369" t="e">
        <f ca="1">'Шестипредметные наборы'!$G189/INDIRECT(ADDRESS(MATCH(A3369,Таблицы!$AB$3:$AB$254)+1,6,,,Таблицы!$AB$1))</f>
        <v>#N/A</v>
      </c>
      <c r="E3369" s="5" t="e">
        <f t="shared" ca="1" si="52"/>
        <v>#N/A</v>
      </c>
    </row>
    <row r="3370" spans="1:5" hidden="1" x14ac:dyDescent="0.3">
      <c r="A3370" t="e">
        <f ca="1">IF('Шестипредметные наборы'!$G190 &gt;=Параметры!$A$2,"{"&amp;'Шестипредметные наборы'!A190&amp;", "&amp;'Шестипредметные наборы'!B190&amp;", "&amp;'Шестипредметные наборы'!D190&amp;", "&amp;'Шестипредметные наборы'!E190&amp;", "&amp;'Шестипредметные наборы'!F190&amp;"}","")</f>
        <v>#N/A</v>
      </c>
      <c r="B3370" t="e">
        <f ca="1">IF('Шестипредметные наборы'!$G190 &gt;=Параметры!$A$2,"{"&amp;'Шестипредметные наборы'!C190&amp;"}","")</f>
        <v>#N/A</v>
      </c>
      <c r="C3370" t="e">
        <f ca="1">'Шестипредметные наборы'!$G190/COUNT('Список покупок'!$A$2:$A$31)</f>
        <v>#N/A</v>
      </c>
      <c r="D3370" t="e">
        <f ca="1">'Шестипредметные наборы'!$G190/INDIRECT(ADDRESS(MATCH(A3370,Таблицы!$AB$3:$AB$254)+1,6,,,Таблицы!$AB$1))</f>
        <v>#N/A</v>
      </c>
      <c r="E3370" s="5" t="e">
        <f t="shared" ca="1" si="52"/>
        <v>#N/A</v>
      </c>
    </row>
    <row r="3371" spans="1:5" hidden="1" x14ac:dyDescent="0.3">
      <c r="A3371" t="e">
        <f ca="1">IF('Шестипредметные наборы'!$G191 &gt;=Параметры!$A$2,"{"&amp;'Шестипредметные наборы'!A191&amp;", "&amp;'Шестипредметные наборы'!B191&amp;", "&amp;'Шестипредметные наборы'!D191&amp;", "&amp;'Шестипредметные наборы'!E191&amp;", "&amp;'Шестипредметные наборы'!F191&amp;"}","")</f>
        <v>#N/A</v>
      </c>
      <c r="B3371" t="e">
        <f ca="1">IF('Шестипредметные наборы'!$G191 &gt;=Параметры!$A$2,"{"&amp;'Шестипредметные наборы'!C191&amp;"}","")</f>
        <v>#N/A</v>
      </c>
      <c r="C3371" t="e">
        <f ca="1">'Шестипредметные наборы'!$G191/COUNT('Список покупок'!$A$2:$A$31)</f>
        <v>#N/A</v>
      </c>
      <c r="D3371" t="e">
        <f ca="1">'Шестипредметные наборы'!$G191/INDIRECT(ADDRESS(MATCH(A3371,Таблицы!$AB$3:$AB$254)+1,6,,,Таблицы!$AB$1))</f>
        <v>#N/A</v>
      </c>
      <c r="E3371" s="5" t="e">
        <f t="shared" ca="1" si="52"/>
        <v>#N/A</v>
      </c>
    </row>
    <row r="3372" spans="1:5" hidden="1" x14ac:dyDescent="0.3">
      <c r="A3372" t="e">
        <f ca="1">IF('Шестипредметные наборы'!$G192 &gt;=Параметры!$A$2,"{"&amp;'Шестипредметные наборы'!A192&amp;", "&amp;'Шестипредметные наборы'!B192&amp;", "&amp;'Шестипредметные наборы'!D192&amp;", "&amp;'Шестипредметные наборы'!E192&amp;", "&amp;'Шестипредметные наборы'!F192&amp;"}","")</f>
        <v>#N/A</v>
      </c>
      <c r="B3372" t="e">
        <f ca="1">IF('Шестипредметные наборы'!$G192 &gt;=Параметры!$A$2,"{"&amp;'Шестипредметные наборы'!C192&amp;"}","")</f>
        <v>#N/A</v>
      </c>
      <c r="C3372" t="e">
        <f ca="1">'Шестипредметные наборы'!$G192/COUNT('Список покупок'!$A$2:$A$31)</f>
        <v>#N/A</v>
      </c>
      <c r="D3372" t="e">
        <f ca="1">'Шестипредметные наборы'!$G192/INDIRECT(ADDRESS(MATCH(A3372,Таблицы!$AB$3:$AB$254)+1,6,,,Таблицы!$AB$1))</f>
        <v>#N/A</v>
      </c>
      <c r="E3372" s="5" t="e">
        <f t="shared" ca="1" si="52"/>
        <v>#N/A</v>
      </c>
    </row>
    <row r="3373" spans="1:5" hidden="1" x14ac:dyDescent="0.3">
      <c r="A3373" t="e">
        <f ca="1">IF('Шестипредметные наборы'!$G193 &gt;=Параметры!$A$2,"{"&amp;'Шестипредметные наборы'!A193&amp;", "&amp;'Шестипредметные наборы'!B193&amp;", "&amp;'Шестипредметные наборы'!D193&amp;", "&amp;'Шестипредметные наборы'!E193&amp;", "&amp;'Шестипредметные наборы'!F193&amp;"}","")</f>
        <v>#N/A</v>
      </c>
      <c r="B3373" t="e">
        <f ca="1">IF('Шестипредметные наборы'!$G193 &gt;=Параметры!$A$2,"{"&amp;'Шестипредметные наборы'!C193&amp;"}","")</f>
        <v>#N/A</v>
      </c>
      <c r="C3373" t="e">
        <f ca="1">'Шестипредметные наборы'!$G193/COUNT('Список покупок'!$A$2:$A$31)</f>
        <v>#N/A</v>
      </c>
      <c r="D3373" t="e">
        <f ca="1">'Шестипредметные наборы'!$G193/INDIRECT(ADDRESS(MATCH(A3373,Таблицы!$AB$3:$AB$254)+1,6,,,Таблицы!$AB$1))</f>
        <v>#N/A</v>
      </c>
      <c r="E3373" s="5" t="e">
        <f t="shared" ca="1" si="52"/>
        <v>#N/A</v>
      </c>
    </row>
    <row r="3374" spans="1:5" hidden="1" x14ac:dyDescent="0.3">
      <c r="A3374" t="e">
        <f ca="1">IF('Шестипредметные наборы'!$G194 &gt;=Параметры!$A$2,"{"&amp;'Шестипредметные наборы'!A194&amp;", "&amp;'Шестипредметные наборы'!B194&amp;", "&amp;'Шестипредметные наборы'!D194&amp;", "&amp;'Шестипредметные наборы'!E194&amp;", "&amp;'Шестипредметные наборы'!F194&amp;"}","")</f>
        <v>#N/A</v>
      </c>
      <c r="B3374" t="e">
        <f ca="1">IF('Шестипредметные наборы'!$G194 &gt;=Параметры!$A$2,"{"&amp;'Шестипредметные наборы'!C194&amp;"}","")</f>
        <v>#N/A</v>
      </c>
      <c r="C3374" t="e">
        <f ca="1">'Шестипредметные наборы'!$G194/COUNT('Список покупок'!$A$2:$A$31)</f>
        <v>#N/A</v>
      </c>
      <c r="D3374" t="e">
        <f ca="1">'Шестипредметные наборы'!$G194/INDIRECT(ADDRESS(MATCH(A3374,Таблицы!$AB$3:$AB$254)+1,6,,,Таблицы!$AB$1))</f>
        <v>#N/A</v>
      </c>
      <c r="E3374" s="5" t="e">
        <f t="shared" ca="1" si="52"/>
        <v>#N/A</v>
      </c>
    </row>
    <row r="3375" spans="1:5" hidden="1" x14ac:dyDescent="0.3">
      <c r="A3375" t="e">
        <f ca="1">IF('Шестипредметные наборы'!$G195 &gt;=Параметры!$A$2,"{"&amp;'Шестипредметные наборы'!A195&amp;", "&amp;'Шестипредметные наборы'!B195&amp;", "&amp;'Шестипредметные наборы'!D195&amp;", "&amp;'Шестипредметные наборы'!E195&amp;", "&amp;'Шестипредметные наборы'!F195&amp;"}","")</f>
        <v>#N/A</v>
      </c>
      <c r="B3375" t="e">
        <f ca="1">IF('Шестипредметные наборы'!$G195 &gt;=Параметры!$A$2,"{"&amp;'Шестипредметные наборы'!C195&amp;"}","")</f>
        <v>#N/A</v>
      </c>
      <c r="C3375" t="e">
        <f ca="1">'Шестипредметные наборы'!$G195/COUNT('Список покупок'!$A$2:$A$31)</f>
        <v>#N/A</v>
      </c>
      <c r="D3375" t="e">
        <f ca="1">'Шестипредметные наборы'!$G195/INDIRECT(ADDRESS(MATCH(A3375,Таблицы!$AB$3:$AB$254)+1,6,,,Таблицы!$AB$1))</f>
        <v>#N/A</v>
      </c>
      <c r="E3375" s="5" t="e">
        <f t="shared" ca="1" si="52"/>
        <v>#N/A</v>
      </c>
    </row>
    <row r="3376" spans="1:5" hidden="1" x14ac:dyDescent="0.3">
      <c r="A3376" t="e">
        <f ca="1">IF('Шестипредметные наборы'!$G196 &gt;=Параметры!$A$2,"{"&amp;'Шестипредметные наборы'!A196&amp;", "&amp;'Шестипредметные наборы'!B196&amp;", "&amp;'Шестипредметные наборы'!D196&amp;", "&amp;'Шестипредметные наборы'!E196&amp;", "&amp;'Шестипредметные наборы'!F196&amp;"}","")</f>
        <v>#N/A</v>
      </c>
      <c r="B3376" t="e">
        <f ca="1">IF('Шестипредметные наборы'!$G196 &gt;=Параметры!$A$2,"{"&amp;'Шестипредметные наборы'!C196&amp;"}","")</f>
        <v>#N/A</v>
      </c>
      <c r="C3376" t="e">
        <f ca="1">'Шестипредметные наборы'!$G196/COUNT('Список покупок'!$A$2:$A$31)</f>
        <v>#N/A</v>
      </c>
      <c r="D3376" t="e">
        <f ca="1">'Шестипредметные наборы'!$G196/INDIRECT(ADDRESS(MATCH(A3376,Таблицы!$AB$3:$AB$254)+1,6,,,Таблицы!$AB$1))</f>
        <v>#N/A</v>
      </c>
      <c r="E3376" s="5" t="e">
        <f t="shared" ca="1" si="52"/>
        <v>#N/A</v>
      </c>
    </row>
    <row r="3377" spans="1:5" hidden="1" x14ac:dyDescent="0.3">
      <c r="A3377" t="e">
        <f ca="1">IF('Шестипредметные наборы'!$G197 &gt;=Параметры!$A$2,"{"&amp;'Шестипредметные наборы'!A197&amp;", "&amp;'Шестипредметные наборы'!B197&amp;", "&amp;'Шестипредметные наборы'!D197&amp;", "&amp;'Шестипредметные наборы'!E197&amp;", "&amp;'Шестипредметные наборы'!F197&amp;"}","")</f>
        <v>#N/A</v>
      </c>
      <c r="B3377" t="e">
        <f ca="1">IF('Шестипредметные наборы'!$G197 &gt;=Параметры!$A$2,"{"&amp;'Шестипредметные наборы'!C197&amp;"}","")</f>
        <v>#N/A</v>
      </c>
      <c r="C3377" t="e">
        <f ca="1">'Шестипредметные наборы'!$G197/COUNT('Список покупок'!$A$2:$A$31)</f>
        <v>#N/A</v>
      </c>
      <c r="D3377" t="e">
        <f ca="1">'Шестипредметные наборы'!$G197/INDIRECT(ADDRESS(MATCH(A3377,Таблицы!$AB$3:$AB$254)+1,6,,,Таблицы!$AB$1))</f>
        <v>#N/A</v>
      </c>
      <c r="E3377" s="5" t="e">
        <f t="shared" ca="1" si="52"/>
        <v>#N/A</v>
      </c>
    </row>
    <row r="3378" spans="1:5" hidden="1" x14ac:dyDescent="0.3">
      <c r="A3378" t="e">
        <f ca="1">IF('Шестипредметные наборы'!$G198 &gt;=Параметры!$A$2,"{"&amp;'Шестипредметные наборы'!A198&amp;", "&amp;'Шестипредметные наборы'!B198&amp;", "&amp;'Шестипредметные наборы'!D198&amp;", "&amp;'Шестипредметные наборы'!E198&amp;", "&amp;'Шестипредметные наборы'!F198&amp;"}","")</f>
        <v>#N/A</v>
      </c>
      <c r="B3378" t="e">
        <f ca="1">IF('Шестипредметные наборы'!$G198 &gt;=Параметры!$A$2,"{"&amp;'Шестипредметные наборы'!C198&amp;"}","")</f>
        <v>#N/A</v>
      </c>
      <c r="C3378" t="e">
        <f ca="1">'Шестипредметные наборы'!$G198/COUNT('Список покупок'!$A$2:$A$31)</f>
        <v>#N/A</v>
      </c>
      <c r="D3378" t="e">
        <f ca="1">'Шестипредметные наборы'!$G198/INDIRECT(ADDRESS(MATCH(A3378,Таблицы!$AB$3:$AB$254)+1,6,,,Таблицы!$AB$1))</f>
        <v>#N/A</v>
      </c>
      <c r="E3378" s="5" t="e">
        <f t="shared" ca="1" si="52"/>
        <v>#N/A</v>
      </c>
    </row>
    <row r="3379" spans="1:5" hidden="1" x14ac:dyDescent="0.3">
      <c r="A3379" t="e">
        <f ca="1">IF('Шестипредметные наборы'!$G199 &gt;=Параметры!$A$2,"{"&amp;'Шестипредметные наборы'!A199&amp;", "&amp;'Шестипредметные наборы'!B199&amp;", "&amp;'Шестипредметные наборы'!D199&amp;", "&amp;'Шестипредметные наборы'!E199&amp;", "&amp;'Шестипредметные наборы'!F199&amp;"}","")</f>
        <v>#N/A</v>
      </c>
      <c r="B3379" t="e">
        <f ca="1">IF('Шестипредметные наборы'!$G199 &gt;=Параметры!$A$2,"{"&amp;'Шестипредметные наборы'!C199&amp;"}","")</f>
        <v>#N/A</v>
      </c>
      <c r="C3379" t="e">
        <f ca="1">'Шестипредметные наборы'!$G199/COUNT('Список покупок'!$A$2:$A$31)</f>
        <v>#N/A</v>
      </c>
      <c r="D3379" t="e">
        <f ca="1">'Шестипредметные наборы'!$G199/INDIRECT(ADDRESS(MATCH(A3379,Таблицы!$AB$3:$AB$254)+1,6,,,Таблицы!$AB$1))</f>
        <v>#N/A</v>
      </c>
      <c r="E3379" s="5" t="e">
        <f t="shared" ca="1" si="52"/>
        <v>#N/A</v>
      </c>
    </row>
    <row r="3380" spans="1:5" hidden="1" x14ac:dyDescent="0.3">
      <c r="A3380" t="e">
        <f ca="1">IF('Шестипредметные наборы'!$G200 &gt;=Параметры!$A$2,"{"&amp;'Шестипредметные наборы'!A200&amp;", "&amp;'Шестипредметные наборы'!B200&amp;", "&amp;'Шестипредметные наборы'!D200&amp;", "&amp;'Шестипредметные наборы'!E200&amp;", "&amp;'Шестипредметные наборы'!F200&amp;"}","")</f>
        <v>#N/A</v>
      </c>
      <c r="B3380" t="e">
        <f ca="1">IF('Шестипредметные наборы'!$G200 &gt;=Параметры!$A$2,"{"&amp;'Шестипредметные наборы'!C200&amp;"}","")</f>
        <v>#N/A</v>
      </c>
      <c r="C3380" t="e">
        <f ca="1">'Шестипредметные наборы'!$G200/COUNT('Список покупок'!$A$2:$A$31)</f>
        <v>#N/A</v>
      </c>
      <c r="D3380" t="e">
        <f ca="1">'Шестипредметные наборы'!$G200/INDIRECT(ADDRESS(MATCH(A3380,Таблицы!$AB$3:$AB$254)+1,6,,,Таблицы!$AB$1))</f>
        <v>#N/A</v>
      </c>
      <c r="E3380" s="5" t="e">
        <f t="shared" ca="1" si="52"/>
        <v>#N/A</v>
      </c>
    </row>
    <row r="3381" spans="1:5" hidden="1" x14ac:dyDescent="0.3">
      <c r="A3381" t="e">
        <f ca="1">IF('Шестипредметные наборы'!$G201 &gt;=Параметры!$A$2,"{"&amp;'Шестипредметные наборы'!A201&amp;", "&amp;'Шестипредметные наборы'!B201&amp;", "&amp;'Шестипредметные наборы'!D201&amp;", "&amp;'Шестипредметные наборы'!E201&amp;", "&amp;'Шестипредметные наборы'!F201&amp;"}","")</f>
        <v>#N/A</v>
      </c>
      <c r="B3381" t="e">
        <f ca="1">IF('Шестипредметные наборы'!$G201 &gt;=Параметры!$A$2,"{"&amp;'Шестипредметные наборы'!C201&amp;"}","")</f>
        <v>#N/A</v>
      </c>
      <c r="C3381" t="e">
        <f ca="1">'Шестипредметные наборы'!$G201/COUNT('Список покупок'!$A$2:$A$31)</f>
        <v>#N/A</v>
      </c>
      <c r="D3381" t="e">
        <f ca="1">'Шестипредметные наборы'!$G201/INDIRECT(ADDRESS(MATCH(A3381,Таблицы!$AB$3:$AB$254)+1,6,,,Таблицы!$AB$1))</f>
        <v>#N/A</v>
      </c>
      <c r="E3381" s="5" t="e">
        <f t="shared" ca="1" si="52"/>
        <v>#N/A</v>
      </c>
    </row>
    <row r="3382" spans="1:5" hidden="1" x14ac:dyDescent="0.3">
      <c r="A3382" t="e">
        <f ca="1">IF('Шестипредметные наборы'!$G202 &gt;=Параметры!$A$2,"{"&amp;'Шестипредметные наборы'!A202&amp;", "&amp;'Шестипредметные наборы'!B202&amp;", "&amp;'Шестипредметные наборы'!D202&amp;", "&amp;'Шестипредметные наборы'!E202&amp;", "&amp;'Шестипредметные наборы'!F202&amp;"}","")</f>
        <v>#N/A</v>
      </c>
      <c r="B3382" t="e">
        <f ca="1">IF('Шестипредметные наборы'!$G202 &gt;=Параметры!$A$2,"{"&amp;'Шестипредметные наборы'!C202&amp;"}","")</f>
        <v>#N/A</v>
      </c>
      <c r="C3382" t="e">
        <f ca="1">'Шестипредметные наборы'!$G202/COUNT('Список покупок'!$A$2:$A$31)</f>
        <v>#N/A</v>
      </c>
      <c r="D3382" t="e">
        <f ca="1">'Шестипредметные наборы'!$G202/INDIRECT(ADDRESS(MATCH(A3382,Таблицы!$AB$3:$AB$254)+1,6,,,Таблицы!$AB$1))</f>
        <v>#N/A</v>
      </c>
      <c r="E3382" s="5" t="e">
        <f t="shared" ca="1" si="52"/>
        <v>#N/A</v>
      </c>
    </row>
    <row r="3383" spans="1:5" hidden="1" x14ac:dyDescent="0.3">
      <c r="A3383" t="e">
        <f ca="1">IF('Шестипредметные наборы'!$G203 &gt;=Параметры!$A$2,"{"&amp;'Шестипредметные наборы'!A203&amp;", "&amp;'Шестипредметные наборы'!B203&amp;", "&amp;'Шестипредметные наборы'!D203&amp;", "&amp;'Шестипредметные наборы'!E203&amp;", "&amp;'Шестипредметные наборы'!F203&amp;"}","")</f>
        <v>#N/A</v>
      </c>
      <c r="B3383" t="e">
        <f ca="1">IF('Шестипредметные наборы'!$G203 &gt;=Параметры!$A$2,"{"&amp;'Шестипредметные наборы'!C203&amp;"}","")</f>
        <v>#N/A</v>
      </c>
      <c r="C3383" t="e">
        <f ca="1">'Шестипредметные наборы'!$G203/COUNT('Список покупок'!$A$2:$A$31)</f>
        <v>#N/A</v>
      </c>
      <c r="D3383" t="e">
        <f ca="1">'Шестипредметные наборы'!$G203/INDIRECT(ADDRESS(MATCH(A3383,Таблицы!$AB$3:$AB$254)+1,6,,,Таблицы!$AB$1))</f>
        <v>#N/A</v>
      </c>
      <c r="E3383" s="5" t="e">
        <f t="shared" ca="1" si="52"/>
        <v>#N/A</v>
      </c>
    </row>
    <row r="3384" spans="1:5" hidden="1" x14ac:dyDescent="0.3">
      <c r="A3384" t="e">
        <f ca="1">IF('Шестипредметные наборы'!$G204 &gt;=Параметры!$A$2,"{"&amp;'Шестипредметные наборы'!A204&amp;", "&amp;'Шестипредметные наборы'!B204&amp;", "&amp;'Шестипредметные наборы'!D204&amp;", "&amp;'Шестипредметные наборы'!E204&amp;", "&amp;'Шестипредметные наборы'!F204&amp;"}","")</f>
        <v>#N/A</v>
      </c>
      <c r="B3384" t="e">
        <f ca="1">IF('Шестипредметные наборы'!$G204 &gt;=Параметры!$A$2,"{"&amp;'Шестипредметные наборы'!C204&amp;"}","")</f>
        <v>#N/A</v>
      </c>
      <c r="C3384" t="e">
        <f ca="1">'Шестипредметные наборы'!$G204/COUNT('Список покупок'!$A$2:$A$31)</f>
        <v>#N/A</v>
      </c>
      <c r="D3384" t="e">
        <f ca="1">'Шестипредметные наборы'!$G204/INDIRECT(ADDRESS(MATCH(A3384,Таблицы!$AB$3:$AB$254)+1,6,,,Таблицы!$AB$1))</f>
        <v>#N/A</v>
      </c>
      <c r="E3384" s="5" t="e">
        <f t="shared" ca="1" si="52"/>
        <v>#N/A</v>
      </c>
    </row>
    <row r="3385" spans="1:5" hidden="1" x14ac:dyDescent="0.3">
      <c r="A3385" t="e">
        <f ca="1">IF('Шестипредметные наборы'!$G205 &gt;=Параметры!$A$2,"{"&amp;'Шестипредметные наборы'!A205&amp;", "&amp;'Шестипредметные наборы'!B205&amp;", "&amp;'Шестипредметные наборы'!D205&amp;", "&amp;'Шестипредметные наборы'!E205&amp;", "&amp;'Шестипредметные наборы'!F205&amp;"}","")</f>
        <v>#N/A</v>
      </c>
      <c r="B3385" t="e">
        <f ca="1">IF('Шестипредметные наборы'!$G205 &gt;=Параметры!$A$2,"{"&amp;'Шестипредметные наборы'!C205&amp;"}","")</f>
        <v>#N/A</v>
      </c>
      <c r="C3385" t="e">
        <f ca="1">'Шестипредметные наборы'!$G205/COUNT('Список покупок'!$A$2:$A$31)</f>
        <v>#N/A</v>
      </c>
      <c r="D3385" t="e">
        <f ca="1">'Шестипредметные наборы'!$G205/INDIRECT(ADDRESS(MATCH(A3385,Таблицы!$AB$3:$AB$254)+1,6,,,Таблицы!$AB$1))</f>
        <v>#N/A</v>
      </c>
      <c r="E3385" s="5" t="e">
        <f t="shared" ca="1" si="52"/>
        <v>#N/A</v>
      </c>
    </row>
    <row r="3386" spans="1:5" hidden="1" x14ac:dyDescent="0.3">
      <c r="A3386" t="e">
        <f ca="1">IF('Шестипредметные наборы'!$G206 &gt;=Параметры!$A$2,"{"&amp;'Шестипредметные наборы'!A206&amp;", "&amp;'Шестипредметные наборы'!B206&amp;", "&amp;'Шестипредметные наборы'!D206&amp;", "&amp;'Шестипредметные наборы'!E206&amp;", "&amp;'Шестипредметные наборы'!F206&amp;"}","")</f>
        <v>#N/A</v>
      </c>
      <c r="B3386" t="e">
        <f ca="1">IF('Шестипредметные наборы'!$G206 &gt;=Параметры!$A$2,"{"&amp;'Шестипредметные наборы'!C206&amp;"}","")</f>
        <v>#N/A</v>
      </c>
      <c r="C3386" t="e">
        <f ca="1">'Шестипредметные наборы'!$G206/COUNT('Список покупок'!$A$2:$A$31)</f>
        <v>#N/A</v>
      </c>
      <c r="D3386" t="e">
        <f ca="1">'Шестипредметные наборы'!$G206/INDIRECT(ADDRESS(MATCH(A3386,Таблицы!$AB$3:$AB$254)+1,6,,,Таблицы!$AB$1))</f>
        <v>#N/A</v>
      </c>
      <c r="E3386" s="5" t="e">
        <f t="shared" ca="1" si="52"/>
        <v>#N/A</v>
      </c>
    </row>
    <row r="3387" spans="1:5" hidden="1" x14ac:dyDescent="0.3">
      <c r="A3387" t="e">
        <f ca="1">IF('Шестипредметные наборы'!$G207 &gt;=Параметры!$A$2,"{"&amp;'Шестипредметные наборы'!A207&amp;", "&amp;'Шестипредметные наборы'!B207&amp;", "&amp;'Шестипредметные наборы'!D207&amp;", "&amp;'Шестипредметные наборы'!E207&amp;", "&amp;'Шестипредметные наборы'!F207&amp;"}","")</f>
        <v>#N/A</v>
      </c>
      <c r="B3387" t="e">
        <f ca="1">IF('Шестипредметные наборы'!$G207 &gt;=Параметры!$A$2,"{"&amp;'Шестипредметные наборы'!C207&amp;"}","")</f>
        <v>#N/A</v>
      </c>
      <c r="C3387" t="e">
        <f ca="1">'Шестипредметные наборы'!$G207/COUNT('Список покупок'!$A$2:$A$31)</f>
        <v>#N/A</v>
      </c>
      <c r="D3387" t="e">
        <f ca="1">'Шестипредметные наборы'!$G207/INDIRECT(ADDRESS(MATCH(A3387,Таблицы!$AB$3:$AB$254)+1,6,,,Таблицы!$AB$1))</f>
        <v>#N/A</v>
      </c>
      <c r="E3387" s="5" t="e">
        <f t="shared" ca="1" si="52"/>
        <v>#N/A</v>
      </c>
    </row>
    <row r="3388" spans="1:5" hidden="1" x14ac:dyDescent="0.3">
      <c r="A3388" t="e">
        <f ca="1">IF('Шестипредметные наборы'!$G208 &gt;=Параметры!$A$2,"{"&amp;'Шестипредметные наборы'!A208&amp;", "&amp;'Шестипредметные наборы'!B208&amp;", "&amp;'Шестипредметные наборы'!D208&amp;", "&amp;'Шестипредметные наборы'!E208&amp;", "&amp;'Шестипредметные наборы'!F208&amp;"}","")</f>
        <v>#N/A</v>
      </c>
      <c r="B3388" t="e">
        <f ca="1">IF('Шестипредметные наборы'!$G208 &gt;=Параметры!$A$2,"{"&amp;'Шестипредметные наборы'!C208&amp;"}","")</f>
        <v>#N/A</v>
      </c>
      <c r="C3388" t="e">
        <f ca="1">'Шестипредметные наборы'!$G208/COUNT('Список покупок'!$A$2:$A$31)</f>
        <v>#N/A</v>
      </c>
      <c r="D3388" t="e">
        <f ca="1">'Шестипредметные наборы'!$G208/INDIRECT(ADDRESS(MATCH(A3388,Таблицы!$AB$3:$AB$254)+1,6,,,Таблицы!$AB$1))</f>
        <v>#N/A</v>
      </c>
      <c r="E3388" s="5" t="e">
        <f t="shared" ca="1" si="52"/>
        <v>#N/A</v>
      </c>
    </row>
    <row r="3389" spans="1:5" hidden="1" x14ac:dyDescent="0.3">
      <c r="A3389" t="e">
        <f ca="1">IF('Шестипредметные наборы'!$G209 &gt;=Параметры!$A$2,"{"&amp;'Шестипредметные наборы'!A209&amp;", "&amp;'Шестипредметные наборы'!B209&amp;", "&amp;'Шестипредметные наборы'!D209&amp;", "&amp;'Шестипредметные наборы'!E209&amp;", "&amp;'Шестипредметные наборы'!F209&amp;"}","")</f>
        <v>#N/A</v>
      </c>
      <c r="B3389" t="e">
        <f ca="1">IF('Шестипредметные наборы'!$G209 &gt;=Параметры!$A$2,"{"&amp;'Шестипредметные наборы'!C209&amp;"}","")</f>
        <v>#N/A</v>
      </c>
      <c r="C3389" t="e">
        <f ca="1">'Шестипредметные наборы'!$G209/COUNT('Список покупок'!$A$2:$A$31)</f>
        <v>#N/A</v>
      </c>
      <c r="D3389" t="e">
        <f ca="1">'Шестипредметные наборы'!$G209/INDIRECT(ADDRESS(MATCH(A3389,Таблицы!$AB$3:$AB$254)+1,6,,,Таблицы!$AB$1))</f>
        <v>#N/A</v>
      </c>
      <c r="E3389" s="5" t="e">
        <f t="shared" ca="1" si="52"/>
        <v>#N/A</v>
      </c>
    </row>
    <row r="3390" spans="1:5" hidden="1" x14ac:dyDescent="0.3">
      <c r="A3390" t="e">
        <f ca="1">IF('Шестипредметные наборы'!$G210 &gt;=Параметры!$A$2,"{"&amp;'Шестипредметные наборы'!A210&amp;", "&amp;'Шестипредметные наборы'!B210&amp;", "&amp;'Шестипредметные наборы'!D210&amp;", "&amp;'Шестипредметные наборы'!E210&amp;", "&amp;'Шестипредметные наборы'!F210&amp;"}","")</f>
        <v>#N/A</v>
      </c>
      <c r="B3390" t="e">
        <f ca="1">IF('Шестипредметные наборы'!$G210 &gt;=Параметры!$A$2,"{"&amp;'Шестипредметные наборы'!C210&amp;"}","")</f>
        <v>#N/A</v>
      </c>
      <c r="C3390" t="e">
        <f ca="1">'Шестипредметные наборы'!$G210/COUNT('Список покупок'!$A$2:$A$31)</f>
        <v>#N/A</v>
      </c>
      <c r="D3390" t="e">
        <f ca="1">'Шестипредметные наборы'!$G210/INDIRECT(ADDRESS(MATCH(A3390,Таблицы!$AB$3:$AB$254)+1,6,,,Таблицы!$AB$1))</f>
        <v>#N/A</v>
      </c>
      <c r="E3390" s="5" t="e">
        <f t="shared" ca="1" si="52"/>
        <v>#N/A</v>
      </c>
    </row>
    <row r="3391" spans="1:5" hidden="1" x14ac:dyDescent="0.3">
      <c r="A3391" t="e">
        <f ca="1">IF('Шестипредметные наборы'!$G211 &gt;=Параметры!$A$2,"{"&amp;'Шестипредметные наборы'!A211&amp;", "&amp;'Шестипредметные наборы'!B211&amp;", "&amp;'Шестипредметные наборы'!D211&amp;", "&amp;'Шестипредметные наборы'!E211&amp;", "&amp;'Шестипредметные наборы'!F211&amp;"}","")</f>
        <v>#N/A</v>
      </c>
      <c r="B3391" t="e">
        <f ca="1">IF('Шестипредметные наборы'!$G211 &gt;=Параметры!$A$2,"{"&amp;'Шестипредметные наборы'!C211&amp;"}","")</f>
        <v>#N/A</v>
      </c>
      <c r="C3391" t="e">
        <f ca="1">'Шестипредметные наборы'!$G211/COUNT('Список покупок'!$A$2:$A$31)</f>
        <v>#N/A</v>
      </c>
      <c r="D3391" t="e">
        <f ca="1">'Шестипредметные наборы'!$G211/INDIRECT(ADDRESS(MATCH(A3391,Таблицы!$AB$3:$AB$254)+1,6,,,Таблицы!$AB$1))</f>
        <v>#N/A</v>
      </c>
      <c r="E3391" s="5" t="e">
        <f t="shared" ca="1" si="52"/>
        <v>#N/A</v>
      </c>
    </row>
    <row r="3392" spans="1:5" hidden="1" x14ac:dyDescent="0.3">
      <c r="A3392" t="e">
        <f ca="1">IF('Шестипредметные наборы'!$G2 &gt;=Параметры!$A$2,"{"&amp;'Шестипредметные наборы'!B2&amp;", "&amp;'Шестипредметные наборы'!C2&amp;", "&amp;'Шестипредметные наборы'!D2&amp;", "&amp;'Шестипредметные наборы'!E2&amp;", "&amp;'Шестипредметные наборы'!F2&amp;"}","")</f>
        <v>#N/A</v>
      </c>
      <c r="B3392" t="e">
        <f ca="1">IF('Шестипредметные наборы'!$G2 &gt;=Параметры!$A$2,"{"&amp;'Шестипредметные наборы'!A2&amp;"}","")</f>
        <v>#N/A</v>
      </c>
      <c r="C3392" t="e">
        <f ca="1">'Шестипредметные наборы'!$G2/COUNT('Список покупок'!$A$2:$A$31)</f>
        <v>#N/A</v>
      </c>
      <c r="D3392" t="e">
        <f ca="1">'Шестипредметные наборы'!$G2/INDIRECT(ADDRESS(MATCH(A3392,Таблицы!$AB$3:$AB$254)+1,6,,,Таблицы!$AB$1))</f>
        <v>#N/A</v>
      </c>
      <c r="E3392" s="5" t="e">
        <f t="shared" ca="1" si="52"/>
        <v>#N/A</v>
      </c>
    </row>
    <row r="3393" spans="1:5" hidden="1" x14ac:dyDescent="0.3">
      <c r="A3393" t="e">
        <f ca="1">IF('Шестипредметные наборы'!$G3 &gt;=Параметры!$A$2,"{"&amp;'Шестипредметные наборы'!B3&amp;", "&amp;'Шестипредметные наборы'!C3&amp;", "&amp;'Шестипредметные наборы'!D3&amp;", "&amp;'Шестипредметные наборы'!E3&amp;", "&amp;'Шестипредметные наборы'!F3&amp;"}","")</f>
        <v>#N/A</v>
      </c>
      <c r="B3393" t="e">
        <f ca="1">IF('Шестипредметные наборы'!$G3 &gt;=Параметры!$A$2,"{"&amp;'Шестипредметные наборы'!A3&amp;"}","")</f>
        <v>#N/A</v>
      </c>
      <c r="C3393" t="e">
        <f ca="1">'Шестипредметные наборы'!$G3/COUNT('Список покупок'!$A$2:$A$31)</f>
        <v>#N/A</v>
      </c>
      <c r="D3393" t="e">
        <f ca="1">'Шестипредметные наборы'!$G3/INDIRECT(ADDRESS(MATCH(A3393,Таблицы!$AB$3:$AB$254)+1,6,,,Таблицы!$AB$1))</f>
        <v>#N/A</v>
      </c>
      <c r="E3393" s="5" t="e">
        <f t="shared" ca="1" si="52"/>
        <v>#N/A</v>
      </c>
    </row>
    <row r="3394" spans="1:5" hidden="1" x14ac:dyDescent="0.3">
      <c r="A3394" t="e">
        <f ca="1">IF('Шестипредметные наборы'!$G4 &gt;=Параметры!$A$2,"{"&amp;'Шестипредметные наборы'!B4&amp;", "&amp;'Шестипредметные наборы'!C4&amp;", "&amp;'Шестипредметные наборы'!D4&amp;", "&amp;'Шестипредметные наборы'!E4&amp;", "&amp;'Шестипредметные наборы'!F4&amp;"}","")</f>
        <v>#N/A</v>
      </c>
      <c r="B3394" t="e">
        <f ca="1">IF('Шестипредметные наборы'!$G4 &gt;=Параметры!$A$2,"{"&amp;'Шестипредметные наборы'!A4&amp;"}","")</f>
        <v>#N/A</v>
      </c>
      <c r="C3394" t="e">
        <f ca="1">'Шестипредметные наборы'!$G4/COUNT('Список покупок'!$A$2:$A$31)</f>
        <v>#N/A</v>
      </c>
      <c r="D3394" t="e">
        <f ca="1">'Шестипредметные наборы'!$G4/INDIRECT(ADDRESS(MATCH(A3394,Таблицы!$AB$3:$AB$254)+1,6,,,Таблицы!$AB$1))</f>
        <v>#N/A</v>
      </c>
      <c r="E3394" s="5" t="e">
        <f t="shared" ca="1" si="52"/>
        <v>#N/A</v>
      </c>
    </row>
    <row r="3395" spans="1:5" hidden="1" x14ac:dyDescent="0.3">
      <c r="A3395" t="e">
        <f ca="1">IF('Шестипредметные наборы'!$G5 &gt;=Параметры!$A$2,"{"&amp;'Шестипредметные наборы'!B5&amp;", "&amp;'Шестипредметные наборы'!C5&amp;", "&amp;'Шестипредметные наборы'!D5&amp;", "&amp;'Шестипредметные наборы'!E5&amp;", "&amp;'Шестипредметные наборы'!F5&amp;"}","")</f>
        <v>#N/A</v>
      </c>
      <c r="B3395" t="e">
        <f ca="1">IF('Шестипредметные наборы'!$G5 &gt;=Параметры!$A$2,"{"&amp;'Шестипредметные наборы'!A5&amp;"}","")</f>
        <v>#N/A</v>
      </c>
      <c r="C3395" t="e">
        <f ca="1">'Шестипредметные наборы'!$G5/COUNT('Список покупок'!$A$2:$A$31)</f>
        <v>#N/A</v>
      </c>
      <c r="D3395" t="e">
        <f ca="1">'Шестипредметные наборы'!$G5/INDIRECT(ADDRESS(MATCH(A3395,Таблицы!$AB$3:$AB$254)+1,6,,,Таблицы!$AB$1))</f>
        <v>#N/A</v>
      </c>
      <c r="E3395" s="5" t="e">
        <f t="shared" ca="1" si="52"/>
        <v>#N/A</v>
      </c>
    </row>
    <row r="3396" spans="1:5" hidden="1" x14ac:dyDescent="0.3">
      <c r="A3396" t="e">
        <f ca="1">IF('Шестипредметные наборы'!$G6 &gt;=Параметры!$A$2,"{"&amp;'Шестипредметные наборы'!B6&amp;", "&amp;'Шестипредметные наборы'!C6&amp;", "&amp;'Шестипредметные наборы'!D6&amp;", "&amp;'Шестипредметные наборы'!E6&amp;", "&amp;'Шестипредметные наборы'!F6&amp;"}","")</f>
        <v>#N/A</v>
      </c>
      <c r="B3396" t="e">
        <f ca="1">IF('Шестипредметные наборы'!$G6 &gt;=Параметры!$A$2,"{"&amp;'Шестипредметные наборы'!A6&amp;"}","")</f>
        <v>#N/A</v>
      </c>
      <c r="C3396" t="e">
        <f ca="1">'Шестипредметные наборы'!$G6/COUNT('Список покупок'!$A$2:$A$31)</f>
        <v>#N/A</v>
      </c>
      <c r="D3396" t="e">
        <f ca="1">'Шестипредметные наборы'!$G6/INDIRECT(ADDRESS(MATCH(A3396,Таблицы!$AB$3:$AB$254)+1,6,,,Таблицы!$AB$1))</f>
        <v>#N/A</v>
      </c>
      <c r="E3396" s="5" t="e">
        <f t="shared" ca="1" si="52"/>
        <v>#N/A</v>
      </c>
    </row>
    <row r="3397" spans="1:5" hidden="1" x14ac:dyDescent="0.3">
      <c r="A3397" t="e">
        <f ca="1">IF('Шестипредметные наборы'!$G7 &gt;=Параметры!$A$2,"{"&amp;'Шестипредметные наборы'!B7&amp;", "&amp;'Шестипредметные наборы'!C7&amp;", "&amp;'Шестипредметные наборы'!D7&amp;", "&amp;'Шестипредметные наборы'!E7&amp;", "&amp;'Шестипредметные наборы'!F7&amp;"}","")</f>
        <v>#N/A</v>
      </c>
      <c r="B3397" t="e">
        <f ca="1">IF('Шестипредметные наборы'!$G7 &gt;=Параметры!$A$2,"{"&amp;'Шестипредметные наборы'!A7&amp;"}","")</f>
        <v>#N/A</v>
      </c>
      <c r="C3397" t="e">
        <f ca="1">'Шестипредметные наборы'!$G7/COUNT('Список покупок'!$A$2:$A$31)</f>
        <v>#N/A</v>
      </c>
      <c r="D3397" t="e">
        <f ca="1">'Шестипредметные наборы'!$G7/INDIRECT(ADDRESS(MATCH(A3397,Таблицы!$AB$3:$AB$254)+1,6,,,Таблицы!$AB$1))</f>
        <v>#N/A</v>
      </c>
      <c r="E3397" s="5" t="e">
        <f t="shared" ref="E3397:E3460" ca="1" si="53">C3397*D3397</f>
        <v>#N/A</v>
      </c>
    </row>
    <row r="3398" spans="1:5" hidden="1" x14ac:dyDescent="0.3">
      <c r="A3398" t="e">
        <f ca="1">IF('Шестипредметные наборы'!$G8 &gt;=Параметры!$A$2,"{"&amp;'Шестипредметные наборы'!B8&amp;", "&amp;'Шестипредметные наборы'!C8&amp;", "&amp;'Шестипредметные наборы'!D8&amp;", "&amp;'Шестипредметные наборы'!E8&amp;", "&amp;'Шестипредметные наборы'!F8&amp;"}","")</f>
        <v>#N/A</v>
      </c>
      <c r="B3398" t="e">
        <f ca="1">IF('Шестипредметные наборы'!$G8 &gt;=Параметры!$A$2,"{"&amp;'Шестипредметные наборы'!A8&amp;"}","")</f>
        <v>#N/A</v>
      </c>
      <c r="C3398" t="e">
        <f ca="1">'Шестипредметные наборы'!$G8/COUNT('Список покупок'!$A$2:$A$31)</f>
        <v>#N/A</v>
      </c>
      <c r="D3398" t="e">
        <f ca="1">'Шестипредметные наборы'!$G8/INDIRECT(ADDRESS(MATCH(A3398,Таблицы!$AB$3:$AB$254)+1,6,,,Таблицы!$AB$1))</f>
        <v>#N/A</v>
      </c>
      <c r="E3398" s="5" t="e">
        <f t="shared" ca="1" si="53"/>
        <v>#N/A</v>
      </c>
    </row>
    <row r="3399" spans="1:5" hidden="1" x14ac:dyDescent="0.3">
      <c r="A3399" t="e">
        <f ca="1">IF('Шестипредметные наборы'!$G9 &gt;=Параметры!$A$2,"{"&amp;'Шестипредметные наборы'!B9&amp;", "&amp;'Шестипредметные наборы'!C9&amp;", "&amp;'Шестипредметные наборы'!D9&amp;", "&amp;'Шестипредметные наборы'!E9&amp;", "&amp;'Шестипредметные наборы'!F9&amp;"}","")</f>
        <v>#N/A</v>
      </c>
      <c r="B3399" t="e">
        <f ca="1">IF('Шестипредметные наборы'!$G9 &gt;=Параметры!$A$2,"{"&amp;'Шестипредметные наборы'!A9&amp;"}","")</f>
        <v>#N/A</v>
      </c>
      <c r="C3399" t="e">
        <f ca="1">'Шестипредметные наборы'!$G9/COUNT('Список покупок'!$A$2:$A$31)</f>
        <v>#N/A</v>
      </c>
      <c r="D3399" t="e">
        <f ca="1">'Шестипредметные наборы'!$G9/INDIRECT(ADDRESS(MATCH(A3399,Таблицы!$AB$3:$AB$254)+1,6,,,Таблицы!$AB$1))</f>
        <v>#N/A</v>
      </c>
      <c r="E3399" s="5" t="e">
        <f t="shared" ca="1" si="53"/>
        <v>#N/A</v>
      </c>
    </row>
    <row r="3400" spans="1:5" hidden="1" x14ac:dyDescent="0.3">
      <c r="A3400" t="e">
        <f ca="1">IF('Шестипредметные наборы'!$G10 &gt;=Параметры!$A$2,"{"&amp;'Шестипредметные наборы'!B10&amp;", "&amp;'Шестипредметные наборы'!C10&amp;", "&amp;'Шестипредметные наборы'!D10&amp;", "&amp;'Шестипредметные наборы'!E10&amp;", "&amp;'Шестипредметные наборы'!F10&amp;"}","")</f>
        <v>#N/A</v>
      </c>
      <c r="B3400" t="e">
        <f ca="1">IF('Шестипредметные наборы'!$G10 &gt;=Параметры!$A$2,"{"&amp;'Шестипредметные наборы'!A10&amp;"}","")</f>
        <v>#N/A</v>
      </c>
      <c r="C3400" t="e">
        <f ca="1">'Шестипредметные наборы'!$G10/COUNT('Список покупок'!$A$2:$A$31)</f>
        <v>#N/A</v>
      </c>
      <c r="D3400" t="e">
        <f ca="1">'Шестипредметные наборы'!$G10/INDIRECT(ADDRESS(MATCH(A3400,Таблицы!$AB$3:$AB$254)+1,6,,,Таблицы!$AB$1))</f>
        <v>#N/A</v>
      </c>
      <c r="E3400" s="5" t="e">
        <f t="shared" ca="1" si="53"/>
        <v>#N/A</v>
      </c>
    </row>
    <row r="3401" spans="1:5" hidden="1" x14ac:dyDescent="0.3">
      <c r="A3401" t="e">
        <f ca="1">IF('Шестипредметные наборы'!$G11 &gt;=Параметры!$A$2,"{"&amp;'Шестипредметные наборы'!B11&amp;", "&amp;'Шестипредметные наборы'!C11&amp;", "&amp;'Шестипредметные наборы'!D11&amp;", "&amp;'Шестипредметные наборы'!E11&amp;", "&amp;'Шестипредметные наборы'!F11&amp;"}","")</f>
        <v>#N/A</v>
      </c>
      <c r="B3401" t="e">
        <f ca="1">IF('Шестипредметные наборы'!$G11 &gt;=Параметры!$A$2,"{"&amp;'Шестипредметные наборы'!A11&amp;"}","")</f>
        <v>#N/A</v>
      </c>
      <c r="C3401" t="e">
        <f ca="1">'Шестипредметные наборы'!$G11/COUNT('Список покупок'!$A$2:$A$31)</f>
        <v>#N/A</v>
      </c>
      <c r="D3401" t="e">
        <f ca="1">'Шестипредметные наборы'!$G11/INDIRECT(ADDRESS(MATCH(A3401,Таблицы!$AB$3:$AB$254)+1,6,,,Таблицы!$AB$1))</f>
        <v>#N/A</v>
      </c>
      <c r="E3401" s="5" t="e">
        <f t="shared" ca="1" si="53"/>
        <v>#N/A</v>
      </c>
    </row>
    <row r="3402" spans="1:5" hidden="1" x14ac:dyDescent="0.3">
      <c r="A3402" t="e">
        <f ca="1">IF('Шестипредметные наборы'!$G12 &gt;=Параметры!$A$2,"{"&amp;'Шестипредметные наборы'!B12&amp;", "&amp;'Шестипредметные наборы'!C12&amp;", "&amp;'Шестипредметные наборы'!D12&amp;", "&amp;'Шестипредметные наборы'!E12&amp;", "&amp;'Шестипредметные наборы'!F12&amp;"}","")</f>
        <v>#N/A</v>
      </c>
      <c r="B3402" t="e">
        <f ca="1">IF('Шестипредметные наборы'!$G12 &gt;=Параметры!$A$2,"{"&amp;'Шестипредметные наборы'!A12&amp;"}","")</f>
        <v>#N/A</v>
      </c>
      <c r="C3402" t="e">
        <f ca="1">'Шестипредметные наборы'!$G12/COUNT('Список покупок'!$A$2:$A$31)</f>
        <v>#N/A</v>
      </c>
      <c r="D3402" t="e">
        <f ca="1">'Шестипредметные наборы'!$G12/INDIRECT(ADDRESS(MATCH(A3402,Таблицы!$AB$3:$AB$254)+1,6,,,Таблицы!$AB$1))</f>
        <v>#N/A</v>
      </c>
      <c r="E3402" s="5" t="e">
        <f t="shared" ca="1" si="53"/>
        <v>#N/A</v>
      </c>
    </row>
    <row r="3403" spans="1:5" hidden="1" x14ac:dyDescent="0.3">
      <c r="A3403" t="e">
        <f ca="1">IF('Шестипредметные наборы'!$G13 &gt;=Параметры!$A$2,"{"&amp;'Шестипредметные наборы'!B13&amp;", "&amp;'Шестипредметные наборы'!C13&amp;", "&amp;'Шестипредметные наборы'!D13&amp;", "&amp;'Шестипредметные наборы'!E13&amp;", "&amp;'Шестипредметные наборы'!F13&amp;"}","")</f>
        <v>#N/A</v>
      </c>
      <c r="B3403" t="e">
        <f ca="1">IF('Шестипредметные наборы'!$G13 &gt;=Параметры!$A$2,"{"&amp;'Шестипредметные наборы'!A13&amp;"}","")</f>
        <v>#N/A</v>
      </c>
      <c r="C3403" t="e">
        <f ca="1">'Шестипредметные наборы'!$G13/COUNT('Список покупок'!$A$2:$A$31)</f>
        <v>#N/A</v>
      </c>
      <c r="D3403" t="e">
        <f ca="1">'Шестипредметные наборы'!$G13/INDIRECT(ADDRESS(MATCH(A3403,Таблицы!$AB$3:$AB$254)+1,6,,,Таблицы!$AB$1))</f>
        <v>#N/A</v>
      </c>
      <c r="E3403" s="5" t="e">
        <f t="shared" ca="1" si="53"/>
        <v>#N/A</v>
      </c>
    </row>
    <row r="3404" spans="1:5" hidden="1" x14ac:dyDescent="0.3">
      <c r="A3404" t="e">
        <f ca="1">IF('Шестипредметные наборы'!$G14 &gt;=Параметры!$A$2,"{"&amp;'Шестипредметные наборы'!B14&amp;", "&amp;'Шестипредметные наборы'!C14&amp;", "&amp;'Шестипредметные наборы'!D14&amp;", "&amp;'Шестипредметные наборы'!E14&amp;", "&amp;'Шестипредметные наборы'!F14&amp;"}","")</f>
        <v>#N/A</v>
      </c>
      <c r="B3404" t="e">
        <f ca="1">IF('Шестипредметные наборы'!$G14 &gt;=Параметры!$A$2,"{"&amp;'Шестипредметные наборы'!A14&amp;"}","")</f>
        <v>#N/A</v>
      </c>
      <c r="C3404" t="e">
        <f ca="1">'Шестипредметные наборы'!$G14/COUNT('Список покупок'!$A$2:$A$31)</f>
        <v>#N/A</v>
      </c>
      <c r="D3404" t="e">
        <f ca="1">'Шестипредметные наборы'!$G14/INDIRECT(ADDRESS(MATCH(A3404,Таблицы!$AB$3:$AB$254)+1,6,,,Таблицы!$AB$1))</f>
        <v>#N/A</v>
      </c>
      <c r="E3404" s="5" t="e">
        <f t="shared" ca="1" si="53"/>
        <v>#N/A</v>
      </c>
    </row>
    <row r="3405" spans="1:5" hidden="1" x14ac:dyDescent="0.3">
      <c r="A3405" t="e">
        <f ca="1">IF('Шестипредметные наборы'!$G15 &gt;=Параметры!$A$2,"{"&amp;'Шестипредметные наборы'!B15&amp;", "&amp;'Шестипредметные наборы'!C15&amp;", "&amp;'Шестипредметные наборы'!D15&amp;", "&amp;'Шестипредметные наборы'!E15&amp;", "&amp;'Шестипредметные наборы'!F15&amp;"}","")</f>
        <v>#N/A</v>
      </c>
      <c r="B3405" t="e">
        <f ca="1">IF('Шестипредметные наборы'!$G15 &gt;=Параметры!$A$2,"{"&amp;'Шестипредметные наборы'!A15&amp;"}","")</f>
        <v>#N/A</v>
      </c>
      <c r="C3405" t="e">
        <f ca="1">'Шестипредметные наборы'!$G15/COUNT('Список покупок'!$A$2:$A$31)</f>
        <v>#N/A</v>
      </c>
      <c r="D3405" t="e">
        <f ca="1">'Шестипредметные наборы'!$G15/INDIRECT(ADDRESS(MATCH(A3405,Таблицы!$AB$3:$AB$254)+1,6,,,Таблицы!$AB$1))</f>
        <v>#N/A</v>
      </c>
      <c r="E3405" s="5" t="e">
        <f t="shared" ca="1" si="53"/>
        <v>#N/A</v>
      </c>
    </row>
    <row r="3406" spans="1:5" hidden="1" x14ac:dyDescent="0.3">
      <c r="A3406" t="e">
        <f ca="1">IF('Шестипредметные наборы'!$G16 &gt;=Параметры!$A$2,"{"&amp;'Шестипредметные наборы'!B16&amp;", "&amp;'Шестипредметные наборы'!C16&amp;", "&amp;'Шестипредметные наборы'!D16&amp;", "&amp;'Шестипредметные наборы'!E16&amp;", "&amp;'Шестипредметные наборы'!F16&amp;"}","")</f>
        <v>#N/A</v>
      </c>
      <c r="B3406" t="e">
        <f ca="1">IF('Шестипредметные наборы'!$G16 &gt;=Параметры!$A$2,"{"&amp;'Шестипредметные наборы'!A16&amp;"}","")</f>
        <v>#N/A</v>
      </c>
      <c r="C3406" t="e">
        <f ca="1">'Шестипредметные наборы'!$G16/COUNT('Список покупок'!$A$2:$A$31)</f>
        <v>#N/A</v>
      </c>
      <c r="D3406" t="e">
        <f ca="1">'Шестипредметные наборы'!$G16/INDIRECT(ADDRESS(MATCH(A3406,Таблицы!$AB$3:$AB$254)+1,6,,,Таблицы!$AB$1))</f>
        <v>#N/A</v>
      </c>
      <c r="E3406" s="5" t="e">
        <f t="shared" ca="1" si="53"/>
        <v>#N/A</v>
      </c>
    </row>
    <row r="3407" spans="1:5" hidden="1" x14ac:dyDescent="0.3">
      <c r="A3407" t="e">
        <f ca="1">IF('Шестипредметные наборы'!$G17 &gt;=Параметры!$A$2,"{"&amp;'Шестипредметные наборы'!B17&amp;", "&amp;'Шестипредметные наборы'!C17&amp;", "&amp;'Шестипредметные наборы'!D17&amp;", "&amp;'Шестипредметные наборы'!E17&amp;", "&amp;'Шестипредметные наборы'!F17&amp;"}","")</f>
        <v>#N/A</v>
      </c>
      <c r="B3407" t="e">
        <f ca="1">IF('Шестипредметные наборы'!$G17 &gt;=Параметры!$A$2,"{"&amp;'Шестипредметные наборы'!A17&amp;"}","")</f>
        <v>#N/A</v>
      </c>
      <c r="C3407" t="e">
        <f ca="1">'Шестипредметные наборы'!$G17/COUNT('Список покупок'!$A$2:$A$31)</f>
        <v>#N/A</v>
      </c>
      <c r="D3407" t="e">
        <f ca="1">'Шестипредметные наборы'!$G17/INDIRECT(ADDRESS(MATCH(A3407,Таблицы!$AB$3:$AB$254)+1,6,,,Таблицы!$AB$1))</f>
        <v>#N/A</v>
      </c>
      <c r="E3407" s="5" t="e">
        <f t="shared" ca="1" si="53"/>
        <v>#N/A</v>
      </c>
    </row>
    <row r="3408" spans="1:5" hidden="1" x14ac:dyDescent="0.3">
      <c r="A3408" t="e">
        <f ca="1">IF('Шестипредметные наборы'!$G18 &gt;=Параметры!$A$2,"{"&amp;'Шестипредметные наборы'!B18&amp;", "&amp;'Шестипредметные наборы'!C18&amp;", "&amp;'Шестипредметные наборы'!D18&amp;", "&amp;'Шестипредметные наборы'!E18&amp;", "&amp;'Шестипредметные наборы'!F18&amp;"}","")</f>
        <v>#N/A</v>
      </c>
      <c r="B3408" t="e">
        <f ca="1">IF('Шестипредметные наборы'!$G18 &gt;=Параметры!$A$2,"{"&amp;'Шестипредметные наборы'!A18&amp;"}","")</f>
        <v>#N/A</v>
      </c>
      <c r="C3408" t="e">
        <f ca="1">'Шестипредметные наборы'!$G18/COUNT('Список покупок'!$A$2:$A$31)</f>
        <v>#N/A</v>
      </c>
      <c r="D3408" t="e">
        <f ca="1">'Шестипредметные наборы'!$G18/INDIRECT(ADDRESS(MATCH(A3408,Таблицы!$AB$3:$AB$254)+1,6,,,Таблицы!$AB$1))</f>
        <v>#N/A</v>
      </c>
      <c r="E3408" s="5" t="e">
        <f t="shared" ca="1" si="53"/>
        <v>#N/A</v>
      </c>
    </row>
    <row r="3409" spans="1:5" hidden="1" x14ac:dyDescent="0.3">
      <c r="A3409" t="e">
        <f ca="1">IF('Шестипредметные наборы'!$G19 &gt;=Параметры!$A$2,"{"&amp;'Шестипредметные наборы'!B19&amp;", "&amp;'Шестипредметные наборы'!C19&amp;", "&amp;'Шестипредметные наборы'!D19&amp;", "&amp;'Шестипредметные наборы'!E19&amp;", "&amp;'Шестипредметные наборы'!F19&amp;"}","")</f>
        <v>#N/A</v>
      </c>
      <c r="B3409" t="e">
        <f ca="1">IF('Шестипредметные наборы'!$G19 &gt;=Параметры!$A$2,"{"&amp;'Шестипредметные наборы'!A19&amp;"}","")</f>
        <v>#N/A</v>
      </c>
      <c r="C3409" t="e">
        <f ca="1">'Шестипредметные наборы'!$G19/COUNT('Список покупок'!$A$2:$A$31)</f>
        <v>#N/A</v>
      </c>
      <c r="D3409" t="e">
        <f ca="1">'Шестипредметные наборы'!$G19/INDIRECT(ADDRESS(MATCH(A3409,Таблицы!$AB$3:$AB$254)+1,6,,,Таблицы!$AB$1))</f>
        <v>#N/A</v>
      </c>
      <c r="E3409" s="5" t="e">
        <f t="shared" ca="1" si="53"/>
        <v>#N/A</v>
      </c>
    </row>
    <row r="3410" spans="1:5" hidden="1" x14ac:dyDescent="0.3">
      <c r="A3410" t="e">
        <f ca="1">IF('Шестипредметные наборы'!$G20 &gt;=Параметры!$A$2,"{"&amp;'Шестипредметные наборы'!B20&amp;", "&amp;'Шестипредметные наборы'!C20&amp;", "&amp;'Шестипредметные наборы'!D20&amp;", "&amp;'Шестипредметные наборы'!E20&amp;", "&amp;'Шестипредметные наборы'!F20&amp;"}","")</f>
        <v>#N/A</v>
      </c>
      <c r="B3410" t="e">
        <f ca="1">IF('Шестипредметные наборы'!$G20 &gt;=Параметры!$A$2,"{"&amp;'Шестипредметные наборы'!A20&amp;"}","")</f>
        <v>#N/A</v>
      </c>
      <c r="C3410" t="e">
        <f ca="1">'Шестипредметные наборы'!$G20/COUNT('Список покупок'!$A$2:$A$31)</f>
        <v>#N/A</v>
      </c>
      <c r="D3410" t="e">
        <f ca="1">'Шестипредметные наборы'!$G20/INDIRECT(ADDRESS(MATCH(A3410,Таблицы!$AB$3:$AB$254)+1,6,,,Таблицы!$AB$1))</f>
        <v>#N/A</v>
      </c>
      <c r="E3410" s="5" t="e">
        <f t="shared" ca="1" si="53"/>
        <v>#N/A</v>
      </c>
    </row>
    <row r="3411" spans="1:5" hidden="1" x14ac:dyDescent="0.3">
      <c r="A3411" t="e">
        <f ca="1">IF('Шестипредметные наборы'!$G21 &gt;=Параметры!$A$2,"{"&amp;'Шестипредметные наборы'!B21&amp;", "&amp;'Шестипредметные наборы'!C21&amp;", "&amp;'Шестипредметные наборы'!D21&amp;", "&amp;'Шестипредметные наборы'!E21&amp;", "&amp;'Шестипредметные наборы'!F21&amp;"}","")</f>
        <v>#N/A</v>
      </c>
      <c r="B3411" t="e">
        <f ca="1">IF('Шестипредметные наборы'!$G21 &gt;=Параметры!$A$2,"{"&amp;'Шестипредметные наборы'!A21&amp;"}","")</f>
        <v>#N/A</v>
      </c>
      <c r="C3411" t="e">
        <f ca="1">'Шестипредметные наборы'!$G21/COUNT('Список покупок'!$A$2:$A$31)</f>
        <v>#N/A</v>
      </c>
      <c r="D3411" t="e">
        <f ca="1">'Шестипредметные наборы'!$G21/INDIRECT(ADDRESS(MATCH(A3411,Таблицы!$AB$3:$AB$254)+1,6,,,Таблицы!$AB$1))</f>
        <v>#N/A</v>
      </c>
      <c r="E3411" s="5" t="e">
        <f t="shared" ca="1" si="53"/>
        <v>#N/A</v>
      </c>
    </row>
    <row r="3412" spans="1:5" hidden="1" x14ac:dyDescent="0.3">
      <c r="A3412" t="e">
        <f ca="1">IF('Шестипредметные наборы'!$G22 &gt;=Параметры!$A$2,"{"&amp;'Шестипредметные наборы'!B22&amp;", "&amp;'Шестипредметные наборы'!C22&amp;", "&amp;'Шестипредметные наборы'!D22&amp;", "&amp;'Шестипредметные наборы'!E22&amp;", "&amp;'Шестипредметные наборы'!F22&amp;"}","")</f>
        <v>#N/A</v>
      </c>
      <c r="B3412" t="e">
        <f ca="1">IF('Шестипредметные наборы'!$G22 &gt;=Параметры!$A$2,"{"&amp;'Шестипредметные наборы'!A22&amp;"}","")</f>
        <v>#N/A</v>
      </c>
      <c r="C3412" t="e">
        <f ca="1">'Шестипредметные наборы'!$G22/COUNT('Список покупок'!$A$2:$A$31)</f>
        <v>#N/A</v>
      </c>
      <c r="D3412" t="e">
        <f ca="1">'Шестипредметные наборы'!$G22/INDIRECT(ADDRESS(MATCH(A3412,Таблицы!$AB$3:$AB$254)+1,6,,,Таблицы!$AB$1))</f>
        <v>#N/A</v>
      </c>
      <c r="E3412" s="5" t="e">
        <f t="shared" ca="1" si="53"/>
        <v>#N/A</v>
      </c>
    </row>
    <row r="3413" spans="1:5" hidden="1" x14ac:dyDescent="0.3">
      <c r="A3413" t="e">
        <f ca="1">IF('Шестипредметные наборы'!$G23 &gt;=Параметры!$A$2,"{"&amp;'Шестипредметные наборы'!B23&amp;", "&amp;'Шестипредметные наборы'!C23&amp;", "&amp;'Шестипредметные наборы'!D23&amp;", "&amp;'Шестипредметные наборы'!E23&amp;", "&amp;'Шестипредметные наборы'!F23&amp;"}","")</f>
        <v>#N/A</v>
      </c>
      <c r="B3413" t="e">
        <f ca="1">IF('Шестипредметные наборы'!$G23 &gt;=Параметры!$A$2,"{"&amp;'Шестипредметные наборы'!A23&amp;"}","")</f>
        <v>#N/A</v>
      </c>
      <c r="C3413" t="e">
        <f ca="1">'Шестипредметные наборы'!$G23/COUNT('Список покупок'!$A$2:$A$31)</f>
        <v>#N/A</v>
      </c>
      <c r="D3413" t="e">
        <f ca="1">'Шестипредметные наборы'!$G23/INDIRECT(ADDRESS(MATCH(A3413,Таблицы!$AB$3:$AB$254)+1,6,,,Таблицы!$AB$1))</f>
        <v>#N/A</v>
      </c>
      <c r="E3413" s="5" t="e">
        <f t="shared" ca="1" si="53"/>
        <v>#N/A</v>
      </c>
    </row>
    <row r="3414" spans="1:5" hidden="1" x14ac:dyDescent="0.3">
      <c r="A3414" t="e">
        <f ca="1">IF('Шестипредметные наборы'!$G24 &gt;=Параметры!$A$2,"{"&amp;'Шестипредметные наборы'!B24&amp;", "&amp;'Шестипредметные наборы'!C24&amp;", "&amp;'Шестипредметные наборы'!D24&amp;", "&amp;'Шестипредметные наборы'!E24&amp;", "&amp;'Шестипредметные наборы'!F24&amp;"}","")</f>
        <v>#N/A</v>
      </c>
      <c r="B3414" t="e">
        <f ca="1">IF('Шестипредметные наборы'!$G24 &gt;=Параметры!$A$2,"{"&amp;'Шестипредметные наборы'!A24&amp;"}","")</f>
        <v>#N/A</v>
      </c>
      <c r="C3414" t="e">
        <f ca="1">'Шестипредметные наборы'!$G24/COUNT('Список покупок'!$A$2:$A$31)</f>
        <v>#N/A</v>
      </c>
      <c r="D3414" t="e">
        <f ca="1">'Шестипредметные наборы'!$G24/INDIRECT(ADDRESS(MATCH(A3414,Таблицы!$AB$3:$AB$254)+1,6,,,Таблицы!$AB$1))</f>
        <v>#N/A</v>
      </c>
      <c r="E3414" s="5" t="e">
        <f t="shared" ca="1" si="53"/>
        <v>#N/A</v>
      </c>
    </row>
    <row r="3415" spans="1:5" hidden="1" x14ac:dyDescent="0.3">
      <c r="A3415" t="e">
        <f ca="1">IF('Шестипредметные наборы'!$G25 &gt;=Параметры!$A$2,"{"&amp;'Шестипредметные наборы'!B25&amp;", "&amp;'Шестипредметные наборы'!C25&amp;", "&amp;'Шестипредметные наборы'!D25&amp;", "&amp;'Шестипредметные наборы'!E25&amp;", "&amp;'Шестипредметные наборы'!F25&amp;"}","")</f>
        <v>#N/A</v>
      </c>
      <c r="B3415" t="e">
        <f ca="1">IF('Шестипредметные наборы'!$G25 &gt;=Параметры!$A$2,"{"&amp;'Шестипредметные наборы'!A25&amp;"}","")</f>
        <v>#N/A</v>
      </c>
      <c r="C3415" t="e">
        <f ca="1">'Шестипредметные наборы'!$G25/COUNT('Список покупок'!$A$2:$A$31)</f>
        <v>#N/A</v>
      </c>
      <c r="D3415" t="e">
        <f ca="1">'Шестипредметные наборы'!$G25/INDIRECT(ADDRESS(MATCH(A3415,Таблицы!$AB$3:$AB$254)+1,6,,,Таблицы!$AB$1))</f>
        <v>#N/A</v>
      </c>
      <c r="E3415" s="5" t="e">
        <f t="shared" ca="1" si="53"/>
        <v>#N/A</v>
      </c>
    </row>
    <row r="3416" spans="1:5" hidden="1" x14ac:dyDescent="0.3">
      <c r="A3416" t="e">
        <f ca="1">IF('Шестипредметные наборы'!$G26 &gt;=Параметры!$A$2,"{"&amp;'Шестипредметные наборы'!B26&amp;", "&amp;'Шестипредметные наборы'!C26&amp;", "&amp;'Шестипредметные наборы'!D26&amp;", "&amp;'Шестипредметные наборы'!E26&amp;", "&amp;'Шестипредметные наборы'!F26&amp;"}","")</f>
        <v>#N/A</v>
      </c>
      <c r="B3416" t="e">
        <f ca="1">IF('Шестипредметные наборы'!$G26 &gt;=Параметры!$A$2,"{"&amp;'Шестипредметные наборы'!A26&amp;"}","")</f>
        <v>#N/A</v>
      </c>
      <c r="C3416" t="e">
        <f ca="1">'Шестипредметные наборы'!$G26/COUNT('Список покупок'!$A$2:$A$31)</f>
        <v>#N/A</v>
      </c>
      <c r="D3416" t="e">
        <f ca="1">'Шестипредметные наборы'!$G26/INDIRECT(ADDRESS(MATCH(A3416,Таблицы!$AB$3:$AB$254)+1,6,,,Таблицы!$AB$1))</f>
        <v>#N/A</v>
      </c>
      <c r="E3416" s="5" t="e">
        <f t="shared" ca="1" si="53"/>
        <v>#N/A</v>
      </c>
    </row>
    <row r="3417" spans="1:5" hidden="1" x14ac:dyDescent="0.3">
      <c r="A3417" t="e">
        <f ca="1">IF('Шестипредметные наборы'!$G27 &gt;=Параметры!$A$2,"{"&amp;'Шестипредметные наборы'!B27&amp;", "&amp;'Шестипредметные наборы'!C27&amp;", "&amp;'Шестипредметные наборы'!D27&amp;", "&amp;'Шестипредметные наборы'!E27&amp;", "&amp;'Шестипредметные наборы'!F27&amp;"}","")</f>
        <v>#N/A</v>
      </c>
      <c r="B3417" t="e">
        <f ca="1">IF('Шестипредметные наборы'!$G27 &gt;=Параметры!$A$2,"{"&amp;'Шестипредметные наборы'!A27&amp;"}","")</f>
        <v>#N/A</v>
      </c>
      <c r="C3417" t="e">
        <f ca="1">'Шестипредметные наборы'!$G27/COUNT('Список покупок'!$A$2:$A$31)</f>
        <v>#N/A</v>
      </c>
      <c r="D3417" t="e">
        <f ca="1">'Шестипредметные наборы'!$G27/INDIRECT(ADDRESS(MATCH(A3417,Таблицы!$AB$3:$AB$254)+1,6,,,Таблицы!$AB$1))</f>
        <v>#N/A</v>
      </c>
      <c r="E3417" s="5" t="e">
        <f t="shared" ca="1" si="53"/>
        <v>#N/A</v>
      </c>
    </row>
    <row r="3418" spans="1:5" hidden="1" x14ac:dyDescent="0.3">
      <c r="A3418" t="e">
        <f ca="1">IF('Шестипредметные наборы'!$G28 &gt;=Параметры!$A$2,"{"&amp;'Шестипредметные наборы'!B28&amp;", "&amp;'Шестипредметные наборы'!C28&amp;", "&amp;'Шестипредметные наборы'!D28&amp;", "&amp;'Шестипредметные наборы'!E28&amp;", "&amp;'Шестипредметные наборы'!F28&amp;"}","")</f>
        <v>#N/A</v>
      </c>
      <c r="B3418" t="e">
        <f ca="1">IF('Шестипредметные наборы'!$G28 &gt;=Параметры!$A$2,"{"&amp;'Шестипредметные наборы'!A28&amp;"}","")</f>
        <v>#N/A</v>
      </c>
      <c r="C3418" t="e">
        <f ca="1">'Шестипредметные наборы'!$G28/COUNT('Список покупок'!$A$2:$A$31)</f>
        <v>#N/A</v>
      </c>
      <c r="D3418" t="e">
        <f ca="1">'Шестипредметные наборы'!$G28/INDIRECT(ADDRESS(MATCH(A3418,Таблицы!$AB$3:$AB$254)+1,6,,,Таблицы!$AB$1))</f>
        <v>#N/A</v>
      </c>
      <c r="E3418" s="5" t="e">
        <f t="shared" ca="1" si="53"/>
        <v>#N/A</v>
      </c>
    </row>
    <row r="3419" spans="1:5" hidden="1" x14ac:dyDescent="0.3">
      <c r="A3419" t="e">
        <f ca="1">IF('Шестипредметные наборы'!$G29 &gt;=Параметры!$A$2,"{"&amp;'Шестипредметные наборы'!B29&amp;", "&amp;'Шестипредметные наборы'!C29&amp;", "&amp;'Шестипредметные наборы'!D29&amp;", "&amp;'Шестипредметные наборы'!E29&amp;", "&amp;'Шестипредметные наборы'!F29&amp;"}","")</f>
        <v>#N/A</v>
      </c>
      <c r="B3419" t="e">
        <f ca="1">IF('Шестипредметные наборы'!$G29 &gt;=Параметры!$A$2,"{"&amp;'Шестипредметные наборы'!A29&amp;"}","")</f>
        <v>#N/A</v>
      </c>
      <c r="C3419" t="e">
        <f ca="1">'Шестипредметные наборы'!$G29/COUNT('Список покупок'!$A$2:$A$31)</f>
        <v>#N/A</v>
      </c>
      <c r="D3419" t="e">
        <f ca="1">'Шестипредметные наборы'!$G29/INDIRECT(ADDRESS(MATCH(A3419,Таблицы!$AB$3:$AB$254)+1,6,,,Таблицы!$AB$1))</f>
        <v>#N/A</v>
      </c>
      <c r="E3419" s="5" t="e">
        <f t="shared" ca="1" si="53"/>
        <v>#N/A</v>
      </c>
    </row>
    <row r="3420" spans="1:5" hidden="1" x14ac:dyDescent="0.3">
      <c r="A3420" t="e">
        <f ca="1">IF('Шестипредметные наборы'!$G30 &gt;=Параметры!$A$2,"{"&amp;'Шестипредметные наборы'!B30&amp;", "&amp;'Шестипредметные наборы'!C30&amp;", "&amp;'Шестипредметные наборы'!D30&amp;", "&amp;'Шестипредметные наборы'!E30&amp;", "&amp;'Шестипредметные наборы'!F30&amp;"}","")</f>
        <v>#N/A</v>
      </c>
      <c r="B3420" t="e">
        <f ca="1">IF('Шестипредметные наборы'!$G30 &gt;=Параметры!$A$2,"{"&amp;'Шестипредметные наборы'!A30&amp;"}","")</f>
        <v>#N/A</v>
      </c>
      <c r="C3420" t="e">
        <f ca="1">'Шестипредметные наборы'!$G30/COUNT('Список покупок'!$A$2:$A$31)</f>
        <v>#N/A</v>
      </c>
      <c r="D3420" t="e">
        <f ca="1">'Шестипредметные наборы'!$G30/INDIRECT(ADDRESS(MATCH(A3420,Таблицы!$AB$3:$AB$254)+1,6,,,Таблицы!$AB$1))</f>
        <v>#N/A</v>
      </c>
      <c r="E3420" s="5" t="e">
        <f t="shared" ca="1" si="53"/>
        <v>#N/A</v>
      </c>
    </row>
    <row r="3421" spans="1:5" hidden="1" x14ac:dyDescent="0.3">
      <c r="A3421" t="e">
        <f ca="1">IF('Шестипредметные наборы'!$G31 &gt;=Параметры!$A$2,"{"&amp;'Шестипредметные наборы'!B31&amp;", "&amp;'Шестипредметные наборы'!C31&amp;", "&amp;'Шестипредметные наборы'!D31&amp;", "&amp;'Шестипредметные наборы'!E31&amp;", "&amp;'Шестипредметные наборы'!F31&amp;"}","")</f>
        <v>#N/A</v>
      </c>
      <c r="B3421" t="e">
        <f ca="1">IF('Шестипредметные наборы'!$G31 &gt;=Параметры!$A$2,"{"&amp;'Шестипредметные наборы'!A31&amp;"}","")</f>
        <v>#N/A</v>
      </c>
      <c r="C3421" t="e">
        <f ca="1">'Шестипредметные наборы'!$G31/COUNT('Список покупок'!$A$2:$A$31)</f>
        <v>#N/A</v>
      </c>
      <c r="D3421" t="e">
        <f ca="1">'Шестипредметные наборы'!$G31/INDIRECT(ADDRESS(MATCH(A3421,Таблицы!$AB$3:$AB$254)+1,6,,,Таблицы!$AB$1))</f>
        <v>#N/A</v>
      </c>
      <c r="E3421" s="5" t="e">
        <f t="shared" ca="1" si="53"/>
        <v>#N/A</v>
      </c>
    </row>
    <row r="3422" spans="1:5" hidden="1" x14ac:dyDescent="0.3">
      <c r="A3422" t="e">
        <f ca="1">IF('Шестипредметные наборы'!$G32 &gt;=Параметры!$A$2,"{"&amp;'Шестипредметные наборы'!B32&amp;", "&amp;'Шестипредметные наборы'!C32&amp;", "&amp;'Шестипредметные наборы'!D32&amp;", "&amp;'Шестипредметные наборы'!E32&amp;", "&amp;'Шестипредметные наборы'!F32&amp;"}","")</f>
        <v>#N/A</v>
      </c>
      <c r="B3422" t="e">
        <f ca="1">IF('Шестипредметные наборы'!$G32 &gt;=Параметры!$A$2,"{"&amp;'Шестипредметные наборы'!A32&amp;"}","")</f>
        <v>#N/A</v>
      </c>
      <c r="C3422" t="e">
        <f ca="1">'Шестипредметные наборы'!$G32/COUNT('Список покупок'!$A$2:$A$31)</f>
        <v>#N/A</v>
      </c>
      <c r="D3422" t="e">
        <f ca="1">'Шестипредметные наборы'!$G32/INDIRECT(ADDRESS(MATCH(A3422,Таблицы!$AB$3:$AB$254)+1,6,,,Таблицы!$AB$1))</f>
        <v>#N/A</v>
      </c>
      <c r="E3422" s="5" t="e">
        <f t="shared" ca="1" si="53"/>
        <v>#N/A</v>
      </c>
    </row>
    <row r="3423" spans="1:5" hidden="1" x14ac:dyDescent="0.3">
      <c r="A3423" t="e">
        <f ca="1">IF('Шестипредметные наборы'!$G33 &gt;=Параметры!$A$2,"{"&amp;'Шестипредметные наборы'!B33&amp;", "&amp;'Шестипредметные наборы'!C33&amp;", "&amp;'Шестипредметные наборы'!D33&amp;", "&amp;'Шестипредметные наборы'!E33&amp;", "&amp;'Шестипредметные наборы'!F33&amp;"}","")</f>
        <v>#N/A</v>
      </c>
      <c r="B3423" t="e">
        <f ca="1">IF('Шестипредметные наборы'!$G33 &gt;=Параметры!$A$2,"{"&amp;'Шестипредметные наборы'!A33&amp;"}","")</f>
        <v>#N/A</v>
      </c>
      <c r="C3423" t="e">
        <f ca="1">'Шестипредметные наборы'!$G33/COUNT('Список покупок'!$A$2:$A$31)</f>
        <v>#N/A</v>
      </c>
      <c r="D3423" t="e">
        <f ca="1">'Шестипредметные наборы'!$G33/INDIRECT(ADDRESS(MATCH(A3423,Таблицы!$AB$3:$AB$254)+1,6,,,Таблицы!$AB$1))</f>
        <v>#N/A</v>
      </c>
      <c r="E3423" s="5" t="e">
        <f t="shared" ca="1" si="53"/>
        <v>#N/A</v>
      </c>
    </row>
    <row r="3424" spans="1:5" hidden="1" x14ac:dyDescent="0.3">
      <c r="A3424" t="e">
        <f ca="1">IF('Шестипредметные наборы'!$G34 &gt;=Параметры!$A$2,"{"&amp;'Шестипредметные наборы'!B34&amp;", "&amp;'Шестипредметные наборы'!C34&amp;", "&amp;'Шестипредметные наборы'!D34&amp;", "&amp;'Шестипредметные наборы'!E34&amp;", "&amp;'Шестипредметные наборы'!F34&amp;"}","")</f>
        <v>#N/A</v>
      </c>
      <c r="B3424" t="e">
        <f ca="1">IF('Шестипредметные наборы'!$G34 &gt;=Параметры!$A$2,"{"&amp;'Шестипредметные наборы'!A34&amp;"}","")</f>
        <v>#N/A</v>
      </c>
      <c r="C3424" t="e">
        <f ca="1">'Шестипредметные наборы'!$G34/COUNT('Список покупок'!$A$2:$A$31)</f>
        <v>#N/A</v>
      </c>
      <c r="D3424" t="e">
        <f ca="1">'Шестипредметные наборы'!$G34/INDIRECT(ADDRESS(MATCH(A3424,Таблицы!$AB$3:$AB$254)+1,6,,,Таблицы!$AB$1))</f>
        <v>#N/A</v>
      </c>
      <c r="E3424" s="5" t="e">
        <f t="shared" ca="1" si="53"/>
        <v>#N/A</v>
      </c>
    </row>
    <row r="3425" spans="1:5" hidden="1" x14ac:dyDescent="0.3">
      <c r="A3425" t="e">
        <f ca="1">IF('Шестипредметные наборы'!$G35 &gt;=Параметры!$A$2,"{"&amp;'Шестипредметные наборы'!B35&amp;", "&amp;'Шестипредметные наборы'!C35&amp;", "&amp;'Шестипредметные наборы'!D35&amp;", "&amp;'Шестипредметные наборы'!E35&amp;", "&amp;'Шестипредметные наборы'!F35&amp;"}","")</f>
        <v>#N/A</v>
      </c>
      <c r="B3425" t="e">
        <f ca="1">IF('Шестипредметные наборы'!$G35 &gt;=Параметры!$A$2,"{"&amp;'Шестипредметные наборы'!A35&amp;"}","")</f>
        <v>#N/A</v>
      </c>
      <c r="C3425" t="e">
        <f ca="1">'Шестипредметные наборы'!$G35/COUNT('Список покупок'!$A$2:$A$31)</f>
        <v>#N/A</v>
      </c>
      <c r="D3425" t="e">
        <f ca="1">'Шестипредметные наборы'!$G35/INDIRECT(ADDRESS(MATCH(A3425,Таблицы!$AB$3:$AB$254)+1,6,,,Таблицы!$AB$1))</f>
        <v>#N/A</v>
      </c>
      <c r="E3425" s="5" t="e">
        <f t="shared" ca="1" si="53"/>
        <v>#N/A</v>
      </c>
    </row>
    <row r="3426" spans="1:5" hidden="1" x14ac:dyDescent="0.3">
      <c r="A3426" t="e">
        <f ca="1">IF('Шестипредметные наборы'!$G36 &gt;=Параметры!$A$2,"{"&amp;'Шестипредметные наборы'!B36&amp;", "&amp;'Шестипредметные наборы'!C36&amp;", "&amp;'Шестипредметные наборы'!D36&amp;", "&amp;'Шестипредметные наборы'!E36&amp;", "&amp;'Шестипредметные наборы'!F36&amp;"}","")</f>
        <v>#N/A</v>
      </c>
      <c r="B3426" t="e">
        <f ca="1">IF('Шестипредметные наборы'!$G36 &gt;=Параметры!$A$2,"{"&amp;'Шестипредметные наборы'!A36&amp;"}","")</f>
        <v>#N/A</v>
      </c>
      <c r="C3426" t="e">
        <f ca="1">'Шестипредметные наборы'!$G36/COUNT('Список покупок'!$A$2:$A$31)</f>
        <v>#N/A</v>
      </c>
      <c r="D3426" t="e">
        <f ca="1">'Шестипредметные наборы'!$G36/INDIRECT(ADDRESS(MATCH(A3426,Таблицы!$AB$3:$AB$254)+1,6,,,Таблицы!$AB$1))</f>
        <v>#N/A</v>
      </c>
      <c r="E3426" s="5" t="e">
        <f t="shared" ca="1" si="53"/>
        <v>#N/A</v>
      </c>
    </row>
    <row r="3427" spans="1:5" hidden="1" x14ac:dyDescent="0.3">
      <c r="A3427" t="e">
        <f ca="1">IF('Шестипредметные наборы'!$G37 &gt;=Параметры!$A$2,"{"&amp;'Шестипредметные наборы'!B37&amp;", "&amp;'Шестипредметные наборы'!C37&amp;", "&amp;'Шестипредметные наборы'!D37&amp;", "&amp;'Шестипредметные наборы'!E37&amp;", "&amp;'Шестипредметные наборы'!F37&amp;"}","")</f>
        <v>#N/A</v>
      </c>
      <c r="B3427" t="e">
        <f ca="1">IF('Шестипредметные наборы'!$G37 &gt;=Параметры!$A$2,"{"&amp;'Шестипредметные наборы'!A37&amp;"}","")</f>
        <v>#N/A</v>
      </c>
      <c r="C3427" t="e">
        <f ca="1">'Шестипредметные наборы'!$G37/COUNT('Список покупок'!$A$2:$A$31)</f>
        <v>#N/A</v>
      </c>
      <c r="D3427" t="e">
        <f ca="1">'Шестипредметные наборы'!$G37/INDIRECT(ADDRESS(MATCH(A3427,Таблицы!$AB$3:$AB$254)+1,6,,,Таблицы!$AB$1))</f>
        <v>#N/A</v>
      </c>
      <c r="E3427" s="5" t="e">
        <f t="shared" ca="1" si="53"/>
        <v>#N/A</v>
      </c>
    </row>
    <row r="3428" spans="1:5" hidden="1" x14ac:dyDescent="0.3">
      <c r="A3428" t="e">
        <f ca="1">IF('Шестипредметные наборы'!$G38 &gt;=Параметры!$A$2,"{"&amp;'Шестипредметные наборы'!B38&amp;", "&amp;'Шестипредметные наборы'!C38&amp;", "&amp;'Шестипредметные наборы'!D38&amp;", "&amp;'Шестипредметные наборы'!E38&amp;", "&amp;'Шестипредметные наборы'!F38&amp;"}","")</f>
        <v>#N/A</v>
      </c>
      <c r="B3428" t="e">
        <f ca="1">IF('Шестипредметные наборы'!$G38 &gt;=Параметры!$A$2,"{"&amp;'Шестипредметные наборы'!A38&amp;"}","")</f>
        <v>#N/A</v>
      </c>
      <c r="C3428" t="e">
        <f ca="1">'Шестипредметные наборы'!$G38/COUNT('Список покупок'!$A$2:$A$31)</f>
        <v>#N/A</v>
      </c>
      <c r="D3428" t="e">
        <f ca="1">'Шестипредметные наборы'!$G38/INDIRECT(ADDRESS(MATCH(A3428,Таблицы!$AB$3:$AB$254)+1,6,,,Таблицы!$AB$1))</f>
        <v>#N/A</v>
      </c>
      <c r="E3428" s="5" t="e">
        <f t="shared" ca="1" si="53"/>
        <v>#N/A</v>
      </c>
    </row>
    <row r="3429" spans="1:5" hidden="1" x14ac:dyDescent="0.3">
      <c r="A3429" t="e">
        <f ca="1">IF('Шестипредметные наборы'!$G39 &gt;=Параметры!$A$2,"{"&amp;'Шестипредметные наборы'!B39&amp;", "&amp;'Шестипредметные наборы'!C39&amp;", "&amp;'Шестипредметные наборы'!D39&amp;", "&amp;'Шестипредметные наборы'!E39&amp;", "&amp;'Шестипредметные наборы'!F39&amp;"}","")</f>
        <v>#N/A</v>
      </c>
      <c r="B3429" t="e">
        <f ca="1">IF('Шестипредметные наборы'!$G39 &gt;=Параметры!$A$2,"{"&amp;'Шестипредметные наборы'!A39&amp;"}","")</f>
        <v>#N/A</v>
      </c>
      <c r="C3429" t="e">
        <f ca="1">'Шестипредметные наборы'!$G39/COUNT('Список покупок'!$A$2:$A$31)</f>
        <v>#N/A</v>
      </c>
      <c r="D3429" t="e">
        <f ca="1">'Шестипредметные наборы'!$G39/INDIRECT(ADDRESS(MATCH(A3429,Таблицы!$AB$3:$AB$254)+1,6,,,Таблицы!$AB$1))</f>
        <v>#N/A</v>
      </c>
      <c r="E3429" s="5" t="e">
        <f t="shared" ca="1" si="53"/>
        <v>#N/A</v>
      </c>
    </row>
    <row r="3430" spans="1:5" hidden="1" x14ac:dyDescent="0.3">
      <c r="A3430" t="e">
        <f ca="1">IF('Шестипредметные наборы'!$G40 &gt;=Параметры!$A$2,"{"&amp;'Шестипредметные наборы'!B40&amp;", "&amp;'Шестипредметные наборы'!C40&amp;", "&amp;'Шестипредметные наборы'!D40&amp;", "&amp;'Шестипредметные наборы'!E40&amp;", "&amp;'Шестипредметные наборы'!F40&amp;"}","")</f>
        <v>#N/A</v>
      </c>
      <c r="B3430" t="e">
        <f ca="1">IF('Шестипредметные наборы'!$G40 &gt;=Параметры!$A$2,"{"&amp;'Шестипредметные наборы'!A40&amp;"}","")</f>
        <v>#N/A</v>
      </c>
      <c r="C3430" t="e">
        <f ca="1">'Шестипредметные наборы'!$G40/COUNT('Список покупок'!$A$2:$A$31)</f>
        <v>#N/A</v>
      </c>
      <c r="D3430" t="e">
        <f ca="1">'Шестипредметные наборы'!$G40/INDIRECT(ADDRESS(MATCH(A3430,Таблицы!$AB$3:$AB$254)+1,6,,,Таблицы!$AB$1))</f>
        <v>#N/A</v>
      </c>
      <c r="E3430" s="5" t="e">
        <f t="shared" ca="1" si="53"/>
        <v>#N/A</v>
      </c>
    </row>
    <row r="3431" spans="1:5" hidden="1" x14ac:dyDescent="0.3">
      <c r="A3431" t="e">
        <f ca="1">IF('Шестипредметные наборы'!$G41 &gt;=Параметры!$A$2,"{"&amp;'Шестипредметные наборы'!B41&amp;", "&amp;'Шестипредметные наборы'!C41&amp;", "&amp;'Шестипредметные наборы'!D41&amp;", "&amp;'Шестипредметные наборы'!E41&amp;", "&amp;'Шестипредметные наборы'!F41&amp;"}","")</f>
        <v>#N/A</v>
      </c>
      <c r="B3431" t="e">
        <f ca="1">IF('Шестипредметные наборы'!$G41 &gt;=Параметры!$A$2,"{"&amp;'Шестипредметные наборы'!A41&amp;"}","")</f>
        <v>#N/A</v>
      </c>
      <c r="C3431" t="e">
        <f ca="1">'Шестипредметные наборы'!$G41/COUNT('Список покупок'!$A$2:$A$31)</f>
        <v>#N/A</v>
      </c>
      <c r="D3431" t="e">
        <f ca="1">'Шестипредметные наборы'!$G41/INDIRECT(ADDRESS(MATCH(A3431,Таблицы!$AB$3:$AB$254)+1,6,,,Таблицы!$AB$1))</f>
        <v>#N/A</v>
      </c>
      <c r="E3431" s="5" t="e">
        <f t="shared" ca="1" si="53"/>
        <v>#N/A</v>
      </c>
    </row>
    <row r="3432" spans="1:5" hidden="1" x14ac:dyDescent="0.3">
      <c r="A3432" t="e">
        <f ca="1">IF('Шестипредметные наборы'!$G42 &gt;=Параметры!$A$2,"{"&amp;'Шестипредметные наборы'!B42&amp;", "&amp;'Шестипредметные наборы'!C42&amp;", "&amp;'Шестипредметные наборы'!D42&amp;", "&amp;'Шестипредметные наборы'!E42&amp;", "&amp;'Шестипредметные наборы'!F42&amp;"}","")</f>
        <v>#N/A</v>
      </c>
      <c r="B3432" t="e">
        <f ca="1">IF('Шестипредметные наборы'!$G42 &gt;=Параметры!$A$2,"{"&amp;'Шестипредметные наборы'!A42&amp;"}","")</f>
        <v>#N/A</v>
      </c>
      <c r="C3432" t="e">
        <f ca="1">'Шестипредметные наборы'!$G42/COUNT('Список покупок'!$A$2:$A$31)</f>
        <v>#N/A</v>
      </c>
      <c r="D3432" t="e">
        <f ca="1">'Шестипредметные наборы'!$G42/INDIRECT(ADDRESS(MATCH(A3432,Таблицы!$AB$3:$AB$254)+1,6,,,Таблицы!$AB$1))</f>
        <v>#N/A</v>
      </c>
      <c r="E3432" s="5" t="e">
        <f t="shared" ca="1" si="53"/>
        <v>#N/A</v>
      </c>
    </row>
    <row r="3433" spans="1:5" hidden="1" x14ac:dyDescent="0.3">
      <c r="A3433" t="e">
        <f ca="1">IF('Шестипредметные наборы'!$G43 &gt;=Параметры!$A$2,"{"&amp;'Шестипредметные наборы'!B43&amp;", "&amp;'Шестипредметные наборы'!C43&amp;", "&amp;'Шестипредметные наборы'!D43&amp;", "&amp;'Шестипредметные наборы'!E43&amp;", "&amp;'Шестипредметные наборы'!F43&amp;"}","")</f>
        <v>#N/A</v>
      </c>
      <c r="B3433" t="e">
        <f ca="1">IF('Шестипредметные наборы'!$G43 &gt;=Параметры!$A$2,"{"&amp;'Шестипредметные наборы'!A43&amp;"}","")</f>
        <v>#N/A</v>
      </c>
      <c r="C3433" t="e">
        <f ca="1">'Шестипредметные наборы'!$G43/COUNT('Список покупок'!$A$2:$A$31)</f>
        <v>#N/A</v>
      </c>
      <c r="D3433" t="e">
        <f ca="1">'Шестипредметные наборы'!$G43/INDIRECT(ADDRESS(MATCH(A3433,Таблицы!$AB$3:$AB$254)+1,6,,,Таблицы!$AB$1))</f>
        <v>#N/A</v>
      </c>
      <c r="E3433" s="5" t="e">
        <f t="shared" ca="1" si="53"/>
        <v>#N/A</v>
      </c>
    </row>
    <row r="3434" spans="1:5" hidden="1" x14ac:dyDescent="0.3">
      <c r="A3434" t="e">
        <f ca="1">IF('Шестипредметные наборы'!$G44 &gt;=Параметры!$A$2,"{"&amp;'Шестипредметные наборы'!B44&amp;", "&amp;'Шестипредметные наборы'!C44&amp;", "&amp;'Шестипредметные наборы'!D44&amp;", "&amp;'Шестипредметные наборы'!E44&amp;", "&amp;'Шестипредметные наборы'!F44&amp;"}","")</f>
        <v>#N/A</v>
      </c>
      <c r="B3434" t="e">
        <f ca="1">IF('Шестипредметные наборы'!$G44 &gt;=Параметры!$A$2,"{"&amp;'Шестипредметные наборы'!A44&amp;"}","")</f>
        <v>#N/A</v>
      </c>
      <c r="C3434" t="e">
        <f ca="1">'Шестипредметные наборы'!$G44/COUNT('Список покупок'!$A$2:$A$31)</f>
        <v>#N/A</v>
      </c>
      <c r="D3434" t="e">
        <f ca="1">'Шестипредметные наборы'!$G44/INDIRECT(ADDRESS(MATCH(A3434,Таблицы!$AB$3:$AB$254)+1,6,,,Таблицы!$AB$1))</f>
        <v>#N/A</v>
      </c>
      <c r="E3434" s="5" t="e">
        <f t="shared" ca="1" si="53"/>
        <v>#N/A</v>
      </c>
    </row>
    <row r="3435" spans="1:5" hidden="1" x14ac:dyDescent="0.3">
      <c r="A3435" t="e">
        <f ca="1">IF('Шестипредметные наборы'!$G45 &gt;=Параметры!$A$2,"{"&amp;'Шестипредметные наборы'!B45&amp;", "&amp;'Шестипредметные наборы'!C45&amp;", "&amp;'Шестипредметные наборы'!D45&amp;", "&amp;'Шестипредметные наборы'!E45&amp;", "&amp;'Шестипредметные наборы'!F45&amp;"}","")</f>
        <v>#N/A</v>
      </c>
      <c r="B3435" t="e">
        <f ca="1">IF('Шестипредметные наборы'!$G45 &gt;=Параметры!$A$2,"{"&amp;'Шестипредметные наборы'!A45&amp;"}","")</f>
        <v>#N/A</v>
      </c>
      <c r="C3435" t="e">
        <f ca="1">'Шестипредметные наборы'!$G45/COUNT('Список покупок'!$A$2:$A$31)</f>
        <v>#N/A</v>
      </c>
      <c r="D3435" t="e">
        <f ca="1">'Шестипредметные наборы'!$G45/INDIRECT(ADDRESS(MATCH(A3435,Таблицы!$AB$3:$AB$254)+1,6,,,Таблицы!$AB$1))</f>
        <v>#N/A</v>
      </c>
      <c r="E3435" s="5" t="e">
        <f t="shared" ca="1" si="53"/>
        <v>#N/A</v>
      </c>
    </row>
    <row r="3436" spans="1:5" hidden="1" x14ac:dyDescent="0.3">
      <c r="A3436" t="e">
        <f ca="1">IF('Шестипредметные наборы'!$G46 &gt;=Параметры!$A$2,"{"&amp;'Шестипредметные наборы'!B46&amp;", "&amp;'Шестипредметные наборы'!C46&amp;", "&amp;'Шестипредметные наборы'!D46&amp;", "&amp;'Шестипредметные наборы'!E46&amp;", "&amp;'Шестипредметные наборы'!F46&amp;"}","")</f>
        <v>#N/A</v>
      </c>
      <c r="B3436" t="e">
        <f ca="1">IF('Шестипредметные наборы'!$G46 &gt;=Параметры!$A$2,"{"&amp;'Шестипредметные наборы'!A46&amp;"}","")</f>
        <v>#N/A</v>
      </c>
      <c r="C3436" t="e">
        <f ca="1">'Шестипредметные наборы'!$G46/COUNT('Список покупок'!$A$2:$A$31)</f>
        <v>#N/A</v>
      </c>
      <c r="D3436" t="e">
        <f ca="1">'Шестипредметные наборы'!$G46/INDIRECT(ADDRESS(MATCH(A3436,Таблицы!$AB$3:$AB$254)+1,6,,,Таблицы!$AB$1))</f>
        <v>#N/A</v>
      </c>
      <c r="E3436" s="5" t="e">
        <f t="shared" ca="1" si="53"/>
        <v>#N/A</v>
      </c>
    </row>
    <row r="3437" spans="1:5" hidden="1" x14ac:dyDescent="0.3">
      <c r="A3437" t="e">
        <f ca="1">IF('Шестипредметные наборы'!$G47 &gt;=Параметры!$A$2,"{"&amp;'Шестипредметные наборы'!B47&amp;", "&amp;'Шестипредметные наборы'!C47&amp;", "&amp;'Шестипредметные наборы'!D47&amp;", "&amp;'Шестипредметные наборы'!E47&amp;", "&amp;'Шестипредметные наборы'!F47&amp;"}","")</f>
        <v>#N/A</v>
      </c>
      <c r="B3437" t="e">
        <f ca="1">IF('Шестипредметные наборы'!$G47 &gt;=Параметры!$A$2,"{"&amp;'Шестипредметные наборы'!A47&amp;"}","")</f>
        <v>#N/A</v>
      </c>
      <c r="C3437" t="e">
        <f ca="1">'Шестипредметные наборы'!$G47/COUNT('Список покупок'!$A$2:$A$31)</f>
        <v>#N/A</v>
      </c>
      <c r="D3437" t="e">
        <f ca="1">'Шестипредметные наборы'!$G47/INDIRECT(ADDRESS(MATCH(A3437,Таблицы!$AB$3:$AB$254)+1,6,,,Таблицы!$AB$1))</f>
        <v>#N/A</v>
      </c>
      <c r="E3437" s="5" t="e">
        <f t="shared" ca="1" si="53"/>
        <v>#N/A</v>
      </c>
    </row>
    <row r="3438" spans="1:5" hidden="1" x14ac:dyDescent="0.3">
      <c r="A3438" t="e">
        <f ca="1">IF('Шестипредметные наборы'!$G48 &gt;=Параметры!$A$2,"{"&amp;'Шестипредметные наборы'!B48&amp;", "&amp;'Шестипредметные наборы'!C48&amp;", "&amp;'Шестипредметные наборы'!D48&amp;", "&amp;'Шестипредметные наборы'!E48&amp;", "&amp;'Шестипредметные наборы'!F48&amp;"}","")</f>
        <v>#N/A</v>
      </c>
      <c r="B3438" t="e">
        <f ca="1">IF('Шестипредметные наборы'!$G48 &gt;=Параметры!$A$2,"{"&amp;'Шестипредметные наборы'!A48&amp;"}","")</f>
        <v>#N/A</v>
      </c>
      <c r="C3438" t="e">
        <f ca="1">'Шестипредметные наборы'!$G48/COUNT('Список покупок'!$A$2:$A$31)</f>
        <v>#N/A</v>
      </c>
      <c r="D3438" t="e">
        <f ca="1">'Шестипредметные наборы'!$G48/INDIRECT(ADDRESS(MATCH(A3438,Таблицы!$AB$3:$AB$254)+1,6,,,Таблицы!$AB$1))</f>
        <v>#N/A</v>
      </c>
      <c r="E3438" s="5" t="e">
        <f t="shared" ca="1" si="53"/>
        <v>#N/A</v>
      </c>
    </row>
    <row r="3439" spans="1:5" hidden="1" x14ac:dyDescent="0.3">
      <c r="A3439" t="e">
        <f ca="1">IF('Шестипредметные наборы'!$G49 &gt;=Параметры!$A$2,"{"&amp;'Шестипредметные наборы'!B49&amp;", "&amp;'Шестипредметные наборы'!C49&amp;", "&amp;'Шестипредметные наборы'!D49&amp;", "&amp;'Шестипредметные наборы'!E49&amp;", "&amp;'Шестипредметные наборы'!F49&amp;"}","")</f>
        <v>#N/A</v>
      </c>
      <c r="B3439" t="e">
        <f ca="1">IF('Шестипредметные наборы'!$G49 &gt;=Параметры!$A$2,"{"&amp;'Шестипредметные наборы'!A49&amp;"}","")</f>
        <v>#N/A</v>
      </c>
      <c r="C3439" t="e">
        <f ca="1">'Шестипредметные наборы'!$G49/COUNT('Список покупок'!$A$2:$A$31)</f>
        <v>#N/A</v>
      </c>
      <c r="D3439" t="e">
        <f ca="1">'Шестипредметные наборы'!$G49/INDIRECT(ADDRESS(MATCH(A3439,Таблицы!$AB$3:$AB$254)+1,6,,,Таблицы!$AB$1))</f>
        <v>#N/A</v>
      </c>
      <c r="E3439" s="5" t="e">
        <f t="shared" ca="1" si="53"/>
        <v>#N/A</v>
      </c>
    </row>
    <row r="3440" spans="1:5" hidden="1" x14ac:dyDescent="0.3">
      <c r="A3440" t="e">
        <f ca="1">IF('Шестипредметные наборы'!$G50 &gt;=Параметры!$A$2,"{"&amp;'Шестипредметные наборы'!B50&amp;", "&amp;'Шестипредметные наборы'!C50&amp;", "&amp;'Шестипредметные наборы'!D50&amp;", "&amp;'Шестипредметные наборы'!E50&amp;", "&amp;'Шестипредметные наборы'!F50&amp;"}","")</f>
        <v>#N/A</v>
      </c>
      <c r="B3440" t="e">
        <f ca="1">IF('Шестипредметные наборы'!$G50 &gt;=Параметры!$A$2,"{"&amp;'Шестипредметные наборы'!A50&amp;"}","")</f>
        <v>#N/A</v>
      </c>
      <c r="C3440" t="e">
        <f ca="1">'Шестипредметные наборы'!$G50/COUNT('Список покупок'!$A$2:$A$31)</f>
        <v>#N/A</v>
      </c>
      <c r="D3440" t="e">
        <f ca="1">'Шестипредметные наборы'!$G50/INDIRECT(ADDRESS(MATCH(A3440,Таблицы!$AB$3:$AB$254)+1,6,,,Таблицы!$AB$1))</f>
        <v>#N/A</v>
      </c>
      <c r="E3440" s="5" t="e">
        <f t="shared" ca="1" si="53"/>
        <v>#N/A</v>
      </c>
    </row>
    <row r="3441" spans="1:5" hidden="1" x14ac:dyDescent="0.3">
      <c r="A3441" t="e">
        <f ca="1">IF('Шестипредметные наборы'!$G51 &gt;=Параметры!$A$2,"{"&amp;'Шестипредметные наборы'!B51&amp;", "&amp;'Шестипредметные наборы'!C51&amp;", "&amp;'Шестипредметные наборы'!D51&amp;", "&amp;'Шестипредметные наборы'!E51&amp;", "&amp;'Шестипредметные наборы'!F51&amp;"}","")</f>
        <v>#N/A</v>
      </c>
      <c r="B3441" t="e">
        <f ca="1">IF('Шестипредметные наборы'!$G51 &gt;=Параметры!$A$2,"{"&amp;'Шестипредметные наборы'!A51&amp;"}","")</f>
        <v>#N/A</v>
      </c>
      <c r="C3441" t="e">
        <f ca="1">'Шестипредметные наборы'!$G51/COUNT('Список покупок'!$A$2:$A$31)</f>
        <v>#N/A</v>
      </c>
      <c r="D3441" t="e">
        <f ca="1">'Шестипредметные наборы'!$G51/INDIRECT(ADDRESS(MATCH(A3441,Таблицы!$AB$3:$AB$254)+1,6,,,Таблицы!$AB$1))</f>
        <v>#N/A</v>
      </c>
      <c r="E3441" s="5" t="e">
        <f t="shared" ca="1" si="53"/>
        <v>#N/A</v>
      </c>
    </row>
    <row r="3442" spans="1:5" hidden="1" x14ac:dyDescent="0.3">
      <c r="A3442" t="e">
        <f ca="1">IF('Шестипредметные наборы'!$G52 &gt;=Параметры!$A$2,"{"&amp;'Шестипредметные наборы'!B52&amp;", "&amp;'Шестипредметные наборы'!C52&amp;", "&amp;'Шестипредметные наборы'!D52&amp;", "&amp;'Шестипредметные наборы'!E52&amp;", "&amp;'Шестипредметные наборы'!F52&amp;"}","")</f>
        <v>#N/A</v>
      </c>
      <c r="B3442" t="e">
        <f ca="1">IF('Шестипредметные наборы'!$G52 &gt;=Параметры!$A$2,"{"&amp;'Шестипредметные наборы'!A52&amp;"}","")</f>
        <v>#N/A</v>
      </c>
      <c r="C3442" t="e">
        <f ca="1">'Шестипредметные наборы'!$G52/COUNT('Список покупок'!$A$2:$A$31)</f>
        <v>#N/A</v>
      </c>
      <c r="D3442" t="e">
        <f ca="1">'Шестипредметные наборы'!$G52/INDIRECT(ADDRESS(MATCH(A3442,Таблицы!$AB$3:$AB$254)+1,6,,,Таблицы!$AB$1))</f>
        <v>#N/A</v>
      </c>
      <c r="E3442" s="5" t="e">
        <f t="shared" ca="1" si="53"/>
        <v>#N/A</v>
      </c>
    </row>
    <row r="3443" spans="1:5" hidden="1" x14ac:dyDescent="0.3">
      <c r="A3443" t="e">
        <f ca="1">IF('Шестипредметные наборы'!$G53 &gt;=Параметры!$A$2,"{"&amp;'Шестипредметные наборы'!B53&amp;", "&amp;'Шестипредметные наборы'!C53&amp;", "&amp;'Шестипредметные наборы'!D53&amp;", "&amp;'Шестипредметные наборы'!E53&amp;", "&amp;'Шестипредметные наборы'!F53&amp;"}","")</f>
        <v>#N/A</v>
      </c>
      <c r="B3443" t="e">
        <f ca="1">IF('Шестипредметные наборы'!$G53 &gt;=Параметры!$A$2,"{"&amp;'Шестипредметные наборы'!A53&amp;"}","")</f>
        <v>#N/A</v>
      </c>
      <c r="C3443" t="e">
        <f ca="1">'Шестипредметные наборы'!$G53/COUNT('Список покупок'!$A$2:$A$31)</f>
        <v>#N/A</v>
      </c>
      <c r="D3443" t="e">
        <f ca="1">'Шестипредметные наборы'!$G53/INDIRECT(ADDRESS(MATCH(A3443,Таблицы!$AB$3:$AB$254)+1,6,,,Таблицы!$AB$1))</f>
        <v>#N/A</v>
      </c>
      <c r="E3443" s="5" t="e">
        <f t="shared" ca="1" si="53"/>
        <v>#N/A</v>
      </c>
    </row>
    <row r="3444" spans="1:5" hidden="1" x14ac:dyDescent="0.3">
      <c r="A3444" t="e">
        <f ca="1">IF('Шестипредметные наборы'!$G54 &gt;=Параметры!$A$2,"{"&amp;'Шестипредметные наборы'!B54&amp;", "&amp;'Шестипредметные наборы'!C54&amp;", "&amp;'Шестипредметные наборы'!D54&amp;", "&amp;'Шестипредметные наборы'!E54&amp;", "&amp;'Шестипредметные наборы'!F54&amp;"}","")</f>
        <v>#N/A</v>
      </c>
      <c r="B3444" t="e">
        <f ca="1">IF('Шестипредметные наборы'!$G54 &gt;=Параметры!$A$2,"{"&amp;'Шестипредметные наборы'!A54&amp;"}","")</f>
        <v>#N/A</v>
      </c>
      <c r="C3444" t="e">
        <f ca="1">'Шестипредметные наборы'!$G54/COUNT('Список покупок'!$A$2:$A$31)</f>
        <v>#N/A</v>
      </c>
      <c r="D3444" t="e">
        <f ca="1">'Шестипредметные наборы'!$G54/INDIRECT(ADDRESS(MATCH(A3444,Таблицы!$AB$3:$AB$254)+1,6,,,Таблицы!$AB$1))</f>
        <v>#N/A</v>
      </c>
      <c r="E3444" s="5" t="e">
        <f t="shared" ca="1" si="53"/>
        <v>#N/A</v>
      </c>
    </row>
    <row r="3445" spans="1:5" hidden="1" x14ac:dyDescent="0.3">
      <c r="A3445" t="e">
        <f ca="1">IF('Шестипредметные наборы'!$G55 &gt;=Параметры!$A$2,"{"&amp;'Шестипредметные наборы'!B55&amp;", "&amp;'Шестипредметные наборы'!C55&amp;", "&amp;'Шестипредметные наборы'!D55&amp;", "&amp;'Шестипредметные наборы'!E55&amp;", "&amp;'Шестипредметные наборы'!F55&amp;"}","")</f>
        <v>#N/A</v>
      </c>
      <c r="B3445" t="e">
        <f ca="1">IF('Шестипредметные наборы'!$G55 &gt;=Параметры!$A$2,"{"&amp;'Шестипредметные наборы'!A55&amp;"}","")</f>
        <v>#N/A</v>
      </c>
      <c r="C3445" t="e">
        <f ca="1">'Шестипредметные наборы'!$G55/COUNT('Список покупок'!$A$2:$A$31)</f>
        <v>#N/A</v>
      </c>
      <c r="D3445" t="e">
        <f ca="1">'Шестипредметные наборы'!$G55/INDIRECT(ADDRESS(MATCH(A3445,Таблицы!$AB$3:$AB$254)+1,6,,,Таблицы!$AB$1))</f>
        <v>#N/A</v>
      </c>
      <c r="E3445" s="5" t="e">
        <f t="shared" ca="1" si="53"/>
        <v>#N/A</v>
      </c>
    </row>
    <row r="3446" spans="1:5" hidden="1" x14ac:dyDescent="0.3">
      <c r="A3446" t="e">
        <f ca="1">IF('Шестипредметные наборы'!$G56 &gt;=Параметры!$A$2,"{"&amp;'Шестипредметные наборы'!B56&amp;", "&amp;'Шестипредметные наборы'!C56&amp;", "&amp;'Шестипредметные наборы'!D56&amp;", "&amp;'Шестипредметные наборы'!E56&amp;", "&amp;'Шестипредметные наборы'!F56&amp;"}","")</f>
        <v>#N/A</v>
      </c>
      <c r="B3446" t="e">
        <f ca="1">IF('Шестипредметные наборы'!$G56 &gt;=Параметры!$A$2,"{"&amp;'Шестипредметные наборы'!A56&amp;"}","")</f>
        <v>#N/A</v>
      </c>
      <c r="C3446" t="e">
        <f ca="1">'Шестипредметные наборы'!$G56/COUNT('Список покупок'!$A$2:$A$31)</f>
        <v>#N/A</v>
      </c>
      <c r="D3446" t="e">
        <f ca="1">'Шестипредметные наборы'!$G56/INDIRECT(ADDRESS(MATCH(A3446,Таблицы!$AB$3:$AB$254)+1,6,,,Таблицы!$AB$1))</f>
        <v>#N/A</v>
      </c>
      <c r="E3446" s="5" t="e">
        <f t="shared" ca="1" si="53"/>
        <v>#N/A</v>
      </c>
    </row>
    <row r="3447" spans="1:5" hidden="1" x14ac:dyDescent="0.3">
      <c r="A3447" t="e">
        <f ca="1">IF('Шестипредметные наборы'!$G57 &gt;=Параметры!$A$2,"{"&amp;'Шестипредметные наборы'!B57&amp;", "&amp;'Шестипредметные наборы'!C57&amp;", "&amp;'Шестипредметные наборы'!D57&amp;", "&amp;'Шестипредметные наборы'!E57&amp;", "&amp;'Шестипредметные наборы'!F57&amp;"}","")</f>
        <v>#N/A</v>
      </c>
      <c r="B3447" t="e">
        <f ca="1">IF('Шестипредметные наборы'!$G57 &gt;=Параметры!$A$2,"{"&amp;'Шестипредметные наборы'!A57&amp;"}","")</f>
        <v>#N/A</v>
      </c>
      <c r="C3447" t="e">
        <f ca="1">'Шестипредметные наборы'!$G57/COUNT('Список покупок'!$A$2:$A$31)</f>
        <v>#N/A</v>
      </c>
      <c r="D3447" t="e">
        <f ca="1">'Шестипредметные наборы'!$G57/INDIRECT(ADDRESS(MATCH(A3447,Таблицы!$AB$3:$AB$254)+1,6,,,Таблицы!$AB$1))</f>
        <v>#N/A</v>
      </c>
      <c r="E3447" s="5" t="e">
        <f t="shared" ca="1" si="53"/>
        <v>#N/A</v>
      </c>
    </row>
    <row r="3448" spans="1:5" hidden="1" x14ac:dyDescent="0.3">
      <c r="A3448" t="e">
        <f ca="1">IF('Шестипредметные наборы'!$G58 &gt;=Параметры!$A$2,"{"&amp;'Шестипредметные наборы'!B58&amp;", "&amp;'Шестипредметные наборы'!C58&amp;", "&amp;'Шестипредметные наборы'!D58&amp;", "&amp;'Шестипредметные наборы'!E58&amp;", "&amp;'Шестипредметные наборы'!F58&amp;"}","")</f>
        <v>#N/A</v>
      </c>
      <c r="B3448" t="e">
        <f ca="1">IF('Шестипредметные наборы'!$G58 &gt;=Параметры!$A$2,"{"&amp;'Шестипредметные наборы'!A58&amp;"}","")</f>
        <v>#N/A</v>
      </c>
      <c r="C3448" t="e">
        <f ca="1">'Шестипредметные наборы'!$G58/COUNT('Список покупок'!$A$2:$A$31)</f>
        <v>#N/A</v>
      </c>
      <c r="D3448" t="e">
        <f ca="1">'Шестипредметные наборы'!$G58/INDIRECT(ADDRESS(MATCH(A3448,Таблицы!$AB$3:$AB$254)+1,6,,,Таблицы!$AB$1))</f>
        <v>#N/A</v>
      </c>
      <c r="E3448" s="5" t="e">
        <f t="shared" ca="1" si="53"/>
        <v>#N/A</v>
      </c>
    </row>
    <row r="3449" spans="1:5" hidden="1" x14ac:dyDescent="0.3">
      <c r="A3449" t="e">
        <f ca="1">IF('Шестипредметные наборы'!$G59 &gt;=Параметры!$A$2,"{"&amp;'Шестипредметные наборы'!B59&amp;", "&amp;'Шестипредметные наборы'!C59&amp;", "&amp;'Шестипредметные наборы'!D59&amp;", "&amp;'Шестипредметные наборы'!E59&amp;", "&amp;'Шестипредметные наборы'!F59&amp;"}","")</f>
        <v>#N/A</v>
      </c>
      <c r="B3449" t="e">
        <f ca="1">IF('Шестипредметные наборы'!$G59 &gt;=Параметры!$A$2,"{"&amp;'Шестипредметные наборы'!A59&amp;"}","")</f>
        <v>#N/A</v>
      </c>
      <c r="C3449" t="e">
        <f ca="1">'Шестипредметные наборы'!$G59/COUNT('Список покупок'!$A$2:$A$31)</f>
        <v>#N/A</v>
      </c>
      <c r="D3449" t="e">
        <f ca="1">'Шестипредметные наборы'!$G59/INDIRECT(ADDRESS(MATCH(A3449,Таблицы!$AB$3:$AB$254)+1,6,,,Таблицы!$AB$1))</f>
        <v>#N/A</v>
      </c>
      <c r="E3449" s="5" t="e">
        <f t="shared" ca="1" si="53"/>
        <v>#N/A</v>
      </c>
    </row>
    <row r="3450" spans="1:5" hidden="1" x14ac:dyDescent="0.3">
      <c r="A3450" t="e">
        <f ca="1">IF('Шестипредметные наборы'!$G60 &gt;=Параметры!$A$2,"{"&amp;'Шестипредметные наборы'!B60&amp;", "&amp;'Шестипредметные наборы'!C60&amp;", "&amp;'Шестипредметные наборы'!D60&amp;", "&amp;'Шестипредметные наборы'!E60&amp;", "&amp;'Шестипредметные наборы'!F60&amp;"}","")</f>
        <v>#N/A</v>
      </c>
      <c r="B3450" t="e">
        <f ca="1">IF('Шестипредметные наборы'!$G60 &gt;=Параметры!$A$2,"{"&amp;'Шестипредметные наборы'!A60&amp;"}","")</f>
        <v>#N/A</v>
      </c>
      <c r="C3450" t="e">
        <f ca="1">'Шестипредметные наборы'!$G60/COUNT('Список покупок'!$A$2:$A$31)</f>
        <v>#N/A</v>
      </c>
      <c r="D3450" t="e">
        <f ca="1">'Шестипредметные наборы'!$G60/INDIRECT(ADDRESS(MATCH(A3450,Таблицы!$AB$3:$AB$254)+1,6,,,Таблицы!$AB$1))</f>
        <v>#N/A</v>
      </c>
      <c r="E3450" s="5" t="e">
        <f t="shared" ca="1" si="53"/>
        <v>#N/A</v>
      </c>
    </row>
    <row r="3451" spans="1:5" hidden="1" x14ac:dyDescent="0.3">
      <c r="A3451" t="e">
        <f ca="1">IF('Шестипредметные наборы'!$G61 &gt;=Параметры!$A$2,"{"&amp;'Шестипредметные наборы'!B61&amp;", "&amp;'Шестипредметные наборы'!C61&amp;", "&amp;'Шестипредметные наборы'!D61&amp;", "&amp;'Шестипредметные наборы'!E61&amp;", "&amp;'Шестипредметные наборы'!F61&amp;"}","")</f>
        <v>#N/A</v>
      </c>
      <c r="B3451" t="e">
        <f ca="1">IF('Шестипредметные наборы'!$G61 &gt;=Параметры!$A$2,"{"&amp;'Шестипредметные наборы'!A61&amp;"}","")</f>
        <v>#N/A</v>
      </c>
      <c r="C3451" t="e">
        <f ca="1">'Шестипредметные наборы'!$G61/COUNT('Список покупок'!$A$2:$A$31)</f>
        <v>#N/A</v>
      </c>
      <c r="D3451" t="e">
        <f ca="1">'Шестипредметные наборы'!$G61/INDIRECT(ADDRESS(MATCH(A3451,Таблицы!$AB$3:$AB$254)+1,6,,,Таблицы!$AB$1))</f>
        <v>#N/A</v>
      </c>
      <c r="E3451" s="5" t="e">
        <f t="shared" ca="1" si="53"/>
        <v>#N/A</v>
      </c>
    </row>
    <row r="3452" spans="1:5" hidden="1" x14ac:dyDescent="0.3">
      <c r="A3452" t="e">
        <f ca="1">IF('Шестипредметные наборы'!$G62 &gt;=Параметры!$A$2,"{"&amp;'Шестипредметные наборы'!B62&amp;", "&amp;'Шестипредметные наборы'!C62&amp;", "&amp;'Шестипредметные наборы'!D62&amp;", "&amp;'Шестипредметные наборы'!E62&amp;", "&amp;'Шестипредметные наборы'!F62&amp;"}","")</f>
        <v>#N/A</v>
      </c>
      <c r="B3452" t="e">
        <f ca="1">IF('Шестипредметные наборы'!$G62 &gt;=Параметры!$A$2,"{"&amp;'Шестипредметные наборы'!A62&amp;"}","")</f>
        <v>#N/A</v>
      </c>
      <c r="C3452" t="e">
        <f ca="1">'Шестипредметные наборы'!$G62/COUNT('Список покупок'!$A$2:$A$31)</f>
        <v>#N/A</v>
      </c>
      <c r="D3452" t="e">
        <f ca="1">'Шестипредметные наборы'!$G62/INDIRECT(ADDRESS(MATCH(A3452,Таблицы!$AB$3:$AB$254)+1,6,,,Таблицы!$AB$1))</f>
        <v>#N/A</v>
      </c>
      <c r="E3452" s="5" t="e">
        <f t="shared" ca="1" si="53"/>
        <v>#N/A</v>
      </c>
    </row>
    <row r="3453" spans="1:5" hidden="1" x14ac:dyDescent="0.3">
      <c r="A3453" t="e">
        <f ca="1">IF('Шестипредметные наборы'!$G63 &gt;=Параметры!$A$2,"{"&amp;'Шестипредметные наборы'!B63&amp;", "&amp;'Шестипредметные наборы'!C63&amp;", "&amp;'Шестипредметные наборы'!D63&amp;", "&amp;'Шестипредметные наборы'!E63&amp;", "&amp;'Шестипредметные наборы'!F63&amp;"}","")</f>
        <v>#N/A</v>
      </c>
      <c r="B3453" t="e">
        <f ca="1">IF('Шестипредметные наборы'!$G63 &gt;=Параметры!$A$2,"{"&amp;'Шестипредметные наборы'!A63&amp;"}","")</f>
        <v>#N/A</v>
      </c>
      <c r="C3453" t="e">
        <f ca="1">'Шестипредметные наборы'!$G63/COUNT('Список покупок'!$A$2:$A$31)</f>
        <v>#N/A</v>
      </c>
      <c r="D3453" t="e">
        <f ca="1">'Шестипредметные наборы'!$G63/INDIRECT(ADDRESS(MATCH(A3453,Таблицы!$AB$3:$AB$254)+1,6,,,Таблицы!$AB$1))</f>
        <v>#N/A</v>
      </c>
      <c r="E3453" s="5" t="e">
        <f t="shared" ca="1" si="53"/>
        <v>#N/A</v>
      </c>
    </row>
    <row r="3454" spans="1:5" hidden="1" x14ac:dyDescent="0.3">
      <c r="A3454" t="e">
        <f ca="1">IF('Шестипредметные наборы'!$G64 &gt;=Параметры!$A$2,"{"&amp;'Шестипредметные наборы'!B64&amp;", "&amp;'Шестипредметные наборы'!C64&amp;", "&amp;'Шестипредметные наборы'!D64&amp;", "&amp;'Шестипредметные наборы'!E64&amp;", "&amp;'Шестипредметные наборы'!F64&amp;"}","")</f>
        <v>#N/A</v>
      </c>
      <c r="B3454" t="e">
        <f ca="1">IF('Шестипредметные наборы'!$G64 &gt;=Параметры!$A$2,"{"&amp;'Шестипредметные наборы'!A64&amp;"}","")</f>
        <v>#N/A</v>
      </c>
      <c r="C3454" t="e">
        <f ca="1">'Шестипредметные наборы'!$G64/COUNT('Список покупок'!$A$2:$A$31)</f>
        <v>#N/A</v>
      </c>
      <c r="D3454" t="e">
        <f ca="1">'Шестипредметные наборы'!$G64/INDIRECT(ADDRESS(MATCH(A3454,Таблицы!$AB$3:$AB$254)+1,6,,,Таблицы!$AB$1))</f>
        <v>#N/A</v>
      </c>
      <c r="E3454" s="5" t="e">
        <f t="shared" ca="1" si="53"/>
        <v>#N/A</v>
      </c>
    </row>
    <row r="3455" spans="1:5" hidden="1" x14ac:dyDescent="0.3">
      <c r="A3455" t="e">
        <f ca="1">IF('Шестипредметные наборы'!$G65 &gt;=Параметры!$A$2,"{"&amp;'Шестипредметные наборы'!B65&amp;", "&amp;'Шестипредметные наборы'!C65&amp;", "&amp;'Шестипредметные наборы'!D65&amp;", "&amp;'Шестипредметные наборы'!E65&amp;", "&amp;'Шестипредметные наборы'!F65&amp;"}","")</f>
        <v>#N/A</v>
      </c>
      <c r="B3455" t="e">
        <f ca="1">IF('Шестипредметные наборы'!$G65 &gt;=Параметры!$A$2,"{"&amp;'Шестипредметные наборы'!A65&amp;"}","")</f>
        <v>#N/A</v>
      </c>
      <c r="C3455" t="e">
        <f ca="1">'Шестипредметные наборы'!$G65/COUNT('Список покупок'!$A$2:$A$31)</f>
        <v>#N/A</v>
      </c>
      <c r="D3455" t="e">
        <f ca="1">'Шестипредметные наборы'!$G65/INDIRECT(ADDRESS(MATCH(A3455,Таблицы!$AB$3:$AB$254)+1,6,,,Таблицы!$AB$1))</f>
        <v>#N/A</v>
      </c>
      <c r="E3455" s="5" t="e">
        <f t="shared" ca="1" si="53"/>
        <v>#N/A</v>
      </c>
    </row>
    <row r="3456" spans="1:5" hidden="1" x14ac:dyDescent="0.3">
      <c r="A3456" t="e">
        <f ca="1">IF('Шестипредметные наборы'!$G66 &gt;=Параметры!$A$2,"{"&amp;'Шестипредметные наборы'!B66&amp;", "&amp;'Шестипредметные наборы'!C66&amp;", "&amp;'Шестипредметные наборы'!D66&amp;", "&amp;'Шестипредметные наборы'!E66&amp;", "&amp;'Шестипредметные наборы'!F66&amp;"}","")</f>
        <v>#N/A</v>
      </c>
      <c r="B3456" t="e">
        <f ca="1">IF('Шестипредметные наборы'!$G66 &gt;=Параметры!$A$2,"{"&amp;'Шестипредметные наборы'!A66&amp;"}","")</f>
        <v>#N/A</v>
      </c>
      <c r="C3456" t="e">
        <f ca="1">'Шестипредметные наборы'!$G66/COUNT('Список покупок'!$A$2:$A$31)</f>
        <v>#N/A</v>
      </c>
      <c r="D3456" t="e">
        <f ca="1">'Шестипредметные наборы'!$G66/INDIRECT(ADDRESS(MATCH(A3456,Таблицы!$AB$3:$AB$254)+1,6,,,Таблицы!$AB$1))</f>
        <v>#N/A</v>
      </c>
      <c r="E3456" s="5" t="e">
        <f t="shared" ca="1" si="53"/>
        <v>#N/A</v>
      </c>
    </row>
    <row r="3457" spans="1:5" hidden="1" x14ac:dyDescent="0.3">
      <c r="A3457" t="e">
        <f ca="1">IF('Шестипредметные наборы'!$G67 &gt;=Параметры!$A$2,"{"&amp;'Шестипредметные наборы'!B67&amp;", "&amp;'Шестипредметные наборы'!C67&amp;", "&amp;'Шестипредметные наборы'!D67&amp;", "&amp;'Шестипредметные наборы'!E67&amp;", "&amp;'Шестипредметные наборы'!F67&amp;"}","")</f>
        <v>#N/A</v>
      </c>
      <c r="B3457" t="e">
        <f ca="1">IF('Шестипредметные наборы'!$G67 &gt;=Параметры!$A$2,"{"&amp;'Шестипредметные наборы'!A67&amp;"}","")</f>
        <v>#N/A</v>
      </c>
      <c r="C3457" t="e">
        <f ca="1">'Шестипредметные наборы'!$G67/COUNT('Список покупок'!$A$2:$A$31)</f>
        <v>#N/A</v>
      </c>
      <c r="D3457" t="e">
        <f ca="1">'Шестипредметные наборы'!$G67/INDIRECT(ADDRESS(MATCH(A3457,Таблицы!$AB$3:$AB$254)+1,6,,,Таблицы!$AB$1))</f>
        <v>#N/A</v>
      </c>
      <c r="E3457" s="5" t="e">
        <f t="shared" ca="1" si="53"/>
        <v>#N/A</v>
      </c>
    </row>
    <row r="3458" spans="1:5" hidden="1" x14ac:dyDescent="0.3">
      <c r="A3458" t="e">
        <f ca="1">IF('Шестипредметные наборы'!$G68 &gt;=Параметры!$A$2,"{"&amp;'Шестипредметные наборы'!B68&amp;", "&amp;'Шестипредметные наборы'!C68&amp;", "&amp;'Шестипредметные наборы'!D68&amp;", "&amp;'Шестипредметные наборы'!E68&amp;", "&amp;'Шестипредметные наборы'!F68&amp;"}","")</f>
        <v>#N/A</v>
      </c>
      <c r="B3458" t="e">
        <f ca="1">IF('Шестипредметные наборы'!$G68 &gt;=Параметры!$A$2,"{"&amp;'Шестипредметные наборы'!A68&amp;"}","")</f>
        <v>#N/A</v>
      </c>
      <c r="C3458" t="e">
        <f ca="1">'Шестипредметные наборы'!$G68/COUNT('Список покупок'!$A$2:$A$31)</f>
        <v>#N/A</v>
      </c>
      <c r="D3458" t="e">
        <f ca="1">'Шестипредметные наборы'!$G68/INDIRECT(ADDRESS(MATCH(A3458,Таблицы!$AB$3:$AB$254)+1,6,,,Таблицы!$AB$1))</f>
        <v>#N/A</v>
      </c>
      <c r="E3458" s="5" t="e">
        <f t="shared" ca="1" si="53"/>
        <v>#N/A</v>
      </c>
    </row>
    <row r="3459" spans="1:5" hidden="1" x14ac:dyDescent="0.3">
      <c r="A3459" t="e">
        <f ca="1">IF('Шестипредметные наборы'!$G69 &gt;=Параметры!$A$2,"{"&amp;'Шестипредметные наборы'!B69&amp;", "&amp;'Шестипредметные наборы'!C69&amp;", "&amp;'Шестипредметные наборы'!D69&amp;", "&amp;'Шестипредметные наборы'!E69&amp;", "&amp;'Шестипредметные наборы'!F69&amp;"}","")</f>
        <v>#N/A</v>
      </c>
      <c r="B3459" t="e">
        <f ca="1">IF('Шестипредметные наборы'!$G69 &gt;=Параметры!$A$2,"{"&amp;'Шестипредметные наборы'!A69&amp;"}","")</f>
        <v>#N/A</v>
      </c>
      <c r="C3459" t="e">
        <f ca="1">'Шестипредметные наборы'!$G69/COUNT('Список покупок'!$A$2:$A$31)</f>
        <v>#N/A</v>
      </c>
      <c r="D3459" t="e">
        <f ca="1">'Шестипредметные наборы'!$G69/INDIRECT(ADDRESS(MATCH(A3459,Таблицы!$AB$3:$AB$254)+1,6,,,Таблицы!$AB$1))</f>
        <v>#N/A</v>
      </c>
      <c r="E3459" s="5" t="e">
        <f t="shared" ca="1" si="53"/>
        <v>#N/A</v>
      </c>
    </row>
    <row r="3460" spans="1:5" hidden="1" x14ac:dyDescent="0.3">
      <c r="A3460" t="e">
        <f ca="1">IF('Шестипредметные наборы'!$G70 &gt;=Параметры!$A$2,"{"&amp;'Шестипредметные наборы'!B70&amp;", "&amp;'Шестипредметные наборы'!C70&amp;", "&amp;'Шестипредметные наборы'!D70&amp;", "&amp;'Шестипредметные наборы'!E70&amp;", "&amp;'Шестипредметные наборы'!F70&amp;"}","")</f>
        <v>#N/A</v>
      </c>
      <c r="B3460" t="e">
        <f ca="1">IF('Шестипредметные наборы'!$G70 &gt;=Параметры!$A$2,"{"&amp;'Шестипредметные наборы'!A70&amp;"}","")</f>
        <v>#N/A</v>
      </c>
      <c r="C3460" t="e">
        <f ca="1">'Шестипредметные наборы'!$G70/COUNT('Список покупок'!$A$2:$A$31)</f>
        <v>#N/A</v>
      </c>
      <c r="D3460" t="e">
        <f ca="1">'Шестипредметные наборы'!$G70/INDIRECT(ADDRESS(MATCH(A3460,Таблицы!$AB$3:$AB$254)+1,6,,,Таблицы!$AB$1))</f>
        <v>#N/A</v>
      </c>
      <c r="E3460" s="5" t="e">
        <f t="shared" ca="1" si="53"/>
        <v>#N/A</v>
      </c>
    </row>
    <row r="3461" spans="1:5" hidden="1" x14ac:dyDescent="0.3">
      <c r="A3461" t="e">
        <f ca="1">IF('Шестипредметные наборы'!$G71 &gt;=Параметры!$A$2,"{"&amp;'Шестипредметные наборы'!B71&amp;", "&amp;'Шестипредметные наборы'!C71&amp;", "&amp;'Шестипредметные наборы'!D71&amp;", "&amp;'Шестипредметные наборы'!E71&amp;", "&amp;'Шестипредметные наборы'!F71&amp;"}","")</f>
        <v>#N/A</v>
      </c>
      <c r="B3461" t="e">
        <f ca="1">IF('Шестипредметные наборы'!$G71 &gt;=Параметры!$A$2,"{"&amp;'Шестипредметные наборы'!A71&amp;"}","")</f>
        <v>#N/A</v>
      </c>
      <c r="C3461" t="e">
        <f ca="1">'Шестипредметные наборы'!$G71/COUNT('Список покупок'!$A$2:$A$31)</f>
        <v>#N/A</v>
      </c>
      <c r="D3461" t="e">
        <f ca="1">'Шестипредметные наборы'!$G71/INDIRECT(ADDRESS(MATCH(A3461,Таблицы!$AB$3:$AB$254)+1,6,,,Таблицы!$AB$1))</f>
        <v>#N/A</v>
      </c>
      <c r="E3461" s="5" t="e">
        <f t="shared" ref="E3461:E3524" ca="1" si="54">C3461*D3461</f>
        <v>#N/A</v>
      </c>
    </row>
    <row r="3462" spans="1:5" hidden="1" x14ac:dyDescent="0.3">
      <c r="A3462" t="e">
        <f ca="1">IF('Шестипредметные наборы'!$G72 &gt;=Параметры!$A$2,"{"&amp;'Шестипредметные наборы'!B72&amp;", "&amp;'Шестипредметные наборы'!C72&amp;", "&amp;'Шестипредметные наборы'!D72&amp;", "&amp;'Шестипредметные наборы'!E72&amp;", "&amp;'Шестипредметные наборы'!F72&amp;"}","")</f>
        <v>#N/A</v>
      </c>
      <c r="B3462" t="e">
        <f ca="1">IF('Шестипредметные наборы'!$G72 &gt;=Параметры!$A$2,"{"&amp;'Шестипредметные наборы'!A72&amp;"}","")</f>
        <v>#N/A</v>
      </c>
      <c r="C3462" t="e">
        <f ca="1">'Шестипредметные наборы'!$G72/COUNT('Список покупок'!$A$2:$A$31)</f>
        <v>#N/A</v>
      </c>
      <c r="D3462" t="e">
        <f ca="1">'Шестипредметные наборы'!$G72/INDIRECT(ADDRESS(MATCH(A3462,Таблицы!$AB$3:$AB$254)+1,6,,,Таблицы!$AB$1))</f>
        <v>#N/A</v>
      </c>
      <c r="E3462" s="5" t="e">
        <f t="shared" ca="1" si="54"/>
        <v>#N/A</v>
      </c>
    </row>
    <row r="3463" spans="1:5" hidden="1" x14ac:dyDescent="0.3">
      <c r="A3463" t="e">
        <f ca="1">IF('Шестипредметные наборы'!$G73 &gt;=Параметры!$A$2,"{"&amp;'Шестипредметные наборы'!B73&amp;", "&amp;'Шестипредметные наборы'!C73&amp;", "&amp;'Шестипредметные наборы'!D73&amp;", "&amp;'Шестипредметные наборы'!E73&amp;", "&amp;'Шестипредметные наборы'!F73&amp;"}","")</f>
        <v>#N/A</v>
      </c>
      <c r="B3463" t="e">
        <f ca="1">IF('Шестипредметные наборы'!$G73 &gt;=Параметры!$A$2,"{"&amp;'Шестипредметные наборы'!A73&amp;"}","")</f>
        <v>#N/A</v>
      </c>
      <c r="C3463" t="e">
        <f ca="1">'Шестипредметные наборы'!$G73/COUNT('Список покупок'!$A$2:$A$31)</f>
        <v>#N/A</v>
      </c>
      <c r="D3463" t="e">
        <f ca="1">'Шестипредметные наборы'!$G73/INDIRECT(ADDRESS(MATCH(A3463,Таблицы!$AB$3:$AB$254)+1,6,,,Таблицы!$AB$1))</f>
        <v>#N/A</v>
      </c>
      <c r="E3463" s="5" t="e">
        <f t="shared" ca="1" si="54"/>
        <v>#N/A</v>
      </c>
    </row>
    <row r="3464" spans="1:5" hidden="1" x14ac:dyDescent="0.3">
      <c r="A3464" t="e">
        <f ca="1">IF('Шестипредметные наборы'!$G74 &gt;=Параметры!$A$2,"{"&amp;'Шестипредметные наборы'!B74&amp;", "&amp;'Шестипредметные наборы'!C74&amp;", "&amp;'Шестипредметные наборы'!D74&amp;", "&amp;'Шестипредметные наборы'!E74&amp;", "&amp;'Шестипредметные наборы'!F74&amp;"}","")</f>
        <v>#N/A</v>
      </c>
      <c r="B3464" t="e">
        <f ca="1">IF('Шестипредметные наборы'!$G74 &gt;=Параметры!$A$2,"{"&amp;'Шестипредметные наборы'!A74&amp;"}","")</f>
        <v>#N/A</v>
      </c>
      <c r="C3464" t="e">
        <f ca="1">'Шестипредметные наборы'!$G74/COUNT('Список покупок'!$A$2:$A$31)</f>
        <v>#N/A</v>
      </c>
      <c r="D3464" t="e">
        <f ca="1">'Шестипредметные наборы'!$G74/INDIRECT(ADDRESS(MATCH(A3464,Таблицы!$AB$3:$AB$254)+1,6,,,Таблицы!$AB$1))</f>
        <v>#N/A</v>
      </c>
      <c r="E3464" s="5" t="e">
        <f t="shared" ca="1" si="54"/>
        <v>#N/A</v>
      </c>
    </row>
    <row r="3465" spans="1:5" hidden="1" x14ac:dyDescent="0.3">
      <c r="A3465" t="e">
        <f ca="1">IF('Шестипредметные наборы'!$G75 &gt;=Параметры!$A$2,"{"&amp;'Шестипредметные наборы'!B75&amp;", "&amp;'Шестипредметные наборы'!C75&amp;", "&amp;'Шестипредметные наборы'!D75&amp;", "&amp;'Шестипредметные наборы'!E75&amp;", "&amp;'Шестипредметные наборы'!F75&amp;"}","")</f>
        <v>#N/A</v>
      </c>
      <c r="B3465" t="e">
        <f ca="1">IF('Шестипредметные наборы'!$G75 &gt;=Параметры!$A$2,"{"&amp;'Шестипредметные наборы'!A75&amp;"}","")</f>
        <v>#N/A</v>
      </c>
      <c r="C3465" t="e">
        <f ca="1">'Шестипредметные наборы'!$G75/COUNT('Список покупок'!$A$2:$A$31)</f>
        <v>#N/A</v>
      </c>
      <c r="D3465" t="e">
        <f ca="1">'Шестипредметные наборы'!$G75/INDIRECT(ADDRESS(MATCH(A3465,Таблицы!$AB$3:$AB$254)+1,6,,,Таблицы!$AB$1))</f>
        <v>#N/A</v>
      </c>
      <c r="E3465" s="5" t="e">
        <f t="shared" ca="1" si="54"/>
        <v>#N/A</v>
      </c>
    </row>
    <row r="3466" spans="1:5" hidden="1" x14ac:dyDescent="0.3">
      <c r="A3466" t="e">
        <f ca="1">IF('Шестипредметные наборы'!$G76 &gt;=Параметры!$A$2,"{"&amp;'Шестипредметные наборы'!B76&amp;", "&amp;'Шестипредметные наборы'!C76&amp;", "&amp;'Шестипредметные наборы'!D76&amp;", "&amp;'Шестипредметные наборы'!E76&amp;", "&amp;'Шестипредметные наборы'!F76&amp;"}","")</f>
        <v>#N/A</v>
      </c>
      <c r="B3466" t="e">
        <f ca="1">IF('Шестипредметные наборы'!$G76 &gt;=Параметры!$A$2,"{"&amp;'Шестипредметные наборы'!A76&amp;"}","")</f>
        <v>#N/A</v>
      </c>
      <c r="C3466" t="e">
        <f ca="1">'Шестипредметные наборы'!$G76/COUNT('Список покупок'!$A$2:$A$31)</f>
        <v>#N/A</v>
      </c>
      <c r="D3466" t="e">
        <f ca="1">'Шестипредметные наборы'!$G76/INDIRECT(ADDRESS(MATCH(A3466,Таблицы!$AB$3:$AB$254)+1,6,,,Таблицы!$AB$1))</f>
        <v>#N/A</v>
      </c>
      <c r="E3466" s="5" t="e">
        <f t="shared" ca="1" si="54"/>
        <v>#N/A</v>
      </c>
    </row>
    <row r="3467" spans="1:5" hidden="1" x14ac:dyDescent="0.3">
      <c r="A3467" t="e">
        <f ca="1">IF('Шестипредметные наборы'!$G77 &gt;=Параметры!$A$2,"{"&amp;'Шестипредметные наборы'!B77&amp;", "&amp;'Шестипредметные наборы'!C77&amp;", "&amp;'Шестипредметные наборы'!D77&amp;", "&amp;'Шестипредметные наборы'!E77&amp;", "&amp;'Шестипредметные наборы'!F77&amp;"}","")</f>
        <v>#N/A</v>
      </c>
      <c r="B3467" t="e">
        <f ca="1">IF('Шестипредметные наборы'!$G77 &gt;=Параметры!$A$2,"{"&amp;'Шестипредметные наборы'!A77&amp;"}","")</f>
        <v>#N/A</v>
      </c>
      <c r="C3467" t="e">
        <f ca="1">'Шестипредметные наборы'!$G77/COUNT('Список покупок'!$A$2:$A$31)</f>
        <v>#N/A</v>
      </c>
      <c r="D3467" t="e">
        <f ca="1">'Шестипредметные наборы'!$G77/INDIRECT(ADDRESS(MATCH(A3467,Таблицы!$AB$3:$AB$254)+1,6,,,Таблицы!$AB$1))</f>
        <v>#N/A</v>
      </c>
      <c r="E3467" s="5" t="e">
        <f t="shared" ca="1" si="54"/>
        <v>#N/A</v>
      </c>
    </row>
    <row r="3468" spans="1:5" hidden="1" x14ac:dyDescent="0.3">
      <c r="A3468" t="e">
        <f ca="1">IF('Шестипредметные наборы'!$G78 &gt;=Параметры!$A$2,"{"&amp;'Шестипредметные наборы'!B78&amp;", "&amp;'Шестипредметные наборы'!C78&amp;", "&amp;'Шестипредметные наборы'!D78&amp;", "&amp;'Шестипредметные наборы'!E78&amp;", "&amp;'Шестипредметные наборы'!F78&amp;"}","")</f>
        <v>#N/A</v>
      </c>
      <c r="B3468" t="e">
        <f ca="1">IF('Шестипредметные наборы'!$G78 &gt;=Параметры!$A$2,"{"&amp;'Шестипредметные наборы'!A78&amp;"}","")</f>
        <v>#N/A</v>
      </c>
      <c r="C3468" t="e">
        <f ca="1">'Шестипредметные наборы'!$G78/COUNT('Список покупок'!$A$2:$A$31)</f>
        <v>#N/A</v>
      </c>
      <c r="D3468" t="e">
        <f ca="1">'Шестипредметные наборы'!$G78/INDIRECT(ADDRESS(MATCH(A3468,Таблицы!$AB$3:$AB$254)+1,6,,,Таблицы!$AB$1))</f>
        <v>#N/A</v>
      </c>
      <c r="E3468" s="5" t="e">
        <f t="shared" ca="1" si="54"/>
        <v>#N/A</v>
      </c>
    </row>
    <row r="3469" spans="1:5" hidden="1" x14ac:dyDescent="0.3">
      <c r="A3469" t="e">
        <f ca="1">IF('Шестипредметные наборы'!$G79 &gt;=Параметры!$A$2,"{"&amp;'Шестипредметные наборы'!B79&amp;", "&amp;'Шестипредметные наборы'!C79&amp;", "&amp;'Шестипредметные наборы'!D79&amp;", "&amp;'Шестипредметные наборы'!E79&amp;", "&amp;'Шестипредметные наборы'!F79&amp;"}","")</f>
        <v>#N/A</v>
      </c>
      <c r="B3469" t="e">
        <f ca="1">IF('Шестипредметные наборы'!$G79 &gt;=Параметры!$A$2,"{"&amp;'Шестипредметные наборы'!A79&amp;"}","")</f>
        <v>#N/A</v>
      </c>
      <c r="C3469" t="e">
        <f ca="1">'Шестипредметные наборы'!$G79/COUNT('Список покупок'!$A$2:$A$31)</f>
        <v>#N/A</v>
      </c>
      <c r="D3469" t="e">
        <f ca="1">'Шестипредметные наборы'!$G79/INDIRECT(ADDRESS(MATCH(A3469,Таблицы!$AB$3:$AB$254)+1,6,,,Таблицы!$AB$1))</f>
        <v>#N/A</v>
      </c>
      <c r="E3469" s="5" t="e">
        <f t="shared" ca="1" si="54"/>
        <v>#N/A</v>
      </c>
    </row>
    <row r="3470" spans="1:5" hidden="1" x14ac:dyDescent="0.3">
      <c r="A3470" t="e">
        <f ca="1">IF('Шестипредметные наборы'!$G80 &gt;=Параметры!$A$2,"{"&amp;'Шестипредметные наборы'!B80&amp;", "&amp;'Шестипредметные наборы'!C80&amp;", "&amp;'Шестипредметные наборы'!D80&amp;", "&amp;'Шестипредметные наборы'!E80&amp;", "&amp;'Шестипредметные наборы'!F80&amp;"}","")</f>
        <v>#N/A</v>
      </c>
      <c r="B3470" t="e">
        <f ca="1">IF('Шестипредметные наборы'!$G80 &gt;=Параметры!$A$2,"{"&amp;'Шестипредметные наборы'!A80&amp;"}","")</f>
        <v>#N/A</v>
      </c>
      <c r="C3470" t="e">
        <f ca="1">'Шестипредметные наборы'!$G80/COUNT('Список покупок'!$A$2:$A$31)</f>
        <v>#N/A</v>
      </c>
      <c r="D3470" t="e">
        <f ca="1">'Шестипредметные наборы'!$G80/INDIRECT(ADDRESS(MATCH(A3470,Таблицы!$AB$3:$AB$254)+1,6,,,Таблицы!$AB$1))</f>
        <v>#N/A</v>
      </c>
      <c r="E3470" s="5" t="e">
        <f t="shared" ca="1" si="54"/>
        <v>#N/A</v>
      </c>
    </row>
    <row r="3471" spans="1:5" hidden="1" x14ac:dyDescent="0.3">
      <c r="A3471" t="e">
        <f ca="1">IF('Шестипредметные наборы'!$G81 &gt;=Параметры!$A$2,"{"&amp;'Шестипредметные наборы'!B81&amp;", "&amp;'Шестипредметные наборы'!C81&amp;", "&amp;'Шестипредметные наборы'!D81&amp;", "&amp;'Шестипредметные наборы'!E81&amp;", "&amp;'Шестипредметные наборы'!F81&amp;"}","")</f>
        <v>#N/A</v>
      </c>
      <c r="B3471" t="e">
        <f ca="1">IF('Шестипредметные наборы'!$G81 &gt;=Параметры!$A$2,"{"&amp;'Шестипредметные наборы'!A81&amp;"}","")</f>
        <v>#N/A</v>
      </c>
      <c r="C3471" t="e">
        <f ca="1">'Шестипредметные наборы'!$G81/COUNT('Список покупок'!$A$2:$A$31)</f>
        <v>#N/A</v>
      </c>
      <c r="D3471" t="e">
        <f ca="1">'Шестипредметные наборы'!$G81/INDIRECT(ADDRESS(MATCH(A3471,Таблицы!$AB$3:$AB$254)+1,6,,,Таблицы!$AB$1))</f>
        <v>#N/A</v>
      </c>
      <c r="E3471" s="5" t="e">
        <f t="shared" ca="1" si="54"/>
        <v>#N/A</v>
      </c>
    </row>
    <row r="3472" spans="1:5" hidden="1" x14ac:dyDescent="0.3">
      <c r="A3472" t="e">
        <f ca="1">IF('Шестипредметные наборы'!$G82 &gt;=Параметры!$A$2,"{"&amp;'Шестипредметные наборы'!B82&amp;", "&amp;'Шестипредметные наборы'!C82&amp;", "&amp;'Шестипредметные наборы'!D82&amp;", "&amp;'Шестипредметные наборы'!E82&amp;", "&amp;'Шестипредметные наборы'!F82&amp;"}","")</f>
        <v>#N/A</v>
      </c>
      <c r="B3472" t="e">
        <f ca="1">IF('Шестипредметные наборы'!$G82 &gt;=Параметры!$A$2,"{"&amp;'Шестипредметные наборы'!A82&amp;"}","")</f>
        <v>#N/A</v>
      </c>
      <c r="C3472" t="e">
        <f ca="1">'Шестипредметные наборы'!$G82/COUNT('Список покупок'!$A$2:$A$31)</f>
        <v>#N/A</v>
      </c>
      <c r="D3472" t="e">
        <f ca="1">'Шестипредметные наборы'!$G82/INDIRECT(ADDRESS(MATCH(A3472,Таблицы!$AB$3:$AB$254)+1,6,,,Таблицы!$AB$1))</f>
        <v>#N/A</v>
      </c>
      <c r="E3472" s="5" t="e">
        <f t="shared" ca="1" si="54"/>
        <v>#N/A</v>
      </c>
    </row>
    <row r="3473" spans="1:5" hidden="1" x14ac:dyDescent="0.3">
      <c r="A3473" t="e">
        <f ca="1">IF('Шестипредметные наборы'!$G83 &gt;=Параметры!$A$2,"{"&amp;'Шестипредметные наборы'!B83&amp;", "&amp;'Шестипредметные наборы'!C83&amp;", "&amp;'Шестипредметные наборы'!D83&amp;", "&amp;'Шестипредметные наборы'!E83&amp;", "&amp;'Шестипредметные наборы'!F83&amp;"}","")</f>
        <v>#N/A</v>
      </c>
      <c r="B3473" t="e">
        <f ca="1">IF('Шестипредметные наборы'!$G83 &gt;=Параметры!$A$2,"{"&amp;'Шестипредметные наборы'!A83&amp;"}","")</f>
        <v>#N/A</v>
      </c>
      <c r="C3473" t="e">
        <f ca="1">'Шестипредметные наборы'!$G83/COUNT('Список покупок'!$A$2:$A$31)</f>
        <v>#N/A</v>
      </c>
      <c r="D3473" t="e">
        <f ca="1">'Шестипредметные наборы'!$G83/INDIRECT(ADDRESS(MATCH(A3473,Таблицы!$AB$3:$AB$254)+1,6,,,Таблицы!$AB$1))</f>
        <v>#N/A</v>
      </c>
      <c r="E3473" s="5" t="e">
        <f t="shared" ca="1" si="54"/>
        <v>#N/A</v>
      </c>
    </row>
    <row r="3474" spans="1:5" hidden="1" x14ac:dyDescent="0.3">
      <c r="A3474" t="e">
        <f ca="1">IF('Шестипредметные наборы'!$G84 &gt;=Параметры!$A$2,"{"&amp;'Шестипредметные наборы'!B84&amp;", "&amp;'Шестипредметные наборы'!C84&amp;", "&amp;'Шестипредметные наборы'!D84&amp;", "&amp;'Шестипредметные наборы'!E84&amp;", "&amp;'Шестипредметные наборы'!F84&amp;"}","")</f>
        <v>#N/A</v>
      </c>
      <c r="B3474" t="e">
        <f ca="1">IF('Шестипредметные наборы'!$G84 &gt;=Параметры!$A$2,"{"&amp;'Шестипредметные наборы'!A84&amp;"}","")</f>
        <v>#N/A</v>
      </c>
      <c r="C3474" t="e">
        <f ca="1">'Шестипредметные наборы'!$G84/COUNT('Список покупок'!$A$2:$A$31)</f>
        <v>#N/A</v>
      </c>
      <c r="D3474" t="e">
        <f ca="1">'Шестипредметные наборы'!$G84/INDIRECT(ADDRESS(MATCH(A3474,Таблицы!$AB$3:$AB$254)+1,6,,,Таблицы!$AB$1))</f>
        <v>#N/A</v>
      </c>
      <c r="E3474" s="5" t="e">
        <f t="shared" ca="1" si="54"/>
        <v>#N/A</v>
      </c>
    </row>
    <row r="3475" spans="1:5" hidden="1" x14ac:dyDescent="0.3">
      <c r="A3475" t="e">
        <f ca="1">IF('Шестипредметные наборы'!$G85 &gt;=Параметры!$A$2,"{"&amp;'Шестипредметные наборы'!B85&amp;", "&amp;'Шестипредметные наборы'!C85&amp;", "&amp;'Шестипредметные наборы'!D85&amp;", "&amp;'Шестипредметные наборы'!E85&amp;", "&amp;'Шестипредметные наборы'!F85&amp;"}","")</f>
        <v>#N/A</v>
      </c>
      <c r="B3475" t="e">
        <f ca="1">IF('Шестипредметные наборы'!$G85 &gt;=Параметры!$A$2,"{"&amp;'Шестипредметные наборы'!A85&amp;"}","")</f>
        <v>#N/A</v>
      </c>
      <c r="C3475" t="e">
        <f ca="1">'Шестипредметные наборы'!$G85/COUNT('Список покупок'!$A$2:$A$31)</f>
        <v>#N/A</v>
      </c>
      <c r="D3475" t="e">
        <f ca="1">'Шестипредметные наборы'!$G85/INDIRECT(ADDRESS(MATCH(A3475,Таблицы!$AB$3:$AB$254)+1,6,,,Таблицы!$AB$1))</f>
        <v>#N/A</v>
      </c>
      <c r="E3475" s="5" t="e">
        <f t="shared" ca="1" si="54"/>
        <v>#N/A</v>
      </c>
    </row>
    <row r="3476" spans="1:5" hidden="1" x14ac:dyDescent="0.3">
      <c r="A3476" t="e">
        <f ca="1">IF('Шестипредметные наборы'!$G86 &gt;=Параметры!$A$2,"{"&amp;'Шестипредметные наборы'!B86&amp;", "&amp;'Шестипредметные наборы'!C86&amp;", "&amp;'Шестипредметные наборы'!D86&amp;", "&amp;'Шестипредметные наборы'!E86&amp;", "&amp;'Шестипредметные наборы'!F86&amp;"}","")</f>
        <v>#N/A</v>
      </c>
      <c r="B3476" t="e">
        <f ca="1">IF('Шестипредметные наборы'!$G86 &gt;=Параметры!$A$2,"{"&amp;'Шестипредметные наборы'!A86&amp;"}","")</f>
        <v>#N/A</v>
      </c>
      <c r="C3476" t="e">
        <f ca="1">'Шестипредметные наборы'!$G86/COUNT('Список покупок'!$A$2:$A$31)</f>
        <v>#N/A</v>
      </c>
      <c r="D3476" t="e">
        <f ca="1">'Шестипредметные наборы'!$G86/INDIRECT(ADDRESS(MATCH(A3476,Таблицы!$AB$3:$AB$254)+1,6,,,Таблицы!$AB$1))</f>
        <v>#N/A</v>
      </c>
      <c r="E3476" s="5" t="e">
        <f t="shared" ca="1" si="54"/>
        <v>#N/A</v>
      </c>
    </row>
    <row r="3477" spans="1:5" hidden="1" x14ac:dyDescent="0.3">
      <c r="A3477" t="e">
        <f ca="1">IF('Шестипредметные наборы'!$G87 &gt;=Параметры!$A$2,"{"&amp;'Шестипредметные наборы'!B87&amp;", "&amp;'Шестипредметные наборы'!C87&amp;", "&amp;'Шестипредметные наборы'!D87&amp;", "&amp;'Шестипредметные наборы'!E87&amp;", "&amp;'Шестипредметные наборы'!F87&amp;"}","")</f>
        <v>#N/A</v>
      </c>
      <c r="B3477" t="e">
        <f ca="1">IF('Шестипредметные наборы'!$G87 &gt;=Параметры!$A$2,"{"&amp;'Шестипредметные наборы'!A87&amp;"}","")</f>
        <v>#N/A</v>
      </c>
      <c r="C3477" t="e">
        <f ca="1">'Шестипредметные наборы'!$G87/COUNT('Список покупок'!$A$2:$A$31)</f>
        <v>#N/A</v>
      </c>
      <c r="D3477" t="e">
        <f ca="1">'Шестипредметные наборы'!$G87/INDIRECT(ADDRESS(MATCH(A3477,Таблицы!$AB$3:$AB$254)+1,6,,,Таблицы!$AB$1))</f>
        <v>#N/A</v>
      </c>
      <c r="E3477" s="5" t="e">
        <f t="shared" ca="1" si="54"/>
        <v>#N/A</v>
      </c>
    </row>
    <row r="3478" spans="1:5" hidden="1" x14ac:dyDescent="0.3">
      <c r="A3478" t="e">
        <f ca="1">IF('Шестипредметные наборы'!$G88 &gt;=Параметры!$A$2,"{"&amp;'Шестипредметные наборы'!B88&amp;", "&amp;'Шестипредметные наборы'!C88&amp;", "&amp;'Шестипредметные наборы'!D88&amp;", "&amp;'Шестипредметные наборы'!E88&amp;", "&amp;'Шестипредметные наборы'!F88&amp;"}","")</f>
        <v>#N/A</v>
      </c>
      <c r="B3478" t="e">
        <f ca="1">IF('Шестипредметные наборы'!$G88 &gt;=Параметры!$A$2,"{"&amp;'Шестипредметные наборы'!A88&amp;"}","")</f>
        <v>#N/A</v>
      </c>
      <c r="C3478" t="e">
        <f ca="1">'Шестипредметные наборы'!$G88/COUNT('Список покупок'!$A$2:$A$31)</f>
        <v>#N/A</v>
      </c>
      <c r="D3478" t="e">
        <f ca="1">'Шестипредметные наборы'!$G88/INDIRECT(ADDRESS(MATCH(A3478,Таблицы!$AB$3:$AB$254)+1,6,,,Таблицы!$AB$1))</f>
        <v>#N/A</v>
      </c>
      <c r="E3478" s="5" t="e">
        <f t="shared" ca="1" si="54"/>
        <v>#N/A</v>
      </c>
    </row>
    <row r="3479" spans="1:5" hidden="1" x14ac:dyDescent="0.3">
      <c r="A3479" t="e">
        <f ca="1">IF('Шестипредметные наборы'!$G89 &gt;=Параметры!$A$2,"{"&amp;'Шестипредметные наборы'!B89&amp;", "&amp;'Шестипредметные наборы'!C89&amp;", "&amp;'Шестипредметные наборы'!D89&amp;", "&amp;'Шестипредметные наборы'!E89&amp;", "&amp;'Шестипредметные наборы'!F89&amp;"}","")</f>
        <v>#N/A</v>
      </c>
      <c r="B3479" t="e">
        <f ca="1">IF('Шестипредметные наборы'!$G89 &gt;=Параметры!$A$2,"{"&amp;'Шестипредметные наборы'!A89&amp;"}","")</f>
        <v>#N/A</v>
      </c>
      <c r="C3479" t="e">
        <f ca="1">'Шестипредметные наборы'!$G89/COUNT('Список покупок'!$A$2:$A$31)</f>
        <v>#N/A</v>
      </c>
      <c r="D3479" t="e">
        <f ca="1">'Шестипредметные наборы'!$G89/INDIRECT(ADDRESS(MATCH(A3479,Таблицы!$AB$3:$AB$254)+1,6,,,Таблицы!$AB$1))</f>
        <v>#N/A</v>
      </c>
      <c r="E3479" s="5" t="e">
        <f t="shared" ca="1" si="54"/>
        <v>#N/A</v>
      </c>
    </row>
    <row r="3480" spans="1:5" hidden="1" x14ac:dyDescent="0.3">
      <c r="A3480" t="e">
        <f ca="1">IF('Шестипредметные наборы'!$G90 &gt;=Параметры!$A$2,"{"&amp;'Шестипредметные наборы'!B90&amp;", "&amp;'Шестипредметные наборы'!C90&amp;", "&amp;'Шестипредметные наборы'!D90&amp;", "&amp;'Шестипредметные наборы'!E90&amp;", "&amp;'Шестипредметные наборы'!F90&amp;"}","")</f>
        <v>#N/A</v>
      </c>
      <c r="B3480" t="e">
        <f ca="1">IF('Шестипредметные наборы'!$G90 &gt;=Параметры!$A$2,"{"&amp;'Шестипредметные наборы'!A90&amp;"}","")</f>
        <v>#N/A</v>
      </c>
      <c r="C3480" t="e">
        <f ca="1">'Шестипредметные наборы'!$G90/COUNT('Список покупок'!$A$2:$A$31)</f>
        <v>#N/A</v>
      </c>
      <c r="D3480" t="e">
        <f ca="1">'Шестипредметные наборы'!$G90/INDIRECT(ADDRESS(MATCH(A3480,Таблицы!$AB$3:$AB$254)+1,6,,,Таблицы!$AB$1))</f>
        <v>#N/A</v>
      </c>
      <c r="E3480" s="5" t="e">
        <f t="shared" ca="1" si="54"/>
        <v>#N/A</v>
      </c>
    </row>
    <row r="3481" spans="1:5" hidden="1" x14ac:dyDescent="0.3">
      <c r="A3481" t="e">
        <f ca="1">IF('Шестипредметные наборы'!$G91 &gt;=Параметры!$A$2,"{"&amp;'Шестипредметные наборы'!B91&amp;", "&amp;'Шестипредметные наборы'!C91&amp;", "&amp;'Шестипредметные наборы'!D91&amp;", "&amp;'Шестипредметные наборы'!E91&amp;", "&amp;'Шестипредметные наборы'!F91&amp;"}","")</f>
        <v>#N/A</v>
      </c>
      <c r="B3481" t="e">
        <f ca="1">IF('Шестипредметные наборы'!$G91 &gt;=Параметры!$A$2,"{"&amp;'Шестипредметные наборы'!A91&amp;"}","")</f>
        <v>#N/A</v>
      </c>
      <c r="C3481" t="e">
        <f ca="1">'Шестипредметные наборы'!$G91/COUNT('Список покупок'!$A$2:$A$31)</f>
        <v>#N/A</v>
      </c>
      <c r="D3481" t="e">
        <f ca="1">'Шестипредметные наборы'!$G91/INDIRECT(ADDRESS(MATCH(A3481,Таблицы!$AB$3:$AB$254)+1,6,,,Таблицы!$AB$1))</f>
        <v>#N/A</v>
      </c>
      <c r="E3481" s="5" t="e">
        <f t="shared" ca="1" si="54"/>
        <v>#N/A</v>
      </c>
    </row>
    <row r="3482" spans="1:5" hidden="1" x14ac:dyDescent="0.3">
      <c r="A3482" t="e">
        <f ca="1">IF('Шестипредметные наборы'!$G92 &gt;=Параметры!$A$2,"{"&amp;'Шестипредметные наборы'!B92&amp;", "&amp;'Шестипредметные наборы'!C92&amp;", "&amp;'Шестипредметные наборы'!D92&amp;", "&amp;'Шестипредметные наборы'!E92&amp;", "&amp;'Шестипредметные наборы'!F92&amp;"}","")</f>
        <v>#N/A</v>
      </c>
      <c r="B3482" t="e">
        <f ca="1">IF('Шестипредметные наборы'!$G92 &gt;=Параметры!$A$2,"{"&amp;'Шестипредметные наборы'!A92&amp;"}","")</f>
        <v>#N/A</v>
      </c>
      <c r="C3482" t="e">
        <f ca="1">'Шестипредметные наборы'!$G92/COUNT('Список покупок'!$A$2:$A$31)</f>
        <v>#N/A</v>
      </c>
      <c r="D3482" t="e">
        <f ca="1">'Шестипредметные наборы'!$G92/INDIRECT(ADDRESS(MATCH(A3482,Таблицы!$AB$3:$AB$254)+1,6,,,Таблицы!$AB$1))</f>
        <v>#N/A</v>
      </c>
      <c r="E3482" s="5" t="e">
        <f t="shared" ca="1" si="54"/>
        <v>#N/A</v>
      </c>
    </row>
    <row r="3483" spans="1:5" hidden="1" x14ac:dyDescent="0.3">
      <c r="A3483" t="e">
        <f ca="1">IF('Шестипредметные наборы'!$G93 &gt;=Параметры!$A$2,"{"&amp;'Шестипредметные наборы'!B93&amp;", "&amp;'Шестипредметные наборы'!C93&amp;", "&amp;'Шестипредметные наборы'!D93&amp;", "&amp;'Шестипредметные наборы'!E93&amp;", "&amp;'Шестипредметные наборы'!F93&amp;"}","")</f>
        <v>#N/A</v>
      </c>
      <c r="B3483" t="e">
        <f ca="1">IF('Шестипредметные наборы'!$G93 &gt;=Параметры!$A$2,"{"&amp;'Шестипредметные наборы'!A93&amp;"}","")</f>
        <v>#N/A</v>
      </c>
      <c r="C3483" t="e">
        <f ca="1">'Шестипредметные наборы'!$G93/COUNT('Список покупок'!$A$2:$A$31)</f>
        <v>#N/A</v>
      </c>
      <c r="D3483" t="e">
        <f ca="1">'Шестипредметные наборы'!$G93/INDIRECT(ADDRESS(MATCH(A3483,Таблицы!$AB$3:$AB$254)+1,6,,,Таблицы!$AB$1))</f>
        <v>#N/A</v>
      </c>
      <c r="E3483" s="5" t="e">
        <f t="shared" ca="1" si="54"/>
        <v>#N/A</v>
      </c>
    </row>
    <row r="3484" spans="1:5" hidden="1" x14ac:dyDescent="0.3">
      <c r="A3484" t="e">
        <f ca="1">IF('Шестипредметные наборы'!$G94 &gt;=Параметры!$A$2,"{"&amp;'Шестипредметные наборы'!B94&amp;", "&amp;'Шестипредметные наборы'!C94&amp;", "&amp;'Шестипредметные наборы'!D94&amp;", "&amp;'Шестипредметные наборы'!E94&amp;", "&amp;'Шестипредметные наборы'!F94&amp;"}","")</f>
        <v>#N/A</v>
      </c>
      <c r="B3484" t="e">
        <f ca="1">IF('Шестипредметные наборы'!$G94 &gt;=Параметры!$A$2,"{"&amp;'Шестипредметные наборы'!A94&amp;"}","")</f>
        <v>#N/A</v>
      </c>
      <c r="C3484" t="e">
        <f ca="1">'Шестипредметные наборы'!$G94/COUNT('Список покупок'!$A$2:$A$31)</f>
        <v>#N/A</v>
      </c>
      <c r="D3484" t="e">
        <f ca="1">'Шестипредметные наборы'!$G94/INDIRECT(ADDRESS(MATCH(A3484,Таблицы!$AB$3:$AB$254)+1,6,,,Таблицы!$AB$1))</f>
        <v>#N/A</v>
      </c>
      <c r="E3484" s="5" t="e">
        <f t="shared" ca="1" si="54"/>
        <v>#N/A</v>
      </c>
    </row>
    <row r="3485" spans="1:5" hidden="1" x14ac:dyDescent="0.3">
      <c r="A3485" t="e">
        <f ca="1">IF('Шестипредметные наборы'!$G95 &gt;=Параметры!$A$2,"{"&amp;'Шестипредметные наборы'!B95&amp;", "&amp;'Шестипредметные наборы'!C95&amp;", "&amp;'Шестипредметные наборы'!D95&amp;", "&amp;'Шестипредметные наборы'!E95&amp;", "&amp;'Шестипредметные наборы'!F95&amp;"}","")</f>
        <v>#N/A</v>
      </c>
      <c r="B3485" t="e">
        <f ca="1">IF('Шестипредметные наборы'!$G95 &gt;=Параметры!$A$2,"{"&amp;'Шестипредметные наборы'!A95&amp;"}","")</f>
        <v>#N/A</v>
      </c>
      <c r="C3485" t="e">
        <f ca="1">'Шестипредметные наборы'!$G95/COUNT('Список покупок'!$A$2:$A$31)</f>
        <v>#N/A</v>
      </c>
      <c r="D3485" t="e">
        <f ca="1">'Шестипредметные наборы'!$G95/INDIRECT(ADDRESS(MATCH(A3485,Таблицы!$AB$3:$AB$254)+1,6,,,Таблицы!$AB$1))</f>
        <v>#N/A</v>
      </c>
      <c r="E3485" s="5" t="e">
        <f t="shared" ca="1" si="54"/>
        <v>#N/A</v>
      </c>
    </row>
    <row r="3486" spans="1:5" hidden="1" x14ac:dyDescent="0.3">
      <c r="A3486" t="e">
        <f ca="1">IF('Шестипредметные наборы'!$G96 &gt;=Параметры!$A$2,"{"&amp;'Шестипредметные наборы'!B96&amp;", "&amp;'Шестипредметные наборы'!C96&amp;", "&amp;'Шестипредметные наборы'!D96&amp;", "&amp;'Шестипредметные наборы'!E96&amp;", "&amp;'Шестипредметные наборы'!F96&amp;"}","")</f>
        <v>#N/A</v>
      </c>
      <c r="B3486" t="e">
        <f ca="1">IF('Шестипредметные наборы'!$G96 &gt;=Параметры!$A$2,"{"&amp;'Шестипредметные наборы'!A96&amp;"}","")</f>
        <v>#N/A</v>
      </c>
      <c r="C3486" t="e">
        <f ca="1">'Шестипредметные наборы'!$G96/COUNT('Список покупок'!$A$2:$A$31)</f>
        <v>#N/A</v>
      </c>
      <c r="D3486" t="e">
        <f ca="1">'Шестипредметные наборы'!$G96/INDIRECT(ADDRESS(MATCH(A3486,Таблицы!$AB$3:$AB$254)+1,6,,,Таблицы!$AB$1))</f>
        <v>#N/A</v>
      </c>
      <c r="E3486" s="5" t="e">
        <f t="shared" ca="1" si="54"/>
        <v>#N/A</v>
      </c>
    </row>
    <row r="3487" spans="1:5" hidden="1" x14ac:dyDescent="0.3">
      <c r="A3487" t="e">
        <f ca="1">IF('Шестипредметные наборы'!$G97 &gt;=Параметры!$A$2,"{"&amp;'Шестипредметные наборы'!B97&amp;", "&amp;'Шестипредметные наборы'!C97&amp;", "&amp;'Шестипредметные наборы'!D97&amp;", "&amp;'Шестипредметные наборы'!E97&amp;", "&amp;'Шестипредметные наборы'!F97&amp;"}","")</f>
        <v>#N/A</v>
      </c>
      <c r="B3487" t="e">
        <f ca="1">IF('Шестипредметные наборы'!$G97 &gt;=Параметры!$A$2,"{"&amp;'Шестипредметные наборы'!A97&amp;"}","")</f>
        <v>#N/A</v>
      </c>
      <c r="C3487" t="e">
        <f ca="1">'Шестипредметные наборы'!$G97/COUNT('Список покупок'!$A$2:$A$31)</f>
        <v>#N/A</v>
      </c>
      <c r="D3487" t="e">
        <f ca="1">'Шестипредметные наборы'!$G97/INDIRECT(ADDRESS(MATCH(A3487,Таблицы!$AB$3:$AB$254)+1,6,,,Таблицы!$AB$1))</f>
        <v>#N/A</v>
      </c>
      <c r="E3487" s="5" t="e">
        <f t="shared" ca="1" si="54"/>
        <v>#N/A</v>
      </c>
    </row>
    <row r="3488" spans="1:5" hidden="1" x14ac:dyDescent="0.3">
      <c r="A3488" t="e">
        <f ca="1">IF('Шестипредметные наборы'!$G98 &gt;=Параметры!$A$2,"{"&amp;'Шестипредметные наборы'!B98&amp;", "&amp;'Шестипредметные наборы'!C98&amp;", "&amp;'Шестипредметные наборы'!D98&amp;", "&amp;'Шестипредметные наборы'!E98&amp;", "&amp;'Шестипредметные наборы'!F98&amp;"}","")</f>
        <v>#N/A</v>
      </c>
      <c r="B3488" t="e">
        <f ca="1">IF('Шестипредметные наборы'!$G98 &gt;=Параметры!$A$2,"{"&amp;'Шестипредметные наборы'!A98&amp;"}","")</f>
        <v>#N/A</v>
      </c>
      <c r="C3488" t="e">
        <f ca="1">'Шестипредметные наборы'!$G98/COUNT('Список покупок'!$A$2:$A$31)</f>
        <v>#N/A</v>
      </c>
      <c r="D3488" t="e">
        <f ca="1">'Шестипредметные наборы'!$G98/INDIRECT(ADDRESS(MATCH(A3488,Таблицы!$AB$3:$AB$254)+1,6,,,Таблицы!$AB$1))</f>
        <v>#N/A</v>
      </c>
      <c r="E3488" s="5" t="e">
        <f t="shared" ca="1" si="54"/>
        <v>#N/A</v>
      </c>
    </row>
    <row r="3489" spans="1:5" hidden="1" x14ac:dyDescent="0.3">
      <c r="A3489" t="e">
        <f ca="1">IF('Шестипредметные наборы'!$G99 &gt;=Параметры!$A$2,"{"&amp;'Шестипредметные наборы'!B99&amp;", "&amp;'Шестипредметные наборы'!C99&amp;", "&amp;'Шестипредметные наборы'!D99&amp;", "&amp;'Шестипредметные наборы'!E99&amp;", "&amp;'Шестипредметные наборы'!F99&amp;"}","")</f>
        <v>#N/A</v>
      </c>
      <c r="B3489" t="e">
        <f ca="1">IF('Шестипредметные наборы'!$G99 &gt;=Параметры!$A$2,"{"&amp;'Шестипредметные наборы'!A99&amp;"}","")</f>
        <v>#N/A</v>
      </c>
      <c r="C3489" t="e">
        <f ca="1">'Шестипредметные наборы'!$G99/COUNT('Список покупок'!$A$2:$A$31)</f>
        <v>#N/A</v>
      </c>
      <c r="D3489" t="e">
        <f ca="1">'Шестипредметные наборы'!$G99/INDIRECT(ADDRESS(MATCH(A3489,Таблицы!$AB$3:$AB$254)+1,6,,,Таблицы!$AB$1))</f>
        <v>#N/A</v>
      </c>
      <c r="E3489" s="5" t="e">
        <f t="shared" ca="1" si="54"/>
        <v>#N/A</v>
      </c>
    </row>
    <row r="3490" spans="1:5" hidden="1" x14ac:dyDescent="0.3">
      <c r="A3490" t="e">
        <f ca="1">IF('Шестипредметные наборы'!$G100 &gt;=Параметры!$A$2,"{"&amp;'Шестипредметные наборы'!B100&amp;", "&amp;'Шестипредметные наборы'!C100&amp;", "&amp;'Шестипредметные наборы'!D100&amp;", "&amp;'Шестипредметные наборы'!E100&amp;", "&amp;'Шестипредметные наборы'!F100&amp;"}","")</f>
        <v>#N/A</v>
      </c>
      <c r="B3490" t="e">
        <f ca="1">IF('Шестипредметные наборы'!$G100 &gt;=Параметры!$A$2,"{"&amp;'Шестипредметные наборы'!A100&amp;"}","")</f>
        <v>#N/A</v>
      </c>
      <c r="C3490" t="e">
        <f ca="1">'Шестипредметные наборы'!$G100/COUNT('Список покупок'!$A$2:$A$31)</f>
        <v>#N/A</v>
      </c>
      <c r="D3490" t="e">
        <f ca="1">'Шестипредметные наборы'!$G100/INDIRECT(ADDRESS(MATCH(A3490,Таблицы!$AB$3:$AB$254)+1,6,,,Таблицы!$AB$1))</f>
        <v>#N/A</v>
      </c>
      <c r="E3490" s="5" t="e">
        <f t="shared" ca="1" si="54"/>
        <v>#N/A</v>
      </c>
    </row>
    <row r="3491" spans="1:5" hidden="1" x14ac:dyDescent="0.3">
      <c r="A3491" t="e">
        <f ca="1">IF('Шестипредметные наборы'!$G101 &gt;=Параметры!$A$2,"{"&amp;'Шестипредметные наборы'!B101&amp;", "&amp;'Шестипредметные наборы'!C101&amp;", "&amp;'Шестипредметные наборы'!D101&amp;", "&amp;'Шестипредметные наборы'!E101&amp;", "&amp;'Шестипредметные наборы'!F101&amp;"}","")</f>
        <v>#N/A</v>
      </c>
      <c r="B3491" t="e">
        <f ca="1">IF('Шестипредметные наборы'!$G101 &gt;=Параметры!$A$2,"{"&amp;'Шестипредметные наборы'!A101&amp;"}","")</f>
        <v>#N/A</v>
      </c>
      <c r="C3491" t="e">
        <f ca="1">'Шестипредметные наборы'!$G101/COUNT('Список покупок'!$A$2:$A$31)</f>
        <v>#N/A</v>
      </c>
      <c r="D3491" t="e">
        <f ca="1">'Шестипредметные наборы'!$G101/INDIRECT(ADDRESS(MATCH(A3491,Таблицы!$AB$3:$AB$254)+1,6,,,Таблицы!$AB$1))</f>
        <v>#N/A</v>
      </c>
      <c r="E3491" s="5" t="e">
        <f t="shared" ca="1" si="54"/>
        <v>#N/A</v>
      </c>
    </row>
    <row r="3492" spans="1:5" hidden="1" x14ac:dyDescent="0.3">
      <c r="A3492" t="e">
        <f ca="1">IF('Шестипредметные наборы'!$G102 &gt;=Параметры!$A$2,"{"&amp;'Шестипредметные наборы'!B102&amp;", "&amp;'Шестипредметные наборы'!C102&amp;", "&amp;'Шестипредметные наборы'!D102&amp;", "&amp;'Шестипредметные наборы'!E102&amp;", "&amp;'Шестипредметные наборы'!F102&amp;"}","")</f>
        <v>#N/A</v>
      </c>
      <c r="B3492" t="e">
        <f ca="1">IF('Шестипредметные наборы'!$G102 &gt;=Параметры!$A$2,"{"&amp;'Шестипредметные наборы'!A102&amp;"}","")</f>
        <v>#N/A</v>
      </c>
      <c r="C3492" t="e">
        <f ca="1">'Шестипредметные наборы'!$G102/COUNT('Список покупок'!$A$2:$A$31)</f>
        <v>#N/A</v>
      </c>
      <c r="D3492" t="e">
        <f ca="1">'Шестипредметные наборы'!$G102/INDIRECT(ADDRESS(MATCH(A3492,Таблицы!$AB$3:$AB$254)+1,6,,,Таблицы!$AB$1))</f>
        <v>#N/A</v>
      </c>
      <c r="E3492" s="5" t="e">
        <f t="shared" ca="1" si="54"/>
        <v>#N/A</v>
      </c>
    </row>
    <row r="3493" spans="1:5" hidden="1" x14ac:dyDescent="0.3">
      <c r="A3493" t="e">
        <f ca="1">IF('Шестипредметные наборы'!$G103 &gt;=Параметры!$A$2,"{"&amp;'Шестипредметные наборы'!B103&amp;", "&amp;'Шестипредметные наборы'!C103&amp;", "&amp;'Шестипредметные наборы'!D103&amp;", "&amp;'Шестипредметные наборы'!E103&amp;", "&amp;'Шестипредметные наборы'!F103&amp;"}","")</f>
        <v>#N/A</v>
      </c>
      <c r="B3493" t="e">
        <f ca="1">IF('Шестипредметные наборы'!$G103 &gt;=Параметры!$A$2,"{"&amp;'Шестипредметные наборы'!A103&amp;"}","")</f>
        <v>#N/A</v>
      </c>
      <c r="C3493" t="e">
        <f ca="1">'Шестипредметные наборы'!$G103/COUNT('Список покупок'!$A$2:$A$31)</f>
        <v>#N/A</v>
      </c>
      <c r="D3493" t="e">
        <f ca="1">'Шестипредметные наборы'!$G103/INDIRECT(ADDRESS(MATCH(A3493,Таблицы!$AB$3:$AB$254)+1,6,,,Таблицы!$AB$1))</f>
        <v>#N/A</v>
      </c>
      <c r="E3493" s="5" t="e">
        <f t="shared" ca="1" si="54"/>
        <v>#N/A</v>
      </c>
    </row>
    <row r="3494" spans="1:5" hidden="1" x14ac:dyDescent="0.3">
      <c r="A3494" t="e">
        <f ca="1">IF('Шестипредметные наборы'!$G104 &gt;=Параметры!$A$2,"{"&amp;'Шестипредметные наборы'!B104&amp;", "&amp;'Шестипредметные наборы'!C104&amp;", "&amp;'Шестипредметные наборы'!D104&amp;", "&amp;'Шестипредметные наборы'!E104&amp;", "&amp;'Шестипредметные наборы'!F104&amp;"}","")</f>
        <v>#N/A</v>
      </c>
      <c r="B3494" t="e">
        <f ca="1">IF('Шестипредметные наборы'!$G104 &gt;=Параметры!$A$2,"{"&amp;'Шестипредметные наборы'!A104&amp;"}","")</f>
        <v>#N/A</v>
      </c>
      <c r="C3494" t="e">
        <f ca="1">'Шестипредметные наборы'!$G104/COUNT('Список покупок'!$A$2:$A$31)</f>
        <v>#N/A</v>
      </c>
      <c r="D3494" t="e">
        <f ca="1">'Шестипредметные наборы'!$G104/INDIRECT(ADDRESS(MATCH(A3494,Таблицы!$AB$3:$AB$254)+1,6,,,Таблицы!$AB$1))</f>
        <v>#N/A</v>
      </c>
      <c r="E3494" s="5" t="e">
        <f t="shared" ca="1" si="54"/>
        <v>#N/A</v>
      </c>
    </row>
    <row r="3495" spans="1:5" hidden="1" x14ac:dyDescent="0.3">
      <c r="A3495" t="e">
        <f ca="1">IF('Шестипредметные наборы'!$G105 &gt;=Параметры!$A$2,"{"&amp;'Шестипредметные наборы'!B105&amp;", "&amp;'Шестипредметные наборы'!C105&amp;", "&amp;'Шестипредметные наборы'!D105&amp;", "&amp;'Шестипредметные наборы'!E105&amp;", "&amp;'Шестипредметные наборы'!F105&amp;"}","")</f>
        <v>#N/A</v>
      </c>
      <c r="B3495" t="e">
        <f ca="1">IF('Шестипредметные наборы'!$G105 &gt;=Параметры!$A$2,"{"&amp;'Шестипредметные наборы'!A105&amp;"}","")</f>
        <v>#N/A</v>
      </c>
      <c r="C3495" t="e">
        <f ca="1">'Шестипредметные наборы'!$G105/COUNT('Список покупок'!$A$2:$A$31)</f>
        <v>#N/A</v>
      </c>
      <c r="D3495" t="e">
        <f ca="1">'Шестипредметные наборы'!$G105/INDIRECT(ADDRESS(MATCH(A3495,Таблицы!$AB$3:$AB$254)+1,6,,,Таблицы!$AB$1))</f>
        <v>#N/A</v>
      </c>
      <c r="E3495" s="5" t="e">
        <f t="shared" ca="1" si="54"/>
        <v>#N/A</v>
      </c>
    </row>
    <row r="3496" spans="1:5" hidden="1" x14ac:dyDescent="0.3">
      <c r="A3496" t="e">
        <f ca="1">IF('Шестипредметные наборы'!$G106 &gt;=Параметры!$A$2,"{"&amp;'Шестипредметные наборы'!B106&amp;", "&amp;'Шестипредметные наборы'!C106&amp;", "&amp;'Шестипредметные наборы'!D106&amp;", "&amp;'Шестипредметные наборы'!E106&amp;", "&amp;'Шестипредметные наборы'!F106&amp;"}","")</f>
        <v>#N/A</v>
      </c>
      <c r="B3496" t="e">
        <f ca="1">IF('Шестипредметные наборы'!$G106 &gt;=Параметры!$A$2,"{"&amp;'Шестипредметные наборы'!A106&amp;"}","")</f>
        <v>#N/A</v>
      </c>
      <c r="C3496" t="e">
        <f ca="1">'Шестипредметные наборы'!$G106/COUNT('Список покупок'!$A$2:$A$31)</f>
        <v>#N/A</v>
      </c>
      <c r="D3496" t="e">
        <f ca="1">'Шестипредметные наборы'!$G106/INDIRECT(ADDRESS(MATCH(A3496,Таблицы!$AB$3:$AB$254)+1,6,,,Таблицы!$AB$1))</f>
        <v>#N/A</v>
      </c>
      <c r="E3496" s="5" t="e">
        <f t="shared" ca="1" si="54"/>
        <v>#N/A</v>
      </c>
    </row>
    <row r="3497" spans="1:5" hidden="1" x14ac:dyDescent="0.3">
      <c r="A3497" t="e">
        <f ca="1">IF('Шестипредметные наборы'!$G107 &gt;=Параметры!$A$2,"{"&amp;'Шестипредметные наборы'!B107&amp;", "&amp;'Шестипредметные наборы'!C107&amp;", "&amp;'Шестипредметные наборы'!D107&amp;", "&amp;'Шестипредметные наборы'!E107&amp;", "&amp;'Шестипредметные наборы'!F107&amp;"}","")</f>
        <v>#N/A</v>
      </c>
      <c r="B3497" t="e">
        <f ca="1">IF('Шестипредметные наборы'!$G107 &gt;=Параметры!$A$2,"{"&amp;'Шестипредметные наборы'!A107&amp;"}","")</f>
        <v>#N/A</v>
      </c>
      <c r="C3497" t="e">
        <f ca="1">'Шестипредметные наборы'!$G107/COUNT('Список покупок'!$A$2:$A$31)</f>
        <v>#N/A</v>
      </c>
      <c r="D3497" t="e">
        <f ca="1">'Шестипредметные наборы'!$G107/INDIRECT(ADDRESS(MATCH(A3497,Таблицы!$AB$3:$AB$254)+1,6,,,Таблицы!$AB$1))</f>
        <v>#N/A</v>
      </c>
      <c r="E3497" s="5" t="e">
        <f t="shared" ca="1" si="54"/>
        <v>#N/A</v>
      </c>
    </row>
    <row r="3498" spans="1:5" hidden="1" x14ac:dyDescent="0.3">
      <c r="A3498" t="e">
        <f ca="1">IF('Шестипредметные наборы'!$G108 &gt;=Параметры!$A$2,"{"&amp;'Шестипредметные наборы'!B108&amp;", "&amp;'Шестипредметные наборы'!C108&amp;", "&amp;'Шестипредметные наборы'!D108&amp;", "&amp;'Шестипредметные наборы'!E108&amp;", "&amp;'Шестипредметные наборы'!F108&amp;"}","")</f>
        <v>#N/A</v>
      </c>
      <c r="B3498" t="e">
        <f ca="1">IF('Шестипредметные наборы'!$G108 &gt;=Параметры!$A$2,"{"&amp;'Шестипредметные наборы'!A108&amp;"}","")</f>
        <v>#N/A</v>
      </c>
      <c r="C3498" t="e">
        <f ca="1">'Шестипредметные наборы'!$G108/COUNT('Список покупок'!$A$2:$A$31)</f>
        <v>#N/A</v>
      </c>
      <c r="D3498" t="e">
        <f ca="1">'Шестипредметные наборы'!$G108/INDIRECT(ADDRESS(MATCH(A3498,Таблицы!$AB$3:$AB$254)+1,6,,,Таблицы!$AB$1))</f>
        <v>#N/A</v>
      </c>
      <c r="E3498" s="5" t="e">
        <f t="shared" ca="1" si="54"/>
        <v>#N/A</v>
      </c>
    </row>
    <row r="3499" spans="1:5" hidden="1" x14ac:dyDescent="0.3">
      <c r="A3499" t="e">
        <f ca="1">IF('Шестипредметные наборы'!$G109 &gt;=Параметры!$A$2,"{"&amp;'Шестипредметные наборы'!B109&amp;", "&amp;'Шестипредметные наборы'!C109&amp;", "&amp;'Шестипредметные наборы'!D109&amp;", "&amp;'Шестипредметные наборы'!E109&amp;", "&amp;'Шестипредметные наборы'!F109&amp;"}","")</f>
        <v>#N/A</v>
      </c>
      <c r="B3499" t="e">
        <f ca="1">IF('Шестипредметные наборы'!$G109 &gt;=Параметры!$A$2,"{"&amp;'Шестипредметные наборы'!A109&amp;"}","")</f>
        <v>#N/A</v>
      </c>
      <c r="C3499" t="e">
        <f ca="1">'Шестипредметные наборы'!$G109/COUNT('Список покупок'!$A$2:$A$31)</f>
        <v>#N/A</v>
      </c>
      <c r="D3499" t="e">
        <f ca="1">'Шестипредметные наборы'!$G109/INDIRECT(ADDRESS(MATCH(A3499,Таблицы!$AB$3:$AB$254)+1,6,,,Таблицы!$AB$1))</f>
        <v>#N/A</v>
      </c>
      <c r="E3499" s="5" t="e">
        <f t="shared" ca="1" si="54"/>
        <v>#N/A</v>
      </c>
    </row>
    <row r="3500" spans="1:5" hidden="1" x14ac:dyDescent="0.3">
      <c r="A3500" t="e">
        <f ca="1">IF('Шестипредметные наборы'!$G110 &gt;=Параметры!$A$2,"{"&amp;'Шестипредметные наборы'!B110&amp;", "&amp;'Шестипредметные наборы'!C110&amp;", "&amp;'Шестипредметные наборы'!D110&amp;", "&amp;'Шестипредметные наборы'!E110&amp;", "&amp;'Шестипредметные наборы'!F110&amp;"}","")</f>
        <v>#N/A</v>
      </c>
      <c r="B3500" t="e">
        <f ca="1">IF('Шестипредметные наборы'!$G110 &gt;=Параметры!$A$2,"{"&amp;'Шестипредметные наборы'!A110&amp;"}","")</f>
        <v>#N/A</v>
      </c>
      <c r="C3500" t="e">
        <f ca="1">'Шестипредметные наборы'!$G110/COUNT('Список покупок'!$A$2:$A$31)</f>
        <v>#N/A</v>
      </c>
      <c r="D3500" t="e">
        <f ca="1">'Шестипредметные наборы'!$G110/INDIRECT(ADDRESS(MATCH(A3500,Таблицы!$AB$3:$AB$254)+1,6,,,Таблицы!$AB$1))</f>
        <v>#N/A</v>
      </c>
      <c r="E3500" s="5" t="e">
        <f t="shared" ca="1" si="54"/>
        <v>#N/A</v>
      </c>
    </row>
    <row r="3501" spans="1:5" hidden="1" x14ac:dyDescent="0.3">
      <c r="A3501" t="e">
        <f ca="1">IF('Шестипредметные наборы'!$G111 &gt;=Параметры!$A$2,"{"&amp;'Шестипредметные наборы'!B111&amp;", "&amp;'Шестипредметные наборы'!C111&amp;", "&amp;'Шестипредметные наборы'!D111&amp;", "&amp;'Шестипредметные наборы'!E111&amp;", "&amp;'Шестипредметные наборы'!F111&amp;"}","")</f>
        <v>#N/A</v>
      </c>
      <c r="B3501" t="e">
        <f ca="1">IF('Шестипредметные наборы'!$G111 &gt;=Параметры!$A$2,"{"&amp;'Шестипредметные наборы'!A111&amp;"}","")</f>
        <v>#N/A</v>
      </c>
      <c r="C3501" t="e">
        <f ca="1">'Шестипредметные наборы'!$G111/COUNT('Список покупок'!$A$2:$A$31)</f>
        <v>#N/A</v>
      </c>
      <c r="D3501" t="e">
        <f ca="1">'Шестипредметные наборы'!$G111/INDIRECT(ADDRESS(MATCH(A3501,Таблицы!$AB$3:$AB$254)+1,6,,,Таблицы!$AB$1))</f>
        <v>#N/A</v>
      </c>
      <c r="E3501" s="5" t="e">
        <f t="shared" ca="1" si="54"/>
        <v>#N/A</v>
      </c>
    </row>
    <row r="3502" spans="1:5" hidden="1" x14ac:dyDescent="0.3">
      <c r="A3502" t="e">
        <f ca="1">IF('Шестипредметные наборы'!$G112 &gt;=Параметры!$A$2,"{"&amp;'Шестипредметные наборы'!B112&amp;", "&amp;'Шестипредметные наборы'!C112&amp;", "&amp;'Шестипредметные наборы'!D112&amp;", "&amp;'Шестипредметные наборы'!E112&amp;", "&amp;'Шестипредметные наборы'!F112&amp;"}","")</f>
        <v>#N/A</v>
      </c>
      <c r="B3502" t="e">
        <f ca="1">IF('Шестипредметные наборы'!$G112 &gt;=Параметры!$A$2,"{"&amp;'Шестипредметные наборы'!A112&amp;"}","")</f>
        <v>#N/A</v>
      </c>
      <c r="C3502" t="e">
        <f ca="1">'Шестипредметные наборы'!$G112/COUNT('Список покупок'!$A$2:$A$31)</f>
        <v>#N/A</v>
      </c>
      <c r="D3502" t="e">
        <f ca="1">'Шестипредметные наборы'!$G112/INDIRECT(ADDRESS(MATCH(A3502,Таблицы!$AB$3:$AB$254)+1,6,,,Таблицы!$AB$1))</f>
        <v>#N/A</v>
      </c>
      <c r="E3502" s="5" t="e">
        <f t="shared" ca="1" si="54"/>
        <v>#N/A</v>
      </c>
    </row>
    <row r="3503" spans="1:5" hidden="1" x14ac:dyDescent="0.3">
      <c r="A3503" t="e">
        <f ca="1">IF('Шестипредметные наборы'!$G113 &gt;=Параметры!$A$2,"{"&amp;'Шестипредметные наборы'!B113&amp;", "&amp;'Шестипредметные наборы'!C113&amp;", "&amp;'Шестипредметные наборы'!D113&amp;", "&amp;'Шестипредметные наборы'!E113&amp;", "&amp;'Шестипредметные наборы'!F113&amp;"}","")</f>
        <v>#N/A</v>
      </c>
      <c r="B3503" t="e">
        <f ca="1">IF('Шестипредметные наборы'!$G113 &gt;=Параметры!$A$2,"{"&amp;'Шестипредметные наборы'!A113&amp;"}","")</f>
        <v>#N/A</v>
      </c>
      <c r="C3503" t="e">
        <f ca="1">'Шестипредметные наборы'!$G113/COUNT('Список покупок'!$A$2:$A$31)</f>
        <v>#N/A</v>
      </c>
      <c r="D3503" t="e">
        <f ca="1">'Шестипредметные наборы'!$G113/INDIRECT(ADDRESS(MATCH(A3503,Таблицы!$AB$3:$AB$254)+1,6,,,Таблицы!$AB$1))</f>
        <v>#N/A</v>
      </c>
      <c r="E3503" s="5" t="e">
        <f t="shared" ca="1" si="54"/>
        <v>#N/A</v>
      </c>
    </row>
    <row r="3504" spans="1:5" hidden="1" x14ac:dyDescent="0.3">
      <c r="A3504" t="e">
        <f ca="1">IF('Шестипредметные наборы'!$G114 &gt;=Параметры!$A$2,"{"&amp;'Шестипредметные наборы'!B114&amp;", "&amp;'Шестипредметные наборы'!C114&amp;", "&amp;'Шестипредметные наборы'!D114&amp;", "&amp;'Шестипредметные наборы'!E114&amp;", "&amp;'Шестипредметные наборы'!F114&amp;"}","")</f>
        <v>#N/A</v>
      </c>
      <c r="B3504" t="e">
        <f ca="1">IF('Шестипредметные наборы'!$G114 &gt;=Параметры!$A$2,"{"&amp;'Шестипредметные наборы'!A114&amp;"}","")</f>
        <v>#N/A</v>
      </c>
      <c r="C3504" t="e">
        <f ca="1">'Шестипредметные наборы'!$G114/COUNT('Список покупок'!$A$2:$A$31)</f>
        <v>#N/A</v>
      </c>
      <c r="D3504" t="e">
        <f ca="1">'Шестипредметные наборы'!$G114/INDIRECT(ADDRESS(MATCH(A3504,Таблицы!$AB$3:$AB$254)+1,6,,,Таблицы!$AB$1))</f>
        <v>#N/A</v>
      </c>
      <c r="E3504" s="5" t="e">
        <f t="shared" ca="1" si="54"/>
        <v>#N/A</v>
      </c>
    </row>
    <row r="3505" spans="1:5" hidden="1" x14ac:dyDescent="0.3">
      <c r="A3505" t="e">
        <f ca="1">IF('Шестипредметные наборы'!$G115 &gt;=Параметры!$A$2,"{"&amp;'Шестипредметные наборы'!B115&amp;", "&amp;'Шестипредметные наборы'!C115&amp;", "&amp;'Шестипредметные наборы'!D115&amp;", "&amp;'Шестипредметные наборы'!E115&amp;", "&amp;'Шестипредметные наборы'!F115&amp;"}","")</f>
        <v>#N/A</v>
      </c>
      <c r="B3505" t="e">
        <f ca="1">IF('Шестипредметные наборы'!$G115 &gt;=Параметры!$A$2,"{"&amp;'Шестипредметные наборы'!A115&amp;"}","")</f>
        <v>#N/A</v>
      </c>
      <c r="C3505" t="e">
        <f ca="1">'Шестипредметные наборы'!$G115/COUNT('Список покупок'!$A$2:$A$31)</f>
        <v>#N/A</v>
      </c>
      <c r="D3505" t="e">
        <f ca="1">'Шестипредметные наборы'!$G115/INDIRECT(ADDRESS(MATCH(A3505,Таблицы!$AB$3:$AB$254)+1,6,,,Таблицы!$AB$1))</f>
        <v>#N/A</v>
      </c>
      <c r="E3505" s="5" t="e">
        <f t="shared" ca="1" si="54"/>
        <v>#N/A</v>
      </c>
    </row>
    <row r="3506" spans="1:5" hidden="1" x14ac:dyDescent="0.3">
      <c r="A3506" t="e">
        <f ca="1">IF('Шестипредметные наборы'!$G116 &gt;=Параметры!$A$2,"{"&amp;'Шестипредметные наборы'!B116&amp;", "&amp;'Шестипредметные наборы'!C116&amp;", "&amp;'Шестипредметные наборы'!D116&amp;", "&amp;'Шестипредметные наборы'!E116&amp;", "&amp;'Шестипредметные наборы'!F116&amp;"}","")</f>
        <v>#N/A</v>
      </c>
      <c r="B3506" t="e">
        <f ca="1">IF('Шестипредметные наборы'!$G116 &gt;=Параметры!$A$2,"{"&amp;'Шестипредметные наборы'!A116&amp;"}","")</f>
        <v>#N/A</v>
      </c>
      <c r="C3506" t="e">
        <f ca="1">'Шестипредметные наборы'!$G116/COUNT('Список покупок'!$A$2:$A$31)</f>
        <v>#N/A</v>
      </c>
      <c r="D3506" t="e">
        <f ca="1">'Шестипредметные наборы'!$G116/INDIRECT(ADDRESS(MATCH(A3506,Таблицы!$AB$3:$AB$254)+1,6,,,Таблицы!$AB$1))</f>
        <v>#N/A</v>
      </c>
      <c r="E3506" s="5" t="e">
        <f t="shared" ca="1" si="54"/>
        <v>#N/A</v>
      </c>
    </row>
    <row r="3507" spans="1:5" hidden="1" x14ac:dyDescent="0.3">
      <c r="A3507" t="e">
        <f ca="1">IF('Шестипредметные наборы'!$G117 &gt;=Параметры!$A$2,"{"&amp;'Шестипредметные наборы'!B117&amp;", "&amp;'Шестипредметные наборы'!C117&amp;", "&amp;'Шестипредметные наборы'!D117&amp;", "&amp;'Шестипредметные наборы'!E117&amp;", "&amp;'Шестипредметные наборы'!F117&amp;"}","")</f>
        <v>#N/A</v>
      </c>
      <c r="B3507" t="e">
        <f ca="1">IF('Шестипредметные наборы'!$G117 &gt;=Параметры!$A$2,"{"&amp;'Шестипредметные наборы'!A117&amp;"}","")</f>
        <v>#N/A</v>
      </c>
      <c r="C3507" t="e">
        <f ca="1">'Шестипредметные наборы'!$G117/COUNT('Список покупок'!$A$2:$A$31)</f>
        <v>#N/A</v>
      </c>
      <c r="D3507" t="e">
        <f ca="1">'Шестипредметные наборы'!$G117/INDIRECT(ADDRESS(MATCH(A3507,Таблицы!$AB$3:$AB$254)+1,6,,,Таблицы!$AB$1))</f>
        <v>#N/A</v>
      </c>
      <c r="E3507" s="5" t="e">
        <f t="shared" ca="1" si="54"/>
        <v>#N/A</v>
      </c>
    </row>
    <row r="3508" spans="1:5" hidden="1" x14ac:dyDescent="0.3">
      <c r="A3508" t="e">
        <f ca="1">IF('Шестипредметные наборы'!$G118 &gt;=Параметры!$A$2,"{"&amp;'Шестипредметные наборы'!B118&amp;", "&amp;'Шестипредметные наборы'!C118&amp;", "&amp;'Шестипредметные наборы'!D118&amp;", "&amp;'Шестипредметные наборы'!E118&amp;", "&amp;'Шестипредметные наборы'!F118&amp;"}","")</f>
        <v>#N/A</v>
      </c>
      <c r="B3508" t="e">
        <f ca="1">IF('Шестипредметные наборы'!$G118 &gt;=Параметры!$A$2,"{"&amp;'Шестипредметные наборы'!A118&amp;"}","")</f>
        <v>#N/A</v>
      </c>
      <c r="C3508" t="e">
        <f ca="1">'Шестипредметные наборы'!$G118/COUNT('Список покупок'!$A$2:$A$31)</f>
        <v>#N/A</v>
      </c>
      <c r="D3508" t="e">
        <f ca="1">'Шестипредметные наборы'!$G118/INDIRECT(ADDRESS(MATCH(A3508,Таблицы!$AB$3:$AB$254)+1,6,,,Таблицы!$AB$1))</f>
        <v>#N/A</v>
      </c>
      <c r="E3508" s="5" t="e">
        <f t="shared" ca="1" si="54"/>
        <v>#N/A</v>
      </c>
    </row>
    <row r="3509" spans="1:5" hidden="1" x14ac:dyDescent="0.3">
      <c r="A3509" t="e">
        <f ca="1">IF('Шестипредметные наборы'!$G119 &gt;=Параметры!$A$2,"{"&amp;'Шестипредметные наборы'!B119&amp;", "&amp;'Шестипредметные наборы'!C119&amp;", "&amp;'Шестипредметные наборы'!D119&amp;", "&amp;'Шестипредметные наборы'!E119&amp;", "&amp;'Шестипредметные наборы'!F119&amp;"}","")</f>
        <v>#N/A</v>
      </c>
      <c r="B3509" t="e">
        <f ca="1">IF('Шестипредметные наборы'!$G119 &gt;=Параметры!$A$2,"{"&amp;'Шестипредметные наборы'!A119&amp;"}","")</f>
        <v>#N/A</v>
      </c>
      <c r="C3509" t="e">
        <f ca="1">'Шестипредметные наборы'!$G119/COUNT('Список покупок'!$A$2:$A$31)</f>
        <v>#N/A</v>
      </c>
      <c r="D3509" t="e">
        <f ca="1">'Шестипредметные наборы'!$G119/INDIRECT(ADDRESS(MATCH(A3509,Таблицы!$AB$3:$AB$254)+1,6,,,Таблицы!$AB$1))</f>
        <v>#N/A</v>
      </c>
      <c r="E3509" s="5" t="e">
        <f t="shared" ca="1" si="54"/>
        <v>#N/A</v>
      </c>
    </row>
    <row r="3510" spans="1:5" hidden="1" x14ac:dyDescent="0.3">
      <c r="A3510" t="e">
        <f ca="1">IF('Шестипредметные наборы'!$G120 &gt;=Параметры!$A$2,"{"&amp;'Шестипредметные наборы'!B120&amp;", "&amp;'Шестипредметные наборы'!C120&amp;", "&amp;'Шестипредметные наборы'!D120&amp;", "&amp;'Шестипредметные наборы'!E120&amp;", "&amp;'Шестипредметные наборы'!F120&amp;"}","")</f>
        <v>#N/A</v>
      </c>
      <c r="B3510" t="e">
        <f ca="1">IF('Шестипредметные наборы'!$G120 &gt;=Параметры!$A$2,"{"&amp;'Шестипредметные наборы'!A120&amp;"}","")</f>
        <v>#N/A</v>
      </c>
      <c r="C3510" t="e">
        <f ca="1">'Шестипредметные наборы'!$G120/COUNT('Список покупок'!$A$2:$A$31)</f>
        <v>#N/A</v>
      </c>
      <c r="D3510" t="e">
        <f ca="1">'Шестипредметные наборы'!$G120/INDIRECT(ADDRESS(MATCH(A3510,Таблицы!$AB$3:$AB$254)+1,6,,,Таблицы!$AB$1))</f>
        <v>#N/A</v>
      </c>
      <c r="E3510" s="5" t="e">
        <f t="shared" ca="1" si="54"/>
        <v>#N/A</v>
      </c>
    </row>
    <row r="3511" spans="1:5" hidden="1" x14ac:dyDescent="0.3">
      <c r="A3511" t="e">
        <f ca="1">IF('Шестипредметные наборы'!$G121 &gt;=Параметры!$A$2,"{"&amp;'Шестипредметные наборы'!B121&amp;", "&amp;'Шестипредметные наборы'!C121&amp;", "&amp;'Шестипредметные наборы'!D121&amp;", "&amp;'Шестипредметные наборы'!E121&amp;", "&amp;'Шестипредметные наборы'!F121&amp;"}","")</f>
        <v>#N/A</v>
      </c>
      <c r="B3511" t="e">
        <f ca="1">IF('Шестипредметные наборы'!$G121 &gt;=Параметры!$A$2,"{"&amp;'Шестипредметные наборы'!A121&amp;"}","")</f>
        <v>#N/A</v>
      </c>
      <c r="C3511" t="e">
        <f ca="1">'Шестипредметные наборы'!$G121/COUNT('Список покупок'!$A$2:$A$31)</f>
        <v>#N/A</v>
      </c>
      <c r="D3511" t="e">
        <f ca="1">'Шестипредметные наборы'!$G121/INDIRECT(ADDRESS(MATCH(A3511,Таблицы!$AB$3:$AB$254)+1,6,,,Таблицы!$AB$1))</f>
        <v>#N/A</v>
      </c>
      <c r="E3511" s="5" t="e">
        <f t="shared" ca="1" si="54"/>
        <v>#N/A</v>
      </c>
    </row>
    <row r="3512" spans="1:5" hidden="1" x14ac:dyDescent="0.3">
      <c r="A3512" t="e">
        <f ca="1">IF('Шестипредметные наборы'!$G122 &gt;=Параметры!$A$2,"{"&amp;'Шестипредметные наборы'!B122&amp;", "&amp;'Шестипредметные наборы'!C122&amp;", "&amp;'Шестипредметные наборы'!D122&amp;", "&amp;'Шестипредметные наборы'!E122&amp;", "&amp;'Шестипредметные наборы'!F122&amp;"}","")</f>
        <v>#N/A</v>
      </c>
      <c r="B3512" t="e">
        <f ca="1">IF('Шестипредметные наборы'!$G122 &gt;=Параметры!$A$2,"{"&amp;'Шестипредметные наборы'!A122&amp;"}","")</f>
        <v>#N/A</v>
      </c>
      <c r="C3512" t="e">
        <f ca="1">'Шестипредметные наборы'!$G122/COUNT('Список покупок'!$A$2:$A$31)</f>
        <v>#N/A</v>
      </c>
      <c r="D3512" t="e">
        <f ca="1">'Шестипредметные наборы'!$G122/INDIRECT(ADDRESS(MATCH(A3512,Таблицы!$AB$3:$AB$254)+1,6,,,Таблицы!$AB$1))</f>
        <v>#N/A</v>
      </c>
      <c r="E3512" s="5" t="e">
        <f t="shared" ca="1" si="54"/>
        <v>#N/A</v>
      </c>
    </row>
    <row r="3513" spans="1:5" hidden="1" x14ac:dyDescent="0.3">
      <c r="A3513" t="e">
        <f ca="1">IF('Шестипредметные наборы'!$G123 &gt;=Параметры!$A$2,"{"&amp;'Шестипредметные наборы'!B123&amp;", "&amp;'Шестипредметные наборы'!C123&amp;", "&amp;'Шестипредметные наборы'!D123&amp;", "&amp;'Шестипредметные наборы'!E123&amp;", "&amp;'Шестипредметные наборы'!F123&amp;"}","")</f>
        <v>#N/A</v>
      </c>
      <c r="B3513" t="e">
        <f ca="1">IF('Шестипредметные наборы'!$G123 &gt;=Параметры!$A$2,"{"&amp;'Шестипредметные наборы'!A123&amp;"}","")</f>
        <v>#N/A</v>
      </c>
      <c r="C3513" t="e">
        <f ca="1">'Шестипредметные наборы'!$G123/COUNT('Список покупок'!$A$2:$A$31)</f>
        <v>#N/A</v>
      </c>
      <c r="D3513" t="e">
        <f ca="1">'Шестипредметные наборы'!$G123/INDIRECT(ADDRESS(MATCH(A3513,Таблицы!$AB$3:$AB$254)+1,6,,,Таблицы!$AB$1))</f>
        <v>#N/A</v>
      </c>
      <c r="E3513" s="5" t="e">
        <f t="shared" ca="1" si="54"/>
        <v>#N/A</v>
      </c>
    </row>
    <row r="3514" spans="1:5" hidden="1" x14ac:dyDescent="0.3">
      <c r="A3514" t="e">
        <f ca="1">IF('Шестипредметные наборы'!$G124 &gt;=Параметры!$A$2,"{"&amp;'Шестипредметные наборы'!B124&amp;", "&amp;'Шестипредметные наборы'!C124&amp;", "&amp;'Шестипредметные наборы'!D124&amp;", "&amp;'Шестипредметные наборы'!E124&amp;", "&amp;'Шестипредметные наборы'!F124&amp;"}","")</f>
        <v>#N/A</v>
      </c>
      <c r="B3514" t="e">
        <f ca="1">IF('Шестипредметные наборы'!$G124 &gt;=Параметры!$A$2,"{"&amp;'Шестипредметные наборы'!A124&amp;"}","")</f>
        <v>#N/A</v>
      </c>
      <c r="C3514" t="e">
        <f ca="1">'Шестипредметные наборы'!$G124/COUNT('Список покупок'!$A$2:$A$31)</f>
        <v>#N/A</v>
      </c>
      <c r="D3514" t="e">
        <f ca="1">'Шестипредметные наборы'!$G124/INDIRECT(ADDRESS(MATCH(A3514,Таблицы!$AB$3:$AB$254)+1,6,,,Таблицы!$AB$1))</f>
        <v>#N/A</v>
      </c>
      <c r="E3514" s="5" t="e">
        <f t="shared" ca="1" si="54"/>
        <v>#N/A</v>
      </c>
    </row>
    <row r="3515" spans="1:5" hidden="1" x14ac:dyDescent="0.3">
      <c r="A3515" t="e">
        <f ca="1">IF('Шестипредметные наборы'!$G125 &gt;=Параметры!$A$2,"{"&amp;'Шестипредметные наборы'!B125&amp;", "&amp;'Шестипредметные наборы'!C125&amp;", "&amp;'Шестипредметные наборы'!D125&amp;", "&amp;'Шестипредметные наборы'!E125&amp;", "&amp;'Шестипредметные наборы'!F125&amp;"}","")</f>
        <v>#N/A</v>
      </c>
      <c r="B3515" t="e">
        <f ca="1">IF('Шестипредметные наборы'!$G125 &gt;=Параметры!$A$2,"{"&amp;'Шестипредметные наборы'!A125&amp;"}","")</f>
        <v>#N/A</v>
      </c>
      <c r="C3515" t="e">
        <f ca="1">'Шестипредметные наборы'!$G125/COUNT('Список покупок'!$A$2:$A$31)</f>
        <v>#N/A</v>
      </c>
      <c r="D3515" t="e">
        <f ca="1">'Шестипредметные наборы'!$G125/INDIRECT(ADDRESS(MATCH(A3515,Таблицы!$AB$3:$AB$254)+1,6,,,Таблицы!$AB$1))</f>
        <v>#N/A</v>
      </c>
      <c r="E3515" s="5" t="e">
        <f t="shared" ca="1" si="54"/>
        <v>#N/A</v>
      </c>
    </row>
    <row r="3516" spans="1:5" hidden="1" x14ac:dyDescent="0.3">
      <c r="A3516" t="e">
        <f ca="1">IF('Шестипредметные наборы'!$G126 &gt;=Параметры!$A$2,"{"&amp;'Шестипредметные наборы'!B126&amp;", "&amp;'Шестипредметные наборы'!C126&amp;", "&amp;'Шестипредметные наборы'!D126&amp;", "&amp;'Шестипредметные наборы'!E126&amp;", "&amp;'Шестипредметные наборы'!F126&amp;"}","")</f>
        <v>#N/A</v>
      </c>
      <c r="B3516" t="e">
        <f ca="1">IF('Шестипредметные наборы'!$G126 &gt;=Параметры!$A$2,"{"&amp;'Шестипредметные наборы'!A126&amp;"}","")</f>
        <v>#N/A</v>
      </c>
      <c r="C3516" t="e">
        <f ca="1">'Шестипредметные наборы'!$G126/COUNT('Список покупок'!$A$2:$A$31)</f>
        <v>#N/A</v>
      </c>
      <c r="D3516" t="e">
        <f ca="1">'Шестипредметные наборы'!$G126/INDIRECT(ADDRESS(MATCH(A3516,Таблицы!$AB$3:$AB$254)+1,6,,,Таблицы!$AB$1))</f>
        <v>#N/A</v>
      </c>
      <c r="E3516" s="5" t="e">
        <f t="shared" ca="1" si="54"/>
        <v>#N/A</v>
      </c>
    </row>
    <row r="3517" spans="1:5" hidden="1" x14ac:dyDescent="0.3">
      <c r="A3517" t="e">
        <f ca="1">IF('Шестипредметные наборы'!$G127 &gt;=Параметры!$A$2,"{"&amp;'Шестипредметные наборы'!B127&amp;", "&amp;'Шестипредметные наборы'!C127&amp;", "&amp;'Шестипредметные наборы'!D127&amp;", "&amp;'Шестипредметные наборы'!E127&amp;", "&amp;'Шестипредметные наборы'!F127&amp;"}","")</f>
        <v>#N/A</v>
      </c>
      <c r="B3517" t="e">
        <f ca="1">IF('Шестипредметные наборы'!$G127 &gt;=Параметры!$A$2,"{"&amp;'Шестипредметные наборы'!A127&amp;"}","")</f>
        <v>#N/A</v>
      </c>
      <c r="C3517" t="e">
        <f ca="1">'Шестипредметные наборы'!$G127/COUNT('Список покупок'!$A$2:$A$31)</f>
        <v>#N/A</v>
      </c>
      <c r="D3517" t="e">
        <f ca="1">'Шестипредметные наборы'!$G127/INDIRECT(ADDRESS(MATCH(A3517,Таблицы!$AB$3:$AB$254)+1,6,,,Таблицы!$AB$1))</f>
        <v>#N/A</v>
      </c>
      <c r="E3517" s="5" t="e">
        <f t="shared" ca="1" si="54"/>
        <v>#N/A</v>
      </c>
    </row>
    <row r="3518" spans="1:5" hidden="1" x14ac:dyDescent="0.3">
      <c r="A3518" t="e">
        <f ca="1">IF('Шестипредметные наборы'!$G128 &gt;=Параметры!$A$2,"{"&amp;'Шестипредметные наборы'!B128&amp;", "&amp;'Шестипредметные наборы'!C128&amp;", "&amp;'Шестипредметные наборы'!D128&amp;", "&amp;'Шестипредметные наборы'!E128&amp;", "&amp;'Шестипредметные наборы'!F128&amp;"}","")</f>
        <v>#N/A</v>
      </c>
      <c r="B3518" t="e">
        <f ca="1">IF('Шестипредметные наборы'!$G128 &gt;=Параметры!$A$2,"{"&amp;'Шестипредметные наборы'!A128&amp;"}","")</f>
        <v>#N/A</v>
      </c>
      <c r="C3518" t="e">
        <f ca="1">'Шестипредметные наборы'!$G128/COUNT('Список покупок'!$A$2:$A$31)</f>
        <v>#N/A</v>
      </c>
      <c r="D3518" t="e">
        <f ca="1">'Шестипредметные наборы'!$G128/INDIRECT(ADDRESS(MATCH(A3518,Таблицы!$AB$3:$AB$254)+1,6,,,Таблицы!$AB$1))</f>
        <v>#N/A</v>
      </c>
      <c r="E3518" s="5" t="e">
        <f t="shared" ca="1" si="54"/>
        <v>#N/A</v>
      </c>
    </row>
    <row r="3519" spans="1:5" hidden="1" x14ac:dyDescent="0.3">
      <c r="A3519" t="e">
        <f ca="1">IF('Шестипредметные наборы'!$G129 &gt;=Параметры!$A$2,"{"&amp;'Шестипредметные наборы'!B129&amp;", "&amp;'Шестипредметные наборы'!C129&amp;", "&amp;'Шестипредметные наборы'!D129&amp;", "&amp;'Шестипредметные наборы'!E129&amp;", "&amp;'Шестипредметные наборы'!F129&amp;"}","")</f>
        <v>#N/A</v>
      </c>
      <c r="B3519" t="e">
        <f ca="1">IF('Шестипредметные наборы'!$G129 &gt;=Параметры!$A$2,"{"&amp;'Шестипредметные наборы'!A129&amp;"}","")</f>
        <v>#N/A</v>
      </c>
      <c r="C3519" t="e">
        <f ca="1">'Шестипредметные наборы'!$G129/COUNT('Список покупок'!$A$2:$A$31)</f>
        <v>#N/A</v>
      </c>
      <c r="D3519" t="e">
        <f ca="1">'Шестипредметные наборы'!$G129/INDIRECT(ADDRESS(MATCH(A3519,Таблицы!$AB$3:$AB$254)+1,6,,,Таблицы!$AB$1))</f>
        <v>#N/A</v>
      </c>
      <c r="E3519" s="5" t="e">
        <f t="shared" ca="1" si="54"/>
        <v>#N/A</v>
      </c>
    </row>
    <row r="3520" spans="1:5" hidden="1" x14ac:dyDescent="0.3">
      <c r="A3520" t="e">
        <f ca="1">IF('Шестипредметные наборы'!$G130 &gt;=Параметры!$A$2,"{"&amp;'Шестипредметные наборы'!B130&amp;", "&amp;'Шестипредметные наборы'!C130&amp;", "&amp;'Шестипредметные наборы'!D130&amp;", "&amp;'Шестипредметные наборы'!E130&amp;", "&amp;'Шестипредметные наборы'!F130&amp;"}","")</f>
        <v>#N/A</v>
      </c>
      <c r="B3520" t="e">
        <f ca="1">IF('Шестипредметные наборы'!$G130 &gt;=Параметры!$A$2,"{"&amp;'Шестипредметные наборы'!A130&amp;"}","")</f>
        <v>#N/A</v>
      </c>
      <c r="C3520" t="e">
        <f ca="1">'Шестипредметные наборы'!$G130/COUNT('Список покупок'!$A$2:$A$31)</f>
        <v>#N/A</v>
      </c>
      <c r="D3520" t="e">
        <f ca="1">'Шестипредметные наборы'!$G130/INDIRECT(ADDRESS(MATCH(A3520,Таблицы!$AB$3:$AB$254)+1,6,,,Таблицы!$AB$1))</f>
        <v>#N/A</v>
      </c>
      <c r="E3520" s="5" t="e">
        <f t="shared" ca="1" si="54"/>
        <v>#N/A</v>
      </c>
    </row>
    <row r="3521" spans="1:5" hidden="1" x14ac:dyDescent="0.3">
      <c r="A3521" t="e">
        <f ca="1">IF('Шестипредметные наборы'!$G131 &gt;=Параметры!$A$2,"{"&amp;'Шестипредметные наборы'!B131&amp;", "&amp;'Шестипредметные наборы'!C131&amp;", "&amp;'Шестипредметные наборы'!D131&amp;", "&amp;'Шестипредметные наборы'!E131&amp;", "&amp;'Шестипредметные наборы'!F131&amp;"}","")</f>
        <v>#N/A</v>
      </c>
      <c r="B3521" t="e">
        <f ca="1">IF('Шестипредметные наборы'!$G131 &gt;=Параметры!$A$2,"{"&amp;'Шестипредметные наборы'!A131&amp;"}","")</f>
        <v>#N/A</v>
      </c>
      <c r="C3521" t="e">
        <f ca="1">'Шестипредметные наборы'!$G131/COUNT('Список покупок'!$A$2:$A$31)</f>
        <v>#N/A</v>
      </c>
      <c r="D3521" t="e">
        <f ca="1">'Шестипредметные наборы'!$G131/INDIRECT(ADDRESS(MATCH(A3521,Таблицы!$AB$3:$AB$254)+1,6,,,Таблицы!$AB$1))</f>
        <v>#N/A</v>
      </c>
      <c r="E3521" s="5" t="e">
        <f t="shared" ca="1" si="54"/>
        <v>#N/A</v>
      </c>
    </row>
    <row r="3522" spans="1:5" hidden="1" x14ac:dyDescent="0.3">
      <c r="A3522" t="e">
        <f ca="1">IF('Шестипредметные наборы'!$G132 &gt;=Параметры!$A$2,"{"&amp;'Шестипредметные наборы'!B132&amp;", "&amp;'Шестипредметные наборы'!C132&amp;", "&amp;'Шестипредметные наборы'!D132&amp;", "&amp;'Шестипредметные наборы'!E132&amp;", "&amp;'Шестипредметные наборы'!F132&amp;"}","")</f>
        <v>#N/A</v>
      </c>
      <c r="B3522" t="e">
        <f ca="1">IF('Шестипредметные наборы'!$G132 &gt;=Параметры!$A$2,"{"&amp;'Шестипредметные наборы'!A132&amp;"}","")</f>
        <v>#N/A</v>
      </c>
      <c r="C3522" t="e">
        <f ca="1">'Шестипредметные наборы'!$G132/COUNT('Список покупок'!$A$2:$A$31)</f>
        <v>#N/A</v>
      </c>
      <c r="D3522" t="e">
        <f ca="1">'Шестипредметные наборы'!$G132/INDIRECT(ADDRESS(MATCH(A3522,Таблицы!$AB$3:$AB$254)+1,6,,,Таблицы!$AB$1))</f>
        <v>#N/A</v>
      </c>
      <c r="E3522" s="5" t="e">
        <f t="shared" ca="1" si="54"/>
        <v>#N/A</v>
      </c>
    </row>
    <row r="3523" spans="1:5" hidden="1" x14ac:dyDescent="0.3">
      <c r="A3523" t="e">
        <f ca="1">IF('Шестипредметные наборы'!$G133 &gt;=Параметры!$A$2,"{"&amp;'Шестипредметные наборы'!B133&amp;", "&amp;'Шестипредметные наборы'!C133&amp;", "&amp;'Шестипредметные наборы'!D133&amp;", "&amp;'Шестипредметные наборы'!E133&amp;", "&amp;'Шестипредметные наборы'!F133&amp;"}","")</f>
        <v>#N/A</v>
      </c>
      <c r="B3523" t="e">
        <f ca="1">IF('Шестипредметные наборы'!$G133 &gt;=Параметры!$A$2,"{"&amp;'Шестипредметные наборы'!A133&amp;"}","")</f>
        <v>#N/A</v>
      </c>
      <c r="C3523" t="e">
        <f ca="1">'Шестипредметные наборы'!$G133/COUNT('Список покупок'!$A$2:$A$31)</f>
        <v>#N/A</v>
      </c>
      <c r="D3523" t="e">
        <f ca="1">'Шестипредметные наборы'!$G133/INDIRECT(ADDRESS(MATCH(A3523,Таблицы!$AB$3:$AB$254)+1,6,,,Таблицы!$AB$1))</f>
        <v>#N/A</v>
      </c>
      <c r="E3523" s="5" t="e">
        <f t="shared" ca="1" si="54"/>
        <v>#N/A</v>
      </c>
    </row>
    <row r="3524" spans="1:5" hidden="1" x14ac:dyDescent="0.3">
      <c r="A3524" t="e">
        <f ca="1">IF('Шестипредметные наборы'!$G134 &gt;=Параметры!$A$2,"{"&amp;'Шестипредметные наборы'!B134&amp;", "&amp;'Шестипредметные наборы'!C134&amp;", "&amp;'Шестипредметные наборы'!D134&amp;", "&amp;'Шестипредметные наборы'!E134&amp;", "&amp;'Шестипредметные наборы'!F134&amp;"}","")</f>
        <v>#N/A</v>
      </c>
      <c r="B3524" t="e">
        <f ca="1">IF('Шестипредметные наборы'!$G134 &gt;=Параметры!$A$2,"{"&amp;'Шестипредметные наборы'!A134&amp;"}","")</f>
        <v>#N/A</v>
      </c>
      <c r="C3524" t="e">
        <f ca="1">'Шестипредметные наборы'!$G134/COUNT('Список покупок'!$A$2:$A$31)</f>
        <v>#N/A</v>
      </c>
      <c r="D3524" t="e">
        <f ca="1">'Шестипредметные наборы'!$G134/INDIRECT(ADDRESS(MATCH(A3524,Таблицы!$AB$3:$AB$254)+1,6,,,Таблицы!$AB$1))</f>
        <v>#N/A</v>
      </c>
      <c r="E3524" s="5" t="e">
        <f t="shared" ca="1" si="54"/>
        <v>#N/A</v>
      </c>
    </row>
    <row r="3525" spans="1:5" hidden="1" x14ac:dyDescent="0.3">
      <c r="A3525" t="e">
        <f ca="1">IF('Шестипредметные наборы'!$G135 &gt;=Параметры!$A$2,"{"&amp;'Шестипредметные наборы'!B135&amp;", "&amp;'Шестипредметные наборы'!C135&amp;", "&amp;'Шестипредметные наборы'!D135&amp;", "&amp;'Шестипредметные наборы'!E135&amp;", "&amp;'Шестипредметные наборы'!F135&amp;"}","")</f>
        <v>#N/A</v>
      </c>
      <c r="B3525" t="e">
        <f ca="1">IF('Шестипредметные наборы'!$G135 &gt;=Параметры!$A$2,"{"&amp;'Шестипредметные наборы'!A135&amp;"}","")</f>
        <v>#N/A</v>
      </c>
      <c r="C3525" t="e">
        <f ca="1">'Шестипредметные наборы'!$G135/COUNT('Список покупок'!$A$2:$A$31)</f>
        <v>#N/A</v>
      </c>
      <c r="D3525" t="e">
        <f ca="1">'Шестипредметные наборы'!$G135/INDIRECT(ADDRESS(MATCH(A3525,Таблицы!$AB$3:$AB$254)+1,6,,,Таблицы!$AB$1))</f>
        <v>#N/A</v>
      </c>
      <c r="E3525" s="5" t="e">
        <f t="shared" ref="E3525:E3588" ca="1" si="55">C3525*D3525</f>
        <v>#N/A</v>
      </c>
    </row>
    <row r="3526" spans="1:5" hidden="1" x14ac:dyDescent="0.3">
      <c r="A3526" t="e">
        <f ca="1">IF('Шестипредметные наборы'!$G136 &gt;=Параметры!$A$2,"{"&amp;'Шестипредметные наборы'!B136&amp;", "&amp;'Шестипредметные наборы'!C136&amp;", "&amp;'Шестипредметные наборы'!D136&amp;", "&amp;'Шестипредметные наборы'!E136&amp;", "&amp;'Шестипредметные наборы'!F136&amp;"}","")</f>
        <v>#N/A</v>
      </c>
      <c r="B3526" t="e">
        <f ca="1">IF('Шестипредметные наборы'!$G136 &gt;=Параметры!$A$2,"{"&amp;'Шестипредметные наборы'!A136&amp;"}","")</f>
        <v>#N/A</v>
      </c>
      <c r="C3526" t="e">
        <f ca="1">'Шестипредметные наборы'!$G136/COUNT('Список покупок'!$A$2:$A$31)</f>
        <v>#N/A</v>
      </c>
      <c r="D3526" t="e">
        <f ca="1">'Шестипредметные наборы'!$G136/INDIRECT(ADDRESS(MATCH(A3526,Таблицы!$AB$3:$AB$254)+1,6,,,Таблицы!$AB$1))</f>
        <v>#N/A</v>
      </c>
      <c r="E3526" s="5" t="e">
        <f t="shared" ca="1" si="55"/>
        <v>#N/A</v>
      </c>
    </row>
    <row r="3527" spans="1:5" hidden="1" x14ac:dyDescent="0.3">
      <c r="A3527" t="e">
        <f ca="1">IF('Шестипредметные наборы'!$G137 &gt;=Параметры!$A$2,"{"&amp;'Шестипредметные наборы'!B137&amp;", "&amp;'Шестипредметные наборы'!C137&amp;", "&amp;'Шестипредметные наборы'!D137&amp;", "&amp;'Шестипредметные наборы'!E137&amp;", "&amp;'Шестипредметные наборы'!F137&amp;"}","")</f>
        <v>#N/A</v>
      </c>
      <c r="B3527" t="e">
        <f ca="1">IF('Шестипредметные наборы'!$G137 &gt;=Параметры!$A$2,"{"&amp;'Шестипредметные наборы'!A137&amp;"}","")</f>
        <v>#N/A</v>
      </c>
      <c r="C3527" t="e">
        <f ca="1">'Шестипредметные наборы'!$G137/COUNT('Список покупок'!$A$2:$A$31)</f>
        <v>#N/A</v>
      </c>
      <c r="D3527" t="e">
        <f ca="1">'Шестипредметные наборы'!$G137/INDIRECT(ADDRESS(MATCH(A3527,Таблицы!$AB$3:$AB$254)+1,6,,,Таблицы!$AB$1))</f>
        <v>#N/A</v>
      </c>
      <c r="E3527" s="5" t="e">
        <f t="shared" ca="1" si="55"/>
        <v>#N/A</v>
      </c>
    </row>
    <row r="3528" spans="1:5" hidden="1" x14ac:dyDescent="0.3">
      <c r="A3528" t="e">
        <f ca="1">IF('Шестипредметные наборы'!$G138 &gt;=Параметры!$A$2,"{"&amp;'Шестипредметные наборы'!B138&amp;", "&amp;'Шестипредметные наборы'!C138&amp;", "&amp;'Шестипредметные наборы'!D138&amp;", "&amp;'Шестипредметные наборы'!E138&amp;", "&amp;'Шестипредметные наборы'!F138&amp;"}","")</f>
        <v>#N/A</v>
      </c>
      <c r="B3528" t="e">
        <f ca="1">IF('Шестипредметные наборы'!$G138 &gt;=Параметры!$A$2,"{"&amp;'Шестипредметные наборы'!A138&amp;"}","")</f>
        <v>#N/A</v>
      </c>
      <c r="C3528" t="e">
        <f ca="1">'Шестипредметные наборы'!$G138/COUNT('Список покупок'!$A$2:$A$31)</f>
        <v>#N/A</v>
      </c>
      <c r="D3528" t="e">
        <f ca="1">'Шестипредметные наборы'!$G138/INDIRECT(ADDRESS(MATCH(A3528,Таблицы!$AB$3:$AB$254)+1,6,,,Таблицы!$AB$1))</f>
        <v>#N/A</v>
      </c>
      <c r="E3528" s="5" t="e">
        <f t="shared" ca="1" si="55"/>
        <v>#N/A</v>
      </c>
    </row>
    <row r="3529" spans="1:5" hidden="1" x14ac:dyDescent="0.3">
      <c r="A3529" t="e">
        <f ca="1">IF('Шестипредметные наборы'!$G139 &gt;=Параметры!$A$2,"{"&amp;'Шестипредметные наборы'!B139&amp;", "&amp;'Шестипредметные наборы'!C139&amp;", "&amp;'Шестипредметные наборы'!D139&amp;", "&amp;'Шестипредметные наборы'!E139&amp;", "&amp;'Шестипредметные наборы'!F139&amp;"}","")</f>
        <v>#N/A</v>
      </c>
      <c r="B3529" t="e">
        <f ca="1">IF('Шестипредметные наборы'!$G139 &gt;=Параметры!$A$2,"{"&amp;'Шестипредметные наборы'!A139&amp;"}","")</f>
        <v>#N/A</v>
      </c>
      <c r="C3529" t="e">
        <f ca="1">'Шестипредметные наборы'!$G139/COUNT('Список покупок'!$A$2:$A$31)</f>
        <v>#N/A</v>
      </c>
      <c r="D3529" t="e">
        <f ca="1">'Шестипредметные наборы'!$G139/INDIRECT(ADDRESS(MATCH(A3529,Таблицы!$AB$3:$AB$254)+1,6,,,Таблицы!$AB$1))</f>
        <v>#N/A</v>
      </c>
      <c r="E3529" s="5" t="e">
        <f t="shared" ca="1" si="55"/>
        <v>#N/A</v>
      </c>
    </row>
    <row r="3530" spans="1:5" hidden="1" x14ac:dyDescent="0.3">
      <c r="A3530" t="e">
        <f ca="1">IF('Шестипредметные наборы'!$G140 &gt;=Параметры!$A$2,"{"&amp;'Шестипредметные наборы'!B140&amp;", "&amp;'Шестипредметные наборы'!C140&amp;", "&amp;'Шестипредметные наборы'!D140&amp;", "&amp;'Шестипредметные наборы'!E140&amp;", "&amp;'Шестипредметные наборы'!F140&amp;"}","")</f>
        <v>#N/A</v>
      </c>
      <c r="B3530" t="e">
        <f ca="1">IF('Шестипредметные наборы'!$G140 &gt;=Параметры!$A$2,"{"&amp;'Шестипредметные наборы'!A140&amp;"}","")</f>
        <v>#N/A</v>
      </c>
      <c r="C3530" t="e">
        <f ca="1">'Шестипредметные наборы'!$G140/COUNT('Список покупок'!$A$2:$A$31)</f>
        <v>#N/A</v>
      </c>
      <c r="D3530" t="e">
        <f ca="1">'Шестипредметные наборы'!$G140/INDIRECT(ADDRESS(MATCH(A3530,Таблицы!$AB$3:$AB$254)+1,6,,,Таблицы!$AB$1))</f>
        <v>#N/A</v>
      </c>
      <c r="E3530" s="5" t="e">
        <f t="shared" ca="1" si="55"/>
        <v>#N/A</v>
      </c>
    </row>
    <row r="3531" spans="1:5" hidden="1" x14ac:dyDescent="0.3">
      <c r="A3531" t="e">
        <f ca="1">IF('Шестипредметные наборы'!$G141 &gt;=Параметры!$A$2,"{"&amp;'Шестипредметные наборы'!B141&amp;", "&amp;'Шестипредметные наборы'!C141&amp;", "&amp;'Шестипредметные наборы'!D141&amp;", "&amp;'Шестипредметные наборы'!E141&amp;", "&amp;'Шестипредметные наборы'!F141&amp;"}","")</f>
        <v>#N/A</v>
      </c>
      <c r="B3531" t="e">
        <f ca="1">IF('Шестипредметные наборы'!$G141 &gt;=Параметры!$A$2,"{"&amp;'Шестипредметные наборы'!A141&amp;"}","")</f>
        <v>#N/A</v>
      </c>
      <c r="C3531" t="e">
        <f ca="1">'Шестипредметные наборы'!$G141/COUNT('Список покупок'!$A$2:$A$31)</f>
        <v>#N/A</v>
      </c>
      <c r="D3531" t="e">
        <f ca="1">'Шестипредметные наборы'!$G141/INDIRECT(ADDRESS(MATCH(A3531,Таблицы!$AB$3:$AB$254)+1,6,,,Таблицы!$AB$1))</f>
        <v>#N/A</v>
      </c>
      <c r="E3531" s="5" t="e">
        <f t="shared" ca="1" si="55"/>
        <v>#N/A</v>
      </c>
    </row>
    <row r="3532" spans="1:5" hidden="1" x14ac:dyDescent="0.3">
      <c r="A3532" t="e">
        <f ca="1">IF('Шестипредметные наборы'!$G142 &gt;=Параметры!$A$2,"{"&amp;'Шестипредметные наборы'!B142&amp;", "&amp;'Шестипредметные наборы'!C142&amp;", "&amp;'Шестипредметные наборы'!D142&amp;", "&amp;'Шестипредметные наборы'!E142&amp;", "&amp;'Шестипредметные наборы'!F142&amp;"}","")</f>
        <v>#N/A</v>
      </c>
      <c r="B3532" t="e">
        <f ca="1">IF('Шестипредметные наборы'!$G142 &gt;=Параметры!$A$2,"{"&amp;'Шестипредметные наборы'!A142&amp;"}","")</f>
        <v>#N/A</v>
      </c>
      <c r="C3532" t="e">
        <f ca="1">'Шестипредметные наборы'!$G142/COUNT('Список покупок'!$A$2:$A$31)</f>
        <v>#N/A</v>
      </c>
      <c r="D3532" t="e">
        <f ca="1">'Шестипредметные наборы'!$G142/INDIRECT(ADDRESS(MATCH(A3532,Таблицы!$AB$3:$AB$254)+1,6,,,Таблицы!$AB$1))</f>
        <v>#N/A</v>
      </c>
      <c r="E3532" s="5" t="e">
        <f t="shared" ca="1" si="55"/>
        <v>#N/A</v>
      </c>
    </row>
    <row r="3533" spans="1:5" hidden="1" x14ac:dyDescent="0.3">
      <c r="A3533" t="e">
        <f ca="1">IF('Шестипредметные наборы'!$G143 &gt;=Параметры!$A$2,"{"&amp;'Шестипредметные наборы'!B143&amp;", "&amp;'Шестипредметные наборы'!C143&amp;", "&amp;'Шестипредметные наборы'!D143&amp;", "&amp;'Шестипредметные наборы'!E143&amp;", "&amp;'Шестипредметные наборы'!F143&amp;"}","")</f>
        <v>#N/A</v>
      </c>
      <c r="B3533" t="e">
        <f ca="1">IF('Шестипредметные наборы'!$G143 &gt;=Параметры!$A$2,"{"&amp;'Шестипредметные наборы'!A143&amp;"}","")</f>
        <v>#N/A</v>
      </c>
      <c r="C3533" t="e">
        <f ca="1">'Шестипредметные наборы'!$G143/COUNT('Список покупок'!$A$2:$A$31)</f>
        <v>#N/A</v>
      </c>
      <c r="D3533" t="e">
        <f ca="1">'Шестипредметные наборы'!$G143/INDIRECT(ADDRESS(MATCH(A3533,Таблицы!$AB$3:$AB$254)+1,6,,,Таблицы!$AB$1))</f>
        <v>#N/A</v>
      </c>
      <c r="E3533" s="5" t="e">
        <f t="shared" ca="1" si="55"/>
        <v>#N/A</v>
      </c>
    </row>
    <row r="3534" spans="1:5" hidden="1" x14ac:dyDescent="0.3">
      <c r="A3534" t="e">
        <f ca="1">IF('Шестипредметные наборы'!$G144 &gt;=Параметры!$A$2,"{"&amp;'Шестипредметные наборы'!B144&amp;", "&amp;'Шестипредметные наборы'!C144&amp;", "&amp;'Шестипредметные наборы'!D144&amp;", "&amp;'Шестипредметные наборы'!E144&amp;", "&amp;'Шестипредметные наборы'!F144&amp;"}","")</f>
        <v>#N/A</v>
      </c>
      <c r="B3534" t="e">
        <f ca="1">IF('Шестипредметные наборы'!$G144 &gt;=Параметры!$A$2,"{"&amp;'Шестипредметные наборы'!A144&amp;"}","")</f>
        <v>#N/A</v>
      </c>
      <c r="C3534" t="e">
        <f ca="1">'Шестипредметные наборы'!$G144/COUNT('Список покупок'!$A$2:$A$31)</f>
        <v>#N/A</v>
      </c>
      <c r="D3534" t="e">
        <f ca="1">'Шестипредметные наборы'!$G144/INDIRECT(ADDRESS(MATCH(A3534,Таблицы!$AB$3:$AB$254)+1,6,,,Таблицы!$AB$1))</f>
        <v>#N/A</v>
      </c>
      <c r="E3534" s="5" t="e">
        <f t="shared" ca="1" si="55"/>
        <v>#N/A</v>
      </c>
    </row>
    <row r="3535" spans="1:5" hidden="1" x14ac:dyDescent="0.3">
      <c r="A3535" t="e">
        <f ca="1">IF('Шестипредметные наборы'!$G145 &gt;=Параметры!$A$2,"{"&amp;'Шестипредметные наборы'!B145&amp;", "&amp;'Шестипредметные наборы'!C145&amp;", "&amp;'Шестипредметные наборы'!D145&amp;", "&amp;'Шестипредметные наборы'!E145&amp;", "&amp;'Шестипредметные наборы'!F145&amp;"}","")</f>
        <v>#N/A</v>
      </c>
      <c r="B3535" t="e">
        <f ca="1">IF('Шестипредметные наборы'!$G145 &gt;=Параметры!$A$2,"{"&amp;'Шестипредметные наборы'!A145&amp;"}","")</f>
        <v>#N/A</v>
      </c>
      <c r="C3535" t="e">
        <f ca="1">'Шестипредметные наборы'!$G145/COUNT('Список покупок'!$A$2:$A$31)</f>
        <v>#N/A</v>
      </c>
      <c r="D3535" t="e">
        <f ca="1">'Шестипредметные наборы'!$G145/INDIRECT(ADDRESS(MATCH(A3535,Таблицы!$AB$3:$AB$254)+1,6,,,Таблицы!$AB$1))</f>
        <v>#N/A</v>
      </c>
      <c r="E3535" s="5" t="e">
        <f t="shared" ca="1" si="55"/>
        <v>#N/A</v>
      </c>
    </row>
    <row r="3536" spans="1:5" hidden="1" x14ac:dyDescent="0.3">
      <c r="A3536" t="e">
        <f ca="1">IF('Шестипредметные наборы'!$G146 &gt;=Параметры!$A$2,"{"&amp;'Шестипредметные наборы'!B146&amp;", "&amp;'Шестипредметные наборы'!C146&amp;", "&amp;'Шестипредметные наборы'!D146&amp;", "&amp;'Шестипредметные наборы'!E146&amp;", "&amp;'Шестипредметные наборы'!F146&amp;"}","")</f>
        <v>#N/A</v>
      </c>
      <c r="B3536" t="e">
        <f ca="1">IF('Шестипредметные наборы'!$G146 &gt;=Параметры!$A$2,"{"&amp;'Шестипредметные наборы'!A146&amp;"}","")</f>
        <v>#N/A</v>
      </c>
      <c r="C3536" t="e">
        <f ca="1">'Шестипредметные наборы'!$G146/COUNT('Список покупок'!$A$2:$A$31)</f>
        <v>#N/A</v>
      </c>
      <c r="D3536" t="e">
        <f ca="1">'Шестипредметные наборы'!$G146/INDIRECT(ADDRESS(MATCH(A3536,Таблицы!$AB$3:$AB$254)+1,6,,,Таблицы!$AB$1))</f>
        <v>#N/A</v>
      </c>
      <c r="E3536" s="5" t="e">
        <f t="shared" ca="1" si="55"/>
        <v>#N/A</v>
      </c>
    </row>
    <row r="3537" spans="1:5" hidden="1" x14ac:dyDescent="0.3">
      <c r="A3537" t="e">
        <f ca="1">IF('Шестипредметные наборы'!$G147 &gt;=Параметры!$A$2,"{"&amp;'Шестипредметные наборы'!B147&amp;", "&amp;'Шестипредметные наборы'!C147&amp;", "&amp;'Шестипредметные наборы'!D147&amp;", "&amp;'Шестипредметные наборы'!E147&amp;", "&amp;'Шестипредметные наборы'!F147&amp;"}","")</f>
        <v>#N/A</v>
      </c>
      <c r="B3537" t="e">
        <f ca="1">IF('Шестипредметные наборы'!$G147 &gt;=Параметры!$A$2,"{"&amp;'Шестипредметные наборы'!A147&amp;"}","")</f>
        <v>#N/A</v>
      </c>
      <c r="C3537" t="e">
        <f ca="1">'Шестипредметные наборы'!$G147/COUNT('Список покупок'!$A$2:$A$31)</f>
        <v>#N/A</v>
      </c>
      <c r="D3537" t="e">
        <f ca="1">'Шестипредметные наборы'!$G147/INDIRECT(ADDRESS(MATCH(A3537,Таблицы!$AB$3:$AB$254)+1,6,,,Таблицы!$AB$1))</f>
        <v>#N/A</v>
      </c>
      <c r="E3537" s="5" t="e">
        <f t="shared" ca="1" si="55"/>
        <v>#N/A</v>
      </c>
    </row>
    <row r="3538" spans="1:5" hidden="1" x14ac:dyDescent="0.3">
      <c r="A3538" t="e">
        <f ca="1">IF('Шестипредметные наборы'!$G148 &gt;=Параметры!$A$2,"{"&amp;'Шестипредметные наборы'!B148&amp;", "&amp;'Шестипредметные наборы'!C148&amp;", "&amp;'Шестипредметные наборы'!D148&amp;", "&amp;'Шестипредметные наборы'!E148&amp;", "&amp;'Шестипредметные наборы'!F148&amp;"}","")</f>
        <v>#N/A</v>
      </c>
      <c r="B3538" t="e">
        <f ca="1">IF('Шестипредметные наборы'!$G148 &gt;=Параметры!$A$2,"{"&amp;'Шестипредметные наборы'!A148&amp;"}","")</f>
        <v>#N/A</v>
      </c>
      <c r="C3538" t="e">
        <f ca="1">'Шестипредметные наборы'!$G148/COUNT('Список покупок'!$A$2:$A$31)</f>
        <v>#N/A</v>
      </c>
      <c r="D3538" t="e">
        <f ca="1">'Шестипредметные наборы'!$G148/INDIRECT(ADDRESS(MATCH(A3538,Таблицы!$AB$3:$AB$254)+1,6,,,Таблицы!$AB$1))</f>
        <v>#N/A</v>
      </c>
      <c r="E3538" s="5" t="e">
        <f t="shared" ca="1" si="55"/>
        <v>#N/A</v>
      </c>
    </row>
    <row r="3539" spans="1:5" hidden="1" x14ac:dyDescent="0.3">
      <c r="A3539" t="e">
        <f ca="1">IF('Шестипредметные наборы'!$G149 &gt;=Параметры!$A$2,"{"&amp;'Шестипредметные наборы'!B149&amp;", "&amp;'Шестипредметные наборы'!C149&amp;", "&amp;'Шестипредметные наборы'!D149&amp;", "&amp;'Шестипредметные наборы'!E149&amp;", "&amp;'Шестипредметные наборы'!F149&amp;"}","")</f>
        <v>#N/A</v>
      </c>
      <c r="B3539" t="e">
        <f ca="1">IF('Шестипредметные наборы'!$G149 &gt;=Параметры!$A$2,"{"&amp;'Шестипредметные наборы'!A149&amp;"}","")</f>
        <v>#N/A</v>
      </c>
      <c r="C3539" t="e">
        <f ca="1">'Шестипредметные наборы'!$G149/COUNT('Список покупок'!$A$2:$A$31)</f>
        <v>#N/A</v>
      </c>
      <c r="D3539" t="e">
        <f ca="1">'Шестипредметные наборы'!$G149/INDIRECT(ADDRESS(MATCH(A3539,Таблицы!$AB$3:$AB$254)+1,6,,,Таблицы!$AB$1))</f>
        <v>#N/A</v>
      </c>
      <c r="E3539" s="5" t="e">
        <f t="shared" ca="1" si="55"/>
        <v>#N/A</v>
      </c>
    </row>
    <row r="3540" spans="1:5" hidden="1" x14ac:dyDescent="0.3">
      <c r="A3540" t="e">
        <f ca="1">IF('Шестипредметные наборы'!$G150 &gt;=Параметры!$A$2,"{"&amp;'Шестипредметные наборы'!B150&amp;", "&amp;'Шестипредметные наборы'!C150&amp;", "&amp;'Шестипредметные наборы'!D150&amp;", "&amp;'Шестипредметные наборы'!E150&amp;", "&amp;'Шестипредметные наборы'!F150&amp;"}","")</f>
        <v>#N/A</v>
      </c>
      <c r="B3540" t="e">
        <f ca="1">IF('Шестипредметные наборы'!$G150 &gt;=Параметры!$A$2,"{"&amp;'Шестипредметные наборы'!A150&amp;"}","")</f>
        <v>#N/A</v>
      </c>
      <c r="C3540" t="e">
        <f ca="1">'Шестипредметные наборы'!$G150/COUNT('Список покупок'!$A$2:$A$31)</f>
        <v>#N/A</v>
      </c>
      <c r="D3540" t="e">
        <f ca="1">'Шестипредметные наборы'!$G150/INDIRECT(ADDRESS(MATCH(A3540,Таблицы!$AB$3:$AB$254)+1,6,,,Таблицы!$AB$1))</f>
        <v>#N/A</v>
      </c>
      <c r="E3540" s="5" t="e">
        <f t="shared" ca="1" si="55"/>
        <v>#N/A</v>
      </c>
    </row>
    <row r="3541" spans="1:5" hidden="1" x14ac:dyDescent="0.3">
      <c r="A3541" t="e">
        <f ca="1">IF('Шестипредметные наборы'!$G151 &gt;=Параметры!$A$2,"{"&amp;'Шестипредметные наборы'!B151&amp;", "&amp;'Шестипредметные наборы'!C151&amp;", "&amp;'Шестипредметные наборы'!D151&amp;", "&amp;'Шестипредметные наборы'!E151&amp;", "&amp;'Шестипредметные наборы'!F151&amp;"}","")</f>
        <v>#N/A</v>
      </c>
      <c r="B3541" t="e">
        <f ca="1">IF('Шестипредметные наборы'!$G151 &gt;=Параметры!$A$2,"{"&amp;'Шестипредметные наборы'!A151&amp;"}","")</f>
        <v>#N/A</v>
      </c>
      <c r="C3541" t="e">
        <f ca="1">'Шестипредметные наборы'!$G151/COUNT('Список покупок'!$A$2:$A$31)</f>
        <v>#N/A</v>
      </c>
      <c r="D3541" t="e">
        <f ca="1">'Шестипредметные наборы'!$G151/INDIRECT(ADDRESS(MATCH(A3541,Таблицы!$AB$3:$AB$254)+1,6,,,Таблицы!$AB$1))</f>
        <v>#N/A</v>
      </c>
      <c r="E3541" s="5" t="e">
        <f t="shared" ca="1" si="55"/>
        <v>#N/A</v>
      </c>
    </row>
    <row r="3542" spans="1:5" hidden="1" x14ac:dyDescent="0.3">
      <c r="A3542" t="e">
        <f ca="1">IF('Шестипредметные наборы'!$G152 &gt;=Параметры!$A$2,"{"&amp;'Шестипредметные наборы'!B152&amp;", "&amp;'Шестипредметные наборы'!C152&amp;", "&amp;'Шестипредметные наборы'!D152&amp;", "&amp;'Шестипредметные наборы'!E152&amp;", "&amp;'Шестипредметные наборы'!F152&amp;"}","")</f>
        <v>#N/A</v>
      </c>
      <c r="B3542" t="e">
        <f ca="1">IF('Шестипредметные наборы'!$G152 &gt;=Параметры!$A$2,"{"&amp;'Шестипредметные наборы'!A152&amp;"}","")</f>
        <v>#N/A</v>
      </c>
      <c r="C3542" t="e">
        <f ca="1">'Шестипредметные наборы'!$G152/COUNT('Список покупок'!$A$2:$A$31)</f>
        <v>#N/A</v>
      </c>
      <c r="D3542" t="e">
        <f ca="1">'Шестипредметные наборы'!$G152/INDIRECT(ADDRESS(MATCH(A3542,Таблицы!$AB$3:$AB$254)+1,6,,,Таблицы!$AB$1))</f>
        <v>#N/A</v>
      </c>
      <c r="E3542" s="5" t="e">
        <f t="shared" ca="1" si="55"/>
        <v>#N/A</v>
      </c>
    </row>
    <row r="3543" spans="1:5" hidden="1" x14ac:dyDescent="0.3">
      <c r="A3543" t="e">
        <f ca="1">IF('Шестипредметные наборы'!$G153 &gt;=Параметры!$A$2,"{"&amp;'Шестипредметные наборы'!B153&amp;", "&amp;'Шестипредметные наборы'!C153&amp;", "&amp;'Шестипредметные наборы'!D153&amp;", "&amp;'Шестипредметные наборы'!E153&amp;", "&amp;'Шестипредметные наборы'!F153&amp;"}","")</f>
        <v>#N/A</v>
      </c>
      <c r="B3543" t="e">
        <f ca="1">IF('Шестипредметные наборы'!$G153 &gt;=Параметры!$A$2,"{"&amp;'Шестипредметные наборы'!A153&amp;"}","")</f>
        <v>#N/A</v>
      </c>
      <c r="C3543" t="e">
        <f ca="1">'Шестипредметные наборы'!$G153/COUNT('Список покупок'!$A$2:$A$31)</f>
        <v>#N/A</v>
      </c>
      <c r="D3543" t="e">
        <f ca="1">'Шестипредметные наборы'!$G153/INDIRECT(ADDRESS(MATCH(A3543,Таблицы!$AB$3:$AB$254)+1,6,,,Таблицы!$AB$1))</f>
        <v>#N/A</v>
      </c>
      <c r="E3543" s="5" t="e">
        <f t="shared" ca="1" si="55"/>
        <v>#N/A</v>
      </c>
    </row>
    <row r="3544" spans="1:5" hidden="1" x14ac:dyDescent="0.3">
      <c r="A3544" t="e">
        <f ca="1">IF('Шестипредметные наборы'!$G154 &gt;=Параметры!$A$2,"{"&amp;'Шестипредметные наборы'!B154&amp;", "&amp;'Шестипредметные наборы'!C154&amp;", "&amp;'Шестипредметные наборы'!D154&amp;", "&amp;'Шестипредметные наборы'!E154&amp;", "&amp;'Шестипредметные наборы'!F154&amp;"}","")</f>
        <v>#N/A</v>
      </c>
      <c r="B3544" t="e">
        <f ca="1">IF('Шестипредметные наборы'!$G154 &gt;=Параметры!$A$2,"{"&amp;'Шестипредметные наборы'!A154&amp;"}","")</f>
        <v>#N/A</v>
      </c>
      <c r="C3544" t="e">
        <f ca="1">'Шестипредметные наборы'!$G154/COUNT('Список покупок'!$A$2:$A$31)</f>
        <v>#N/A</v>
      </c>
      <c r="D3544" t="e">
        <f ca="1">'Шестипредметные наборы'!$G154/INDIRECT(ADDRESS(MATCH(A3544,Таблицы!$AB$3:$AB$254)+1,6,,,Таблицы!$AB$1))</f>
        <v>#N/A</v>
      </c>
      <c r="E3544" s="5" t="e">
        <f t="shared" ca="1" si="55"/>
        <v>#N/A</v>
      </c>
    </row>
    <row r="3545" spans="1:5" hidden="1" x14ac:dyDescent="0.3">
      <c r="A3545" t="e">
        <f ca="1">IF('Шестипредметные наборы'!$G155 &gt;=Параметры!$A$2,"{"&amp;'Шестипредметные наборы'!B155&amp;", "&amp;'Шестипредметные наборы'!C155&amp;", "&amp;'Шестипредметные наборы'!D155&amp;", "&amp;'Шестипредметные наборы'!E155&amp;", "&amp;'Шестипредметные наборы'!F155&amp;"}","")</f>
        <v>#N/A</v>
      </c>
      <c r="B3545" t="e">
        <f ca="1">IF('Шестипредметные наборы'!$G155 &gt;=Параметры!$A$2,"{"&amp;'Шестипредметные наборы'!A155&amp;"}","")</f>
        <v>#N/A</v>
      </c>
      <c r="C3545" t="e">
        <f ca="1">'Шестипредметные наборы'!$G155/COUNT('Список покупок'!$A$2:$A$31)</f>
        <v>#N/A</v>
      </c>
      <c r="D3545" t="e">
        <f ca="1">'Шестипредметные наборы'!$G155/INDIRECT(ADDRESS(MATCH(A3545,Таблицы!$AB$3:$AB$254)+1,6,,,Таблицы!$AB$1))</f>
        <v>#N/A</v>
      </c>
      <c r="E3545" s="5" t="e">
        <f t="shared" ca="1" si="55"/>
        <v>#N/A</v>
      </c>
    </row>
    <row r="3546" spans="1:5" hidden="1" x14ac:dyDescent="0.3">
      <c r="A3546" t="e">
        <f ca="1">IF('Шестипредметные наборы'!$G156 &gt;=Параметры!$A$2,"{"&amp;'Шестипредметные наборы'!B156&amp;", "&amp;'Шестипредметные наборы'!C156&amp;", "&amp;'Шестипредметные наборы'!D156&amp;", "&amp;'Шестипредметные наборы'!E156&amp;", "&amp;'Шестипредметные наборы'!F156&amp;"}","")</f>
        <v>#N/A</v>
      </c>
      <c r="B3546" t="e">
        <f ca="1">IF('Шестипредметные наборы'!$G156 &gt;=Параметры!$A$2,"{"&amp;'Шестипредметные наборы'!A156&amp;"}","")</f>
        <v>#N/A</v>
      </c>
      <c r="C3546" t="e">
        <f ca="1">'Шестипредметные наборы'!$G156/COUNT('Список покупок'!$A$2:$A$31)</f>
        <v>#N/A</v>
      </c>
      <c r="D3546" t="e">
        <f ca="1">'Шестипредметные наборы'!$G156/INDIRECT(ADDRESS(MATCH(A3546,Таблицы!$AB$3:$AB$254)+1,6,,,Таблицы!$AB$1))</f>
        <v>#N/A</v>
      </c>
      <c r="E3546" s="5" t="e">
        <f t="shared" ca="1" si="55"/>
        <v>#N/A</v>
      </c>
    </row>
    <row r="3547" spans="1:5" hidden="1" x14ac:dyDescent="0.3">
      <c r="A3547" t="e">
        <f ca="1">IF('Шестипредметные наборы'!$G157 &gt;=Параметры!$A$2,"{"&amp;'Шестипредметные наборы'!B157&amp;", "&amp;'Шестипредметные наборы'!C157&amp;", "&amp;'Шестипредметные наборы'!D157&amp;", "&amp;'Шестипредметные наборы'!E157&amp;", "&amp;'Шестипредметные наборы'!F157&amp;"}","")</f>
        <v>#N/A</v>
      </c>
      <c r="B3547" t="e">
        <f ca="1">IF('Шестипредметные наборы'!$G157 &gt;=Параметры!$A$2,"{"&amp;'Шестипредметные наборы'!A157&amp;"}","")</f>
        <v>#N/A</v>
      </c>
      <c r="C3547" t="e">
        <f ca="1">'Шестипредметные наборы'!$G157/COUNT('Список покупок'!$A$2:$A$31)</f>
        <v>#N/A</v>
      </c>
      <c r="D3547" t="e">
        <f ca="1">'Шестипредметные наборы'!$G157/INDIRECT(ADDRESS(MATCH(A3547,Таблицы!$AB$3:$AB$254)+1,6,,,Таблицы!$AB$1))</f>
        <v>#N/A</v>
      </c>
      <c r="E3547" s="5" t="e">
        <f t="shared" ca="1" si="55"/>
        <v>#N/A</v>
      </c>
    </row>
    <row r="3548" spans="1:5" hidden="1" x14ac:dyDescent="0.3">
      <c r="A3548" t="e">
        <f ca="1">IF('Шестипредметные наборы'!$G158 &gt;=Параметры!$A$2,"{"&amp;'Шестипредметные наборы'!B158&amp;", "&amp;'Шестипредметные наборы'!C158&amp;", "&amp;'Шестипредметные наборы'!D158&amp;", "&amp;'Шестипредметные наборы'!E158&amp;", "&amp;'Шестипредметные наборы'!F158&amp;"}","")</f>
        <v>#N/A</v>
      </c>
      <c r="B3548" t="e">
        <f ca="1">IF('Шестипредметные наборы'!$G158 &gt;=Параметры!$A$2,"{"&amp;'Шестипредметные наборы'!A158&amp;"}","")</f>
        <v>#N/A</v>
      </c>
      <c r="C3548" t="e">
        <f ca="1">'Шестипредметные наборы'!$G158/COUNT('Список покупок'!$A$2:$A$31)</f>
        <v>#N/A</v>
      </c>
      <c r="D3548" t="e">
        <f ca="1">'Шестипредметные наборы'!$G158/INDIRECT(ADDRESS(MATCH(A3548,Таблицы!$AB$3:$AB$254)+1,6,,,Таблицы!$AB$1))</f>
        <v>#N/A</v>
      </c>
      <c r="E3548" s="5" t="e">
        <f t="shared" ca="1" si="55"/>
        <v>#N/A</v>
      </c>
    </row>
    <row r="3549" spans="1:5" hidden="1" x14ac:dyDescent="0.3">
      <c r="A3549" t="e">
        <f ca="1">IF('Шестипредметные наборы'!$G159 &gt;=Параметры!$A$2,"{"&amp;'Шестипредметные наборы'!B159&amp;", "&amp;'Шестипредметные наборы'!C159&amp;", "&amp;'Шестипредметные наборы'!D159&amp;", "&amp;'Шестипредметные наборы'!E159&amp;", "&amp;'Шестипредметные наборы'!F159&amp;"}","")</f>
        <v>#N/A</v>
      </c>
      <c r="B3549" t="e">
        <f ca="1">IF('Шестипредметные наборы'!$G159 &gt;=Параметры!$A$2,"{"&amp;'Шестипредметные наборы'!A159&amp;"}","")</f>
        <v>#N/A</v>
      </c>
      <c r="C3549" t="e">
        <f ca="1">'Шестипредметные наборы'!$G159/COUNT('Список покупок'!$A$2:$A$31)</f>
        <v>#N/A</v>
      </c>
      <c r="D3549" t="e">
        <f ca="1">'Шестипредметные наборы'!$G159/INDIRECT(ADDRESS(MATCH(A3549,Таблицы!$AB$3:$AB$254)+1,6,,,Таблицы!$AB$1))</f>
        <v>#N/A</v>
      </c>
      <c r="E3549" s="5" t="e">
        <f t="shared" ca="1" si="55"/>
        <v>#N/A</v>
      </c>
    </row>
    <row r="3550" spans="1:5" hidden="1" x14ac:dyDescent="0.3">
      <c r="A3550" t="e">
        <f ca="1">IF('Шестипредметные наборы'!$G160 &gt;=Параметры!$A$2,"{"&amp;'Шестипредметные наборы'!B160&amp;", "&amp;'Шестипредметные наборы'!C160&amp;", "&amp;'Шестипредметные наборы'!D160&amp;", "&amp;'Шестипредметные наборы'!E160&amp;", "&amp;'Шестипредметные наборы'!F160&amp;"}","")</f>
        <v>#N/A</v>
      </c>
      <c r="B3550" t="e">
        <f ca="1">IF('Шестипредметные наборы'!$G160 &gt;=Параметры!$A$2,"{"&amp;'Шестипредметные наборы'!A160&amp;"}","")</f>
        <v>#N/A</v>
      </c>
      <c r="C3550" t="e">
        <f ca="1">'Шестипредметные наборы'!$G160/COUNT('Список покупок'!$A$2:$A$31)</f>
        <v>#N/A</v>
      </c>
      <c r="D3550" t="e">
        <f ca="1">'Шестипредметные наборы'!$G160/INDIRECT(ADDRESS(MATCH(A3550,Таблицы!$AB$3:$AB$254)+1,6,,,Таблицы!$AB$1))</f>
        <v>#N/A</v>
      </c>
      <c r="E3550" s="5" t="e">
        <f t="shared" ca="1" si="55"/>
        <v>#N/A</v>
      </c>
    </row>
    <row r="3551" spans="1:5" hidden="1" x14ac:dyDescent="0.3">
      <c r="A3551" t="e">
        <f ca="1">IF('Шестипредметные наборы'!$G161 &gt;=Параметры!$A$2,"{"&amp;'Шестипредметные наборы'!B161&amp;", "&amp;'Шестипредметные наборы'!C161&amp;", "&amp;'Шестипредметные наборы'!D161&amp;", "&amp;'Шестипредметные наборы'!E161&amp;", "&amp;'Шестипредметные наборы'!F161&amp;"}","")</f>
        <v>#N/A</v>
      </c>
      <c r="B3551" t="e">
        <f ca="1">IF('Шестипредметные наборы'!$G161 &gt;=Параметры!$A$2,"{"&amp;'Шестипредметные наборы'!A161&amp;"}","")</f>
        <v>#N/A</v>
      </c>
      <c r="C3551" t="e">
        <f ca="1">'Шестипредметные наборы'!$G161/COUNT('Список покупок'!$A$2:$A$31)</f>
        <v>#N/A</v>
      </c>
      <c r="D3551" t="e">
        <f ca="1">'Шестипредметные наборы'!$G161/INDIRECT(ADDRESS(MATCH(A3551,Таблицы!$AB$3:$AB$254)+1,6,,,Таблицы!$AB$1))</f>
        <v>#N/A</v>
      </c>
      <c r="E3551" s="5" t="e">
        <f t="shared" ca="1" si="55"/>
        <v>#N/A</v>
      </c>
    </row>
    <row r="3552" spans="1:5" hidden="1" x14ac:dyDescent="0.3">
      <c r="A3552" t="e">
        <f ca="1">IF('Шестипредметные наборы'!$G162 &gt;=Параметры!$A$2,"{"&amp;'Шестипредметные наборы'!B162&amp;", "&amp;'Шестипредметные наборы'!C162&amp;", "&amp;'Шестипредметные наборы'!D162&amp;", "&amp;'Шестипредметные наборы'!E162&amp;", "&amp;'Шестипредметные наборы'!F162&amp;"}","")</f>
        <v>#N/A</v>
      </c>
      <c r="B3552" t="e">
        <f ca="1">IF('Шестипредметные наборы'!$G162 &gt;=Параметры!$A$2,"{"&amp;'Шестипредметные наборы'!A162&amp;"}","")</f>
        <v>#N/A</v>
      </c>
      <c r="C3552" t="e">
        <f ca="1">'Шестипредметные наборы'!$G162/COUNT('Список покупок'!$A$2:$A$31)</f>
        <v>#N/A</v>
      </c>
      <c r="D3552" t="e">
        <f ca="1">'Шестипредметные наборы'!$G162/INDIRECT(ADDRESS(MATCH(A3552,Таблицы!$AB$3:$AB$254)+1,6,,,Таблицы!$AB$1))</f>
        <v>#N/A</v>
      </c>
      <c r="E3552" s="5" t="e">
        <f t="shared" ca="1" si="55"/>
        <v>#N/A</v>
      </c>
    </row>
    <row r="3553" spans="1:5" hidden="1" x14ac:dyDescent="0.3">
      <c r="A3553" t="e">
        <f ca="1">IF('Шестипредметные наборы'!$G163 &gt;=Параметры!$A$2,"{"&amp;'Шестипредметные наборы'!B163&amp;", "&amp;'Шестипредметные наборы'!C163&amp;", "&amp;'Шестипредметные наборы'!D163&amp;", "&amp;'Шестипредметные наборы'!E163&amp;", "&amp;'Шестипредметные наборы'!F163&amp;"}","")</f>
        <v>#N/A</v>
      </c>
      <c r="B3553" t="e">
        <f ca="1">IF('Шестипредметные наборы'!$G163 &gt;=Параметры!$A$2,"{"&amp;'Шестипредметные наборы'!A163&amp;"}","")</f>
        <v>#N/A</v>
      </c>
      <c r="C3553" t="e">
        <f ca="1">'Шестипредметные наборы'!$G163/COUNT('Список покупок'!$A$2:$A$31)</f>
        <v>#N/A</v>
      </c>
      <c r="D3553" t="e">
        <f ca="1">'Шестипредметные наборы'!$G163/INDIRECT(ADDRESS(MATCH(A3553,Таблицы!$AB$3:$AB$254)+1,6,,,Таблицы!$AB$1))</f>
        <v>#N/A</v>
      </c>
      <c r="E3553" s="5" t="e">
        <f t="shared" ca="1" si="55"/>
        <v>#N/A</v>
      </c>
    </row>
    <row r="3554" spans="1:5" hidden="1" x14ac:dyDescent="0.3">
      <c r="A3554" t="e">
        <f ca="1">IF('Шестипредметные наборы'!$G164 &gt;=Параметры!$A$2,"{"&amp;'Шестипредметные наборы'!B164&amp;", "&amp;'Шестипредметные наборы'!C164&amp;", "&amp;'Шестипредметные наборы'!D164&amp;", "&amp;'Шестипредметные наборы'!E164&amp;", "&amp;'Шестипредметные наборы'!F164&amp;"}","")</f>
        <v>#N/A</v>
      </c>
      <c r="B3554" t="e">
        <f ca="1">IF('Шестипредметные наборы'!$G164 &gt;=Параметры!$A$2,"{"&amp;'Шестипредметные наборы'!A164&amp;"}","")</f>
        <v>#N/A</v>
      </c>
      <c r="C3554" t="e">
        <f ca="1">'Шестипредметные наборы'!$G164/COUNT('Список покупок'!$A$2:$A$31)</f>
        <v>#N/A</v>
      </c>
      <c r="D3554" t="e">
        <f ca="1">'Шестипредметные наборы'!$G164/INDIRECT(ADDRESS(MATCH(A3554,Таблицы!$AB$3:$AB$254)+1,6,,,Таблицы!$AB$1))</f>
        <v>#N/A</v>
      </c>
      <c r="E3554" s="5" t="e">
        <f t="shared" ca="1" si="55"/>
        <v>#N/A</v>
      </c>
    </row>
    <row r="3555" spans="1:5" hidden="1" x14ac:dyDescent="0.3">
      <c r="A3555" t="e">
        <f ca="1">IF('Шестипредметные наборы'!$G165 &gt;=Параметры!$A$2,"{"&amp;'Шестипредметные наборы'!B165&amp;", "&amp;'Шестипредметные наборы'!C165&amp;", "&amp;'Шестипредметные наборы'!D165&amp;", "&amp;'Шестипредметные наборы'!E165&amp;", "&amp;'Шестипредметные наборы'!F165&amp;"}","")</f>
        <v>#N/A</v>
      </c>
      <c r="B3555" t="e">
        <f ca="1">IF('Шестипредметные наборы'!$G165 &gt;=Параметры!$A$2,"{"&amp;'Шестипредметные наборы'!A165&amp;"}","")</f>
        <v>#N/A</v>
      </c>
      <c r="C3555" t="e">
        <f ca="1">'Шестипредметные наборы'!$G165/COUNT('Список покупок'!$A$2:$A$31)</f>
        <v>#N/A</v>
      </c>
      <c r="D3555" t="e">
        <f ca="1">'Шестипредметные наборы'!$G165/INDIRECT(ADDRESS(MATCH(A3555,Таблицы!$AB$3:$AB$254)+1,6,,,Таблицы!$AB$1))</f>
        <v>#N/A</v>
      </c>
      <c r="E3555" s="5" t="e">
        <f t="shared" ca="1" si="55"/>
        <v>#N/A</v>
      </c>
    </row>
    <row r="3556" spans="1:5" hidden="1" x14ac:dyDescent="0.3">
      <c r="A3556" t="e">
        <f ca="1">IF('Шестипредметные наборы'!$G166 &gt;=Параметры!$A$2,"{"&amp;'Шестипредметные наборы'!B166&amp;", "&amp;'Шестипредметные наборы'!C166&amp;", "&amp;'Шестипредметные наборы'!D166&amp;", "&amp;'Шестипредметные наборы'!E166&amp;", "&amp;'Шестипредметные наборы'!F166&amp;"}","")</f>
        <v>#N/A</v>
      </c>
      <c r="B3556" t="e">
        <f ca="1">IF('Шестипредметные наборы'!$G166 &gt;=Параметры!$A$2,"{"&amp;'Шестипредметные наборы'!A166&amp;"}","")</f>
        <v>#N/A</v>
      </c>
      <c r="C3556" t="e">
        <f ca="1">'Шестипредметные наборы'!$G166/COUNT('Список покупок'!$A$2:$A$31)</f>
        <v>#N/A</v>
      </c>
      <c r="D3556" t="e">
        <f ca="1">'Шестипредметные наборы'!$G166/INDIRECT(ADDRESS(MATCH(A3556,Таблицы!$AB$3:$AB$254)+1,6,,,Таблицы!$AB$1))</f>
        <v>#N/A</v>
      </c>
      <c r="E3556" s="5" t="e">
        <f t="shared" ca="1" si="55"/>
        <v>#N/A</v>
      </c>
    </row>
    <row r="3557" spans="1:5" hidden="1" x14ac:dyDescent="0.3">
      <c r="A3557" t="e">
        <f ca="1">IF('Шестипредметные наборы'!$G167 &gt;=Параметры!$A$2,"{"&amp;'Шестипредметные наборы'!B167&amp;", "&amp;'Шестипредметные наборы'!C167&amp;", "&amp;'Шестипредметные наборы'!D167&amp;", "&amp;'Шестипредметные наборы'!E167&amp;", "&amp;'Шестипредметные наборы'!F167&amp;"}","")</f>
        <v>#N/A</v>
      </c>
      <c r="B3557" t="e">
        <f ca="1">IF('Шестипредметные наборы'!$G167 &gt;=Параметры!$A$2,"{"&amp;'Шестипредметные наборы'!A167&amp;"}","")</f>
        <v>#N/A</v>
      </c>
      <c r="C3557" t="e">
        <f ca="1">'Шестипредметные наборы'!$G167/COUNT('Список покупок'!$A$2:$A$31)</f>
        <v>#N/A</v>
      </c>
      <c r="D3557" t="e">
        <f ca="1">'Шестипредметные наборы'!$G167/INDIRECT(ADDRESS(MATCH(A3557,Таблицы!$AB$3:$AB$254)+1,6,,,Таблицы!$AB$1))</f>
        <v>#N/A</v>
      </c>
      <c r="E3557" s="5" t="e">
        <f t="shared" ca="1" si="55"/>
        <v>#N/A</v>
      </c>
    </row>
    <row r="3558" spans="1:5" hidden="1" x14ac:dyDescent="0.3">
      <c r="A3558" t="e">
        <f ca="1">IF('Шестипредметные наборы'!$G168 &gt;=Параметры!$A$2,"{"&amp;'Шестипредметные наборы'!B168&amp;", "&amp;'Шестипредметные наборы'!C168&amp;", "&amp;'Шестипредметные наборы'!D168&amp;", "&amp;'Шестипредметные наборы'!E168&amp;", "&amp;'Шестипредметные наборы'!F168&amp;"}","")</f>
        <v>#N/A</v>
      </c>
      <c r="B3558" t="e">
        <f ca="1">IF('Шестипредметные наборы'!$G168 &gt;=Параметры!$A$2,"{"&amp;'Шестипредметные наборы'!A168&amp;"}","")</f>
        <v>#N/A</v>
      </c>
      <c r="C3558" t="e">
        <f ca="1">'Шестипредметные наборы'!$G168/COUNT('Список покупок'!$A$2:$A$31)</f>
        <v>#N/A</v>
      </c>
      <c r="D3558" t="e">
        <f ca="1">'Шестипредметные наборы'!$G168/INDIRECT(ADDRESS(MATCH(A3558,Таблицы!$AB$3:$AB$254)+1,6,,,Таблицы!$AB$1))</f>
        <v>#N/A</v>
      </c>
      <c r="E3558" s="5" t="e">
        <f t="shared" ca="1" si="55"/>
        <v>#N/A</v>
      </c>
    </row>
    <row r="3559" spans="1:5" hidden="1" x14ac:dyDescent="0.3">
      <c r="A3559" t="e">
        <f ca="1">IF('Шестипредметные наборы'!$G169 &gt;=Параметры!$A$2,"{"&amp;'Шестипредметные наборы'!B169&amp;", "&amp;'Шестипредметные наборы'!C169&amp;", "&amp;'Шестипредметные наборы'!D169&amp;", "&amp;'Шестипредметные наборы'!E169&amp;", "&amp;'Шестипредметные наборы'!F169&amp;"}","")</f>
        <v>#N/A</v>
      </c>
      <c r="B3559" t="e">
        <f ca="1">IF('Шестипредметные наборы'!$G169 &gt;=Параметры!$A$2,"{"&amp;'Шестипредметные наборы'!A169&amp;"}","")</f>
        <v>#N/A</v>
      </c>
      <c r="C3559" t="e">
        <f ca="1">'Шестипредметные наборы'!$G169/COUNT('Список покупок'!$A$2:$A$31)</f>
        <v>#N/A</v>
      </c>
      <c r="D3559" t="e">
        <f ca="1">'Шестипредметные наборы'!$G169/INDIRECT(ADDRESS(MATCH(A3559,Таблицы!$AB$3:$AB$254)+1,6,,,Таблицы!$AB$1))</f>
        <v>#N/A</v>
      </c>
      <c r="E3559" s="5" t="e">
        <f t="shared" ca="1" si="55"/>
        <v>#N/A</v>
      </c>
    </row>
    <row r="3560" spans="1:5" hidden="1" x14ac:dyDescent="0.3">
      <c r="A3560" t="e">
        <f ca="1">IF('Шестипредметные наборы'!$G170 &gt;=Параметры!$A$2,"{"&amp;'Шестипредметные наборы'!B170&amp;", "&amp;'Шестипредметные наборы'!C170&amp;", "&amp;'Шестипредметные наборы'!D170&amp;", "&amp;'Шестипредметные наборы'!E170&amp;", "&amp;'Шестипредметные наборы'!F170&amp;"}","")</f>
        <v>#N/A</v>
      </c>
      <c r="B3560" t="e">
        <f ca="1">IF('Шестипредметные наборы'!$G170 &gt;=Параметры!$A$2,"{"&amp;'Шестипредметные наборы'!A170&amp;"}","")</f>
        <v>#N/A</v>
      </c>
      <c r="C3560" t="e">
        <f ca="1">'Шестипредметные наборы'!$G170/COUNT('Список покупок'!$A$2:$A$31)</f>
        <v>#N/A</v>
      </c>
      <c r="D3560" t="e">
        <f ca="1">'Шестипредметные наборы'!$G170/INDIRECT(ADDRESS(MATCH(A3560,Таблицы!$AB$3:$AB$254)+1,6,,,Таблицы!$AB$1))</f>
        <v>#N/A</v>
      </c>
      <c r="E3560" s="5" t="e">
        <f t="shared" ca="1" si="55"/>
        <v>#N/A</v>
      </c>
    </row>
    <row r="3561" spans="1:5" hidden="1" x14ac:dyDescent="0.3">
      <c r="A3561" t="e">
        <f ca="1">IF('Шестипредметные наборы'!$G171 &gt;=Параметры!$A$2,"{"&amp;'Шестипредметные наборы'!B171&amp;", "&amp;'Шестипредметные наборы'!C171&amp;", "&amp;'Шестипредметные наборы'!D171&amp;", "&amp;'Шестипредметные наборы'!E171&amp;", "&amp;'Шестипредметные наборы'!F171&amp;"}","")</f>
        <v>#N/A</v>
      </c>
      <c r="B3561" t="e">
        <f ca="1">IF('Шестипредметные наборы'!$G171 &gt;=Параметры!$A$2,"{"&amp;'Шестипредметные наборы'!A171&amp;"}","")</f>
        <v>#N/A</v>
      </c>
      <c r="C3561" t="e">
        <f ca="1">'Шестипредметные наборы'!$G171/COUNT('Список покупок'!$A$2:$A$31)</f>
        <v>#N/A</v>
      </c>
      <c r="D3561" t="e">
        <f ca="1">'Шестипредметные наборы'!$G171/INDIRECT(ADDRESS(MATCH(A3561,Таблицы!$AB$3:$AB$254)+1,6,,,Таблицы!$AB$1))</f>
        <v>#N/A</v>
      </c>
      <c r="E3561" s="5" t="e">
        <f t="shared" ca="1" si="55"/>
        <v>#N/A</v>
      </c>
    </row>
    <row r="3562" spans="1:5" hidden="1" x14ac:dyDescent="0.3">
      <c r="A3562" t="e">
        <f ca="1">IF('Шестипредметные наборы'!$G172 &gt;=Параметры!$A$2,"{"&amp;'Шестипредметные наборы'!B172&amp;", "&amp;'Шестипредметные наборы'!C172&amp;", "&amp;'Шестипредметные наборы'!D172&amp;", "&amp;'Шестипредметные наборы'!E172&amp;", "&amp;'Шестипредметные наборы'!F172&amp;"}","")</f>
        <v>#N/A</v>
      </c>
      <c r="B3562" t="e">
        <f ca="1">IF('Шестипредметные наборы'!$G172 &gt;=Параметры!$A$2,"{"&amp;'Шестипредметные наборы'!A172&amp;"}","")</f>
        <v>#N/A</v>
      </c>
      <c r="C3562" t="e">
        <f ca="1">'Шестипредметные наборы'!$G172/COUNT('Список покупок'!$A$2:$A$31)</f>
        <v>#N/A</v>
      </c>
      <c r="D3562" t="e">
        <f ca="1">'Шестипредметные наборы'!$G172/INDIRECT(ADDRESS(MATCH(A3562,Таблицы!$AB$3:$AB$254)+1,6,,,Таблицы!$AB$1))</f>
        <v>#N/A</v>
      </c>
      <c r="E3562" s="5" t="e">
        <f t="shared" ca="1" si="55"/>
        <v>#N/A</v>
      </c>
    </row>
    <row r="3563" spans="1:5" hidden="1" x14ac:dyDescent="0.3">
      <c r="A3563" t="e">
        <f ca="1">IF('Шестипредметные наборы'!$G173 &gt;=Параметры!$A$2,"{"&amp;'Шестипредметные наборы'!B173&amp;", "&amp;'Шестипредметные наборы'!C173&amp;", "&amp;'Шестипредметные наборы'!D173&amp;", "&amp;'Шестипредметные наборы'!E173&amp;", "&amp;'Шестипредметные наборы'!F173&amp;"}","")</f>
        <v>#N/A</v>
      </c>
      <c r="B3563" t="e">
        <f ca="1">IF('Шестипредметные наборы'!$G173 &gt;=Параметры!$A$2,"{"&amp;'Шестипредметные наборы'!A173&amp;"}","")</f>
        <v>#N/A</v>
      </c>
      <c r="C3563" t="e">
        <f ca="1">'Шестипредметные наборы'!$G173/COUNT('Список покупок'!$A$2:$A$31)</f>
        <v>#N/A</v>
      </c>
      <c r="D3563" t="e">
        <f ca="1">'Шестипредметные наборы'!$G173/INDIRECT(ADDRESS(MATCH(A3563,Таблицы!$AB$3:$AB$254)+1,6,,,Таблицы!$AB$1))</f>
        <v>#N/A</v>
      </c>
      <c r="E3563" s="5" t="e">
        <f t="shared" ca="1" si="55"/>
        <v>#N/A</v>
      </c>
    </row>
    <row r="3564" spans="1:5" hidden="1" x14ac:dyDescent="0.3">
      <c r="A3564" t="e">
        <f ca="1">IF('Шестипредметные наборы'!$G174 &gt;=Параметры!$A$2,"{"&amp;'Шестипредметные наборы'!B174&amp;", "&amp;'Шестипредметные наборы'!C174&amp;", "&amp;'Шестипредметные наборы'!D174&amp;", "&amp;'Шестипредметные наборы'!E174&amp;", "&amp;'Шестипредметные наборы'!F174&amp;"}","")</f>
        <v>#N/A</v>
      </c>
      <c r="B3564" t="e">
        <f ca="1">IF('Шестипредметные наборы'!$G174 &gt;=Параметры!$A$2,"{"&amp;'Шестипредметные наборы'!A174&amp;"}","")</f>
        <v>#N/A</v>
      </c>
      <c r="C3564" t="e">
        <f ca="1">'Шестипредметные наборы'!$G174/COUNT('Список покупок'!$A$2:$A$31)</f>
        <v>#N/A</v>
      </c>
      <c r="D3564" t="e">
        <f ca="1">'Шестипредметные наборы'!$G174/INDIRECT(ADDRESS(MATCH(A3564,Таблицы!$AB$3:$AB$254)+1,6,,,Таблицы!$AB$1))</f>
        <v>#N/A</v>
      </c>
      <c r="E3564" s="5" t="e">
        <f t="shared" ca="1" si="55"/>
        <v>#N/A</v>
      </c>
    </row>
    <row r="3565" spans="1:5" hidden="1" x14ac:dyDescent="0.3">
      <c r="A3565" t="e">
        <f ca="1">IF('Шестипредметные наборы'!$G175 &gt;=Параметры!$A$2,"{"&amp;'Шестипредметные наборы'!B175&amp;", "&amp;'Шестипредметные наборы'!C175&amp;", "&amp;'Шестипредметные наборы'!D175&amp;", "&amp;'Шестипредметные наборы'!E175&amp;", "&amp;'Шестипредметные наборы'!F175&amp;"}","")</f>
        <v>#N/A</v>
      </c>
      <c r="B3565" t="e">
        <f ca="1">IF('Шестипредметные наборы'!$G175 &gt;=Параметры!$A$2,"{"&amp;'Шестипредметные наборы'!A175&amp;"}","")</f>
        <v>#N/A</v>
      </c>
      <c r="C3565" t="e">
        <f ca="1">'Шестипредметные наборы'!$G175/COUNT('Список покупок'!$A$2:$A$31)</f>
        <v>#N/A</v>
      </c>
      <c r="D3565" t="e">
        <f ca="1">'Шестипредметные наборы'!$G175/INDIRECT(ADDRESS(MATCH(A3565,Таблицы!$AB$3:$AB$254)+1,6,,,Таблицы!$AB$1))</f>
        <v>#N/A</v>
      </c>
      <c r="E3565" s="5" t="e">
        <f t="shared" ca="1" si="55"/>
        <v>#N/A</v>
      </c>
    </row>
    <row r="3566" spans="1:5" hidden="1" x14ac:dyDescent="0.3">
      <c r="A3566" t="e">
        <f ca="1">IF('Шестипредметные наборы'!$G176 &gt;=Параметры!$A$2,"{"&amp;'Шестипредметные наборы'!B176&amp;", "&amp;'Шестипредметные наборы'!C176&amp;", "&amp;'Шестипредметные наборы'!D176&amp;", "&amp;'Шестипредметные наборы'!E176&amp;", "&amp;'Шестипредметные наборы'!F176&amp;"}","")</f>
        <v>#N/A</v>
      </c>
      <c r="B3566" t="e">
        <f ca="1">IF('Шестипредметные наборы'!$G176 &gt;=Параметры!$A$2,"{"&amp;'Шестипредметные наборы'!A176&amp;"}","")</f>
        <v>#N/A</v>
      </c>
      <c r="C3566" t="e">
        <f ca="1">'Шестипредметные наборы'!$G176/COUNT('Список покупок'!$A$2:$A$31)</f>
        <v>#N/A</v>
      </c>
      <c r="D3566" t="e">
        <f ca="1">'Шестипредметные наборы'!$G176/INDIRECT(ADDRESS(MATCH(A3566,Таблицы!$AB$3:$AB$254)+1,6,,,Таблицы!$AB$1))</f>
        <v>#N/A</v>
      </c>
      <c r="E3566" s="5" t="e">
        <f t="shared" ca="1" si="55"/>
        <v>#N/A</v>
      </c>
    </row>
    <row r="3567" spans="1:5" hidden="1" x14ac:dyDescent="0.3">
      <c r="A3567" t="e">
        <f ca="1">IF('Шестипредметные наборы'!$G177 &gt;=Параметры!$A$2,"{"&amp;'Шестипредметные наборы'!B177&amp;", "&amp;'Шестипредметные наборы'!C177&amp;", "&amp;'Шестипредметные наборы'!D177&amp;", "&amp;'Шестипредметные наборы'!E177&amp;", "&amp;'Шестипредметные наборы'!F177&amp;"}","")</f>
        <v>#N/A</v>
      </c>
      <c r="B3567" t="e">
        <f ca="1">IF('Шестипредметные наборы'!$G177 &gt;=Параметры!$A$2,"{"&amp;'Шестипредметные наборы'!A177&amp;"}","")</f>
        <v>#N/A</v>
      </c>
      <c r="C3567" t="e">
        <f ca="1">'Шестипредметные наборы'!$G177/COUNT('Список покупок'!$A$2:$A$31)</f>
        <v>#N/A</v>
      </c>
      <c r="D3567" t="e">
        <f ca="1">'Шестипредметные наборы'!$G177/INDIRECT(ADDRESS(MATCH(A3567,Таблицы!$AB$3:$AB$254)+1,6,,,Таблицы!$AB$1))</f>
        <v>#N/A</v>
      </c>
      <c r="E3567" s="5" t="e">
        <f t="shared" ca="1" si="55"/>
        <v>#N/A</v>
      </c>
    </row>
    <row r="3568" spans="1:5" hidden="1" x14ac:dyDescent="0.3">
      <c r="A3568" t="e">
        <f ca="1">IF('Шестипредметные наборы'!$G178 &gt;=Параметры!$A$2,"{"&amp;'Шестипредметные наборы'!B178&amp;", "&amp;'Шестипредметные наборы'!C178&amp;", "&amp;'Шестипредметные наборы'!D178&amp;", "&amp;'Шестипредметные наборы'!E178&amp;", "&amp;'Шестипредметные наборы'!F178&amp;"}","")</f>
        <v>#N/A</v>
      </c>
      <c r="B3568" t="e">
        <f ca="1">IF('Шестипредметные наборы'!$G178 &gt;=Параметры!$A$2,"{"&amp;'Шестипредметные наборы'!A178&amp;"}","")</f>
        <v>#N/A</v>
      </c>
      <c r="C3568" t="e">
        <f ca="1">'Шестипредметные наборы'!$G178/COUNT('Список покупок'!$A$2:$A$31)</f>
        <v>#N/A</v>
      </c>
      <c r="D3568" t="e">
        <f ca="1">'Шестипредметные наборы'!$G178/INDIRECT(ADDRESS(MATCH(A3568,Таблицы!$AB$3:$AB$254)+1,6,,,Таблицы!$AB$1))</f>
        <v>#N/A</v>
      </c>
      <c r="E3568" s="5" t="e">
        <f t="shared" ca="1" si="55"/>
        <v>#N/A</v>
      </c>
    </row>
    <row r="3569" spans="1:5" hidden="1" x14ac:dyDescent="0.3">
      <c r="A3569" t="e">
        <f ca="1">IF('Шестипредметные наборы'!$G179 &gt;=Параметры!$A$2,"{"&amp;'Шестипредметные наборы'!B179&amp;", "&amp;'Шестипредметные наборы'!C179&amp;", "&amp;'Шестипредметные наборы'!D179&amp;", "&amp;'Шестипредметные наборы'!E179&amp;", "&amp;'Шестипредметные наборы'!F179&amp;"}","")</f>
        <v>#N/A</v>
      </c>
      <c r="B3569" t="e">
        <f ca="1">IF('Шестипредметные наборы'!$G179 &gt;=Параметры!$A$2,"{"&amp;'Шестипредметные наборы'!A179&amp;"}","")</f>
        <v>#N/A</v>
      </c>
      <c r="C3569" t="e">
        <f ca="1">'Шестипредметные наборы'!$G179/COUNT('Список покупок'!$A$2:$A$31)</f>
        <v>#N/A</v>
      </c>
      <c r="D3569" t="e">
        <f ca="1">'Шестипредметные наборы'!$G179/INDIRECT(ADDRESS(MATCH(A3569,Таблицы!$AB$3:$AB$254)+1,6,,,Таблицы!$AB$1))</f>
        <v>#N/A</v>
      </c>
      <c r="E3569" s="5" t="e">
        <f t="shared" ca="1" si="55"/>
        <v>#N/A</v>
      </c>
    </row>
    <row r="3570" spans="1:5" hidden="1" x14ac:dyDescent="0.3">
      <c r="A3570" t="e">
        <f ca="1">IF('Шестипредметные наборы'!$G180 &gt;=Параметры!$A$2,"{"&amp;'Шестипредметные наборы'!B180&amp;", "&amp;'Шестипредметные наборы'!C180&amp;", "&amp;'Шестипредметные наборы'!D180&amp;", "&amp;'Шестипредметные наборы'!E180&amp;", "&amp;'Шестипредметные наборы'!F180&amp;"}","")</f>
        <v>#N/A</v>
      </c>
      <c r="B3570" t="e">
        <f ca="1">IF('Шестипредметные наборы'!$G180 &gt;=Параметры!$A$2,"{"&amp;'Шестипредметные наборы'!A180&amp;"}","")</f>
        <v>#N/A</v>
      </c>
      <c r="C3570" t="e">
        <f ca="1">'Шестипредметные наборы'!$G180/COUNT('Список покупок'!$A$2:$A$31)</f>
        <v>#N/A</v>
      </c>
      <c r="D3570" t="e">
        <f ca="1">'Шестипредметные наборы'!$G180/INDIRECT(ADDRESS(MATCH(A3570,Таблицы!$AB$3:$AB$254)+1,6,,,Таблицы!$AB$1))</f>
        <v>#N/A</v>
      </c>
      <c r="E3570" s="5" t="e">
        <f t="shared" ca="1" si="55"/>
        <v>#N/A</v>
      </c>
    </row>
    <row r="3571" spans="1:5" hidden="1" x14ac:dyDescent="0.3">
      <c r="A3571" t="e">
        <f ca="1">IF('Шестипредметные наборы'!$G181 &gt;=Параметры!$A$2,"{"&amp;'Шестипредметные наборы'!B181&amp;", "&amp;'Шестипредметные наборы'!C181&amp;", "&amp;'Шестипредметные наборы'!D181&amp;", "&amp;'Шестипредметные наборы'!E181&amp;", "&amp;'Шестипредметные наборы'!F181&amp;"}","")</f>
        <v>#N/A</v>
      </c>
      <c r="B3571" t="e">
        <f ca="1">IF('Шестипредметные наборы'!$G181 &gt;=Параметры!$A$2,"{"&amp;'Шестипредметные наборы'!A181&amp;"}","")</f>
        <v>#N/A</v>
      </c>
      <c r="C3571" t="e">
        <f ca="1">'Шестипредметные наборы'!$G181/COUNT('Список покупок'!$A$2:$A$31)</f>
        <v>#N/A</v>
      </c>
      <c r="D3571" t="e">
        <f ca="1">'Шестипредметные наборы'!$G181/INDIRECT(ADDRESS(MATCH(A3571,Таблицы!$AB$3:$AB$254)+1,6,,,Таблицы!$AB$1))</f>
        <v>#N/A</v>
      </c>
      <c r="E3571" s="5" t="e">
        <f t="shared" ca="1" si="55"/>
        <v>#N/A</v>
      </c>
    </row>
    <row r="3572" spans="1:5" hidden="1" x14ac:dyDescent="0.3">
      <c r="A3572" t="e">
        <f ca="1">IF('Шестипредметные наборы'!$G182 &gt;=Параметры!$A$2,"{"&amp;'Шестипредметные наборы'!B182&amp;", "&amp;'Шестипредметные наборы'!C182&amp;", "&amp;'Шестипредметные наборы'!D182&amp;", "&amp;'Шестипредметные наборы'!E182&amp;", "&amp;'Шестипредметные наборы'!F182&amp;"}","")</f>
        <v>#N/A</v>
      </c>
      <c r="B3572" t="e">
        <f ca="1">IF('Шестипредметные наборы'!$G182 &gt;=Параметры!$A$2,"{"&amp;'Шестипредметные наборы'!A182&amp;"}","")</f>
        <v>#N/A</v>
      </c>
      <c r="C3572" t="e">
        <f ca="1">'Шестипредметные наборы'!$G182/COUNT('Список покупок'!$A$2:$A$31)</f>
        <v>#N/A</v>
      </c>
      <c r="D3572" t="e">
        <f ca="1">'Шестипредметные наборы'!$G182/INDIRECT(ADDRESS(MATCH(A3572,Таблицы!$AB$3:$AB$254)+1,6,,,Таблицы!$AB$1))</f>
        <v>#N/A</v>
      </c>
      <c r="E3572" s="5" t="e">
        <f t="shared" ca="1" si="55"/>
        <v>#N/A</v>
      </c>
    </row>
    <row r="3573" spans="1:5" hidden="1" x14ac:dyDescent="0.3">
      <c r="A3573" t="e">
        <f ca="1">IF('Шестипредметные наборы'!$G183 &gt;=Параметры!$A$2,"{"&amp;'Шестипредметные наборы'!B183&amp;", "&amp;'Шестипредметные наборы'!C183&amp;", "&amp;'Шестипредметные наборы'!D183&amp;", "&amp;'Шестипредметные наборы'!E183&amp;", "&amp;'Шестипредметные наборы'!F183&amp;"}","")</f>
        <v>#N/A</v>
      </c>
      <c r="B3573" t="e">
        <f ca="1">IF('Шестипредметные наборы'!$G183 &gt;=Параметры!$A$2,"{"&amp;'Шестипредметные наборы'!A183&amp;"}","")</f>
        <v>#N/A</v>
      </c>
      <c r="C3573" t="e">
        <f ca="1">'Шестипредметные наборы'!$G183/COUNT('Список покупок'!$A$2:$A$31)</f>
        <v>#N/A</v>
      </c>
      <c r="D3573" t="e">
        <f ca="1">'Шестипредметные наборы'!$G183/INDIRECT(ADDRESS(MATCH(A3573,Таблицы!$AB$3:$AB$254)+1,6,,,Таблицы!$AB$1))</f>
        <v>#N/A</v>
      </c>
      <c r="E3573" s="5" t="e">
        <f t="shared" ca="1" si="55"/>
        <v>#N/A</v>
      </c>
    </row>
    <row r="3574" spans="1:5" hidden="1" x14ac:dyDescent="0.3">
      <c r="A3574" t="e">
        <f ca="1">IF('Шестипредметные наборы'!$G184 &gt;=Параметры!$A$2,"{"&amp;'Шестипредметные наборы'!B184&amp;", "&amp;'Шестипредметные наборы'!C184&amp;", "&amp;'Шестипредметные наборы'!D184&amp;", "&amp;'Шестипредметные наборы'!E184&amp;", "&amp;'Шестипредметные наборы'!F184&amp;"}","")</f>
        <v>#N/A</v>
      </c>
      <c r="B3574" t="e">
        <f ca="1">IF('Шестипредметные наборы'!$G184 &gt;=Параметры!$A$2,"{"&amp;'Шестипредметные наборы'!A184&amp;"}","")</f>
        <v>#N/A</v>
      </c>
      <c r="C3574" t="e">
        <f ca="1">'Шестипредметные наборы'!$G184/COUNT('Список покупок'!$A$2:$A$31)</f>
        <v>#N/A</v>
      </c>
      <c r="D3574" t="e">
        <f ca="1">'Шестипредметные наборы'!$G184/INDIRECT(ADDRESS(MATCH(A3574,Таблицы!$AB$3:$AB$254)+1,6,,,Таблицы!$AB$1))</f>
        <v>#N/A</v>
      </c>
      <c r="E3574" s="5" t="e">
        <f t="shared" ca="1" si="55"/>
        <v>#N/A</v>
      </c>
    </row>
    <row r="3575" spans="1:5" hidden="1" x14ac:dyDescent="0.3">
      <c r="A3575" t="e">
        <f ca="1">IF('Шестипредметные наборы'!$G185 &gt;=Параметры!$A$2,"{"&amp;'Шестипредметные наборы'!B185&amp;", "&amp;'Шестипредметные наборы'!C185&amp;", "&amp;'Шестипредметные наборы'!D185&amp;", "&amp;'Шестипредметные наборы'!E185&amp;", "&amp;'Шестипредметные наборы'!F185&amp;"}","")</f>
        <v>#N/A</v>
      </c>
      <c r="B3575" t="e">
        <f ca="1">IF('Шестипредметные наборы'!$G185 &gt;=Параметры!$A$2,"{"&amp;'Шестипредметные наборы'!A185&amp;"}","")</f>
        <v>#N/A</v>
      </c>
      <c r="C3575" t="e">
        <f ca="1">'Шестипредметные наборы'!$G185/COUNT('Список покупок'!$A$2:$A$31)</f>
        <v>#N/A</v>
      </c>
      <c r="D3575" t="e">
        <f ca="1">'Шестипредметные наборы'!$G185/INDIRECT(ADDRESS(MATCH(A3575,Таблицы!$AB$3:$AB$254)+1,6,,,Таблицы!$AB$1))</f>
        <v>#N/A</v>
      </c>
      <c r="E3575" s="5" t="e">
        <f t="shared" ca="1" si="55"/>
        <v>#N/A</v>
      </c>
    </row>
    <row r="3576" spans="1:5" hidden="1" x14ac:dyDescent="0.3">
      <c r="A3576" t="e">
        <f ca="1">IF('Шестипредметные наборы'!$G186 &gt;=Параметры!$A$2,"{"&amp;'Шестипредметные наборы'!B186&amp;", "&amp;'Шестипредметные наборы'!C186&amp;", "&amp;'Шестипредметные наборы'!D186&amp;", "&amp;'Шестипредметные наборы'!E186&amp;", "&amp;'Шестипредметные наборы'!F186&amp;"}","")</f>
        <v>#N/A</v>
      </c>
      <c r="B3576" t="e">
        <f ca="1">IF('Шестипредметные наборы'!$G186 &gt;=Параметры!$A$2,"{"&amp;'Шестипредметные наборы'!A186&amp;"}","")</f>
        <v>#N/A</v>
      </c>
      <c r="C3576" t="e">
        <f ca="1">'Шестипредметные наборы'!$G186/COUNT('Список покупок'!$A$2:$A$31)</f>
        <v>#N/A</v>
      </c>
      <c r="D3576" t="e">
        <f ca="1">'Шестипредметные наборы'!$G186/INDIRECT(ADDRESS(MATCH(A3576,Таблицы!$AB$3:$AB$254)+1,6,,,Таблицы!$AB$1))</f>
        <v>#N/A</v>
      </c>
      <c r="E3576" s="5" t="e">
        <f t="shared" ca="1" si="55"/>
        <v>#N/A</v>
      </c>
    </row>
    <row r="3577" spans="1:5" hidden="1" x14ac:dyDescent="0.3">
      <c r="A3577" t="e">
        <f ca="1">IF('Шестипредметные наборы'!$G187 &gt;=Параметры!$A$2,"{"&amp;'Шестипредметные наборы'!B187&amp;", "&amp;'Шестипредметные наборы'!C187&amp;", "&amp;'Шестипредметные наборы'!D187&amp;", "&amp;'Шестипредметные наборы'!E187&amp;", "&amp;'Шестипредметные наборы'!F187&amp;"}","")</f>
        <v>#N/A</v>
      </c>
      <c r="B3577" t="e">
        <f ca="1">IF('Шестипредметные наборы'!$G187 &gt;=Параметры!$A$2,"{"&amp;'Шестипредметные наборы'!A187&amp;"}","")</f>
        <v>#N/A</v>
      </c>
      <c r="C3577" t="e">
        <f ca="1">'Шестипредметные наборы'!$G187/COUNT('Список покупок'!$A$2:$A$31)</f>
        <v>#N/A</v>
      </c>
      <c r="D3577" t="e">
        <f ca="1">'Шестипредметные наборы'!$G187/INDIRECT(ADDRESS(MATCH(A3577,Таблицы!$AB$3:$AB$254)+1,6,,,Таблицы!$AB$1))</f>
        <v>#N/A</v>
      </c>
      <c r="E3577" s="5" t="e">
        <f t="shared" ca="1" si="55"/>
        <v>#N/A</v>
      </c>
    </row>
    <row r="3578" spans="1:5" hidden="1" x14ac:dyDescent="0.3">
      <c r="A3578" t="e">
        <f ca="1">IF('Шестипредметные наборы'!$G188 &gt;=Параметры!$A$2,"{"&amp;'Шестипредметные наборы'!B188&amp;", "&amp;'Шестипредметные наборы'!C188&amp;", "&amp;'Шестипредметные наборы'!D188&amp;", "&amp;'Шестипредметные наборы'!E188&amp;", "&amp;'Шестипредметные наборы'!F188&amp;"}","")</f>
        <v>#N/A</v>
      </c>
      <c r="B3578" t="e">
        <f ca="1">IF('Шестипредметные наборы'!$G188 &gt;=Параметры!$A$2,"{"&amp;'Шестипредметные наборы'!A188&amp;"}","")</f>
        <v>#N/A</v>
      </c>
      <c r="C3578" t="e">
        <f ca="1">'Шестипредметные наборы'!$G188/COUNT('Список покупок'!$A$2:$A$31)</f>
        <v>#N/A</v>
      </c>
      <c r="D3578" t="e">
        <f ca="1">'Шестипредметные наборы'!$G188/INDIRECT(ADDRESS(MATCH(A3578,Таблицы!$AB$3:$AB$254)+1,6,,,Таблицы!$AB$1))</f>
        <v>#N/A</v>
      </c>
      <c r="E3578" s="5" t="e">
        <f t="shared" ca="1" si="55"/>
        <v>#N/A</v>
      </c>
    </row>
    <row r="3579" spans="1:5" hidden="1" x14ac:dyDescent="0.3">
      <c r="A3579" t="e">
        <f ca="1">IF('Шестипредметные наборы'!$G189 &gt;=Параметры!$A$2,"{"&amp;'Шестипредметные наборы'!B189&amp;", "&amp;'Шестипредметные наборы'!C189&amp;", "&amp;'Шестипредметные наборы'!D189&amp;", "&amp;'Шестипредметные наборы'!E189&amp;", "&amp;'Шестипредметные наборы'!F189&amp;"}","")</f>
        <v>#N/A</v>
      </c>
      <c r="B3579" t="e">
        <f ca="1">IF('Шестипредметные наборы'!$G189 &gt;=Параметры!$A$2,"{"&amp;'Шестипредметные наборы'!A189&amp;"}","")</f>
        <v>#N/A</v>
      </c>
      <c r="C3579" t="e">
        <f ca="1">'Шестипредметные наборы'!$G189/COUNT('Список покупок'!$A$2:$A$31)</f>
        <v>#N/A</v>
      </c>
      <c r="D3579" t="e">
        <f ca="1">'Шестипредметные наборы'!$G189/INDIRECT(ADDRESS(MATCH(A3579,Таблицы!$AB$3:$AB$254)+1,6,,,Таблицы!$AB$1))</f>
        <v>#N/A</v>
      </c>
      <c r="E3579" s="5" t="e">
        <f t="shared" ca="1" si="55"/>
        <v>#N/A</v>
      </c>
    </row>
    <row r="3580" spans="1:5" hidden="1" x14ac:dyDescent="0.3">
      <c r="A3580" t="e">
        <f ca="1">IF('Шестипредметные наборы'!$G190 &gt;=Параметры!$A$2,"{"&amp;'Шестипредметные наборы'!B190&amp;", "&amp;'Шестипредметные наборы'!C190&amp;", "&amp;'Шестипредметные наборы'!D190&amp;", "&amp;'Шестипредметные наборы'!E190&amp;", "&amp;'Шестипредметные наборы'!F190&amp;"}","")</f>
        <v>#N/A</v>
      </c>
      <c r="B3580" t="e">
        <f ca="1">IF('Шестипредметные наборы'!$G190 &gt;=Параметры!$A$2,"{"&amp;'Шестипредметные наборы'!A190&amp;"}","")</f>
        <v>#N/A</v>
      </c>
      <c r="C3580" t="e">
        <f ca="1">'Шестипредметные наборы'!$G190/COUNT('Список покупок'!$A$2:$A$31)</f>
        <v>#N/A</v>
      </c>
      <c r="D3580" t="e">
        <f ca="1">'Шестипредметные наборы'!$G190/INDIRECT(ADDRESS(MATCH(A3580,Таблицы!$AB$3:$AB$254)+1,6,,,Таблицы!$AB$1))</f>
        <v>#N/A</v>
      </c>
      <c r="E3580" s="5" t="e">
        <f t="shared" ca="1" si="55"/>
        <v>#N/A</v>
      </c>
    </row>
    <row r="3581" spans="1:5" hidden="1" x14ac:dyDescent="0.3">
      <c r="A3581" t="e">
        <f ca="1">IF('Шестипредметные наборы'!$G191 &gt;=Параметры!$A$2,"{"&amp;'Шестипредметные наборы'!B191&amp;", "&amp;'Шестипредметные наборы'!C191&amp;", "&amp;'Шестипредметные наборы'!D191&amp;", "&amp;'Шестипредметные наборы'!E191&amp;", "&amp;'Шестипредметные наборы'!F191&amp;"}","")</f>
        <v>#N/A</v>
      </c>
      <c r="B3581" t="e">
        <f ca="1">IF('Шестипредметные наборы'!$G191 &gt;=Параметры!$A$2,"{"&amp;'Шестипредметные наборы'!A191&amp;"}","")</f>
        <v>#N/A</v>
      </c>
      <c r="C3581" t="e">
        <f ca="1">'Шестипредметные наборы'!$G191/COUNT('Список покупок'!$A$2:$A$31)</f>
        <v>#N/A</v>
      </c>
      <c r="D3581" t="e">
        <f ca="1">'Шестипредметные наборы'!$G191/INDIRECT(ADDRESS(MATCH(A3581,Таблицы!$AB$3:$AB$254)+1,6,,,Таблицы!$AB$1))</f>
        <v>#N/A</v>
      </c>
      <c r="E3581" s="5" t="e">
        <f t="shared" ca="1" si="55"/>
        <v>#N/A</v>
      </c>
    </row>
    <row r="3582" spans="1:5" hidden="1" x14ac:dyDescent="0.3">
      <c r="A3582" t="e">
        <f ca="1">IF('Шестипредметные наборы'!$G192 &gt;=Параметры!$A$2,"{"&amp;'Шестипредметные наборы'!B192&amp;", "&amp;'Шестипредметные наборы'!C192&amp;", "&amp;'Шестипредметные наборы'!D192&amp;", "&amp;'Шестипредметные наборы'!E192&amp;", "&amp;'Шестипредметные наборы'!F192&amp;"}","")</f>
        <v>#N/A</v>
      </c>
      <c r="B3582" t="e">
        <f ca="1">IF('Шестипредметные наборы'!$G192 &gt;=Параметры!$A$2,"{"&amp;'Шестипредметные наборы'!A192&amp;"}","")</f>
        <v>#N/A</v>
      </c>
      <c r="C3582" t="e">
        <f ca="1">'Шестипредметные наборы'!$G192/COUNT('Список покупок'!$A$2:$A$31)</f>
        <v>#N/A</v>
      </c>
      <c r="D3582" t="e">
        <f ca="1">'Шестипредметные наборы'!$G192/INDIRECT(ADDRESS(MATCH(A3582,Таблицы!$AB$3:$AB$254)+1,6,,,Таблицы!$AB$1))</f>
        <v>#N/A</v>
      </c>
      <c r="E3582" s="5" t="e">
        <f t="shared" ca="1" si="55"/>
        <v>#N/A</v>
      </c>
    </row>
    <row r="3583" spans="1:5" hidden="1" x14ac:dyDescent="0.3">
      <c r="A3583" t="e">
        <f ca="1">IF('Шестипредметные наборы'!$G193 &gt;=Параметры!$A$2,"{"&amp;'Шестипредметные наборы'!B193&amp;", "&amp;'Шестипредметные наборы'!C193&amp;", "&amp;'Шестипредметные наборы'!D193&amp;", "&amp;'Шестипредметные наборы'!E193&amp;", "&amp;'Шестипредметные наборы'!F193&amp;"}","")</f>
        <v>#N/A</v>
      </c>
      <c r="B3583" t="e">
        <f ca="1">IF('Шестипредметные наборы'!$G193 &gt;=Параметры!$A$2,"{"&amp;'Шестипредметные наборы'!A193&amp;"}","")</f>
        <v>#N/A</v>
      </c>
      <c r="C3583" t="e">
        <f ca="1">'Шестипредметные наборы'!$G193/COUNT('Список покупок'!$A$2:$A$31)</f>
        <v>#N/A</v>
      </c>
      <c r="D3583" t="e">
        <f ca="1">'Шестипредметные наборы'!$G193/INDIRECT(ADDRESS(MATCH(A3583,Таблицы!$AB$3:$AB$254)+1,6,,,Таблицы!$AB$1))</f>
        <v>#N/A</v>
      </c>
      <c r="E3583" s="5" t="e">
        <f t="shared" ca="1" si="55"/>
        <v>#N/A</v>
      </c>
    </row>
    <row r="3584" spans="1:5" hidden="1" x14ac:dyDescent="0.3">
      <c r="A3584" t="e">
        <f ca="1">IF('Шестипредметные наборы'!$G194 &gt;=Параметры!$A$2,"{"&amp;'Шестипредметные наборы'!B194&amp;", "&amp;'Шестипредметные наборы'!C194&amp;", "&amp;'Шестипредметные наборы'!D194&amp;", "&amp;'Шестипредметные наборы'!E194&amp;", "&amp;'Шестипредметные наборы'!F194&amp;"}","")</f>
        <v>#N/A</v>
      </c>
      <c r="B3584" t="e">
        <f ca="1">IF('Шестипредметные наборы'!$G194 &gt;=Параметры!$A$2,"{"&amp;'Шестипредметные наборы'!A194&amp;"}","")</f>
        <v>#N/A</v>
      </c>
      <c r="C3584" t="e">
        <f ca="1">'Шестипредметные наборы'!$G194/COUNT('Список покупок'!$A$2:$A$31)</f>
        <v>#N/A</v>
      </c>
      <c r="D3584" t="e">
        <f ca="1">'Шестипредметные наборы'!$G194/INDIRECT(ADDRESS(MATCH(A3584,Таблицы!$AB$3:$AB$254)+1,6,,,Таблицы!$AB$1))</f>
        <v>#N/A</v>
      </c>
      <c r="E3584" s="5" t="e">
        <f t="shared" ca="1" si="55"/>
        <v>#N/A</v>
      </c>
    </row>
    <row r="3585" spans="1:5" hidden="1" x14ac:dyDescent="0.3">
      <c r="A3585" t="e">
        <f ca="1">IF('Шестипредметные наборы'!$G195 &gt;=Параметры!$A$2,"{"&amp;'Шестипредметные наборы'!B195&amp;", "&amp;'Шестипредметные наборы'!C195&amp;", "&amp;'Шестипредметные наборы'!D195&amp;", "&amp;'Шестипредметные наборы'!E195&amp;", "&amp;'Шестипредметные наборы'!F195&amp;"}","")</f>
        <v>#N/A</v>
      </c>
      <c r="B3585" t="e">
        <f ca="1">IF('Шестипредметные наборы'!$G195 &gt;=Параметры!$A$2,"{"&amp;'Шестипредметные наборы'!A195&amp;"}","")</f>
        <v>#N/A</v>
      </c>
      <c r="C3585" t="e">
        <f ca="1">'Шестипредметные наборы'!$G195/COUNT('Список покупок'!$A$2:$A$31)</f>
        <v>#N/A</v>
      </c>
      <c r="D3585" t="e">
        <f ca="1">'Шестипредметные наборы'!$G195/INDIRECT(ADDRESS(MATCH(A3585,Таблицы!$AB$3:$AB$254)+1,6,,,Таблицы!$AB$1))</f>
        <v>#N/A</v>
      </c>
      <c r="E3585" s="5" t="e">
        <f t="shared" ca="1" si="55"/>
        <v>#N/A</v>
      </c>
    </row>
    <row r="3586" spans="1:5" hidden="1" x14ac:dyDescent="0.3">
      <c r="A3586" t="e">
        <f ca="1">IF('Шестипредметные наборы'!$G196 &gt;=Параметры!$A$2,"{"&amp;'Шестипредметные наборы'!B196&amp;", "&amp;'Шестипредметные наборы'!C196&amp;", "&amp;'Шестипредметные наборы'!D196&amp;", "&amp;'Шестипредметные наборы'!E196&amp;", "&amp;'Шестипредметные наборы'!F196&amp;"}","")</f>
        <v>#N/A</v>
      </c>
      <c r="B3586" t="e">
        <f ca="1">IF('Шестипредметные наборы'!$G196 &gt;=Параметры!$A$2,"{"&amp;'Шестипредметные наборы'!A196&amp;"}","")</f>
        <v>#N/A</v>
      </c>
      <c r="C3586" t="e">
        <f ca="1">'Шестипредметные наборы'!$G196/COUNT('Список покупок'!$A$2:$A$31)</f>
        <v>#N/A</v>
      </c>
      <c r="D3586" t="e">
        <f ca="1">'Шестипредметные наборы'!$G196/INDIRECT(ADDRESS(MATCH(A3586,Таблицы!$AB$3:$AB$254)+1,6,,,Таблицы!$AB$1))</f>
        <v>#N/A</v>
      </c>
      <c r="E3586" s="5" t="e">
        <f t="shared" ca="1" si="55"/>
        <v>#N/A</v>
      </c>
    </row>
    <row r="3587" spans="1:5" hidden="1" x14ac:dyDescent="0.3">
      <c r="A3587" t="e">
        <f ca="1">IF('Шестипредметные наборы'!$G197 &gt;=Параметры!$A$2,"{"&amp;'Шестипредметные наборы'!B197&amp;", "&amp;'Шестипредметные наборы'!C197&amp;", "&amp;'Шестипредметные наборы'!D197&amp;", "&amp;'Шестипредметные наборы'!E197&amp;", "&amp;'Шестипредметные наборы'!F197&amp;"}","")</f>
        <v>#N/A</v>
      </c>
      <c r="B3587" t="e">
        <f ca="1">IF('Шестипредметные наборы'!$G197 &gt;=Параметры!$A$2,"{"&amp;'Шестипредметные наборы'!A197&amp;"}","")</f>
        <v>#N/A</v>
      </c>
      <c r="C3587" t="e">
        <f ca="1">'Шестипредметные наборы'!$G197/COUNT('Список покупок'!$A$2:$A$31)</f>
        <v>#N/A</v>
      </c>
      <c r="D3587" t="e">
        <f ca="1">'Шестипредметные наборы'!$G197/INDIRECT(ADDRESS(MATCH(A3587,Таблицы!$AB$3:$AB$254)+1,6,,,Таблицы!$AB$1))</f>
        <v>#N/A</v>
      </c>
      <c r="E3587" s="5" t="e">
        <f t="shared" ca="1" si="55"/>
        <v>#N/A</v>
      </c>
    </row>
    <row r="3588" spans="1:5" hidden="1" x14ac:dyDescent="0.3">
      <c r="A3588" t="e">
        <f ca="1">IF('Шестипредметные наборы'!$G198 &gt;=Параметры!$A$2,"{"&amp;'Шестипредметные наборы'!B198&amp;", "&amp;'Шестипредметные наборы'!C198&amp;", "&amp;'Шестипредметные наборы'!D198&amp;", "&amp;'Шестипредметные наборы'!E198&amp;", "&amp;'Шестипредметные наборы'!F198&amp;"}","")</f>
        <v>#N/A</v>
      </c>
      <c r="B3588" t="e">
        <f ca="1">IF('Шестипредметные наборы'!$G198 &gt;=Параметры!$A$2,"{"&amp;'Шестипредметные наборы'!A198&amp;"}","")</f>
        <v>#N/A</v>
      </c>
      <c r="C3588" t="e">
        <f ca="1">'Шестипредметные наборы'!$G198/COUNT('Список покупок'!$A$2:$A$31)</f>
        <v>#N/A</v>
      </c>
      <c r="D3588" t="e">
        <f ca="1">'Шестипредметные наборы'!$G198/INDIRECT(ADDRESS(MATCH(A3588,Таблицы!$AB$3:$AB$254)+1,6,,,Таблицы!$AB$1))</f>
        <v>#N/A</v>
      </c>
      <c r="E3588" s="5" t="e">
        <f t="shared" ca="1" si="55"/>
        <v>#N/A</v>
      </c>
    </row>
    <row r="3589" spans="1:5" hidden="1" x14ac:dyDescent="0.3">
      <c r="A3589" t="e">
        <f ca="1">IF('Шестипредметные наборы'!$G199 &gt;=Параметры!$A$2,"{"&amp;'Шестипредметные наборы'!B199&amp;", "&amp;'Шестипредметные наборы'!C199&amp;", "&amp;'Шестипредметные наборы'!D199&amp;", "&amp;'Шестипредметные наборы'!E199&amp;", "&amp;'Шестипредметные наборы'!F199&amp;"}","")</f>
        <v>#N/A</v>
      </c>
      <c r="B3589" t="e">
        <f ca="1">IF('Шестипредметные наборы'!$G199 &gt;=Параметры!$A$2,"{"&amp;'Шестипредметные наборы'!A199&amp;"}","")</f>
        <v>#N/A</v>
      </c>
      <c r="C3589" t="e">
        <f ca="1">'Шестипредметные наборы'!$G199/COUNT('Список покупок'!$A$2:$A$31)</f>
        <v>#N/A</v>
      </c>
      <c r="D3589" t="e">
        <f ca="1">'Шестипредметные наборы'!$G199/INDIRECT(ADDRESS(MATCH(A3589,Таблицы!$AB$3:$AB$254)+1,6,,,Таблицы!$AB$1))</f>
        <v>#N/A</v>
      </c>
      <c r="E3589" s="5" t="e">
        <f t="shared" ref="E3589:E3652" ca="1" si="56">C3589*D3589</f>
        <v>#N/A</v>
      </c>
    </row>
    <row r="3590" spans="1:5" hidden="1" x14ac:dyDescent="0.3">
      <c r="A3590" t="e">
        <f ca="1">IF('Шестипредметные наборы'!$G200 &gt;=Параметры!$A$2,"{"&amp;'Шестипредметные наборы'!B200&amp;", "&amp;'Шестипредметные наборы'!C200&amp;", "&amp;'Шестипредметные наборы'!D200&amp;", "&amp;'Шестипредметные наборы'!E200&amp;", "&amp;'Шестипредметные наборы'!F200&amp;"}","")</f>
        <v>#N/A</v>
      </c>
      <c r="B3590" t="e">
        <f ca="1">IF('Шестипредметные наборы'!$G200 &gt;=Параметры!$A$2,"{"&amp;'Шестипредметные наборы'!A200&amp;"}","")</f>
        <v>#N/A</v>
      </c>
      <c r="C3590" t="e">
        <f ca="1">'Шестипредметные наборы'!$G200/COUNT('Список покупок'!$A$2:$A$31)</f>
        <v>#N/A</v>
      </c>
      <c r="D3590" t="e">
        <f ca="1">'Шестипредметные наборы'!$G200/INDIRECT(ADDRESS(MATCH(A3590,Таблицы!$AB$3:$AB$254)+1,6,,,Таблицы!$AB$1))</f>
        <v>#N/A</v>
      </c>
      <c r="E3590" s="5" t="e">
        <f t="shared" ca="1" si="56"/>
        <v>#N/A</v>
      </c>
    </row>
    <row r="3591" spans="1:5" hidden="1" x14ac:dyDescent="0.3">
      <c r="A3591" t="e">
        <f ca="1">IF('Шестипредметные наборы'!$G201 &gt;=Параметры!$A$2,"{"&amp;'Шестипредметные наборы'!B201&amp;", "&amp;'Шестипредметные наборы'!C201&amp;", "&amp;'Шестипредметные наборы'!D201&amp;", "&amp;'Шестипредметные наборы'!E201&amp;", "&amp;'Шестипредметные наборы'!F201&amp;"}","")</f>
        <v>#N/A</v>
      </c>
      <c r="B3591" t="e">
        <f ca="1">IF('Шестипредметные наборы'!$G201 &gt;=Параметры!$A$2,"{"&amp;'Шестипредметные наборы'!A201&amp;"}","")</f>
        <v>#N/A</v>
      </c>
      <c r="C3591" t="e">
        <f ca="1">'Шестипредметные наборы'!$G201/COUNT('Список покупок'!$A$2:$A$31)</f>
        <v>#N/A</v>
      </c>
      <c r="D3591" t="e">
        <f ca="1">'Шестипредметные наборы'!$G201/INDIRECT(ADDRESS(MATCH(A3591,Таблицы!$AB$3:$AB$254)+1,6,,,Таблицы!$AB$1))</f>
        <v>#N/A</v>
      </c>
      <c r="E3591" s="5" t="e">
        <f t="shared" ca="1" si="56"/>
        <v>#N/A</v>
      </c>
    </row>
    <row r="3592" spans="1:5" hidden="1" x14ac:dyDescent="0.3">
      <c r="A3592" t="e">
        <f ca="1">IF('Шестипредметные наборы'!$G202 &gt;=Параметры!$A$2,"{"&amp;'Шестипредметные наборы'!B202&amp;", "&amp;'Шестипредметные наборы'!C202&amp;", "&amp;'Шестипредметные наборы'!D202&amp;", "&amp;'Шестипредметные наборы'!E202&amp;", "&amp;'Шестипредметные наборы'!F202&amp;"}","")</f>
        <v>#N/A</v>
      </c>
      <c r="B3592" t="e">
        <f ca="1">IF('Шестипредметные наборы'!$G202 &gt;=Параметры!$A$2,"{"&amp;'Шестипредметные наборы'!A202&amp;"}","")</f>
        <v>#N/A</v>
      </c>
      <c r="C3592" t="e">
        <f ca="1">'Шестипредметные наборы'!$G202/COUNT('Список покупок'!$A$2:$A$31)</f>
        <v>#N/A</v>
      </c>
      <c r="D3592" t="e">
        <f ca="1">'Шестипредметные наборы'!$G202/INDIRECT(ADDRESS(MATCH(A3592,Таблицы!$AB$3:$AB$254)+1,6,,,Таблицы!$AB$1))</f>
        <v>#N/A</v>
      </c>
      <c r="E3592" s="5" t="e">
        <f t="shared" ca="1" si="56"/>
        <v>#N/A</v>
      </c>
    </row>
    <row r="3593" spans="1:5" hidden="1" x14ac:dyDescent="0.3">
      <c r="A3593" t="e">
        <f ca="1">IF('Шестипредметные наборы'!$G203 &gt;=Параметры!$A$2,"{"&amp;'Шестипредметные наборы'!B203&amp;", "&amp;'Шестипредметные наборы'!C203&amp;", "&amp;'Шестипредметные наборы'!D203&amp;", "&amp;'Шестипредметные наборы'!E203&amp;", "&amp;'Шестипредметные наборы'!F203&amp;"}","")</f>
        <v>#N/A</v>
      </c>
      <c r="B3593" t="e">
        <f ca="1">IF('Шестипредметные наборы'!$G203 &gt;=Параметры!$A$2,"{"&amp;'Шестипредметные наборы'!A203&amp;"}","")</f>
        <v>#N/A</v>
      </c>
      <c r="C3593" t="e">
        <f ca="1">'Шестипредметные наборы'!$G203/COUNT('Список покупок'!$A$2:$A$31)</f>
        <v>#N/A</v>
      </c>
      <c r="D3593" t="e">
        <f ca="1">'Шестипредметные наборы'!$G203/INDIRECT(ADDRESS(MATCH(A3593,Таблицы!$AB$3:$AB$254)+1,6,,,Таблицы!$AB$1))</f>
        <v>#N/A</v>
      </c>
      <c r="E3593" s="5" t="e">
        <f t="shared" ca="1" si="56"/>
        <v>#N/A</v>
      </c>
    </row>
    <row r="3594" spans="1:5" hidden="1" x14ac:dyDescent="0.3">
      <c r="A3594" t="e">
        <f ca="1">IF('Шестипредметные наборы'!$G204 &gt;=Параметры!$A$2,"{"&amp;'Шестипредметные наборы'!B204&amp;", "&amp;'Шестипредметные наборы'!C204&amp;", "&amp;'Шестипредметные наборы'!D204&amp;", "&amp;'Шестипредметные наборы'!E204&amp;", "&amp;'Шестипредметные наборы'!F204&amp;"}","")</f>
        <v>#N/A</v>
      </c>
      <c r="B3594" t="e">
        <f ca="1">IF('Шестипредметные наборы'!$G204 &gt;=Параметры!$A$2,"{"&amp;'Шестипредметные наборы'!A204&amp;"}","")</f>
        <v>#N/A</v>
      </c>
      <c r="C3594" t="e">
        <f ca="1">'Шестипредметные наборы'!$G204/COUNT('Список покупок'!$A$2:$A$31)</f>
        <v>#N/A</v>
      </c>
      <c r="D3594" t="e">
        <f ca="1">'Шестипредметные наборы'!$G204/INDIRECT(ADDRESS(MATCH(A3594,Таблицы!$AB$3:$AB$254)+1,6,,,Таблицы!$AB$1))</f>
        <v>#N/A</v>
      </c>
      <c r="E3594" s="5" t="e">
        <f t="shared" ca="1" si="56"/>
        <v>#N/A</v>
      </c>
    </row>
    <row r="3595" spans="1:5" hidden="1" x14ac:dyDescent="0.3">
      <c r="A3595" t="e">
        <f ca="1">IF('Шестипредметные наборы'!$G205 &gt;=Параметры!$A$2,"{"&amp;'Шестипредметные наборы'!B205&amp;", "&amp;'Шестипредметные наборы'!C205&amp;", "&amp;'Шестипредметные наборы'!D205&amp;", "&amp;'Шестипредметные наборы'!E205&amp;", "&amp;'Шестипредметные наборы'!F205&amp;"}","")</f>
        <v>#N/A</v>
      </c>
      <c r="B3595" t="e">
        <f ca="1">IF('Шестипредметные наборы'!$G205 &gt;=Параметры!$A$2,"{"&amp;'Шестипредметные наборы'!A205&amp;"}","")</f>
        <v>#N/A</v>
      </c>
      <c r="C3595" t="e">
        <f ca="1">'Шестипредметные наборы'!$G205/COUNT('Список покупок'!$A$2:$A$31)</f>
        <v>#N/A</v>
      </c>
      <c r="D3595" t="e">
        <f ca="1">'Шестипредметные наборы'!$G205/INDIRECT(ADDRESS(MATCH(A3595,Таблицы!$AB$3:$AB$254)+1,6,,,Таблицы!$AB$1))</f>
        <v>#N/A</v>
      </c>
      <c r="E3595" s="5" t="e">
        <f t="shared" ca="1" si="56"/>
        <v>#N/A</v>
      </c>
    </row>
    <row r="3596" spans="1:5" hidden="1" x14ac:dyDescent="0.3">
      <c r="A3596" t="e">
        <f ca="1">IF('Шестипредметные наборы'!$G206 &gt;=Параметры!$A$2,"{"&amp;'Шестипредметные наборы'!B206&amp;", "&amp;'Шестипредметные наборы'!C206&amp;", "&amp;'Шестипредметные наборы'!D206&amp;", "&amp;'Шестипредметные наборы'!E206&amp;", "&amp;'Шестипредметные наборы'!F206&amp;"}","")</f>
        <v>#N/A</v>
      </c>
      <c r="B3596" t="e">
        <f ca="1">IF('Шестипредметные наборы'!$G206 &gt;=Параметры!$A$2,"{"&amp;'Шестипредметные наборы'!A206&amp;"}","")</f>
        <v>#N/A</v>
      </c>
      <c r="C3596" t="e">
        <f ca="1">'Шестипредметные наборы'!$G206/COUNT('Список покупок'!$A$2:$A$31)</f>
        <v>#N/A</v>
      </c>
      <c r="D3596" t="e">
        <f ca="1">'Шестипредметные наборы'!$G206/INDIRECT(ADDRESS(MATCH(A3596,Таблицы!$AB$3:$AB$254)+1,6,,,Таблицы!$AB$1))</f>
        <v>#N/A</v>
      </c>
      <c r="E3596" s="5" t="e">
        <f t="shared" ca="1" si="56"/>
        <v>#N/A</v>
      </c>
    </row>
    <row r="3597" spans="1:5" hidden="1" x14ac:dyDescent="0.3">
      <c r="A3597" t="e">
        <f ca="1">IF('Шестипредметные наборы'!$G207 &gt;=Параметры!$A$2,"{"&amp;'Шестипредметные наборы'!B207&amp;", "&amp;'Шестипредметные наборы'!C207&amp;", "&amp;'Шестипредметные наборы'!D207&amp;", "&amp;'Шестипредметные наборы'!E207&amp;", "&amp;'Шестипредметные наборы'!F207&amp;"}","")</f>
        <v>#N/A</v>
      </c>
      <c r="B3597" t="e">
        <f ca="1">IF('Шестипредметные наборы'!$G207 &gt;=Параметры!$A$2,"{"&amp;'Шестипредметные наборы'!A207&amp;"}","")</f>
        <v>#N/A</v>
      </c>
      <c r="C3597" t="e">
        <f ca="1">'Шестипредметные наборы'!$G207/COUNT('Список покупок'!$A$2:$A$31)</f>
        <v>#N/A</v>
      </c>
      <c r="D3597" t="e">
        <f ca="1">'Шестипредметные наборы'!$G207/INDIRECT(ADDRESS(MATCH(A3597,Таблицы!$AB$3:$AB$254)+1,6,,,Таблицы!$AB$1))</f>
        <v>#N/A</v>
      </c>
      <c r="E3597" s="5" t="e">
        <f t="shared" ca="1" si="56"/>
        <v>#N/A</v>
      </c>
    </row>
    <row r="3598" spans="1:5" hidden="1" x14ac:dyDescent="0.3">
      <c r="A3598" t="e">
        <f ca="1">IF('Шестипредметные наборы'!$G208 &gt;=Параметры!$A$2,"{"&amp;'Шестипредметные наборы'!B208&amp;", "&amp;'Шестипредметные наборы'!C208&amp;", "&amp;'Шестипредметные наборы'!D208&amp;", "&amp;'Шестипредметные наборы'!E208&amp;", "&amp;'Шестипредметные наборы'!F208&amp;"}","")</f>
        <v>#N/A</v>
      </c>
      <c r="B3598" t="e">
        <f ca="1">IF('Шестипредметные наборы'!$G208 &gt;=Параметры!$A$2,"{"&amp;'Шестипредметные наборы'!A208&amp;"}","")</f>
        <v>#N/A</v>
      </c>
      <c r="C3598" t="e">
        <f ca="1">'Шестипредметные наборы'!$G208/COUNT('Список покупок'!$A$2:$A$31)</f>
        <v>#N/A</v>
      </c>
      <c r="D3598" t="e">
        <f ca="1">'Шестипредметные наборы'!$G208/INDIRECT(ADDRESS(MATCH(A3598,Таблицы!$AB$3:$AB$254)+1,6,,,Таблицы!$AB$1))</f>
        <v>#N/A</v>
      </c>
      <c r="E3598" s="5" t="e">
        <f t="shared" ca="1" si="56"/>
        <v>#N/A</v>
      </c>
    </row>
    <row r="3599" spans="1:5" hidden="1" x14ac:dyDescent="0.3">
      <c r="A3599" t="e">
        <f ca="1">IF('Шестипредметные наборы'!$G209 &gt;=Параметры!$A$2,"{"&amp;'Шестипредметные наборы'!B209&amp;", "&amp;'Шестипредметные наборы'!C209&amp;", "&amp;'Шестипредметные наборы'!D209&amp;", "&amp;'Шестипредметные наборы'!E209&amp;", "&amp;'Шестипредметные наборы'!F209&amp;"}","")</f>
        <v>#N/A</v>
      </c>
      <c r="B3599" t="e">
        <f ca="1">IF('Шестипредметные наборы'!$G209 &gt;=Параметры!$A$2,"{"&amp;'Шестипредметные наборы'!A209&amp;"}","")</f>
        <v>#N/A</v>
      </c>
      <c r="C3599" t="e">
        <f ca="1">'Шестипредметные наборы'!$G209/COUNT('Список покупок'!$A$2:$A$31)</f>
        <v>#N/A</v>
      </c>
      <c r="D3599" t="e">
        <f ca="1">'Шестипредметные наборы'!$G209/INDIRECT(ADDRESS(MATCH(A3599,Таблицы!$AB$3:$AB$254)+1,6,,,Таблицы!$AB$1))</f>
        <v>#N/A</v>
      </c>
      <c r="E3599" s="5" t="e">
        <f t="shared" ca="1" si="56"/>
        <v>#N/A</v>
      </c>
    </row>
    <row r="3600" spans="1:5" hidden="1" x14ac:dyDescent="0.3">
      <c r="A3600" t="e">
        <f ca="1">IF('Шестипредметные наборы'!$G210 &gt;=Параметры!$A$2,"{"&amp;'Шестипредметные наборы'!B210&amp;", "&amp;'Шестипредметные наборы'!C210&amp;", "&amp;'Шестипредметные наборы'!D210&amp;", "&amp;'Шестипредметные наборы'!E210&amp;", "&amp;'Шестипредметные наборы'!F210&amp;"}","")</f>
        <v>#N/A</v>
      </c>
      <c r="B3600" t="e">
        <f ca="1">IF('Шестипредметные наборы'!$G210 &gt;=Параметры!$A$2,"{"&amp;'Шестипредметные наборы'!A210&amp;"}","")</f>
        <v>#N/A</v>
      </c>
      <c r="C3600" t="e">
        <f ca="1">'Шестипредметные наборы'!$G210/COUNT('Список покупок'!$A$2:$A$31)</f>
        <v>#N/A</v>
      </c>
      <c r="D3600" t="e">
        <f ca="1">'Шестипредметные наборы'!$G210/INDIRECT(ADDRESS(MATCH(A3600,Таблицы!$AB$3:$AB$254)+1,6,,,Таблицы!$AB$1))</f>
        <v>#N/A</v>
      </c>
      <c r="E3600" s="5" t="e">
        <f t="shared" ca="1" si="56"/>
        <v>#N/A</v>
      </c>
    </row>
    <row r="3601" spans="1:5" hidden="1" x14ac:dyDescent="0.3">
      <c r="A3601" t="e">
        <f ca="1">IF('Шестипредметные наборы'!$G211 &gt;=Параметры!$A$2,"{"&amp;'Шестипредметные наборы'!B211&amp;", "&amp;'Шестипредметные наборы'!C211&amp;", "&amp;'Шестипредметные наборы'!D211&amp;", "&amp;'Шестипредметные наборы'!E211&amp;", "&amp;'Шестипредметные наборы'!F211&amp;"}","")</f>
        <v>#N/A</v>
      </c>
      <c r="B3601" t="e">
        <f ca="1">IF('Шестипредметные наборы'!$G211 &gt;=Параметры!$A$2,"{"&amp;'Шестипредметные наборы'!A211&amp;"}","")</f>
        <v>#N/A</v>
      </c>
      <c r="C3601" t="e">
        <f ca="1">'Шестипредметные наборы'!$G211/COUNT('Список покупок'!$A$2:$A$31)</f>
        <v>#N/A</v>
      </c>
      <c r="D3601" t="e">
        <f ca="1">'Шестипредметные наборы'!$G211/INDIRECT(ADDRESS(MATCH(A3601,Таблицы!$AB$3:$AB$254)+1,6,,,Таблицы!$AB$1))</f>
        <v>#N/A</v>
      </c>
      <c r="E3601" s="5" t="e">
        <f t="shared" ca="1" si="56"/>
        <v>#N/A</v>
      </c>
    </row>
    <row r="3602" spans="1:5" hidden="1" x14ac:dyDescent="0.3">
      <c r="A3602" t="e">
        <f ca="1">IF('Семипредметные наборы'!$H2 &gt;=Параметры!$A$2,"{"&amp;'Семипредметные наборы'!A2&amp;", "&amp;'Семипредметные наборы'!B2&amp;", "&amp;'Семипредметные наборы'!C2&amp;", "&amp;'Семипредметные наборы'!D2&amp;", "&amp;'Семипредметные наборы'!E2&amp;", "&amp;'Семипредметные наборы'!F2&amp;"}","")</f>
        <v>#N/A</v>
      </c>
      <c r="B3602" t="e">
        <f ca="1">IF('Семипредметные наборы'!$H2 &gt;=Параметры!$A$2,"{"&amp;'Семипредметные наборы'!G2&amp;"}","")</f>
        <v>#N/A</v>
      </c>
      <c r="C3602" t="e">
        <f ca="1">'Семипредметные наборы'!$H2/COUNT('Список покупок'!$A$2:$A$31)</f>
        <v>#N/A</v>
      </c>
      <c r="D3602" t="e">
        <f ca="1">'Семипредметные наборы'!$H2/INDIRECT(ADDRESS(MATCH(A3602,Таблицы!$AK$3:$AK$212)+1,7,,,Таблицы!$AK$1))</f>
        <v>#N/A</v>
      </c>
      <c r="E3602" s="5" t="e">
        <f t="shared" ca="1" si="56"/>
        <v>#N/A</v>
      </c>
    </row>
    <row r="3603" spans="1:5" hidden="1" x14ac:dyDescent="0.3">
      <c r="A3603" t="e">
        <f ca="1">IF('Семипредметные наборы'!$H3 &gt;=Параметры!$A$2,"{"&amp;'Семипредметные наборы'!A3&amp;", "&amp;'Семипредметные наборы'!B3&amp;", "&amp;'Семипредметные наборы'!C3&amp;", "&amp;'Семипредметные наборы'!D3&amp;", "&amp;'Семипредметные наборы'!E3&amp;", "&amp;'Семипредметные наборы'!F3&amp;"}","")</f>
        <v>#N/A</v>
      </c>
      <c r="B3603" t="e">
        <f ca="1">IF('Семипредметные наборы'!$H3 &gt;=Параметры!$A$2,"{"&amp;'Семипредметные наборы'!G3&amp;"}","")</f>
        <v>#N/A</v>
      </c>
      <c r="C3603" t="e">
        <f ca="1">'Семипредметные наборы'!$H3/COUNT('Список покупок'!$A$2:$A$31)</f>
        <v>#N/A</v>
      </c>
      <c r="D3603" t="e">
        <f ca="1">'Семипредметные наборы'!$H3/INDIRECT(ADDRESS(MATCH(A3603,Таблицы!$AK$3:$AK$212)+1,7,,,Таблицы!$AK$1))</f>
        <v>#N/A</v>
      </c>
      <c r="E3603" s="5" t="e">
        <f t="shared" ca="1" si="56"/>
        <v>#N/A</v>
      </c>
    </row>
    <row r="3604" spans="1:5" hidden="1" x14ac:dyDescent="0.3">
      <c r="A3604" t="e">
        <f ca="1">IF('Семипредметные наборы'!$H4 &gt;=Параметры!$A$2,"{"&amp;'Семипредметные наборы'!A4&amp;", "&amp;'Семипредметные наборы'!B4&amp;", "&amp;'Семипредметные наборы'!C4&amp;", "&amp;'Семипредметные наборы'!D4&amp;", "&amp;'Семипредметные наборы'!E4&amp;", "&amp;'Семипредметные наборы'!F4&amp;"}","")</f>
        <v>#N/A</v>
      </c>
      <c r="B3604" t="e">
        <f ca="1">IF('Семипредметные наборы'!$H4 &gt;=Параметры!$A$2,"{"&amp;'Семипредметные наборы'!G4&amp;"}","")</f>
        <v>#N/A</v>
      </c>
      <c r="C3604" t="e">
        <f ca="1">'Семипредметные наборы'!$H4/COUNT('Список покупок'!$A$2:$A$31)</f>
        <v>#N/A</v>
      </c>
      <c r="D3604" t="e">
        <f ca="1">'Семипредметные наборы'!$H4/INDIRECT(ADDRESS(MATCH(A3604,Таблицы!$AK$3:$AK$212)+1,7,,,Таблицы!$AK$1))</f>
        <v>#N/A</v>
      </c>
      <c r="E3604" s="5" t="e">
        <f t="shared" ca="1" si="56"/>
        <v>#N/A</v>
      </c>
    </row>
    <row r="3605" spans="1:5" hidden="1" x14ac:dyDescent="0.3">
      <c r="A3605" t="e">
        <f ca="1">IF('Семипредметные наборы'!$H5 &gt;=Параметры!$A$2,"{"&amp;'Семипредметные наборы'!A5&amp;", "&amp;'Семипредметные наборы'!B5&amp;", "&amp;'Семипредметные наборы'!C5&amp;", "&amp;'Семипредметные наборы'!D5&amp;", "&amp;'Семипредметные наборы'!E5&amp;", "&amp;'Семипредметные наборы'!F5&amp;"}","")</f>
        <v>#N/A</v>
      </c>
      <c r="B3605" t="e">
        <f ca="1">IF('Семипредметные наборы'!$H5 &gt;=Параметры!$A$2,"{"&amp;'Семипредметные наборы'!G5&amp;"}","")</f>
        <v>#N/A</v>
      </c>
      <c r="C3605" t="e">
        <f ca="1">'Семипредметные наборы'!$H5/COUNT('Список покупок'!$A$2:$A$31)</f>
        <v>#N/A</v>
      </c>
      <c r="D3605" t="e">
        <f ca="1">'Семипредметные наборы'!$H5/INDIRECT(ADDRESS(MATCH(A3605,Таблицы!$AK$3:$AK$212)+1,7,,,Таблицы!$AK$1))</f>
        <v>#N/A</v>
      </c>
      <c r="E3605" s="5" t="e">
        <f t="shared" ca="1" si="56"/>
        <v>#N/A</v>
      </c>
    </row>
    <row r="3606" spans="1:5" hidden="1" x14ac:dyDescent="0.3">
      <c r="A3606" t="e">
        <f ca="1">IF('Семипредметные наборы'!$H6 &gt;=Параметры!$A$2,"{"&amp;'Семипредметные наборы'!A6&amp;", "&amp;'Семипредметные наборы'!B6&amp;", "&amp;'Семипредметные наборы'!C6&amp;", "&amp;'Семипредметные наборы'!D6&amp;", "&amp;'Семипредметные наборы'!E6&amp;", "&amp;'Семипредметные наборы'!F6&amp;"}","")</f>
        <v>#N/A</v>
      </c>
      <c r="B3606" t="e">
        <f ca="1">IF('Семипредметные наборы'!$H6 &gt;=Параметры!$A$2,"{"&amp;'Семипредметные наборы'!G6&amp;"}","")</f>
        <v>#N/A</v>
      </c>
      <c r="C3606" t="e">
        <f ca="1">'Семипредметные наборы'!$H6/COUNT('Список покупок'!$A$2:$A$31)</f>
        <v>#N/A</v>
      </c>
      <c r="D3606" t="e">
        <f ca="1">'Семипредметные наборы'!$H6/INDIRECT(ADDRESS(MATCH(A3606,Таблицы!$AK$3:$AK$212)+1,7,,,Таблицы!$AK$1))</f>
        <v>#N/A</v>
      </c>
      <c r="E3606" s="5" t="e">
        <f t="shared" ca="1" si="56"/>
        <v>#N/A</v>
      </c>
    </row>
    <row r="3607" spans="1:5" hidden="1" x14ac:dyDescent="0.3">
      <c r="A3607" t="e">
        <f ca="1">IF('Семипредметные наборы'!$H7 &gt;=Параметры!$A$2,"{"&amp;'Семипредметные наборы'!A7&amp;", "&amp;'Семипредметные наборы'!B7&amp;", "&amp;'Семипредметные наборы'!C7&amp;", "&amp;'Семипредметные наборы'!D7&amp;", "&amp;'Семипредметные наборы'!E7&amp;", "&amp;'Семипредметные наборы'!F7&amp;"}","")</f>
        <v>#N/A</v>
      </c>
      <c r="B3607" t="e">
        <f ca="1">IF('Семипредметные наборы'!$H7 &gt;=Параметры!$A$2,"{"&amp;'Семипредметные наборы'!G7&amp;"}","")</f>
        <v>#N/A</v>
      </c>
      <c r="C3607" t="e">
        <f ca="1">'Семипредметные наборы'!$H7/COUNT('Список покупок'!$A$2:$A$31)</f>
        <v>#N/A</v>
      </c>
      <c r="D3607" t="e">
        <f ca="1">'Семипредметные наборы'!$H7/INDIRECT(ADDRESS(MATCH(A3607,Таблицы!$AK$3:$AK$212)+1,7,,,Таблицы!$AK$1))</f>
        <v>#N/A</v>
      </c>
      <c r="E3607" s="5" t="e">
        <f t="shared" ca="1" si="56"/>
        <v>#N/A</v>
      </c>
    </row>
    <row r="3608" spans="1:5" hidden="1" x14ac:dyDescent="0.3">
      <c r="A3608" t="e">
        <f ca="1">IF('Семипредметные наборы'!$H8 &gt;=Параметры!$A$2,"{"&amp;'Семипредметные наборы'!A8&amp;", "&amp;'Семипредметные наборы'!B8&amp;", "&amp;'Семипредметные наборы'!C8&amp;", "&amp;'Семипредметные наборы'!D8&amp;", "&amp;'Семипредметные наборы'!E8&amp;", "&amp;'Семипредметные наборы'!F8&amp;"}","")</f>
        <v>#N/A</v>
      </c>
      <c r="B3608" t="e">
        <f ca="1">IF('Семипредметные наборы'!$H8 &gt;=Параметры!$A$2,"{"&amp;'Семипредметные наборы'!G8&amp;"}","")</f>
        <v>#N/A</v>
      </c>
      <c r="C3608" t="e">
        <f ca="1">'Семипредметные наборы'!$H8/COUNT('Список покупок'!$A$2:$A$31)</f>
        <v>#N/A</v>
      </c>
      <c r="D3608" t="e">
        <f ca="1">'Семипредметные наборы'!$H8/INDIRECT(ADDRESS(MATCH(A3608,Таблицы!$AK$3:$AK$212)+1,7,,,Таблицы!$AK$1))</f>
        <v>#N/A</v>
      </c>
      <c r="E3608" s="5" t="e">
        <f t="shared" ca="1" si="56"/>
        <v>#N/A</v>
      </c>
    </row>
    <row r="3609" spans="1:5" hidden="1" x14ac:dyDescent="0.3">
      <c r="A3609" t="e">
        <f ca="1">IF('Семипредметные наборы'!$H9 &gt;=Параметры!$A$2,"{"&amp;'Семипредметные наборы'!A9&amp;", "&amp;'Семипредметные наборы'!B9&amp;", "&amp;'Семипредметные наборы'!C9&amp;", "&amp;'Семипредметные наборы'!D9&amp;", "&amp;'Семипредметные наборы'!E9&amp;", "&amp;'Семипредметные наборы'!F9&amp;"}","")</f>
        <v>#N/A</v>
      </c>
      <c r="B3609" t="e">
        <f ca="1">IF('Семипредметные наборы'!$H9 &gt;=Параметры!$A$2,"{"&amp;'Семипредметные наборы'!G9&amp;"}","")</f>
        <v>#N/A</v>
      </c>
      <c r="C3609" t="e">
        <f ca="1">'Семипредметные наборы'!$H9/COUNT('Список покупок'!$A$2:$A$31)</f>
        <v>#N/A</v>
      </c>
      <c r="D3609" t="e">
        <f ca="1">'Семипредметные наборы'!$H9/INDIRECT(ADDRESS(MATCH(A3609,Таблицы!$AK$3:$AK$212)+1,7,,,Таблицы!$AK$1))</f>
        <v>#N/A</v>
      </c>
      <c r="E3609" s="5" t="e">
        <f t="shared" ca="1" si="56"/>
        <v>#N/A</v>
      </c>
    </row>
    <row r="3610" spans="1:5" hidden="1" x14ac:dyDescent="0.3">
      <c r="A3610" t="e">
        <f ca="1">IF('Семипредметные наборы'!$H10 &gt;=Параметры!$A$2,"{"&amp;'Семипредметные наборы'!A10&amp;", "&amp;'Семипредметные наборы'!B10&amp;", "&amp;'Семипредметные наборы'!C10&amp;", "&amp;'Семипредметные наборы'!D10&amp;", "&amp;'Семипредметные наборы'!E10&amp;", "&amp;'Семипредметные наборы'!F10&amp;"}","")</f>
        <v>#N/A</v>
      </c>
      <c r="B3610" t="e">
        <f ca="1">IF('Семипредметные наборы'!$H10 &gt;=Параметры!$A$2,"{"&amp;'Семипредметные наборы'!G10&amp;"}","")</f>
        <v>#N/A</v>
      </c>
      <c r="C3610" t="e">
        <f ca="1">'Семипредметные наборы'!$H10/COUNT('Список покупок'!$A$2:$A$31)</f>
        <v>#N/A</v>
      </c>
      <c r="D3610" t="e">
        <f ca="1">'Семипредметные наборы'!$H10/INDIRECT(ADDRESS(MATCH(A3610,Таблицы!$AK$3:$AK$212)+1,7,,,Таблицы!$AK$1))</f>
        <v>#N/A</v>
      </c>
      <c r="E3610" s="5" t="e">
        <f t="shared" ca="1" si="56"/>
        <v>#N/A</v>
      </c>
    </row>
    <row r="3611" spans="1:5" hidden="1" x14ac:dyDescent="0.3">
      <c r="A3611" t="e">
        <f ca="1">IF('Семипредметные наборы'!$H11 &gt;=Параметры!$A$2,"{"&amp;'Семипредметные наборы'!A11&amp;", "&amp;'Семипредметные наборы'!B11&amp;", "&amp;'Семипредметные наборы'!C11&amp;", "&amp;'Семипредметные наборы'!D11&amp;", "&amp;'Семипредметные наборы'!E11&amp;", "&amp;'Семипредметные наборы'!F11&amp;"}","")</f>
        <v>#N/A</v>
      </c>
      <c r="B3611" t="e">
        <f ca="1">IF('Семипредметные наборы'!$H11 &gt;=Параметры!$A$2,"{"&amp;'Семипредметные наборы'!G11&amp;"}","")</f>
        <v>#N/A</v>
      </c>
      <c r="C3611" t="e">
        <f ca="1">'Семипредметные наборы'!$H11/COUNT('Список покупок'!$A$2:$A$31)</f>
        <v>#N/A</v>
      </c>
      <c r="D3611" t="e">
        <f ca="1">'Семипредметные наборы'!$H11/INDIRECT(ADDRESS(MATCH(A3611,Таблицы!$AK$3:$AK$212)+1,7,,,Таблицы!$AK$1))</f>
        <v>#N/A</v>
      </c>
      <c r="E3611" s="5" t="e">
        <f t="shared" ca="1" si="56"/>
        <v>#N/A</v>
      </c>
    </row>
    <row r="3612" spans="1:5" hidden="1" x14ac:dyDescent="0.3">
      <c r="A3612" t="e">
        <f ca="1">IF('Семипредметные наборы'!$H12 &gt;=Параметры!$A$2,"{"&amp;'Семипредметные наборы'!A12&amp;", "&amp;'Семипредметные наборы'!B12&amp;", "&amp;'Семипредметные наборы'!C12&amp;", "&amp;'Семипредметные наборы'!D12&amp;", "&amp;'Семипредметные наборы'!E12&amp;", "&amp;'Семипредметные наборы'!F12&amp;"}","")</f>
        <v>#N/A</v>
      </c>
      <c r="B3612" t="e">
        <f ca="1">IF('Семипредметные наборы'!$H12 &gt;=Параметры!$A$2,"{"&amp;'Семипредметные наборы'!G12&amp;"}","")</f>
        <v>#N/A</v>
      </c>
      <c r="C3612" t="e">
        <f ca="1">'Семипредметные наборы'!$H12/COUNT('Список покупок'!$A$2:$A$31)</f>
        <v>#N/A</v>
      </c>
      <c r="D3612" t="e">
        <f ca="1">'Семипредметные наборы'!$H12/INDIRECT(ADDRESS(MATCH(A3612,Таблицы!$AK$3:$AK$212)+1,7,,,Таблицы!$AK$1))</f>
        <v>#N/A</v>
      </c>
      <c r="E3612" s="5" t="e">
        <f t="shared" ca="1" si="56"/>
        <v>#N/A</v>
      </c>
    </row>
    <row r="3613" spans="1:5" hidden="1" x14ac:dyDescent="0.3">
      <c r="A3613" t="e">
        <f ca="1">IF('Семипредметные наборы'!$H13 &gt;=Параметры!$A$2,"{"&amp;'Семипредметные наборы'!A13&amp;", "&amp;'Семипредметные наборы'!B13&amp;", "&amp;'Семипредметные наборы'!C13&amp;", "&amp;'Семипредметные наборы'!D13&amp;", "&amp;'Семипредметные наборы'!E13&amp;", "&amp;'Семипредметные наборы'!F13&amp;"}","")</f>
        <v>#N/A</v>
      </c>
      <c r="B3613" t="e">
        <f ca="1">IF('Семипредметные наборы'!$H13 &gt;=Параметры!$A$2,"{"&amp;'Семипредметные наборы'!G13&amp;"}","")</f>
        <v>#N/A</v>
      </c>
      <c r="C3613" t="e">
        <f ca="1">'Семипредметные наборы'!$H13/COUNT('Список покупок'!$A$2:$A$31)</f>
        <v>#N/A</v>
      </c>
      <c r="D3613" t="e">
        <f ca="1">'Семипредметные наборы'!$H13/INDIRECT(ADDRESS(MATCH(A3613,Таблицы!$AK$3:$AK$212)+1,7,,,Таблицы!$AK$1))</f>
        <v>#N/A</v>
      </c>
      <c r="E3613" s="5" t="e">
        <f t="shared" ca="1" si="56"/>
        <v>#N/A</v>
      </c>
    </row>
    <row r="3614" spans="1:5" hidden="1" x14ac:dyDescent="0.3">
      <c r="A3614" t="e">
        <f ca="1">IF('Семипредметные наборы'!$H14 &gt;=Параметры!$A$2,"{"&amp;'Семипредметные наборы'!A14&amp;", "&amp;'Семипредметные наборы'!B14&amp;", "&amp;'Семипредметные наборы'!C14&amp;", "&amp;'Семипредметные наборы'!D14&amp;", "&amp;'Семипредметные наборы'!E14&amp;", "&amp;'Семипредметные наборы'!F14&amp;"}","")</f>
        <v>#N/A</v>
      </c>
      <c r="B3614" t="e">
        <f ca="1">IF('Семипредметные наборы'!$H14 &gt;=Параметры!$A$2,"{"&amp;'Семипредметные наборы'!G14&amp;"}","")</f>
        <v>#N/A</v>
      </c>
      <c r="C3614" t="e">
        <f ca="1">'Семипредметные наборы'!$H14/COUNT('Список покупок'!$A$2:$A$31)</f>
        <v>#N/A</v>
      </c>
      <c r="D3614" t="e">
        <f ca="1">'Семипредметные наборы'!$H14/INDIRECT(ADDRESS(MATCH(A3614,Таблицы!$AK$3:$AK$212)+1,7,,,Таблицы!$AK$1))</f>
        <v>#N/A</v>
      </c>
      <c r="E3614" s="5" t="e">
        <f t="shared" ca="1" si="56"/>
        <v>#N/A</v>
      </c>
    </row>
    <row r="3615" spans="1:5" hidden="1" x14ac:dyDescent="0.3">
      <c r="A3615" t="e">
        <f ca="1">IF('Семипредметные наборы'!$H15 &gt;=Параметры!$A$2,"{"&amp;'Семипредметные наборы'!A15&amp;", "&amp;'Семипредметные наборы'!B15&amp;", "&amp;'Семипредметные наборы'!C15&amp;", "&amp;'Семипредметные наборы'!D15&amp;", "&amp;'Семипредметные наборы'!E15&amp;", "&amp;'Семипредметные наборы'!F15&amp;"}","")</f>
        <v>#N/A</v>
      </c>
      <c r="B3615" t="e">
        <f ca="1">IF('Семипредметные наборы'!$H15 &gt;=Параметры!$A$2,"{"&amp;'Семипредметные наборы'!G15&amp;"}","")</f>
        <v>#N/A</v>
      </c>
      <c r="C3615" t="e">
        <f ca="1">'Семипредметные наборы'!$H15/COUNT('Список покупок'!$A$2:$A$31)</f>
        <v>#N/A</v>
      </c>
      <c r="D3615" t="e">
        <f ca="1">'Семипредметные наборы'!$H15/INDIRECT(ADDRESS(MATCH(A3615,Таблицы!$AK$3:$AK$212)+1,7,,,Таблицы!$AK$1))</f>
        <v>#N/A</v>
      </c>
      <c r="E3615" s="5" t="e">
        <f t="shared" ca="1" si="56"/>
        <v>#N/A</v>
      </c>
    </row>
    <row r="3616" spans="1:5" hidden="1" x14ac:dyDescent="0.3">
      <c r="A3616" t="e">
        <f ca="1">IF('Семипредметные наборы'!$H16 &gt;=Параметры!$A$2,"{"&amp;'Семипредметные наборы'!A16&amp;", "&amp;'Семипредметные наборы'!B16&amp;", "&amp;'Семипредметные наборы'!C16&amp;", "&amp;'Семипредметные наборы'!D16&amp;", "&amp;'Семипредметные наборы'!E16&amp;", "&amp;'Семипредметные наборы'!F16&amp;"}","")</f>
        <v>#N/A</v>
      </c>
      <c r="B3616" t="e">
        <f ca="1">IF('Семипредметные наборы'!$H16 &gt;=Параметры!$A$2,"{"&amp;'Семипредметные наборы'!G16&amp;"}","")</f>
        <v>#N/A</v>
      </c>
      <c r="C3616" t="e">
        <f ca="1">'Семипредметные наборы'!$H16/COUNT('Список покупок'!$A$2:$A$31)</f>
        <v>#N/A</v>
      </c>
      <c r="D3616" t="e">
        <f ca="1">'Семипредметные наборы'!$H16/INDIRECT(ADDRESS(MATCH(A3616,Таблицы!$AK$3:$AK$212)+1,7,,,Таблицы!$AK$1))</f>
        <v>#N/A</v>
      </c>
      <c r="E3616" s="5" t="e">
        <f t="shared" ca="1" si="56"/>
        <v>#N/A</v>
      </c>
    </row>
    <row r="3617" spans="1:5" hidden="1" x14ac:dyDescent="0.3">
      <c r="A3617" t="e">
        <f ca="1">IF('Семипредметные наборы'!$H17 &gt;=Параметры!$A$2,"{"&amp;'Семипредметные наборы'!A17&amp;", "&amp;'Семипредметные наборы'!B17&amp;", "&amp;'Семипредметные наборы'!C17&amp;", "&amp;'Семипредметные наборы'!D17&amp;", "&amp;'Семипредметные наборы'!E17&amp;", "&amp;'Семипредметные наборы'!F17&amp;"}","")</f>
        <v>#N/A</v>
      </c>
      <c r="B3617" t="e">
        <f ca="1">IF('Семипредметные наборы'!$H17 &gt;=Параметры!$A$2,"{"&amp;'Семипредметные наборы'!G17&amp;"}","")</f>
        <v>#N/A</v>
      </c>
      <c r="C3617" t="e">
        <f ca="1">'Семипредметные наборы'!$H17/COUNT('Список покупок'!$A$2:$A$31)</f>
        <v>#N/A</v>
      </c>
      <c r="D3617" t="e">
        <f ca="1">'Семипредметные наборы'!$H17/INDIRECT(ADDRESS(MATCH(A3617,Таблицы!$AK$3:$AK$212)+1,7,,,Таблицы!$AK$1))</f>
        <v>#N/A</v>
      </c>
      <c r="E3617" s="5" t="e">
        <f t="shared" ca="1" si="56"/>
        <v>#N/A</v>
      </c>
    </row>
    <row r="3618" spans="1:5" hidden="1" x14ac:dyDescent="0.3">
      <c r="A3618" t="e">
        <f ca="1">IF('Семипредметные наборы'!$H18 &gt;=Параметры!$A$2,"{"&amp;'Семипредметные наборы'!A18&amp;", "&amp;'Семипредметные наборы'!B18&amp;", "&amp;'Семипредметные наборы'!C18&amp;", "&amp;'Семипредметные наборы'!D18&amp;", "&amp;'Семипредметные наборы'!E18&amp;", "&amp;'Семипредметные наборы'!F18&amp;"}","")</f>
        <v>#N/A</v>
      </c>
      <c r="B3618" t="e">
        <f ca="1">IF('Семипредметные наборы'!$H18 &gt;=Параметры!$A$2,"{"&amp;'Семипредметные наборы'!G18&amp;"}","")</f>
        <v>#N/A</v>
      </c>
      <c r="C3618" t="e">
        <f ca="1">'Семипредметные наборы'!$H18/COUNT('Список покупок'!$A$2:$A$31)</f>
        <v>#N/A</v>
      </c>
      <c r="D3618" t="e">
        <f ca="1">'Семипредметные наборы'!$H18/INDIRECT(ADDRESS(MATCH(A3618,Таблицы!$AK$3:$AK$212)+1,7,,,Таблицы!$AK$1))</f>
        <v>#N/A</v>
      </c>
      <c r="E3618" s="5" t="e">
        <f t="shared" ca="1" si="56"/>
        <v>#N/A</v>
      </c>
    </row>
    <row r="3619" spans="1:5" hidden="1" x14ac:dyDescent="0.3">
      <c r="A3619" t="e">
        <f ca="1">IF('Семипредметные наборы'!$H19 &gt;=Параметры!$A$2,"{"&amp;'Семипредметные наборы'!A19&amp;", "&amp;'Семипредметные наборы'!B19&amp;", "&amp;'Семипредметные наборы'!C19&amp;", "&amp;'Семипредметные наборы'!D19&amp;", "&amp;'Семипредметные наборы'!E19&amp;", "&amp;'Семипредметные наборы'!F19&amp;"}","")</f>
        <v>#N/A</v>
      </c>
      <c r="B3619" t="e">
        <f ca="1">IF('Семипредметные наборы'!$H19 &gt;=Параметры!$A$2,"{"&amp;'Семипредметные наборы'!G19&amp;"}","")</f>
        <v>#N/A</v>
      </c>
      <c r="C3619" t="e">
        <f ca="1">'Семипредметные наборы'!$H19/COUNT('Список покупок'!$A$2:$A$31)</f>
        <v>#N/A</v>
      </c>
      <c r="D3619" t="e">
        <f ca="1">'Семипредметные наборы'!$H19/INDIRECT(ADDRESS(MATCH(A3619,Таблицы!$AK$3:$AK$212)+1,7,,,Таблицы!$AK$1))</f>
        <v>#N/A</v>
      </c>
      <c r="E3619" s="5" t="e">
        <f t="shared" ca="1" si="56"/>
        <v>#N/A</v>
      </c>
    </row>
    <row r="3620" spans="1:5" hidden="1" x14ac:dyDescent="0.3">
      <c r="A3620" t="e">
        <f ca="1">IF('Семипредметные наборы'!$H20 &gt;=Параметры!$A$2,"{"&amp;'Семипредметные наборы'!A20&amp;", "&amp;'Семипредметные наборы'!B20&amp;", "&amp;'Семипредметные наборы'!C20&amp;", "&amp;'Семипредметные наборы'!D20&amp;", "&amp;'Семипредметные наборы'!E20&amp;", "&amp;'Семипредметные наборы'!F20&amp;"}","")</f>
        <v>#N/A</v>
      </c>
      <c r="B3620" t="e">
        <f ca="1">IF('Семипредметные наборы'!$H20 &gt;=Параметры!$A$2,"{"&amp;'Семипредметные наборы'!G20&amp;"}","")</f>
        <v>#N/A</v>
      </c>
      <c r="C3620" t="e">
        <f ca="1">'Семипредметные наборы'!$H20/COUNT('Список покупок'!$A$2:$A$31)</f>
        <v>#N/A</v>
      </c>
      <c r="D3620" t="e">
        <f ca="1">'Семипредметные наборы'!$H20/INDIRECT(ADDRESS(MATCH(A3620,Таблицы!$AK$3:$AK$212)+1,7,,,Таблицы!$AK$1))</f>
        <v>#N/A</v>
      </c>
      <c r="E3620" s="5" t="e">
        <f t="shared" ca="1" si="56"/>
        <v>#N/A</v>
      </c>
    </row>
    <row r="3621" spans="1:5" hidden="1" x14ac:dyDescent="0.3">
      <c r="A3621" t="e">
        <f ca="1">IF('Семипредметные наборы'!$H21 &gt;=Параметры!$A$2,"{"&amp;'Семипредметные наборы'!A21&amp;", "&amp;'Семипредметные наборы'!B21&amp;", "&amp;'Семипредметные наборы'!C21&amp;", "&amp;'Семипредметные наборы'!D21&amp;", "&amp;'Семипредметные наборы'!E21&amp;", "&amp;'Семипредметные наборы'!F21&amp;"}","")</f>
        <v>#N/A</v>
      </c>
      <c r="B3621" t="e">
        <f ca="1">IF('Семипредметные наборы'!$H21 &gt;=Параметры!$A$2,"{"&amp;'Семипредметные наборы'!G21&amp;"}","")</f>
        <v>#N/A</v>
      </c>
      <c r="C3621" t="e">
        <f ca="1">'Семипредметные наборы'!$H21/COUNT('Список покупок'!$A$2:$A$31)</f>
        <v>#N/A</v>
      </c>
      <c r="D3621" t="e">
        <f ca="1">'Семипредметные наборы'!$H21/INDIRECT(ADDRESS(MATCH(A3621,Таблицы!$AK$3:$AK$212)+1,7,,,Таблицы!$AK$1))</f>
        <v>#N/A</v>
      </c>
      <c r="E3621" s="5" t="e">
        <f t="shared" ca="1" si="56"/>
        <v>#N/A</v>
      </c>
    </row>
    <row r="3622" spans="1:5" hidden="1" x14ac:dyDescent="0.3">
      <c r="A3622" t="e">
        <f ca="1">IF('Семипредметные наборы'!$H22 &gt;=Параметры!$A$2,"{"&amp;'Семипредметные наборы'!A22&amp;", "&amp;'Семипредметные наборы'!B22&amp;", "&amp;'Семипредметные наборы'!C22&amp;", "&amp;'Семипредметные наборы'!D22&amp;", "&amp;'Семипредметные наборы'!E22&amp;", "&amp;'Семипредметные наборы'!F22&amp;"}","")</f>
        <v>#N/A</v>
      </c>
      <c r="B3622" t="e">
        <f ca="1">IF('Семипредметные наборы'!$H22 &gt;=Параметры!$A$2,"{"&amp;'Семипредметные наборы'!G22&amp;"}","")</f>
        <v>#N/A</v>
      </c>
      <c r="C3622" t="e">
        <f ca="1">'Семипредметные наборы'!$H22/COUNT('Список покупок'!$A$2:$A$31)</f>
        <v>#N/A</v>
      </c>
      <c r="D3622" t="e">
        <f ca="1">'Семипредметные наборы'!$H22/INDIRECT(ADDRESS(MATCH(A3622,Таблицы!$AK$3:$AK$212)+1,7,,,Таблицы!$AK$1))</f>
        <v>#N/A</v>
      </c>
      <c r="E3622" s="5" t="e">
        <f t="shared" ca="1" si="56"/>
        <v>#N/A</v>
      </c>
    </row>
    <row r="3623" spans="1:5" hidden="1" x14ac:dyDescent="0.3">
      <c r="A3623" t="e">
        <f ca="1">IF('Семипредметные наборы'!$H23 &gt;=Параметры!$A$2,"{"&amp;'Семипредметные наборы'!A23&amp;", "&amp;'Семипредметные наборы'!B23&amp;", "&amp;'Семипредметные наборы'!C23&amp;", "&amp;'Семипредметные наборы'!D23&amp;", "&amp;'Семипредметные наборы'!E23&amp;", "&amp;'Семипредметные наборы'!F23&amp;"}","")</f>
        <v>#N/A</v>
      </c>
      <c r="B3623" t="e">
        <f ca="1">IF('Семипредметные наборы'!$H23 &gt;=Параметры!$A$2,"{"&amp;'Семипредметные наборы'!G23&amp;"}","")</f>
        <v>#N/A</v>
      </c>
      <c r="C3623" t="e">
        <f ca="1">'Семипредметные наборы'!$H23/COUNT('Список покупок'!$A$2:$A$31)</f>
        <v>#N/A</v>
      </c>
      <c r="D3623" t="e">
        <f ca="1">'Семипредметные наборы'!$H23/INDIRECT(ADDRESS(MATCH(A3623,Таблицы!$AK$3:$AK$212)+1,7,,,Таблицы!$AK$1))</f>
        <v>#N/A</v>
      </c>
      <c r="E3623" s="5" t="e">
        <f t="shared" ca="1" si="56"/>
        <v>#N/A</v>
      </c>
    </row>
    <row r="3624" spans="1:5" hidden="1" x14ac:dyDescent="0.3">
      <c r="A3624" t="e">
        <f ca="1">IF('Семипредметные наборы'!$H24 &gt;=Параметры!$A$2,"{"&amp;'Семипредметные наборы'!A24&amp;", "&amp;'Семипредметные наборы'!B24&amp;", "&amp;'Семипредметные наборы'!C24&amp;", "&amp;'Семипредметные наборы'!D24&amp;", "&amp;'Семипредметные наборы'!E24&amp;", "&amp;'Семипредметные наборы'!F24&amp;"}","")</f>
        <v>#N/A</v>
      </c>
      <c r="B3624" t="e">
        <f ca="1">IF('Семипредметные наборы'!$H24 &gt;=Параметры!$A$2,"{"&amp;'Семипредметные наборы'!G24&amp;"}","")</f>
        <v>#N/A</v>
      </c>
      <c r="C3624" t="e">
        <f ca="1">'Семипредметные наборы'!$H24/COUNT('Список покупок'!$A$2:$A$31)</f>
        <v>#N/A</v>
      </c>
      <c r="D3624" t="e">
        <f ca="1">'Семипредметные наборы'!$H24/INDIRECT(ADDRESS(MATCH(A3624,Таблицы!$AK$3:$AK$212)+1,7,,,Таблицы!$AK$1))</f>
        <v>#N/A</v>
      </c>
      <c r="E3624" s="5" t="e">
        <f t="shared" ca="1" si="56"/>
        <v>#N/A</v>
      </c>
    </row>
    <row r="3625" spans="1:5" hidden="1" x14ac:dyDescent="0.3">
      <c r="A3625" t="e">
        <f ca="1">IF('Семипредметные наборы'!$H25 &gt;=Параметры!$A$2,"{"&amp;'Семипредметные наборы'!A25&amp;", "&amp;'Семипредметные наборы'!B25&amp;", "&amp;'Семипредметные наборы'!C25&amp;", "&amp;'Семипредметные наборы'!D25&amp;", "&amp;'Семипредметные наборы'!E25&amp;", "&amp;'Семипредметные наборы'!F25&amp;"}","")</f>
        <v>#N/A</v>
      </c>
      <c r="B3625" t="e">
        <f ca="1">IF('Семипредметные наборы'!$H25 &gt;=Параметры!$A$2,"{"&amp;'Семипредметные наборы'!G25&amp;"}","")</f>
        <v>#N/A</v>
      </c>
      <c r="C3625" t="e">
        <f ca="1">'Семипредметные наборы'!$H25/COUNT('Список покупок'!$A$2:$A$31)</f>
        <v>#N/A</v>
      </c>
      <c r="D3625" t="e">
        <f ca="1">'Семипредметные наборы'!$H25/INDIRECT(ADDRESS(MATCH(A3625,Таблицы!$AK$3:$AK$212)+1,7,,,Таблицы!$AK$1))</f>
        <v>#N/A</v>
      </c>
      <c r="E3625" s="5" t="e">
        <f t="shared" ca="1" si="56"/>
        <v>#N/A</v>
      </c>
    </row>
    <row r="3626" spans="1:5" hidden="1" x14ac:dyDescent="0.3">
      <c r="A3626" t="e">
        <f ca="1">IF('Семипредметные наборы'!$H26 &gt;=Параметры!$A$2,"{"&amp;'Семипредметные наборы'!A26&amp;", "&amp;'Семипредметные наборы'!B26&amp;", "&amp;'Семипредметные наборы'!C26&amp;", "&amp;'Семипредметные наборы'!D26&amp;", "&amp;'Семипредметные наборы'!E26&amp;", "&amp;'Семипредметные наборы'!F26&amp;"}","")</f>
        <v>#N/A</v>
      </c>
      <c r="B3626" t="e">
        <f ca="1">IF('Семипредметные наборы'!$H26 &gt;=Параметры!$A$2,"{"&amp;'Семипредметные наборы'!G26&amp;"}","")</f>
        <v>#N/A</v>
      </c>
      <c r="C3626" t="e">
        <f ca="1">'Семипредметные наборы'!$H26/COUNT('Список покупок'!$A$2:$A$31)</f>
        <v>#N/A</v>
      </c>
      <c r="D3626" t="e">
        <f ca="1">'Семипредметные наборы'!$H26/INDIRECT(ADDRESS(MATCH(A3626,Таблицы!$AK$3:$AK$212)+1,7,,,Таблицы!$AK$1))</f>
        <v>#N/A</v>
      </c>
      <c r="E3626" s="5" t="e">
        <f t="shared" ca="1" si="56"/>
        <v>#N/A</v>
      </c>
    </row>
    <row r="3627" spans="1:5" hidden="1" x14ac:dyDescent="0.3">
      <c r="A3627" t="e">
        <f ca="1">IF('Семипредметные наборы'!$H27 &gt;=Параметры!$A$2,"{"&amp;'Семипредметные наборы'!A27&amp;", "&amp;'Семипредметные наборы'!B27&amp;", "&amp;'Семипредметные наборы'!C27&amp;", "&amp;'Семипредметные наборы'!D27&amp;", "&amp;'Семипредметные наборы'!E27&amp;", "&amp;'Семипредметные наборы'!F27&amp;"}","")</f>
        <v>#N/A</v>
      </c>
      <c r="B3627" t="e">
        <f ca="1">IF('Семипредметные наборы'!$H27 &gt;=Параметры!$A$2,"{"&amp;'Семипредметные наборы'!G27&amp;"}","")</f>
        <v>#N/A</v>
      </c>
      <c r="C3627" t="e">
        <f ca="1">'Семипредметные наборы'!$H27/COUNT('Список покупок'!$A$2:$A$31)</f>
        <v>#N/A</v>
      </c>
      <c r="D3627" t="e">
        <f ca="1">'Семипредметные наборы'!$H27/INDIRECT(ADDRESS(MATCH(A3627,Таблицы!$AK$3:$AK$212)+1,7,,,Таблицы!$AK$1))</f>
        <v>#N/A</v>
      </c>
      <c r="E3627" s="5" t="e">
        <f t="shared" ca="1" si="56"/>
        <v>#N/A</v>
      </c>
    </row>
    <row r="3628" spans="1:5" hidden="1" x14ac:dyDescent="0.3">
      <c r="A3628" t="e">
        <f ca="1">IF('Семипредметные наборы'!$H28 &gt;=Параметры!$A$2,"{"&amp;'Семипредметные наборы'!A28&amp;", "&amp;'Семипредметные наборы'!B28&amp;", "&amp;'Семипредметные наборы'!C28&amp;", "&amp;'Семипредметные наборы'!D28&amp;", "&amp;'Семипредметные наборы'!E28&amp;", "&amp;'Семипредметные наборы'!F28&amp;"}","")</f>
        <v>#N/A</v>
      </c>
      <c r="B3628" t="e">
        <f ca="1">IF('Семипредметные наборы'!$H28 &gt;=Параметры!$A$2,"{"&amp;'Семипредметные наборы'!G28&amp;"}","")</f>
        <v>#N/A</v>
      </c>
      <c r="C3628" t="e">
        <f ca="1">'Семипредметные наборы'!$H28/COUNT('Список покупок'!$A$2:$A$31)</f>
        <v>#N/A</v>
      </c>
      <c r="D3628" t="e">
        <f ca="1">'Семипредметные наборы'!$H28/INDIRECT(ADDRESS(MATCH(A3628,Таблицы!$AK$3:$AK$212)+1,7,,,Таблицы!$AK$1))</f>
        <v>#N/A</v>
      </c>
      <c r="E3628" s="5" t="e">
        <f t="shared" ca="1" si="56"/>
        <v>#N/A</v>
      </c>
    </row>
    <row r="3629" spans="1:5" hidden="1" x14ac:dyDescent="0.3">
      <c r="A3629" t="e">
        <f ca="1">IF('Семипредметные наборы'!$H29 &gt;=Параметры!$A$2,"{"&amp;'Семипредметные наборы'!A29&amp;", "&amp;'Семипредметные наборы'!B29&amp;", "&amp;'Семипредметные наборы'!C29&amp;", "&amp;'Семипредметные наборы'!D29&amp;", "&amp;'Семипредметные наборы'!E29&amp;", "&amp;'Семипредметные наборы'!F29&amp;"}","")</f>
        <v>#N/A</v>
      </c>
      <c r="B3629" t="e">
        <f ca="1">IF('Семипредметные наборы'!$H29 &gt;=Параметры!$A$2,"{"&amp;'Семипредметные наборы'!G29&amp;"}","")</f>
        <v>#N/A</v>
      </c>
      <c r="C3629" t="e">
        <f ca="1">'Семипредметные наборы'!$H29/COUNT('Список покупок'!$A$2:$A$31)</f>
        <v>#N/A</v>
      </c>
      <c r="D3629" t="e">
        <f ca="1">'Семипредметные наборы'!$H29/INDIRECT(ADDRESS(MATCH(A3629,Таблицы!$AK$3:$AK$212)+1,7,,,Таблицы!$AK$1))</f>
        <v>#N/A</v>
      </c>
      <c r="E3629" s="5" t="e">
        <f t="shared" ca="1" si="56"/>
        <v>#N/A</v>
      </c>
    </row>
    <row r="3630" spans="1:5" hidden="1" x14ac:dyDescent="0.3">
      <c r="A3630" t="e">
        <f ca="1">IF('Семипредметные наборы'!$H30 &gt;=Параметры!$A$2,"{"&amp;'Семипредметные наборы'!A30&amp;", "&amp;'Семипредметные наборы'!B30&amp;", "&amp;'Семипредметные наборы'!C30&amp;", "&amp;'Семипредметные наборы'!D30&amp;", "&amp;'Семипредметные наборы'!E30&amp;", "&amp;'Семипредметные наборы'!F30&amp;"}","")</f>
        <v>#N/A</v>
      </c>
      <c r="B3630" t="e">
        <f ca="1">IF('Семипредметные наборы'!$H30 &gt;=Параметры!$A$2,"{"&amp;'Семипредметные наборы'!G30&amp;"}","")</f>
        <v>#N/A</v>
      </c>
      <c r="C3630" t="e">
        <f ca="1">'Семипредметные наборы'!$H30/COUNT('Список покупок'!$A$2:$A$31)</f>
        <v>#N/A</v>
      </c>
      <c r="D3630" t="e">
        <f ca="1">'Семипредметные наборы'!$H30/INDIRECT(ADDRESS(MATCH(A3630,Таблицы!$AK$3:$AK$212)+1,7,,,Таблицы!$AK$1))</f>
        <v>#N/A</v>
      </c>
      <c r="E3630" s="5" t="e">
        <f t="shared" ca="1" si="56"/>
        <v>#N/A</v>
      </c>
    </row>
    <row r="3631" spans="1:5" hidden="1" x14ac:dyDescent="0.3">
      <c r="A3631" t="e">
        <f ca="1">IF('Семипредметные наборы'!$H31 &gt;=Параметры!$A$2,"{"&amp;'Семипредметные наборы'!A31&amp;", "&amp;'Семипредметные наборы'!B31&amp;", "&amp;'Семипредметные наборы'!C31&amp;", "&amp;'Семипредметные наборы'!D31&amp;", "&amp;'Семипредметные наборы'!E31&amp;", "&amp;'Семипредметные наборы'!F31&amp;"}","")</f>
        <v>#N/A</v>
      </c>
      <c r="B3631" t="e">
        <f ca="1">IF('Семипредметные наборы'!$H31 &gt;=Параметры!$A$2,"{"&amp;'Семипредметные наборы'!G31&amp;"}","")</f>
        <v>#N/A</v>
      </c>
      <c r="C3631" t="e">
        <f ca="1">'Семипредметные наборы'!$H31/COUNT('Список покупок'!$A$2:$A$31)</f>
        <v>#N/A</v>
      </c>
      <c r="D3631" t="e">
        <f ca="1">'Семипредметные наборы'!$H31/INDIRECT(ADDRESS(MATCH(A3631,Таблицы!$AK$3:$AK$212)+1,7,,,Таблицы!$AK$1))</f>
        <v>#N/A</v>
      </c>
      <c r="E3631" s="5" t="e">
        <f t="shared" ca="1" si="56"/>
        <v>#N/A</v>
      </c>
    </row>
    <row r="3632" spans="1:5" hidden="1" x14ac:dyDescent="0.3">
      <c r="A3632" t="e">
        <f ca="1">IF('Семипредметные наборы'!$H32 &gt;=Параметры!$A$2,"{"&amp;'Семипредметные наборы'!A32&amp;", "&amp;'Семипредметные наборы'!B32&amp;", "&amp;'Семипредметные наборы'!C32&amp;", "&amp;'Семипредметные наборы'!D32&amp;", "&amp;'Семипредметные наборы'!E32&amp;", "&amp;'Семипредметные наборы'!F32&amp;"}","")</f>
        <v>#N/A</v>
      </c>
      <c r="B3632" t="e">
        <f ca="1">IF('Семипредметные наборы'!$H32 &gt;=Параметры!$A$2,"{"&amp;'Семипредметные наборы'!G32&amp;"}","")</f>
        <v>#N/A</v>
      </c>
      <c r="C3632" t="e">
        <f ca="1">'Семипредметные наборы'!$H32/COUNT('Список покупок'!$A$2:$A$31)</f>
        <v>#N/A</v>
      </c>
      <c r="D3632" t="e">
        <f ca="1">'Семипредметные наборы'!$H32/INDIRECT(ADDRESS(MATCH(A3632,Таблицы!$AK$3:$AK$212)+1,7,,,Таблицы!$AK$1))</f>
        <v>#N/A</v>
      </c>
      <c r="E3632" s="5" t="e">
        <f t="shared" ca="1" si="56"/>
        <v>#N/A</v>
      </c>
    </row>
    <row r="3633" spans="1:5" hidden="1" x14ac:dyDescent="0.3">
      <c r="A3633" t="e">
        <f ca="1">IF('Семипредметные наборы'!$H33 &gt;=Параметры!$A$2,"{"&amp;'Семипредметные наборы'!A33&amp;", "&amp;'Семипредметные наборы'!B33&amp;", "&amp;'Семипредметные наборы'!C33&amp;", "&amp;'Семипредметные наборы'!D33&amp;", "&amp;'Семипредметные наборы'!E33&amp;", "&amp;'Семипредметные наборы'!F33&amp;"}","")</f>
        <v>#N/A</v>
      </c>
      <c r="B3633" t="e">
        <f ca="1">IF('Семипредметные наборы'!$H33 &gt;=Параметры!$A$2,"{"&amp;'Семипредметные наборы'!G33&amp;"}","")</f>
        <v>#N/A</v>
      </c>
      <c r="C3633" t="e">
        <f ca="1">'Семипредметные наборы'!$H33/COUNT('Список покупок'!$A$2:$A$31)</f>
        <v>#N/A</v>
      </c>
      <c r="D3633" t="e">
        <f ca="1">'Семипредметные наборы'!$H33/INDIRECT(ADDRESS(MATCH(A3633,Таблицы!$AK$3:$AK$212)+1,7,,,Таблицы!$AK$1))</f>
        <v>#N/A</v>
      </c>
      <c r="E3633" s="5" t="e">
        <f t="shared" ca="1" si="56"/>
        <v>#N/A</v>
      </c>
    </row>
    <row r="3634" spans="1:5" hidden="1" x14ac:dyDescent="0.3">
      <c r="A3634" t="e">
        <f ca="1">IF('Семипредметные наборы'!$H34 &gt;=Параметры!$A$2,"{"&amp;'Семипредметные наборы'!A34&amp;", "&amp;'Семипредметные наборы'!B34&amp;", "&amp;'Семипредметные наборы'!C34&amp;", "&amp;'Семипредметные наборы'!D34&amp;", "&amp;'Семипредметные наборы'!E34&amp;", "&amp;'Семипредметные наборы'!F34&amp;"}","")</f>
        <v>#N/A</v>
      </c>
      <c r="B3634" t="e">
        <f ca="1">IF('Семипредметные наборы'!$H34 &gt;=Параметры!$A$2,"{"&amp;'Семипредметные наборы'!G34&amp;"}","")</f>
        <v>#N/A</v>
      </c>
      <c r="C3634" t="e">
        <f ca="1">'Семипредметные наборы'!$H34/COUNT('Список покупок'!$A$2:$A$31)</f>
        <v>#N/A</v>
      </c>
      <c r="D3634" t="e">
        <f ca="1">'Семипредметные наборы'!$H34/INDIRECT(ADDRESS(MATCH(A3634,Таблицы!$AK$3:$AK$212)+1,7,,,Таблицы!$AK$1))</f>
        <v>#N/A</v>
      </c>
      <c r="E3634" s="5" t="e">
        <f t="shared" ca="1" si="56"/>
        <v>#N/A</v>
      </c>
    </row>
    <row r="3635" spans="1:5" hidden="1" x14ac:dyDescent="0.3">
      <c r="A3635" t="e">
        <f ca="1">IF('Семипредметные наборы'!$H35 &gt;=Параметры!$A$2,"{"&amp;'Семипредметные наборы'!A35&amp;", "&amp;'Семипредметные наборы'!B35&amp;", "&amp;'Семипредметные наборы'!C35&amp;", "&amp;'Семипредметные наборы'!D35&amp;", "&amp;'Семипредметные наборы'!E35&amp;", "&amp;'Семипредметные наборы'!F35&amp;"}","")</f>
        <v>#N/A</v>
      </c>
      <c r="B3635" t="e">
        <f ca="1">IF('Семипредметные наборы'!$H35 &gt;=Параметры!$A$2,"{"&amp;'Семипредметные наборы'!G35&amp;"}","")</f>
        <v>#N/A</v>
      </c>
      <c r="C3635" t="e">
        <f ca="1">'Семипредметные наборы'!$H35/COUNT('Список покупок'!$A$2:$A$31)</f>
        <v>#N/A</v>
      </c>
      <c r="D3635" t="e">
        <f ca="1">'Семипредметные наборы'!$H35/INDIRECT(ADDRESS(MATCH(A3635,Таблицы!$AK$3:$AK$212)+1,7,,,Таблицы!$AK$1))</f>
        <v>#N/A</v>
      </c>
      <c r="E3635" s="5" t="e">
        <f t="shared" ca="1" si="56"/>
        <v>#N/A</v>
      </c>
    </row>
    <row r="3636" spans="1:5" hidden="1" x14ac:dyDescent="0.3">
      <c r="A3636" t="e">
        <f ca="1">IF('Семипредметные наборы'!$H36 &gt;=Параметры!$A$2,"{"&amp;'Семипредметные наборы'!A36&amp;", "&amp;'Семипредметные наборы'!B36&amp;", "&amp;'Семипредметные наборы'!C36&amp;", "&amp;'Семипредметные наборы'!D36&amp;", "&amp;'Семипредметные наборы'!E36&amp;", "&amp;'Семипредметные наборы'!F36&amp;"}","")</f>
        <v>#N/A</v>
      </c>
      <c r="B3636" t="e">
        <f ca="1">IF('Семипредметные наборы'!$H36 &gt;=Параметры!$A$2,"{"&amp;'Семипредметные наборы'!G36&amp;"}","")</f>
        <v>#N/A</v>
      </c>
      <c r="C3636" t="e">
        <f ca="1">'Семипредметные наборы'!$H36/COUNT('Список покупок'!$A$2:$A$31)</f>
        <v>#N/A</v>
      </c>
      <c r="D3636" t="e">
        <f ca="1">'Семипредметные наборы'!$H36/INDIRECT(ADDRESS(MATCH(A3636,Таблицы!$AK$3:$AK$212)+1,7,,,Таблицы!$AK$1))</f>
        <v>#N/A</v>
      </c>
      <c r="E3636" s="5" t="e">
        <f t="shared" ca="1" si="56"/>
        <v>#N/A</v>
      </c>
    </row>
    <row r="3637" spans="1:5" hidden="1" x14ac:dyDescent="0.3">
      <c r="A3637" t="e">
        <f ca="1">IF('Семипредметные наборы'!$H37 &gt;=Параметры!$A$2,"{"&amp;'Семипредметные наборы'!A37&amp;", "&amp;'Семипредметные наборы'!B37&amp;", "&amp;'Семипредметные наборы'!C37&amp;", "&amp;'Семипредметные наборы'!D37&amp;", "&amp;'Семипредметные наборы'!E37&amp;", "&amp;'Семипредметные наборы'!F37&amp;"}","")</f>
        <v>#N/A</v>
      </c>
      <c r="B3637" t="e">
        <f ca="1">IF('Семипредметные наборы'!$H37 &gt;=Параметры!$A$2,"{"&amp;'Семипредметные наборы'!G37&amp;"}","")</f>
        <v>#N/A</v>
      </c>
      <c r="C3637" t="e">
        <f ca="1">'Семипредметные наборы'!$H37/COUNT('Список покупок'!$A$2:$A$31)</f>
        <v>#N/A</v>
      </c>
      <c r="D3637" t="e">
        <f ca="1">'Семипредметные наборы'!$H37/INDIRECT(ADDRESS(MATCH(A3637,Таблицы!$AK$3:$AK$212)+1,7,,,Таблицы!$AK$1))</f>
        <v>#N/A</v>
      </c>
      <c r="E3637" s="5" t="e">
        <f t="shared" ca="1" si="56"/>
        <v>#N/A</v>
      </c>
    </row>
    <row r="3638" spans="1:5" hidden="1" x14ac:dyDescent="0.3">
      <c r="A3638" t="e">
        <f ca="1">IF('Семипредметные наборы'!$H38 &gt;=Параметры!$A$2,"{"&amp;'Семипредметные наборы'!A38&amp;", "&amp;'Семипредметные наборы'!B38&amp;", "&amp;'Семипредметные наборы'!C38&amp;", "&amp;'Семипредметные наборы'!D38&amp;", "&amp;'Семипредметные наборы'!E38&amp;", "&amp;'Семипредметные наборы'!F38&amp;"}","")</f>
        <v>#N/A</v>
      </c>
      <c r="B3638" t="e">
        <f ca="1">IF('Семипредметные наборы'!$H38 &gt;=Параметры!$A$2,"{"&amp;'Семипредметные наборы'!G38&amp;"}","")</f>
        <v>#N/A</v>
      </c>
      <c r="C3638" t="e">
        <f ca="1">'Семипредметные наборы'!$H38/COUNT('Список покупок'!$A$2:$A$31)</f>
        <v>#N/A</v>
      </c>
      <c r="D3638" t="e">
        <f ca="1">'Семипредметные наборы'!$H38/INDIRECT(ADDRESS(MATCH(A3638,Таблицы!$AK$3:$AK$212)+1,7,,,Таблицы!$AK$1))</f>
        <v>#N/A</v>
      </c>
      <c r="E3638" s="5" t="e">
        <f t="shared" ca="1" si="56"/>
        <v>#N/A</v>
      </c>
    </row>
    <row r="3639" spans="1:5" hidden="1" x14ac:dyDescent="0.3">
      <c r="A3639" t="e">
        <f ca="1">IF('Семипредметные наборы'!$H39 &gt;=Параметры!$A$2,"{"&amp;'Семипредметные наборы'!A39&amp;", "&amp;'Семипредметные наборы'!B39&amp;", "&amp;'Семипредметные наборы'!C39&amp;", "&amp;'Семипредметные наборы'!D39&amp;", "&amp;'Семипредметные наборы'!E39&amp;", "&amp;'Семипредметные наборы'!F39&amp;"}","")</f>
        <v>#N/A</v>
      </c>
      <c r="B3639" t="e">
        <f ca="1">IF('Семипредметные наборы'!$H39 &gt;=Параметры!$A$2,"{"&amp;'Семипредметные наборы'!G39&amp;"}","")</f>
        <v>#N/A</v>
      </c>
      <c r="C3639" t="e">
        <f ca="1">'Семипредметные наборы'!$H39/COUNT('Список покупок'!$A$2:$A$31)</f>
        <v>#N/A</v>
      </c>
      <c r="D3639" t="e">
        <f ca="1">'Семипредметные наборы'!$H39/INDIRECT(ADDRESS(MATCH(A3639,Таблицы!$AK$3:$AK$212)+1,7,,,Таблицы!$AK$1))</f>
        <v>#N/A</v>
      </c>
      <c r="E3639" s="5" t="e">
        <f t="shared" ca="1" si="56"/>
        <v>#N/A</v>
      </c>
    </row>
    <row r="3640" spans="1:5" hidden="1" x14ac:dyDescent="0.3">
      <c r="A3640" t="e">
        <f ca="1">IF('Семипредметные наборы'!$H40 &gt;=Параметры!$A$2,"{"&amp;'Семипредметные наборы'!A40&amp;", "&amp;'Семипредметные наборы'!B40&amp;", "&amp;'Семипредметные наборы'!C40&amp;", "&amp;'Семипредметные наборы'!D40&amp;", "&amp;'Семипредметные наборы'!E40&amp;", "&amp;'Семипредметные наборы'!F40&amp;"}","")</f>
        <v>#N/A</v>
      </c>
      <c r="B3640" t="e">
        <f ca="1">IF('Семипредметные наборы'!$H40 &gt;=Параметры!$A$2,"{"&amp;'Семипредметные наборы'!G40&amp;"}","")</f>
        <v>#N/A</v>
      </c>
      <c r="C3640" t="e">
        <f ca="1">'Семипредметные наборы'!$H40/COUNT('Список покупок'!$A$2:$A$31)</f>
        <v>#N/A</v>
      </c>
      <c r="D3640" t="e">
        <f ca="1">'Семипредметные наборы'!$H40/INDIRECT(ADDRESS(MATCH(A3640,Таблицы!$AK$3:$AK$212)+1,7,,,Таблицы!$AK$1))</f>
        <v>#N/A</v>
      </c>
      <c r="E3640" s="5" t="e">
        <f t="shared" ca="1" si="56"/>
        <v>#N/A</v>
      </c>
    </row>
    <row r="3641" spans="1:5" hidden="1" x14ac:dyDescent="0.3">
      <c r="A3641" t="e">
        <f ca="1">IF('Семипредметные наборы'!$H41 &gt;=Параметры!$A$2,"{"&amp;'Семипредметные наборы'!A41&amp;", "&amp;'Семипредметные наборы'!B41&amp;", "&amp;'Семипредметные наборы'!C41&amp;", "&amp;'Семипредметные наборы'!D41&amp;", "&amp;'Семипредметные наборы'!E41&amp;", "&amp;'Семипредметные наборы'!F41&amp;"}","")</f>
        <v>#N/A</v>
      </c>
      <c r="B3641" t="e">
        <f ca="1">IF('Семипредметные наборы'!$H41 &gt;=Параметры!$A$2,"{"&amp;'Семипредметные наборы'!G41&amp;"}","")</f>
        <v>#N/A</v>
      </c>
      <c r="C3641" t="e">
        <f ca="1">'Семипредметные наборы'!$H41/COUNT('Список покупок'!$A$2:$A$31)</f>
        <v>#N/A</v>
      </c>
      <c r="D3641" t="e">
        <f ca="1">'Семипредметные наборы'!$H41/INDIRECT(ADDRESS(MATCH(A3641,Таблицы!$AK$3:$AK$212)+1,7,,,Таблицы!$AK$1))</f>
        <v>#N/A</v>
      </c>
      <c r="E3641" s="5" t="e">
        <f t="shared" ca="1" si="56"/>
        <v>#N/A</v>
      </c>
    </row>
    <row r="3642" spans="1:5" hidden="1" x14ac:dyDescent="0.3">
      <c r="A3642" t="e">
        <f ca="1">IF('Семипредметные наборы'!$H42 &gt;=Параметры!$A$2,"{"&amp;'Семипредметные наборы'!A42&amp;", "&amp;'Семипредметные наборы'!B42&amp;", "&amp;'Семипредметные наборы'!C42&amp;", "&amp;'Семипредметные наборы'!D42&amp;", "&amp;'Семипредметные наборы'!E42&amp;", "&amp;'Семипредметные наборы'!F42&amp;"}","")</f>
        <v>#N/A</v>
      </c>
      <c r="B3642" t="e">
        <f ca="1">IF('Семипредметные наборы'!$H42 &gt;=Параметры!$A$2,"{"&amp;'Семипредметные наборы'!G42&amp;"}","")</f>
        <v>#N/A</v>
      </c>
      <c r="C3642" t="e">
        <f ca="1">'Семипредметные наборы'!$H42/COUNT('Список покупок'!$A$2:$A$31)</f>
        <v>#N/A</v>
      </c>
      <c r="D3642" t="e">
        <f ca="1">'Семипредметные наборы'!$H42/INDIRECT(ADDRESS(MATCH(A3642,Таблицы!$AK$3:$AK$212)+1,7,,,Таблицы!$AK$1))</f>
        <v>#N/A</v>
      </c>
      <c r="E3642" s="5" t="e">
        <f t="shared" ca="1" si="56"/>
        <v>#N/A</v>
      </c>
    </row>
    <row r="3643" spans="1:5" hidden="1" x14ac:dyDescent="0.3">
      <c r="A3643" t="e">
        <f ca="1">IF('Семипредметные наборы'!$H43 &gt;=Параметры!$A$2,"{"&amp;'Семипредметные наборы'!A43&amp;", "&amp;'Семипредметные наборы'!B43&amp;", "&amp;'Семипредметные наборы'!C43&amp;", "&amp;'Семипредметные наборы'!D43&amp;", "&amp;'Семипредметные наборы'!E43&amp;", "&amp;'Семипредметные наборы'!F43&amp;"}","")</f>
        <v>#N/A</v>
      </c>
      <c r="B3643" t="e">
        <f ca="1">IF('Семипредметные наборы'!$H43 &gt;=Параметры!$A$2,"{"&amp;'Семипредметные наборы'!G43&amp;"}","")</f>
        <v>#N/A</v>
      </c>
      <c r="C3643" t="e">
        <f ca="1">'Семипредметные наборы'!$H43/COUNT('Список покупок'!$A$2:$A$31)</f>
        <v>#N/A</v>
      </c>
      <c r="D3643" t="e">
        <f ca="1">'Семипредметные наборы'!$H43/INDIRECT(ADDRESS(MATCH(A3643,Таблицы!$AK$3:$AK$212)+1,7,,,Таблицы!$AK$1))</f>
        <v>#N/A</v>
      </c>
      <c r="E3643" s="5" t="e">
        <f t="shared" ca="1" si="56"/>
        <v>#N/A</v>
      </c>
    </row>
    <row r="3644" spans="1:5" hidden="1" x14ac:dyDescent="0.3">
      <c r="A3644" t="e">
        <f ca="1">IF('Семипредметные наборы'!$H44 &gt;=Параметры!$A$2,"{"&amp;'Семипредметные наборы'!A44&amp;", "&amp;'Семипредметные наборы'!B44&amp;", "&amp;'Семипредметные наборы'!C44&amp;", "&amp;'Семипредметные наборы'!D44&amp;", "&amp;'Семипредметные наборы'!E44&amp;", "&amp;'Семипредметные наборы'!F44&amp;"}","")</f>
        <v>#N/A</v>
      </c>
      <c r="B3644" t="e">
        <f ca="1">IF('Семипредметные наборы'!$H44 &gt;=Параметры!$A$2,"{"&amp;'Семипредметные наборы'!G44&amp;"}","")</f>
        <v>#N/A</v>
      </c>
      <c r="C3644" t="e">
        <f ca="1">'Семипредметные наборы'!$H44/COUNT('Список покупок'!$A$2:$A$31)</f>
        <v>#N/A</v>
      </c>
      <c r="D3644" t="e">
        <f ca="1">'Семипредметные наборы'!$H44/INDIRECT(ADDRESS(MATCH(A3644,Таблицы!$AK$3:$AK$212)+1,7,,,Таблицы!$AK$1))</f>
        <v>#N/A</v>
      </c>
      <c r="E3644" s="5" t="e">
        <f t="shared" ca="1" si="56"/>
        <v>#N/A</v>
      </c>
    </row>
    <row r="3645" spans="1:5" hidden="1" x14ac:dyDescent="0.3">
      <c r="A3645" t="e">
        <f ca="1">IF('Семипредметные наборы'!$H45 &gt;=Параметры!$A$2,"{"&amp;'Семипредметные наборы'!A45&amp;", "&amp;'Семипредметные наборы'!B45&amp;", "&amp;'Семипредметные наборы'!C45&amp;", "&amp;'Семипредметные наборы'!D45&amp;", "&amp;'Семипредметные наборы'!E45&amp;", "&amp;'Семипредметные наборы'!F45&amp;"}","")</f>
        <v>#N/A</v>
      </c>
      <c r="B3645" t="e">
        <f ca="1">IF('Семипредметные наборы'!$H45 &gt;=Параметры!$A$2,"{"&amp;'Семипредметные наборы'!G45&amp;"}","")</f>
        <v>#N/A</v>
      </c>
      <c r="C3645" t="e">
        <f ca="1">'Семипредметные наборы'!$H45/COUNT('Список покупок'!$A$2:$A$31)</f>
        <v>#N/A</v>
      </c>
      <c r="D3645" t="e">
        <f ca="1">'Семипредметные наборы'!$H45/INDIRECT(ADDRESS(MATCH(A3645,Таблицы!$AK$3:$AK$212)+1,7,,,Таблицы!$AK$1))</f>
        <v>#N/A</v>
      </c>
      <c r="E3645" s="5" t="e">
        <f t="shared" ca="1" si="56"/>
        <v>#N/A</v>
      </c>
    </row>
    <row r="3646" spans="1:5" hidden="1" x14ac:dyDescent="0.3">
      <c r="A3646" t="e">
        <f ca="1">IF('Семипредметные наборы'!$H46 &gt;=Параметры!$A$2,"{"&amp;'Семипредметные наборы'!A46&amp;", "&amp;'Семипредметные наборы'!B46&amp;", "&amp;'Семипредметные наборы'!C46&amp;", "&amp;'Семипредметные наборы'!D46&amp;", "&amp;'Семипредметные наборы'!E46&amp;", "&amp;'Семипредметные наборы'!F46&amp;"}","")</f>
        <v>#N/A</v>
      </c>
      <c r="B3646" t="e">
        <f ca="1">IF('Семипредметные наборы'!$H46 &gt;=Параметры!$A$2,"{"&amp;'Семипредметные наборы'!G46&amp;"}","")</f>
        <v>#N/A</v>
      </c>
      <c r="C3646" t="e">
        <f ca="1">'Семипредметные наборы'!$H46/COUNT('Список покупок'!$A$2:$A$31)</f>
        <v>#N/A</v>
      </c>
      <c r="D3646" t="e">
        <f ca="1">'Семипредметные наборы'!$H46/INDIRECT(ADDRESS(MATCH(A3646,Таблицы!$AK$3:$AK$212)+1,7,,,Таблицы!$AK$1))</f>
        <v>#N/A</v>
      </c>
      <c r="E3646" s="5" t="e">
        <f t="shared" ca="1" si="56"/>
        <v>#N/A</v>
      </c>
    </row>
    <row r="3647" spans="1:5" hidden="1" x14ac:dyDescent="0.3">
      <c r="A3647" t="e">
        <f ca="1">IF('Семипредметные наборы'!$H47 &gt;=Параметры!$A$2,"{"&amp;'Семипредметные наборы'!A47&amp;", "&amp;'Семипредметные наборы'!B47&amp;", "&amp;'Семипредметные наборы'!C47&amp;", "&amp;'Семипредметные наборы'!D47&amp;", "&amp;'Семипредметные наборы'!E47&amp;", "&amp;'Семипредметные наборы'!F47&amp;"}","")</f>
        <v>#N/A</v>
      </c>
      <c r="B3647" t="e">
        <f ca="1">IF('Семипредметные наборы'!$H47 &gt;=Параметры!$A$2,"{"&amp;'Семипредметные наборы'!G47&amp;"}","")</f>
        <v>#N/A</v>
      </c>
      <c r="C3647" t="e">
        <f ca="1">'Семипредметные наборы'!$H47/COUNT('Список покупок'!$A$2:$A$31)</f>
        <v>#N/A</v>
      </c>
      <c r="D3647" t="e">
        <f ca="1">'Семипредметные наборы'!$H47/INDIRECT(ADDRESS(MATCH(A3647,Таблицы!$AK$3:$AK$212)+1,7,,,Таблицы!$AK$1))</f>
        <v>#N/A</v>
      </c>
      <c r="E3647" s="5" t="e">
        <f t="shared" ca="1" si="56"/>
        <v>#N/A</v>
      </c>
    </row>
    <row r="3648" spans="1:5" hidden="1" x14ac:dyDescent="0.3">
      <c r="A3648" t="e">
        <f ca="1">IF('Семипредметные наборы'!$H48 &gt;=Параметры!$A$2,"{"&amp;'Семипредметные наборы'!A48&amp;", "&amp;'Семипредметные наборы'!B48&amp;", "&amp;'Семипредметные наборы'!C48&amp;", "&amp;'Семипредметные наборы'!D48&amp;", "&amp;'Семипредметные наборы'!E48&amp;", "&amp;'Семипредметные наборы'!F48&amp;"}","")</f>
        <v>#N/A</v>
      </c>
      <c r="B3648" t="e">
        <f ca="1">IF('Семипредметные наборы'!$H48 &gt;=Параметры!$A$2,"{"&amp;'Семипредметные наборы'!G48&amp;"}","")</f>
        <v>#N/A</v>
      </c>
      <c r="C3648" t="e">
        <f ca="1">'Семипредметные наборы'!$H48/COUNT('Список покупок'!$A$2:$A$31)</f>
        <v>#N/A</v>
      </c>
      <c r="D3648" t="e">
        <f ca="1">'Семипредметные наборы'!$H48/INDIRECT(ADDRESS(MATCH(A3648,Таблицы!$AK$3:$AK$212)+1,7,,,Таблицы!$AK$1))</f>
        <v>#N/A</v>
      </c>
      <c r="E3648" s="5" t="e">
        <f t="shared" ca="1" si="56"/>
        <v>#N/A</v>
      </c>
    </row>
    <row r="3649" spans="1:5" hidden="1" x14ac:dyDescent="0.3">
      <c r="A3649" t="e">
        <f ca="1">IF('Семипредметные наборы'!$H49 &gt;=Параметры!$A$2,"{"&amp;'Семипредметные наборы'!A49&amp;", "&amp;'Семипредметные наборы'!B49&amp;", "&amp;'Семипредметные наборы'!C49&amp;", "&amp;'Семипредметные наборы'!D49&amp;", "&amp;'Семипредметные наборы'!E49&amp;", "&amp;'Семипредметные наборы'!F49&amp;"}","")</f>
        <v>#N/A</v>
      </c>
      <c r="B3649" t="e">
        <f ca="1">IF('Семипредметные наборы'!$H49 &gt;=Параметры!$A$2,"{"&amp;'Семипредметные наборы'!G49&amp;"}","")</f>
        <v>#N/A</v>
      </c>
      <c r="C3649" t="e">
        <f ca="1">'Семипредметные наборы'!$H49/COUNT('Список покупок'!$A$2:$A$31)</f>
        <v>#N/A</v>
      </c>
      <c r="D3649" t="e">
        <f ca="1">'Семипредметные наборы'!$H49/INDIRECT(ADDRESS(MATCH(A3649,Таблицы!$AK$3:$AK$212)+1,7,,,Таблицы!$AK$1))</f>
        <v>#N/A</v>
      </c>
      <c r="E3649" s="5" t="e">
        <f t="shared" ca="1" si="56"/>
        <v>#N/A</v>
      </c>
    </row>
    <row r="3650" spans="1:5" hidden="1" x14ac:dyDescent="0.3">
      <c r="A3650" t="e">
        <f ca="1">IF('Семипредметные наборы'!$H50 &gt;=Параметры!$A$2,"{"&amp;'Семипредметные наборы'!A50&amp;", "&amp;'Семипредметные наборы'!B50&amp;", "&amp;'Семипредметные наборы'!C50&amp;", "&amp;'Семипредметные наборы'!D50&amp;", "&amp;'Семипредметные наборы'!E50&amp;", "&amp;'Семипредметные наборы'!F50&amp;"}","")</f>
        <v>#N/A</v>
      </c>
      <c r="B3650" t="e">
        <f ca="1">IF('Семипредметные наборы'!$H50 &gt;=Параметры!$A$2,"{"&amp;'Семипредметные наборы'!G50&amp;"}","")</f>
        <v>#N/A</v>
      </c>
      <c r="C3650" t="e">
        <f ca="1">'Семипредметные наборы'!$H50/COUNT('Список покупок'!$A$2:$A$31)</f>
        <v>#N/A</v>
      </c>
      <c r="D3650" t="e">
        <f ca="1">'Семипредметные наборы'!$H50/INDIRECT(ADDRESS(MATCH(A3650,Таблицы!$AK$3:$AK$212)+1,7,,,Таблицы!$AK$1))</f>
        <v>#N/A</v>
      </c>
      <c r="E3650" s="5" t="e">
        <f t="shared" ca="1" si="56"/>
        <v>#N/A</v>
      </c>
    </row>
    <row r="3651" spans="1:5" hidden="1" x14ac:dyDescent="0.3">
      <c r="A3651" t="e">
        <f ca="1">IF('Семипредметные наборы'!$H51 &gt;=Параметры!$A$2,"{"&amp;'Семипредметные наборы'!A51&amp;", "&amp;'Семипредметные наборы'!B51&amp;", "&amp;'Семипредметные наборы'!C51&amp;", "&amp;'Семипредметные наборы'!D51&amp;", "&amp;'Семипредметные наборы'!E51&amp;", "&amp;'Семипредметные наборы'!F51&amp;"}","")</f>
        <v>#N/A</v>
      </c>
      <c r="B3651" t="e">
        <f ca="1">IF('Семипредметные наборы'!$H51 &gt;=Параметры!$A$2,"{"&amp;'Семипредметные наборы'!G51&amp;"}","")</f>
        <v>#N/A</v>
      </c>
      <c r="C3651" t="e">
        <f ca="1">'Семипредметные наборы'!$H51/COUNT('Список покупок'!$A$2:$A$31)</f>
        <v>#N/A</v>
      </c>
      <c r="D3651" t="e">
        <f ca="1">'Семипредметные наборы'!$H51/INDIRECT(ADDRESS(MATCH(A3651,Таблицы!$AK$3:$AK$212)+1,7,,,Таблицы!$AK$1))</f>
        <v>#N/A</v>
      </c>
      <c r="E3651" s="5" t="e">
        <f t="shared" ca="1" si="56"/>
        <v>#N/A</v>
      </c>
    </row>
    <row r="3652" spans="1:5" hidden="1" x14ac:dyDescent="0.3">
      <c r="A3652" t="e">
        <f ca="1">IF('Семипредметные наборы'!$H52 &gt;=Параметры!$A$2,"{"&amp;'Семипредметные наборы'!A52&amp;", "&amp;'Семипредметные наборы'!B52&amp;", "&amp;'Семипредметные наборы'!C52&amp;", "&amp;'Семипредметные наборы'!D52&amp;", "&amp;'Семипредметные наборы'!E52&amp;", "&amp;'Семипредметные наборы'!F52&amp;"}","")</f>
        <v>#N/A</v>
      </c>
      <c r="B3652" t="e">
        <f ca="1">IF('Семипредметные наборы'!$H52 &gt;=Параметры!$A$2,"{"&amp;'Семипредметные наборы'!G52&amp;"}","")</f>
        <v>#N/A</v>
      </c>
      <c r="C3652" t="e">
        <f ca="1">'Семипредметные наборы'!$H52/COUNT('Список покупок'!$A$2:$A$31)</f>
        <v>#N/A</v>
      </c>
      <c r="D3652" t="e">
        <f ca="1">'Семипредметные наборы'!$H52/INDIRECT(ADDRESS(MATCH(A3652,Таблицы!$AK$3:$AK$212)+1,7,,,Таблицы!$AK$1))</f>
        <v>#N/A</v>
      </c>
      <c r="E3652" s="5" t="e">
        <f t="shared" ca="1" si="56"/>
        <v>#N/A</v>
      </c>
    </row>
    <row r="3653" spans="1:5" hidden="1" x14ac:dyDescent="0.3">
      <c r="A3653" t="e">
        <f ca="1">IF('Семипредметные наборы'!$H53 &gt;=Параметры!$A$2,"{"&amp;'Семипредметные наборы'!A53&amp;", "&amp;'Семипредметные наборы'!B53&amp;", "&amp;'Семипредметные наборы'!C53&amp;", "&amp;'Семипредметные наборы'!D53&amp;", "&amp;'Семипредметные наборы'!E53&amp;", "&amp;'Семипредметные наборы'!F53&amp;"}","")</f>
        <v>#N/A</v>
      </c>
      <c r="B3653" t="e">
        <f ca="1">IF('Семипредметные наборы'!$H53 &gt;=Параметры!$A$2,"{"&amp;'Семипредметные наборы'!G53&amp;"}","")</f>
        <v>#N/A</v>
      </c>
      <c r="C3653" t="e">
        <f ca="1">'Семипредметные наборы'!$H53/COUNT('Список покупок'!$A$2:$A$31)</f>
        <v>#N/A</v>
      </c>
      <c r="D3653" t="e">
        <f ca="1">'Семипредметные наборы'!$H53/INDIRECT(ADDRESS(MATCH(A3653,Таблицы!$AK$3:$AK$212)+1,7,,,Таблицы!$AK$1))</f>
        <v>#N/A</v>
      </c>
      <c r="E3653" s="5" t="e">
        <f t="shared" ref="E3653:E3716" ca="1" si="57">C3653*D3653</f>
        <v>#N/A</v>
      </c>
    </row>
    <row r="3654" spans="1:5" hidden="1" x14ac:dyDescent="0.3">
      <c r="A3654" t="e">
        <f ca="1">IF('Семипредметные наборы'!$H54 &gt;=Параметры!$A$2,"{"&amp;'Семипредметные наборы'!A54&amp;", "&amp;'Семипредметные наборы'!B54&amp;", "&amp;'Семипредметные наборы'!C54&amp;", "&amp;'Семипредметные наборы'!D54&amp;", "&amp;'Семипредметные наборы'!E54&amp;", "&amp;'Семипредметные наборы'!F54&amp;"}","")</f>
        <v>#N/A</v>
      </c>
      <c r="B3654" t="e">
        <f ca="1">IF('Семипредметные наборы'!$H54 &gt;=Параметры!$A$2,"{"&amp;'Семипредметные наборы'!G54&amp;"}","")</f>
        <v>#N/A</v>
      </c>
      <c r="C3654" t="e">
        <f ca="1">'Семипредметные наборы'!$H54/COUNT('Список покупок'!$A$2:$A$31)</f>
        <v>#N/A</v>
      </c>
      <c r="D3654" t="e">
        <f ca="1">'Семипредметные наборы'!$H54/INDIRECT(ADDRESS(MATCH(A3654,Таблицы!$AK$3:$AK$212)+1,7,,,Таблицы!$AK$1))</f>
        <v>#N/A</v>
      </c>
      <c r="E3654" s="5" t="e">
        <f t="shared" ca="1" si="57"/>
        <v>#N/A</v>
      </c>
    </row>
    <row r="3655" spans="1:5" hidden="1" x14ac:dyDescent="0.3">
      <c r="A3655" t="e">
        <f ca="1">IF('Семипредметные наборы'!$H55 &gt;=Параметры!$A$2,"{"&amp;'Семипредметные наборы'!A55&amp;", "&amp;'Семипредметные наборы'!B55&amp;", "&amp;'Семипредметные наборы'!C55&amp;", "&amp;'Семипредметные наборы'!D55&amp;", "&amp;'Семипредметные наборы'!E55&amp;", "&amp;'Семипредметные наборы'!F55&amp;"}","")</f>
        <v>#N/A</v>
      </c>
      <c r="B3655" t="e">
        <f ca="1">IF('Семипредметные наборы'!$H55 &gt;=Параметры!$A$2,"{"&amp;'Семипредметные наборы'!G55&amp;"}","")</f>
        <v>#N/A</v>
      </c>
      <c r="C3655" t="e">
        <f ca="1">'Семипредметные наборы'!$H55/COUNT('Список покупок'!$A$2:$A$31)</f>
        <v>#N/A</v>
      </c>
      <c r="D3655" t="e">
        <f ca="1">'Семипредметные наборы'!$H55/INDIRECT(ADDRESS(MATCH(A3655,Таблицы!$AK$3:$AK$212)+1,7,,,Таблицы!$AK$1))</f>
        <v>#N/A</v>
      </c>
      <c r="E3655" s="5" t="e">
        <f t="shared" ca="1" si="57"/>
        <v>#N/A</v>
      </c>
    </row>
    <row r="3656" spans="1:5" hidden="1" x14ac:dyDescent="0.3">
      <c r="A3656" t="e">
        <f ca="1">IF('Семипредметные наборы'!$H56 &gt;=Параметры!$A$2,"{"&amp;'Семипредметные наборы'!A56&amp;", "&amp;'Семипредметные наборы'!B56&amp;", "&amp;'Семипредметные наборы'!C56&amp;", "&amp;'Семипредметные наборы'!D56&amp;", "&amp;'Семипредметные наборы'!E56&amp;", "&amp;'Семипредметные наборы'!F56&amp;"}","")</f>
        <v>#N/A</v>
      </c>
      <c r="B3656" t="e">
        <f ca="1">IF('Семипредметные наборы'!$H56 &gt;=Параметры!$A$2,"{"&amp;'Семипредметные наборы'!G56&amp;"}","")</f>
        <v>#N/A</v>
      </c>
      <c r="C3656" t="e">
        <f ca="1">'Семипредметные наборы'!$H56/COUNT('Список покупок'!$A$2:$A$31)</f>
        <v>#N/A</v>
      </c>
      <c r="D3656" t="e">
        <f ca="1">'Семипредметные наборы'!$H56/INDIRECT(ADDRESS(MATCH(A3656,Таблицы!$AK$3:$AK$212)+1,7,,,Таблицы!$AK$1))</f>
        <v>#N/A</v>
      </c>
      <c r="E3656" s="5" t="e">
        <f t="shared" ca="1" si="57"/>
        <v>#N/A</v>
      </c>
    </row>
    <row r="3657" spans="1:5" hidden="1" x14ac:dyDescent="0.3">
      <c r="A3657" t="e">
        <f ca="1">IF('Семипредметные наборы'!$H57 &gt;=Параметры!$A$2,"{"&amp;'Семипредметные наборы'!A57&amp;", "&amp;'Семипредметные наборы'!B57&amp;", "&amp;'Семипредметные наборы'!C57&amp;", "&amp;'Семипредметные наборы'!D57&amp;", "&amp;'Семипредметные наборы'!E57&amp;", "&amp;'Семипредметные наборы'!F57&amp;"}","")</f>
        <v>#N/A</v>
      </c>
      <c r="B3657" t="e">
        <f ca="1">IF('Семипредметные наборы'!$H57 &gt;=Параметры!$A$2,"{"&amp;'Семипредметные наборы'!G57&amp;"}","")</f>
        <v>#N/A</v>
      </c>
      <c r="C3657" t="e">
        <f ca="1">'Семипредметные наборы'!$H57/COUNT('Список покупок'!$A$2:$A$31)</f>
        <v>#N/A</v>
      </c>
      <c r="D3657" t="e">
        <f ca="1">'Семипредметные наборы'!$H57/INDIRECT(ADDRESS(MATCH(A3657,Таблицы!$AK$3:$AK$212)+1,7,,,Таблицы!$AK$1))</f>
        <v>#N/A</v>
      </c>
      <c r="E3657" s="5" t="e">
        <f t="shared" ca="1" si="57"/>
        <v>#N/A</v>
      </c>
    </row>
    <row r="3658" spans="1:5" hidden="1" x14ac:dyDescent="0.3">
      <c r="A3658" t="e">
        <f ca="1">IF('Семипредметные наборы'!$H58 &gt;=Параметры!$A$2,"{"&amp;'Семипредметные наборы'!A58&amp;", "&amp;'Семипредметные наборы'!B58&amp;", "&amp;'Семипредметные наборы'!C58&amp;", "&amp;'Семипредметные наборы'!D58&amp;", "&amp;'Семипредметные наборы'!E58&amp;", "&amp;'Семипредметные наборы'!F58&amp;"}","")</f>
        <v>#N/A</v>
      </c>
      <c r="B3658" t="e">
        <f ca="1">IF('Семипредметные наборы'!$H58 &gt;=Параметры!$A$2,"{"&amp;'Семипредметные наборы'!G58&amp;"}","")</f>
        <v>#N/A</v>
      </c>
      <c r="C3658" t="e">
        <f ca="1">'Семипредметные наборы'!$H58/COUNT('Список покупок'!$A$2:$A$31)</f>
        <v>#N/A</v>
      </c>
      <c r="D3658" t="e">
        <f ca="1">'Семипредметные наборы'!$H58/INDIRECT(ADDRESS(MATCH(A3658,Таблицы!$AK$3:$AK$212)+1,7,,,Таблицы!$AK$1))</f>
        <v>#N/A</v>
      </c>
      <c r="E3658" s="5" t="e">
        <f t="shared" ca="1" si="57"/>
        <v>#N/A</v>
      </c>
    </row>
    <row r="3659" spans="1:5" hidden="1" x14ac:dyDescent="0.3">
      <c r="A3659" t="e">
        <f ca="1">IF('Семипредметные наборы'!$H59 &gt;=Параметры!$A$2,"{"&amp;'Семипредметные наборы'!A59&amp;", "&amp;'Семипредметные наборы'!B59&amp;", "&amp;'Семипредметные наборы'!C59&amp;", "&amp;'Семипредметные наборы'!D59&amp;", "&amp;'Семипредметные наборы'!E59&amp;", "&amp;'Семипредметные наборы'!F59&amp;"}","")</f>
        <v>#N/A</v>
      </c>
      <c r="B3659" t="e">
        <f ca="1">IF('Семипредметные наборы'!$H59 &gt;=Параметры!$A$2,"{"&amp;'Семипредметные наборы'!G59&amp;"}","")</f>
        <v>#N/A</v>
      </c>
      <c r="C3659" t="e">
        <f ca="1">'Семипредметные наборы'!$H59/COUNT('Список покупок'!$A$2:$A$31)</f>
        <v>#N/A</v>
      </c>
      <c r="D3659" t="e">
        <f ca="1">'Семипредметные наборы'!$H59/INDIRECT(ADDRESS(MATCH(A3659,Таблицы!$AK$3:$AK$212)+1,7,,,Таблицы!$AK$1))</f>
        <v>#N/A</v>
      </c>
      <c r="E3659" s="5" t="e">
        <f t="shared" ca="1" si="57"/>
        <v>#N/A</v>
      </c>
    </row>
    <row r="3660" spans="1:5" hidden="1" x14ac:dyDescent="0.3">
      <c r="A3660" t="e">
        <f ca="1">IF('Семипредметные наборы'!$H60 &gt;=Параметры!$A$2,"{"&amp;'Семипредметные наборы'!A60&amp;", "&amp;'Семипредметные наборы'!B60&amp;", "&amp;'Семипредметные наборы'!C60&amp;", "&amp;'Семипредметные наборы'!D60&amp;", "&amp;'Семипредметные наборы'!E60&amp;", "&amp;'Семипредметные наборы'!F60&amp;"}","")</f>
        <v>#N/A</v>
      </c>
      <c r="B3660" t="e">
        <f ca="1">IF('Семипредметные наборы'!$H60 &gt;=Параметры!$A$2,"{"&amp;'Семипредметные наборы'!G60&amp;"}","")</f>
        <v>#N/A</v>
      </c>
      <c r="C3660" t="e">
        <f ca="1">'Семипредметные наборы'!$H60/COUNT('Список покупок'!$A$2:$A$31)</f>
        <v>#N/A</v>
      </c>
      <c r="D3660" t="e">
        <f ca="1">'Семипредметные наборы'!$H60/INDIRECT(ADDRESS(MATCH(A3660,Таблицы!$AK$3:$AK$212)+1,7,,,Таблицы!$AK$1))</f>
        <v>#N/A</v>
      </c>
      <c r="E3660" s="5" t="e">
        <f t="shared" ca="1" si="57"/>
        <v>#N/A</v>
      </c>
    </row>
    <row r="3661" spans="1:5" hidden="1" x14ac:dyDescent="0.3">
      <c r="A3661" t="e">
        <f ca="1">IF('Семипредметные наборы'!$H61 &gt;=Параметры!$A$2,"{"&amp;'Семипредметные наборы'!A61&amp;", "&amp;'Семипредметные наборы'!B61&amp;", "&amp;'Семипредметные наборы'!C61&amp;", "&amp;'Семипредметные наборы'!D61&amp;", "&amp;'Семипредметные наборы'!E61&amp;", "&amp;'Семипредметные наборы'!F61&amp;"}","")</f>
        <v>#N/A</v>
      </c>
      <c r="B3661" t="e">
        <f ca="1">IF('Семипредметные наборы'!$H61 &gt;=Параметры!$A$2,"{"&amp;'Семипредметные наборы'!G61&amp;"}","")</f>
        <v>#N/A</v>
      </c>
      <c r="C3661" t="e">
        <f ca="1">'Семипредметные наборы'!$H61/COUNT('Список покупок'!$A$2:$A$31)</f>
        <v>#N/A</v>
      </c>
      <c r="D3661" t="e">
        <f ca="1">'Семипредметные наборы'!$H61/INDIRECT(ADDRESS(MATCH(A3661,Таблицы!$AK$3:$AK$212)+1,7,,,Таблицы!$AK$1))</f>
        <v>#N/A</v>
      </c>
      <c r="E3661" s="5" t="e">
        <f t="shared" ca="1" si="57"/>
        <v>#N/A</v>
      </c>
    </row>
    <row r="3662" spans="1:5" hidden="1" x14ac:dyDescent="0.3">
      <c r="A3662" t="e">
        <f ca="1">IF('Семипредметные наборы'!$H62 &gt;=Параметры!$A$2,"{"&amp;'Семипредметные наборы'!A62&amp;", "&amp;'Семипредметные наборы'!B62&amp;", "&amp;'Семипредметные наборы'!C62&amp;", "&amp;'Семипредметные наборы'!D62&amp;", "&amp;'Семипредметные наборы'!E62&amp;", "&amp;'Семипредметные наборы'!F62&amp;"}","")</f>
        <v>#N/A</v>
      </c>
      <c r="B3662" t="e">
        <f ca="1">IF('Семипредметные наборы'!$H62 &gt;=Параметры!$A$2,"{"&amp;'Семипредметные наборы'!G62&amp;"}","")</f>
        <v>#N/A</v>
      </c>
      <c r="C3662" t="e">
        <f ca="1">'Семипредметные наборы'!$H62/COUNT('Список покупок'!$A$2:$A$31)</f>
        <v>#N/A</v>
      </c>
      <c r="D3662" t="e">
        <f ca="1">'Семипредметные наборы'!$H62/INDIRECT(ADDRESS(MATCH(A3662,Таблицы!$AK$3:$AK$212)+1,7,,,Таблицы!$AK$1))</f>
        <v>#N/A</v>
      </c>
      <c r="E3662" s="5" t="e">
        <f t="shared" ca="1" si="57"/>
        <v>#N/A</v>
      </c>
    </row>
    <row r="3663" spans="1:5" hidden="1" x14ac:dyDescent="0.3">
      <c r="A3663" t="e">
        <f ca="1">IF('Семипредметные наборы'!$H63 &gt;=Параметры!$A$2,"{"&amp;'Семипредметные наборы'!A63&amp;", "&amp;'Семипредметные наборы'!B63&amp;", "&amp;'Семипредметные наборы'!C63&amp;", "&amp;'Семипредметные наборы'!D63&amp;", "&amp;'Семипредметные наборы'!E63&amp;", "&amp;'Семипредметные наборы'!F63&amp;"}","")</f>
        <v>#N/A</v>
      </c>
      <c r="B3663" t="e">
        <f ca="1">IF('Семипредметные наборы'!$H63 &gt;=Параметры!$A$2,"{"&amp;'Семипредметные наборы'!G63&amp;"}","")</f>
        <v>#N/A</v>
      </c>
      <c r="C3663" t="e">
        <f ca="1">'Семипредметные наборы'!$H63/COUNT('Список покупок'!$A$2:$A$31)</f>
        <v>#N/A</v>
      </c>
      <c r="D3663" t="e">
        <f ca="1">'Семипредметные наборы'!$H63/INDIRECT(ADDRESS(MATCH(A3663,Таблицы!$AK$3:$AK$212)+1,7,,,Таблицы!$AK$1))</f>
        <v>#N/A</v>
      </c>
      <c r="E3663" s="5" t="e">
        <f t="shared" ca="1" si="57"/>
        <v>#N/A</v>
      </c>
    </row>
    <row r="3664" spans="1:5" hidden="1" x14ac:dyDescent="0.3">
      <c r="A3664" t="e">
        <f ca="1">IF('Семипредметные наборы'!$H64 &gt;=Параметры!$A$2,"{"&amp;'Семипредметные наборы'!A64&amp;", "&amp;'Семипредметные наборы'!B64&amp;", "&amp;'Семипредметные наборы'!C64&amp;", "&amp;'Семипредметные наборы'!D64&amp;", "&amp;'Семипредметные наборы'!E64&amp;", "&amp;'Семипредметные наборы'!F64&amp;"}","")</f>
        <v>#N/A</v>
      </c>
      <c r="B3664" t="e">
        <f ca="1">IF('Семипредметные наборы'!$H64 &gt;=Параметры!$A$2,"{"&amp;'Семипредметные наборы'!G64&amp;"}","")</f>
        <v>#N/A</v>
      </c>
      <c r="C3664" t="e">
        <f ca="1">'Семипредметные наборы'!$H64/COUNT('Список покупок'!$A$2:$A$31)</f>
        <v>#N/A</v>
      </c>
      <c r="D3664" t="e">
        <f ca="1">'Семипредметные наборы'!$H64/INDIRECT(ADDRESS(MATCH(A3664,Таблицы!$AK$3:$AK$212)+1,7,,,Таблицы!$AK$1))</f>
        <v>#N/A</v>
      </c>
      <c r="E3664" s="5" t="e">
        <f t="shared" ca="1" si="57"/>
        <v>#N/A</v>
      </c>
    </row>
    <row r="3665" spans="1:5" hidden="1" x14ac:dyDescent="0.3">
      <c r="A3665" t="e">
        <f ca="1">IF('Семипредметные наборы'!$H65 &gt;=Параметры!$A$2,"{"&amp;'Семипредметные наборы'!A65&amp;", "&amp;'Семипредметные наборы'!B65&amp;", "&amp;'Семипредметные наборы'!C65&amp;", "&amp;'Семипредметные наборы'!D65&amp;", "&amp;'Семипредметные наборы'!E65&amp;", "&amp;'Семипредметные наборы'!F65&amp;"}","")</f>
        <v>#N/A</v>
      </c>
      <c r="B3665" t="e">
        <f ca="1">IF('Семипредметные наборы'!$H65 &gt;=Параметры!$A$2,"{"&amp;'Семипредметные наборы'!G65&amp;"}","")</f>
        <v>#N/A</v>
      </c>
      <c r="C3665" t="e">
        <f ca="1">'Семипредметные наборы'!$H65/COUNT('Список покупок'!$A$2:$A$31)</f>
        <v>#N/A</v>
      </c>
      <c r="D3665" t="e">
        <f ca="1">'Семипредметные наборы'!$H65/INDIRECT(ADDRESS(MATCH(A3665,Таблицы!$AK$3:$AK$212)+1,7,,,Таблицы!$AK$1))</f>
        <v>#N/A</v>
      </c>
      <c r="E3665" s="5" t="e">
        <f t="shared" ca="1" si="57"/>
        <v>#N/A</v>
      </c>
    </row>
    <row r="3666" spans="1:5" hidden="1" x14ac:dyDescent="0.3">
      <c r="A3666" t="e">
        <f ca="1">IF('Семипредметные наборы'!$H66 &gt;=Параметры!$A$2,"{"&amp;'Семипредметные наборы'!A66&amp;", "&amp;'Семипредметные наборы'!B66&amp;", "&amp;'Семипредметные наборы'!C66&amp;", "&amp;'Семипредметные наборы'!D66&amp;", "&amp;'Семипредметные наборы'!E66&amp;", "&amp;'Семипредметные наборы'!F66&amp;"}","")</f>
        <v>#N/A</v>
      </c>
      <c r="B3666" t="e">
        <f ca="1">IF('Семипредметные наборы'!$H66 &gt;=Параметры!$A$2,"{"&amp;'Семипредметные наборы'!G66&amp;"}","")</f>
        <v>#N/A</v>
      </c>
      <c r="C3666" t="e">
        <f ca="1">'Семипредметные наборы'!$H66/COUNT('Список покупок'!$A$2:$A$31)</f>
        <v>#N/A</v>
      </c>
      <c r="D3666" t="e">
        <f ca="1">'Семипредметные наборы'!$H66/INDIRECT(ADDRESS(MATCH(A3666,Таблицы!$AK$3:$AK$212)+1,7,,,Таблицы!$AK$1))</f>
        <v>#N/A</v>
      </c>
      <c r="E3666" s="5" t="e">
        <f t="shared" ca="1" si="57"/>
        <v>#N/A</v>
      </c>
    </row>
    <row r="3667" spans="1:5" hidden="1" x14ac:dyDescent="0.3">
      <c r="A3667" t="e">
        <f ca="1">IF('Семипредметные наборы'!$H67 &gt;=Параметры!$A$2,"{"&amp;'Семипредметные наборы'!A67&amp;", "&amp;'Семипредметные наборы'!B67&amp;", "&amp;'Семипредметные наборы'!C67&amp;", "&amp;'Семипредметные наборы'!D67&amp;", "&amp;'Семипредметные наборы'!E67&amp;", "&amp;'Семипредметные наборы'!F67&amp;"}","")</f>
        <v>#N/A</v>
      </c>
      <c r="B3667" t="e">
        <f ca="1">IF('Семипредметные наборы'!$H67 &gt;=Параметры!$A$2,"{"&amp;'Семипредметные наборы'!G67&amp;"}","")</f>
        <v>#N/A</v>
      </c>
      <c r="C3667" t="e">
        <f ca="1">'Семипредметные наборы'!$H67/COUNT('Список покупок'!$A$2:$A$31)</f>
        <v>#N/A</v>
      </c>
      <c r="D3667" t="e">
        <f ca="1">'Семипредметные наборы'!$H67/INDIRECT(ADDRESS(MATCH(A3667,Таблицы!$AK$3:$AK$212)+1,7,,,Таблицы!$AK$1))</f>
        <v>#N/A</v>
      </c>
      <c r="E3667" s="5" t="e">
        <f t="shared" ca="1" si="57"/>
        <v>#N/A</v>
      </c>
    </row>
    <row r="3668" spans="1:5" hidden="1" x14ac:dyDescent="0.3">
      <c r="A3668" t="e">
        <f ca="1">IF('Семипредметные наборы'!$H68 &gt;=Параметры!$A$2,"{"&amp;'Семипредметные наборы'!A68&amp;", "&amp;'Семипредметные наборы'!B68&amp;", "&amp;'Семипредметные наборы'!C68&amp;", "&amp;'Семипредметные наборы'!D68&amp;", "&amp;'Семипредметные наборы'!E68&amp;", "&amp;'Семипредметные наборы'!F68&amp;"}","")</f>
        <v>#N/A</v>
      </c>
      <c r="B3668" t="e">
        <f ca="1">IF('Семипредметные наборы'!$H68 &gt;=Параметры!$A$2,"{"&amp;'Семипредметные наборы'!G68&amp;"}","")</f>
        <v>#N/A</v>
      </c>
      <c r="C3668" t="e">
        <f ca="1">'Семипредметные наборы'!$H68/COUNT('Список покупок'!$A$2:$A$31)</f>
        <v>#N/A</v>
      </c>
      <c r="D3668" t="e">
        <f ca="1">'Семипредметные наборы'!$H68/INDIRECT(ADDRESS(MATCH(A3668,Таблицы!$AK$3:$AK$212)+1,7,,,Таблицы!$AK$1))</f>
        <v>#N/A</v>
      </c>
      <c r="E3668" s="5" t="e">
        <f t="shared" ca="1" si="57"/>
        <v>#N/A</v>
      </c>
    </row>
    <row r="3669" spans="1:5" hidden="1" x14ac:dyDescent="0.3">
      <c r="A3669" t="e">
        <f ca="1">IF('Семипредметные наборы'!$H69 &gt;=Параметры!$A$2,"{"&amp;'Семипредметные наборы'!A69&amp;", "&amp;'Семипредметные наборы'!B69&amp;", "&amp;'Семипредметные наборы'!C69&amp;", "&amp;'Семипредметные наборы'!D69&amp;", "&amp;'Семипредметные наборы'!E69&amp;", "&amp;'Семипредметные наборы'!F69&amp;"}","")</f>
        <v>#N/A</v>
      </c>
      <c r="B3669" t="e">
        <f ca="1">IF('Семипредметные наборы'!$H69 &gt;=Параметры!$A$2,"{"&amp;'Семипредметные наборы'!G69&amp;"}","")</f>
        <v>#N/A</v>
      </c>
      <c r="C3669" t="e">
        <f ca="1">'Семипредметные наборы'!$H69/COUNT('Список покупок'!$A$2:$A$31)</f>
        <v>#N/A</v>
      </c>
      <c r="D3669" t="e">
        <f ca="1">'Семипредметные наборы'!$H69/INDIRECT(ADDRESS(MATCH(A3669,Таблицы!$AK$3:$AK$212)+1,7,,,Таблицы!$AK$1))</f>
        <v>#N/A</v>
      </c>
      <c r="E3669" s="5" t="e">
        <f t="shared" ca="1" si="57"/>
        <v>#N/A</v>
      </c>
    </row>
    <row r="3670" spans="1:5" hidden="1" x14ac:dyDescent="0.3">
      <c r="A3670" t="e">
        <f ca="1">IF('Семипредметные наборы'!$H70 &gt;=Параметры!$A$2,"{"&amp;'Семипредметные наборы'!A70&amp;", "&amp;'Семипредметные наборы'!B70&amp;", "&amp;'Семипредметные наборы'!C70&amp;", "&amp;'Семипредметные наборы'!D70&amp;", "&amp;'Семипредметные наборы'!E70&amp;", "&amp;'Семипредметные наборы'!F70&amp;"}","")</f>
        <v>#N/A</v>
      </c>
      <c r="B3670" t="e">
        <f ca="1">IF('Семипредметные наборы'!$H70 &gt;=Параметры!$A$2,"{"&amp;'Семипредметные наборы'!G70&amp;"}","")</f>
        <v>#N/A</v>
      </c>
      <c r="C3670" t="e">
        <f ca="1">'Семипредметные наборы'!$H70/COUNT('Список покупок'!$A$2:$A$31)</f>
        <v>#N/A</v>
      </c>
      <c r="D3670" t="e">
        <f ca="1">'Семипредметные наборы'!$H70/INDIRECT(ADDRESS(MATCH(A3670,Таблицы!$AK$3:$AK$212)+1,7,,,Таблицы!$AK$1))</f>
        <v>#N/A</v>
      </c>
      <c r="E3670" s="5" t="e">
        <f t="shared" ca="1" si="57"/>
        <v>#N/A</v>
      </c>
    </row>
    <row r="3671" spans="1:5" hidden="1" x14ac:dyDescent="0.3">
      <c r="A3671" t="e">
        <f ca="1">IF('Семипредметные наборы'!$H71 &gt;=Параметры!$A$2,"{"&amp;'Семипредметные наборы'!A71&amp;", "&amp;'Семипредметные наборы'!B71&amp;", "&amp;'Семипредметные наборы'!C71&amp;", "&amp;'Семипредметные наборы'!D71&amp;", "&amp;'Семипредметные наборы'!E71&amp;", "&amp;'Семипредметные наборы'!F71&amp;"}","")</f>
        <v>#N/A</v>
      </c>
      <c r="B3671" t="e">
        <f ca="1">IF('Семипредметные наборы'!$H71 &gt;=Параметры!$A$2,"{"&amp;'Семипредметные наборы'!G71&amp;"}","")</f>
        <v>#N/A</v>
      </c>
      <c r="C3671" t="e">
        <f ca="1">'Семипредметные наборы'!$H71/COUNT('Список покупок'!$A$2:$A$31)</f>
        <v>#N/A</v>
      </c>
      <c r="D3671" t="e">
        <f ca="1">'Семипредметные наборы'!$H71/INDIRECT(ADDRESS(MATCH(A3671,Таблицы!$AK$3:$AK$212)+1,7,,,Таблицы!$AK$1))</f>
        <v>#N/A</v>
      </c>
      <c r="E3671" s="5" t="e">
        <f t="shared" ca="1" si="57"/>
        <v>#N/A</v>
      </c>
    </row>
    <row r="3672" spans="1:5" hidden="1" x14ac:dyDescent="0.3">
      <c r="A3672" t="e">
        <f ca="1">IF('Семипредметные наборы'!$H72 &gt;=Параметры!$A$2,"{"&amp;'Семипредметные наборы'!A72&amp;", "&amp;'Семипредметные наборы'!B72&amp;", "&amp;'Семипредметные наборы'!C72&amp;", "&amp;'Семипредметные наборы'!D72&amp;", "&amp;'Семипредметные наборы'!E72&amp;", "&amp;'Семипредметные наборы'!F72&amp;"}","")</f>
        <v>#N/A</v>
      </c>
      <c r="B3672" t="e">
        <f ca="1">IF('Семипредметные наборы'!$H72 &gt;=Параметры!$A$2,"{"&amp;'Семипредметные наборы'!G72&amp;"}","")</f>
        <v>#N/A</v>
      </c>
      <c r="C3672" t="e">
        <f ca="1">'Семипредметные наборы'!$H72/COUNT('Список покупок'!$A$2:$A$31)</f>
        <v>#N/A</v>
      </c>
      <c r="D3672" t="e">
        <f ca="1">'Семипредметные наборы'!$H72/INDIRECT(ADDRESS(MATCH(A3672,Таблицы!$AK$3:$AK$212)+1,7,,,Таблицы!$AK$1))</f>
        <v>#N/A</v>
      </c>
      <c r="E3672" s="5" t="e">
        <f t="shared" ca="1" si="57"/>
        <v>#N/A</v>
      </c>
    </row>
    <row r="3673" spans="1:5" hidden="1" x14ac:dyDescent="0.3">
      <c r="A3673" t="e">
        <f ca="1">IF('Семипредметные наборы'!$H73 &gt;=Параметры!$A$2,"{"&amp;'Семипредметные наборы'!A73&amp;", "&amp;'Семипредметные наборы'!B73&amp;", "&amp;'Семипредметные наборы'!C73&amp;", "&amp;'Семипредметные наборы'!D73&amp;", "&amp;'Семипредметные наборы'!E73&amp;", "&amp;'Семипредметные наборы'!F73&amp;"}","")</f>
        <v>#N/A</v>
      </c>
      <c r="B3673" t="e">
        <f ca="1">IF('Семипредметные наборы'!$H73 &gt;=Параметры!$A$2,"{"&amp;'Семипредметные наборы'!G73&amp;"}","")</f>
        <v>#N/A</v>
      </c>
      <c r="C3673" t="e">
        <f ca="1">'Семипредметные наборы'!$H73/COUNT('Список покупок'!$A$2:$A$31)</f>
        <v>#N/A</v>
      </c>
      <c r="D3673" t="e">
        <f ca="1">'Семипредметные наборы'!$H73/INDIRECT(ADDRESS(MATCH(A3673,Таблицы!$AK$3:$AK$212)+1,7,,,Таблицы!$AK$1))</f>
        <v>#N/A</v>
      </c>
      <c r="E3673" s="5" t="e">
        <f t="shared" ca="1" si="57"/>
        <v>#N/A</v>
      </c>
    </row>
    <row r="3674" spans="1:5" hidden="1" x14ac:dyDescent="0.3">
      <c r="A3674" t="e">
        <f ca="1">IF('Семипредметные наборы'!$H74 &gt;=Параметры!$A$2,"{"&amp;'Семипредметные наборы'!A74&amp;", "&amp;'Семипредметные наборы'!B74&amp;", "&amp;'Семипредметные наборы'!C74&amp;", "&amp;'Семипредметные наборы'!D74&amp;", "&amp;'Семипредметные наборы'!E74&amp;", "&amp;'Семипредметные наборы'!F74&amp;"}","")</f>
        <v>#N/A</v>
      </c>
      <c r="B3674" t="e">
        <f ca="1">IF('Семипредметные наборы'!$H74 &gt;=Параметры!$A$2,"{"&amp;'Семипредметные наборы'!G74&amp;"}","")</f>
        <v>#N/A</v>
      </c>
      <c r="C3674" t="e">
        <f ca="1">'Семипредметные наборы'!$H74/COUNT('Список покупок'!$A$2:$A$31)</f>
        <v>#N/A</v>
      </c>
      <c r="D3674" t="e">
        <f ca="1">'Семипредметные наборы'!$H74/INDIRECT(ADDRESS(MATCH(A3674,Таблицы!$AK$3:$AK$212)+1,7,,,Таблицы!$AK$1))</f>
        <v>#N/A</v>
      </c>
      <c r="E3674" s="5" t="e">
        <f t="shared" ca="1" si="57"/>
        <v>#N/A</v>
      </c>
    </row>
    <row r="3675" spans="1:5" hidden="1" x14ac:dyDescent="0.3">
      <c r="A3675" t="e">
        <f ca="1">IF('Семипредметные наборы'!$H75 &gt;=Параметры!$A$2,"{"&amp;'Семипредметные наборы'!A75&amp;", "&amp;'Семипредметные наборы'!B75&amp;", "&amp;'Семипредметные наборы'!C75&amp;", "&amp;'Семипредметные наборы'!D75&amp;", "&amp;'Семипредметные наборы'!E75&amp;", "&amp;'Семипредметные наборы'!F75&amp;"}","")</f>
        <v>#N/A</v>
      </c>
      <c r="B3675" t="e">
        <f ca="1">IF('Семипредметные наборы'!$H75 &gt;=Параметры!$A$2,"{"&amp;'Семипредметные наборы'!G75&amp;"}","")</f>
        <v>#N/A</v>
      </c>
      <c r="C3675" t="e">
        <f ca="1">'Семипредметные наборы'!$H75/COUNT('Список покупок'!$A$2:$A$31)</f>
        <v>#N/A</v>
      </c>
      <c r="D3675" t="e">
        <f ca="1">'Семипредметные наборы'!$H75/INDIRECT(ADDRESS(MATCH(A3675,Таблицы!$AK$3:$AK$212)+1,7,,,Таблицы!$AK$1))</f>
        <v>#N/A</v>
      </c>
      <c r="E3675" s="5" t="e">
        <f t="shared" ca="1" si="57"/>
        <v>#N/A</v>
      </c>
    </row>
    <row r="3676" spans="1:5" hidden="1" x14ac:dyDescent="0.3">
      <c r="A3676" t="e">
        <f ca="1">IF('Семипредметные наборы'!$H76 &gt;=Параметры!$A$2,"{"&amp;'Семипредметные наборы'!A76&amp;", "&amp;'Семипредметные наборы'!B76&amp;", "&amp;'Семипредметные наборы'!C76&amp;", "&amp;'Семипредметные наборы'!D76&amp;", "&amp;'Семипредметные наборы'!E76&amp;", "&amp;'Семипредметные наборы'!F76&amp;"}","")</f>
        <v>#N/A</v>
      </c>
      <c r="B3676" t="e">
        <f ca="1">IF('Семипредметные наборы'!$H76 &gt;=Параметры!$A$2,"{"&amp;'Семипредметные наборы'!G76&amp;"}","")</f>
        <v>#N/A</v>
      </c>
      <c r="C3676" t="e">
        <f ca="1">'Семипредметные наборы'!$H76/COUNT('Список покупок'!$A$2:$A$31)</f>
        <v>#N/A</v>
      </c>
      <c r="D3676" t="e">
        <f ca="1">'Семипредметные наборы'!$H76/INDIRECT(ADDRESS(MATCH(A3676,Таблицы!$AK$3:$AK$212)+1,7,,,Таблицы!$AK$1))</f>
        <v>#N/A</v>
      </c>
      <c r="E3676" s="5" t="e">
        <f t="shared" ca="1" si="57"/>
        <v>#N/A</v>
      </c>
    </row>
    <row r="3677" spans="1:5" hidden="1" x14ac:dyDescent="0.3">
      <c r="A3677" t="e">
        <f ca="1">IF('Семипредметные наборы'!$H77 &gt;=Параметры!$A$2,"{"&amp;'Семипредметные наборы'!A77&amp;", "&amp;'Семипредметные наборы'!B77&amp;", "&amp;'Семипредметные наборы'!C77&amp;", "&amp;'Семипредметные наборы'!D77&amp;", "&amp;'Семипредметные наборы'!E77&amp;", "&amp;'Семипредметные наборы'!F77&amp;"}","")</f>
        <v>#N/A</v>
      </c>
      <c r="B3677" t="e">
        <f ca="1">IF('Семипредметные наборы'!$H77 &gt;=Параметры!$A$2,"{"&amp;'Семипредметные наборы'!G77&amp;"}","")</f>
        <v>#N/A</v>
      </c>
      <c r="C3677" t="e">
        <f ca="1">'Семипредметные наборы'!$H77/COUNT('Список покупок'!$A$2:$A$31)</f>
        <v>#N/A</v>
      </c>
      <c r="D3677" t="e">
        <f ca="1">'Семипредметные наборы'!$H77/INDIRECT(ADDRESS(MATCH(A3677,Таблицы!$AK$3:$AK$212)+1,7,,,Таблицы!$AK$1))</f>
        <v>#N/A</v>
      </c>
      <c r="E3677" s="5" t="e">
        <f t="shared" ca="1" si="57"/>
        <v>#N/A</v>
      </c>
    </row>
    <row r="3678" spans="1:5" hidden="1" x14ac:dyDescent="0.3">
      <c r="A3678" t="e">
        <f ca="1">IF('Семипредметные наборы'!$H78 &gt;=Параметры!$A$2,"{"&amp;'Семипредметные наборы'!A78&amp;", "&amp;'Семипредметные наборы'!B78&amp;", "&amp;'Семипредметные наборы'!C78&amp;", "&amp;'Семипредметные наборы'!D78&amp;", "&amp;'Семипредметные наборы'!E78&amp;", "&amp;'Семипредметные наборы'!F78&amp;"}","")</f>
        <v>#N/A</v>
      </c>
      <c r="B3678" t="e">
        <f ca="1">IF('Семипредметные наборы'!$H78 &gt;=Параметры!$A$2,"{"&amp;'Семипредметные наборы'!G78&amp;"}","")</f>
        <v>#N/A</v>
      </c>
      <c r="C3678" t="e">
        <f ca="1">'Семипредметные наборы'!$H78/COUNT('Список покупок'!$A$2:$A$31)</f>
        <v>#N/A</v>
      </c>
      <c r="D3678" t="e">
        <f ca="1">'Семипредметные наборы'!$H78/INDIRECT(ADDRESS(MATCH(A3678,Таблицы!$AK$3:$AK$212)+1,7,,,Таблицы!$AK$1))</f>
        <v>#N/A</v>
      </c>
      <c r="E3678" s="5" t="e">
        <f t="shared" ca="1" si="57"/>
        <v>#N/A</v>
      </c>
    </row>
    <row r="3679" spans="1:5" hidden="1" x14ac:dyDescent="0.3">
      <c r="A3679" t="e">
        <f ca="1">IF('Семипредметные наборы'!$H79 &gt;=Параметры!$A$2,"{"&amp;'Семипредметные наборы'!A79&amp;", "&amp;'Семипредметные наборы'!B79&amp;", "&amp;'Семипредметные наборы'!C79&amp;", "&amp;'Семипредметные наборы'!D79&amp;", "&amp;'Семипредметные наборы'!E79&amp;", "&amp;'Семипредметные наборы'!F79&amp;"}","")</f>
        <v>#N/A</v>
      </c>
      <c r="B3679" t="e">
        <f ca="1">IF('Семипредметные наборы'!$H79 &gt;=Параметры!$A$2,"{"&amp;'Семипредметные наборы'!G79&amp;"}","")</f>
        <v>#N/A</v>
      </c>
      <c r="C3679" t="e">
        <f ca="1">'Семипредметные наборы'!$H79/COUNT('Список покупок'!$A$2:$A$31)</f>
        <v>#N/A</v>
      </c>
      <c r="D3679" t="e">
        <f ca="1">'Семипредметные наборы'!$H79/INDIRECT(ADDRESS(MATCH(A3679,Таблицы!$AK$3:$AK$212)+1,7,,,Таблицы!$AK$1))</f>
        <v>#N/A</v>
      </c>
      <c r="E3679" s="5" t="e">
        <f t="shared" ca="1" si="57"/>
        <v>#N/A</v>
      </c>
    </row>
    <row r="3680" spans="1:5" hidden="1" x14ac:dyDescent="0.3">
      <c r="A3680" t="e">
        <f ca="1">IF('Семипредметные наборы'!$H80 &gt;=Параметры!$A$2,"{"&amp;'Семипредметные наборы'!A80&amp;", "&amp;'Семипредметные наборы'!B80&amp;", "&amp;'Семипредметные наборы'!C80&amp;", "&amp;'Семипредметные наборы'!D80&amp;", "&amp;'Семипредметные наборы'!E80&amp;", "&amp;'Семипредметные наборы'!F80&amp;"}","")</f>
        <v>#N/A</v>
      </c>
      <c r="B3680" t="e">
        <f ca="1">IF('Семипредметные наборы'!$H80 &gt;=Параметры!$A$2,"{"&amp;'Семипредметные наборы'!G80&amp;"}","")</f>
        <v>#N/A</v>
      </c>
      <c r="C3680" t="e">
        <f ca="1">'Семипредметные наборы'!$H80/COUNT('Список покупок'!$A$2:$A$31)</f>
        <v>#N/A</v>
      </c>
      <c r="D3680" t="e">
        <f ca="1">'Семипредметные наборы'!$H80/INDIRECT(ADDRESS(MATCH(A3680,Таблицы!$AK$3:$AK$212)+1,7,,,Таблицы!$AK$1))</f>
        <v>#N/A</v>
      </c>
      <c r="E3680" s="5" t="e">
        <f t="shared" ca="1" si="57"/>
        <v>#N/A</v>
      </c>
    </row>
    <row r="3681" spans="1:5" hidden="1" x14ac:dyDescent="0.3">
      <c r="A3681" t="e">
        <f ca="1">IF('Семипредметные наборы'!$H81 &gt;=Параметры!$A$2,"{"&amp;'Семипредметные наборы'!A81&amp;", "&amp;'Семипредметные наборы'!B81&amp;", "&amp;'Семипредметные наборы'!C81&amp;", "&amp;'Семипредметные наборы'!D81&amp;", "&amp;'Семипредметные наборы'!E81&amp;", "&amp;'Семипредметные наборы'!F81&amp;"}","")</f>
        <v>#N/A</v>
      </c>
      <c r="B3681" t="e">
        <f ca="1">IF('Семипредметные наборы'!$H81 &gt;=Параметры!$A$2,"{"&amp;'Семипредметные наборы'!G81&amp;"}","")</f>
        <v>#N/A</v>
      </c>
      <c r="C3681" t="e">
        <f ca="1">'Семипредметные наборы'!$H81/COUNT('Список покупок'!$A$2:$A$31)</f>
        <v>#N/A</v>
      </c>
      <c r="D3681" t="e">
        <f ca="1">'Семипредметные наборы'!$H81/INDIRECT(ADDRESS(MATCH(A3681,Таблицы!$AK$3:$AK$212)+1,7,,,Таблицы!$AK$1))</f>
        <v>#N/A</v>
      </c>
      <c r="E3681" s="5" t="e">
        <f t="shared" ca="1" si="57"/>
        <v>#N/A</v>
      </c>
    </row>
    <row r="3682" spans="1:5" hidden="1" x14ac:dyDescent="0.3">
      <c r="A3682" t="e">
        <f ca="1">IF('Семипредметные наборы'!$H82 &gt;=Параметры!$A$2,"{"&amp;'Семипредметные наборы'!A82&amp;", "&amp;'Семипредметные наборы'!B82&amp;", "&amp;'Семипредметные наборы'!C82&amp;", "&amp;'Семипредметные наборы'!D82&amp;", "&amp;'Семипредметные наборы'!E82&amp;", "&amp;'Семипредметные наборы'!F82&amp;"}","")</f>
        <v>#N/A</v>
      </c>
      <c r="B3682" t="e">
        <f ca="1">IF('Семипредметные наборы'!$H82 &gt;=Параметры!$A$2,"{"&amp;'Семипредметные наборы'!G82&amp;"}","")</f>
        <v>#N/A</v>
      </c>
      <c r="C3682" t="e">
        <f ca="1">'Семипредметные наборы'!$H82/COUNT('Список покупок'!$A$2:$A$31)</f>
        <v>#N/A</v>
      </c>
      <c r="D3682" t="e">
        <f ca="1">'Семипредметные наборы'!$H82/INDIRECT(ADDRESS(MATCH(A3682,Таблицы!$AK$3:$AK$212)+1,7,,,Таблицы!$AK$1))</f>
        <v>#N/A</v>
      </c>
      <c r="E3682" s="5" t="e">
        <f t="shared" ca="1" si="57"/>
        <v>#N/A</v>
      </c>
    </row>
    <row r="3683" spans="1:5" hidden="1" x14ac:dyDescent="0.3">
      <c r="A3683" t="e">
        <f ca="1">IF('Семипредметные наборы'!$H83 &gt;=Параметры!$A$2,"{"&amp;'Семипредметные наборы'!A83&amp;", "&amp;'Семипредметные наборы'!B83&amp;", "&amp;'Семипредметные наборы'!C83&amp;", "&amp;'Семипредметные наборы'!D83&amp;", "&amp;'Семипредметные наборы'!E83&amp;", "&amp;'Семипредметные наборы'!F83&amp;"}","")</f>
        <v>#N/A</v>
      </c>
      <c r="B3683" t="e">
        <f ca="1">IF('Семипредметные наборы'!$H83 &gt;=Параметры!$A$2,"{"&amp;'Семипредметные наборы'!G83&amp;"}","")</f>
        <v>#N/A</v>
      </c>
      <c r="C3683" t="e">
        <f ca="1">'Семипредметные наборы'!$H83/COUNT('Список покупок'!$A$2:$A$31)</f>
        <v>#N/A</v>
      </c>
      <c r="D3683" t="e">
        <f ca="1">'Семипредметные наборы'!$H83/INDIRECT(ADDRESS(MATCH(A3683,Таблицы!$AK$3:$AK$212)+1,7,,,Таблицы!$AK$1))</f>
        <v>#N/A</v>
      </c>
      <c r="E3683" s="5" t="e">
        <f t="shared" ca="1" si="57"/>
        <v>#N/A</v>
      </c>
    </row>
    <row r="3684" spans="1:5" hidden="1" x14ac:dyDescent="0.3">
      <c r="A3684" t="e">
        <f ca="1">IF('Семипредметные наборы'!$H84 &gt;=Параметры!$A$2,"{"&amp;'Семипредметные наборы'!A84&amp;", "&amp;'Семипредметные наборы'!B84&amp;", "&amp;'Семипредметные наборы'!C84&amp;", "&amp;'Семипредметные наборы'!D84&amp;", "&amp;'Семипредметные наборы'!E84&amp;", "&amp;'Семипредметные наборы'!F84&amp;"}","")</f>
        <v>#N/A</v>
      </c>
      <c r="B3684" t="e">
        <f ca="1">IF('Семипредметные наборы'!$H84 &gt;=Параметры!$A$2,"{"&amp;'Семипредметные наборы'!G84&amp;"}","")</f>
        <v>#N/A</v>
      </c>
      <c r="C3684" t="e">
        <f ca="1">'Семипредметные наборы'!$H84/COUNT('Список покупок'!$A$2:$A$31)</f>
        <v>#N/A</v>
      </c>
      <c r="D3684" t="e">
        <f ca="1">'Семипредметные наборы'!$H84/INDIRECT(ADDRESS(MATCH(A3684,Таблицы!$AK$3:$AK$212)+1,7,,,Таблицы!$AK$1))</f>
        <v>#N/A</v>
      </c>
      <c r="E3684" s="5" t="e">
        <f t="shared" ca="1" si="57"/>
        <v>#N/A</v>
      </c>
    </row>
    <row r="3685" spans="1:5" hidden="1" x14ac:dyDescent="0.3">
      <c r="A3685" t="e">
        <f ca="1">IF('Семипредметные наборы'!$H85 &gt;=Параметры!$A$2,"{"&amp;'Семипредметные наборы'!A85&amp;", "&amp;'Семипредметные наборы'!B85&amp;", "&amp;'Семипредметные наборы'!C85&amp;", "&amp;'Семипредметные наборы'!D85&amp;", "&amp;'Семипредметные наборы'!E85&amp;", "&amp;'Семипредметные наборы'!F85&amp;"}","")</f>
        <v>#N/A</v>
      </c>
      <c r="B3685" t="e">
        <f ca="1">IF('Семипредметные наборы'!$H85 &gt;=Параметры!$A$2,"{"&amp;'Семипредметные наборы'!G85&amp;"}","")</f>
        <v>#N/A</v>
      </c>
      <c r="C3685" t="e">
        <f ca="1">'Семипредметные наборы'!$H85/COUNT('Список покупок'!$A$2:$A$31)</f>
        <v>#N/A</v>
      </c>
      <c r="D3685" t="e">
        <f ca="1">'Семипредметные наборы'!$H85/INDIRECT(ADDRESS(MATCH(A3685,Таблицы!$AK$3:$AK$212)+1,7,,,Таблицы!$AK$1))</f>
        <v>#N/A</v>
      </c>
      <c r="E3685" s="5" t="e">
        <f t="shared" ca="1" si="57"/>
        <v>#N/A</v>
      </c>
    </row>
    <row r="3686" spans="1:5" hidden="1" x14ac:dyDescent="0.3">
      <c r="A3686" t="e">
        <f ca="1">IF('Семипредметные наборы'!$H86 &gt;=Параметры!$A$2,"{"&amp;'Семипредметные наборы'!A86&amp;", "&amp;'Семипредметные наборы'!B86&amp;", "&amp;'Семипредметные наборы'!C86&amp;", "&amp;'Семипредметные наборы'!D86&amp;", "&amp;'Семипредметные наборы'!E86&amp;", "&amp;'Семипредметные наборы'!F86&amp;"}","")</f>
        <v>#N/A</v>
      </c>
      <c r="B3686" t="e">
        <f ca="1">IF('Семипредметные наборы'!$H86 &gt;=Параметры!$A$2,"{"&amp;'Семипредметные наборы'!G86&amp;"}","")</f>
        <v>#N/A</v>
      </c>
      <c r="C3686" t="e">
        <f ca="1">'Семипредметные наборы'!$H86/COUNT('Список покупок'!$A$2:$A$31)</f>
        <v>#N/A</v>
      </c>
      <c r="D3686" t="e">
        <f ca="1">'Семипредметные наборы'!$H86/INDIRECT(ADDRESS(MATCH(A3686,Таблицы!$AK$3:$AK$212)+1,7,,,Таблицы!$AK$1))</f>
        <v>#N/A</v>
      </c>
      <c r="E3686" s="5" t="e">
        <f t="shared" ca="1" si="57"/>
        <v>#N/A</v>
      </c>
    </row>
    <row r="3687" spans="1:5" hidden="1" x14ac:dyDescent="0.3">
      <c r="A3687" t="e">
        <f ca="1">IF('Семипредметные наборы'!$H87 &gt;=Параметры!$A$2,"{"&amp;'Семипредметные наборы'!A87&amp;", "&amp;'Семипредметные наборы'!B87&amp;", "&amp;'Семипредметные наборы'!C87&amp;", "&amp;'Семипредметные наборы'!D87&amp;", "&amp;'Семипредметные наборы'!E87&amp;", "&amp;'Семипредметные наборы'!F87&amp;"}","")</f>
        <v>#N/A</v>
      </c>
      <c r="B3687" t="e">
        <f ca="1">IF('Семипредметные наборы'!$H87 &gt;=Параметры!$A$2,"{"&amp;'Семипредметные наборы'!G87&amp;"}","")</f>
        <v>#N/A</v>
      </c>
      <c r="C3687" t="e">
        <f ca="1">'Семипредметные наборы'!$H87/COUNT('Список покупок'!$A$2:$A$31)</f>
        <v>#N/A</v>
      </c>
      <c r="D3687" t="e">
        <f ca="1">'Семипредметные наборы'!$H87/INDIRECT(ADDRESS(MATCH(A3687,Таблицы!$AK$3:$AK$212)+1,7,,,Таблицы!$AK$1))</f>
        <v>#N/A</v>
      </c>
      <c r="E3687" s="5" t="e">
        <f t="shared" ca="1" si="57"/>
        <v>#N/A</v>
      </c>
    </row>
    <row r="3688" spans="1:5" hidden="1" x14ac:dyDescent="0.3">
      <c r="A3688" t="e">
        <f ca="1">IF('Семипредметные наборы'!$H88 &gt;=Параметры!$A$2,"{"&amp;'Семипредметные наборы'!A88&amp;", "&amp;'Семипредметные наборы'!B88&amp;", "&amp;'Семипредметные наборы'!C88&amp;", "&amp;'Семипредметные наборы'!D88&amp;", "&amp;'Семипредметные наборы'!E88&amp;", "&amp;'Семипредметные наборы'!F88&amp;"}","")</f>
        <v>#N/A</v>
      </c>
      <c r="B3688" t="e">
        <f ca="1">IF('Семипредметные наборы'!$H88 &gt;=Параметры!$A$2,"{"&amp;'Семипредметные наборы'!G88&amp;"}","")</f>
        <v>#N/A</v>
      </c>
      <c r="C3688" t="e">
        <f ca="1">'Семипредметные наборы'!$H88/COUNT('Список покупок'!$A$2:$A$31)</f>
        <v>#N/A</v>
      </c>
      <c r="D3688" t="e">
        <f ca="1">'Семипредметные наборы'!$H88/INDIRECT(ADDRESS(MATCH(A3688,Таблицы!$AK$3:$AK$212)+1,7,,,Таблицы!$AK$1))</f>
        <v>#N/A</v>
      </c>
      <c r="E3688" s="5" t="e">
        <f t="shared" ca="1" si="57"/>
        <v>#N/A</v>
      </c>
    </row>
    <row r="3689" spans="1:5" hidden="1" x14ac:dyDescent="0.3">
      <c r="A3689" t="e">
        <f ca="1">IF('Семипредметные наборы'!$H89 &gt;=Параметры!$A$2,"{"&amp;'Семипредметные наборы'!A89&amp;", "&amp;'Семипредметные наборы'!B89&amp;", "&amp;'Семипредметные наборы'!C89&amp;", "&amp;'Семипредметные наборы'!D89&amp;", "&amp;'Семипредметные наборы'!E89&amp;", "&amp;'Семипредметные наборы'!F89&amp;"}","")</f>
        <v>#N/A</v>
      </c>
      <c r="B3689" t="e">
        <f ca="1">IF('Семипредметные наборы'!$H89 &gt;=Параметры!$A$2,"{"&amp;'Семипредметные наборы'!G89&amp;"}","")</f>
        <v>#N/A</v>
      </c>
      <c r="C3689" t="e">
        <f ca="1">'Семипредметные наборы'!$H89/COUNT('Список покупок'!$A$2:$A$31)</f>
        <v>#N/A</v>
      </c>
      <c r="D3689" t="e">
        <f ca="1">'Семипредметные наборы'!$H89/INDIRECT(ADDRESS(MATCH(A3689,Таблицы!$AK$3:$AK$212)+1,7,,,Таблицы!$AK$1))</f>
        <v>#N/A</v>
      </c>
      <c r="E3689" s="5" t="e">
        <f t="shared" ca="1" si="57"/>
        <v>#N/A</v>
      </c>
    </row>
    <row r="3690" spans="1:5" hidden="1" x14ac:dyDescent="0.3">
      <c r="A3690" t="e">
        <f ca="1">IF('Семипредметные наборы'!$H90 &gt;=Параметры!$A$2,"{"&amp;'Семипредметные наборы'!A90&amp;", "&amp;'Семипредметные наборы'!B90&amp;", "&amp;'Семипредметные наборы'!C90&amp;", "&amp;'Семипредметные наборы'!D90&amp;", "&amp;'Семипредметные наборы'!E90&amp;", "&amp;'Семипредметные наборы'!F90&amp;"}","")</f>
        <v>#N/A</v>
      </c>
      <c r="B3690" t="e">
        <f ca="1">IF('Семипредметные наборы'!$H90 &gt;=Параметры!$A$2,"{"&amp;'Семипредметные наборы'!G90&amp;"}","")</f>
        <v>#N/A</v>
      </c>
      <c r="C3690" t="e">
        <f ca="1">'Семипредметные наборы'!$H90/COUNT('Список покупок'!$A$2:$A$31)</f>
        <v>#N/A</v>
      </c>
      <c r="D3690" t="e">
        <f ca="1">'Семипредметные наборы'!$H90/INDIRECT(ADDRESS(MATCH(A3690,Таблицы!$AK$3:$AK$212)+1,7,,,Таблицы!$AK$1))</f>
        <v>#N/A</v>
      </c>
      <c r="E3690" s="5" t="e">
        <f t="shared" ca="1" si="57"/>
        <v>#N/A</v>
      </c>
    </row>
    <row r="3691" spans="1:5" hidden="1" x14ac:dyDescent="0.3">
      <c r="A3691" t="e">
        <f ca="1">IF('Семипредметные наборы'!$H91 &gt;=Параметры!$A$2,"{"&amp;'Семипредметные наборы'!A91&amp;", "&amp;'Семипредметные наборы'!B91&amp;", "&amp;'Семипредметные наборы'!C91&amp;", "&amp;'Семипредметные наборы'!D91&amp;", "&amp;'Семипредметные наборы'!E91&amp;", "&amp;'Семипредметные наборы'!F91&amp;"}","")</f>
        <v>#N/A</v>
      </c>
      <c r="B3691" t="e">
        <f ca="1">IF('Семипредметные наборы'!$H91 &gt;=Параметры!$A$2,"{"&amp;'Семипредметные наборы'!G91&amp;"}","")</f>
        <v>#N/A</v>
      </c>
      <c r="C3691" t="e">
        <f ca="1">'Семипредметные наборы'!$H91/COUNT('Список покупок'!$A$2:$A$31)</f>
        <v>#N/A</v>
      </c>
      <c r="D3691" t="e">
        <f ca="1">'Семипредметные наборы'!$H91/INDIRECT(ADDRESS(MATCH(A3691,Таблицы!$AK$3:$AK$212)+1,7,,,Таблицы!$AK$1))</f>
        <v>#N/A</v>
      </c>
      <c r="E3691" s="5" t="e">
        <f t="shared" ca="1" si="57"/>
        <v>#N/A</v>
      </c>
    </row>
    <row r="3692" spans="1:5" hidden="1" x14ac:dyDescent="0.3">
      <c r="A3692" t="e">
        <f ca="1">IF('Семипредметные наборы'!$H92 &gt;=Параметры!$A$2,"{"&amp;'Семипредметные наборы'!A92&amp;", "&amp;'Семипредметные наборы'!B92&amp;", "&amp;'Семипредметные наборы'!C92&amp;", "&amp;'Семипредметные наборы'!D92&amp;", "&amp;'Семипредметные наборы'!E92&amp;", "&amp;'Семипредметные наборы'!F92&amp;"}","")</f>
        <v>#N/A</v>
      </c>
      <c r="B3692" t="e">
        <f ca="1">IF('Семипредметные наборы'!$H92 &gt;=Параметры!$A$2,"{"&amp;'Семипредметные наборы'!G92&amp;"}","")</f>
        <v>#N/A</v>
      </c>
      <c r="C3692" t="e">
        <f ca="1">'Семипредметные наборы'!$H92/COUNT('Список покупок'!$A$2:$A$31)</f>
        <v>#N/A</v>
      </c>
      <c r="D3692" t="e">
        <f ca="1">'Семипредметные наборы'!$H92/INDIRECT(ADDRESS(MATCH(A3692,Таблицы!$AK$3:$AK$212)+1,7,,,Таблицы!$AK$1))</f>
        <v>#N/A</v>
      </c>
      <c r="E3692" s="5" t="e">
        <f t="shared" ca="1" si="57"/>
        <v>#N/A</v>
      </c>
    </row>
    <row r="3693" spans="1:5" hidden="1" x14ac:dyDescent="0.3">
      <c r="A3693" t="e">
        <f ca="1">IF('Семипредметные наборы'!$H93 &gt;=Параметры!$A$2,"{"&amp;'Семипредметные наборы'!A93&amp;", "&amp;'Семипредметные наборы'!B93&amp;", "&amp;'Семипредметные наборы'!C93&amp;", "&amp;'Семипредметные наборы'!D93&amp;", "&amp;'Семипредметные наборы'!E93&amp;", "&amp;'Семипредметные наборы'!F93&amp;"}","")</f>
        <v>#N/A</v>
      </c>
      <c r="B3693" t="e">
        <f ca="1">IF('Семипредметные наборы'!$H93 &gt;=Параметры!$A$2,"{"&amp;'Семипредметные наборы'!G93&amp;"}","")</f>
        <v>#N/A</v>
      </c>
      <c r="C3693" t="e">
        <f ca="1">'Семипредметные наборы'!$H93/COUNT('Список покупок'!$A$2:$A$31)</f>
        <v>#N/A</v>
      </c>
      <c r="D3693" t="e">
        <f ca="1">'Семипредметные наборы'!$H93/INDIRECT(ADDRESS(MATCH(A3693,Таблицы!$AK$3:$AK$212)+1,7,,,Таблицы!$AK$1))</f>
        <v>#N/A</v>
      </c>
      <c r="E3693" s="5" t="e">
        <f t="shared" ca="1" si="57"/>
        <v>#N/A</v>
      </c>
    </row>
    <row r="3694" spans="1:5" hidden="1" x14ac:dyDescent="0.3">
      <c r="A3694" t="e">
        <f ca="1">IF('Семипредметные наборы'!$H94 &gt;=Параметры!$A$2,"{"&amp;'Семипредметные наборы'!A94&amp;", "&amp;'Семипредметные наборы'!B94&amp;", "&amp;'Семипредметные наборы'!C94&amp;", "&amp;'Семипредметные наборы'!D94&amp;", "&amp;'Семипредметные наборы'!E94&amp;", "&amp;'Семипредметные наборы'!F94&amp;"}","")</f>
        <v>#N/A</v>
      </c>
      <c r="B3694" t="e">
        <f ca="1">IF('Семипредметные наборы'!$H94 &gt;=Параметры!$A$2,"{"&amp;'Семипредметные наборы'!G94&amp;"}","")</f>
        <v>#N/A</v>
      </c>
      <c r="C3694" t="e">
        <f ca="1">'Семипредметные наборы'!$H94/COUNT('Список покупок'!$A$2:$A$31)</f>
        <v>#N/A</v>
      </c>
      <c r="D3694" t="e">
        <f ca="1">'Семипредметные наборы'!$H94/INDIRECT(ADDRESS(MATCH(A3694,Таблицы!$AK$3:$AK$212)+1,7,,,Таблицы!$AK$1))</f>
        <v>#N/A</v>
      </c>
      <c r="E3694" s="5" t="e">
        <f t="shared" ca="1" si="57"/>
        <v>#N/A</v>
      </c>
    </row>
    <row r="3695" spans="1:5" hidden="1" x14ac:dyDescent="0.3">
      <c r="A3695" t="e">
        <f ca="1">IF('Семипредметные наборы'!$H95 &gt;=Параметры!$A$2,"{"&amp;'Семипредметные наборы'!A95&amp;", "&amp;'Семипредметные наборы'!B95&amp;", "&amp;'Семипредметные наборы'!C95&amp;", "&amp;'Семипредметные наборы'!D95&amp;", "&amp;'Семипредметные наборы'!E95&amp;", "&amp;'Семипредметные наборы'!F95&amp;"}","")</f>
        <v>#N/A</v>
      </c>
      <c r="B3695" t="e">
        <f ca="1">IF('Семипредметные наборы'!$H95 &gt;=Параметры!$A$2,"{"&amp;'Семипредметные наборы'!G95&amp;"}","")</f>
        <v>#N/A</v>
      </c>
      <c r="C3695" t="e">
        <f ca="1">'Семипредметные наборы'!$H95/COUNT('Список покупок'!$A$2:$A$31)</f>
        <v>#N/A</v>
      </c>
      <c r="D3695" t="e">
        <f ca="1">'Семипредметные наборы'!$H95/INDIRECT(ADDRESS(MATCH(A3695,Таблицы!$AK$3:$AK$212)+1,7,,,Таблицы!$AK$1))</f>
        <v>#N/A</v>
      </c>
      <c r="E3695" s="5" t="e">
        <f t="shared" ca="1" si="57"/>
        <v>#N/A</v>
      </c>
    </row>
    <row r="3696" spans="1:5" hidden="1" x14ac:dyDescent="0.3">
      <c r="A3696" t="e">
        <f ca="1">IF('Семипредметные наборы'!$H96 &gt;=Параметры!$A$2,"{"&amp;'Семипредметные наборы'!A96&amp;", "&amp;'Семипредметные наборы'!B96&amp;", "&amp;'Семипредметные наборы'!C96&amp;", "&amp;'Семипредметные наборы'!D96&amp;", "&amp;'Семипредметные наборы'!E96&amp;", "&amp;'Семипредметные наборы'!F96&amp;"}","")</f>
        <v>#N/A</v>
      </c>
      <c r="B3696" t="e">
        <f ca="1">IF('Семипредметные наборы'!$H96 &gt;=Параметры!$A$2,"{"&amp;'Семипредметные наборы'!G96&amp;"}","")</f>
        <v>#N/A</v>
      </c>
      <c r="C3696" t="e">
        <f ca="1">'Семипредметные наборы'!$H96/COUNT('Список покупок'!$A$2:$A$31)</f>
        <v>#N/A</v>
      </c>
      <c r="D3696" t="e">
        <f ca="1">'Семипредметные наборы'!$H96/INDIRECT(ADDRESS(MATCH(A3696,Таблицы!$AK$3:$AK$212)+1,7,,,Таблицы!$AK$1))</f>
        <v>#N/A</v>
      </c>
      <c r="E3696" s="5" t="e">
        <f t="shared" ca="1" si="57"/>
        <v>#N/A</v>
      </c>
    </row>
    <row r="3697" spans="1:5" hidden="1" x14ac:dyDescent="0.3">
      <c r="A3697" t="e">
        <f ca="1">IF('Семипредметные наборы'!$H97 &gt;=Параметры!$A$2,"{"&amp;'Семипредметные наборы'!A97&amp;", "&amp;'Семипредметные наборы'!B97&amp;", "&amp;'Семипредметные наборы'!C97&amp;", "&amp;'Семипредметные наборы'!D97&amp;", "&amp;'Семипредметные наборы'!E97&amp;", "&amp;'Семипредметные наборы'!F97&amp;"}","")</f>
        <v>#N/A</v>
      </c>
      <c r="B3697" t="e">
        <f ca="1">IF('Семипредметные наборы'!$H97 &gt;=Параметры!$A$2,"{"&amp;'Семипредметные наборы'!G97&amp;"}","")</f>
        <v>#N/A</v>
      </c>
      <c r="C3697" t="e">
        <f ca="1">'Семипредметные наборы'!$H97/COUNT('Список покупок'!$A$2:$A$31)</f>
        <v>#N/A</v>
      </c>
      <c r="D3697" t="e">
        <f ca="1">'Семипредметные наборы'!$H97/INDIRECT(ADDRESS(MATCH(A3697,Таблицы!$AK$3:$AK$212)+1,7,,,Таблицы!$AK$1))</f>
        <v>#N/A</v>
      </c>
      <c r="E3697" s="5" t="e">
        <f t="shared" ca="1" si="57"/>
        <v>#N/A</v>
      </c>
    </row>
    <row r="3698" spans="1:5" hidden="1" x14ac:dyDescent="0.3">
      <c r="A3698" t="e">
        <f ca="1">IF('Семипредметные наборы'!$H98 &gt;=Параметры!$A$2,"{"&amp;'Семипредметные наборы'!A98&amp;", "&amp;'Семипредметные наборы'!B98&amp;", "&amp;'Семипредметные наборы'!C98&amp;", "&amp;'Семипредметные наборы'!D98&amp;", "&amp;'Семипредметные наборы'!E98&amp;", "&amp;'Семипредметные наборы'!F98&amp;"}","")</f>
        <v>#N/A</v>
      </c>
      <c r="B3698" t="e">
        <f ca="1">IF('Семипредметные наборы'!$H98 &gt;=Параметры!$A$2,"{"&amp;'Семипредметные наборы'!G98&amp;"}","")</f>
        <v>#N/A</v>
      </c>
      <c r="C3698" t="e">
        <f ca="1">'Семипредметные наборы'!$H98/COUNT('Список покупок'!$A$2:$A$31)</f>
        <v>#N/A</v>
      </c>
      <c r="D3698" t="e">
        <f ca="1">'Семипредметные наборы'!$H98/INDIRECT(ADDRESS(MATCH(A3698,Таблицы!$AK$3:$AK$212)+1,7,,,Таблицы!$AK$1))</f>
        <v>#N/A</v>
      </c>
      <c r="E3698" s="5" t="e">
        <f t="shared" ca="1" si="57"/>
        <v>#N/A</v>
      </c>
    </row>
    <row r="3699" spans="1:5" hidden="1" x14ac:dyDescent="0.3">
      <c r="A3699" t="e">
        <f ca="1">IF('Семипредметные наборы'!$H99 &gt;=Параметры!$A$2,"{"&amp;'Семипредметные наборы'!A99&amp;", "&amp;'Семипредметные наборы'!B99&amp;", "&amp;'Семипредметные наборы'!C99&amp;", "&amp;'Семипредметные наборы'!D99&amp;", "&amp;'Семипредметные наборы'!E99&amp;", "&amp;'Семипредметные наборы'!F99&amp;"}","")</f>
        <v>#N/A</v>
      </c>
      <c r="B3699" t="e">
        <f ca="1">IF('Семипредметные наборы'!$H99 &gt;=Параметры!$A$2,"{"&amp;'Семипредметные наборы'!G99&amp;"}","")</f>
        <v>#N/A</v>
      </c>
      <c r="C3699" t="e">
        <f ca="1">'Семипредметные наборы'!$H99/COUNT('Список покупок'!$A$2:$A$31)</f>
        <v>#N/A</v>
      </c>
      <c r="D3699" t="e">
        <f ca="1">'Семипредметные наборы'!$H99/INDIRECT(ADDRESS(MATCH(A3699,Таблицы!$AK$3:$AK$212)+1,7,,,Таблицы!$AK$1))</f>
        <v>#N/A</v>
      </c>
      <c r="E3699" s="5" t="e">
        <f t="shared" ca="1" si="57"/>
        <v>#N/A</v>
      </c>
    </row>
    <row r="3700" spans="1:5" hidden="1" x14ac:dyDescent="0.3">
      <c r="A3700" t="e">
        <f ca="1">IF('Семипредметные наборы'!$H100 &gt;=Параметры!$A$2,"{"&amp;'Семипредметные наборы'!A100&amp;", "&amp;'Семипредметные наборы'!B100&amp;", "&amp;'Семипредметные наборы'!C100&amp;", "&amp;'Семипредметные наборы'!D100&amp;", "&amp;'Семипредметные наборы'!E100&amp;", "&amp;'Семипредметные наборы'!F100&amp;"}","")</f>
        <v>#N/A</v>
      </c>
      <c r="B3700" t="e">
        <f ca="1">IF('Семипредметные наборы'!$H100 &gt;=Параметры!$A$2,"{"&amp;'Семипредметные наборы'!G100&amp;"}","")</f>
        <v>#N/A</v>
      </c>
      <c r="C3700" t="e">
        <f ca="1">'Семипредметные наборы'!$H100/COUNT('Список покупок'!$A$2:$A$31)</f>
        <v>#N/A</v>
      </c>
      <c r="D3700" t="e">
        <f ca="1">'Семипредметные наборы'!$H100/INDIRECT(ADDRESS(MATCH(A3700,Таблицы!$AK$3:$AK$212)+1,7,,,Таблицы!$AK$1))</f>
        <v>#N/A</v>
      </c>
      <c r="E3700" s="5" t="e">
        <f t="shared" ca="1" si="57"/>
        <v>#N/A</v>
      </c>
    </row>
    <row r="3701" spans="1:5" hidden="1" x14ac:dyDescent="0.3">
      <c r="A3701" t="e">
        <f ca="1">IF('Семипредметные наборы'!$H101 &gt;=Параметры!$A$2,"{"&amp;'Семипредметные наборы'!A101&amp;", "&amp;'Семипредметные наборы'!B101&amp;", "&amp;'Семипредметные наборы'!C101&amp;", "&amp;'Семипредметные наборы'!D101&amp;", "&amp;'Семипредметные наборы'!E101&amp;", "&amp;'Семипредметные наборы'!F101&amp;"}","")</f>
        <v>#N/A</v>
      </c>
      <c r="B3701" t="e">
        <f ca="1">IF('Семипредметные наборы'!$H101 &gt;=Параметры!$A$2,"{"&amp;'Семипредметные наборы'!G101&amp;"}","")</f>
        <v>#N/A</v>
      </c>
      <c r="C3701" t="e">
        <f ca="1">'Семипредметные наборы'!$H101/COUNT('Список покупок'!$A$2:$A$31)</f>
        <v>#N/A</v>
      </c>
      <c r="D3701" t="e">
        <f ca="1">'Семипредметные наборы'!$H101/INDIRECT(ADDRESS(MATCH(A3701,Таблицы!$AK$3:$AK$212)+1,7,,,Таблицы!$AK$1))</f>
        <v>#N/A</v>
      </c>
      <c r="E3701" s="5" t="e">
        <f t="shared" ca="1" si="57"/>
        <v>#N/A</v>
      </c>
    </row>
    <row r="3702" spans="1:5" hidden="1" x14ac:dyDescent="0.3">
      <c r="A3702" t="e">
        <f ca="1">IF('Семипредметные наборы'!$H102 &gt;=Параметры!$A$2,"{"&amp;'Семипредметные наборы'!A102&amp;", "&amp;'Семипредметные наборы'!B102&amp;", "&amp;'Семипредметные наборы'!C102&amp;", "&amp;'Семипредметные наборы'!D102&amp;", "&amp;'Семипредметные наборы'!E102&amp;", "&amp;'Семипредметные наборы'!F102&amp;"}","")</f>
        <v>#N/A</v>
      </c>
      <c r="B3702" t="e">
        <f ca="1">IF('Семипредметные наборы'!$H102 &gt;=Параметры!$A$2,"{"&amp;'Семипредметные наборы'!G102&amp;"}","")</f>
        <v>#N/A</v>
      </c>
      <c r="C3702" t="e">
        <f ca="1">'Семипредметные наборы'!$H102/COUNT('Список покупок'!$A$2:$A$31)</f>
        <v>#N/A</v>
      </c>
      <c r="D3702" t="e">
        <f ca="1">'Семипредметные наборы'!$H102/INDIRECT(ADDRESS(MATCH(A3702,Таблицы!$AK$3:$AK$212)+1,7,,,Таблицы!$AK$1))</f>
        <v>#N/A</v>
      </c>
      <c r="E3702" s="5" t="e">
        <f t="shared" ca="1" si="57"/>
        <v>#N/A</v>
      </c>
    </row>
    <row r="3703" spans="1:5" hidden="1" x14ac:dyDescent="0.3">
      <c r="A3703" t="e">
        <f ca="1">IF('Семипредметные наборы'!$H103 &gt;=Параметры!$A$2,"{"&amp;'Семипредметные наборы'!A103&amp;", "&amp;'Семипредметные наборы'!B103&amp;", "&amp;'Семипредметные наборы'!C103&amp;", "&amp;'Семипредметные наборы'!D103&amp;", "&amp;'Семипредметные наборы'!E103&amp;", "&amp;'Семипредметные наборы'!F103&amp;"}","")</f>
        <v>#N/A</v>
      </c>
      <c r="B3703" t="e">
        <f ca="1">IF('Семипредметные наборы'!$H103 &gt;=Параметры!$A$2,"{"&amp;'Семипредметные наборы'!G103&amp;"}","")</f>
        <v>#N/A</v>
      </c>
      <c r="C3703" t="e">
        <f ca="1">'Семипредметные наборы'!$H103/COUNT('Список покупок'!$A$2:$A$31)</f>
        <v>#N/A</v>
      </c>
      <c r="D3703" t="e">
        <f ca="1">'Семипредметные наборы'!$H103/INDIRECT(ADDRESS(MATCH(A3703,Таблицы!$AK$3:$AK$212)+1,7,,,Таблицы!$AK$1))</f>
        <v>#N/A</v>
      </c>
      <c r="E3703" s="5" t="e">
        <f t="shared" ca="1" si="57"/>
        <v>#N/A</v>
      </c>
    </row>
    <row r="3704" spans="1:5" hidden="1" x14ac:dyDescent="0.3">
      <c r="A3704" t="e">
        <f ca="1">IF('Семипредметные наборы'!$H104 &gt;=Параметры!$A$2,"{"&amp;'Семипредметные наборы'!A104&amp;", "&amp;'Семипредметные наборы'!B104&amp;", "&amp;'Семипредметные наборы'!C104&amp;", "&amp;'Семипредметные наборы'!D104&amp;", "&amp;'Семипредметные наборы'!E104&amp;", "&amp;'Семипредметные наборы'!F104&amp;"}","")</f>
        <v>#N/A</v>
      </c>
      <c r="B3704" t="e">
        <f ca="1">IF('Семипредметные наборы'!$H104 &gt;=Параметры!$A$2,"{"&amp;'Семипредметные наборы'!G104&amp;"}","")</f>
        <v>#N/A</v>
      </c>
      <c r="C3704" t="e">
        <f ca="1">'Семипредметные наборы'!$H104/COUNT('Список покупок'!$A$2:$A$31)</f>
        <v>#N/A</v>
      </c>
      <c r="D3704" t="e">
        <f ca="1">'Семипредметные наборы'!$H104/INDIRECT(ADDRESS(MATCH(A3704,Таблицы!$AK$3:$AK$212)+1,7,,,Таблицы!$AK$1))</f>
        <v>#N/A</v>
      </c>
      <c r="E3704" s="5" t="e">
        <f t="shared" ca="1" si="57"/>
        <v>#N/A</v>
      </c>
    </row>
    <row r="3705" spans="1:5" hidden="1" x14ac:dyDescent="0.3">
      <c r="A3705" t="e">
        <f ca="1">IF('Семипредметные наборы'!$H105 &gt;=Параметры!$A$2,"{"&amp;'Семипредметные наборы'!A105&amp;", "&amp;'Семипредметные наборы'!B105&amp;", "&amp;'Семипредметные наборы'!C105&amp;", "&amp;'Семипредметные наборы'!D105&amp;", "&amp;'Семипредметные наборы'!E105&amp;", "&amp;'Семипредметные наборы'!F105&amp;"}","")</f>
        <v>#N/A</v>
      </c>
      <c r="B3705" t="e">
        <f ca="1">IF('Семипредметные наборы'!$H105 &gt;=Параметры!$A$2,"{"&amp;'Семипредметные наборы'!G105&amp;"}","")</f>
        <v>#N/A</v>
      </c>
      <c r="C3705" t="e">
        <f ca="1">'Семипредметные наборы'!$H105/COUNT('Список покупок'!$A$2:$A$31)</f>
        <v>#N/A</v>
      </c>
      <c r="D3705" t="e">
        <f ca="1">'Семипредметные наборы'!$H105/INDIRECT(ADDRESS(MATCH(A3705,Таблицы!$AK$3:$AK$212)+1,7,,,Таблицы!$AK$1))</f>
        <v>#N/A</v>
      </c>
      <c r="E3705" s="5" t="e">
        <f t="shared" ca="1" si="57"/>
        <v>#N/A</v>
      </c>
    </row>
    <row r="3706" spans="1:5" hidden="1" x14ac:dyDescent="0.3">
      <c r="A3706" t="e">
        <f ca="1">IF('Семипредметные наборы'!$H106 &gt;=Параметры!$A$2,"{"&amp;'Семипредметные наборы'!A106&amp;", "&amp;'Семипредметные наборы'!B106&amp;", "&amp;'Семипредметные наборы'!C106&amp;", "&amp;'Семипредметные наборы'!D106&amp;", "&amp;'Семипредметные наборы'!E106&amp;", "&amp;'Семипредметные наборы'!F106&amp;"}","")</f>
        <v>#N/A</v>
      </c>
      <c r="B3706" t="e">
        <f ca="1">IF('Семипредметные наборы'!$H106 &gt;=Параметры!$A$2,"{"&amp;'Семипредметные наборы'!G106&amp;"}","")</f>
        <v>#N/A</v>
      </c>
      <c r="C3706" t="e">
        <f ca="1">'Семипредметные наборы'!$H106/COUNT('Список покупок'!$A$2:$A$31)</f>
        <v>#N/A</v>
      </c>
      <c r="D3706" t="e">
        <f ca="1">'Семипредметные наборы'!$H106/INDIRECT(ADDRESS(MATCH(A3706,Таблицы!$AK$3:$AK$212)+1,7,,,Таблицы!$AK$1))</f>
        <v>#N/A</v>
      </c>
      <c r="E3706" s="5" t="e">
        <f t="shared" ca="1" si="57"/>
        <v>#N/A</v>
      </c>
    </row>
    <row r="3707" spans="1:5" hidden="1" x14ac:dyDescent="0.3">
      <c r="A3707" t="e">
        <f ca="1">IF('Семипредметные наборы'!$H107 &gt;=Параметры!$A$2,"{"&amp;'Семипредметные наборы'!A107&amp;", "&amp;'Семипредметные наборы'!B107&amp;", "&amp;'Семипредметные наборы'!C107&amp;", "&amp;'Семипредметные наборы'!D107&amp;", "&amp;'Семипредметные наборы'!E107&amp;", "&amp;'Семипредметные наборы'!F107&amp;"}","")</f>
        <v>#N/A</v>
      </c>
      <c r="B3707" t="e">
        <f ca="1">IF('Семипредметные наборы'!$H107 &gt;=Параметры!$A$2,"{"&amp;'Семипредметные наборы'!G107&amp;"}","")</f>
        <v>#N/A</v>
      </c>
      <c r="C3707" t="e">
        <f ca="1">'Семипредметные наборы'!$H107/COUNT('Список покупок'!$A$2:$A$31)</f>
        <v>#N/A</v>
      </c>
      <c r="D3707" t="e">
        <f ca="1">'Семипредметные наборы'!$H107/INDIRECT(ADDRESS(MATCH(A3707,Таблицы!$AK$3:$AK$212)+1,7,,,Таблицы!$AK$1))</f>
        <v>#N/A</v>
      </c>
      <c r="E3707" s="5" t="e">
        <f t="shared" ca="1" si="57"/>
        <v>#N/A</v>
      </c>
    </row>
    <row r="3708" spans="1:5" hidden="1" x14ac:dyDescent="0.3">
      <c r="A3708" t="e">
        <f ca="1">IF('Семипредметные наборы'!$H108 &gt;=Параметры!$A$2,"{"&amp;'Семипредметные наборы'!A108&amp;", "&amp;'Семипредметные наборы'!B108&amp;", "&amp;'Семипредметные наборы'!C108&amp;", "&amp;'Семипредметные наборы'!D108&amp;", "&amp;'Семипредметные наборы'!E108&amp;", "&amp;'Семипредметные наборы'!F108&amp;"}","")</f>
        <v>#N/A</v>
      </c>
      <c r="B3708" t="e">
        <f ca="1">IF('Семипредметные наборы'!$H108 &gt;=Параметры!$A$2,"{"&amp;'Семипредметные наборы'!G108&amp;"}","")</f>
        <v>#N/A</v>
      </c>
      <c r="C3708" t="e">
        <f ca="1">'Семипредметные наборы'!$H108/COUNT('Список покупок'!$A$2:$A$31)</f>
        <v>#N/A</v>
      </c>
      <c r="D3708" t="e">
        <f ca="1">'Семипредметные наборы'!$H108/INDIRECT(ADDRESS(MATCH(A3708,Таблицы!$AK$3:$AK$212)+1,7,,,Таблицы!$AK$1))</f>
        <v>#N/A</v>
      </c>
      <c r="E3708" s="5" t="e">
        <f t="shared" ca="1" si="57"/>
        <v>#N/A</v>
      </c>
    </row>
    <row r="3709" spans="1:5" hidden="1" x14ac:dyDescent="0.3">
      <c r="A3709" t="e">
        <f ca="1">IF('Семипредметные наборы'!$H109 &gt;=Параметры!$A$2,"{"&amp;'Семипредметные наборы'!A109&amp;", "&amp;'Семипредметные наборы'!B109&amp;", "&amp;'Семипредметные наборы'!C109&amp;", "&amp;'Семипредметные наборы'!D109&amp;", "&amp;'Семипредметные наборы'!E109&amp;", "&amp;'Семипредметные наборы'!F109&amp;"}","")</f>
        <v>#N/A</v>
      </c>
      <c r="B3709" t="e">
        <f ca="1">IF('Семипредметные наборы'!$H109 &gt;=Параметры!$A$2,"{"&amp;'Семипредметные наборы'!G109&amp;"}","")</f>
        <v>#N/A</v>
      </c>
      <c r="C3709" t="e">
        <f ca="1">'Семипредметные наборы'!$H109/COUNT('Список покупок'!$A$2:$A$31)</f>
        <v>#N/A</v>
      </c>
      <c r="D3709" t="e">
        <f ca="1">'Семипредметные наборы'!$H109/INDIRECT(ADDRESS(MATCH(A3709,Таблицы!$AK$3:$AK$212)+1,7,,,Таблицы!$AK$1))</f>
        <v>#N/A</v>
      </c>
      <c r="E3709" s="5" t="e">
        <f t="shared" ca="1" si="57"/>
        <v>#N/A</v>
      </c>
    </row>
    <row r="3710" spans="1:5" hidden="1" x14ac:dyDescent="0.3">
      <c r="A3710" t="e">
        <f ca="1">IF('Семипредметные наборы'!$H110 &gt;=Параметры!$A$2,"{"&amp;'Семипредметные наборы'!A110&amp;", "&amp;'Семипредметные наборы'!B110&amp;", "&amp;'Семипредметные наборы'!C110&amp;", "&amp;'Семипредметные наборы'!D110&amp;", "&amp;'Семипредметные наборы'!E110&amp;", "&amp;'Семипредметные наборы'!F110&amp;"}","")</f>
        <v>#N/A</v>
      </c>
      <c r="B3710" t="e">
        <f ca="1">IF('Семипредметные наборы'!$H110 &gt;=Параметры!$A$2,"{"&amp;'Семипредметные наборы'!G110&amp;"}","")</f>
        <v>#N/A</v>
      </c>
      <c r="C3710" t="e">
        <f ca="1">'Семипредметные наборы'!$H110/COUNT('Список покупок'!$A$2:$A$31)</f>
        <v>#N/A</v>
      </c>
      <c r="D3710" t="e">
        <f ca="1">'Семипредметные наборы'!$H110/INDIRECT(ADDRESS(MATCH(A3710,Таблицы!$AK$3:$AK$212)+1,7,,,Таблицы!$AK$1))</f>
        <v>#N/A</v>
      </c>
      <c r="E3710" s="5" t="e">
        <f t="shared" ca="1" si="57"/>
        <v>#N/A</v>
      </c>
    </row>
    <row r="3711" spans="1:5" hidden="1" x14ac:dyDescent="0.3">
      <c r="A3711" t="e">
        <f ca="1">IF('Семипредметные наборы'!$H111 &gt;=Параметры!$A$2,"{"&amp;'Семипредметные наборы'!A111&amp;", "&amp;'Семипредметные наборы'!B111&amp;", "&amp;'Семипредметные наборы'!C111&amp;", "&amp;'Семипредметные наборы'!D111&amp;", "&amp;'Семипредметные наборы'!E111&amp;", "&amp;'Семипредметные наборы'!F111&amp;"}","")</f>
        <v>#N/A</v>
      </c>
      <c r="B3711" t="e">
        <f ca="1">IF('Семипредметные наборы'!$H111 &gt;=Параметры!$A$2,"{"&amp;'Семипредметные наборы'!G111&amp;"}","")</f>
        <v>#N/A</v>
      </c>
      <c r="C3711" t="e">
        <f ca="1">'Семипредметные наборы'!$H111/COUNT('Список покупок'!$A$2:$A$31)</f>
        <v>#N/A</v>
      </c>
      <c r="D3711" t="e">
        <f ca="1">'Семипредметные наборы'!$H111/INDIRECT(ADDRESS(MATCH(A3711,Таблицы!$AK$3:$AK$212)+1,7,,,Таблицы!$AK$1))</f>
        <v>#N/A</v>
      </c>
      <c r="E3711" s="5" t="e">
        <f t="shared" ca="1" si="57"/>
        <v>#N/A</v>
      </c>
    </row>
    <row r="3712" spans="1:5" hidden="1" x14ac:dyDescent="0.3">
      <c r="A3712" t="e">
        <f ca="1">IF('Семипредметные наборы'!$H112 &gt;=Параметры!$A$2,"{"&amp;'Семипредметные наборы'!A112&amp;", "&amp;'Семипредметные наборы'!B112&amp;", "&amp;'Семипредметные наборы'!C112&amp;", "&amp;'Семипредметные наборы'!D112&amp;", "&amp;'Семипредметные наборы'!E112&amp;", "&amp;'Семипредметные наборы'!F112&amp;"}","")</f>
        <v>#N/A</v>
      </c>
      <c r="B3712" t="e">
        <f ca="1">IF('Семипредметные наборы'!$H112 &gt;=Параметры!$A$2,"{"&amp;'Семипредметные наборы'!G112&amp;"}","")</f>
        <v>#N/A</v>
      </c>
      <c r="C3712" t="e">
        <f ca="1">'Семипредметные наборы'!$H112/COUNT('Список покупок'!$A$2:$A$31)</f>
        <v>#N/A</v>
      </c>
      <c r="D3712" t="e">
        <f ca="1">'Семипредметные наборы'!$H112/INDIRECT(ADDRESS(MATCH(A3712,Таблицы!$AK$3:$AK$212)+1,7,,,Таблицы!$AK$1))</f>
        <v>#N/A</v>
      </c>
      <c r="E3712" s="5" t="e">
        <f t="shared" ca="1" si="57"/>
        <v>#N/A</v>
      </c>
    </row>
    <row r="3713" spans="1:5" hidden="1" x14ac:dyDescent="0.3">
      <c r="A3713" t="e">
        <f ca="1">IF('Семипредметные наборы'!$H113 &gt;=Параметры!$A$2,"{"&amp;'Семипредметные наборы'!A113&amp;", "&amp;'Семипредметные наборы'!B113&amp;", "&amp;'Семипредметные наборы'!C113&amp;", "&amp;'Семипредметные наборы'!D113&amp;", "&amp;'Семипредметные наборы'!E113&amp;", "&amp;'Семипредметные наборы'!F113&amp;"}","")</f>
        <v>#N/A</v>
      </c>
      <c r="B3713" t="e">
        <f ca="1">IF('Семипредметные наборы'!$H113 &gt;=Параметры!$A$2,"{"&amp;'Семипредметные наборы'!G113&amp;"}","")</f>
        <v>#N/A</v>
      </c>
      <c r="C3713" t="e">
        <f ca="1">'Семипредметные наборы'!$H113/COUNT('Список покупок'!$A$2:$A$31)</f>
        <v>#N/A</v>
      </c>
      <c r="D3713" t="e">
        <f ca="1">'Семипредметные наборы'!$H113/INDIRECT(ADDRESS(MATCH(A3713,Таблицы!$AK$3:$AK$212)+1,7,,,Таблицы!$AK$1))</f>
        <v>#N/A</v>
      </c>
      <c r="E3713" s="5" t="e">
        <f t="shared" ca="1" si="57"/>
        <v>#N/A</v>
      </c>
    </row>
    <row r="3714" spans="1:5" hidden="1" x14ac:dyDescent="0.3">
      <c r="A3714" t="e">
        <f ca="1">IF('Семипредметные наборы'!$H114 &gt;=Параметры!$A$2,"{"&amp;'Семипредметные наборы'!A114&amp;", "&amp;'Семипредметные наборы'!B114&amp;", "&amp;'Семипредметные наборы'!C114&amp;", "&amp;'Семипредметные наборы'!D114&amp;", "&amp;'Семипредметные наборы'!E114&amp;", "&amp;'Семипредметные наборы'!F114&amp;"}","")</f>
        <v>#N/A</v>
      </c>
      <c r="B3714" t="e">
        <f ca="1">IF('Семипредметные наборы'!$H114 &gt;=Параметры!$A$2,"{"&amp;'Семипредметные наборы'!G114&amp;"}","")</f>
        <v>#N/A</v>
      </c>
      <c r="C3714" t="e">
        <f ca="1">'Семипредметные наборы'!$H114/COUNT('Список покупок'!$A$2:$A$31)</f>
        <v>#N/A</v>
      </c>
      <c r="D3714" t="e">
        <f ca="1">'Семипредметные наборы'!$H114/INDIRECT(ADDRESS(MATCH(A3714,Таблицы!$AK$3:$AK$212)+1,7,,,Таблицы!$AK$1))</f>
        <v>#N/A</v>
      </c>
      <c r="E3714" s="5" t="e">
        <f t="shared" ca="1" si="57"/>
        <v>#N/A</v>
      </c>
    </row>
    <row r="3715" spans="1:5" hidden="1" x14ac:dyDescent="0.3">
      <c r="A3715" t="e">
        <f ca="1">IF('Семипредметные наборы'!$H115 &gt;=Параметры!$A$2,"{"&amp;'Семипредметные наборы'!A115&amp;", "&amp;'Семипредметные наборы'!B115&amp;", "&amp;'Семипредметные наборы'!C115&amp;", "&amp;'Семипредметные наборы'!D115&amp;", "&amp;'Семипредметные наборы'!E115&amp;", "&amp;'Семипредметные наборы'!F115&amp;"}","")</f>
        <v>#N/A</v>
      </c>
      <c r="B3715" t="e">
        <f ca="1">IF('Семипредметные наборы'!$H115 &gt;=Параметры!$A$2,"{"&amp;'Семипредметные наборы'!G115&amp;"}","")</f>
        <v>#N/A</v>
      </c>
      <c r="C3715" t="e">
        <f ca="1">'Семипредметные наборы'!$H115/COUNT('Список покупок'!$A$2:$A$31)</f>
        <v>#N/A</v>
      </c>
      <c r="D3715" t="e">
        <f ca="1">'Семипредметные наборы'!$H115/INDIRECT(ADDRESS(MATCH(A3715,Таблицы!$AK$3:$AK$212)+1,7,,,Таблицы!$AK$1))</f>
        <v>#N/A</v>
      </c>
      <c r="E3715" s="5" t="e">
        <f t="shared" ca="1" si="57"/>
        <v>#N/A</v>
      </c>
    </row>
    <row r="3716" spans="1:5" hidden="1" x14ac:dyDescent="0.3">
      <c r="A3716" t="e">
        <f ca="1">IF('Семипредметные наборы'!$H116 &gt;=Параметры!$A$2,"{"&amp;'Семипредметные наборы'!A116&amp;", "&amp;'Семипредметные наборы'!B116&amp;", "&amp;'Семипредметные наборы'!C116&amp;", "&amp;'Семипредметные наборы'!D116&amp;", "&amp;'Семипредметные наборы'!E116&amp;", "&amp;'Семипредметные наборы'!F116&amp;"}","")</f>
        <v>#N/A</v>
      </c>
      <c r="B3716" t="e">
        <f ca="1">IF('Семипредметные наборы'!$H116 &gt;=Параметры!$A$2,"{"&amp;'Семипредметные наборы'!G116&amp;"}","")</f>
        <v>#N/A</v>
      </c>
      <c r="C3716" t="e">
        <f ca="1">'Семипредметные наборы'!$H116/COUNT('Список покупок'!$A$2:$A$31)</f>
        <v>#N/A</v>
      </c>
      <c r="D3716" t="e">
        <f ca="1">'Семипредметные наборы'!$H116/INDIRECT(ADDRESS(MATCH(A3716,Таблицы!$AK$3:$AK$212)+1,7,,,Таблицы!$AK$1))</f>
        <v>#N/A</v>
      </c>
      <c r="E3716" s="5" t="e">
        <f t="shared" ca="1" si="57"/>
        <v>#N/A</v>
      </c>
    </row>
    <row r="3717" spans="1:5" hidden="1" x14ac:dyDescent="0.3">
      <c r="A3717" t="e">
        <f ca="1">IF('Семипредметные наборы'!$H117 &gt;=Параметры!$A$2,"{"&amp;'Семипредметные наборы'!A117&amp;", "&amp;'Семипредметные наборы'!B117&amp;", "&amp;'Семипредметные наборы'!C117&amp;", "&amp;'Семипредметные наборы'!D117&amp;", "&amp;'Семипредметные наборы'!E117&amp;", "&amp;'Семипредметные наборы'!F117&amp;"}","")</f>
        <v>#N/A</v>
      </c>
      <c r="B3717" t="e">
        <f ca="1">IF('Семипредметные наборы'!$H117 &gt;=Параметры!$A$2,"{"&amp;'Семипредметные наборы'!G117&amp;"}","")</f>
        <v>#N/A</v>
      </c>
      <c r="C3717" t="e">
        <f ca="1">'Семипредметные наборы'!$H117/COUNT('Список покупок'!$A$2:$A$31)</f>
        <v>#N/A</v>
      </c>
      <c r="D3717" t="e">
        <f ca="1">'Семипредметные наборы'!$H117/INDIRECT(ADDRESS(MATCH(A3717,Таблицы!$AK$3:$AK$212)+1,7,,,Таблицы!$AK$1))</f>
        <v>#N/A</v>
      </c>
      <c r="E3717" s="5" t="e">
        <f t="shared" ref="E3717:E3780" ca="1" si="58">C3717*D3717</f>
        <v>#N/A</v>
      </c>
    </row>
    <row r="3718" spans="1:5" hidden="1" x14ac:dyDescent="0.3">
      <c r="A3718" t="e">
        <f ca="1">IF('Семипредметные наборы'!$H118 &gt;=Параметры!$A$2,"{"&amp;'Семипредметные наборы'!A118&amp;", "&amp;'Семипредметные наборы'!B118&amp;", "&amp;'Семипредметные наборы'!C118&amp;", "&amp;'Семипредметные наборы'!D118&amp;", "&amp;'Семипредметные наборы'!E118&amp;", "&amp;'Семипредметные наборы'!F118&amp;"}","")</f>
        <v>#N/A</v>
      </c>
      <c r="B3718" t="e">
        <f ca="1">IF('Семипредметные наборы'!$H118 &gt;=Параметры!$A$2,"{"&amp;'Семипредметные наборы'!G118&amp;"}","")</f>
        <v>#N/A</v>
      </c>
      <c r="C3718" t="e">
        <f ca="1">'Семипредметные наборы'!$H118/COUNT('Список покупок'!$A$2:$A$31)</f>
        <v>#N/A</v>
      </c>
      <c r="D3718" t="e">
        <f ca="1">'Семипредметные наборы'!$H118/INDIRECT(ADDRESS(MATCH(A3718,Таблицы!$AK$3:$AK$212)+1,7,,,Таблицы!$AK$1))</f>
        <v>#N/A</v>
      </c>
      <c r="E3718" s="5" t="e">
        <f t="shared" ca="1" si="58"/>
        <v>#N/A</v>
      </c>
    </row>
    <row r="3719" spans="1:5" hidden="1" x14ac:dyDescent="0.3">
      <c r="A3719" t="e">
        <f ca="1">IF('Семипредметные наборы'!$H119 &gt;=Параметры!$A$2,"{"&amp;'Семипредметные наборы'!A119&amp;", "&amp;'Семипредметные наборы'!B119&amp;", "&amp;'Семипредметные наборы'!C119&amp;", "&amp;'Семипредметные наборы'!D119&amp;", "&amp;'Семипредметные наборы'!E119&amp;", "&amp;'Семипредметные наборы'!F119&amp;"}","")</f>
        <v>#N/A</v>
      </c>
      <c r="B3719" t="e">
        <f ca="1">IF('Семипредметные наборы'!$H119 &gt;=Параметры!$A$2,"{"&amp;'Семипредметные наборы'!G119&amp;"}","")</f>
        <v>#N/A</v>
      </c>
      <c r="C3719" t="e">
        <f ca="1">'Семипредметные наборы'!$H119/COUNT('Список покупок'!$A$2:$A$31)</f>
        <v>#N/A</v>
      </c>
      <c r="D3719" t="e">
        <f ca="1">'Семипредметные наборы'!$H119/INDIRECT(ADDRESS(MATCH(A3719,Таблицы!$AK$3:$AK$212)+1,7,,,Таблицы!$AK$1))</f>
        <v>#N/A</v>
      </c>
      <c r="E3719" s="5" t="e">
        <f t="shared" ca="1" si="58"/>
        <v>#N/A</v>
      </c>
    </row>
    <row r="3720" spans="1:5" hidden="1" x14ac:dyDescent="0.3">
      <c r="A3720" t="e">
        <f ca="1">IF('Семипредметные наборы'!$H120 &gt;=Параметры!$A$2,"{"&amp;'Семипредметные наборы'!A120&amp;", "&amp;'Семипредметные наборы'!B120&amp;", "&amp;'Семипредметные наборы'!C120&amp;", "&amp;'Семипредметные наборы'!D120&amp;", "&amp;'Семипредметные наборы'!E120&amp;", "&amp;'Семипредметные наборы'!F120&amp;"}","")</f>
        <v>#N/A</v>
      </c>
      <c r="B3720" t="e">
        <f ca="1">IF('Семипредметные наборы'!$H120 &gt;=Параметры!$A$2,"{"&amp;'Семипредметные наборы'!G120&amp;"}","")</f>
        <v>#N/A</v>
      </c>
      <c r="C3720" t="e">
        <f ca="1">'Семипредметные наборы'!$H120/COUNT('Список покупок'!$A$2:$A$31)</f>
        <v>#N/A</v>
      </c>
      <c r="D3720" t="e">
        <f ca="1">'Семипредметные наборы'!$H120/INDIRECT(ADDRESS(MATCH(A3720,Таблицы!$AK$3:$AK$212)+1,7,,,Таблицы!$AK$1))</f>
        <v>#N/A</v>
      </c>
      <c r="E3720" s="5" t="e">
        <f t="shared" ca="1" si="58"/>
        <v>#N/A</v>
      </c>
    </row>
    <row r="3721" spans="1:5" hidden="1" x14ac:dyDescent="0.3">
      <c r="A3721" t="e">
        <f ca="1">IF('Семипредметные наборы'!$H121 &gt;=Параметры!$A$2,"{"&amp;'Семипредметные наборы'!A121&amp;", "&amp;'Семипредметные наборы'!B121&amp;", "&amp;'Семипредметные наборы'!C121&amp;", "&amp;'Семипредметные наборы'!D121&amp;", "&amp;'Семипредметные наборы'!E121&amp;", "&amp;'Семипредметные наборы'!F121&amp;"}","")</f>
        <v>#N/A</v>
      </c>
      <c r="B3721" t="e">
        <f ca="1">IF('Семипредметные наборы'!$H121 &gt;=Параметры!$A$2,"{"&amp;'Семипредметные наборы'!G121&amp;"}","")</f>
        <v>#N/A</v>
      </c>
      <c r="C3721" t="e">
        <f ca="1">'Семипредметные наборы'!$H121/COUNT('Список покупок'!$A$2:$A$31)</f>
        <v>#N/A</v>
      </c>
      <c r="D3721" t="e">
        <f ca="1">'Семипредметные наборы'!$H121/INDIRECT(ADDRESS(MATCH(A3721,Таблицы!$AK$3:$AK$212)+1,7,,,Таблицы!$AK$1))</f>
        <v>#N/A</v>
      </c>
      <c r="E3721" s="5" t="e">
        <f t="shared" ca="1" si="58"/>
        <v>#N/A</v>
      </c>
    </row>
    <row r="3722" spans="1:5" hidden="1" x14ac:dyDescent="0.3">
      <c r="A3722" t="e">
        <f ca="1">IF('Семипредметные наборы'!$H2 &gt;=Параметры!$A$2,"{"&amp;'Семипредметные наборы'!A2&amp;", "&amp;'Семипредметные наборы'!B2&amp;", "&amp;'Семипредметные наборы'!C2&amp;", "&amp;'Семипредметные наборы'!D2&amp;", "&amp;'Семипредметные наборы'!E2&amp;", "&amp;'Семипредметные наборы'!G2&amp;"}","")</f>
        <v>#N/A</v>
      </c>
      <c r="B3722" t="e">
        <f ca="1">IF('Семипредметные наборы'!$H2 &gt;=Параметры!$A$2,"{"&amp;'Семипредметные наборы'!F2&amp;"}","")</f>
        <v>#N/A</v>
      </c>
      <c r="C3722" t="e">
        <f ca="1">'Семипредметные наборы'!$H2/COUNT('Список покупок'!$A$2:$A$31)</f>
        <v>#N/A</v>
      </c>
      <c r="D3722" t="e">
        <f ca="1">'Семипредметные наборы'!$H2/INDIRECT(ADDRESS(MATCH(A3722,Таблицы!$AK$3:$AK$212)+1,7,,,Таблицы!$AK$1))</f>
        <v>#N/A</v>
      </c>
      <c r="E3722" s="5" t="e">
        <f t="shared" ca="1" si="58"/>
        <v>#N/A</v>
      </c>
    </row>
    <row r="3723" spans="1:5" hidden="1" x14ac:dyDescent="0.3">
      <c r="A3723" t="e">
        <f ca="1">IF('Семипредметные наборы'!$H3 &gt;=Параметры!$A$2,"{"&amp;'Семипредметные наборы'!A3&amp;", "&amp;'Семипредметные наборы'!B3&amp;", "&amp;'Семипредметные наборы'!C3&amp;", "&amp;'Семипредметные наборы'!D3&amp;", "&amp;'Семипредметные наборы'!E3&amp;", "&amp;'Семипредметные наборы'!G3&amp;"}","")</f>
        <v>#N/A</v>
      </c>
      <c r="B3723" t="e">
        <f ca="1">IF('Семипредметные наборы'!$H3 &gt;=Параметры!$A$2,"{"&amp;'Семипредметные наборы'!F3&amp;"}","")</f>
        <v>#N/A</v>
      </c>
      <c r="C3723" t="e">
        <f ca="1">'Семипредметные наборы'!$H3/COUNT('Список покупок'!$A$2:$A$31)</f>
        <v>#N/A</v>
      </c>
      <c r="D3723" t="e">
        <f ca="1">'Семипредметные наборы'!$H3/INDIRECT(ADDRESS(MATCH(A3723,Таблицы!$AK$3:$AK$212)+1,7,,,Таблицы!$AK$1))</f>
        <v>#N/A</v>
      </c>
      <c r="E3723" s="5" t="e">
        <f t="shared" ca="1" si="58"/>
        <v>#N/A</v>
      </c>
    </row>
    <row r="3724" spans="1:5" hidden="1" x14ac:dyDescent="0.3">
      <c r="A3724" t="e">
        <f ca="1">IF('Семипредметные наборы'!$H4 &gt;=Параметры!$A$2,"{"&amp;'Семипредметные наборы'!A4&amp;", "&amp;'Семипредметные наборы'!B4&amp;", "&amp;'Семипредметные наборы'!C4&amp;", "&amp;'Семипредметные наборы'!D4&amp;", "&amp;'Семипредметные наборы'!E4&amp;", "&amp;'Семипредметные наборы'!G4&amp;"}","")</f>
        <v>#N/A</v>
      </c>
      <c r="B3724" t="e">
        <f ca="1">IF('Семипредметные наборы'!$H4 &gt;=Параметры!$A$2,"{"&amp;'Семипредметные наборы'!F4&amp;"}","")</f>
        <v>#N/A</v>
      </c>
      <c r="C3724" t="e">
        <f ca="1">'Семипредметные наборы'!$H4/COUNT('Список покупок'!$A$2:$A$31)</f>
        <v>#N/A</v>
      </c>
      <c r="D3724" t="e">
        <f ca="1">'Семипредметные наборы'!$H4/INDIRECT(ADDRESS(MATCH(A3724,Таблицы!$AK$3:$AK$212)+1,7,,,Таблицы!$AK$1))</f>
        <v>#N/A</v>
      </c>
      <c r="E3724" s="5" t="e">
        <f t="shared" ca="1" si="58"/>
        <v>#N/A</v>
      </c>
    </row>
    <row r="3725" spans="1:5" hidden="1" x14ac:dyDescent="0.3">
      <c r="A3725" t="e">
        <f ca="1">IF('Семипредметные наборы'!$H5 &gt;=Параметры!$A$2,"{"&amp;'Семипредметные наборы'!A5&amp;", "&amp;'Семипредметные наборы'!B5&amp;", "&amp;'Семипредметные наборы'!C5&amp;", "&amp;'Семипредметные наборы'!D5&amp;", "&amp;'Семипредметные наборы'!E5&amp;", "&amp;'Семипредметные наборы'!G5&amp;"}","")</f>
        <v>#N/A</v>
      </c>
      <c r="B3725" t="e">
        <f ca="1">IF('Семипредметные наборы'!$H5 &gt;=Параметры!$A$2,"{"&amp;'Семипредметные наборы'!F5&amp;"}","")</f>
        <v>#N/A</v>
      </c>
      <c r="C3725" t="e">
        <f ca="1">'Семипредметные наборы'!$H5/COUNT('Список покупок'!$A$2:$A$31)</f>
        <v>#N/A</v>
      </c>
      <c r="D3725" t="e">
        <f ca="1">'Семипредметные наборы'!$H5/INDIRECT(ADDRESS(MATCH(A3725,Таблицы!$AK$3:$AK$212)+1,7,,,Таблицы!$AK$1))</f>
        <v>#N/A</v>
      </c>
      <c r="E3725" s="5" t="e">
        <f t="shared" ca="1" si="58"/>
        <v>#N/A</v>
      </c>
    </row>
    <row r="3726" spans="1:5" hidden="1" x14ac:dyDescent="0.3">
      <c r="A3726" t="e">
        <f ca="1">IF('Семипредметные наборы'!$H6 &gt;=Параметры!$A$2,"{"&amp;'Семипредметные наборы'!A6&amp;", "&amp;'Семипредметные наборы'!B6&amp;", "&amp;'Семипредметные наборы'!C6&amp;", "&amp;'Семипредметные наборы'!D6&amp;", "&amp;'Семипредметные наборы'!E6&amp;", "&amp;'Семипредметные наборы'!G6&amp;"}","")</f>
        <v>#N/A</v>
      </c>
      <c r="B3726" t="e">
        <f ca="1">IF('Семипредметные наборы'!$H6 &gt;=Параметры!$A$2,"{"&amp;'Семипредметные наборы'!F6&amp;"}","")</f>
        <v>#N/A</v>
      </c>
      <c r="C3726" t="e">
        <f ca="1">'Семипредметные наборы'!$H6/COUNT('Список покупок'!$A$2:$A$31)</f>
        <v>#N/A</v>
      </c>
      <c r="D3726" t="e">
        <f ca="1">'Семипредметные наборы'!$H6/INDIRECT(ADDRESS(MATCH(A3726,Таблицы!$AK$3:$AK$212)+1,7,,,Таблицы!$AK$1))</f>
        <v>#N/A</v>
      </c>
      <c r="E3726" s="5" t="e">
        <f t="shared" ca="1" si="58"/>
        <v>#N/A</v>
      </c>
    </row>
    <row r="3727" spans="1:5" hidden="1" x14ac:dyDescent="0.3">
      <c r="A3727" t="e">
        <f ca="1">IF('Семипредметные наборы'!$H7 &gt;=Параметры!$A$2,"{"&amp;'Семипредметные наборы'!A7&amp;", "&amp;'Семипредметные наборы'!B7&amp;", "&amp;'Семипредметные наборы'!C7&amp;", "&amp;'Семипредметные наборы'!D7&amp;", "&amp;'Семипредметные наборы'!E7&amp;", "&amp;'Семипредметные наборы'!G7&amp;"}","")</f>
        <v>#N/A</v>
      </c>
      <c r="B3727" t="e">
        <f ca="1">IF('Семипредметные наборы'!$H7 &gt;=Параметры!$A$2,"{"&amp;'Семипредметные наборы'!F7&amp;"}","")</f>
        <v>#N/A</v>
      </c>
      <c r="C3727" t="e">
        <f ca="1">'Семипредметные наборы'!$H7/COUNT('Список покупок'!$A$2:$A$31)</f>
        <v>#N/A</v>
      </c>
      <c r="D3727" t="e">
        <f ca="1">'Семипредметные наборы'!$H7/INDIRECT(ADDRESS(MATCH(A3727,Таблицы!$AK$3:$AK$212)+1,7,,,Таблицы!$AK$1))</f>
        <v>#N/A</v>
      </c>
      <c r="E3727" s="5" t="e">
        <f t="shared" ca="1" si="58"/>
        <v>#N/A</v>
      </c>
    </row>
    <row r="3728" spans="1:5" hidden="1" x14ac:dyDescent="0.3">
      <c r="A3728" t="e">
        <f ca="1">IF('Семипредметные наборы'!$H8 &gt;=Параметры!$A$2,"{"&amp;'Семипредметные наборы'!A8&amp;", "&amp;'Семипредметные наборы'!B8&amp;", "&amp;'Семипредметные наборы'!C8&amp;", "&amp;'Семипредметные наборы'!D8&amp;", "&amp;'Семипредметные наборы'!E8&amp;", "&amp;'Семипредметные наборы'!G8&amp;"}","")</f>
        <v>#N/A</v>
      </c>
      <c r="B3728" t="e">
        <f ca="1">IF('Семипредметные наборы'!$H8 &gt;=Параметры!$A$2,"{"&amp;'Семипредметные наборы'!F8&amp;"}","")</f>
        <v>#N/A</v>
      </c>
      <c r="C3728" t="e">
        <f ca="1">'Семипредметные наборы'!$H8/COUNT('Список покупок'!$A$2:$A$31)</f>
        <v>#N/A</v>
      </c>
      <c r="D3728" t="e">
        <f ca="1">'Семипредметные наборы'!$H8/INDIRECT(ADDRESS(MATCH(A3728,Таблицы!$AK$3:$AK$212)+1,7,,,Таблицы!$AK$1))</f>
        <v>#N/A</v>
      </c>
      <c r="E3728" s="5" t="e">
        <f t="shared" ca="1" si="58"/>
        <v>#N/A</v>
      </c>
    </row>
    <row r="3729" spans="1:5" hidden="1" x14ac:dyDescent="0.3">
      <c r="A3729" t="e">
        <f ca="1">IF('Семипредметные наборы'!$H9 &gt;=Параметры!$A$2,"{"&amp;'Семипредметные наборы'!A9&amp;", "&amp;'Семипредметные наборы'!B9&amp;", "&amp;'Семипредметные наборы'!C9&amp;", "&amp;'Семипредметные наборы'!D9&amp;", "&amp;'Семипредметные наборы'!E9&amp;", "&amp;'Семипредметные наборы'!G9&amp;"}","")</f>
        <v>#N/A</v>
      </c>
      <c r="B3729" t="e">
        <f ca="1">IF('Семипредметные наборы'!$H9 &gt;=Параметры!$A$2,"{"&amp;'Семипредметные наборы'!F9&amp;"}","")</f>
        <v>#N/A</v>
      </c>
      <c r="C3729" t="e">
        <f ca="1">'Семипредметные наборы'!$H9/COUNT('Список покупок'!$A$2:$A$31)</f>
        <v>#N/A</v>
      </c>
      <c r="D3729" t="e">
        <f ca="1">'Семипредметные наборы'!$H9/INDIRECT(ADDRESS(MATCH(A3729,Таблицы!$AK$3:$AK$212)+1,7,,,Таблицы!$AK$1))</f>
        <v>#N/A</v>
      </c>
      <c r="E3729" s="5" t="e">
        <f t="shared" ca="1" si="58"/>
        <v>#N/A</v>
      </c>
    </row>
    <row r="3730" spans="1:5" hidden="1" x14ac:dyDescent="0.3">
      <c r="A3730" t="e">
        <f ca="1">IF('Семипредметные наборы'!$H10 &gt;=Параметры!$A$2,"{"&amp;'Семипредметные наборы'!A10&amp;", "&amp;'Семипредметные наборы'!B10&amp;", "&amp;'Семипредметные наборы'!C10&amp;", "&amp;'Семипредметные наборы'!D10&amp;", "&amp;'Семипредметные наборы'!E10&amp;", "&amp;'Семипредметные наборы'!G10&amp;"}","")</f>
        <v>#N/A</v>
      </c>
      <c r="B3730" t="e">
        <f ca="1">IF('Семипредметные наборы'!$H10 &gt;=Параметры!$A$2,"{"&amp;'Семипредметные наборы'!F10&amp;"}","")</f>
        <v>#N/A</v>
      </c>
      <c r="C3730" t="e">
        <f ca="1">'Семипредметные наборы'!$H10/COUNT('Список покупок'!$A$2:$A$31)</f>
        <v>#N/A</v>
      </c>
      <c r="D3730" t="e">
        <f ca="1">'Семипредметные наборы'!$H10/INDIRECT(ADDRESS(MATCH(A3730,Таблицы!$AK$3:$AK$212)+1,7,,,Таблицы!$AK$1))</f>
        <v>#N/A</v>
      </c>
      <c r="E3730" s="5" t="e">
        <f t="shared" ca="1" si="58"/>
        <v>#N/A</v>
      </c>
    </row>
    <row r="3731" spans="1:5" hidden="1" x14ac:dyDescent="0.3">
      <c r="A3731" t="e">
        <f ca="1">IF('Семипредметные наборы'!$H11 &gt;=Параметры!$A$2,"{"&amp;'Семипредметные наборы'!A11&amp;", "&amp;'Семипредметные наборы'!B11&amp;", "&amp;'Семипредметные наборы'!C11&amp;", "&amp;'Семипредметные наборы'!D11&amp;", "&amp;'Семипредметные наборы'!E11&amp;", "&amp;'Семипредметные наборы'!G11&amp;"}","")</f>
        <v>#N/A</v>
      </c>
      <c r="B3731" t="e">
        <f ca="1">IF('Семипредметные наборы'!$H11 &gt;=Параметры!$A$2,"{"&amp;'Семипредметные наборы'!F11&amp;"}","")</f>
        <v>#N/A</v>
      </c>
      <c r="C3731" t="e">
        <f ca="1">'Семипредметные наборы'!$H11/COUNT('Список покупок'!$A$2:$A$31)</f>
        <v>#N/A</v>
      </c>
      <c r="D3731" t="e">
        <f ca="1">'Семипредметные наборы'!$H11/INDIRECT(ADDRESS(MATCH(A3731,Таблицы!$AK$3:$AK$212)+1,7,,,Таблицы!$AK$1))</f>
        <v>#N/A</v>
      </c>
      <c r="E3731" s="5" t="e">
        <f t="shared" ca="1" si="58"/>
        <v>#N/A</v>
      </c>
    </row>
    <row r="3732" spans="1:5" hidden="1" x14ac:dyDescent="0.3">
      <c r="A3732" t="e">
        <f ca="1">IF('Семипредметные наборы'!$H12 &gt;=Параметры!$A$2,"{"&amp;'Семипредметные наборы'!A12&amp;", "&amp;'Семипредметные наборы'!B12&amp;", "&amp;'Семипредметные наборы'!C12&amp;", "&amp;'Семипредметные наборы'!D12&amp;", "&amp;'Семипредметные наборы'!E12&amp;", "&amp;'Семипредметные наборы'!G12&amp;"}","")</f>
        <v>#N/A</v>
      </c>
      <c r="B3732" t="e">
        <f ca="1">IF('Семипредметные наборы'!$H12 &gt;=Параметры!$A$2,"{"&amp;'Семипредметные наборы'!F12&amp;"}","")</f>
        <v>#N/A</v>
      </c>
      <c r="C3732" t="e">
        <f ca="1">'Семипредметные наборы'!$H12/COUNT('Список покупок'!$A$2:$A$31)</f>
        <v>#N/A</v>
      </c>
      <c r="D3732" t="e">
        <f ca="1">'Семипредметные наборы'!$H12/INDIRECT(ADDRESS(MATCH(A3732,Таблицы!$AK$3:$AK$212)+1,7,,,Таблицы!$AK$1))</f>
        <v>#N/A</v>
      </c>
      <c r="E3732" s="5" t="e">
        <f t="shared" ca="1" si="58"/>
        <v>#N/A</v>
      </c>
    </row>
    <row r="3733" spans="1:5" hidden="1" x14ac:dyDescent="0.3">
      <c r="A3733" t="e">
        <f ca="1">IF('Семипредметные наборы'!$H13 &gt;=Параметры!$A$2,"{"&amp;'Семипредметные наборы'!A13&amp;", "&amp;'Семипредметные наборы'!B13&amp;", "&amp;'Семипредметные наборы'!C13&amp;", "&amp;'Семипредметные наборы'!D13&amp;", "&amp;'Семипредметные наборы'!E13&amp;", "&amp;'Семипредметные наборы'!G13&amp;"}","")</f>
        <v>#N/A</v>
      </c>
      <c r="B3733" t="e">
        <f ca="1">IF('Семипредметные наборы'!$H13 &gt;=Параметры!$A$2,"{"&amp;'Семипредметные наборы'!F13&amp;"}","")</f>
        <v>#N/A</v>
      </c>
      <c r="C3733" t="e">
        <f ca="1">'Семипредметные наборы'!$H13/COUNT('Список покупок'!$A$2:$A$31)</f>
        <v>#N/A</v>
      </c>
      <c r="D3733" t="e">
        <f ca="1">'Семипредметные наборы'!$H13/INDIRECT(ADDRESS(MATCH(A3733,Таблицы!$AK$3:$AK$212)+1,7,,,Таблицы!$AK$1))</f>
        <v>#N/A</v>
      </c>
      <c r="E3733" s="5" t="e">
        <f t="shared" ca="1" si="58"/>
        <v>#N/A</v>
      </c>
    </row>
    <row r="3734" spans="1:5" hidden="1" x14ac:dyDescent="0.3">
      <c r="A3734" t="e">
        <f ca="1">IF('Семипредметные наборы'!$H14 &gt;=Параметры!$A$2,"{"&amp;'Семипредметные наборы'!A14&amp;", "&amp;'Семипредметные наборы'!B14&amp;", "&amp;'Семипредметные наборы'!C14&amp;", "&amp;'Семипредметные наборы'!D14&amp;", "&amp;'Семипредметные наборы'!E14&amp;", "&amp;'Семипредметные наборы'!G14&amp;"}","")</f>
        <v>#N/A</v>
      </c>
      <c r="B3734" t="e">
        <f ca="1">IF('Семипредметные наборы'!$H14 &gt;=Параметры!$A$2,"{"&amp;'Семипредметные наборы'!F14&amp;"}","")</f>
        <v>#N/A</v>
      </c>
      <c r="C3734" t="e">
        <f ca="1">'Семипредметные наборы'!$H14/COUNT('Список покупок'!$A$2:$A$31)</f>
        <v>#N/A</v>
      </c>
      <c r="D3734" t="e">
        <f ca="1">'Семипредметные наборы'!$H14/INDIRECT(ADDRESS(MATCH(A3734,Таблицы!$AK$3:$AK$212)+1,7,,,Таблицы!$AK$1))</f>
        <v>#N/A</v>
      </c>
      <c r="E3734" s="5" t="e">
        <f t="shared" ca="1" si="58"/>
        <v>#N/A</v>
      </c>
    </row>
    <row r="3735" spans="1:5" hidden="1" x14ac:dyDescent="0.3">
      <c r="A3735" t="e">
        <f ca="1">IF('Семипредметные наборы'!$H15 &gt;=Параметры!$A$2,"{"&amp;'Семипредметные наборы'!A15&amp;", "&amp;'Семипредметные наборы'!B15&amp;", "&amp;'Семипредметные наборы'!C15&amp;", "&amp;'Семипредметные наборы'!D15&amp;", "&amp;'Семипредметные наборы'!E15&amp;", "&amp;'Семипредметные наборы'!G15&amp;"}","")</f>
        <v>#N/A</v>
      </c>
      <c r="B3735" t="e">
        <f ca="1">IF('Семипредметные наборы'!$H15 &gt;=Параметры!$A$2,"{"&amp;'Семипредметные наборы'!F15&amp;"}","")</f>
        <v>#N/A</v>
      </c>
      <c r="C3735" t="e">
        <f ca="1">'Семипредметные наборы'!$H15/COUNT('Список покупок'!$A$2:$A$31)</f>
        <v>#N/A</v>
      </c>
      <c r="D3735" t="e">
        <f ca="1">'Семипредметные наборы'!$H15/INDIRECT(ADDRESS(MATCH(A3735,Таблицы!$AK$3:$AK$212)+1,7,,,Таблицы!$AK$1))</f>
        <v>#N/A</v>
      </c>
      <c r="E3735" s="5" t="e">
        <f t="shared" ca="1" si="58"/>
        <v>#N/A</v>
      </c>
    </row>
    <row r="3736" spans="1:5" hidden="1" x14ac:dyDescent="0.3">
      <c r="A3736" t="e">
        <f ca="1">IF('Семипредметные наборы'!$H16 &gt;=Параметры!$A$2,"{"&amp;'Семипредметные наборы'!A16&amp;", "&amp;'Семипредметные наборы'!B16&amp;", "&amp;'Семипредметные наборы'!C16&amp;", "&amp;'Семипредметные наборы'!D16&amp;", "&amp;'Семипредметные наборы'!E16&amp;", "&amp;'Семипредметные наборы'!G16&amp;"}","")</f>
        <v>#N/A</v>
      </c>
      <c r="B3736" t="e">
        <f ca="1">IF('Семипредметные наборы'!$H16 &gt;=Параметры!$A$2,"{"&amp;'Семипредметные наборы'!F16&amp;"}","")</f>
        <v>#N/A</v>
      </c>
      <c r="C3736" t="e">
        <f ca="1">'Семипредметные наборы'!$H16/COUNT('Список покупок'!$A$2:$A$31)</f>
        <v>#N/A</v>
      </c>
      <c r="D3736" t="e">
        <f ca="1">'Семипредметные наборы'!$H16/INDIRECT(ADDRESS(MATCH(A3736,Таблицы!$AK$3:$AK$212)+1,7,,,Таблицы!$AK$1))</f>
        <v>#N/A</v>
      </c>
      <c r="E3736" s="5" t="e">
        <f t="shared" ca="1" si="58"/>
        <v>#N/A</v>
      </c>
    </row>
    <row r="3737" spans="1:5" hidden="1" x14ac:dyDescent="0.3">
      <c r="A3737" t="e">
        <f ca="1">IF('Семипредметные наборы'!$H17 &gt;=Параметры!$A$2,"{"&amp;'Семипредметные наборы'!A17&amp;", "&amp;'Семипредметные наборы'!B17&amp;", "&amp;'Семипредметные наборы'!C17&amp;", "&amp;'Семипредметные наборы'!D17&amp;", "&amp;'Семипредметные наборы'!E17&amp;", "&amp;'Семипредметные наборы'!G17&amp;"}","")</f>
        <v>#N/A</v>
      </c>
      <c r="B3737" t="e">
        <f ca="1">IF('Семипредметные наборы'!$H17 &gt;=Параметры!$A$2,"{"&amp;'Семипредметные наборы'!F17&amp;"}","")</f>
        <v>#N/A</v>
      </c>
      <c r="C3737" t="e">
        <f ca="1">'Семипредметные наборы'!$H17/COUNT('Список покупок'!$A$2:$A$31)</f>
        <v>#N/A</v>
      </c>
      <c r="D3737" t="e">
        <f ca="1">'Семипредметные наборы'!$H17/INDIRECT(ADDRESS(MATCH(A3737,Таблицы!$AK$3:$AK$212)+1,7,,,Таблицы!$AK$1))</f>
        <v>#N/A</v>
      </c>
      <c r="E3737" s="5" t="e">
        <f t="shared" ca="1" si="58"/>
        <v>#N/A</v>
      </c>
    </row>
    <row r="3738" spans="1:5" hidden="1" x14ac:dyDescent="0.3">
      <c r="A3738" t="e">
        <f ca="1">IF('Семипредметные наборы'!$H18 &gt;=Параметры!$A$2,"{"&amp;'Семипредметные наборы'!A18&amp;", "&amp;'Семипредметные наборы'!B18&amp;", "&amp;'Семипредметные наборы'!C18&amp;", "&amp;'Семипредметные наборы'!D18&amp;", "&amp;'Семипредметные наборы'!E18&amp;", "&amp;'Семипредметные наборы'!G18&amp;"}","")</f>
        <v>#N/A</v>
      </c>
      <c r="B3738" t="e">
        <f ca="1">IF('Семипредметные наборы'!$H18 &gt;=Параметры!$A$2,"{"&amp;'Семипредметные наборы'!F18&amp;"}","")</f>
        <v>#N/A</v>
      </c>
      <c r="C3738" t="e">
        <f ca="1">'Семипредметные наборы'!$H18/COUNT('Список покупок'!$A$2:$A$31)</f>
        <v>#N/A</v>
      </c>
      <c r="D3738" t="e">
        <f ca="1">'Семипредметные наборы'!$H18/INDIRECT(ADDRESS(MATCH(A3738,Таблицы!$AK$3:$AK$212)+1,7,,,Таблицы!$AK$1))</f>
        <v>#N/A</v>
      </c>
      <c r="E3738" s="5" t="e">
        <f t="shared" ca="1" si="58"/>
        <v>#N/A</v>
      </c>
    </row>
    <row r="3739" spans="1:5" hidden="1" x14ac:dyDescent="0.3">
      <c r="A3739" t="e">
        <f ca="1">IF('Семипредметные наборы'!$H19 &gt;=Параметры!$A$2,"{"&amp;'Семипредметные наборы'!A19&amp;", "&amp;'Семипредметные наборы'!B19&amp;", "&amp;'Семипредметные наборы'!C19&amp;", "&amp;'Семипредметные наборы'!D19&amp;", "&amp;'Семипредметные наборы'!E19&amp;", "&amp;'Семипредметные наборы'!G19&amp;"}","")</f>
        <v>#N/A</v>
      </c>
      <c r="B3739" t="e">
        <f ca="1">IF('Семипредметные наборы'!$H19 &gt;=Параметры!$A$2,"{"&amp;'Семипредметные наборы'!F19&amp;"}","")</f>
        <v>#N/A</v>
      </c>
      <c r="C3739" t="e">
        <f ca="1">'Семипредметные наборы'!$H19/COUNT('Список покупок'!$A$2:$A$31)</f>
        <v>#N/A</v>
      </c>
      <c r="D3739" t="e">
        <f ca="1">'Семипредметные наборы'!$H19/INDIRECT(ADDRESS(MATCH(A3739,Таблицы!$AK$3:$AK$212)+1,7,,,Таблицы!$AK$1))</f>
        <v>#N/A</v>
      </c>
      <c r="E3739" s="5" t="e">
        <f t="shared" ca="1" si="58"/>
        <v>#N/A</v>
      </c>
    </row>
    <row r="3740" spans="1:5" hidden="1" x14ac:dyDescent="0.3">
      <c r="A3740" t="e">
        <f ca="1">IF('Семипредметные наборы'!$H20 &gt;=Параметры!$A$2,"{"&amp;'Семипредметные наборы'!A20&amp;", "&amp;'Семипредметные наборы'!B20&amp;", "&amp;'Семипредметные наборы'!C20&amp;", "&amp;'Семипредметные наборы'!D20&amp;", "&amp;'Семипредметные наборы'!E20&amp;", "&amp;'Семипредметные наборы'!G20&amp;"}","")</f>
        <v>#N/A</v>
      </c>
      <c r="B3740" t="e">
        <f ca="1">IF('Семипредметные наборы'!$H20 &gt;=Параметры!$A$2,"{"&amp;'Семипредметные наборы'!F20&amp;"}","")</f>
        <v>#N/A</v>
      </c>
      <c r="C3740" t="e">
        <f ca="1">'Семипредметные наборы'!$H20/COUNT('Список покупок'!$A$2:$A$31)</f>
        <v>#N/A</v>
      </c>
      <c r="D3740" t="e">
        <f ca="1">'Семипредметные наборы'!$H20/INDIRECT(ADDRESS(MATCH(A3740,Таблицы!$AK$3:$AK$212)+1,7,,,Таблицы!$AK$1))</f>
        <v>#N/A</v>
      </c>
      <c r="E3740" s="5" t="e">
        <f t="shared" ca="1" si="58"/>
        <v>#N/A</v>
      </c>
    </row>
    <row r="3741" spans="1:5" hidden="1" x14ac:dyDescent="0.3">
      <c r="A3741" t="e">
        <f ca="1">IF('Семипредметные наборы'!$H21 &gt;=Параметры!$A$2,"{"&amp;'Семипредметные наборы'!A21&amp;", "&amp;'Семипредметные наборы'!B21&amp;", "&amp;'Семипредметные наборы'!C21&amp;", "&amp;'Семипредметные наборы'!D21&amp;", "&amp;'Семипредметные наборы'!E21&amp;", "&amp;'Семипредметные наборы'!G21&amp;"}","")</f>
        <v>#N/A</v>
      </c>
      <c r="B3741" t="e">
        <f ca="1">IF('Семипредметные наборы'!$H21 &gt;=Параметры!$A$2,"{"&amp;'Семипредметные наборы'!F21&amp;"}","")</f>
        <v>#N/A</v>
      </c>
      <c r="C3741" t="e">
        <f ca="1">'Семипредметные наборы'!$H21/COUNT('Список покупок'!$A$2:$A$31)</f>
        <v>#N/A</v>
      </c>
      <c r="D3741" t="e">
        <f ca="1">'Семипредметные наборы'!$H21/INDIRECT(ADDRESS(MATCH(A3741,Таблицы!$AK$3:$AK$212)+1,7,,,Таблицы!$AK$1))</f>
        <v>#N/A</v>
      </c>
      <c r="E3741" s="5" t="e">
        <f t="shared" ca="1" si="58"/>
        <v>#N/A</v>
      </c>
    </row>
    <row r="3742" spans="1:5" hidden="1" x14ac:dyDescent="0.3">
      <c r="A3742" t="e">
        <f ca="1">IF('Семипредметные наборы'!$H22 &gt;=Параметры!$A$2,"{"&amp;'Семипредметные наборы'!A22&amp;", "&amp;'Семипредметные наборы'!B22&amp;", "&amp;'Семипредметные наборы'!C22&amp;", "&amp;'Семипредметные наборы'!D22&amp;", "&amp;'Семипредметные наборы'!E22&amp;", "&amp;'Семипредметные наборы'!G22&amp;"}","")</f>
        <v>#N/A</v>
      </c>
      <c r="B3742" t="e">
        <f ca="1">IF('Семипредметные наборы'!$H22 &gt;=Параметры!$A$2,"{"&amp;'Семипредметные наборы'!F22&amp;"}","")</f>
        <v>#N/A</v>
      </c>
      <c r="C3742" t="e">
        <f ca="1">'Семипредметные наборы'!$H22/COUNT('Список покупок'!$A$2:$A$31)</f>
        <v>#N/A</v>
      </c>
      <c r="D3742" t="e">
        <f ca="1">'Семипредметные наборы'!$H22/INDIRECT(ADDRESS(MATCH(A3742,Таблицы!$AK$3:$AK$212)+1,7,,,Таблицы!$AK$1))</f>
        <v>#N/A</v>
      </c>
      <c r="E3742" s="5" t="e">
        <f t="shared" ca="1" si="58"/>
        <v>#N/A</v>
      </c>
    </row>
    <row r="3743" spans="1:5" hidden="1" x14ac:dyDescent="0.3">
      <c r="A3743" t="e">
        <f ca="1">IF('Семипредметные наборы'!$H23 &gt;=Параметры!$A$2,"{"&amp;'Семипредметные наборы'!A23&amp;", "&amp;'Семипредметные наборы'!B23&amp;", "&amp;'Семипредметные наборы'!C23&amp;", "&amp;'Семипредметные наборы'!D23&amp;", "&amp;'Семипредметные наборы'!E23&amp;", "&amp;'Семипредметные наборы'!G23&amp;"}","")</f>
        <v>#N/A</v>
      </c>
      <c r="B3743" t="e">
        <f ca="1">IF('Семипредметные наборы'!$H23 &gt;=Параметры!$A$2,"{"&amp;'Семипредметные наборы'!F23&amp;"}","")</f>
        <v>#N/A</v>
      </c>
      <c r="C3743" t="e">
        <f ca="1">'Семипредметные наборы'!$H23/COUNT('Список покупок'!$A$2:$A$31)</f>
        <v>#N/A</v>
      </c>
      <c r="D3743" t="e">
        <f ca="1">'Семипредметные наборы'!$H23/INDIRECT(ADDRESS(MATCH(A3743,Таблицы!$AK$3:$AK$212)+1,7,,,Таблицы!$AK$1))</f>
        <v>#N/A</v>
      </c>
      <c r="E3743" s="5" t="e">
        <f t="shared" ca="1" si="58"/>
        <v>#N/A</v>
      </c>
    </row>
    <row r="3744" spans="1:5" hidden="1" x14ac:dyDescent="0.3">
      <c r="A3744" t="e">
        <f ca="1">IF('Семипредметные наборы'!$H24 &gt;=Параметры!$A$2,"{"&amp;'Семипредметные наборы'!A24&amp;", "&amp;'Семипредметные наборы'!B24&amp;", "&amp;'Семипредметные наборы'!C24&amp;", "&amp;'Семипредметные наборы'!D24&amp;", "&amp;'Семипредметные наборы'!E24&amp;", "&amp;'Семипредметные наборы'!G24&amp;"}","")</f>
        <v>#N/A</v>
      </c>
      <c r="B3744" t="e">
        <f ca="1">IF('Семипредметные наборы'!$H24 &gt;=Параметры!$A$2,"{"&amp;'Семипредметные наборы'!F24&amp;"}","")</f>
        <v>#N/A</v>
      </c>
      <c r="C3744" t="e">
        <f ca="1">'Семипредметные наборы'!$H24/COUNT('Список покупок'!$A$2:$A$31)</f>
        <v>#N/A</v>
      </c>
      <c r="D3744" t="e">
        <f ca="1">'Семипредметные наборы'!$H24/INDIRECT(ADDRESS(MATCH(A3744,Таблицы!$AK$3:$AK$212)+1,7,,,Таблицы!$AK$1))</f>
        <v>#N/A</v>
      </c>
      <c r="E3744" s="5" t="e">
        <f t="shared" ca="1" si="58"/>
        <v>#N/A</v>
      </c>
    </row>
    <row r="3745" spans="1:5" hidden="1" x14ac:dyDescent="0.3">
      <c r="A3745" t="e">
        <f ca="1">IF('Семипредметные наборы'!$H25 &gt;=Параметры!$A$2,"{"&amp;'Семипредметные наборы'!A25&amp;", "&amp;'Семипредметные наборы'!B25&amp;", "&amp;'Семипредметные наборы'!C25&amp;", "&amp;'Семипредметные наборы'!D25&amp;", "&amp;'Семипредметные наборы'!E25&amp;", "&amp;'Семипредметные наборы'!G25&amp;"}","")</f>
        <v>#N/A</v>
      </c>
      <c r="B3745" t="e">
        <f ca="1">IF('Семипредметные наборы'!$H25 &gt;=Параметры!$A$2,"{"&amp;'Семипредметные наборы'!F25&amp;"}","")</f>
        <v>#N/A</v>
      </c>
      <c r="C3745" t="e">
        <f ca="1">'Семипредметные наборы'!$H25/COUNT('Список покупок'!$A$2:$A$31)</f>
        <v>#N/A</v>
      </c>
      <c r="D3745" t="e">
        <f ca="1">'Семипредметные наборы'!$H25/INDIRECT(ADDRESS(MATCH(A3745,Таблицы!$AK$3:$AK$212)+1,7,,,Таблицы!$AK$1))</f>
        <v>#N/A</v>
      </c>
      <c r="E3745" s="5" t="e">
        <f t="shared" ca="1" si="58"/>
        <v>#N/A</v>
      </c>
    </row>
    <row r="3746" spans="1:5" hidden="1" x14ac:dyDescent="0.3">
      <c r="A3746" t="e">
        <f ca="1">IF('Семипредметные наборы'!$H26 &gt;=Параметры!$A$2,"{"&amp;'Семипредметные наборы'!A26&amp;", "&amp;'Семипредметные наборы'!B26&amp;", "&amp;'Семипредметные наборы'!C26&amp;", "&amp;'Семипредметные наборы'!D26&amp;", "&amp;'Семипредметные наборы'!E26&amp;", "&amp;'Семипредметные наборы'!G26&amp;"}","")</f>
        <v>#N/A</v>
      </c>
      <c r="B3746" t="e">
        <f ca="1">IF('Семипредметные наборы'!$H26 &gt;=Параметры!$A$2,"{"&amp;'Семипредметные наборы'!F26&amp;"}","")</f>
        <v>#N/A</v>
      </c>
      <c r="C3746" t="e">
        <f ca="1">'Семипредметные наборы'!$H26/COUNT('Список покупок'!$A$2:$A$31)</f>
        <v>#N/A</v>
      </c>
      <c r="D3746" t="e">
        <f ca="1">'Семипредметные наборы'!$H26/INDIRECT(ADDRESS(MATCH(A3746,Таблицы!$AK$3:$AK$212)+1,7,,,Таблицы!$AK$1))</f>
        <v>#N/A</v>
      </c>
      <c r="E3746" s="5" t="e">
        <f t="shared" ca="1" si="58"/>
        <v>#N/A</v>
      </c>
    </row>
    <row r="3747" spans="1:5" hidden="1" x14ac:dyDescent="0.3">
      <c r="A3747" t="e">
        <f ca="1">IF('Семипредметные наборы'!$H27 &gt;=Параметры!$A$2,"{"&amp;'Семипредметные наборы'!A27&amp;", "&amp;'Семипредметные наборы'!B27&amp;", "&amp;'Семипредметные наборы'!C27&amp;", "&amp;'Семипредметные наборы'!D27&amp;", "&amp;'Семипредметные наборы'!E27&amp;", "&amp;'Семипредметные наборы'!G27&amp;"}","")</f>
        <v>#N/A</v>
      </c>
      <c r="B3747" t="e">
        <f ca="1">IF('Семипредметные наборы'!$H27 &gt;=Параметры!$A$2,"{"&amp;'Семипредметные наборы'!F27&amp;"}","")</f>
        <v>#N/A</v>
      </c>
      <c r="C3747" t="e">
        <f ca="1">'Семипредметные наборы'!$H27/COUNT('Список покупок'!$A$2:$A$31)</f>
        <v>#N/A</v>
      </c>
      <c r="D3747" t="e">
        <f ca="1">'Семипредметные наборы'!$H27/INDIRECT(ADDRESS(MATCH(A3747,Таблицы!$AK$3:$AK$212)+1,7,,,Таблицы!$AK$1))</f>
        <v>#N/A</v>
      </c>
      <c r="E3747" s="5" t="e">
        <f t="shared" ca="1" si="58"/>
        <v>#N/A</v>
      </c>
    </row>
    <row r="3748" spans="1:5" hidden="1" x14ac:dyDescent="0.3">
      <c r="A3748" t="e">
        <f ca="1">IF('Семипредметные наборы'!$H28 &gt;=Параметры!$A$2,"{"&amp;'Семипредметные наборы'!A28&amp;", "&amp;'Семипредметные наборы'!B28&amp;", "&amp;'Семипредметные наборы'!C28&amp;", "&amp;'Семипредметные наборы'!D28&amp;", "&amp;'Семипредметные наборы'!E28&amp;", "&amp;'Семипредметные наборы'!G28&amp;"}","")</f>
        <v>#N/A</v>
      </c>
      <c r="B3748" t="e">
        <f ca="1">IF('Семипредметные наборы'!$H28 &gt;=Параметры!$A$2,"{"&amp;'Семипредметные наборы'!F28&amp;"}","")</f>
        <v>#N/A</v>
      </c>
      <c r="C3748" t="e">
        <f ca="1">'Семипредметные наборы'!$H28/COUNT('Список покупок'!$A$2:$A$31)</f>
        <v>#N/A</v>
      </c>
      <c r="D3748" t="e">
        <f ca="1">'Семипредметные наборы'!$H28/INDIRECT(ADDRESS(MATCH(A3748,Таблицы!$AK$3:$AK$212)+1,7,,,Таблицы!$AK$1))</f>
        <v>#N/A</v>
      </c>
      <c r="E3748" s="5" t="e">
        <f t="shared" ca="1" si="58"/>
        <v>#N/A</v>
      </c>
    </row>
    <row r="3749" spans="1:5" hidden="1" x14ac:dyDescent="0.3">
      <c r="A3749" t="e">
        <f ca="1">IF('Семипредметные наборы'!$H29 &gt;=Параметры!$A$2,"{"&amp;'Семипредметные наборы'!A29&amp;", "&amp;'Семипредметные наборы'!B29&amp;", "&amp;'Семипредметные наборы'!C29&amp;", "&amp;'Семипредметные наборы'!D29&amp;", "&amp;'Семипредметные наборы'!E29&amp;", "&amp;'Семипредметные наборы'!G29&amp;"}","")</f>
        <v>#N/A</v>
      </c>
      <c r="B3749" t="e">
        <f ca="1">IF('Семипредметные наборы'!$H29 &gt;=Параметры!$A$2,"{"&amp;'Семипредметные наборы'!F29&amp;"}","")</f>
        <v>#N/A</v>
      </c>
      <c r="C3749" t="e">
        <f ca="1">'Семипредметные наборы'!$H29/COUNT('Список покупок'!$A$2:$A$31)</f>
        <v>#N/A</v>
      </c>
      <c r="D3749" t="e">
        <f ca="1">'Семипредметные наборы'!$H29/INDIRECT(ADDRESS(MATCH(A3749,Таблицы!$AK$3:$AK$212)+1,7,,,Таблицы!$AK$1))</f>
        <v>#N/A</v>
      </c>
      <c r="E3749" s="5" t="e">
        <f t="shared" ca="1" si="58"/>
        <v>#N/A</v>
      </c>
    </row>
    <row r="3750" spans="1:5" hidden="1" x14ac:dyDescent="0.3">
      <c r="A3750" t="e">
        <f ca="1">IF('Семипредметные наборы'!$H30 &gt;=Параметры!$A$2,"{"&amp;'Семипредметные наборы'!A30&amp;", "&amp;'Семипредметные наборы'!B30&amp;", "&amp;'Семипредметные наборы'!C30&amp;", "&amp;'Семипредметные наборы'!D30&amp;", "&amp;'Семипредметные наборы'!E30&amp;", "&amp;'Семипредметные наборы'!G30&amp;"}","")</f>
        <v>#N/A</v>
      </c>
      <c r="B3750" t="e">
        <f ca="1">IF('Семипредметные наборы'!$H30 &gt;=Параметры!$A$2,"{"&amp;'Семипредметные наборы'!F30&amp;"}","")</f>
        <v>#N/A</v>
      </c>
      <c r="C3750" t="e">
        <f ca="1">'Семипредметные наборы'!$H30/COUNT('Список покупок'!$A$2:$A$31)</f>
        <v>#N/A</v>
      </c>
      <c r="D3750" t="e">
        <f ca="1">'Семипредметные наборы'!$H30/INDIRECT(ADDRESS(MATCH(A3750,Таблицы!$AK$3:$AK$212)+1,7,,,Таблицы!$AK$1))</f>
        <v>#N/A</v>
      </c>
      <c r="E3750" s="5" t="e">
        <f t="shared" ca="1" si="58"/>
        <v>#N/A</v>
      </c>
    </row>
    <row r="3751" spans="1:5" hidden="1" x14ac:dyDescent="0.3">
      <c r="A3751" t="e">
        <f ca="1">IF('Семипредметные наборы'!$H31 &gt;=Параметры!$A$2,"{"&amp;'Семипредметные наборы'!A31&amp;", "&amp;'Семипредметные наборы'!B31&amp;", "&amp;'Семипредметные наборы'!C31&amp;", "&amp;'Семипредметные наборы'!D31&amp;", "&amp;'Семипредметные наборы'!E31&amp;", "&amp;'Семипредметные наборы'!G31&amp;"}","")</f>
        <v>#N/A</v>
      </c>
      <c r="B3751" t="e">
        <f ca="1">IF('Семипредметные наборы'!$H31 &gt;=Параметры!$A$2,"{"&amp;'Семипредметные наборы'!F31&amp;"}","")</f>
        <v>#N/A</v>
      </c>
      <c r="C3751" t="e">
        <f ca="1">'Семипредметные наборы'!$H31/COUNT('Список покупок'!$A$2:$A$31)</f>
        <v>#N/A</v>
      </c>
      <c r="D3751" t="e">
        <f ca="1">'Семипредметные наборы'!$H31/INDIRECT(ADDRESS(MATCH(A3751,Таблицы!$AK$3:$AK$212)+1,7,,,Таблицы!$AK$1))</f>
        <v>#N/A</v>
      </c>
      <c r="E3751" s="5" t="e">
        <f t="shared" ca="1" si="58"/>
        <v>#N/A</v>
      </c>
    </row>
    <row r="3752" spans="1:5" hidden="1" x14ac:dyDescent="0.3">
      <c r="A3752" t="e">
        <f ca="1">IF('Семипредметные наборы'!$H32 &gt;=Параметры!$A$2,"{"&amp;'Семипредметные наборы'!A32&amp;", "&amp;'Семипредметные наборы'!B32&amp;", "&amp;'Семипредметные наборы'!C32&amp;", "&amp;'Семипредметные наборы'!D32&amp;", "&amp;'Семипредметные наборы'!E32&amp;", "&amp;'Семипредметные наборы'!G32&amp;"}","")</f>
        <v>#N/A</v>
      </c>
      <c r="B3752" t="e">
        <f ca="1">IF('Семипредметные наборы'!$H32 &gt;=Параметры!$A$2,"{"&amp;'Семипредметные наборы'!F32&amp;"}","")</f>
        <v>#N/A</v>
      </c>
      <c r="C3752" t="e">
        <f ca="1">'Семипредметные наборы'!$H32/COUNT('Список покупок'!$A$2:$A$31)</f>
        <v>#N/A</v>
      </c>
      <c r="D3752" t="e">
        <f ca="1">'Семипредметные наборы'!$H32/INDIRECT(ADDRESS(MATCH(A3752,Таблицы!$AK$3:$AK$212)+1,7,,,Таблицы!$AK$1))</f>
        <v>#N/A</v>
      </c>
      <c r="E3752" s="5" t="e">
        <f t="shared" ca="1" si="58"/>
        <v>#N/A</v>
      </c>
    </row>
    <row r="3753" spans="1:5" hidden="1" x14ac:dyDescent="0.3">
      <c r="A3753" t="e">
        <f ca="1">IF('Семипредметные наборы'!$H33 &gt;=Параметры!$A$2,"{"&amp;'Семипредметные наборы'!A33&amp;", "&amp;'Семипредметные наборы'!B33&amp;", "&amp;'Семипредметные наборы'!C33&amp;", "&amp;'Семипредметные наборы'!D33&amp;", "&amp;'Семипредметные наборы'!E33&amp;", "&amp;'Семипредметные наборы'!G33&amp;"}","")</f>
        <v>#N/A</v>
      </c>
      <c r="B3753" t="e">
        <f ca="1">IF('Семипредметные наборы'!$H33 &gt;=Параметры!$A$2,"{"&amp;'Семипредметные наборы'!F33&amp;"}","")</f>
        <v>#N/A</v>
      </c>
      <c r="C3753" t="e">
        <f ca="1">'Семипредметные наборы'!$H33/COUNT('Список покупок'!$A$2:$A$31)</f>
        <v>#N/A</v>
      </c>
      <c r="D3753" t="e">
        <f ca="1">'Семипредметные наборы'!$H33/INDIRECT(ADDRESS(MATCH(A3753,Таблицы!$AK$3:$AK$212)+1,7,,,Таблицы!$AK$1))</f>
        <v>#N/A</v>
      </c>
      <c r="E3753" s="5" t="e">
        <f t="shared" ca="1" si="58"/>
        <v>#N/A</v>
      </c>
    </row>
    <row r="3754" spans="1:5" hidden="1" x14ac:dyDescent="0.3">
      <c r="A3754" t="e">
        <f ca="1">IF('Семипредметные наборы'!$H34 &gt;=Параметры!$A$2,"{"&amp;'Семипредметные наборы'!A34&amp;", "&amp;'Семипредметные наборы'!B34&amp;", "&amp;'Семипредметные наборы'!C34&amp;", "&amp;'Семипредметные наборы'!D34&amp;", "&amp;'Семипредметные наборы'!E34&amp;", "&amp;'Семипредметные наборы'!G34&amp;"}","")</f>
        <v>#N/A</v>
      </c>
      <c r="B3754" t="e">
        <f ca="1">IF('Семипредметные наборы'!$H34 &gt;=Параметры!$A$2,"{"&amp;'Семипредметные наборы'!F34&amp;"}","")</f>
        <v>#N/A</v>
      </c>
      <c r="C3754" t="e">
        <f ca="1">'Семипредметные наборы'!$H34/COUNT('Список покупок'!$A$2:$A$31)</f>
        <v>#N/A</v>
      </c>
      <c r="D3754" t="e">
        <f ca="1">'Семипредметные наборы'!$H34/INDIRECT(ADDRESS(MATCH(A3754,Таблицы!$AK$3:$AK$212)+1,7,,,Таблицы!$AK$1))</f>
        <v>#N/A</v>
      </c>
      <c r="E3754" s="5" t="e">
        <f t="shared" ca="1" si="58"/>
        <v>#N/A</v>
      </c>
    </row>
    <row r="3755" spans="1:5" hidden="1" x14ac:dyDescent="0.3">
      <c r="A3755" t="e">
        <f ca="1">IF('Семипредметные наборы'!$H35 &gt;=Параметры!$A$2,"{"&amp;'Семипредметные наборы'!A35&amp;", "&amp;'Семипредметные наборы'!B35&amp;", "&amp;'Семипредметные наборы'!C35&amp;", "&amp;'Семипредметные наборы'!D35&amp;", "&amp;'Семипредметные наборы'!E35&amp;", "&amp;'Семипредметные наборы'!G35&amp;"}","")</f>
        <v>#N/A</v>
      </c>
      <c r="B3755" t="e">
        <f ca="1">IF('Семипредметные наборы'!$H35 &gt;=Параметры!$A$2,"{"&amp;'Семипредметные наборы'!F35&amp;"}","")</f>
        <v>#N/A</v>
      </c>
      <c r="C3755" t="e">
        <f ca="1">'Семипредметные наборы'!$H35/COUNT('Список покупок'!$A$2:$A$31)</f>
        <v>#N/A</v>
      </c>
      <c r="D3755" t="e">
        <f ca="1">'Семипредметные наборы'!$H35/INDIRECT(ADDRESS(MATCH(A3755,Таблицы!$AK$3:$AK$212)+1,7,,,Таблицы!$AK$1))</f>
        <v>#N/A</v>
      </c>
      <c r="E3755" s="5" t="e">
        <f t="shared" ca="1" si="58"/>
        <v>#N/A</v>
      </c>
    </row>
    <row r="3756" spans="1:5" hidden="1" x14ac:dyDescent="0.3">
      <c r="A3756" t="e">
        <f ca="1">IF('Семипредметные наборы'!$H36 &gt;=Параметры!$A$2,"{"&amp;'Семипредметные наборы'!A36&amp;", "&amp;'Семипредметные наборы'!B36&amp;", "&amp;'Семипредметные наборы'!C36&amp;", "&amp;'Семипредметные наборы'!D36&amp;", "&amp;'Семипредметные наборы'!E36&amp;", "&amp;'Семипредметные наборы'!G36&amp;"}","")</f>
        <v>#N/A</v>
      </c>
      <c r="B3756" t="e">
        <f ca="1">IF('Семипредметные наборы'!$H36 &gt;=Параметры!$A$2,"{"&amp;'Семипредметные наборы'!F36&amp;"}","")</f>
        <v>#N/A</v>
      </c>
      <c r="C3756" t="e">
        <f ca="1">'Семипредметные наборы'!$H36/COUNT('Список покупок'!$A$2:$A$31)</f>
        <v>#N/A</v>
      </c>
      <c r="D3756" t="e">
        <f ca="1">'Семипредметные наборы'!$H36/INDIRECT(ADDRESS(MATCH(A3756,Таблицы!$AK$3:$AK$212)+1,7,,,Таблицы!$AK$1))</f>
        <v>#N/A</v>
      </c>
      <c r="E3756" s="5" t="e">
        <f t="shared" ca="1" si="58"/>
        <v>#N/A</v>
      </c>
    </row>
    <row r="3757" spans="1:5" hidden="1" x14ac:dyDescent="0.3">
      <c r="A3757" t="e">
        <f ca="1">IF('Семипредметные наборы'!$H37 &gt;=Параметры!$A$2,"{"&amp;'Семипредметные наборы'!A37&amp;", "&amp;'Семипредметные наборы'!B37&amp;", "&amp;'Семипредметные наборы'!C37&amp;", "&amp;'Семипредметные наборы'!D37&amp;", "&amp;'Семипредметные наборы'!E37&amp;", "&amp;'Семипредметные наборы'!G37&amp;"}","")</f>
        <v>#N/A</v>
      </c>
      <c r="B3757" t="e">
        <f ca="1">IF('Семипредметные наборы'!$H37 &gt;=Параметры!$A$2,"{"&amp;'Семипредметные наборы'!F37&amp;"}","")</f>
        <v>#N/A</v>
      </c>
      <c r="C3757" t="e">
        <f ca="1">'Семипредметные наборы'!$H37/COUNT('Список покупок'!$A$2:$A$31)</f>
        <v>#N/A</v>
      </c>
      <c r="D3757" t="e">
        <f ca="1">'Семипредметные наборы'!$H37/INDIRECT(ADDRESS(MATCH(A3757,Таблицы!$AK$3:$AK$212)+1,7,,,Таблицы!$AK$1))</f>
        <v>#N/A</v>
      </c>
      <c r="E3757" s="5" t="e">
        <f t="shared" ca="1" si="58"/>
        <v>#N/A</v>
      </c>
    </row>
    <row r="3758" spans="1:5" hidden="1" x14ac:dyDescent="0.3">
      <c r="A3758" t="e">
        <f ca="1">IF('Семипредметные наборы'!$H38 &gt;=Параметры!$A$2,"{"&amp;'Семипредметные наборы'!A38&amp;", "&amp;'Семипредметные наборы'!B38&amp;", "&amp;'Семипредметные наборы'!C38&amp;", "&amp;'Семипредметные наборы'!D38&amp;", "&amp;'Семипредметные наборы'!E38&amp;", "&amp;'Семипредметные наборы'!G38&amp;"}","")</f>
        <v>#N/A</v>
      </c>
      <c r="B3758" t="e">
        <f ca="1">IF('Семипредметные наборы'!$H38 &gt;=Параметры!$A$2,"{"&amp;'Семипредметные наборы'!F38&amp;"}","")</f>
        <v>#N/A</v>
      </c>
      <c r="C3758" t="e">
        <f ca="1">'Семипредметные наборы'!$H38/COUNT('Список покупок'!$A$2:$A$31)</f>
        <v>#N/A</v>
      </c>
      <c r="D3758" t="e">
        <f ca="1">'Семипредметные наборы'!$H38/INDIRECT(ADDRESS(MATCH(A3758,Таблицы!$AK$3:$AK$212)+1,7,,,Таблицы!$AK$1))</f>
        <v>#N/A</v>
      </c>
      <c r="E3758" s="5" t="e">
        <f t="shared" ca="1" si="58"/>
        <v>#N/A</v>
      </c>
    </row>
    <row r="3759" spans="1:5" hidden="1" x14ac:dyDescent="0.3">
      <c r="A3759" t="e">
        <f ca="1">IF('Семипредметные наборы'!$H39 &gt;=Параметры!$A$2,"{"&amp;'Семипредметные наборы'!A39&amp;", "&amp;'Семипредметные наборы'!B39&amp;", "&amp;'Семипредметные наборы'!C39&amp;", "&amp;'Семипредметные наборы'!D39&amp;", "&amp;'Семипредметные наборы'!E39&amp;", "&amp;'Семипредметные наборы'!G39&amp;"}","")</f>
        <v>#N/A</v>
      </c>
      <c r="B3759" t="e">
        <f ca="1">IF('Семипредметные наборы'!$H39 &gt;=Параметры!$A$2,"{"&amp;'Семипредметные наборы'!F39&amp;"}","")</f>
        <v>#N/A</v>
      </c>
      <c r="C3759" t="e">
        <f ca="1">'Семипредметные наборы'!$H39/COUNT('Список покупок'!$A$2:$A$31)</f>
        <v>#N/A</v>
      </c>
      <c r="D3759" t="e">
        <f ca="1">'Семипредметные наборы'!$H39/INDIRECT(ADDRESS(MATCH(A3759,Таблицы!$AK$3:$AK$212)+1,7,,,Таблицы!$AK$1))</f>
        <v>#N/A</v>
      </c>
      <c r="E3759" s="5" t="e">
        <f t="shared" ca="1" si="58"/>
        <v>#N/A</v>
      </c>
    </row>
    <row r="3760" spans="1:5" hidden="1" x14ac:dyDescent="0.3">
      <c r="A3760" t="e">
        <f ca="1">IF('Семипредметные наборы'!$H40 &gt;=Параметры!$A$2,"{"&amp;'Семипредметные наборы'!A40&amp;", "&amp;'Семипредметные наборы'!B40&amp;", "&amp;'Семипредметные наборы'!C40&amp;", "&amp;'Семипредметные наборы'!D40&amp;", "&amp;'Семипредметные наборы'!E40&amp;", "&amp;'Семипредметные наборы'!G40&amp;"}","")</f>
        <v>#N/A</v>
      </c>
      <c r="B3760" t="e">
        <f ca="1">IF('Семипредметные наборы'!$H40 &gt;=Параметры!$A$2,"{"&amp;'Семипредметные наборы'!F40&amp;"}","")</f>
        <v>#N/A</v>
      </c>
      <c r="C3760" t="e">
        <f ca="1">'Семипредметные наборы'!$H40/COUNT('Список покупок'!$A$2:$A$31)</f>
        <v>#N/A</v>
      </c>
      <c r="D3760" t="e">
        <f ca="1">'Семипредметные наборы'!$H40/INDIRECT(ADDRESS(MATCH(A3760,Таблицы!$AK$3:$AK$212)+1,7,,,Таблицы!$AK$1))</f>
        <v>#N/A</v>
      </c>
      <c r="E3760" s="5" t="e">
        <f t="shared" ca="1" si="58"/>
        <v>#N/A</v>
      </c>
    </row>
    <row r="3761" spans="1:5" hidden="1" x14ac:dyDescent="0.3">
      <c r="A3761" t="e">
        <f ca="1">IF('Семипредметные наборы'!$H41 &gt;=Параметры!$A$2,"{"&amp;'Семипредметные наборы'!A41&amp;", "&amp;'Семипредметные наборы'!B41&amp;", "&amp;'Семипредметные наборы'!C41&amp;", "&amp;'Семипредметные наборы'!D41&amp;", "&amp;'Семипредметные наборы'!E41&amp;", "&amp;'Семипредметные наборы'!G41&amp;"}","")</f>
        <v>#N/A</v>
      </c>
      <c r="B3761" t="e">
        <f ca="1">IF('Семипредметные наборы'!$H41 &gt;=Параметры!$A$2,"{"&amp;'Семипредметные наборы'!F41&amp;"}","")</f>
        <v>#N/A</v>
      </c>
      <c r="C3761" t="e">
        <f ca="1">'Семипредметные наборы'!$H41/COUNT('Список покупок'!$A$2:$A$31)</f>
        <v>#N/A</v>
      </c>
      <c r="D3761" t="e">
        <f ca="1">'Семипредметные наборы'!$H41/INDIRECT(ADDRESS(MATCH(A3761,Таблицы!$AK$3:$AK$212)+1,7,,,Таблицы!$AK$1))</f>
        <v>#N/A</v>
      </c>
      <c r="E3761" s="5" t="e">
        <f t="shared" ca="1" si="58"/>
        <v>#N/A</v>
      </c>
    </row>
    <row r="3762" spans="1:5" hidden="1" x14ac:dyDescent="0.3">
      <c r="A3762" t="e">
        <f ca="1">IF('Семипредметные наборы'!$H42 &gt;=Параметры!$A$2,"{"&amp;'Семипредметные наборы'!A42&amp;", "&amp;'Семипредметные наборы'!B42&amp;", "&amp;'Семипредметные наборы'!C42&amp;", "&amp;'Семипредметные наборы'!D42&amp;", "&amp;'Семипредметные наборы'!E42&amp;", "&amp;'Семипредметные наборы'!G42&amp;"}","")</f>
        <v>#N/A</v>
      </c>
      <c r="B3762" t="e">
        <f ca="1">IF('Семипредметные наборы'!$H42 &gt;=Параметры!$A$2,"{"&amp;'Семипредметные наборы'!F42&amp;"}","")</f>
        <v>#N/A</v>
      </c>
      <c r="C3762" t="e">
        <f ca="1">'Семипредметные наборы'!$H42/COUNT('Список покупок'!$A$2:$A$31)</f>
        <v>#N/A</v>
      </c>
      <c r="D3762" t="e">
        <f ca="1">'Семипредметные наборы'!$H42/INDIRECT(ADDRESS(MATCH(A3762,Таблицы!$AK$3:$AK$212)+1,7,,,Таблицы!$AK$1))</f>
        <v>#N/A</v>
      </c>
      <c r="E3762" s="5" t="e">
        <f t="shared" ca="1" si="58"/>
        <v>#N/A</v>
      </c>
    </row>
    <row r="3763" spans="1:5" hidden="1" x14ac:dyDescent="0.3">
      <c r="A3763" t="e">
        <f ca="1">IF('Семипредметные наборы'!$H43 &gt;=Параметры!$A$2,"{"&amp;'Семипредметные наборы'!A43&amp;", "&amp;'Семипредметные наборы'!B43&amp;", "&amp;'Семипредметные наборы'!C43&amp;", "&amp;'Семипредметные наборы'!D43&amp;", "&amp;'Семипредметные наборы'!E43&amp;", "&amp;'Семипредметные наборы'!G43&amp;"}","")</f>
        <v>#N/A</v>
      </c>
      <c r="B3763" t="e">
        <f ca="1">IF('Семипредметные наборы'!$H43 &gt;=Параметры!$A$2,"{"&amp;'Семипредметные наборы'!F43&amp;"}","")</f>
        <v>#N/A</v>
      </c>
      <c r="C3763" t="e">
        <f ca="1">'Семипредметные наборы'!$H43/COUNT('Список покупок'!$A$2:$A$31)</f>
        <v>#N/A</v>
      </c>
      <c r="D3763" t="e">
        <f ca="1">'Семипредметные наборы'!$H43/INDIRECT(ADDRESS(MATCH(A3763,Таблицы!$AK$3:$AK$212)+1,7,,,Таблицы!$AK$1))</f>
        <v>#N/A</v>
      </c>
      <c r="E3763" s="5" t="e">
        <f t="shared" ca="1" si="58"/>
        <v>#N/A</v>
      </c>
    </row>
    <row r="3764" spans="1:5" hidden="1" x14ac:dyDescent="0.3">
      <c r="A3764" t="e">
        <f ca="1">IF('Семипредметные наборы'!$H44 &gt;=Параметры!$A$2,"{"&amp;'Семипредметные наборы'!A44&amp;", "&amp;'Семипредметные наборы'!B44&amp;", "&amp;'Семипредметные наборы'!C44&amp;", "&amp;'Семипредметные наборы'!D44&amp;", "&amp;'Семипредметные наборы'!E44&amp;", "&amp;'Семипредметные наборы'!G44&amp;"}","")</f>
        <v>#N/A</v>
      </c>
      <c r="B3764" t="e">
        <f ca="1">IF('Семипредметные наборы'!$H44 &gt;=Параметры!$A$2,"{"&amp;'Семипредметные наборы'!F44&amp;"}","")</f>
        <v>#N/A</v>
      </c>
      <c r="C3764" t="e">
        <f ca="1">'Семипредметные наборы'!$H44/COUNT('Список покупок'!$A$2:$A$31)</f>
        <v>#N/A</v>
      </c>
      <c r="D3764" t="e">
        <f ca="1">'Семипредметные наборы'!$H44/INDIRECT(ADDRESS(MATCH(A3764,Таблицы!$AK$3:$AK$212)+1,7,,,Таблицы!$AK$1))</f>
        <v>#N/A</v>
      </c>
      <c r="E3764" s="5" t="e">
        <f t="shared" ca="1" si="58"/>
        <v>#N/A</v>
      </c>
    </row>
    <row r="3765" spans="1:5" hidden="1" x14ac:dyDescent="0.3">
      <c r="A3765" t="e">
        <f ca="1">IF('Семипредметные наборы'!$H45 &gt;=Параметры!$A$2,"{"&amp;'Семипредметные наборы'!A45&amp;", "&amp;'Семипредметные наборы'!B45&amp;", "&amp;'Семипредметные наборы'!C45&amp;", "&amp;'Семипредметные наборы'!D45&amp;", "&amp;'Семипредметные наборы'!E45&amp;", "&amp;'Семипредметные наборы'!G45&amp;"}","")</f>
        <v>#N/A</v>
      </c>
      <c r="B3765" t="e">
        <f ca="1">IF('Семипредметные наборы'!$H45 &gt;=Параметры!$A$2,"{"&amp;'Семипредметные наборы'!F45&amp;"}","")</f>
        <v>#N/A</v>
      </c>
      <c r="C3765" t="e">
        <f ca="1">'Семипредметные наборы'!$H45/COUNT('Список покупок'!$A$2:$A$31)</f>
        <v>#N/A</v>
      </c>
      <c r="D3765" t="e">
        <f ca="1">'Семипредметные наборы'!$H45/INDIRECT(ADDRESS(MATCH(A3765,Таблицы!$AK$3:$AK$212)+1,7,,,Таблицы!$AK$1))</f>
        <v>#N/A</v>
      </c>
      <c r="E3765" s="5" t="e">
        <f t="shared" ca="1" si="58"/>
        <v>#N/A</v>
      </c>
    </row>
    <row r="3766" spans="1:5" hidden="1" x14ac:dyDescent="0.3">
      <c r="A3766" t="e">
        <f ca="1">IF('Семипредметные наборы'!$H46 &gt;=Параметры!$A$2,"{"&amp;'Семипредметные наборы'!A46&amp;", "&amp;'Семипредметные наборы'!B46&amp;", "&amp;'Семипредметные наборы'!C46&amp;", "&amp;'Семипредметные наборы'!D46&amp;", "&amp;'Семипредметные наборы'!E46&amp;", "&amp;'Семипредметные наборы'!G46&amp;"}","")</f>
        <v>#N/A</v>
      </c>
      <c r="B3766" t="e">
        <f ca="1">IF('Семипредметные наборы'!$H46 &gt;=Параметры!$A$2,"{"&amp;'Семипредметные наборы'!F46&amp;"}","")</f>
        <v>#N/A</v>
      </c>
      <c r="C3766" t="e">
        <f ca="1">'Семипредметные наборы'!$H46/COUNT('Список покупок'!$A$2:$A$31)</f>
        <v>#N/A</v>
      </c>
      <c r="D3766" t="e">
        <f ca="1">'Семипредметные наборы'!$H46/INDIRECT(ADDRESS(MATCH(A3766,Таблицы!$AK$3:$AK$212)+1,7,,,Таблицы!$AK$1))</f>
        <v>#N/A</v>
      </c>
      <c r="E3766" s="5" t="e">
        <f t="shared" ca="1" si="58"/>
        <v>#N/A</v>
      </c>
    </row>
    <row r="3767" spans="1:5" hidden="1" x14ac:dyDescent="0.3">
      <c r="A3767" t="e">
        <f ca="1">IF('Семипредметные наборы'!$H47 &gt;=Параметры!$A$2,"{"&amp;'Семипредметные наборы'!A47&amp;", "&amp;'Семипредметные наборы'!B47&amp;", "&amp;'Семипредметные наборы'!C47&amp;", "&amp;'Семипредметные наборы'!D47&amp;", "&amp;'Семипредметные наборы'!E47&amp;", "&amp;'Семипредметные наборы'!G47&amp;"}","")</f>
        <v>#N/A</v>
      </c>
      <c r="B3767" t="e">
        <f ca="1">IF('Семипредметные наборы'!$H47 &gt;=Параметры!$A$2,"{"&amp;'Семипредметные наборы'!F47&amp;"}","")</f>
        <v>#N/A</v>
      </c>
      <c r="C3767" t="e">
        <f ca="1">'Семипредметные наборы'!$H47/COUNT('Список покупок'!$A$2:$A$31)</f>
        <v>#N/A</v>
      </c>
      <c r="D3767" t="e">
        <f ca="1">'Семипредметные наборы'!$H47/INDIRECT(ADDRESS(MATCH(A3767,Таблицы!$AK$3:$AK$212)+1,7,,,Таблицы!$AK$1))</f>
        <v>#N/A</v>
      </c>
      <c r="E3767" s="5" t="e">
        <f t="shared" ca="1" si="58"/>
        <v>#N/A</v>
      </c>
    </row>
    <row r="3768" spans="1:5" hidden="1" x14ac:dyDescent="0.3">
      <c r="A3768" t="e">
        <f ca="1">IF('Семипредметные наборы'!$H48 &gt;=Параметры!$A$2,"{"&amp;'Семипредметные наборы'!A48&amp;", "&amp;'Семипредметные наборы'!B48&amp;", "&amp;'Семипредметные наборы'!C48&amp;", "&amp;'Семипредметные наборы'!D48&amp;", "&amp;'Семипредметные наборы'!E48&amp;", "&amp;'Семипредметные наборы'!G48&amp;"}","")</f>
        <v>#N/A</v>
      </c>
      <c r="B3768" t="e">
        <f ca="1">IF('Семипредметные наборы'!$H48 &gt;=Параметры!$A$2,"{"&amp;'Семипредметные наборы'!F48&amp;"}","")</f>
        <v>#N/A</v>
      </c>
      <c r="C3768" t="e">
        <f ca="1">'Семипредметные наборы'!$H48/COUNT('Список покупок'!$A$2:$A$31)</f>
        <v>#N/A</v>
      </c>
      <c r="D3768" t="e">
        <f ca="1">'Семипредметные наборы'!$H48/INDIRECT(ADDRESS(MATCH(A3768,Таблицы!$AK$3:$AK$212)+1,7,,,Таблицы!$AK$1))</f>
        <v>#N/A</v>
      </c>
      <c r="E3768" s="5" t="e">
        <f t="shared" ca="1" si="58"/>
        <v>#N/A</v>
      </c>
    </row>
    <row r="3769" spans="1:5" hidden="1" x14ac:dyDescent="0.3">
      <c r="A3769" t="e">
        <f ca="1">IF('Семипредметные наборы'!$H49 &gt;=Параметры!$A$2,"{"&amp;'Семипредметные наборы'!A49&amp;", "&amp;'Семипредметные наборы'!B49&amp;", "&amp;'Семипредметные наборы'!C49&amp;", "&amp;'Семипредметные наборы'!D49&amp;", "&amp;'Семипредметные наборы'!E49&amp;", "&amp;'Семипредметные наборы'!G49&amp;"}","")</f>
        <v>#N/A</v>
      </c>
      <c r="B3769" t="e">
        <f ca="1">IF('Семипредметные наборы'!$H49 &gt;=Параметры!$A$2,"{"&amp;'Семипредметные наборы'!F49&amp;"}","")</f>
        <v>#N/A</v>
      </c>
      <c r="C3769" t="e">
        <f ca="1">'Семипредметные наборы'!$H49/COUNT('Список покупок'!$A$2:$A$31)</f>
        <v>#N/A</v>
      </c>
      <c r="D3769" t="e">
        <f ca="1">'Семипредметные наборы'!$H49/INDIRECT(ADDRESS(MATCH(A3769,Таблицы!$AK$3:$AK$212)+1,7,,,Таблицы!$AK$1))</f>
        <v>#N/A</v>
      </c>
      <c r="E3769" s="5" t="e">
        <f t="shared" ca="1" si="58"/>
        <v>#N/A</v>
      </c>
    </row>
    <row r="3770" spans="1:5" hidden="1" x14ac:dyDescent="0.3">
      <c r="A3770" t="e">
        <f ca="1">IF('Семипредметные наборы'!$H50 &gt;=Параметры!$A$2,"{"&amp;'Семипредметные наборы'!A50&amp;", "&amp;'Семипредметные наборы'!B50&amp;", "&amp;'Семипредметные наборы'!C50&amp;", "&amp;'Семипредметные наборы'!D50&amp;", "&amp;'Семипредметные наборы'!E50&amp;", "&amp;'Семипредметные наборы'!G50&amp;"}","")</f>
        <v>#N/A</v>
      </c>
      <c r="B3770" t="e">
        <f ca="1">IF('Семипредметные наборы'!$H50 &gt;=Параметры!$A$2,"{"&amp;'Семипредметные наборы'!F50&amp;"}","")</f>
        <v>#N/A</v>
      </c>
      <c r="C3770" t="e">
        <f ca="1">'Семипредметные наборы'!$H50/COUNT('Список покупок'!$A$2:$A$31)</f>
        <v>#N/A</v>
      </c>
      <c r="D3770" t="e">
        <f ca="1">'Семипредметные наборы'!$H50/INDIRECT(ADDRESS(MATCH(A3770,Таблицы!$AK$3:$AK$212)+1,7,,,Таблицы!$AK$1))</f>
        <v>#N/A</v>
      </c>
      <c r="E3770" s="5" t="e">
        <f t="shared" ca="1" si="58"/>
        <v>#N/A</v>
      </c>
    </row>
    <row r="3771" spans="1:5" hidden="1" x14ac:dyDescent="0.3">
      <c r="A3771" t="e">
        <f ca="1">IF('Семипредметные наборы'!$H51 &gt;=Параметры!$A$2,"{"&amp;'Семипредметные наборы'!A51&amp;", "&amp;'Семипредметные наборы'!B51&amp;", "&amp;'Семипредметные наборы'!C51&amp;", "&amp;'Семипредметные наборы'!D51&amp;", "&amp;'Семипредметные наборы'!E51&amp;", "&amp;'Семипредметные наборы'!G51&amp;"}","")</f>
        <v>#N/A</v>
      </c>
      <c r="B3771" t="e">
        <f ca="1">IF('Семипредметные наборы'!$H51 &gt;=Параметры!$A$2,"{"&amp;'Семипредметные наборы'!F51&amp;"}","")</f>
        <v>#N/A</v>
      </c>
      <c r="C3771" t="e">
        <f ca="1">'Семипредметные наборы'!$H51/COUNT('Список покупок'!$A$2:$A$31)</f>
        <v>#N/A</v>
      </c>
      <c r="D3771" t="e">
        <f ca="1">'Семипредметные наборы'!$H51/INDIRECT(ADDRESS(MATCH(A3771,Таблицы!$AK$3:$AK$212)+1,7,,,Таблицы!$AK$1))</f>
        <v>#N/A</v>
      </c>
      <c r="E3771" s="5" t="e">
        <f t="shared" ca="1" si="58"/>
        <v>#N/A</v>
      </c>
    </row>
    <row r="3772" spans="1:5" hidden="1" x14ac:dyDescent="0.3">
      <c r="A3772" t="e">
        <f ca="1">IF('Семипредметные наборы'!$H52 &gt;=Параметры!$A$2,"{"&amp;'Семипредметные наборы'!A52&amp;", "&amp;'Семипредметные наборы'!B52&amp;", "&amp;'Семипредметные наборы'!C52&amp;", "&amp;'Семипредметные наборы'!D52&amp;", "&amp;'Семипредметные наборы'!E52&amp;", "&amp;'Семипредметные наборы'!G52&amp;"}","")</f>
        <v>#N/A</v>
      </c>
      <c r="B3772" t="e">
        <f ca="1">IF('Семипредметные наборы'!$H52 &gt;=Параметры!$A$2,"{"&amp;'Семипредметные наборы'!F52&amp;"}","")</f>
        <v>#N/A</v>
      </c>
      <c r="C3772" t="e">
        <f ca="1">'Семипредметные наборы'!$H52/COUNT('Список покупок'!$A$2:$A$31)</f>
        <v>#N/A</v>
      </c>
      <c r="D3772" t="e">
        <f ca="1">'Семипредметные наборы'!$H52/INDIRECT(ADDRESS(MATCH(A3772,Таблицы!$AK$3:$AK$212)+1,7,,,Таблицы!$AK$1))</f>
        <v>#N/A</v>
      </c>
      <c r="E3772" s="5" t="e">
        <f t="shared" ca="1" si="58"/>
        <v>#N/A</v>
      </c>
    </row>
    <row r="3773" spans="1:5" hidden="1" x14ac:dyDescent="0.3">
      <c r="A3773" t="e">
        <f ca="1">IF('Семипредметные наборы'!$H53 &gt;=Параметры!$A$2,"{"&amp;'Семипредметные наборы'!A53&amp;", "&amp;'Семипредметные наборы'!B53&amp;", "&amp;'Семипредметные наборы'!C53&amp;", "&amp;'Семипредметные наборы'!D53&amp;", "&amp;'Семипредметные наборы'!E53&amp;", "&amp;'Семипредметные наборы'!G53&amp;"}","")</f>
        <v>#N/A</v>
      </c>
      <c r="B3773" t="e">
        <f ca="1">IF('Семипредметные наборы'!$H53 &gt;=Параметры!$A$2,"{"&amp;'Семипредметные наборы'!F53&amp;"}","")</f>
        <v>#N/A</v>
      </c>
      <c r="C3773" t="e">
        <f ca="1">'Семипредметные наборы'!$H53/COUNT('Список покупок'!$A$2:$A$31)</f>
        <v>#N/A</v>
      </c>
      <c r="D3773" t="e">
        <f ca="1">'Семипредметные наборы'!$H53/INDIRECT(ADDRESS(MATCH(A3773,Таблицы!$AK$3:$AK$212)+1,7,,,Таблицы!$AK$1))</f>
        <v>#N/A</v>
      </c>
      <c r="E3773" s="5" t="e">
        <f t="shared" ca="1" si="58"/>
        <v>#N/A</v>
      </c>
    </row>
    <row r="3774" spans="1:5" hidden="1" x14ac:dyDescent="0.3">
      <c r="A3774" t="e">
        <f ca="1">IF('Семипредметные наборы'!$H54 &gt;=Параметры!$A$2,"{"&amp;'Семипредметные наборы'!A54&amp;", "&amp;'Семипредметные наборы'!B54&amp;", "&amp;'Семипредметные наборы'!C54&amp;", "&amp;'Семипредметные наборы'!D54&amp;", "&amp;'Семипредметные наборы'!E54&amp;", "&amp;'Семипредметные наборы'!G54&amp;"}","")</f>
        <v>#N/A</v>
      </c>
      <c r="B3774" t="e">
        <f ca="1">IF('Семипредметные наборы'!$H54 &gt;=Параметры!$A$2,"{"&amp;'Семипредметные наборы'!F54&amp;"}","")</f>
        <v>#N/A</v>
      </c>
      <c r="C3774" t="e">
        <f ca="1">'Семипредметные наборы'!$H54/COUNT('Список покупок'!$A$2:$A$31)</f>
        <v>#N/A</v>
      </c>
      <c r="D3774" t="e">
        <f ca="1">'Семипредметные наборы'!$H54/INDIRECT(ADDRESS(MATCH(A3774,Таблицы!$AK$3:$AK$212)+1,7,,,Таблицы!$AK$1))</f>
        <v>#N/A</v>
      </c>
      <c r="E3774" s="5" t="e">
        <f t="shared" ca="1" si="58"/>
        <v>#N/A</v>
      </c>
    </row>
    <row r="3775" spans="1:5" hidden="1" x14ac:dyDescent="0.3">
      <c r="A3775" t="e">
        <f ca="1">IF('Семипредметные наборы'!$H55 &gt;=Параметры!$A$2,"{"&amp;'Семипредметные наборы'!A55&amp;", "&amp;'Семипредметные наборы'!B55&amp;", "&amp;'Семипредметные наборы'!C55&amp;", "&amp;'Семипредметные наборы'!D55&amp;", "&amp;'Семипредметные наборы'!E55&amp;", "&amp;'Семипредметные наборы'!G55&amp;"}","")</f>
        <v>#N/A</v>
      </c>
      <c r="B3775" t="e">
        <f ca="1">IF('Семипредметные наборы'!$H55 &gt;=Параметры!$A$2,"{"&amp;'Семипредметные наборы'!F55&amp;"}","")</f>
        <v>#N/A</v>
      </c>
      <c r="C3775" t="e">
        <f ca="1">'Семипредметные наборы'!$H55/COUNT('Список покупок'!$A$2:$A$31)</f>
        <v>#N/A</v>
      </c>
      <c r="D3775" t="e">
        <f ca="1">'Семипредметные наборы'!$H55/INDIRECT(ADDRESS(MATCH(A3775,Таблицы!$AK$3:$AK$212)+1,7,,,Таблицы!$AK$1))</f>
        <v>#N/A</v>
      </c>
      <c r="E3775" s="5" t="e">
        <f t="shared" ca="1" si="58"/>
        <v>#N/A</v>
      </c>
    </row>
    <row r="3776" spans="1:5" hidden="1" x14ac:dyDescent="0.3">
      <c r="A3776" t="e">
        <f ca="1">IF('Семипредметные наборы'!$H56 &gt;=Параметры!$A$2,"{"&amp;'Семипредметные наборы'!A56&amp;", "&amp;'Семипредметные наборы'!B56&amp;", "&amp;'Семипредметные наборы'!C56&amp;", "&amp;'Семипредметные наборы'!D56&amp;", "&amp;'Семипредметные наборы'!E56&amp;", "&amp;'Семипредметные наборы'!G56&amp;"}","")</f>
        <v>#N/A</v>
      </c>
      <c r="B3776" t="e">
        <f ca="1">IF('Семипредметные наборы'!$H56 &gt;=Параметры!$A$2,"{"&amp;'Семипредметные наборы'!F56&amp;"}","")</f>
        <v>#N/A</v>
      </c>
      <c r="C3776" t="e">
        <f ca="1">'Семипредметные наборы'!$H56/COUNT('Список покупок'!$A$2:$A$31)</f>
        <v>#N/A</v>
      </c>
      <c r="D3776" t="e">
        <f ca="1">'Семипредметные наборы'!$H56/INDIRECT(ADDRESS(MATCH(A3776,Таблицы!$AK$3:$AK$212)+1,7,,,Таблицы!$AK$1))</f>
        <v>#N/A</v>
      </c>
      <c r="E3776" s="5" t="e">
        <f t="shared" ca="1" si="58"/>
        <v>#N/A</v>
      </c>
    </row>
    <row r="3777" spans="1:5" hidden="1" x14ac:dyDescent="0.3">
      <c r="A3777" t="e">
        <f ca="1">IF('Семипредметные наборы'!$H57 &gt;=Параметры!$A$2,"{"&amp;'Семипредметные наборы'!A57&amp;", "&amp;'Семипредметные наборы'!B57&amp;", "&amp;'Семипредметные наборы'!C57&amp;", "&amp;'Семипредметные наборы'!D57&amp;", "&amp;'Семипредметные наборы'!E57&amp;", "&amp;'Семипредметные наборы'!G57&amp;"}","")</f>
        <v>#N/A</v>
      </c>
      <c r="B3777" t="e">
        <f ca="1">IF('Семипредметные наборы'!$H57 &gt;=Параметры!$A$2,"{"&amp;'Семипредметные наборы'!F57&amp;"}","")</f>
        <v>#N/A</v>
      </c>
      <c r="C3777" t="e">
        <f ca="1">'Семипредметные наборы'!$H57/COUNT('Список покупок'!$A$2:$A$31)</f>
        <v>#N/A</v>
      </c>
      <c r="D3777" t="e">
        <f ca="1">'Семипредметные наборы'!$H57/INDIRECT(ADDRESS(MATCH(A3777,Таблицы!$AK$3:$AK$212)+1,7,,,Таблицы!$AK$1))</f>
        <v>#N/A</v>
      </c>
      <c r="E3777" s="5" t="e">
        <f t="shared" ca="1" si="58"/>
        <v>#N/A</v>
      </c>
    </row>
    <row r="3778" spans="1:5" hidden="1" x14ac:dyDescent="0.3">
      <c r="A3778" t="e">
        <f ca="1">IF('Семипредметные наборы'!$H58 &gt;=Параметры!$A$2,"{"&amp;'Семипредметные наборы'!A58&amp;", "&amp;'Семипредметные наборы'!B58&amp;", "&amp;'Семипредметные наборы'!C58&amp;", "&amp;'Семипредметные наборы'!D58&amp;", "&amp;'Семипредметные наборы'!E58&amp;", "&amp;'Семипредметные наборы'!G58&amp;"}","")</f>
        <v>#N/A</v>
      </c>
      <c r="B3778" t="e">
        <f ca="1">IF('Семипредметные наборы'!$H58 &gt;=Параметры!$A$2,"{"&amp;'Семипредметные наборы'!F58&amp;"}","")</f>
        <v>#N/A</v>
      </c>
      <c r="C3778" t="e">
        <f ca="1">'Семипредметные наборы'!$H58/COUNT('Список покупок'!$A$2:$A$31)</f>
        <v>#N/A</v>
      </c>
      <c r="D3778" t="e">
        <f ca="1">'Семипредметные наборы'!$H58/INDIRECT(ADDRESS(MATCH(A3778,Таблицы!$AK$3:$AK$212)+1,7,,,Таблицы!$AK$1))</f>
        <v>#N/A</v>
      </c>
      <c r="E3778" s="5" t="e">
        <f t="shared" ca="1" si="58"/>
        <v>#N/A</v>
      </c>
    </row>
    <row r="3779" spans="1:5" hidden="1" x14ac:dyDescent="0.3">
      <c r="A3779" t="e">
        <f ca="1">IF('Семипредметные наборы'!$H59 &gt;=Параметры!$A$2,"{"&amp;'Семипредметные наборы'!A59&amp;", "&amp;'Семипредметные наборы'!B59&amp;", "&amp;'Семипредметные наборы'!C59&amp;", "&amp;'Семипредметные наборы'!D59&amp;", "&amp;'Семипредметные наборы'!E59&amp;", "&amp;'Семипредметные наборы'!G59&amp;"}","")</f>
        <v>#N/A</v>
      </c>
      <c r="B3779" t="e">
        <f ca="1">IF('Семипредметные наборы'!$H59 &gt;=Параметры!$A$2,"{"&amp;'Семипредметные наборы'!F59&amp;"}","")</f>
        <v>#N/A</v>
      </c>
      <c r="C3779" t="e">
        <f ca="1">'Семипредметные наборы'!$H59/COUNT('Список покупок'!$A$2:$A$31)</f>
        <v>#N/A</v>
      </c>
      <c r="D3779" t="e">
        <f ca="1">'Семипредметные наборы'!$H59/INDIRECT(ADDRESS(MATCH(A3779,Таблицы!$AK$3:$AK$212)+1,7,,,Таблицы!$AK$1))</f>
        <v>#N/A</v>
      </c>
      <c r="E3779" s="5" t="e">
        <f t="shared" ca="1" si="58"/>
        <v>#N/A</v>
      </c>
    </row>
    <row r="3780" spans="1:5" hidden="1" x14ac:dyDescent="0.3">
      <c r="A3780" t="e">
        <f ca="1">IF('Семипредметные наборы'!$H60 &gt;=Параметры!$A$2,"{"&amp;'Семипредметные наборы'!A60&amp;", "&amp;'Семипредметные наборы'!B60&amp;", "&amp;'Семипредметные наборы'!C60&amp;", "&amp;'Семипредметные наборы'!D60&amp;", "&amp;'Семипредметные наборы'!E60&amp;", "&amp;'Семипредметные наборы'!G60&amp;"}","")</f>
        <v>#N/A</v>
      </c>
      <c r="B3780" t="e">
        <f ca="1">IF('Семипредметные наборы'!$H60 &gt;=Параметры!$A$2,"{"&amp;'Семипредметные наборы'!F60&amp;"}","")</f>
        <v>#N/A</v>
      </c>
      <c r="C3780" t="e">
        <f ca="1">'Семипредметные наборы'!$H60/COUNT('Список покупок'!$A$2:$A$31)</f>
        <v>#N/A</v>
      </c>
      <c r="D3780" t="e">
        <f ca="1">'Семипредметные наборы'!$H60/INDIRECT(ADDRESS(MATCH(A3780,Таблицы!$AK$3:$AK$212)+1,7,,,Таблицы!$AK$1))</f>
        <v>#N/A</v>
      </c>
      <c r="E3780" s="5" t="e">
        <f t="shared" ca="1" si="58"/>
        <v>#N/A</v>
      </c>
    </row>
    <row r="3781" spans="1:5" hidden="1" x14ac:dyDescent="0.3">
      <c r="A3781" t="e">
        <f ca="1">IF('Семипредметные наборы'!$H61 &gt;=Параметры!$A$2,"{"&amp;'Семипредметные наборы'!A61&amp;", "&amp;'Семипредметные наборы'!B61&amp;", "&amp;'Семипредметные наборы'!C61&amp;", "&amp;'Семипредметные наборы'!D61&amp;", "&amp;'Семипредметные наборы'!E61&amp;", "&amp;'Семипредметные наборы'!G61&amp;"}","")</f>
        <v>#N/A</v>
      </c>
      <c r="B3781" t="e">
        <f ca="1">IF('Семипредметные наборы'!$H61 &gt;=Параметры!$A$2,"{"&amp;'Семипредметные наборы'!F61&amp;"}","")</f>
        <v>#N/A</v>
      </c>
      <c r="C3781" t="e">
        <f ca="1">'Семипредметные наборы'!$H61/COUNT('Список покупок'!$A$2:$A$31)</f>
        <v>#N/A</v>
      </c>
      <c r="D3781" t="e">
        <f ca="1">'Семипредметные наборы'!$H61/INDIRECT(ADDRESS(MATCH(A3781,Таблицы!$AK$3:$AK$212)+1,7,,,Таблицы!$AK$1))</f>
        <v>#N/A</v>
      </c>
      <c r="E3781" s="5" t="e">
        <f t="shared" ref="E3781:E3844" ca="1" si="59">C3781*D3781</f>
        <v>#N/A</v>
      </c>
    </row>
    <row r="3782" spans="1:5" hidden="1" x14ac:dyDescent="0.3">
      <c r="A3782" t="e">
        <f ca="1">IF('Семипредметные наборы'!$H62 &gt;=Параметры!$A$2,"{"&amp;'Семипредметные наборы'!A62&amp;", "&amp;'Семипредметные наборы'!B62&amp;", "&amp;'Семипредметные наборы'!C62&amp;", "&amp;'Семипредметные наборы'!D62&amp;", "&amp;'Семипредметные наборы'!E62&amp;", "&amp;'Семипредметные наборы'!G62&amp;"}","")</f>
        <v>#N/A</v>
      </c>
      <c r="B3782" t="e">
        <f ca="1">IF('Семипредметные наборы'!$H62 &gt;=Параметры!$A$2,"{"&amp;'Семипредметные наборы'!F62&amp;"}","")</f>
        <v>#N/A</v>
      </c>
      <c r="C3782" t="e">
        <f ca="1">'Семипредметные наборы'!$H62/COUNT('Список покупок'!$A$2:$A$31)</f>
        <v>#N/A</v>
      </c>
      <c r="D3782" t="e">
        <f ca="1">'Семипредметные наборы'!$H62/INDIRECT(ADDRESS(MATCH(A3782,Таблицы!$AK$3:$AK$212)+1,7,,,Таблицы!$AK$1))</f>
        <v>#N/A</v>
      </c>
      <c r="E3782" s="5" t="e">
        <f t="shared" ca="1" si="59"/>
        <v>#N/A</v>
      </c>
    </row>
    <row r="3783" spans="1:5" hidden="1" x14ac:dyDescent="0.3">
      <c r="A3783" t="e">
        <f ca="1">IF('Семипредметные наборы'!$H63 &gt;=Параметры!$A$2,"{"&amp;'Семипредметные наборы'!A63&amp;", "&amp;'Семипредметные наборы'!B63&amp;", "&amp;'Семипредметные наборы'!C63&amp;", "&amp;'Семипредметные наборы'!D63&amp;", "&amp;'Семипредметные наборы'!E63&amp;", "&amp;'Семипредметные наборы'!G63&amp;"}","")</f>
        <v>#N/A</v>
      </c>
      <c r="B3783" t="e">
        <f ca="1">IF('Семипредметные наборы'!$H63 &gt;=Параметры!$A$2,"{"&amp;'Семипредметные наборы'!F63&amp;"}","")</f>
        <v>#N/A</v>
      </c>
      <c r="C3783" t="e">
        <f ca="1">'Семипредметные наборы'!$H63/COUNT('Список покупок'!$A$2:$A$31)</f>
        <v>#N/A</v>
      </c>
      <c r="D3783" t="e">
        <f ca="1">'Семипредметные наборы'!$H63/INDIRECT(ADDRESS(MATCH(A3783,Таблицы!$AK$3:$AK$212)+1,7,,,Таблицы!$AK$1))</f>
        <v>#N/A</v>
      </c>
      <c r="E3783" s="5" t="e">
        <f t="shared" ca="1" si="59"/>
        <v>#N/A</v>
      </c>
    </row>
    <row r="3784" spans="1:5" hidden="1" x14ac:dyDescent="0.3">
      <c r="A3784" t="e">
        <f ca="1">IF('Семипредметные наборы'!$H64 &gt;=Параметры!$A$2,"{"&amp;'Семипредметные наборы'!A64&amp;", "&amp;'Семипредметные наборы'!B64&amp;", "&amp;'Семипредметные наборы'!C64&amp;", "&amp;'Семипредметные наборы'!D64&amp;", "&amp;'Семипредметные наборы'!E64&amp;", "&amp;'Семипредметные наборы'!G64&amp;"}","")</f>
        <v>#N/A</v>
      </c>
      <c r="B3784" t="e">
        <f ca="1">IF('Семипредметные наборы'!$H64 &gt;=Параметры!$A$2,"{"&amp;'Семипредметные наборы'!F64&amp;"}","")</f>
        <v>#N/A</v>
      </c>
      <c r="C3784" t="e">
        <f ca="1">'Семипредметные наборы'!$H64/COUNT('Список покупок'!$A$2:$A$31)</f>
        <v>#N/A</v>
      </c>
      <c r="D3784" t="e">
        <f ca="1">'Семипредметные наборы'!$H64/INDIRECT(ADDRESS(MATCH(A3784,Таблицы!$AK$3:$AK$212)+1,7,,,Таблицы!$AK$1))</f>
        <v>#N/A</v>
      </c>
      <c r="E3784" s="5" t="e">
        <f t="shared" ca="1" si="59"/>
        <v>#N/A</v>
      </c>
    </row>
    <row r="3785" spans="1:5" hidden="1" x14ac:dyDescent="0.3">
      <c r="A3785" t="e">
        <f ca="1">IF('Семипредметные наборы'!$H65 &gt;=Параметры!$A$2,"{"&amp;'Семипредметные наборы'!A65&amp;", "&amp;'Семипредметные наборы'!B65&amp;", "&amp;'Семипредметные наборы'!C65&amp;", "&amp;'Семипредметные наборы'!D65&amp;", "&amp;'Семипредметные наборы'!E65&amp;", "&amp;'Семипредметные наборы'!G65&amp;"}","")</f>
        <v>#N/A</v>
      </c>
      <c r="B3785" t="e">
        <f ca="1">IF('Семипредметные наборы'!$H65 &gt;=Параметры!$A$2,"{"&amp;'Семипредметные наборы'!F65&amp;"}","")</f>
        <v>#N/A</v>
      </c>
      <c r="C3785" t="e">
        <f ca="1">'Семипредметные наборы'!$H65/COUNT('Список покупок'!$A$2:$A$31)</f>
        <v>#N/A</v>
      </c>
      <c r="D3785" t="e">
        <f ca="1">'Семипредметные наборы'!$H65/INDIRECT(ADDRESS(MATCH(A3785,Таблицы!$AK$3:$AK$212)+1,7,,,Таблицы!$AK$1))</f>
        <v>#N/A</v>
      </c>
      <c r="E3785" s="5" t="e">
        <f t="shared" ca="1" si="59"/>
        <v>#N/A</v>
      </c>
    </row>
    <row r="3786" spans="1:5" hidden="1" x14ac:dyDescent="0.3">
      <c r="A3786" t="e">
        <f ca="1">IF('Семипредметные наборы'!$H66 &gt;=Параметры!$A$2,"{"&amp;'Семипредметные наборы'!A66&amp;", "&amp;'Семипредметные наборы'!B66&amp;", "&amp;'Семипредметные наборы'!C66&amp;", "&amp;'Семипредметные наборы'!D66&amp;", "&amp;'Семипредметные наборы'!E66&amp;", "&amp;'Семипредметные наборы'!G66&amp;"}","")</f>
        <v>#N/A</v>
      </c>
      <c r="B3786" t="e">
        <f ca="1">IF('Семипредметные наборы'!$H66 &gt;=Параметры!$A$2,"{"&amp;'Семипредметные наборы'!F66&amp;"}","")</f>
        <v>#N/A</v>
      </c>
      <c r="C3786" t="e">
        <f ca="1">'Семипредметные наборы'!$H66/COUNT('Список покупок'!$A$2:$A$31)</f>
        <v>#N/A</v>
      </c>
      <c r="D3786" t="e">
        <f ca="1">'Семипредметные наборы'!$H66/INDIRECT(ADDRESS(MATCH(A3786,Таблицы!$AK$3:$AK$212)+1,7,,,Таблицы!$AK$1))</f>
        <v>#N/A</v>
      </c>
      <c r="E3786" s="5" t="e">
        <f t="shared" ca="1" si="59"/>
        <v>#N/A</v>
      </c>
    </row>
    <row r="3787" spans="1:5" hidden="1" x14ac:dyDescent="0.3">
      <c r="A3787" t="e">
        <f ca="1">IF('Семипредметные наборы'!$H67 &gt;=Параметры!$A$2,"{"&amp;'Семипредметные наборы'!A67&amp;", "&amp;'Семипредметные наборы'!B67&amp;", "&amp;'Семипредметные наборы'!C67&amp;", "&amp;'Семипредметные наборы'!D67&amp;", "&amp;'Семипредметные наборы'!E67&amp;", "&amp;'Семипредметные наборы'!G67&amp;"}","")</f>
        <v>#N/A</v>
      </c>
      <c r="B3787" t="e">
        <f ca="1">IF('Семипредметные наборы'!$H67 &gt;=Параметры!$A$2,"{"&amp;'Семипредметные наборы'!F67&amp;"}","")</f>
        <v>#N/A</v>
      </c>
      <c r="C3787" t="e">
        <f ca="1">'Семипредметные наборы'!$H67/COUNT('Список покупок'!$A$2:$A$31)</f>
        <v>#N/A</v>
      </c>
      <c r="D3787" t="e">
        <f ca="1">'Семипредметные наборы'!$H67/INDIRECT(ADDRESS(MATCH(A3787,Таблицы!$AK$3:$AK$212)+1,7,,,Таблицы!$AK$1))</f>
        <v>#N/A</v>
      </c>
      <c r="E3787" s="5" t="e">
        <f t="shared" ca="1" si="59"/>
        <v>#N/A</v>
      </c>
    </row>
    <row r="3788" spans="1:5" hidden="1" x14ac:dyDescent="0.3">
      <c r="A3788" t="e">
        <f ca="1">IF('Семипредметные наборы'!$H68 &gt;=Параметры!$A$2,"{"&amp;'Семипредметные наборы'!A68&amp;", "&amp;'Семипредметные наборы'!B68&amp;", "&amp;'Семипредметные наборы'!C68&amp;", "&amp;'Семипредметные наборы'!D68&amp;", "&amp;'Семипредметные наборы'!E68&amp;", "&amp;'Семипредметные наборы'!G68&amp;"}","")</f>
        <v>#N/A</v>
      </c>
      <c r="B3788" t="e">
        <f ca="1">IF('Семипредметные наборы'!$H68 &gt;=Параметры!$A$2,"{"&amp;'Семипредметные наборы'!F68&amp;"}","")</f>
        <v>#N/A</v>
      </c>
      <c r="C3788" t="e">
        <f ca="1">'Семипредметные наборы'!$H68/COUNT('Список покупок'!$A$2:$A$31)</f>
        <v>#N/A</v>
      </c>
      <c r="D3788" t="e">
        <f ca="1">'Семипредметные наборы'!$H68/INDIRECT(ADDRESS(MATCH(A3788,Таблицы!$AK$3:$AK$212)+1,7,,,Таблицы!$AK$1))</f>
        <v>#N/A</v>
      </c>
      <c r="E3788" s="5" t="e">
        <f t="shared" ca="1" si="59"/>
        <v>#N/A</v>
      </c>
    </row>
    <row r="3789" spans="1:5" hidden="1" x14ac:dyDescent="0.3">
      <c r="A3789" t="e">
        <f ca="1">IF('Семипредметные наборы'!$H69 &gt;=Параметры!$A$2,"{"&amp;'Семипредметные наборы'!A69&amp;", "&amp;'Семипредметные наборы'!B69&amp;", "&amp;'Семипредметные наборы'!C69&amp;", "&amp;'Семипредметные наборы'!D69&amp;", "&amp;'Семипредметные наборы'!E69&amp;", "&amp;'Семипредметные наборы'!G69&amp;"}","")</f>
        <v>#N/A</v>
      </c>
      <c r="B3789" t="e">
        <f ca="1">IF('Семипредметные наборы'!$H69 &gt;=Параметры!$A$2,"{"&amp;'Семипредметные наборы'!F69&amp;"}","")</f>
        <v>#N/A</v>
      </c>
      <c r="C3789" t="e">
        <f ca="1">'Семипредметные наборы'!$H69/COUNT('Список покупок'!$A$2:$A$31)</f>
        <v>#N/A</v>
      </c>
      <c r="D3789" t="e">
        <f ca="1">'Семипредметные наборы'!$H69/INDIRECT(ADDRESS(MATCH(A3789,Таблицы!$AK$3:$AK$212)+1,7,,,Таблицы!$AK$1))</f>
        <v>#N/A</v>
      </c>
      <c r="E3789" s="5" t="e">
        <f t="shared" ca="1" si="59"/>
        <v>#N/A</v>
      </c>
    </row>
    <row r="3790" spans="1:5" hidden="1" x14ac:dyDescent="0.3">
      <c r="A3790" t="e">
        <f ca="1">IF('Семипредметные наборы'!$H70 &gt;=Параметры!$A$2,"{"&amp;'Семипредметные наборы'!A70&amp;", "&amp;'Семипредметные наборы'!B70&amp;", "&amp;'Семипредметные наборы'!C70&amp;", "&amp;'Семипредметные наборы'!D70&amp;", "&amp;'Семипредметные наборы'!E70&amp;", "&amp;'Семипредметные наборы'!G70&amp;"}","")</f>
        <v>#N/A</v>
      </c>
      <c r="B3790" t="e">
        <f ca="1">IF('Семипредметные наборы'!$H70 &gt;=Параметры!$A$2,"{"&amp;'Семипредметные наборы'!F70&amp;"}","")</f>
        <v>#N/A</v>
      </c>
      <c r="C3790" t="e">
        <f ca="1">'Семипредметные наборы'!$H70/COUNT('Список покупок'!$A$2:$A$31)</f>
        <v>#N/A</v>
      </c>
      <c r="D3790" t="e">
        <f ca="1">'Семипредметные наборы'!$H70/INDIRECT(ADDRESS(MATCH(A3790,Таблицы!$AK$3:$AK$212)+1,7,,,Таблицы!$AK$1))</f>
        <v>#N/A</v>
      </c>
      <c r="E3790" s="5" t="e">
        <f t="shared" ca="1" si="59"/>
        <v>#N/A</v>
      </c>
    </row>
    <row r="3791" spans="1:5" hidden="1" x14ac:dyDescent="0.3">
      <c r="A3791" t="e">
        <f ca="1">IF('Семипредметные наборы'!$H71 &gt;=Параметры!$A$2,"{"&amp;'Семипредметные наборы'!A71&amp;", "&amp;'Семипредметные наборы'!B71&amp;", "&amp;'Семипредметные наборы'!C71&amp;", "&amp;'Семипредметные наборы'!D71&amp;", "&amp;'Семипредметные наборы'!E71&amp;", "&amp;'Семипредметные наборы'!G71&amp;"}","")</f>
        <v>#N/A</v>
      </c>
      <c r="B3791" t="e">
        <f ca="1">IF('Семипредметные наборы'!$H71 &gt;=Параметры!$A$2,"{"&amp;'Семипредметные наборы'!F71&amp;"}","")</f>
        <v>#N/A</v>
      </c>
      <c r="C3791" t="e">
        <f ca="1">'Семипредметные наборы'!$H71/COUNT('Список покупок'!$A$2:$A$31)</f>
        <v>#N/A</v>
      </c>
      <c r="D3791" t="e">
        <f ca="1">'Семипредметные наборы'!$H71/INDIRECT(ADDRESS(MATCH(A3791,Таблицы!$AK$3:$AK$212)+1,7,,,Таблицы!$AK$1))</f>
        <v>#N/A</v>
      </c>
      <c r="E3791" s="5" t="e">
        <f t="shared" ca="1" si="59"/>
        <v>#N/A</v>
      </c>
    </row>
    <row r="3792" spans="1:5" hidden="1" x14ac:dyDescent="0.3">
      <c r="A3792" t="e">
        <f ca="1">IF('Семипредметные наборы'!$H72 &gt;=Параметры!$A$2,"{"&amp;'Семипредметные наборы'!A72&amp;", "&amp;'Семипредметные наборы'!B72&amp;", "&amp;'Семипредметные наборы'!C72&amp;", "&amp;'Семипредметные наборы'!D72&amp;", "&amp;'Семипредметные наборы'!E72&amp;", "&amp;'Семипредметные наборы'!G72&amp;"}","")</f>
        <v>#N/A</v>
      </c>
      <c r="B3792" t="e">
        <f ca="1">IF('Семипредметные наборы'!$H72 &gt;=Параметры!$A$2,"{"&amp;'Семипредметные наборы'!F72&amp;"}","")</f>
        <v>#N/A</v>
      </c>
      <c r="C3792" t="e">
        <f ca="1">'Семипредметные наборы'!$H72/COUNT('Список покупок'!$A$2:$A$31)</f>
        <v>#N/A</v>
      </c>
      <c r="D3792" t="e">
        <f ca="1">'Семипредметные наборы'!$H72/INDIRECT(ADDRESS(MATCH(A3792,Таблицы!$AK$3:$AK$212)+1,7,,,Таблицы!$AK$1))</f>
        <v>#N/A</v>
      </c>
      <c r="E3792" s="5" t="e">
        <f t="shared" ca="1" si="59"/>
        <v>#N/A</v>
      </c>
    </row>
    <row r="3793" spans="1:5" hidden="1" x14ac:dyDescent="0.3">
      <c r="A3793" t="e">
        <f ca="1">IF('Семипредметные наборы'!$H73 &gt;=Параметры!$A$2,"{"&amp;'Семипредметные наборы'!A73&amp;", "&amp;'Семипредметные наборы'!B73&amp;", "&amp;'Семипредметные наборы'!C73&amp;", "&amp;'Семипредметные наборы'!D73&amp;", "&amp;'Семипредметные наборы'!E73&amp;", "&amp;'Семипредметные наборы'!G73&amp;"}","")</f>
        <v>#N/A</v>
      </c>
      <c r="B3793" t="e">
        <f ca="1">IF('Семипредметные наборы'!$H73 &gt;=Параметры!$A$2,"{"&amp;'Семипредметные наборы'!F73&amp;"}","")</f>
        <v>#N/A</v>
      </c>
      <c r="C3793" t="e">
        <f ca="1">'Семипредметные наборы'!$H73/COUNT('Список покупок'!$A$2:$A$31)</f>
        <v>#N/A</v>
      </c>
      <c r="D3793" t="e">
        <f ca="1">'Семипредметные наборы'!$H73/INDIRECT(ADDRESS(MATCH(A3793,Таблицы!$AK$3:$AK$212)+1,7,,,Таблицы!$AK$1))</f>
        <v>#N/A</v>
      </c>
      <c r="E3793" s="5" t="e">
        <f t="shared" ca="1" si="59"/>
        <v>#N/A</v>
      </c>
    </row>
    <row r="3794" spans="1:5" hidden="1" x14ac:dyDescent="0.3">
      <c r="A3794" t="e">
        <f ca="1">IF('Семипредметные наборы'!$H74 &gt;=Параметры!$A$2,"{"&amp;'Семипредметные наборы'!A74&amp;", "&amp;'Семипредметные наборы'!B74&amp;", "&amp;'Семипредметные наборы'!C74&amp;", "&amp;'Семипредметные наборы'!D74&amp;", "&amp;'Семипредметные наборы'!E74&amp;", "&amp;'Семипредметные наборы'!G74&amp;"}","")</f>
        <v>#N/A</v>
      </c>
      <c r="B3794" t="e">
        <f ca="1">IF('Семипредметные наборы'!$H74 &gt;=Параметры!$A$2,"{"&amp;'Семипредметные наборы'!F74&amp;"}","")</f>
        <v>#N/A</v>
      </c>
      <c r="C3794" t="e">
        <f ca="1">'Семипредметные наборы'!$H74/COUNT('Список покупок'!$A$2:$A$31)</f>
        <v>#N/A</v>
      </c>
      <c r="D3794" t="e">
        <f ca="1">'Семипредметные наборы'!$H74/INDIRECT(ADDRESS(MATCH(A3794,Таблицы!$AK$3:$AK$212)+1,7,,,Таблицы!$AK$1))</f>
        <v>#N/A</v>
      </c>
      <c r="E3794" s="5" t="e">
        <f t="shared" ca="1" si="59"/>
        <v>#N/A</v>
      </c>
    </row>
    <row r="3795" spans="1:5" hidden="1" x14ac:dyDescent="0.3">
      <c r="A3795" t="e">
        <f ca="1">IF('Семипредметные наборы'!$H75 &gt;=Параметры!$A$2,"{"&amp;'Семипредметные наборы'!A75&amp;", "&amp;'Семипредметные наборы'!B75&amp;", "&amp;'Семипредметные наборы'!C75&amp;", "&amp;'Семипредметные наборы'!D75&amp;", "&amp;'Семипредметные наборы'!E75&amp;", "&amp;'Семипредметные наборы'!G75&amp;"}","")</f>
        <v>#N/A</v>
      </c>
      <c r="B3795" t="e">
        <f ca="1">IF('Семипредметные наборы'!$H75 &gt;=Параметры!$A$2,"{"&amp;'Семипредметные наборы'!F75&amp;"}","")</f>
        <v>#N/A</v>
      </c>
      <c r="C3795" t="e">
        <f ca="1">'Семипредметные наборы'!$H75/COUNT('Список покупок'!$A$2:$A$31)</f>
        <v>#N/A</v>
      </c>
      <c r="D3795" t="e">
        <f ca="1">'Семипредметные наборы'!$H75/INDIRECT(ADDRESS(MATCH(A3795,Таблицы!$AK$3:$AK$212)+1,7,,,Таблицы!$AK$1))</f>
        <v>#N/A</v>
      </c>
      <c r="E3795" s="5" t="e">
        <f t="shared" ca="1" si="59"/>
        <v>#N/A</v>
      </c>
    </row>
    <row r="3796" spans="1:5" hidden="1" x14ac:dyDescent="0.3">
      <c r="A3796" t="e">
        <f ca="1">IF('Семипредметные наборы'!$H76 &gt;=Параметры!$A$2,"{"&amp;'Семипредметные наборы'!A76&amp;", "&amp;'Семипредметные наборы'!B76&amp;", "&amp;'Семипредметные наборы'!C76&amp;", "&amp;'Семипредметные наборы'!D76&amp;", "&amp;'Семипредметные наборы'!E76&amp;", "&amp;'Семипредметные наборы'!G76&amp;"}","")</f>
        <v>#N/A</v>
      </c>
      <c r="B3796" t="e">
        <f ca="1">IF('Семипредметные наборы'!$H76 &gt;=Параметры!$A$2,"{"&amp;'Семипредметные наборы'!F76&amp;"}","")</f>
        <v>#N/A</v>
      </c>
      <c r="C3796" t="e">
        <f ca="1">'Семипредметные наборы'!$H76/COUNT('Список покупок'!$A$2:$A$31)</f>
        <v>#N/A</v>
      </c>
      <c r="D3796" t="e">
        <f ca="1">'Семипредметные наборы'!$H76/INDIRECT(ADDRESS(MATCH(A3796,Таблицы!$AK$3:$AK$212)+1,7,,,Таблицы!$AK$1))</f>
        <v>#N/A</v>
      </c>
      <c r="E3796" s="5" t="e">
        <f t="shared" ca="1" si="59"/>
        <v>#N/A</v>
      </c>
    </row>
    <row r="3797" spans="1:5" hidden="1" x14ac:dyDescent="0.3">
      <c r="A3797" t="e">
        <f ca="1">IF('Семипредметные наборы'!$H77 &gt;=Параметры!$A$2,"{"&amp;'Семипредметные наборы'!A77&amp;", "&amp;'Семипредметные наборы'!B77&amp;", "&amp;'Семипредметные наборы'!C77&amp;", "&amp;'Семипредметные наборы'!D77&amp;", "&amp;'Семипредметные наборы'!E77&amp;", "&amp;'Семипредметные наборы'!G77&amp;"}","")</f>
        <v>#N/A</v>
      </c>
      <c r="B3797" t="e">
        <f ca="1">IF('Семипредметные наборы'!$H77 &gt;=Параметры!$A$2,"{"&amp;'Семипредметные наборы'!F77&amp;"}","")</f>
        <v>#N/A</v>
      </c>
      <c r="C3797" t="e">
        <f ca="1">'Семипредметные наборы'!$H77/COUNT('Список покупок'!$A$2:$A$31)</f>
        <v>#N/A</v>
      </c>
      <c r="D3797" t="e">
        <f ca="1">'Семипредметные наборы'!$H77/INDIRECT(ADDRESS(MATCH(A3797,Таблицы!$AK$3:$AK$212)+1,7,,,Таблицы!$AK$1))</f>
        <v>#N/A</v>
      </c>
      <c r="E3797" s="5" t="e">
        <f t="shared" ca="1" si="59"/>
        <v>#N/A</v>
      </c>
    </row>
    <row r="3798" spans="1:5" hidden="1" x14ac:dyDescent="0.3">
      <c r="A3798" t="e">
        <f ca="1">IF('Семипредметные наборы'!$H78 &gt;=Параметры!$A$2,"{"&amp;'Семипредметные наборы'!A78&amp;", "&amp;'Семипредметные наборы'!B78&amp;", "&amp;'Семипредметные наборы'!C78&amp;", "&amp;'Семипредметные наборы'!D78&amp;", "&amp;'Семипредметные наборы'!E78&amp;", "&amp;'Семипредметные наборы'!G78&amp;"}","")</f>
        <v>#N/A</v>
      </c>
      <c r="B3798" t="e">
        <f ca="1">IF('Семипредметные наборы'!$H78 &gt;=Параметры!$A$2,"{"&amp;'Семипредметные наборы'!F78&amp;"}","")</f>
        <v>#N/A</v>
      </c>
      <c r="C3798" t="e">
        <f ca="1">'Семипредметные наборы'!$H78/COUNT('Список покупок'!$A$2:$A$31)</f>
        <v>#N/A</v>
      </c>
      <c r="D3798" t="e">
        <f ca="1">'Семипредметные наборы'!$H78/INDIRECT(ADDRESS(MATCH(A3798,Таблицы!$AK$3:$AK$212)+1,7,,,Таблицы!$AK$1))</f>
        <v>#N/A</v>
      </c>
      <c r="E3798" s="5" t="e">
        <f t="shared" ca="1" si="59"/>
        <v>#N/A</v>
      </c>
    </row>
    <row r="3799" spans="1:5" hidden="1" x14ac:dyDescent="0.3">
      <c r="A3799" t="e">
        <f ca="1">IF('Семипредметные наборы'!$H79 &gt;=Параметры!$A$2,"{"&amp;'Семипредметные наборы'!A79&amp;", "&amp;'Семипредметные наборы'!B79&amp;", "&amp;'Семипредметные наборы'!C79&amp;", "&amp;'Семипредметные наборы'!D79&amp;", "&amp;'Семипредметные наборы'!E79&amp;", "&amp;'Семипредметные наборы'!G79&amp;"}","")</f>
        <v>#N/A</v>
      </c>
      <c r="B3799" t="e">
        <f ca="1">IF('Семипредметные наборы'!$H79 &gt;=Параметры!$A$2,"{"&amp;'Семипредметные наборы'!F79&amp;"}","")</f>
        <v>#N/A</v>
      </c>
      <c r="C3799" t="e">
        <f ca="1">'Семипредметные наборы'!$H79/COUNT('Список покупок'!$A$2:$A$31)</f>
        <v>#N/A</v>
      </c>
      <c r="D3799" t="e">
        <f ca="1">'Семипредметные наборы'!$H79/INDIRECT(ADDRESS(MATCH(A3799,Таблицы!$AK$3:$AK$212)+1,7,,,Таблицы!$AK$1))</f>
        <v>#N/A</v>
      </c>
      <c r="E3799" s="5" t="e">
        <f t="shared" ca="1" si="59"/>
        <v>#N/A</v>
      </c>
    </row>
    <row r="3800" spans="1:5" hidden="1" x14ac:dyDescent="0.3">
      <c r="A3800" t="e">
        <f ca="1">IF('Семипредметные наборы'!$H80 &gt;=Параметры!$A$2,"{"&amp;'Семипредметные наборы'!A80&amp;", "&amp;'Семипредметные наборы'!B80&amp;", "&amp;'Семипредметные наборы'!C80&amp;", "&amp;'Семипредметные наборы'!D80&amp;", "&amp;'Семипредметные наборы'!E80&amp;", "&amp;'Семипредметные наборы'!G80&amp;"}","")</f>
        <v>#N/A</v>
      </c>
      <c r="B3800" t="e">
        <f ca="1">IF('Семипредметные наборы'!$H80 &gt;=Параметры!$A$2,"{"&amp;'Семипредметные наборы'!F80&amp;"}","")</f>
        <v>#N/A</v>
      </c>
      <c r="C3800" t="e">
        <f ca="1">'Семипредметные наборы'!$H80/COUNT('Список покупок'!$A$2:$A$31)</f>
        <v>#N/A</v>
      </c>
      <c r="D3800" t="e">
        <f ca="1">'Семипредметные наборы'!$H80/INDIRECT(ADDRESS(MATCH(A3800,Таблицы!$AK$3:$AK$212)+1,7,,,Таблицы!$AK$1))</f>
        <v>#N/A</v>
      </c>
      <c r="E3800" s="5" t="e">
        <f t="shared" ca="1" si="59"/>
        <v>#N/A</v>
      </c>
    </row>
    <row r="3801" spans="1:5" hidden="1" x14ac:dyDescent="0.3">
      <c r="A3801" t="e">
        <f ca="1">IF('Семипредметные наборы'!$H81 &gt;=Параметры!$A$2,"{"&amp;'Семипредметные наборы'!A81&amp;", "&amp;'Семипредметные наборы'!B81&amp;", "&amp;'Семипредметные наборы'!C81&amp;", "&amp;'Семипредметные наборы'!D81&amp;", "&amp;'Семипредметные наборы'!E81&amp;", "&amp;'Семипредметные наборы'!G81&amp;"}","")</f>
        <v>#N/A</v>
      </c>
      <c r="B3801" t="e">
        <f ca="1">IF('Семипредметные наборы'!$H81 &gt;=Параметры!$A$2,"{"&amp;'Семипредметные наборы'!F81&amp;"}","")</f>
        <v>#N/A</v>
      </c>
      <c r="C3801" t="e">
        <f ca="1">'Семипредметные наборы'!$H81/COUNT('Список покупок'!$A$2:$A$31)</f>
        <v>#N/A</v>
      </c>
      <c r="D3801" t="e">
        <f ca="1">'Семипредметные наборы'!$H81/INDIRECT(ADDRESS(MATCH(A3801,Таблицы!$AK$3:$AK$212)+1,7,,,Таблицы!$AK$1))</f>
        <v>#N/A</v>
      </c>
      <c r="E3801" s="5" t="e">
        <f t="shared" ca="1" si="59"/>
        <v>#N/A</v>
      </c>
    </row>
    <row r="3802" spans="1:5" hidden="1" x14ac:dyDescent="0.3">
      <c r="A3802" t="e">
        <f ca="1">IF('Семипредметные наборы'!$H82 &gt;=Параметры!$A$2,"{"&amp;'Семипредметные наборы'!A82&amp;", "&amp;'Семипредметные наборы'!B82&amp;", "&amp;'Семипредметные наборы'!C82&amp;", "&amp;'Семипредметные наборы'!D82&amp;", "&amp;'Семипредметные наборы'!E82&amp;", "&amp;'Семипредметные наборы'!G82&amp;"}","")</f>
        <v>#N/A</v>
      </c>
      <c r="B3802" t="e">
        <f ca="1">IF('Семипредметные наборы'!$H82 &gt;=Параметры!$A$2,"{"&amp;'Семипредметные наборы'!F82&amp;"}","")</f>
        <v>#N/A</v>
      </c>
      <c r="C3802" t="e">
        <f ca="1">'Семипредметные наборы'!$H82/COUNT('Список покупок'!$A$2:$A$31)</f>
        <v>#N/A</v>
      </c>
      <c r="D3802" t="e">
        <f ca="1">'Семипредметные наборы'!$H82/INDIRECT(ADDRESS(MATCH(A3802,Таблицы!$AK$3:$AK$212)+1,7,,,Таблицы!$AK$1))</f>
        <v>#N/A</v>
      </c>
      <c r="E3802" s="5" t="e">
        <f t="shared" ca="1" si="59"/>
        <v>#N/A</v>
      </c>
    </row>
    <row r="3803" spans="1:5" hidden="1" x14ac:dyDescent="0.3">
      <c r="A3803" t="e">
        <f ca="1">IF('Семипредметные наборы'!$H83 &gt;=Параметры!$A$2,"{"&amp;'Семипредметные наборы'!A83&amp;", "&amp;'Семипредметные наборы'!B83&amp;", "&amp;'Семипредметные наборы'!C83&amp;", "&amp;'Семипредметные наборы'!D83&amp;", "&amp;'Семипредметные наборы'!E83&amp;", "&amp;'Семипредметные наборы'!G83&amp;"}","")</f>
        <v>#N/A</v>
      </c>
      <c r="B3803" t="e">
        <f ca="1">IF('Семипредметные наборы'!$H83 &gt;=Параметры!$A$2,"{"&amp;'Семипредметные наборы'!F83&amp;"}","")</f>
        <v>#N/A</v>
      </c>
      <c r="C3803" t="e">
        <f ca="1">'Семипредметные наборы'!$H83/COUNT('Список покупок'!$A$2:$A$31)</f>
        <v>#N/A</v>
      </c>
      <c r="D3803" t="e">
        <f ca="1">'Семипредметные наборы'!$H83/INDIRECT(ADDRESS(MATCH(A3803,Таблицы!$AK$3:$AK$212)+1,7,,,Таблицы!$AK$1))</f>
        <v>#N/A</v>
      </c>
      <c r="E3803" s="5" t="e">
        <f t="shared" ca="1" si="59"/>
        <v>#N/A</v>
      </c>
    </row>
    <row r="3804" spans="1:5" hidden="1" x14ac:dyDescent="0.3">
      <c r="A3804" t="e">
        <f ca="1">IF('Семипредметные наборы'!$H84 &gt;=Параметры!$A$2,"{"&amp;'Семипредметные наборы'!A84&amp;", "&amp;'Семипредметные наборы'!B84&amp;", "&amp;'Семипредметные наборы'!C84&amp;", "&amp;'Семипредметные наборы'!D84&amp;", "&amp;'Семипредметные наборы'!E84&amp;", "&amp;'Семипредметные наборы'!G84&amp;"}","")</f>
        <v>#N/A</v>
      </c>
      <c r="B3804" t="e">
        <f ca="1">IF('Семипредметные наборы'!$H84 &gt;=Параметры!$A$2,"{"&amp;'Семипредметные наборы'!F84&amp;"}","")</f>
        <v>#N/A</v>
      </c>
      <c r="C3804" t="e">
        <f ca="1">'Семипредметные наборы'!$H84/COUNT('Список покупок'!$A$2:$A$31)</f>
        <v>#N/A</v>
      </c>
      <c r="D3804" t="e">
        <f ca="1">'Семипредметные наборы'!$H84/INDIRECT(ADDRESS(MATCH(A3804,Таблицы!$AK$3:$AK$212)+1,7,,,Таблицы!$AK$1))</f>
        <v>#N/A</v>
      </c>
      <c r="E3804" s="5" t="e">
        <f t="shared" ca="1" si="59"/>
        <v>#N/A</v>
      </c>
    </row>
    <row r="3805" spans="1:5" hidden="1" x14ac:dyDescent="0.3">
      <c r="A3805" t="e">
        <f ca="1">IF('Семипредметные наборы'!$H85 &gt;=Параметры!$A$2,"{"&amp;'Семипредметные наборы'!A85&amp;", "&amp;'Семипредметные наборы'!B85&amp;", "&amp;'Семипредметные наборы'!C85&amp;", "&amp;'Семипредметные наборы'!D85&amp;", "&amp;'Семипредметные наборы'!E85&amp;", "&amp;'Семипредметные наборы'!G85&amp;"}","")</f>
        <v>#N/A</v>
      </c>
      <c r="B3805" t="e">
        <f ca="1">IF('Семипредметные наборы'!$H85 &gt;=Параметры!$A$2,"{"&amp;'Семипредметные наборы'!F85&amp;"}","")</f>
        <v>#N/A</v>
      </c>
      <c r="C3805" t="e">
        <f ca="1">'Семипредметные наборы'!$H85/COUNT('Список покупок'!$A$2:$A$31)</f>
        <v>#N/A</v>
      </c>
      <c r="D3805" t="e">
        <f ca="1">'Семипредметные наборы'!$H85/INDIRECT(ADDRESS(MATCH(A3805,Таблицы!$AK$3:$AK$212)+1,7,,,Таблицы!$AK$1))</f>
        <v>#N/A</v>
      </c>
      <c r="E3805" s="5" t="e">
        <f t="shared" ca="1" si="59"/>
        <v>#N/A</v>
      </c>
    </row>
    <row r="3806" spans="1:5" hidden="1" x14ac:dyDescent="0.3">
      <c r="A3806" t="e">
        <f ca="1">IF('Семипредметные наборы'!$H86 &gt;=Параметры!$A$2,"{"&amp;'Семипредметные наборы'!A86&amp;", "&amp;'Семипредметные наборы'!B86&amp;", "&amp;'Семипредметные наборы'!C86&amp;", "&amp;'Семипредметные наборы'!D86&amp;", "&amp;'Семипредметные наборы'!E86&amp;", "&amp;'Семипредметные наборы'!G86&amp;"}","")</f>
        <v>#N/A</v>
      </c>
      <c r="B3806" t="e">
        <f ca="1">IF('Семипредметные наборы'!$H86 &gt;=Параметры!$A$2,"{"&amp;'Семипредметные наборы'!F86&amp;"}","")</f>
        <v>#N/A</v>
      </c>
      <c r="C3806" t="e">
        <f ca="1">'Семипредметные наборы'!$H86/COUNT('Список покупок'!$A$2:$A$31)</f>
        <v>#N/A</v>
      </c>
      <c r="D3806" t="e">
        <f ca="1">'Семипредметные наборы'!$H86/INDIRECT(ADDRESS(MATCH(A3806,Таблицы!$AK$3:$AK$212)+1,7,,,Таблицы!$AK$1))</f>
        <v>#N/A</v>
      </c>
      <c r="E3806" s="5" t="e">
        <f t="shared" ca="1" si="59"/>
        <v>#N/A</v>
      </c>
    </row>
    <row r="3807" spans="1:5" hidden="1" x14ac:dyDescent="0.3">
      <c r="A3807" t="e">
        <f ca="1">IF('Семипредметные наборы'!$H87 &gt;=Параметры!$A$2,"{"&amp;'Семипредметные наборы'!A87&amp;", "&amp;'Семипредметные наборы'!B87&amp;", "&amp;'Семипредметные наборы'!C87&amp;", "&amp;'Семипредметные наборы'!D87&amp;", "&amp;'Семипредметные наборы'!E87&amp;", "&amp;'Семипредметные наборы'!G87&amp;"}","")</f>
        <v>#N/A</v>
      </c>
      <c r="B3807" t="e">
        <f ca="1">IF('Семипредметные наборы'!$H87 &gt;=Параметры!$A$2,"{"&amp;'Семипредметные наборы'!F87&amp;"}","")</f>
        <v>#N/A</v>
      </c>
      <c r="C3807" t="e">
        <f ca="1">'Семипредметные наборы'!$H87/COUNT('Список покупок'!$A$2:$A$31)</f>
        <v>#N/A</v>
      </c>
      <c r="D3807" t="e">
        <f ca="1">'Семипредметные наборы'!$H87/INDIRECT(ADDRESS(MATCH(A3807,Таблицы!$AK$3:$AK$212)+1,7,,,Таблицы!$AK$1))</f>
        <v>#N/A</v>
      </c>
      <c r="E3807" s="5" t="e">
        <f t="shared" ca="1" si="59"/>
        <v>#N/A</v>
      </c>
    </row>
    <row r="3808" spans="1:5" hidden="1" x14ac:dyDescent="0.3">
      <c r="A3808" t="e">
        <f ca="1">IF('Семипредметные наборы'!$H88 &gt;=Параметры!$A$2,"{"&amp;'Семипредметные наборы'!A88&amp;", "&amp;'Семипредметные наборы'!B88&amp;", "&amp;'Семипредметные наборы'!C88&amp;", "&amp;'Семипредметные наборы'!D88&amp;", "&amp;'Семипредметные наборы'!E88&amp;", "&amp;'Семипредметные наборы'!G88&amp;"}","")</f>
        <v>#N/A</v>
      </c>
      <c r="B3808" t="e">
        <f ca="1">IF('Семипредметные наборы'!$H88 &gt;=Параметры!$A$2,"{"&amp;'Семипредметные наборы'!F88&amp;"}","")</f>
        <v>#N/A</v>
      </c>
      <c r="C3808" t="e">
        <f ca="1">'Семипредметные наборы'!$H88/COUNT('Список покупок'!$A$2:$A$31)</f>
        <v>#N/A</v>
      </c>
      <c r="D3808" t="e">
        <f ca="1">'Семипредметные наборы'!$H88/INDIRECT(ADDRESS(MATCH(A3808,Таблицы!$AK$3:$AK$212)+1,7,,,Таблицы!$AK$1))</f>
        <v>#N/A</v>
      </c>
      <c r="E3808" s="5" t="e">
        <f t="shared" ca="1" si="59"/>
        <v>#N/A</v>
      </c>
    </row>
    <row r="3809" spans="1:5" hidden="1" x14ac:dyDescent="0.3">
      <c r="A3809" t="e">
        <f ca="1">IF('Семипредметные наборы'!$H89 &gt;=Параметры!$A$2,"{"&amp;'Семипредметные наборы'!A89&amp;", "&amp;'Семипредметные наборы'!B89&amp;", "&amp;'Семипредметные наборы'!C89&amp;", "&amp;'Семипредметные наборы'!D89&amp;", "&amp;'Семипредметные наборы'!E89&amp;", "&amp;'Семипредметные наборы'!G89&amp;"}","")</f>
        <v>#N/A</v>
      </c>
      <c r="B3809" t="e">
        <f ca="1">IF('Семипредметные наборы'!$H89 &gt;=Параметры!$A$2,"{"&amp;'Семипредметные наборы'!F89&amp;"}","")</f>
        <v>#N/A</v>
      </c>
      <c r="C3809" t="e">
        <f ca="1">'Семипредметные наборы'!$H89/COUNT('Список покупок'!$A$2:$A$31)</f>
        <v>#N/A</v>
      </c>
      <c r="D3809" t="e">
        <f ca="1">'Семипредметные наборы'!$H89/INDIRECT(ADDRESS(MATCH(A3809,Таблицы!$AK$3:$AK$212)+1,7,,,Таблицы!$AK$1))</f>
        <v>#N/A</v>
      </c>
      <c r="E3809" s="5" t="e">
        <f t="shared" ca="1" si="59"/>
        <v>#N/A</v>
      </c>
    </row>
    <row r="3810" spans="1:5" hidden="1" x14ac:dyDescent="0.3">
      <c r="A3810" t="e">
        <f ca="1">IF('Семипредметные наборы'!$H90 &gt;=Параметры!$A$2,"{"&amp;'Семипредметные наборы'!A90&amp;", "&amp;'Семипредметные наборы'!B90&amp;", "&amp;'Семипредметные наборы'!C90&amp;", "&amp;'Семипредметные наборы'!D90&amp;", "&amp;'Семипредметные наборы'!E90&amp;", "&amp;'Семипредметные наборы'!G90&amp;"}","")</f>
        <v>#N/A</v>
      </c>
      <c r="B3810" t="e">
        <f ca="1">IF('Семипредметные наборы'!$H90 &gt;=Параметры!$A$2,"{"&amp;'Семипредметные наборы'!F90&amp;"}","")</f>
        <v>#N/A</v>
      </c>
      <c r="C3810" t="e">
        <f ca="1">'Семипредметные наборы'!$H90/COUNT('Список покупок'!$A$2:$A$31)</f>
        <v>#N/A</v>
      </c>
      <c r="D3810" t="e">
        <f ca="1">'Семипредметные наборы'!$H90/INDIRECT(ADDRESS(MATCH(A3810,Таблицы!$AK$3:$AK$212)+1,7,,,Таблицы!$AK$1))</f>
        <v>#N/A</v>
      </c>
      <c r="E3810" s="5" t="e">
        <f t="shared" ca="1" si="59"/>
        <v>#N/A</v>
      </c>
    </row>
    <row r="3811" spans="1:5" hidden="1" x14ac:dyDescent="0.3">
      <c r="A3811" t="e">
        <f ca="1">IF('Семипредметные наборы'!$H91 &gt;=Параметры!$A$2,"{"&amp;'Семипредметные наборы'!A91&amp;", "&amp;'Семипредметные наборы'!B91&amp;", "&amp;'Семипредметные наборы'!C91&amp;", "&amp;'Семипредметные наборы'!D91&amp;", "&amp;'Семипредметные наборы'!E91&amp;", "&amp;'Семипредметные наборы'!G91&amp;"}","")</f>
        <v>#N/A</v>
      </c>
      <c r="B3811" t="e">
        <f ca="1">IF('Семипредметные наборы'!$H91 &gt;=Параметры!$A$2,"{"&amp;'Семипредметные наборы'!F91&amp;"}","")</f>
        <v>#N/A</v>
      </c>
      <c r="C3811" t="e">
        <f ca="1">'Семипредметные наборы'!$H91/COUNT('Список покупок'!$A$2:$A$31)</f>
        <v>#N/A</v>
      </c>
      <c r="D3811" t="e">
        <f ca="1">'Семипредметные наборы'!$H91/INDIRECT(ADDRESS(MATCH(A3811,Таблицы!$AK$3:$AK$212)+1,7,,,Таблицы!$AK$1))</f>
        <v>#N/A</v>
      </c>
      <c r="E3811" s="5" t="e">
        <f t="shared" ca="1" si="59"/>
        <v>#N/A</v>
      </c>
    </row>
    <row r="3812" spans="1:5" hidden="1" x14ac:dyDescent="0.3">
      <c r="A3812" t="e">
        <f ca="1">IF('Семипредметные наборы'!$H92 &gt;=Параметры!$A$2,"{"&amp;'Семипредметные наборы'!A92&amp;", "&amp;'Семипредметные наборы'!B92&amp;", "&amp;'Семипредметные наборы'!C92&amp;", "&amp;'Семипредметные наборы'!D92&amp;", "&amp;'Семипредметные наборы'!E92&amp;", "&amp;'Семипредметные наборы'!G92&amp;"}","")</f>
        <v>#N/A</v>
      </c>
      <c r="B3812" t="e">
        <f ca="1">IF('Семипредметные наборы'!$H92 &gt;=Параметры!$A$2,"{"&amp;'Семипредметные наборы'!F92&amp;"}","")</f>
        <v>#N/A</v>
      </c>
      <c r="C3812" t="e">
        <f ca="1">'Семипредметные наборы'!$H92/COUNT('Список покупок'!$A$2:$A$31)</f>
        <v>#N/A</v>
      </c>
      <c r="D3812" t="e">
        <f ca="1">'Семипредметные наборы'!$H92/INDIRECT(ADDRESS(MATCH(A3812,Таблицы!$AK$3:$AK$212)+1,7,,,Таблицы!$AK$1))</f>
        <v>#N/A</v>
      </c>
      <c r="E3812" s="5" t="e">
        <f t="shared" ca="1" si="59"/>
        <v>#N/A</v>
      </c>
    </row>
    <row r="3813" spans="1:5" hidden="1" x14ac:dyDescent="0.3">
      <c r="A3813" t="e">
        <f ca="1">IF('Семипредметные наборы'!$H93 &gt;=Параметры!$A$2,"{"&amp;'Семипредметные наборы'!A93&amp;", "&amp;'Семипредметные наборы'!B93&amp;", "&amp;'Семипредметные наборы'!C93&amp;", "&amp;'Семипредметные наборы'!D93&amp;", "&amp;'Семипредметные наборы'!E93&amp;", "&amp;'Семипредметные наборы'!G93&amp;"}","")</f>
        <v>#N/A</v>
      </c>
      <c r="B3813" t="e">
        <f ca="1">IF('Семипредметные наборы'!$H93 &gt;=Параметры!$A$2,"{"&amp;'Семипредметные наборы'!F93&amp;"}","")</f>
        <v>#N/A</v>
      </c>
      <c r="C3813" t="e">
        <f ca="1">'Семипредметные наборы'!$H93/COUNT('Список покупок'!$A$2:$A$31)</f>
        <v>#N/A</v>
      </c>
      <c r="D3813" t="e">
        <f ca="1">'Семипредметные наборы'!$H93/INDIRECT(ADDRESS(MATCH(A3813,Таблицы!$AK$3:$AK$212)+1,7,,,Таблицы!$AK$1))</f>
        <v>#N/A</v>
      </c>
      <c r="E3813" s="5" t="e">
        <f t="shared" ca="1" si="59"/>
        <v>#N/A</v>
      </c>
    </row>
    <row r="3814" spans="1:5" hidden="1" x14ac:dyDescent="0.3">
      <c r="A3814" t="e">
        <f ca="1">IF('Семипредметные наборы'!$H94 &gt;=Параметры!$A$2,"{"&amp;'Семипредметные наборы'!A94&amp;", "&amp;'Семипредметные наборы'!B94&amp;", "&amp;'Семипредметные наборы'!C94&amp;", "&amp;'Семипредметные наборы'!D94&amp;", "&amp;'Семипредметные наборы'!E94&amp;", "&amp;'Семипредметные наборы'!G94&amp;"}","")</f>
        <v>#N/A</v>
      </c>
      <c r="B3814" t="e">
        <f ca="1">IF('Семипредметные наборы'!$H94 &gt;=Параметры!$A$2,"{"&amp;'Семипредметные наборы'!F94&amp;"}","")</f>
        <v>#N/A</v>
      </c>
      <c r="C3814" t="e">
        <f ca="1">'Семипредметные наборы'!$H94/COUNT('Список покупок'!$A$2:$A$31)</f>
        <v>#N/A</v>
      </c>
      <c r="D3814" t="e">
        <f ca="1">'Семипредметные наборы'!$H94/INDIRECT(ADDRESS(MATCH(A3814,Таблицы!$AK$3:$AK$212)+1,7,,,Таблицы!$AK$1))</f>
        <v>#N/A</v>
      </c>
      <c r="E3814" s="5" t="e">
        <f t="shared" ca="1" si="59"/>
        <v>#N/A</v>
      </c>
    </row>
    <row r="3815" spans="1:5" hidden="1" x14ac:dyDescent="0.3">
      <c r="A3815" t="e">
        <f ca="1">IF('Семипредметные наборы'!$H95 &gt;=Параметры!$A$2,"{"&amp;'Семипредметные наборы'!A95&amp;", "&amp;'Семипредметные наборы'!B95&amp;", "&amp;'Семипредметные наборы'!C95&amp;", "&amp;'Семипредметные наборы'!D95&amp;", "&amp;'Семипредметные наборы'!E95&amp;", "&amp;'Семипредметные наборы'!G95&amp;"}","")</f>
        <v>#N/A</v>
      </c>
      <c r="B3815" t="e">
        <f ca="1">IF('Семипредметные наборы'!$H95 &gt;=Параметры!$A$2,"{"&amp;'Семипредметные наборы'!F95&amp;"}","")</f>
        <v>#N/A</v>
      </c>
      <c r="C3815" t="e">
        <f ca="1">'Семипредметные наборы'!$H95/COUNT('Список покупок'!$A$2:$A$31)</f>
        <v>#N/A</v>
      </c>
      <c r="D3815" t="e">
        <f ca="1">'Семипредметные наборы'!$H95/INDIRECT(ADDRESS(MATCH(A3815,Таблицы!$AK$3:$AK$212)+1,7,,,Таблицы!$AK$1))</f>
        <v>#N/A</v>
      </c>
      <c r="E3815" s="5" t="e">
        <f t="shared" ca="1" si="59"/>
        <v>#N/A</v>
      </c>
    </row>
    <row r="3816" spans="1:5" hidden="1" x14ac:dyDescent="0.3">
      <c r="A3816" t="e">
        <f ca="1">IF('Семипредметные наборы'!$H96 &gt;=Параметры!$A$2,"{"&amp;'Семипредметные наборы'!A96&amp;", "&amp;'Семипредметные наборы'!B96&amp;", "&amp;'Семипредметные наборы'!C96&amp;", "&amp;'Семипредметные наборы'!D96&amp;", "&amp;'Семипредметные наборы'!E96&amp;", "&amp;'Семипредметные наборы'!G96&amp;"}","")</f>
        <v>#N/A</v>
      </c>
      <c r="B3816" t="e">
        <f ca="1">IF('Семипредметные наборы'!$H96 &gt;=Параметры!$A$2,"{"&amp;'Семипредметные наборы'!F96&amp;"}","")</f>
        <v>#N/A</v>
      </c>
      <c r="C3816" t="e">
        <f ca="1">'Семипредметные наборы'!$H96/COUNT('Список покупок'!$A$2:$A$31)</f>
        <v>#N/A</v>
      </c>
      <c r="D3816" t="e">
        <f ca="1">'Семипредметные наборы'!$H96/INDIRECT(ADDRESS(MATCH(A3816,Таблицы!$AK$3:$AK$212)+1,7,,,Таблицы!$AK$1))</f>
        <v>#N/A</v>
      </c>
      <c r="E3816" s="5" t="e">
        <f t="shared" ca="1" si="59"/>
        <v>#N/A</v>
      </c>
    </row>
    <row r="3817" spans="1:5" hidden="1" x14ac:dyDescent="0.3">
      <c r="A3817" t="e">
        <f ca="1">IF('Семипредметные наборы'!$H97 &gt;=Параметры!$A$2,"{"&amp;'Семипредметные наборы'!A97&amp;", "&amp;'Семипредметные наборы'!B97&amp;", "&amp;'Семипредметные наборы'!C97&amp;", "&amp;'Семипредметные наборы'!D97&amp;", "&amp;'Семипредметные наборы'!E97&amp;", "&amp;'Семипредметные наборы'!G97&amp;"}","")</f>
        <v>#N/A</v>
      </c>
      <c r="B3817" t="e">
        <f ca="1">IF('Семипредметные наборы'!$H97 &gt;=Параметры!$A$2,"{"&amp;'Семипредметные наборы'!F97&amp;"}","")</f>
        <v>#N/A</v>
      </c>
      <c r="C3817" t="e">
        <f ca="1">'Семипредметные наборы'!$H97/COUNT('Список покупок'!$A$2:$A$31)</f>
        <v>#N/A</v>
      </c>
      <c r="D3817" t="e">
        <f ca="1">'Семипредметные наборы'!$H97/INDIRECT(ADDRESS(MATCH(A3817,Таблицы!$AK$3:$AK$212)+1,7,,,Таблицы!$AK$1))</f>
        <v>#N/A</v>
      </c>
      <c r="E3817" s="5" t="e">
        <f t="shared" ca="1" si="59"/>
        <v>#N/A</v>
      </c>
    </row>
    <row r="3818" spans="1:5" hidden="1" x14ac:dyDescent="0.3">
      <c r="A3818" t="e">
        <f ca="1">IF('Семипредметные наборы'!$H98 &gt;=Параметры!$A$2,"{"&amp;'Семипредметные наборы'!A98&amp;", "&amp;'Семипредметные наборы'!B98&amp;", "&amp;'Семипредметные наборы'!C98&amp;", "&amp;'Семипредметные наборы'!D98&amp;", "&amp;'Семипредметные наборы'!E98&amp;", "&amp;'Семипредметные наборы'!G98&amp;"}","")</f>
        <v>#N/A</v>
      </c>
      <c r="B3818" t="e">
        <f ca="1">IF('Семипредметные наборы'!$H98 &gt;=Параметры!$A$2,"{"&amp;'Семипредметные наборы'!F98&amp;"}","")</f>
        <v>#N/A</v>
      </c>
      <c r="C3818" t="e">
        <f ca="1">'Семипредметные наборы'!$H98/COUNT('Список покупок'!$A$2:$A$31)</f>
        <v>#N/A</v>
      </c>
      <c r="D3818" t="e">
        <f ca="1">'Семипредметные наборы'!$H98/INDIRECT(ADDRESS(MATCH(A3818,Таблицы!$AK$3:$AK$212)+1,7,,,Таблицы!$AK$1))</f>
        <v>#N/A</v>
      </c>
      <c r="E3818" s="5" t="e">
        <f t="shared" ca="1" si="59"/>
        <v>#N/A</v>
      </c>
    </row>
    <row r="3819" spans="1:5" hidden="1" x14ac:dyDescent="0.3">
      <c r="A3819" t="e">
        <f ca="1">IF('Семипредметные наборы'!$H99 &gt;=Параметры!$A$2,"{"&amp;'Семипредметные наборы'!A99&amp;", "&amp;'Семипредметные наборы'!B99&amp;", "&amp;'Семипредметные наборы'!C99&amp;", "&amp;'Семипредметные наборы'!D99&amp;", "&amp;'Семипредметные наборы'!E99&amp;", "&amp;'Семипредметные наборы'!G99&amp;"}","")</f>
        <v>#N/A</v>
      </c>
      <c r="B3819" t="e">
        <f ca="1">IF('Семипредметные наборы'!$H99 &gt;=Параметры!$A$2,"{"&amp;'Семипредметные наборы'!F99&amp;"}","")</f>
        <v>#N/A</v>
      </c>
      <c r="C3819" t="e">
        <f ca="1">'Семипредметные наборы'!$H99/COUNT('Список покупок'!$A$2:$A$31)</f>
        <v>#N/A</v>
      </c>
      <c r="D3819" t="e">
        <f ca="1">'Семипредметные наборы'!$H99/INDIRECT(ADDRESS(MATCH(A3819,Таблицы!$AK$3:$AK$212)+1,7,,,Таблицы!$AK$1))</f>
        <v>#N/A</v>
      </c>
      <c r="E3819" s="5" t="e">
        <f t="shared" ca="1" si="59"/>
        <v>#N/A</v>
      </c>
    </row>
    <row r="3820" spans="1:5" hidden="1" x14ac:dyDescent="0.3">
      <c r="A3820" t="e">
        <f ca="1">IF('Семипредметные наборы'!$H100 &gt;=Параметры!$A$2,"{"&amp;'Семипредметные наборы'!A100&amp;", "&amp;'Семипредметные наборы'!B100&amp;", "&amp;'Семипредметные наборы'!C100&amp;", "&amp;'Семипредметные наборы'!D100&amp;", "&amp;'Семипредметные наборы'!E100&amp;", "&amp;'Семипредметные наборы'!G100&amp;"}","")</f>
        <v>#N/A</v>
      </c>
      <c r="B3820" t="e">
        <f ca="1">IF('Семипредметные наборы'!$H100 &gt;=Параметры!$A$2,"{"&amp;'Семипредметные наборы'!F100&amp;"}","")</f>
        <v>#N/A</v>
      </c>
      <c r="C3820" t="e">
        <f ca="1">'Семипредметные наборы'!$H100/COUNT('Список покупок'!$A$2:$A$31)</f>
        <v>#N/A</v>
      </c>
      <c r="D3820" t="e">
        <f ca="1">'Семипредметные наборы'!$H100/INDIRECT(ADDRESS(MATCH(A3820,Таблицы!$AK$3:$AK$212)+1,7,,,Таблицы!$AK$1))</f>
        <v>#N/A</v>
      </c>
      <c r="E3820" s="5" t="e">
        <f t="shared" ca="1" si="59"/>
        <v>#N/A</v>
      </c>
    </row>
    <row r="3821" spans="1:5" hidden="1" x14ac:dyDescent="0.3">
      <c r="A3821" t="e">
        <f ca="1">IF('Семипредметные наборы'!$H101 &gt;=Параметры!$A$2,"{"&amp;'Семипредметные наборы'!A101&amp;", "&amp;'Семипредметные наборы'!B101&amp;", "&amp;'Семипредметные наборы'!C101&amp;", "&amp;'Семипредметные наборы'!D101&amp;", "&amp;'Семипредметные наборы'!E101&amp;", "&amp;'Семипредметные наборы'!G101&amp;"}","")</f>
        <v>#N/A</v>
      </c>
      <c r="B3821" t="e">
        <f ca="1">IF('Семипредметные наборы'!$H101 &gt;=Параметры!$A$2,"{"&amp;'Семипредметные наборы'!F101&amp;"}","")</f>
        <v>#N/A</v>
      </c>
      <c r="C3821" t="e">
        <f ca="1">'Семипредметные наборы'!$H101/COUNT('Список покупок'!$A$2:$A$31)</f>
        <v>#N/A</v>
      </c>
      <c r="D3821" t="e">
        <f ca="1">'Семипредметные наборы'!$H101/INDIRECT(ADDRESS(MATCH(A3821,Таблицы!$AK$3:$AK$212)+1,7,,,Таблицы!$AK$1))</f>
        <v>#N/A</v>
      </c>
      <c r="E3821" s="5" t="e">
        <f t="shared" ca="1" si="59"/>
        <v>#N/A</v>
      </c>
    </row>
    <row r="3822" spans="1:5" hidden="1" x14ac:dyDescent="0.3">
      <c r="A3822" t="e">
        <f ca="1">IF('Семипредметные наборы'!$H102 &gt;=Параметры!$A$2,"{"&amp;'Семипредметные наборы'!A102&amp;", "&amp;'Семипредметные наборы'!B102&amp;", "&amp;'Семипредметные наборы'!C102&amp;", "&amp;'Семипредметные наборы'!D102&amp;", "&amp;'Семипредметные наборы'!E102&amp;", "&amp;'Семипредметные наборы'!G102&amp;"}","")</f>
        <v>#N/A</v>
      </c>
      <c r="B3822" t="e">
        <f ca="1">IF('Семипредметные наборы'!$H102 &gt;=Параметры!$A$2,"{"&amp;'Семипредметные наборы'!F102&amp;"}","")</f>
        <v>#N/A</v>
      </c>
      <c r="C3822" t="e">
        <f ca="1">'Семипредметные наборы'!$H102/COUNT('Список покупок'!$A$2:$A$31)</f>
        <v>#N/A</v>
      </c>
      <c r="D3822" t="e">
        <f ca="1">'Семипредметные наборы'!$H102/INDIRECT(ADDRESS(MATCH(A3822,Таблицы!$AK$3:$AK$212)+1,7,,,Таблицы!$AK$1))</f>
        <v>#N/A</v>
      </c>
      <c r="E3822" s="5" t="e">
        <f t="shared" ca="1" si="59"/>
        <v>#N/A</v>
      </c>
    </row>
    <row r="3823" spans="1:5" hidden="1" x14ac:dyDescent="0.3">
      <c r="A3823" t="e">
        <f ca="1">IF('Семипредметные наборы'!$H103 &gt;=Параметры!$A$2,"{"&amp;'Семипредметные наборы'!A103&amp;", "&amp;'Семипредметные наборы'!B103&amp;", "&amp;'Семипредметные наборы'!C103&amp;", "&amp;'Семипредметные наборы'!D103&amp;", "&amp;'Семипредметные наборы'!E103&amp;", "&amp;'Семипредметные наборы'!G103&amp;"}","")</f>
        <v>#N/A</v>
      </c>
      <c r="B3823" t="e">
        <f ca="1">IF('Семипредметные наборы'!$H103 &gt;=Параметры!$A$2,"{"&amp;'Семипредметные наборы'!F103&amp;"}","")</f>
        <v>#N/A</v>
      </c>
      <c r="C3823" t="e">
        <f ca="1">'Семипредметные наборы'!$H103/COUNT('Список покупок'!$A$2:$A$31)</f>
        <v>#N/A</v>
      </c>
      <c r="D3823" t="e">
        <f ca="1">'Семипредметные наборы'!$H103/INDIRECT(ADDRESS(MATCH(A3823,Таблицы!$AK$3:$AK$212)+1,7,,,Таблицы!$AK$1))</f>
        <v>#N/A</v>
      </c>
      <c r="E3823" s="5" t="e">
        <f t="shared" ca="1" si="59"/>
        <v>#N/A</v>
      </c>
    </row>
    <row r="3824" spans="1:5" hidden="1" x14ac:dyDescent="0.3">
      <c r="A3824" t="e">
        <f ca="1">IF('Семипредметные наборы'!$H104 &gt;=Параметры!$A$2,"{"&amp;'Семипредметные наборы'!A104&amp;", "&amp;'Семипредметные наборы'!B104&amp;", "&amp;'Семипредметные наборы'!C104&amp;", "&amp;'Семипредметные наборы'!D104&amp;", "&amp;'Семипредметные наборы'!E104&amp;", "&amp;'Семипредметные наборы'!G104&amp;"}","")</f>
        <v>#N/A</v>
      </c>
      <c r="B3824" t="e">
        <f ca="1">IF('Семипредметные наборы'!$H104 &gt;=Параметры!$A$2,"{"&amp;'Семипредметные наборы'!F104&amp;"}","")</f>
        <v>#N/A</v>
      </c>
      <c r="C3824" t="e">
        <f ca="1">'Семипредметные наборы'!$H104/COUNT('Список покупок'!$A$2:$A$31)</f>
        <v>#N/A</v>
      </c>
      <c r="D3824" t="e">
        <f ca="1">'Семипредметные наборы'!$H104/INDIRECT(ADDRESS(MATCH(A3824,Таблицы!$AK$3:$AK$212)+1,7,,,Таблицы!$AK$1))</f>
        <v>#N/A</v>
      </c>
      <c r="E3824" s="5" t="e">
        <f t="shared" ca="1" si="59"/>
        <v>#N/A</v>
      </c>
    </row>
    <row r="3825" spans="1:5" hidden="1" x14ac:dyDescent="0.3">
      <c r="A3825" t="e">
        <f ca="1">IF('Семипредметные наборы'!$H105 &gt;=Параметры!$A$2,"{"&amp;'Семипредметные наборы'!A105&amp;", "&amp;'Семипредметные наборы'!B105&amp;", "&amp;'Семипредметные наборы'!C105&amp;", "&amp;'Семипредметные наборы'!D105&amp;", "&amp;'Семипредметные наборы'!E105&amp;", "&amp;'Семипредметные наборы'!G105&amp;"}","")</f>
        <v>#N/A</v>
      </c>
      <c r="B3825" t="e">
        <f ca="1">IF('Семипредметные наборы'!$H105 &gt;=Параметры!$A$2,"{"&amp;'Семипредметные наборы'!F105&amp;"}","")</f>
        <v>#N/A</v>
      </c>
      <c r="C3825" t="e">
        <f ca="1">'Семипредметные наборы'!$H105/COUNT('Список покупок'!$A$2:$A$31)</f>
        <v>#N/A</v>
      </c>
      <c r="D3825" t="e">
        <f ca="1">'Семипредметные наборы'!$H105/INDIRECT(ADDRESS(MATCH(A3825,Таблицы!$AK$3:$AK$212)+1,7,,,Таблицы!$AK$1))</f>
        <v>#N/A</v>
      </c>
      <c r="E3825" s="5" t="e">
        <f t="shared" ca="1" si="59"/>
        <v>#N/A</v>
      </c>
    </row>
    <row r="3826" spans="1:5" hidden="1" x14ac:dyDescent="0.3">
      <c r="A3826" t="e">
        <f ca="1">IF('Семипредметные наборы'!$H106 &gt;=Параметры!$A$2,"{"&amp;'Семипредметные наборы'!A106&amp;", "&amp;'Семипредметные наборы'!B106&amp;", "&amp;'Семипредметные наборы'!C106&amp;", "&amp;'Семипредметные наборы'!D106&amp;", "&amp;'Семипредметные наборы'!E106&amp;", "&amp;'Семипредметные наборы'!G106&amp;"}","")</f>
        <v>#N/A</v>
      </c>
      <c r="B3826" t="e">
        <f ca="1">IF('Семипредметные наборы'!$H106 &gt;=Параметры!$A$2,"{"&amp;'Семипредметные наборы'!F106&amp;"}","")</f>
        <v>#N/A</v>
      </c>
      <c r="C3826" t="e">
        <f ca="1">'Семипредметные наборы'!$H106/COUNT('Список покупок'!$A$2:$A$31)</f>
        <v>#N/A</v>
      </c>
      <c r="D3826" t="e">
        <f ca="1">'Семипредметные наборы'!$H106/INDIRECT(ADDRESS(MATCH(A3826,Таблицы!$AK$3:$AK$212)+1,7,,,Таблицы!$AK$1))</f>
        <v>#N/A</v>
      </c>
      <c r="E3826" s="5" t="e">
        <f t="shared" ca="1" si="59"/>
        <v>#N/A</v>
      </c>
    </row>
    <row r="3827" spans="1:5" hidden="1" x14ac:dyDescent="0.3">
      <c r="A3827" t="e">
        <f ca="1">IF('Семипредметные наборы'!$H107 &gt;=Параметры!$A$2,"{"&amp;'Семипредметные наборы'!A107&amp;", "&amp;'Семипредметные наборы'!B107&amp;", "&amp;'Семипредметные наборы'!C107&amp;", "&amp;'Семипредметные наборы'!D107&amp;", "&amp;'Семипредметные наборы'!E107&amp;", "&amp;'Семипредметные наборы'!G107&amp;"}","")</f>
        <v>#N/A</v>
      </c>
      <c r="B3827" t="e">
        <f ca="1">IF('Семипредметные наборы'!$H107 &gt;=Параметры!$A$2,"{"&amp;'Семипредметные наборы'!F107&amp;"}","")</f>
        <v>#N/A</v>
      </c>
      <c r="C3827" t="e">
        <f ca="1">'Семипредметные наборы'!$H107/COUNT('Список покупок'!$A$2:$A$31)</f>
        <v>#N/A</v>
      </c>
      <c r="D3827" t="e">
        <f ca="1">'Семипредметные наборы'!$H107/INDIRECT(ADDRESS(MATCH(A3827,Таблицы!$AK$3:$AK$212)+1,7,,,Таблицы!$AK$1))</f>
        <v>#N/A</v>
      </c>
      <c r="E3827" s="5" t="e">
        <f t="shared" ca="1" si="59"/>
        <v>#N/A</v>
      </c>
    </row>
    <row r="3828" spans="1:5" hidden="1" x14ac:dyDescent="0.3">
      <c r="A3828" t="e">
        <f ca="1">IF('Семипредметные наборы'!$H108 &gt;=Параметры!$A$2,"{"&amp;'Семипредметные наборы'!A108&amp;", "&amp;'Семипредметные наборы'!B108&amp;", "&amp;'Семипредметные наборы'!C108&amp;", "&amp;'Семипредметные наборы'!D108&amp;", "&amp;'Семипредметные наборы'!E108&amp;", "&amp;'Семипредметные наборы'!G108&amp;"}","")</f>
        <v>#N/A</v>
      </c>
      <c r="B3828" t="e">
        <f ca="1">IF('Семипредметные наборы'!$H108 &gt;=Параметры!$A$2,"{"&amp;'Семипредметные наборы'!F108&amp;"}","")</f>
        <v>#N/A</v>
      </c>
      <c r="C3828" t="e">
        <f ca="1">'Семипредметные наборы'!$H108/COUNT('Список покупок'!$A$2:$A$31)</f>
        <v>#N/A</v>
      </c>
      <c r="D3828" t="e">
        <f ca="1">'Семипредметные наборы'!$H108/INDIRECT(ADDRESS(MATCH(A3828,Таблицы!$AK$3:$AK$212)+1,7,,,Таблицы!$AK$1))</f>
        <v>#N/A</v>
      </c>
      <c r="E3828" s="5" t="e">
        <f t="shared" ca="1" si="59"/>
        <v>#N/A</v>
      </c>
    </row>
    <row r="3829" spans="1:5" hidden="1" x14ac:dyDescent="0.3">
      <c r="A3829" t="e">
        <f ca="1">IF('Семипредметные наборы'!$H109 &gt;=Параметры!$A$2,"{"&amp;'Семипредметные наборы'!A109&amp;", "&amp;'Семипредметные наборы'!B109&amp;", "&amp;'Семипредметные наборы'!C109&amp;", "&amp;'Семипредметные наборы'!D109&amp;", "&amp;'Семипредметные наборы'!E109&amp;", "&amp;'Семипредметные наборы'!G109&amp;"}","")</f>
        <v>#N/A</v>
      </c>
      <c r="B3829" t="e">
        <f ca="1">IF('Семипредметные наборы'!$H109 &gt;=Параметры!$A$2,"{"&amp;'Семипредметные наборы'!F109&amp;"}","")</f>
        <v>#N/A</v>
      </c>
      <c r="C3829" t="e">
        <f ca="1">'Семипредметные наборы'!$H109/COUNT('Список покупок'!$A$2:$A$31)</f>
        <v>#N/A</v>
      </c>
      <c r="D3829" t="e">
        <f ca="1">'Семипредметные наборы'!$H109/INDIRECT(ADDRESS(MATCH(A3829,Таблицы!$AK$3:$AK$212)+1,7,,,Таблицы!$AK$1))</f>
        <v>#N/A</v>
      </c>
      <c r="E3829" s="5" t="e">
        <f t="shared" ca="1" si="59"/>
        <v>#N/A</v>
      </c>
    </row>
    <row r="3830" spans="1:5" hidden="1" x14ac:dyDescent="0.3">
      <c r="A3830" t="e">
        <f ca="1">IF('Семипредметные наборы'!$H110 &gt;=Параметры!$A$2,"{"&amp;'Семипредметные наборы'!A110&amp;", "&amp;'Семипредметные наборы'!B110&amp;", "&amp;'Семипредметные наборы'!C110&amp;", "&amp;'Семипредметные наборы'!D110&amp;", "&amp;'Семипредметные наборы'!E110&amp;", "&amp;'Семипредметные наборы'!G110&amp;"}","")</f>
        <v>#N/A</v>
      </c>
      <c r="B3830" t="e">
        <f ca="1">IF('Семипредметные наборы'!$H110 &gt;=Параметры!$A$2,"{"&amp;'Семипредметные наборы'!F110&amp;"}","")</f>
        <v>#N/A</v>
      </c>
      <c r="C3830" t="e">
        <f ca="1">'Семипредметные наборы'!$H110/COUNT('Список покупок'!$A$2:$A$31)</f>
        <v>#N/A</v>
      </c>
      <c r="D3830" t="e">
        <f ca="1">'Семипредметные наборы'!$H110/INDIRECT(ADDRESS(MATCH(A3830,Таблицы!$AK$3:$AK$212)+1,7,,,Таблицы!$AK$1))</f>
        <v>#N/A</v>
      </c>
      <c r="E3830" s="5" t="e">
        <f t="shared" ca="1" si="59"/>
        <v>#N/A</v>
      </c>
    </row>
    <row r="3831" spans="1:5" hidden="1" x14ac:dyDescent="0.3">
      <c r="A3831" t="e">
        <f ca="1">IF('Семипредметные наборы'!$H111 &gt;=Параметры!$A$2,"{"&amp;'Семипредметные наборы'!A111&amp;", "&amp;'Семипредметные наборы'!B111&amp;", "&amp;'Семипредметные наборы'!C111&amp;", "&amp;'Семипредметные наборы'!D111&amp;", "&amp;'Семипредметные наборы'!E111&amp;", "&amp;'Семипредметные наборы'!G111&amp;"}","")</f>
        <v>#N/A</v>
      </c>
      <c r="B3831" t="e">
        <f ca="1">IF('Семипредметные наборы'!$H111 &gt;=Параметры!$A$2,"{"&amp;'Семипредметные наборы'!F111&amp;"}","")</f>
        <v>#N/A</v>
      </c>
      <c r="C3831" t="e">
        <f ca="1">'Семипредметные наборы'!$H111/COUNT('Список покупок'!$A$2:$A$31)</f>
        <v>#N/A</v>
      </c>
      <c r="D3831" t="e">
        <f ca="1">'Семипредметные наборы'!$H111/INDIRECT(ADDRESS(MATCH(A3831,Таблицы!$AK$3:$AK$212)+1,7,,,Таблицы!$AK$1))</f>
        <v>#N/A</v>
      </c>
      <c r="E3831" s="5" t="e">
        <f t="shared" ca="1" si="59"/>
        <v>#N/A</v>
      </c>
    </row>
    <row r="3832" spans="1:5" hidden="1" x14ac:dyDescent="0.3">
      <c r="A3832" t="e">
        <f ca="1">IF('Семипредметные наборы'!$H112 &gt;=Параметры!$A$2,"{"&amp;'Семипредметные наборы'!A112&amp;", "&amp;'Семипредметные наборы'!B112&amp;", "&amp;'Семипредметные наборы'!C112&amp;", "&amp;'Семипредметные наборы'!D112&amp;", "&amp;'Семипредметные наборы'!E112&amp;", "&amp;'Семипредметные наборы'!G112&amp;"}","")</f>
        <v>#N/A</v>
      </c>
      <c r="B3832" t="e">
        <f ca="1">IF('Семипредметные наборы'!$H112 &gt;=Параметры!$A$2,"{"&amp;'Семипредметные наборы'!F112&amp;"}","")</f>
        <v>#N/A</v>
      </c>
      <c r="C3832" t="e">
        <f ca="1">'Семипредметные наборы'!$H112/COUNT('Список покупок'!$A$2:$A$31)</f>
        <v>#N/A</v>
      </c>
      <c r="D3832" t="e">
        <f ca="1">'Семипредметные наборы'!$H112/INDIRECT(ADDRESS(MATCH(A3832,Таблицы!$AK$3:$AK$212)+1,7,,,Таблицы!$AK$1))</f>
        <v>#N/A</v>
      </c>
      <c r="E3832" s="5" t="e">
        <f t="shared" ca="1" si="59"/>
        <v>#N/A</v>
      </c>
    </row>
    <row r="3833" spans="1:5" hidden="1" x14ac:dyDescent="0.3">
      <c r="A3833" t="e">
        <f ca="1">IF('Семипредметные наборы'!$H113 &gt;=Параметры!$A$2,"{"&amp;'Семипредметные наборы'!A113&amp;", "&amp;'Семипредметные наборы'!B113&amp;", "&amp;'Семипредметные наборы'!C113&amp;", "&amp;'Семипредметные наборы'!D113&amp;", "&amp;'Семипредметные наборы'!E113&amp;", "&amp;'Семипредметные наборы'!G113&amp;"}","")</f>
        <v>#N/A</v>
      </c>
      <c r="B3833" t="e">
        <f ca="1">IF('Семипредметные наборы'!$H113 &gt;=Параметры!$A$2,"{"&amp;'Семипредметные наборы'!F113&amp;"}","")</f>
        <v>#N/A</v>
      </c>
      <c r="C3833" t="e">
        <f ca="1">'Семипредметные наборы'!$H113/COUNT('Список покупок'!$A$2:$A$31)</f>
        <v>#N/A</v>
      </c>
      <c r="D3833" t="e">
        <f ca="1">'Семипредметные наборы'!$H113/INDIRECT(ADDRESS(MATCH(A3833,Таблицы!$AK$3:$AK$212)+1,7,,,Таблицы!$AK$1))</f>
        <v>#N/A</v>
      </c>
      <c r="E3833" s="5" t="e">
        <f t="shared" ca="1" si="59"/>
        <v>#N/A</v>
      </c>
    </row>
    <row r="3834" spans="1:5" hidden="1" x14ac:dyDescent="0.3">
      <c r="A3834" t="e">
        <f ca="1">IF('Семипредметные наборы'!$H114 &gt;=Параметры!$A$2,"{"&amp;'Семипредметные наборы'!A114&amp;", "&amp;'Семипредметные наборы'!B114&amp;", "&amp;'Семипредметные наборы'!C114&amp;", "&amp;'Семипредметные наборы'!D114&amp;", "&amp;'Семипредметные наборы'!E114&amp;", "&amp;'Семипредметные наборы'!G114&amp;"}","")</f>
        <v>#N/A</v>
      </c>
      <c r="B3834" t="e">
        <f ca="1">IF('Семипредметные наборы'!$H114 &gt;=Параметры!$A$2,"{"&amp;'Семипредметные наборы'!F114&amp;"}","")</f>
        <v>#N/A</v>
      </c>
      <c r="C3834" t="e">
        <f ca="1">'Семипредметные наборы'!$H114/COUNT('Список покупок'!$A$2:$A$31)</f>
        <v>#N/A</v>
      </c>
      <c r="D3834" t="e">
        <f ca="1">'Семипредметные наборы'!$H114/INDIRECT(ADDRESS(MATCH(A3834,Таблицы!$AK$3:$AK$212)+1,7,,,Таблицы!$AK$1))</f>
        <v>#N/A</v>
      </c>
      <c r="E3834" s="5" t="e">
        <f t="shared" ca="1" si="59"/>
        <v>#N/A</v>
      </c>
    </row>
    <row r="3835" spans="1:5" hidden="1" x14ac:dyDescent="0.3">
      <c r="A3835" t="e">
        <f ca="1">IF('Семипредметные наборы'!$H115 &gt;=Параметры!$A$2,"{"&amp;'Семипредметные наборы'!A115&amp;", "&amp;'Семипредметные наборы'!B115&amp;", "&amp;'Семипредметные наборы'!C115&amp;", "&amp;'Семипредметные наборы'!D115&amp;", "&amp;'Семипредметные наборы'!E115&amp;", "&amp;'Семипредметные наборы'!G115&amp;"}","")</f>
        <v>#N/A</v>
      </c>
      <c r="B3835" t="e">
        <f ca="1">IF('Семипредметные наборы'!$H115 &gt;=Параметры!$A$2,"{"&amp;'Семипредметные наборы'!F115&amp;"}","")</f>
        <v>#N/A</v>
      </c>
      <c r="C3835" t="e">
        <f ca="1">'Семипредметные наборы'!$H115/COUNT('Список покупок'!$A$2:$A$31)</f>
        <v>#N/A</v>
      </c>
      <c r="D3835" t="e">
        <f ca="1">'Семипредметные наборы'!$H115/INDIRECT(ADDRESS(MATCH(A3835,Таблицы!$AK$3:$AK$212)+1,7,,,Таблицы!$AK$1))</f>
        <v>#N/A</v>
      </c>
      <c r="E3835" s="5" t="e">
        <f t="shared" ca="1" si="59"/>
        <v>#N/A</v>
      </c>
    </row>
    <row r="3836" spans="1:5" hidden="1" x14ac:dyDescent="0.3">
      <c r="A3836" t="e">
        <f ca="1">IF('Семипредметные наборы'!$H116 &gt;=Параметры!$A$2,"{"&amp;'Семипредметные наборы'!A116&amp;", "&amp;'Семипредметные наборы'!B116&amp;", "&amp;'Семипредметные наборы'!C116&amp;", "&amp;'Семипредметные наборы'!D116&amp;", "&amp;'Семипредметные наборы'!E116&amp;", "&amp;'Семипредметные наборы'!G116&amp;"}","")</f>
        <v>#N/A</v>
      </c>
      <c r="B3836" t="e">
        <f ca="1">IF('Семипредметные наборы'!$H116 &gt;=Параметры!$A$2,"{"&amp;'Семипредметные наборы'!F116&amp;"}","")</f>
        <v>#N/A</v>
      </c>
      <c r="C3836" t="e">
        <f ca="1">'Семипредметные наборы'!$H116/COUNT('Список покупок'!$A$2:$A$31)</f>
        <v>#N/A</v>
      </c>
      <c r="D3836" t="e">
        <f ca="1">'Семипредметные наборы'!$H116/INDIRECT(ADDRESS(MATCH(A3836,Таблицы!$AK$3:$AK$212)+1,7,,,Таблицы!$AK$1))</f>
        <v>#N/A</v>
      </c>
      <c r="E3836" s="5" t="e">
        <f t="shared" ca="1" si="59"/>
        <v>#N/A</v>
      </c>
    </row>
    <row r="3837" spans="1:5" hidden="1" x14ac:dyDescent="0.3">
      <c r="A3837" t="e">
        <f ca="1">IF('Семипредметные наборы'!$H117 &gt;=Параметры!$A$2,"{"&amp;'Семипредметные наборы'!A117&amp;", "&amp;'Семипредметные наборы'!B117&amp;", "&amp;'Семипредметные наборы'!C117&amp;", "&amp;'Семипредметные наборы'!D117&amp;", "&amp;'Семипредметные наборы'!E117&amp;", "&amp;'Семипредметные наборы'!G117&amp;"}","")</f>
        <v>#N/A</v>
      </c>
      <c r="B3837" t="e">
        <f ca="1">IF('Семипредметные наборы'!$H117 &gt;=Параметры!$A$2,"{"&amp;'Семипредметные наборы'!F117&amp;"}","")</f>
        <v>#N/A</v>
      </c>
      <c r="C3837" t="e">
        <f ca="1">'Семипредметные наборы'!$H117/COUNT('Список покупок'!$A$2:$A$31)</f>
        <v>#N/A</v>
      </c>
      <c r="D3837" t="e">
        <f ca="1">'Семипредметные наборы'!$H117/INDIRECT(ADDRESS(MATCH(A3837,Таблицы!$AK$3:$AK$212)+1,7,,,Таблицы!$AK$1))</f>
        <v>#N/A</v>
      </c>
      <c r="E3837" s="5" t="e">
        <f t="shared" ca="1" si="59"/>
        <v>#N/A</v>
      </c>
    </row>
    <row r="3838" spans="1:5" hidden="1" x14ac:dyDescent="0.3">
      <c r="A3838" t="e">
        <f ca="1">IF('Семипредметные наборы'!$H118 &gt;=Параметры!$A$2,"{"&amp;'Семипредметные наборы'!A118&amp;", "&amp;'Семипредметные наборы'!B118&amp;", "&amp;'Семипредметные наборы'!C118&amp;", "&amp;'Семипредметные наборы'!D118&amp;", "&amp;'Семипредметные наборы'!E118&amp;", "&amp;'Семипредметные наборы'!G118&amp;"}","")</f>
        <v>#N/A</v>
      </c>
      <c r="B3838" t="e">
        <f ca="1">IF('Семипредметные наборы'!$H118 &gt;=Параметры!$A$2,"{"&amp;'Семипредметные наборы'!F118&amp;"}","")</f>
        <v>#N/A</v>
      </c>
      <c r="C3838" t="e">
        <f ca="1">'Семипредметные наборы'!$H118/COUNT('Список покупок'!$A$2:$A$31)</f>
        <v>#N/A</v>
      </c>
      <c r="D3838" t="e">
        <f ca="1">'Семипредметные наборы'!$H118/INDIRECT(ADDRESS(MATCH(A3838,Таблицы!$AK$3:$AK$212)+1,7,,,Таблицы!$AK$1))</f>
        <v>#N/A</v>
      </c>
      <c r="E3838" s="5" t="e">
        <f t="shared" ca="1" si="59"/>
        <v>#N/A</v>
      </c>
    </row>
    <row r="3839" spans="1:5" hidden="1" x14ac:dyDescent="0.3">
      <c r="A3839" t="e">
        <f ca="1">IF('Семипредметные наборы'!$H119 &gt;=Параметры!$A$2,"{"&amp;'Семипредметные наборы'!A119&amp;", "&amp;'Семипредметные наборы'!B119&amp;", "&amp;'Семипредметные наборы'!C119&amp;", "&amp;'Семипредметные наборы'!D119&amp;", "&amp;'Семипредметные наборы'!E119&amp;", "&amp;'Семипредметные наборы'!G119&amp;"}","")</f>
        <v>#N/A</v>
      </c>
      <c r="B3839" t="e">
        <f ca="1">IF('Семипредметные наборы'!$H119 &gt;=Параметры!$A$2,"{"&amp;'Семипредметные наборы'!F119&amp;"}","")</f>
        <v>#N/A</v>
      </c>
      <c r="C3839" t="e">
        <f ca="1">'Семипредметные наборы'!$H119/COUNT('Список покупок'!$A$2:$A$31)</f>
        <v>#N/A</v>
      </c>
      <c r="D3839" t="e">
        <f ca="1">'Семипредметные наборы'!$H119/INDIRECT(ADDRESS(MATCH(A3839,Таблицы!$AK$3:$AK$212)+1,7,,,Таблицы!$AK$1))</f>
        <v>#N/A</v>
      </c>
      <c r="E3839" s="5" t="e">
        <f t="shared" ca="1" si="59"/>
        <v>#N/A</v>
      </c>
    </row>
    <row r="3840" spans="1:5" hidden="1" x14ac:dyDescent="0.3">
      <c r="A3840" t="e">
        <f ca="1">IF('Семипредметные наборы'!$H120 &gt;=Параметры!$A$2,"{"&amp;'Семипредметные наборы'!A120&amp;", "&amp;'Семипредметные наборы'!B120&amp;", "&amp;'Семипредметные наборы'!C120&amp;", "&amp;'Семипредметные наборы'!D120&amp;", "&amp;'Семипредметные наборы'!E120&amp;", "&amp;'Семипредметные наборы'!G120&amp;"}","")</f>
        <v>#N/A</v>
      </c>
      <c r="B3840" t="e">
        <f ca="1">IF('Семипредметные наборы'!$H120 &gt;=Параметры!$A$2,"{"&amp;'Семипредметные наборы'!F120&amp;"}","")</f>
        <v>#N/A</v>
      </c>
      <c r="C3840" t="e">
        <f ca="1">'Семипредметные наборы'!$H120/COUNT('Список покупок'!$A$2:$A$31)</f>
        <v>#N/A</v>
      </c>
      <c r="D3840" t="e">
        <f ca="1">'Семипредметные наборы'!$H120/INDIRECT(ADDRESS(MATCH(A3840,Таблицы!$AK$3:$AK$212)+1,7,,,Таблицы!$AK$1))</f>
        <v>#N/A</v>
      </c>
      <c r="E3840" s="5" t="e">
        <f t="shared" ca="1" si="59"/>
        <v>#N/A</v>
      </c>
    </row>
    <row r="3841" spans="1:5" hidden="1" x14ac:dyDescent="0.3">
      <c r="A3841" t="e">
        <f ca="1">IF('Семипредметные наборы'!$H121 &gt;=Параметры!$A$2,"{"&amp;'Семипредметные наборы'!A121&amp;", "&amp;'Семипредметные наборы'!B121&amp;", "&amp;'Семипредметные наборы'!C121&amp;", "&amp;'Семипредметные наборы'!D121&amp;", "&amp;'Семипредметные наборы'!E121&amp;", "&amp;'Семипредметные наборы'!G121&amp;"}","")</f>
        <v>#N/A</v>
      </c>
      <c r="B3841" t="e">
        <f ca="1">IF('Семипредметные наборы'!$H121 &gt;=Параметры!$A$2,"{"&amp;'Семипредметные наборы'!F121&amp;"}","")</f>
        <v>#N/A</v>
      </c>
      <c r="C3841" t="e">
        <f ca="1">'Семипредметные наборы'!$H121/COUNT('Список покупок'!$A$2:$A$31)</f>
        <v>#N/A</v>
      </c>
      <c r="D3841" t="e">
        <f ca="1">'Семипредметные наборы'!$H121/INDIRECT(ADDRESS(MATCH(A3841,Таблицы!$AK$3:$AK$212)+1,7,,,Таблицы!$AK$1))</f>
        <v>#N/A</v>
      </c>
      <c r="E3841" s="5" t="e">
        <f t="shared" ca="1" si="59"/>
        <v>#N/A</v>
      </c>
    </row>
    <row r="3842" spans="1:5" hidden="1" x14ac:dyDescent="0.3">
      <c r="A3842" t="e">
        <f ca="1">IF('Семипредметные наборы'!$H2 &gt;=Параметры!$A$2,"{"&amp;'Семипредметные наборы'!A2&amp;", "&amp;'Семипредметные наборы'!B2&amp;", "&amp;'Семипредметные наборы'!C2&amp;", "&amp;'Семипредметные наборы'!D2&amp;", "&amp;'Семипредметные наборы'!F2&amp;", "&amp;'Семипредметные наборы'!G2&amp;"}","")</f>
        <v>#N/A</v>
      </c>
      <c r="B3842" t="e">
        <f ca="1">IF('Семипредметные наборы'!$H2 &gt;=Параметры!$A$2,"{"&amp;'Семипредметные наборы'!E2&amp;"}","")</f>
        <v>#N/A</v>
      </c>
      <c r="C3842" t="e">
        <f ca="1">'Семипредметные наборы'!$H2/COUNT('Список покупок'!$A$2:$A$31)</f>
        <v>#N/A</v>
      </c>
      <c r="D3842" t="e">
        <f ca="1">'Семипредметные наборы'!$H2/INDIRECT(ADDRESS(MATCH(A3842,Таблицы!$AK$3:$AK$212)+1,7,,,Таблицы!$AK$1))</f>
        <v>#N/A</v>
      </c>
      <c r="E3842" s="5" t="e">
        <f t="shared" ca="1" si="59"/>
        <v>#N/A</v>
      </c>
    </row>
    <row r="3843" spans="1:5" hidden="1" x14ac:dyDescent="0.3">
      <c r="A3843" t="e">
        <f ca="1">IF('Семипредметные наборы'!$H3 &gt;=Параметры!$A$2,"{"&amp;'Семипредметные наборы'!A3&amp;", "&amp;'Семипредметные наборы'!B3&amp;", "&amp;'Семипредметные наборы'!C3&amp;", "&amp;'Семипредметные наборы'!D3&amp;", "&amp;'Семипредметные наборы'!F3&amp;", "&amp;'Семипредметные наборы'!G3&amp;"}","")</f>
        <v>#N/A</v>
      </c>
      <c r="B3843" t="e">
        <f ca="1">IF('Семипредметные наборы'!$H3 &gt;=Параметры!$A$2,"{"&amp;'Семипредметные наборы'!E3&amp;"}","")</f>
        <v>#N/A</v>
      </c>
      <c r="C3843" t="e">
        <f ca="1">'Семипредметные наборы'!$H3/COUNT('Список покупок'!$A$2:$A$31)</f>
        <v>#N/A</v>
      </c>
      <c r="D3843" t="e">
        <f ca="1">'Семипредметные наборы'!$H3/INDIRECT(ADDRESS(MATCH(A3843,Таблицы!$AK$3:$AK$212)+1,7,,,Таблицы!$AK$1))</f>
        <v>#N/A</v>
      </c>
      <c r="E3843" s="5" t="e">
        <f t="shared" ca="1" si="59"/>
        <v>#N/A</v>
      </c>
    </row>
    <row r="3844" spans="1:5" hidden="1" x14ac:dyDescent="0.3">
      <c r="A3844" t="e">
        <f ca="1">IF('Семипредметные наборы'!$H4 &gt;=Параметры!$A$2,"{"&amp;'Семипредметные наборы'!A4&amp;", "&amp;'Семипредметные наборы'!B4&amp;", "&amp;'Семипредметные наборы'!C4&amp;", "&amp;'Семипредметные наборы'!D4&amp;", "&amp;'Семипредметные наборы'!F4&amp;", "&amp;'Семипредметные наборы'!G4&amp;"}","")</f>
        <v>#N/A</v>
      </c>
      <c r="B3844" t="e">
        <f ca="1">IF('Семипредметные наборы'!$H4 &gt;=Параметры!$A$2,"{"&amp;'Семипредметные наборы'!E4&amp;"}","")</f>
        <v>#N/A</v>
      </c>
      <c r="C3844" t="e">
        <f ca="1">'Семипредметные наборы'!$H4/COUNT('Список покупок'!$A$2:$A$31)</f>
        <v>#N/A</v>
      </c>
      <c r="D3844" t="e">
        <f ca="1">'Семипредметные наборы'!$H4/INDIRECT(ADDRESS(MATCH(A3844,Таблицы!$AK$3:$AK$212)+1,7,,,Таблицы!$AK$1))</f>
        <v>#N/A</v>
      </c>
      <c r="E3844" s="5" t="e">
        <f t="shared" ca="1" si="59"/>
        <v>#N/A</v>
      </c>
    </row>
    <row r="3845" spans="1:5" hidden="1" x14ac:dyDescent="0.3">
      <c r="A3845" t="e">
        <f ca="1">IF('Семипредметные наборы'!$H5 &gt;=Параметры!$A$2,"{"&amp;'Семипредметные наборы'!A5&amp;", "&amp;'Семипредметные наборы'!B5&amp;", "&amp;'Семипредметные наборы'!C5&amp;", "&amp;'Семипредметные наборы'!D5&amp;", "&amp;'Семипредметные наборы'!F5&amp;", "&amp;'Семипредметные наборы'!G5&amp;"}","")</f>
        <v>#N/A</v>
      </c>
      <c r="B3845" t="e">
        <f ca="1">IF('Семипредметные наборы'!$H5 &gt;=Параметры!$A$2,"{"&amp;'Семипредметные наборы'!E5&amp;"}","")</f>
        <v>#N/A</v>
      </c>
      <c r="C3845" t="e">
        <f ca="1">'Семипредметные наборы'!$H5/COUNT('Список покупок'!$A$2:$A$31)</f>
        <v>#N/A</v>
      </c>
      <c r="D3845" t="e">
        <f ca="1">'Семипредметные наборы'!$H5/INDIRECT(ADDRESS(MATCH(A3845,Таблицы!$AK$3:$AK$212)+1,7,,,Таблицы!$AK$1))</f>
        <v>#N/A</v>
      </c>
      <c r="E3845" s="5" t="e">
        <f t="shared" ref="E3845:E3908" ca="1" si="60">C3845*D3845</f>
        <v>#N/A</v>
      </c>
    </row>
    <row r="3846" spans="1:5" hidden="1" x14ac:dyDescent="0.3">
      <c r="A3846" t="e">
        <f ca="1">IF('Семипредметные наборы'!$H6 &gt;=Параметры!$A$2,"{"&amp;'Семипредметные наборы'!A6&amp;", "&amp;'Семипредметные наборы'!B6&amp;", "&amp;'Семипредметные наборы'!C6&amp;", "&amp;'Семипредметные наборы'!D6&amp;", "&amp;'Семипредметные наборы'!F6&amp;", "&amp;'Семипредметные наборы'!G6&amp;"}","")</f>
        <v>#N/A</v>
      </c>
      <c r="B3846" t="e">
        <f ca="1">IF('Семипредметные наборы'!$H6 &gt;=Параметры!$A$2,"{"&amp;'Семипредметные наборы'!E6&amp;"}","")</f>
        <v>#N/A</v>
      </c>
      <c r="C3846" t="e">
        <f ca="1">'Семипредметные наборы'!$H6/COUNT('Список покупок'!$A$2:$A$31)</f>
        <v>#N/A</v>
      </c>
      <c r="D3846" t="e">
        <f ca="1">'Семипредметные наборы'!$H6/INDIRECT(ADDRESS(MATCH(A3846,Таблицы!$AK$3:$AK$212)+1,7,,,Таблицы!$AK$1))</f>
        <v>#N/A</v>
      </c>
      <c r="E3846" s="5" t="e">
        <f t="shared" ca="1" si="60"/>
        <v>#N/A</v>
      </c>
    </row>
    <row r="3847" spans="1:5" hidden="1" x14ac:dyDescent="0.3">
      <c r="A3847" t="e">
        <f ca="1">IF('Семипредметные наборы'!$H7 &gt;=Параметры!$A$2,"{"&amp;'Семипредметные наборы'!A7&amp;", "&amp;'Семипредметные наборы'!B7&amp;", "&amp;'Семипредметные наборы'!C7&amp;", "&amp;'Семипредметные наборы'!D7&amp;", "&amp;'Семипредметные наборы'!F7&amp;", "&amp;'Семипредметные наборы'!G7&amp;"}","")</f>
        <v>#N/A</v>
      </c>
      <c r="B3847" t="e">
        <f ca="1">IF('Семипредметные наборы'!$H7 &gt;=Параметры!$A$2,"{"&amp;'Семипредметные наборы'!E7&amp;"}","")</f>
        <v>#N/A</v>
      </c>
      <c r="C3847" t="e">
        <f ca="1">'Семипредметные наборы'!$H7/COUNT('Список покупок'!$A$2:$A$31)</f>
        <v>#N/A</v>
      </c>
      <c r="D3847" t="e">
        <f ca="1">'Семипредметные наборы'!$H7/INDIRECT(ADDRESS(MATCH(A3847,Таблицы!$AK$3:$AK$212)+1,7,,,Таблицы!$AK$1))</f>
        <v>#N/A</v>
      </c>
      <c r="E3847" s="5" t="e">
        <f t="shared" ca="1" si="60"/>
        <v>#N/A</v>
      </c>
    </row>
    <row r="3848" spans="1:5" hidden="1" x14ac:dyDescent="0.3">
      <c r="A3848" t="e">
        <f ca="1">IF('Семипредметные наборы'!$H8 &gt;=Параметры!$A$2,"{"&amp;'Семипредметные наборы'!A8&amp;", "&amp;'Семипредметные наборы'!B8&amp;", "&amp;'Семипредметные наборы'!C8&amp;", "&amp;'Семипредметные наборы'!D8&amp;", "&amp;'Семипредметные наборы'!F8&amp;", "&amp;'Семипредметные наборы'!G8&amp;"}","")</f>
        <v>#N/A</v>
      </c>
      <c r="B3848" t="e">
        <f ca="1">IF('Семипредметные наборы'!$H8 &gt;=Параметры!$A$2,"{"&amp;'Семипредметные наборы'!E8&amp;"}","")</f>
        <v>#N/A</v>
      </c>
      <c r="C3848" t="e">
        <f ca="1">'Семипредметные наборы'!$H8/COUNT('Список покупок'!$A$2:$A$31)</f>
        <v>#N/A</v>
      </c>
      <c r="D3848" t="e">
        <f ca="1">'Семипредметные наборы'!$H8/INDIRECT(ADDRESS(MATCH(A3848,Таблицы!$AK$3:$AK$212)+1,7,,,Таблицы!$AK$1))</f>
        <v>#N/A</v>
      </c>
      <c r="E3848" s="5" t="e">
        <f t="shared" ca="1" si="60"/>
        <v>#N/A</v>
      </c>
    </row>
    <row r="3849" spans="1:5" hidden="1" x14ac:dyDescent="0.3">
      <c r="A3849" t="e">
        <f ca="1">IF('Семипредметные наборы'!$H9 &gt;=Параметры!$A$2,"{"&amp;'Семипредметные наборы'!A9&amp;", "&amp;'Семипредметные наборы'!B9&amp;", "&amp;'Семипредметные наборы'!C9&amp;", "&amp;'Семипредметные наборы'!D9&amp;", "&amp;'Семипредметные наборы'!F9&amp;", "&amp;'Семипредметные наборы'!G9&amp;"}","")</f>
        <v>#N/A</v>
      </c>
      <c r="B3849" t="e">
        <f ca="1">IF('Семипредметные наборы'!$H9 &gt;=Параметры!$A$2,"{"&amp;'Семипредметные наборы'!E9&amp;"}","")</f>
        <v>#N/A</v>
      </c>
      <c r="C3849" t="e">
        <f ca="1">'Семипредметные наборы'!$H9/COUNT('Список покупок'!$A$2:$A$31)</f>
        <v>#N/A</v>
      </c>
      <c r="D3849" t="e">
        <f ca="1">'Семипредметные наборы'!$H9/INDIRECT(ADDRESS(MATCH(A3849,Таблицы!$AK$3:$AK$212)+1,7,,,Таблицы!$AK$1))</f>
        <v>#N/A</v>
      </c>
      <c r="E3849" s="5" t="e">
        <f t="shared" ca="1" si="60"/>
        <v>#N/A</v>
      </c>
    </row>
    <row r="3850" spans="1:5" hidden="1" x14ac:dyDescent="0.3">
      <c r="A3850" t="e">
        <f ca="1">IF('Семипредметные наборы'!$H10 &gt;=Параметры!$A$2,"{"&amp;'Семипредметные наборы'!A10&amp;", "&amp;'Семипредметные наборы'!B10&amp;", "&amp;'Семипредметные наборы'!C10&amp;", "&amp;'Семипредметные наборы'!D10&amp;", "&amp;'Семипредметные наборы'!F10&amp;", "&amp;'Семипредметные наборы'!G10&amp;"}","")</f>
        <v>#N/A</v>
      </c>
      <c r="B3850" t="e">
        <f ca="1">IF('Семипредметные наборы'!$H10 &gt;=Параметры!$A$2,"{"&amp;'Семипредметные наборы'!E10&amp;"}","")</f>
        <v>#N/A</v>
      </c>
      <c r="C3850" t="e">
        <f ca="1">'Семипредметные наборы'!$H10/COUNT('Список покупок'!$A$2:$A$31)</f>
        <v>#N/A</v>
      </c>
      <c r="D3850" t="e">
        <f ca="1">'Семипредметные наборы'!$H10/INDIRECT(ADDRESS(MATCH(A3850,Таблицы!$AK$3:$AK$212)+1,7,,,Таблицы!$AK$1))</f>
        <v>#N/A</v>
      </c>
      <c r="E3850" s="5" t="e">
        <f t="shared" ca="1" si="60"/>
        <v>#N/A</v>
      </c>
    </row>
    <row r="3851" spans="1:5" hidden="1" x14ac:dyDescent="0.3">
      <c r="A3851" t="e">
        <f ca="1">IF('Семипредметные наборы'!$H11 &gt;=Параметры!$A$2,"{"&amp;'Семипредметные наборы'!A11&amp;", "&amp;'Семипредметные наборы'!B11&amp;", "&amp;'Семипредметные наборы'!C11&amp;", "&amp;'Семипредметные наборы'!D11&amp;", "&amp;'Семипредметные наборы'!F11&amp;", "&amp;'Семипредметные наборы'!G11&amp;"}","")</f>
        <v>#N/A</v>
      </c>
      <c r="B3851" t="e">
        <f ca="1">IF('Семипредметные наборы'!$H11 &gt;=Параметры!$A$2,"{"&amp;'Семипредметные наборы'!E11&amp;"}","")</f>
        <v>#N/A</v>
      </c>
      <c r="C3851" t="e">
        <f ca="1">'Семипредметные наборы'!$H11/COUNT('Список покупок'!$A$2:$A$31)</f>
        <v>#N/A</v>
      </c>
      <c r="D3851" t="e">
        <f ca="1">'Семипредметные наборы'!$H11/INDIRECT(ADDRESS(MATCH(A3851,Таблицы!$AK$3:$AK$212)+1,7,,,Таблицы!$AK$1))</f>
        <v>#N/A</v>
      </c>
      <c r="E3851" s="5" t="e">
        <f t="shared" ca="1" si="60"/>
        <v>#N/A</v>
      </c>
    </row>
    <row r="3852" spans="1:5" hidden="1" x14ac:dyDescent="0.3">
      <c r="A3852" t="e">
        <f ca="1">IF('Семипредметные наборы'!$H12 &gt;=Параметры!$A$2,"{"&amp;'Семипредметные наборы'!A12&amp;", "&amp;'Семипредметные наборы'!B12&amp;", "&amp;'Семипредметные наборы'!C12&amp;", "&amp;'Семипредметные наборы'!D12&amp;", "&amp;'Семипредметные наборы'!F12&amp;", "&amp;'Семипредметные наборы'!G12&amp;"}","")</f>
        <v>#N/A</v>
      </c>
      <c r="B3852" t="e">
        <f ca="1">IF('Семипредметные наборы'!$H12 &gt;=Параметры!$A$2,"{"&amp;'Семипредметные наборы'!E12&amp;"}","")</f>
        <v>#N/A</v>
      </c>
      <c r="C3852" t="e">
        <f ca="1">'Семипредметные наборы'!$H12/COUNT('Список покупок'!$A$2:$A$31)</f>
        <v>#N/A</v>
      </c>
      <c r="D3852" t="e">
        <f ca="1">'Семипредметные наборы'!$H12/INDIRECT(ADDRESS(MATCH(A3852,Таблицы!$AK$3:$AK$212)+1,7,,,Таблицы!$AK$1))</f>
        <v>#N/A</v>
      </c>
      <c r="E3852" s="5" t="e">
        <f t="shared" ca="1" si="60"/>
        <v>#N/A</v>
      </c>
    </row>
    <row r="3853" spans="1:5" hidden="1" x14ac:dyDescent="0.3">
      <c r="A3853" t="e">
        <f ca="1">IF('Семипредметные наборы'!$H13 &gt;=Параметры!$A$2,"{"&amp;'Семипредметные наборы'!A13&amp;", "&amp;'Семипредметные наборы'!B13&amp;", "&amp;'Семипредметные наборы'!C13&amp;", "&amp;'Семипредметные наборы'!D13&amp;", "&amp;'Семипредметные наборы'!F13&amp;", "&amp;'Семипредметные наборы'!G13&amp;"}","")</f>
        <v>#N/A</v>
      </c>
      <c r="B3853" t="e">
        <f ca="1">IF('Семипредметные наборы'!$H13 &gt;=Параметры!$A$2,"{"&amp;'Семипредметные наборы'!E13&amp;"}","")</f>
        <v>#N/A</v>
      </c>
      <c r="C3853" t="e">
        <f ca="1">'Семипредметные наборы'!$H13/COUNT('Список покупок'!$A$2:$A$31)</f>
        <v>#N/A</v>
      </c>
      <c r="D3853" t="e">
        <f ca="1">'Семипредметные наборы'!$H13/INDIRECT(ADDRESS(MATCH(A3853,Таблицы!$AK$3:$AK$212)+1,7,,,Таблицы!$AK$1))</f>
        <v>#N/A</v>
      </c>
      <c r="E3853" s="5" t="e">
        <f t="shared" ca="1" si="60"/>
        <v>#N/A</v>
      </c>
    </row>
    <row r="3854" spans="1:5" hidden="1" x14ac:dyDescent="0.3">
      <c r="A3854" t="e">
        <f ca="1">IF('Семипредметные наборы'!$H14 &gt;=Параметры!$A$2,"{"&amp;'Семипредметные наборы'!A14&amp;", "&amp;'Семипредметные наборы'!B14&amp;", "&amp;'Семипредметные наборы'!C14&amp;", "&amp;'Семипредметные наборы'!D14&amp;", "&amp;'Семипредметные наборы'!F14&amp;", "&amp;'Семипредметные наборы'!G14&amp;"}","")</f>
        <v>#N/A</v>
      </c>
      <c r="B3854" t="e">
        <f ca="1">IF('Семипредметные наборы'!$H14 &gt;=Параметры!$A$2,"{"&amp;'Семипредметные наборы'!E14&amp;"}","")</f>
        <v>#N/A</v>
      </c>
      <c r="C3854" t="e">
        <f ca="1">'Семипредметные наборы'!$H14/COUNT('Список покупок'!$A$2:$A$31)</f>
        <v>#N/A</v>
      </c>
      <c r="D3854" t="e">
        <f ca="1">'Семипредметные наборы'!$H14/INDIRECT(ADDRESS(MATCH(A3854,Таблицы!$AK$3:$AK$212)+1,7,,,Таблицы!$AK$1))</f>
        <v>#N/A</v>
      </c>
      <c r="E3854" s="5" t="e">
        <f t="shared" ca="1" si="60"/>
        <v>#N/A</v>
      </c>
    </row>
    <row r="3855" spans="1:5" hidden="1" x14ac:dyDescent="0.3">
      <c r="A3855" t="e">
        <f ca="1">IF('Семипредметные наборы'!$H15 &gt;=Параметры!$A$2,"{"&amp;'Семипредметные наборы'!A15&amp;", "&amp;'Семипредметные наборы'!B15&amp;", "&amp;'Семипредметные наборы'!C15&amp;", "&amp;'Семипредметные наборы'!D15&amp;", "&amp;'Семипредметные наборы'!F15&amp;", "&amp;'Семипредметные наборы'!G15&amp;"}","")</f>
        <v>#N/A</v>
      </c>
      <c r="B3855" t="e">
        <f ca="1">IF('Семипредметные наборы'!$H15 &gt;=Параметры!$A$2,"{"&amp;'Семипредметные наборы'!E15&amp;"}","")</f>
        <v>#N/A</v>
      </c>
      <c r="C3855" t="e">
        <f ca="1">'Семипредметные наборы'!$H15/COUNT('Список покупок'!$A$2:$A$31)</f>
        <v>#N/A</v>
      </c>
      <c r="D3855" t="e">
        <f ca="1">'Семипредметные наборы'!$H15/INDIRECT(ADDRESS(MATCH(A3855,Таблицы!$AK$3:$AK$212)+1,7,,,Таблицы!$AK$1))</f>
        <v>#N/A</v>
      </c>
      <c r="E3855" s="5" t="e">
        <f t="shared" ca="1" si="60"/>
        <v>#N/A</v>
      </c>
    </row>
    <row r="3856" spans="1:5" hidden="1" x14ac:dyDescent="0.3">
      <c r="A3856" t="e">
        <f ca="1">IF('Семипредметные наборы'!$H16 &gt;=Параметры!$A$2,"{"&amp;'Семипредметные наборы'!A16&amp;", "&amp;'Семипредметные наборы'!B16&amp;", "&amp;'Семипредметные наборы'!C16&amp;", "&amp;'Семипредметные наборы'!D16&amp;", "&amp;'Семипредметные наборы'!F16&amp;", "&amp;'Семипредметные наборы'!G16&amp;"}","")</f>
        <v>#N/A</v>
      </c>
      <c r="B3856" t="e">
        <f ca="1">IF('Семипредметные наборы'!$H16 &gt;=Параметры!$A$2,"{"&amp;'Семипредметные наборы'!E16&amp;"}","")</f>
        <v>#N/A</v>
      </c>
      <c r="C3856" t="e">
        <f ca="1">'Семипредметные наборы'!$H16/COUNT('Список покупок'!$A$2:$A$31)</f>
        <v>#N/A</v>
      </c>
      <c r="D3856" t="e">
        <f ca="1">'Семипредметные наборы'!$H16/INDIRECT(ADDRESS(MATCH(A3856,Таблицы!$AK$3:$AK$212)+1,7,,,Таблицы!$AK$1))</f>
        <v>#N/A</v>
      </c>
      <c r="E3856" s="5" t="e">
        <f t="shared" ca="1" si="60"/>
        <v>#N/A</v>
      </c>
    </row>
    <row r="3857" spans="1:5" hidden="1" x14ac:dyDescent="0.3">
      <c r="A3857" t="e">
        <f ca="1">IF('Семипредметные наборы'!$H17 &gt;=Параметры!$A$2,"{"&amp;'Семипредметные наборы'!A17&amp;", "&amp;'Семипредметные наборы'!B17&amp;", "&amp;'Семипредметные наборы'!C17&amp;", "&amp;'Семипредметные наборы'!D17&amp;", "&amp;'Семипредметные наборы'!F17&amp;", "&amp;'Семипредметные наборы'!G17&amp;"}","")</f>
        <v>#N/A</v>
      </c>
      <c r="B3857" t="e">
        <f ca="1">IF('Семипредметные наборы'!$H17 &gt;=Параметры!$A$2,"{"&amp;'Семипредметные наборы'!E17&amp;"}","")</f>
        <v>#N/A</v>
      </c>
      <c r="C3857" t="e">
        <f ca="1">'Семипредметные наборы'!$H17/COUNT('Список покупок'!$A$2:$A$31)</f>
        <v>#N/A</v>
      </c>
      <c r="D3857" t="e">
        <f ca="1">'Семипредметные наборы'!$H17/INDIRECT(ADDRESS(MATCH(A3857,Таблицы!$AK$3:$AK$212)+1,7,,,Таблицы!$AK$1))</f>
        <v>#N/A</v>
      </c>
      <c r="E3857" s="5" t="e">
        <f t="shared" ca="1" si="60"/>
        <v>#N/A</v>
      </c>
    </row>
    <row r="3858" spans="1:5" hidden="1" x14ac:dyDescent="0.3">
      <c r="A3858" t="e">
        <f ca="1">IF('Семипредметные наборы'!$H18 &gt;=Параметры!$A$2,"{"&amp;'Семипредметные наборы'!A18&amp;", "&amp;'Семипредметные наборы'!B18&amp;", "&amp;'Семипредметные наборы'!C18&amp;", "&amp;'Семипредметные наборы'!D18&amp;", "&amp;'Семипредметные наборы'!F18&amp;", "&amp;'Семипредметные наборы'!G18&amp;"}","")</f>
        <v>#N/A</v>
      </c>
      <c r="B3858" t="e">
        <f ca="1">IF('Семипредметные наборы'!$H18 &gt;=Параметры!$A$2,"{"&amp;'Семипредметные наборы'!E18&amp;"}","")</f>
        <v>#N/A</v>
      </c>
      <c r="C3858" t="e">
        <f ca="1">'Семипредметные наборы'!$H18/COUNT('Список покупок'!$A$2:$A$31)</f>
        <v>#N/A</v>
      </c>
      <c r="D3858" t="e">
        <f ca="1">'Семипредметные наборы'!$H18/INDIRECT(ADDRESS(MATCH(A3858,Таблицы!$AK$3:$AK$212)+1,7,,,Таблицы!$AK$1))</f>
        <v>#N/A</v>
      </c>
      <c r="E3858" s="5" t="e">
        <f t="shared" ca="1" si="60"/>
        <v>#N/A</v>
      </c>
    </row>
    <row r="3859" spans="1:5" hidden="1" x14ac:dyDescent="0.3">
      <c r="A3859" t="e">
        <f ca="1">IF('Семипредметные наборы'!$H19 &gt;=Параметры!$A$2,"{"&amp;'Семипредметные наборы'!A19&amp;", "&amp;'Семипредметные наборы'!B19&amp;", "&amp;'Семипредметные наборы'!C19&amp;", "&amp;'Семипредметные наборы'!D19&amp;", "&amp;'Семипредметные наборы'!F19&amp;", "&amp;'Семипредметные наборы'!G19&amp;"}","")</f>
        <v>#N/A</v>
      </c>
      <c r="B3859" t="e">
        <f ca="1">IF('Семипредметные наборы'!$H19 &gt;=Параметры!$A$2,"{"&amp;'Семипредметные наборы'!E19&amp;"}","")</f>
        <v>#N/A</v>
      </c>
      <c r="C3859" t="e">
        <f ca="1">'Семипредметные наборы'!$H19/COUNT('Список покупок'!$A$2:$A$31)</f>
        <v>#N/A</v>
      </c>
      <c r="D3859" t="e">
        <f ca="1">'Семипредметные наборы'!$H19/INDIRECT(ADDRESS(MATCH(A3859,Таблицы!$AK$3:$AK$212)+1,7,,,Таблицы!$AK$1))</f>
        <v>#N/A</v>
      </c>
      <c r="E3859" s="5" t="e">
        <f t="shared" ca="1" si="60"/>
        <v>#N/A</v>
      </c>
    </row>
    <row r="3860" spans="1:5" hidden="1" x14ac:dyDescent="0.3">
      <c r="A3860" t="e">
        <f ca="1">IF('Семипредметные наборы'!$H20 &gt;=Параметры!$A$2,"{"&amp;'Семипредметные наборы'!A20&amp;", "&amp;'Семипредметные наборы'!B20&amp;", "&amp;'Семипредметные наборы'!C20&amp;", "&amp;'Семипредметные наборы'!D20&amp;", "&amp;'Семипредметные наборы'!F20&amp;", "&amp;'Семипредметные наборы'!G20&amp;"}","")</f>
        <v>#N/A</v>
      </c>
      <c r="B3860" t="e">
        <f ca="1">IF('Семипредметные наборы'!$H20 &gt;=Параметры!$A$2,"{"&amp;'Семипредметные наборы'!E20&amp;"}","")</f>
        <v>#N/A</v>
      </c>
      <c r="C3860" t="e">
        <f ca="1">'Семипредметные наборы'!$H20/COUNT('Список покупок'!$A$2:$A$31)</f>
        <v>#N/A</v>
      </c>
      <c r="D3860" t="e">
        <f ca="1">'Семипредметные наборы'!$H20/INDIRECT(ADDRESS(MATCH(A3860,Таблицы!$AK$3:$AK$212)+1,7,,,Таблицы!$AK$1))</f>
        <v>#N/A</v>
      </c>
      <c r="E3860" s="5" t="e">
        <f t="shared" ca="1" si="60"/>
        <v>#N/A</v>
      </c>
    </row>
    <row r="3861" spans="1:5" hidden="1" x14ac:dyDescent="0.3">
      <c r="A3861" t="e">
        <f ca="1">IF('Семипредметные наборы'!$H21 &gt;=Параметры!$A$2,"{"&amp;'Семипредметные наборы'!A21&amp;", "&amp;'Семипредметные наборы'!B21&amp;", "&amp;'Семипредметные наборы'!C21&amp;", "&amp;'Семипредметные наборы'!D21&amp;", "&amp;'Семипредметные наборы'!F21&amp;", "&amp;'Семипредметные наборы'!G21&amp;"}","")</f>
        <v>#N/A</v>
      </c>
      <c r="B3861" t="e">
        <f ca="1">IF('Семипредметные наборы'!$H21 &gt;=Параметры!$A$2,"{"&amp;'Семипредметные наборы'!E21&amp;"}","")</f>
        <v>#N/A</v>
      </c>
      <c r="C3861" t="e">
        <f ca="1">'Семипредметные наборы'!$H21/COUNT('Список покупок'!$A$2:$A$31)</f>
        <v>#N/A</v>
      </c>
      <c r="D3861" t="e">
        <f ca="1">'Семипредметные наборы'!$H21/INDIRECT(ADDRESS(MATCH(A3861,Таблицы!$AK$3:$AK$212)+1,7,,,Таблицы!$AK$1))</f>
        <v>#N/A</v>
      </c>
      <c r="E3861" s="5" t="e">
        <f t="shared" ca="1" si="60"/>
        <v>#N/A</v>
      </c>
    </row>
    <row r="3862" spans="1:5" hidden="1" x14ac:dyDescent="0.3">
      <c r="A3862" t="e">
        <f ca="1">IF('Семипредметные наборы'!$H22 &gt;=Параметры!$A$2,"{"&amp;'Семипредметные наборы'!A22&amp;", "&amp;'Семипредметные наборы'!B22&amp;", "&amp;'Семипредметные наборы'!C22&amp;", "&amp;'Семипредметные наборы'!D22&amp;", "&amp;'Семипредметные наборы'!F22&amp;", "&amp;'Семипредметные наборы'!G22&amp;"}","")</f>
        <v>#N/A</v>
      </c>
      <c r="B3862" t="e">
        <f ca="1">IF('Семипредметные наборы'!$H22 &gt;=Параметры!$A$2,"{"&amp;'Семипредметные наборы'!E22&amp;"}","")</f>
        <v>#N/A</v>
      </c>
      <c r="C3862" t="e">
        <f ca="1">'Семипредметные наборы'!$H22/COUNT('Список покупок'!$A$2:$A$31)</f>
        <v>#N/A</v>
      </c>
      <c r="D3862" t="e">
        <f ca="1">'Семипредметные наборы'!$H22/INDIRECT(ADDRESS(MATCH(A3862,Таблицы!$AK$3:$AK$212)+1,7,,,Таблицы!$AK$1))</f>
        <v>#N/A</v>
      </c>
      <c r="E3862" s="5" t="e">
        <f t="shared" ca="1" si="60"/>
        <v>#N/A</v>
      </c>
    </row>
    <row r="3863" spans="1:5" hidden="1" x14ac:dyDescent="0.3">
      <c r="A3863" t="e">
        <f ca="1">IF('Семипредметные наборы'!$H23 &gt;=Параметры!$A$2,"{"&amp;'Семипредметные наборы'!A23&amp;", "&amp;'Семипредметные наборы'!B23&amp;", "&amp;'Семипредметные наборы'!C23&amp;", "&amp;'Семипредметные наборы'!D23&amp;", "&amp;'Семипредметные наборы'!F23&amp;", "&amp;'Семипредметные наборы'!G23&amp;"}","")</f>
        <v>#N/A</v>
      </c>
      <c r="B3863" t="e">
        <f ca="1">IF('Семипредметные наборы'!$H23 &gt;=Параметры!$A$2,"{"&amp;'Семипредметные наборы'!E23&amp;"}","")</f>
        <v>#N/A</v>
      </c>
      <c r="C3863" t="e">
        <f ca="1">'Семипредметные наборы'!$H23/COUNT('Список покупок'!$A$2:$A$31)</f>
        <v>#N/A</v>
      </c>
      <c r="D3863" t="e">
        <f ca="1">'Семипредметные наборы'!$H23/INDIRECT(ADDRESS(MATCH(A3863,Таблицы!$AK$3:$AK$212)+1,7,,,Таблицы!$AK$1))</f>
        <v>#N/A</v>
      </c>
      <c r="E3863" s="5" t="e">
        <f t="shared" ca="1" si="60"/>
        <v>#N/A</v>
      </c>
    </row>
    <row r="3864" spans="1:5" hidden="1" x14ac:dyDescent="0.3">
      <c r="A3864" t="e">
        <f ca="1">IF('Семипредметные наборы'!$H24 &gt;=Параметры!$A$2,"{"&amp;'Семипредметные наборы'!A24&amp;", "&amp;'Семипредметные наборы'!B24&amp;", "&amp;'Семипредметные наборы'!C24&amp;", "&amp;'Семипредметные наборы'!D24&amp;", "&amp;'Семипредметные наборы'!F24&amp;", "&amp;'Семипредметные наборы'!G24&amp;"}","")</f>
        <v>#N/A</v>
      </c>
      <c r="B3864" t="e">
        <f ca="1">IF('Семипредметные наборы'!$H24 &gt;=Параметры!$A$2,"{"&amp;'Семипредметные наборы'!E24&amp;"}","")</f>
        <v>#N/A</v>
      </c>
      <c r="C3864" t="e">
        <f ca="1">'Семипредметные наборы'!$H24/COUNT('Список покупок'!$A$2:$A$31)</f>
        <v>#N/A</v>
      </c>
      <c r="D3864" t="e">
        <f ca="1">'Семипредметные наборы'!$H24/INDIRECT(ADDRESS(MATCH(A3864,Таблицы!$AK$3:$AK$212)+1,7,,,Таблицы!$AK$1))</f>
        <v>#N/A</v>
      </c>
      <c r="E3864" s="5" t="e">
        <f t="shared" ca="1" si="60"/>
        <v>#N/A</v>
      </c>
    </row>
    <row r="3865" spans="1:5" hidden="1" x14ac:dyDescent="0.3">
      <c r="A3865" t="e">
        <f ca="1">IF('Семипредметные наборы'!$H25 &gt;=Параметры!$A$2,"{"&amp;'Семипредметные наборы'!A25&amp;", "&amp;'Семипредметные наборы'!B25&amp;", "&amp;'Семипредметные наборы'!C25&amp;", "&amp;'Семипредметные наборы'!D25&amp;", "&amp;'Семипредметные наборы'!F25&amp;", "&amp;'Семипредметные наборы'!G25&amp;"}","")</f>
        <v>#N/A</v>
      </c>
      <c r="B3865" t="e">
        <f ca="1">IF('Семипредметные наборы'!$H25 &gt;=Параметры!$A$2,"{"&amp;'Семипредметные наборы'!E25&amp;"}","")</f>
        <v>#N/A</v>
      </c>
      <c r="C3865" t="e">
        <f ca="1">'Семипредметные наборы'!$H25/COUNT('Список покупок'!$A$2:$A$31)</f>
        <v>#N/A</v>
      </c>
      <c r="D3865" t="e">
        <f ca="1">'Семипредметные наборы'!$H25/INDIRECT(ADDRESS(MATCH(A3865,Таблицы!$AK$3:$AK$212)+1,7,,,Таблицы!$AK$1))</f>
        <v>#N/A</v>
      </c>
      <c r="E3865" s="5" t="e">
        <f t="shared" ca="1" si="60"/>
        <v>#N/A</v>
      </c>
    </row>
    <row r="3866" spans="1:5" hidden="1" x14ac:dyDescent="0.3">
      <c r="A3866" t="e">
        <f ca="1">IF('Семипредметные наборы'!$H26 &gt;=Параметры!$A$2,"{"&amp;'Семипредметные наборы'!A26&amp;", "&amp;'Семипредметные наборы'!B26&amp;", "&amp;'Семипредметные наборы'!C26&amp;", "&amp;'Семипредметные наборы'!D26&amp;", "&amp;'Семипредметные наборы'!F26&amp;", "&amp;'Семипредметные наборы'!G26&amp;"}","")</f>
        <v>#N/A</v>
      </c>
      <c r="B3866" t="e">
        <f ca="1">IF('Семипредметные наборы'!$H26 &gt;=Параметры!$A$2,"{"&amp;'Семипредметные наборы'!E26&amp;"}","")</f>
        <v>#N/A</v>
      </c>
      <c r="C3866" t="e">
        <f ca="1">'Семипредметные наборы'!$H26/COUNT('Список покупок'!$A$2:$A$31)</f>
        <v>#N/A</v>
      </c>
      <c r="D3866" t="e">
        <f ca="1">'Семипредметные наборы'!$H26/INDIRECT(ADDRESS(MATCH(A3866,Таблицы!$AK$3:$AK$212)+1,7,,,Таблицы!$AK$1))</f>
        <v>#N/A</v>
      </c>
      <c r="E3866" s="5" t="e">
        <f t="shared" ca="1" si="60"/>
        <v>#N/A</v>
      </c>
    </row>
    <row r="3867" spans="1:5" hidden="1" x14ac:dyDescent="0.3">
      <c r="A3867" t="e">
        <f ca="1">IF('Семипредметные наборы'!$H27 &gt;=Параметры!$A$2,"{"&amp;'Семипредметные наборы'!A27&amp;", "&amp;'Семипредметные наборы'!B27&amp;", "&amp;'Семипредметные наборы'!C27&amp;", "&amp;'Семипредметные наборы'!D27&amp;", "&amp;'Семипредметные наборы'!F27&amp;", "&amp;'Семипредметные наборы'!G27&amp;"}","")</f>
        <v>#N/A</v>
      </c>
      <c r="B3867" t="e">
        <f ca="1">IF('Семипредметные наборы'!$H27 &gt;=Параметры!$A$2,"{"&amp;'Семипредметные наборы'!E27&amp;"}","")</f>
        <v>#N/A</v>
      </c>
      <c r="C3867" t="e">
        <f ca="1">'Семипредметные наборы'!$H27/COUNT('Список покупок'!$A$2:$A$31)</f>
        <v>#N/A</v>
      </c>
      <c r="D3867" t="e">
        <f ca="1">'Семипредметные наборы'!$H27/INDIRECT(ADDRESS(MATCH(A3867,Таблицы!$AK$3:$AK$212)+1,7,,,Таблицы!$AK$1))</f>
        <v>#N/A</v>
      </c>
      <c r="E3867" s="5" t="e">
        <f t="shared" ca="1" si="60"/>
        <v>#N/A</v>
      </c>
    </row>
    <row r="3868" spans="1:5" hidden="1" x14ac:dyDescent="0.3">
      <c r="A3868" t="e">
        <f ca="1">IF('Семипредметные наборы'!$H28 &gt;=Параметры!$A$2,"{"&amp;'Семипредметные наборы'!A28&amp;", "&amp;'Семипредметные наборы'!B28&amp;", "&amp;'Семипредметные наборы'!C28&amp;", "&amp;'Семипредметные наборы'!D28&amp;", "&amp;'Семипредметные наборы'!F28&amp;", "&amp;'Семипредметные наборы'!G28&amp;"}","")</f>
        <v>#N/A</v>
      </c>
      <c r="B3868" t="e">
        <f ca="1">IF('Семипредметные наборы'!$H28 &gt;=Параметры!$A$2,"{"&amp;'Семипредметные наборы'!E28&amp;"}","")</f>
        <v>#N/A</v>
      </c>
      <c r="C3868" t="e">
        <f ca="1">'Семипредметные наборы'!$H28/COUNT('Список покупок'!$A$2:$A$31)</f>
        <v>#N/A</v>
      </c>
      <c r="D3868" t="e">
        <f ca="1">'Семипредметные наборы'!$H28/INDIRECT(ADDRESS(MATCH(A3868,Таблицы!$AK$3:$AK$212)+1,7,,,Таблицы!$AK$1))</f>
        <v>#N/A</v>
      </c>
      <c r="E3868" s="5" t="e">
        <f t="shared" ca="1" si="60"/>
        <v>#N/A</v>
      </c>
    </row>
    <row r="3869" spans="1:5" hidden="1" x14ac:dyDescent="0.3">
      <c r="A3869" t="e">
        <f ca="1">IF('Семипредметные наборы'!$H29 &gt;=Параметры!$A$2,"{"&amp;'Семипредметные наборы'!A29&amp;", "&amp;'Семипредметные наборы'!B29&amp;", "&amp;'Семипредметные наборы'!C29&amp;", "&amp;'Семипредметные наборы'!D29&amp;", "&amp;'Семипредметные наборы'!F29&amp;", "&amp;'Семипредметные наборы'!G29&amp;"}","")</f>
        <v>#N/A</v>
      </c>
      <c r="B3869" t="e">
        <f ca="1">IF('Семипредметные наборы'!$H29 &gt;=Параметры!$A$2,"{"&amp;'Семипредметные наборы'!E29&amp;"}","")</f>
        <v>#N/A</v>
      </c>
      <c r="C3869" t="e">
        <f ca="1">'Семипредметные наборы'!$H29/COUNT('Список покупок'!$A$2:$A$31)</f>
        <v>#N/A</v>
      </c>
      <c r="D3869" t="e">
        <f ca="1">'Семипредметные наборы'!$H29/INDIRECT(ADDRESS(MATCH(A3869,Таблицы!$AK$3:$AK$212)+1,7,,,Таблицы!$AK$1))</f>
        <v>#N/A</v>
      </c>
      <c r="E3869" s="5" t="e">
        <f t="shared" ca="1" si="60"/>
        <v>#N/A</v>
      </c>
    </row>
    <row r="3870" spans="1:5" hidden="1" x14ac:dyDescent="0.3">
      <c r="A3870" t="e">
        <f ca="1">IF('Семипредметные наборы'!$H30 &gt;=Параметры!$A$2,"{"&amp;'Семипредметные наборы'!A30&amp;", "&amp;'Семипредметные наборы'!B30&amp;", "&amp;'Семипредметные наборы'!C30&amp;", "&amp;'Семипредметные наборы'!D30&amp;", "&amp;'Семипредметные наборы'!F30&amp;", "&amp;'Семипредметные наборы'!G30&amp;"}","")</f>
        <v>#N/A</v>
      </c>
      <c r="B3870" t="e">
        <f ca="1">IF('Семипредметные наборы'!$H30 &gt;=Параметры!$A$2,"{"&amp;'Семипредметные наборы'!E30&amp;"}","")</f>
        <v>#N/A</v>
      </c>
      <c r="C3870" t="e">
        <f ca="1">'Семипредметные наборы'!$H30/COUNT('Список покупок'!$A$2:$A$31)</f>
        <v>#N/A</v>
      </c>
      <c r="D3870" t="e">
        <f ca="1">'Семипредметные наборы'!$H30/INDIRECT(ADDRESS(MATCH(A3870,Таблицы!$AK$3:$AK$212)+1,7,,,Таблицы!$AK$1))</f>
        <v>#N/A</v>
      </c>
      <c r="E3870" s="5" t="e">
        <f t="shared" ca="1" si="60"/>
        <v>#N/A</v>
      </c>
    </row>
    <row r="3871" spans="1:5" hidden="1" x14ac:dyDescent="0.3">
      <c r="A3871" t="e">
        <f ca="1">IF('Семипредметные наборы'!$H31 &gt;=Параметры!$A$2,"{"&amp;'Семипредметные наборы'!A31&amp;", "&amp;'Семипредметные наборы'!B31&amp;", "&amp;'Семипредметные наборы'!C31&amp;", "&amp;'Семипредметные наборы'!D31&amp;", "&amp;'Семипредметные наборы'!F31&amp;", "&amp;'Семипредметные наборы'!G31&amp;"}","")</f>
        <v>#N/A</v>
      </c>
      <c r="B3871" t="e">
        <f ca="1">IF('Семипредметные наборы'!$H31 &gt;=Параметры!$A$2,"{"&amp;'Семипредметные наборы'!E31&amp;"}","")</f>
        <v>#N/A</v>
      </c>
      <c r="C3871" t="e">
        <f ca="1">'Семипредметные наборы'!$H31/COUNT('Список покупок'!$A$2:$A$31)</f>
        <v>#N/A</v>
      </c>
      <c r="D3871" t="e">
        <f ca="1">'Семипредметные наборы'!$H31/INDIRECT(ADDRESS(MATCH(A3871,Таблицы!$AK$3:$AK$212)+1,7,,,Таблицы!$AK$1))</f>
        <v>#N/A</v>
      </c>
      <c r="E3871" s="5" t="e">
        <f t="shared" ca="1" si="60"/>
        <v>#N/A</v>
      </c>
    </row>
    <row r="3872" spans="1:5" hidden="1" x14ac:dyDescent="0.3">
      <c r="A3872" t="e">
        <f ca="1">IF('Семипредметные наборы'!$H32 &gt;=Параметры!$A$2,"{"&amp;'Семипредметные наборы'!A32&amp;", "&amp;'Семипредметные наборы'!B32&amp;", "&amp;'Семипредметные наборы'!C32&amp;", "&amp;'Семипредметные наборы'!D32&amp;", "&amp;'Семипредметные наборы'!F32&amp;", "&amp;'Семипредметные наборы'!G32&amp;"}","")</f>
        <v>#N/A</v>
      </c>
      <c r="B3872" t="e">
        <f ca="1">IF('Семипредметные наборы'!$H32 &gt;=Параметры!$A$2,"{"&amp;'Семипредметные наборы'!E32&amp;"}","")</f>
        <v>#N/A</v>
      </c>
      <c r="C3872" t="e">
        <f ca="1">'Семипредметные наборы'!$H32/COUNT('Список покупок'!$A$2:$A$31)</f>
        <v>#N/A</v>
      </c>
      <c r="D3872" t="e">
        <f ca="1">'Семипредметные наборы'!$H32/INDIRECT(ADDRESS(MATCH(A3872,Таблицы!$AK$3:$AK$212)+1,7,,,Таблицы!$AK$1))</f>
        <v>#N/A</v>
      </c>
      <c r="E3872" s="5" t="e">
        <f t="shared" ca="1" si="60"/>
        <v>#N/A</v>
      </c>
    </row>
    <row r="3873" spans="1:5" hidden="1" x14ac:dyDescent="0.3">
      <c r="A3873" t="e">
        <f ca="1">IF('Семипредметные наборы'!$H33 &gt;=Параметры!$A$2,"{"&amp;'Семипредметные наборы'!A33&amp;", "&amp;'Семипредметные наборы'!B33&amp;", "&amp;'Семипредметные наборы'!C33&amp;", "&amp;'Семипредметные наборы'!D33&amp;", "&amp;'Семипредметные наборы'!F33&amp;", "&amp;'Семипредметные наборы'!G33&amp;"}","")</f>
        <v>#N/A</v>
      </c>
      <c r="B3873" t="e">
        <f ca="1">IF('Семипредметные наборы'!$H33 &gt;=Параметры!$A$2,"{"&amp;'Семипредметные наборы'!E33&amp;"}","")</f>
        <v>#N/A</v>
      </c>
      <c r="C3873" t="e">
        <f ca="1">'Семипредметные наборы'!$H33/COUNT('Список покупок'!$A$2:$A$31)</f>
        <v>#N/A</v>
      </c>
      <c r="D3873" t="e">
        <f ca="1">'Семипредметные наборы'!$H33/INDIRECT(ADDRESS(MATCH(A3873,Таблицы!$AK$3:$AK$212)+1,7,,,Таблицы!$AK$1))</f>
        <v>#N/A</v>
      </c>
      <c r="E3873" s="5" t="e">
        <f t="shared" ca="1" si="60"/>
        <v>#N/A</v>
      </c>
    </row>
    <row r="3874" spans="1:5" hidden="1" x14ac:dyDescent="0.3">
      <c r="A3874" t="e">
        <f ca="1">IF('Семипредметные наборы'!$H34 &gt;=Параметры!$A$2,"{"&amp;'Семипредметные наборы'!A34&amp;", "&amp;'Семипредметные наборы'!B34&amp;", "&amp;'Семипредметные наборы'!C34&amp;", "&amp;'Семипредметные наборы'!D34&amp;", "&amp;'Семипредметные наборы'!F34&amp;", "&amp;'Семипредметные наборы'!G34&amp;"}","")</f>
        <v>#N/A</v>
      </c>
      <c r="B3874" t="e">
        <f ca="1">IF('Семипредметные наборы'!$H34 &gt;=Параметры!$A$2,"{"&amp;'Семипредметные наборы'!E34&amp;"}","")</f>
        <v>#N/A</v>
      </c>
      <c r="C3874" t="e">
        <f ca="1">'Семипредметные наборы'!$H34/COUNT('Список покупок'!$A$2:$A$31)</f>
        <v>#N/A</v>
      </c>
      <c r="D3874" t="e">
        <f ca="1">'Семипредметные наборы'!$H34/INDIRECT(ADDRESS(MATCH(A3874,Таблицы!$AK$3:$AK$212)+1,7,,,Таблицы!$AK$1))</f>
        <v>#N/A</v>
      </c>
      <c r="E3874" s="5" t="e">
        <f t="shared" ca="1" si="60"/>
        <v>#N/A</v>
      </c>
    </row>
    <row r="3875" spans="1:5" hidden="1" x14ac:dyDescent="0.3">
      <c r="A3875" t="e">
        <f ca="1">IF('Семипредметные наборы'!$H35 &gt;=Параметры!$A$2,"{"&amp;'Семипредметные наборы'!A35&amp;", "&amp;'Семипредметные наборы'!B35&amp;", "&amp;'Семипредметные наборы'!C35&amp;", "&amp;'Семипредметные наборы'!D35&amp;", "&amp;'Семипредметные наборы'!F35&amp;", "&amp;'Семипредметные наборы'!G35&amp;"}","")</f>
        <v>#N/A</v>
      </c>
      <c r="B3875" t="e">
        <f ca="1">IF('Семипредметные наборы'!$H35 &gt;=Параметры!$A$2,"{"&amp;'Семипредметные наборы'!E35&amp;"}","")</f>
        <v>#N/A</v>
      </c>
      <c r="C3875" t="e">
        <f ca="1">'Семипредметные наборы'!$H35/COUNT('Список покупок'!$A$2:$A$31)</f>
        <v>#N/A</v>
      </c>
      <c r="D3875" t="e">
        <f ca="1">'Семипредметные наборы'!$H35/INDIRECT(ADDRESS(MATCH(A3875,Таблицы!$AK$3:$AK$212)+1,7,,,Таблицы!$AK$1))</f>
        <v>#N/A</v>
      </c>
      <c r="E3875" s="5" t="e">
        <f t="shared" ca="1" si="60"/>
        <v>#N/A</v>
      </c>
    </row>
    <row r="3876" spans="1:5" hidden="1" x14ac:dyDescent="0.3">
      <c r="A3876" t="e">
        <f ca="1">IF('Семипредметные наборы'!$H36 &gt;=Параметры!$A$2,"{"&amp;'Семипредметные наборы'!A36&amp;", "&amp;'Семипредметные наборы'!B36&amp;", "&amp;'Семипредметные наборы'!C36&amp;", "&amp;'Семипредметные наборы'!D36&amp;", "&amp;'Семипредметные наборы'!F36&amp;", "&amp;'Семипредметные наборы'!G36&amp;"}","")</f>
        <v>#N/A</v>
      </c>
      <c r="B3876" t="e">
        <f ca="1">IF('Семипредметные наборы'!$H36 &gt;=Параметры!$A$2,"{"&amp;'Семипредметные наборы'!E36&amp;"}","")</f>
        <v>#N/A</v>
      </c>
      <c r="C3876" t="e">
        <f ca="1">'Семипредметные наборы'!$H36/COUNT('Список покупок'!$A$2:$A$31)</f>
        <v>#N/A</v>
      </c>
      <c r="D3876" t="e">
        <f ca="1">'Семипредметные наборы'!$H36/INDIRECT(ADDRESS(MATCH(A3876,Таблицы!$AK$3:$AK$212)+1,7,,,Таблицы!$AK$1))</f>
        <v>#N/A</v>
      </c>
      <c r="E3876" s="5" t="e">
        <f t="shared" ca="1" si="60"/>
        <v>#N/A</v>
      </c>
    </row>
    <row r="3877" spans="1:5" hidden="1" x14ac:dyDescent="0.3">
      <c r="A3877" t="e">
        <f ca="1">IF('Семипредметные наборы'!$H37 &gt;=Параметры!$A$2,"{"&amp;'Семипредметные наборы'!A37&amp;", "&amp;'Семипредметные наборы'!B37&amp;", "&amp;'Семипредметные наборы'!C37&amp;", "&amp;'Семипредметные наборы'!D37&amp;", "&amp;'Семипредметные наборы'!F37&amp;", "&amp;'Семипредметные наборы'!G37&amp;"}","")</f>
        <v>#N/A</v>
      </c>
      <c r="B3877" t="e">
        <f ca="1">IF('Семипредметные наборы'!$H37 &gt;=Параметры!$A$2,"{"&amp;'Семипредметные наборы'!E37&amp;"}","")</f>
        <v>#N/A</v>
      </c>
      <c r="C3877" t="e">
        <f ca="1">'Семипредметные наборы'!$H37/COUNT('Список покупок'!$A$2:$A$31)</f>
        <v>#N/A</v>
      </c>
      <c r="D3877" t="e">
        <f ca="1">'Семипредметные наборы'!$H37/INDIRECT(ADDRESS(MATCH(A3877,Таблицы!$AK$3:$AK$212)+1,7,,,Таблицы!$AK$1))</f>
        <v>#N/A</v>
      </c>
      <c r="E3877" s="5" t="e">
        <f t="shared" ca="1" si="60"/>
        <v>#N/A</v>
      </c>
    </row>
    <row r="3878" spans="1:5" hidden="1" x14ac:dyDescent="0.3">
      <c r="A3878" t="e">
        <f ca="1">IF('Семипредметные наборы'!$H38 &gt;=Параметры!$A$2,"{"&amp;'Семипредметные наборы'!A38&amp;", "&amp;'Семипредметные наборы'!B38&amp;", "&amp;'Семипредметные наборы'!C38&amp;", "&amp;'Семипредметные наборы'!D38&amp;", "&amp;'Семипредметные наборы'!F38&amp;", "&amp;'Семипредметные наборы'!G38&amp;"}","")</f>
        <v>#N/A</v>
      </c>
      <c r="B3878" t="e">
        <f ca="1">IF('Семипредметные наборы'!$H38 &gt;=Параметры!$A$2,"{"&amp;'Семипредметные наборы'!E38&amp;"}","")</f>
        <v>#N/A</v>
      </c>
      <c r="C3878" t="e">
        <f ca="1">'Семипредметные наборы'!$H38/COUNT('Список покупок'!$A$2:$A$31)</f>
        <v>#N/A</v>
      </c>
      <c r="D3878" t="e">
        <f ca="1">'Семипредметные наборы'!$H38/INDIRECT(ADDRESS(MATCH(A3878,Таблицы!$AK$3:$AK$212)+1,7,,,Таблицы!$AK$1))</f>
        <v>#N/A</v>
      </c>
      <c r="E3878" s="5" t="e">
        <f t="shared" ca="1" si="60"/>
        <v>#N/A</v>
      </c>
    </row>
    <row r="3879" spans="1:5" hidden="1" x14ac:dyDescent="0.3">
      <c r="A3879" t="e">
        <f ca="1">IF('Семипредметные наборы'!$H39 &gt;=Параметры!$A$2,"{"&amp;'Семипредметные наборы'!A39&amp;", "&amp;'Семипредметные наборы'!B39&amp;", "&amp;'Семипредметные наборы'!C39&amp;", "&amp;'Семипредметные наборы'!D39&amp;", "&amp;'Семипредметные наборы'!F39&amp;", "&amp;'Семипредметные наборы'!G39&amp;"}","")</f>
        <v>#N/A</v>
      </c>
      <c r="B3879" t="e">
        <f ca="1">IF('Семипредметные наборы'!$H39 &gt;=Параметры!$A$2,"{"&amp;'Семипредметные наборы'!E39&amp;"}","")</f>
        <v>#N/A</v>
      </c>
      <c r="C3879" t="e">
        <f ca="1">'Семипредметные наборы'!$H39/COUNT('Список покупок'!$A$2:$A$31)</f>
        <v>#N/A</v>
      </c>
      <c r="D3879" t="e">
        <f ca="1">'Семипредметные наборы'!$H39/INDIRECT(ADDRESS(MATCH(A3879,Таблицы!$AK$3:$AK$212)+1,7,,,Таблицы!$AK$1))</f>
        <v>#N/A</v>
      </c>
      <c r="E3879" s="5" t="e">
        <f t="shared" ca="1" si="60"/>
        <v>#N/A</v>
      </c>
    </row>
    <row r="3880" spans="1:5" hidden="1" x14ac:dyDescent="0.3">
      <c r="A3880" t="e">
        <f ca="1">IF('Семипредметные наборы'!$H40 &gt;=Параметры!$A$2,"{"&amp;'Семипредметные наборы'!A40&amp;", "&amp;'Семипредметные наборы'!B40&amp;", "&amp;'Семипредметные наборы'!C40&amp;", "&amp;'Семипредметные наборы'!D40&amp;", "&amp;'Семипредметные наборы'!F40&amp;", "&amp;'Семипредметные наборы'!G40&amp;"}","")</f>
        <v>#N/A</v>
      </c>
      <c r="B3880" t="e">
        <f ca="1">IF('Семипредметные наборы'!$H40 &gt;=Параметры!$A$2,"{"&amp;'Семипредметные наборы'!E40&amp;"}","")</f>
        <v>#N/A</v>
      </c>
      <c r="C3880" t="e">
        <f ca="1">'Семипредметные наборы'!$H40/COUNT('Список покупок'!$A$2:$A$31)</f>
        <v>#N/A</v>
      </c>
      <c r="D3880" t="e">
        <f ca="1">'Семипредметные наборы'!$H40/INDIRECT(ADDRESS(MATCH(A3880,Таблицы!$AK$3:$AK$212)+1,7,,,Таблицы!$AK$1))</f>
        <v>#N/A</v>
      </c>
      <c r="E3880" s="5" t="e">
        <f t="shared" ca="1" si="60"/>
        <v>#N/A</v>
      </c>
    </row>
    <row r="3881" spans="1:5" hidden="1" x14ac:dyDescent="0.3">
      <c r="A3881" t="e">
        <f ca="1">IF('Семипредметные наборы'!$H41 &gt;=Параметры!$A$2,"{"&amp;'Семипредметные наборы'!A41&amp;", "&amp;'Семипредметные наборы'!B41&amp;", "&amp;'Семипредметные наборы'!C41&amp;", "&amp;'Семипредметные наборы'!D41&amp;", "&amp;'Семипредметные наборы'!F41&amp;", "&amp;'Семипредметные наборы'!G41&amp;"}","")</f>
        <v>#N/A</v>
      </c>
      <c r="B3881" t="e">
        <f ca="1">IF('Семипредметные наборы'!$H41 &gt;=Параметры!$A$2,"{"&amp;'Семипредметные наборы'!E41&amp;"}","")</f>
        <v>#N/A</v>
      </c>
      <c r="C3881" t="e">
        <f ca="1">'Семипредметные наборы'!$H41/COUNT('Список покупок'!$A$2:$A$31)</f>
        <v>#N/A</v>
      </c>
      <c r="D3881" t="e">
        <f ca="1">'Семипредметные наборы'!$H41/INDIRECT(ADDRESS(MATCH(A3881,Таблицы!$AK$3:$AK$212)+1,7,,,Таблицы!$AK$1))</f>
        <v>#N/A</v>
      </c>
      <c r="E3881" s="5" t="e">
        <f t="shared" ca="1" si="60"/>
        <v>#N/A</v>
      </c>
    </row>
    <row r="3882" spans="1:5" hidden="1" x14ac:dyDescent="0.3">
      <c r="A3882" t="e">
        <f ca="1">IF('Семипредметные наборы'!$H42 &gt;=Параметры!$A$2,"{"&amp;'Семипредметные наборы'!A42&amp;", "&amp;'Семипредметные наборы'!B42&amp;", "&amp;'Семипредметные наборы'!C42&amp;", "&amp;'Семипредметные наборы'!D42&amp;", "&amp;'Семипредметные наборы'!F42&amp;", "&amp;'Семипредметные наборы'!G42&amp;"}","")</f>
        <v>#N/A</v>
      </c>
      <c r="B3882" t="e">
        <f ca="1">IF('Семипредметные наборы'!$H42 &gt;=Параметры!$A$2,"{"&amp;'Семипредметные наборы'!E42&amp;"}","")</f>
        <v>#N/A</v>
      </c>
      <c r="C3882" t="e">
        <f ca="1">'Семипредметные наборы'!$H42/COUNT('Список покупок'!$A$2:$A$31)</f>
        <v>#N/A</v>
      </c>
      <c r="D3882" t="e">
        <f ca="1">'Семипредметные наборы'!$H42/INDIRECT(ADDRESS(MATCH(A3882,Таблицы!$AK$3:$AK$212)+1,7,,,Таблицы!$AK$1))</f>
        <v>#N/A</v>
      </c>
      <c r="E3882" s="5" t="e">
        <f t="shared" ca="1" si="60"/>
        <v>#N/A</v>
      </c>
    </row>
    <row r="3883" spans="1:5" hidden="1" x14ac:dyDescent="0.3">
      <c r="A3883" t="e">
        <f ca="1">IF('Семипредметные наборы'!$H43 &gt;=Параметры!$A$2,"{"&amp;'Семипредметные наборы'!A43&amp;", "&amp;'Семипредметные наборы'!B43&amp;", "&amp;'Семипредметные наборы'!C43&amp;", "&amp;'Семипредметные наборы'!D43&amp;", "&amp;'Семипредметные наборы'!F43&amp;", "&amp;'Семипредметные наборы'!G43&amp;"}","")</f>
        <v>#N/A</v>
      </c>
      <c r="B3883" t="e">
        <f ca="1">IF('Семипредметные наборы'!$H43 &gt;=Параметры!$A$2,"{"&amp;'Семипредметные наборы'!E43&amp;"}","")</f>
        <v>#N/A</v>
      </c>
      <c r="C3883" t="e">
        <f ca="1">'Семипредметные наборы'!$H43/COUNT('Список покупок'!$A$2:$A$31)</f>
        <v>#N/A</v>
      </c>
      <c r="D3883" t="e">
        <f ca="1">'Семипредметные наборы'!$H43/INDIRECT(ADDRESS(MATCH(A3883,Таблицы!$AK$3:$AK$212)+1,7,,,Таблицы!$AK$1))</f>
        <v>#N/A</v>
      </c>
      <c r="E3883" s="5" t="e">
        <f t="shared" ca="1" si="60"/>
        <v>#N/A</v>
      </c>
    </row>
    <row r="3884" spans="1:5" hidden="1" x14ac:dyDescent="0.3">
      <c r="A3884" t="e">
        <f ca="1">IF('Семипредметные наборы'!$H44 &gt;=Параметры!$A$2,"{"&amp;'Семипредметные наборы'!A44&amp;", "&amp;'Семипредметные наборы'!B44&amp;", "&amp;'Семипредметные наборы'!C44&amp;", "&amp;'Семипредметные наборы'!D44&amp;", "&amp;'Семипредметные наборы'!F44&amp;", "&amp;'Семипредметные наборы'!G44&amp;"}","")</f>
        <v>#N/A</v>
      </c>
      <c r="B3884" t="e">
        <f ca="1">IF('Семипредметные наборы'!$H44 &gt;=Параметры!$A$2,"{"&amp;'Семипредметные наборы'!E44&amp;"}","")</f>
        <v>#N/A</v>
      </c>
      <c r="C3884" t="e">
        <f ca="1">'Семипредметные наборы'!$H44/COUNT('Список покупок'!$A$2:$A$31)</f>
        <v>#N/A</v>
      </c>
      <c r="D3884" t="e">
        <f ca="1">'Семипредметные наборы'!$H44/INDIRECT(ADDRESS(MATCH(A3884,Таблицы!$AK$3:$AK$212)+1,7,,,Таблицы!$AK$1))</f>
        <v>#N/A</v>
      </c>
      <c r="E3884" s="5" t="e">
        <f t="shared" ca="1" si="60"/>
        <v>#N/A</v>
      </c>
    </row>
    <row r="3885" spans="1:5" hidden="1" x14ac:dyDescent="0.3">
      <c r="A3885" t="e">
        <f ca="1">IF('Семипредметные наборы'!$H45 &gt;=Параметры!$A$2,"{"&amp;'Семипредметные наборы'!A45&amp;", "&amp;'Семипредметные наборы'!B45&amp;", "&amp;'Семипредметные наборы'!C45&amp;", "&amp;'Семипредметные наборы'!D45&amp;", "&amp;'Семипредметные наборы'!F45&amp;", "&amp;'Семипредметные наборы'!G45&amp;"}","")</f>
        <v>#N/A</v>
      </c>
      <c r="B3885" t="e">
        <f ca="1">IF('Семипредметные наборы'!$H45 &gt;=Параметры!$A$2,"{"&amp;'Семипредметные наборы'!E45&amp;"}","")</f>
        <v>#N/A</v>
      </c>
      <c r="C3885" t="e">
        <f ca="1">'Семипредметные наборы'!$H45/COUNT('Список покупок'!$A$2:$A$31)</f>
        <v>#N/A</v>
      </c>
      <c r="D3885" t="e">
        <f ca="1">'Семипредметные наборы'!$H45/INDIRECT(ADDRESS(MATCH(A3885,Таблицы!$AK$3:$AK$212)+1,7,,,Таблицы!$AK$1))</f>
        <v>#N/A</v>
      </c>
      <c r="E3885" s="5" t="e">
        <f t="shared" ca="1" si="60"/>
        <v>#N/A</v>
      </c>
    </row>
    <row r="3886" spans="1:5" hidden="1" x14ac:dyDescent="0.3">
      <c r="A3886" t="e">
        <f ca="1">IF('Семипредметные наборы'!$H46 &gt;=Параметры!$A$2,"{"&amp;'Семипредметные наборы'!A46&amp;", "&amp;'Семипредметные наборы'!B46&amp;", "&amp;'Семипредметные наборы'!C46&amp;", "&amp;'Семипредметные наборы'!D46&amp;", "&amp;'Семипредметные наборы'!F46&amp;", "&amp;'Семипредметные наборы'!G46&amp;"}","")</f>
        <v>#N/A</v>
      </c>
      <c r="B3886" t="e">
        <f ca="1">IF('Семипредметные наборы'!$H46 &gt;=Параметры!$A$2,"{"&amp;'Семипредметные наборы'!E46&amp;"}","")</f>
        <v>#N/A</v>
      </c>
      <c r="C3886" t="e">
        <f ca="1">'Семипредметные наборы'!$H46/COUNT('Список покупок'!$A$2:$A$31)</f>
        <v>#N/A</v>
      </c>
      <c r="D3886" t="e">
        <f ca="1">'Семипредметные наборы'!$H46/INDIRECT(ADDRESS(MATCH(A3886,Таблицы!$AK$3:$AK$212)+1,7,,,Таблицы!$AK$1))</f>
        <v>#N/A</v>
      </c>
      <c r="E3886" s="5" t="e">
        <f t="shared" ca="1" si="60"/>
        <v>#N/A</v>
      </c>
    </row>
    <row r="3887" spans="1:5" hidden="1" x14ac:dyDescent="0.3">
      <c r="A3887" t="e">
        <f ca="1">IF('Семипредметные наборы'!$H47 &gt;=Параметры!$A$2,"{"&amp;'Семипредметные наборы'!A47&amp;", "&amp;'Семипредметные наборы'!B47&amp;", "&amp;'Семипредметные наборы'!C47&amp;", "&amp;'Семипредметные наборы'!D47&amp;", "&amp;'Семипредметные наборы'!F47&amp;", "&amp;'Семипредметные наборы'!G47&amp;"}","")</f>
        <v>#N/A</v>
      </c>
      <c r="B3887" t="e">
        <f ca="1">IF('Семипредметные наборы'!$H47 &gt;=Параметры!$A$2,"{"&amp;'Семипредметные наборы'!E47&amp;"}","")</f>
        <v>#N/A</v>
      </c>
      <c r="C3887" t="e">
        <f ca="1">'Семипредметные наборы'!$H47/COUNT('Список покупок'!$A$2:$A$31)</f>
        <v>#N/A</v>
      </c>
      <c r="D3887" t="e">
        <f ca="1">'Семипредметные наборы'!$H47/INDIRECT(ADDRESS(MATCH(A3887,Таблицы!$AK$3:$AK$212)+1,7,,,Таблицы!$AK$1))</f>
        <v>#N/A</v>
      </c>
      <c r="E3887" s="5" t="e">
        <f t="shared" ca="1" si="60"/>
        <v>#N/A</v>
      </c>
    </row>
    <row r="3888" spans="1:5" hidden="1" x14ac:dyDescent="0.3">
      <c r="A3888" t="e">
        <f ca="1">IF('Семипредметные наборы'!$H48 &gt;=Параметры!$A$2,"{"&amp;'Семипредметные наборы'!A48&amp;", "&amp;'Семипредметные наборы'!B48&amp;", "&amp;'Семипредметные наборы'!C48&amp;", "&amp;'Семипредметные наборы'!D48&amp;", "&amp;'Семипредметные наборы'!F48&amp;", "&amp;'Семипредметные наборы'!G48&amp;"}","")</f>
        <v>#N/A</v>
      </c>
      <c r="B3888" t="e">
        <f ca="1">IF('Семипредметные наборы'!$H48 &gt;=Параметры!$A$2,"{"&amp;'Семипредметные наборы'!E48&amp;"}","")</f>
        <v>#N/A</v>
      </c>
      <c r="C3888" t="e">
        <f ca="1">'Семипредметные наборы'!$H48/COUNT('Список покупок'!$A$2:$A$31)</f>
        <v>#N/A</v>
      </c>
      <c r="D3888" t="e">
        <f ca="1">'Семипредметные наборы'!$H48/INDIRECT(ADDRESS(MATCH(A3888,Таблицы!$AK$3:$AK$212)+1,7,,,Таблицы!$AK$1))</f>
        <v>#N/A</v>
      </c>
      <c r="E3888" s="5" t="e">
        <f t="shared" ca="1" si="60"/>
        <v>#N/A</v>
      </c>
    </row>
    <row r="3889" spans="1:5" hidden="1" x14ac:dyDescent="0.3">
      <c r="A3889" t="e">
        <f ca="1">IF('Семипредметные наборы'!$H49 &gt;=Параметры!$A$2,"{"&amp;'Семипредметные наборы'!A49&amp;", "&amp;'Семипредметные наборы'!B49&amp;", "&amp;'Семипредметные наборы'!C49&amp;", "&amp;'Семипредметные наборы'!D49&amp;", "&amp;'Семипредметные наборы'!F49&amp;", "&amp;'Семипредметные наборы'!G49&amp;"}","")</f>
        <v>#N/A</v>
      </c>
      <c r="B3889" t="e">
        <f ca="1">IF('Семипредметные наборы'!$H49 &gt;=Параметры!$A$2,"{"&amp;'Семипредметные наборы'!E49&amp;"}","")</f>
        <v>#N/A</v>
      </c>
      <c r="C3889" t="e">
        <f ca="1">'Семипредметные наборы'!$H49/COUNT('Список покупок'!$A$2:$A$31)</f>
        <v>#N/A</v>
      </c>
      <c r="D3889" t="e">
        <f ca="1">'Семипредметные наборы'!$H49/INDIRECT(ADDRESS(MATCH(A3889,Таблицы!$AK$3:$AK$212)+1,7,,,Таблицы!$AK$1))</f>
        <v>#N/A</v>
      </c>
      <c r="E3889" s="5" t="e">
        <f t="shared" ca="1" si="60"/>
        <v>#N/A</v>
      </c>
    </row>
    <row r="3890" spans="1:5" hidden="1" x14ac:dyDescent="0.3">
      <c r="A3890" t="e">
        <f ca="1">IF('Семипредметные наборы'!$H50 &gt;=Параметры!$A$2,"{"&amp;'Семипредметные наборы'!A50&amp;", "&amp;'Семипредметные наборы'!B50&amp;", "&amp;'Семипредметные наборы'!C50&amp;", "&amp;'Семипредметные наборы'!D50&amp;", "&amp;'Семипредметные наборы'!F50&amp;", "&amp;'Семипредметные наборы'!G50&amp;"}","")</f>
        <v>#N/A</v>
      </c>
      <c r="B3890" t="e">
        <f ca="1">IF('Семипредметные наборы'!$H50 &gt;=Параметры!$A$2,"{"&amp;'Семипредметные наборы'!E50&amp;"}","")</f>
        <v>#N/A</v>
      </c>
      <c r="C3890" t="e">
        <f ca="1">'Семипредметные наборы'!$H50/COUNT('Список покупок'!$A$2:$A$31)</f>
        <v>#N/A</v>
      </c>
      <c r="D3890" t="e">
        <f ca="1">'Семипредметные наборы'!$H50/INDIRECT(ADDRESS(MATCH(A3890,Таблицы!$AK$3:$AK$212)+1,7,,,Таблицы!$AK$1))</f>
        <v>#N/A</v>
      </c>
      <c r="E3890" s="5" t="e">
        <f t="shared" ca="1" si="60"/>
        <v>#N/A</v>
      </c>
    </row>
    <row r="3891" spans="1:5" hidden="1" x14ac:dyDescent="0.3">
      <c r="A3891" t="e">
        <f ca="1">IF('Семипредметные наборы'!$H51 &gt;=Параметры!$A$2,"{"&amp;'Семипредметные наборы'!A51&amp;", "&amp;'Семипредметные наборы'!B51&amp;", "&amp;'Семипредметные наборы'!C51&amp;", "&amp;'Семипредметные наборы'!D51&amp;", "&amp;'Семипредметные наборы'!F51&amp;", "&amp;'Семипредметные наборы'!G51&amp;"}","")</f>
        <v>#N/A</v>
      </c>
      <c r="B3891" t="e">
        <f ca="1">IF('Семипредметные наборы'!$H51 &gt;=Параметры!$A$2,"{"&amp;'Семипредметные наборы'!E51&amp;"}","")</f>
        <v>#N/A</v>
      </c>
      <c r="C3891" t="e">
        <f ca="1">'Семипредметные наборы'!$H51/COUNT('Список покупок'!$A$2:$A$31)</f>
        <v>#N/A</v>
      </c>
      <c r="D3891" t="e">
        <f ca="1">'Семипредметные наборы'!$H51/INDIRECT(ADDRESS(MATCH(A3891,Таблицы!$AK$3:$AK$212)+1,7,,,Таблицы!$AK$1))</f>
        <v>#N/A</v>
      </c>
      <c r="E3891" s="5" t="e">
        <f t="shared" ca="1" si="60"/>
        <v>#N/A</v>
      </c>
    </row>
    <row r="3892" spans="1:5" hidden="1" x14ac:dyDescent="0.3">
      <c r="A3892" t="e">
        <f ca="1">IF('Семипредметные наборы'!$H52 &gt;=Параметры!$A$2,"{"&amp;'Семипредметные наборы'!A52&amp;", "&amp;'Семипредметные наборы'!B52&amp;", "&amp;'Семипредметные наборы'!C52&amp;", "&amp;'Семипредметные наборы'!D52&amp;", "&amp;'Семипредметные наборы'!F52&amp;", "&amp;'Семипредметные наборы'!G52&amp;"}","")</f>
        <v>#N/A</v>
      </c>
      <c r="B3892" t="e">
        <f ca="1">IF('Семипредметные наборы'!$H52 &gt;=Параметры!$A$2,"{"&amp;'Семипредметные наборы'!E52&amp;"}","")</f>
        <v>#N/A</v>
      </c>
      <c r="C3892" t="e">
        <f ca="1">'Семипредметные наборы'!$H52/COUNT('Список покупок'!$A$2:$A$31)</f>
        <v>#N/A</v>
      </c>
      <c r="D3892" t="e">
        <f ca="1">'Семипредметные наборы'!$H52/INDIRECT(ADDRESS(MATCH(A3892,Таблицы!$AK$3:$AK$212)+1,7,,,Таблицы!$AK$1))</f>
        <v>#N/A</v>
      </c>
      <c r="E3892" s="5" t="e">
        <f t="shared" ca="1" si="60"/>
        <v>#N/A</v>
      </c>
    </row>
    <row r="3893" spans="1:5" hidden="1" x14ac:dyDescent="0.3">
      <c r="A3893" t="e">
        <f ca="1">IF('Семипредметные наборы'!$H53 &gt;=Параметры!$A$2,"{"&amp;'Семипредметные наборы'!A53&amp;", "&amp;'Семипредметные наборы'!B53&amp;", "&amp;'Семипредметные наборы'!C53&amp;", "&amp;'Семипредметные наборы'!D53&amp;", "&amp;'Семипредметные наборы'!F53&amp;", "&amp;'Семипредметные наборы'!G53&amp;"}","")</f>
        <v>#N/A</v>
      </c>
      <c r="B3893" t="e">
        <f ca="1">IF('Семипредметные наборы'!$H53 &gt;=Параметры!$A$2,"{"&amp;'Семипредметные наборы'!E53&amp;"}","")</f>
        <v>#N/A</v>
      </c>
      <c r="C3893" t="e">
        <f ca="1">'Семипредметные наборы'!$H53/COUNT('Список покупок'!$A$2:$A$31)</f>
        <v>#N/A</v>
      </c>
      <c r="D3893" t="e">
        <f ca="1">'Семипредметные наборы'!$H53/INDIRECT(ADDRESS(MATCH(A3893,Таблицы!$AK$3:$AK$212)+1,7,,,Таблицы!$AK$1))</f>
        <v>#N/A</v>
      </c>
      <c r="E3893" s="5" t="e">
        <f t="shared" ca="1" si="60"/>
        <v>#N/A</v>
      </c>
    </row>
    <row r="3894" spans="1:5" hidden="1" x14ac:dyDescent="0.3">
      <c r="A3894" t="e">
        <f ca="1">IF('Семипредметные наборы'!$H54 &gt;=Параметры!$A$2,"{"&amp;'Семипредметные наборы'!A54&amp;", "&amp;'Семипредметные наборы'!B54&amp;", "&amp;'Семипредметные наборы'!C54&amp;", "&amp;'Семипредметные наборы'!D54&amp;", "&amp;'Семипредметные наборы'!F54&amp;", "&amp;'Семипредметные наборы'!G54&amp;"}","")</f>
        <v>#N/A</v>
      </c>
      <c r="B3894" t="e">
        <f ca="1">IF('Семипредметные наборы'!$H54 &gt;=Параметры!$A$2,"{"&amp;'Семипредметные наборы'!E54&amp;"}","")</f>
        <v>#N/A</v>
      </c>
      <c r="C3894" t="e">
        <f ca="1">'Семипредметные наборы'!$H54/COUNT('Список покупок'!$A$2:$A$31)</f>
        <v>#N/A</v>
      </c>
      <c r="D3894" t="e">
        <f ca="1">'Семипредметные наборы'!$H54/INDIRECT(ADDRESS(MATCH(A3894,Таблицы!$AK$3:$AK$212)+1,7,,,Таблицы!$AK$1))</f>
        <v>#N/A</v>
      </c>
      <c r="E3894" s="5" t="e">
        <f t="shared" ca="1" si="60"/>
        <v>#N/A</v>
      </c>
    </row>
    <row r="3895" spans="1:5" hidden="1" x14ac:dyDescent="0.3">
      <c r="A3895" t="e">
        <f ca="1">IF('Семипредметные наборы'!$H55 &gt;=Параметры!$A$2,"{"&amp;'Семипредметные наборы'!A55&amp;", "&amp;'Семипредметные наборы'!B55&amp;", "&amp;'Семипредметные наборы'!C55&amp;", "&amp;'Семипредметные наборы'!D55&amp;", "&amp;'Семипредметные наборы'!F55&amp;", "&amp;'Семипредметные наборы'!G55&amp;"}","")</f>
        <v>#N/A</v>
      </c>
      <c r="B3895" t="e">
        <f ca="1">IF('Семипредметные наборы'!$H55 &gt;=Параметры!$A$2,"{"&amp;'Семипредметные наборы'!E55&amp;"}","")</f>
        <v>#N/A</v>
      </c>
      <c r="C3895" t="e">
        <f ca="1">'Семипредметные наборы'!$H55/COUNT('Список покупок'!$A$2:$A$31)</f>
        <v>#N/A</v>
      </c>
      <c r="D3895" t="e">
        <f ca="1">'Семипредметные наборы'!$H55/INDIRECT(ADDRESS(MATCH(A3895,Таблицы!$AK$3:$AK$212)+1,7,,,Таблицы!$AK$1))</f>
        <v>#N/A</v>
      </c>
      <c r="E3895" s="5" t="e">
        <f t="shared" ca="1" si="60"/>
        <v>#N/A</v>
      </c>
    </row>
    <row r="3896" spans="1:5" hidden="1" x14ac:dyDescent="0.3">
      <c r="A3896" t="e">
        <f ca="1">IF('Семипредметные наборы'!$H56 &gt;=Параметры!$A$2,"{"&amp;'Семипредметные наборы'!A56&amp;", "&amp;'Семипредметные наборы'!B56&amp;", "&amp;'Семипредметные наборы'!C56&amp;", "&amp;'Семипредметные наборы'!D56&amp;", "&amp;'Семипредметные наборы'!F56&amp;", "&amp;'Семипредметные наборы'!G56&amp;"}","")</f>
        <v>#N/A</v>
      </c>
      <c r="B3896" t="e">
        <f ca="1">IF('Семипредметные наборы'!$H56 &gt;=Параметры!$A$2,"{"&amp;'Семипредметные наборы'!E56&amp;"}","")</f>
        <v>#N/A</v>
      </c>
      <c r="C3896" t="e">
        <f ca="1">'Семипредметные наборы'!$H56/COUNT('Список покупок'!$A$2:$A$31)</f>
        <v>#N/A</v>
      </c>
      <c r="D3896" t="e">
        <f ca="1">'Семипредметные наборы'!$H56/INDIRECT(ADDRESS(MATCH(A3896,Таблицы!$AK$3:$AK$212)+1,7,,,Таблицы!$AK$1))</f>
        <v>#N/A</v>
      </c>
      <c r="E3896" s="5" t="e">
        <f t="shared" ca="1" si="60"/>
        <v>#N/A</v>
      </c>
    </row>
    <row r="3897" spans="1:5" hidden="1" x14ac:dyDescent="0.3">
      <c r="A3897" t="e">
        <f ca="1">IF('Семипредметные наборы'!$H57 &gt;=Параметры!$A$2,"{"&amp;'Семипредметные наборы'!A57&amp;", "&amp;'Семипредметные наборы'!B57&amp;", "&amp;'Семипредметные наборы'!C57&amp;", "&amp;'Семипредметные наборы'!D57&amp;", "&amp;'Семипредметные наборы'!F57&amp;", "&amp;'Семипредметные наборы'!G57&amp;"}","")</f>
        <v>#N/A</v>
      </c>
      <c r="B3897" t="e">
        <f ca="1">IF('Семипредметные наборы'!$H57 &gt;=Параметры!$A$2,"{"&amp;'Семипредметные наборы'!E57&amp;"}","")</f>
        <v>#N/A</v>
      </c>
      <c r="C3897" t="e">
        <f ca="1">'Семипредметные наборы'!$H57/COUNT('Список покупок'!$A$2:$A$31)</f>
        <v>#N/A</v>
      </c>
      <c r="D3897" t="e">
        <f ca="1">'Семипредметные наборы'!$H57/INDIRECT(ADDRESS(MATCH(A3897,Таблицы!$AK$3:$AK$212)+1,7,,,Таблицы!$AK$1))</f>
        <v>#N/A</v>
      </c>
      <c r="E3897" s="5" t="e">
        <f t="shared" ca="1" si="60"/>
        <v>#N/A</v>
      </c>
    </row>
    <row r="3898" spans="1:5" hidden="1" x14ac:dyDescent="0.3">
      <c r="A3898" t="e">
        <f ca="1">IF('Семипредметные наборы'!$H58 &gt;=Параметры!$A$2,"{"&amp;'Семипредметные наборы'!A58&amp;", "&amp;'Семипредметные наборы'!B58&amp;", "&amp;'Семипредметные наборы'!C58&amp;", "&amp;'Семипредметные наборы'!D58&amp;", "&amp;'Семипредметные наборы'!F58&amp;", "&amp;'Семипредметные наборы'!G58&amp;"}","")</f>
        <v>#N/A</v>
      </c>
      <c r="B3898" t="e">
        <f ca="1">IF('Семипредметные наборы'!$H58 &gt;=Параметры!$A$2,"{"&amp;'Семипредметные наборы'!E58&amp;"}","")</f>
        <v>#N/A</v>
      </c>
      <c r="C3898" t="e">
        <f ca="1">'Семипредметные наборы'!$H58/COUNT('Список покупок'!$A$2:$A$31)</f>
        <v>#N/A</v>
      </c>
      <c r="D3898" t="e">
        <f ca="1">'Семипредметные наборы'!$H58/INDIRECT(ADDRESS(MATCH(A3898,Таблицы!$AK$3:$AK$212)+1,7,,,Таблицы!$AK$1))</f>
        <v>#N/A</v>
      </c>
      <c r="E3898" s="5" t="e">
        <f t="shared" ca="1" si="60"/>
        <v>#N/A</v>
      </c>
    </row>
    <row r="3899" spans="1:5" hidden="1" x14ac:dyDescent="0.3">
      <c r="A3899" t="e">
        <f ca="1">IF('Семипредметные наборы'!$H59 &gt;=Параметры!$A$2,"{"&amp;'Семипредметные наборы'!A59&amp;", "&amp;'Семипредметные наборы'!B59&amp;", "&amp;'Семипредметные наборы'!C59&amp;", "&amp;'Семипредметные наборы'!D59&amp;", "&amp;'Семипредметные наборы'!F59&amp;", "&amp;'Семипредметные наборы'!G59&amp;"}","")</f>
        <v>#N/A</v>
      </c>
      <c r="B3899" t="e">
        <f ca="1">IF('Семипредметные наборы'!$H59 &gt;=Параметры!$A$2,"{"&amp;'Семипредметные наборы'!E59&amp;"}","")</f>
        <v>#N/A</v>
      </c>
      <c r="C3899" t="e">
        <f ca="1">'Семипредметные наборы'!$H59/COUNT('Список покупок'!$A$2:$A$31)</f>
        <v>#N/A</v>
      </c>
      <c r="D3899" t="e">
        <f ca="1">'Семипредметные наборы'!$H59/INDIRECT(ADDRESS(MATCH(A3899,Таблицы!$AK$3:$AK$212)+1,7,,,Таблицы!$AK$1))</f>
        <v>#N/A</v>
      </c>
      <c r="E3899" s="5" t="e">
        <f t="shared" ca="1" si="60"/>
        <v>#N/A</v>
      </c>
    </row>
    <row r="3900" spans="1:5" hidden="1" x14ac:dyDescent="0.3">
      <c r="A3900" t="e">
        <f ca="1">IF('Семипредметные наборы'!$H60 &gt;=Параметры!$A$2,"{"&amp;'Семипредметные наборы'!A60&amp;", "&amp;'Семипредметные наборы'!B60&amp;", "&amp;'Семипредметные наборы'!C60&amp;", "&amp;'Семипредметные наборы'!D60&amp;", "&amp;'Семипредметные наборы'!F60&amp;", "&amp;'Семипредметные наборы'!G60&amp;"}","")</f>
        <v>#N/A</v>
      </c>
      <c r="B3900" t="e">
        <f ca="1">IF('Семипредметные наборы'!$H60 &gt;=Параметры!$A$2,"{"&amp;'Семипредметные наборы'!E60&amp;"}","")</f>
        <v>#N/A</v>
      </c>
      <c r="C3900" t="e">
        <f ca="1">'Семипредметные наборы'!$H60/COUNT('Список покупок'!$A$2:$A$31)</f>
        <v>#N/A</v>
      </c>
      <c r="D3900" t="e">
        <f ca="1">'Семипредметные наборы'!$H60/INDIRECT(ADDRESS(MATCH(A3900,Таблицы!$AK$3:$AK$212)+1,7,,,Таблицы!$AK$1))</f>
        <v>#N/A</v>
      </c>
      <c r="E3900" s="5" t="e">
        <f t="shared" ca="1" si="60"/>
        <v>#N/A</v>
      </c>
    </row>
    <row r="3901" spans="1:5" hidden="1" x14ac:dyDescent="0.3">
      <c r="A3901" t="e">
        <f ca="1">IF('Семипредметные наборы'!$H61 &gt;=Параметры!$A$2,"{"&amp;'Семипредметные наборы'!A61&amp;", "&amp;'Семипредметные наборы'!B61&amp;", "&amp;'Семипредметные наборы'!C61&amp;", "&amp;'Семипредметные наборы'!D61&amp;", "&amp;'Семипредметные наборы'!F61&amp;", "&amp;'Семипредметные наборы'!G61&amp;"}","")</f>
        <v>#N/A</v>
      </c>
      <c r="B3901" t="e">
        <f ca="1">IF('Семипредметные наборы'!$H61 &gt;=Параметры!$A$2,"{"&amp;'Семипредметные наборы'!E61&amp;"}","")</f>
        <v>#N/A</v>
      </c>
      <c r="C3901" t="e">
        <f ca="1">'Семипредметные наборы'!$H61/COUNT('Список покупок'!$A$2:$A$31)</f>
        <v>#N/A</v>
      </c>
      <c r="D3901" t="e">
        <f ca="1">'Семипредметные наборы'!$H61/INDIRECT(ADDRESS(MATCH(A3901,Таблицы!$AK$3:$AK$212)+1,7,,,Таблицы!$AK$1))</f>
        <v>#N/A</v>
      </c>
      <c r="E3901" s="5" t="e">
        <f t="shared" ca="1" si="60"/>
        <v>#N/A</v>
      </c>
    </row>
    <row r="3902" spans="1:5" hidden="1" x14ac:dyDescent="0.3">
      <c r="A3902" t="e">
        <f ca="1">IF('Семипредметные наборы'!$H62 &gt;=Параметры!$A$2,"{"&amp;'Семипредметные наборы'!A62&amp;", "&amp;'Семипредметные наборы'!B62&amp;", "&amp;'Семипредметные наборы'!C62&amp;", "&amp;'Семипредметные наборы'!D62&amp;", "&amp;'Семипредметные наборы'!F62&amp;", "&amp;'Семипредметные наборы'!G62&amp;"}","")</f>
        <v>#N/A</v>
      </c>
      <c r="B3902" t="e">
        <f ca="1">IF('Семипредметные наборы'!$H62 &gt;=Параметры!$A$2,"{"&amp;'Семипредметные наборы'!E62&amp;"}","")</f>
        <v>#N/A</v>
      </c>
      <c r="C3902" t="e">
        <f ca="1">'Семипредметные наборы'!$H62/COUNT('Список покупок'!$A$2:$A$31)</f>
        <v>#N/A</v>
      </c>
      <c r="D3902" t="e">
        <f ca="1">'Семипредметные наборы'!$H62/INDIRECT(ADDRESS(MATCH(A3902,Таблицы!$AK$3:$AK$212)+1,7,,,Таблицы!$AK$1))</f>
        <v>#N/A</v>
      </c>
      <c r="E3902" s="5" t="e">
        <f t="shared" ca="1" si="60"/>
        <v>#N/A</v>
      </c>
    </row>
    <row r="3903" spans="1:5" hidden="1" x14ac:dyDescent="0.3">
      <c r="A3903" t="e">
        <f ca="1">IF('Семипредметные наборы'!$H63 &gt;=Параметры!$A$2,"{"&amp;'Семипредметные наборы'!A63&amp;", "&amp;'Семипредметные наборы'!B63&amp;", "&amp;'Семипредметные наборы'!C63&amp;", "&amp;'Семипредметные наборы'!D63&amp;", "&amp;'Семипредметные наборы'!F63&amp;", "&amp;'Семипредметные наборы'!G63&amp;"}","")</f>
        <v>#N/A</v>
      </c>
      <c r="B3903" t="e">
        <f ca="1">IF('Семипредметные наборы'!$H63 &gt;=Параметры!$A$2,"{"&amp;'Семипредметные наборы'!E63&amp;"}","")</f>
        <v>#N/A</v>
      </c>
      <c r="C3903" t="e">
        <f ca="1">'Семипредметные наборы'!$H63/COUNT('Список покупок'!$A$2:$A$31)</f>
        <v>#N/A</v>
      </c>
      <c r="D3903" t="e">
        <f ca="1">'Семипредметные наборы'!$H63/INDIRECT(ADDRESS(MATCH(A3903,Таблицы!$AK$3:$AK$212)+1,7,,,Таблицы!$AK$1))</f>
        <v>#N/A</v>
      </c>
      <c r="E3903" s="5" t="e">
        <f t="shared" ca="1" si="60"/>
        <v>#N/A</v>
      </c>
    </row>
    <row r="3904" spans="1:5" hidden="1" x14ac:dyDescent="0.3">
      <c r="A3904" t="e">
        <f ca="1">IF('Семипредметные наборы'!$H64 &gt;=Параметры!$A$2,"{"&amp;'Семипредметные наборы'!A64&amp;", "&amp;'Семипредметные наборы'!B64&amp;", "&amp;'Семипредметные наборы'!C64&amp;", "&amp;'Семипредметные наборы'!D64&amp;", "&amp;'Семипредметные наборы'!F64&amp;", "&amp;'Семипредметные наборы'!G64&amp;"}","")</f>
        <v>#N/A</v>
      </c>
      <c r="B3904" t="e">
        <f ca="1">IF('Семипредметные наборы'!$H64 &gt;=Параметры!$A$2,"{"&amp;'Семипредметные наборы'!E64&amp;"}","")</f>
        <v>#N/A</v>
      </c>
      <c r="C3904" t="e">
        <f ca="1">'Семипредметные наборы'!$H64/COUNT('Список покупок'!$A$2:$A$31)</f>
        <v>#N/A</v>
      </c>
      <c r="D3904" t="e">
        <f ca="1">'Семипредметные наборы'!$H64/INDIRECT(ADDRESS(MATCH(A3904,Таблицы!$AK$3:$AK$212)+1,7,,,Таблицы!$AK$1))</f>
        <v>#N/A</v>
      </c>
      <c r="E3904" s="5" t="e">
        <f t="shared" ca="1" si="60"/>
        <v>#N/A</v>
      </c>
    </row>
    <row r="3905" spans="1:5" hidden="1" x14ac:dyDescent="0.3">
      <c r="A3905" t="e">
        <f ca="1">IF('Семипредметные наборы'!$H65 &gt;=Параметры!$A$2,"{"&amp;'Семипредметные наборы'!A65&amp;", "&amp;'Семипредметные наборы'!B65&amp;", "&amp;'Семипредметные наборы'!C65&amp;", "&amp;'Семипредметные наборы'!D65&amp;", "&amp;'Семипредметные наборы'!F65&amp;", "&amp;'Семипредметные наборы'!G65&amp;"}","")</f>
        <v>#N/A</v>
      </c>
      <c r="B3905" t="e">
        <f ca="1">IF('Семипредметные наборы'!$H65 &gt;=Параметры!$A$2,"{"&amp;'Семипредметные наборы'!E65&amp;"}","")</f>
        <v>#N/A</v>
      </c>
      <c r="C3905" t="e">
        <f ca="1">'Семипредметные наборы'!$H65/COUNT('Список покупок'!$A$2:$A$31)</f>
        <v>#N/A</v>
      </c>
      <c r="D3905" t="e">
        <f ca="1">'Семипредметные наборы'!$H65/INDIRECT(ADDRESS(MATCH(A3905,Таблицы!$AK$3:$AK$212)+1,7,,,Таблицы!$AK$1))</f>
        <v>#N/A</v>
      </c>
      <c r="E3905" s="5" t="e">
        <f t="shared" ca="1" si="60"/>
        <v>#N/A</v>
      </c>
    </row>
    <row r="3906" spans="1:5" hidden="1" x14ac:dyDescent="0.3">
      <c r="A3906" t="e">
        <f ca="1">IF('Семипредметные наборы'!$H66 &gt;=Параметры!$A$2,"{"&amp;'Семипредметные наборы'!A66&amp;", "&amp;'Семипредметные наборы'!B66&amp;", "&amp;'Семипредметные наборы'!C66&amp;", "&amp;'Семипредметные наборы'!D66&amp;", "&amp;'Семипредметные наборы'!F66&amp;", "&amp;'Семипредметные наборы'!G66&amp;"}","")</f>
        <v>#N/A</v>
      </c>
      <c r="B3906" t="e">
        <f ca="1">IF('Семипредметные наборы'!$H66 &gt;=Параметры!$A$2,"{"&amp;'Семипредметные наборы'!E66&amp;"}","")</f>
        <v>#N/A</v>
      </c>
      <c r="C3906" t="e">
        <f ca="1">'Семипредметные наборы'!$H66/COUNT('Список покупок'!$A$2:$A$31)</f>
        <v>#N/A</v>
      </c>
      <c r="D3906" t="e">
        <f ca="1">'Семипредметные наборы'!$H66/INDIRECT(ADDRESS(MATCH(A3906,Таблицы!$AK$3:$AK$212)+1,7,,,Таблицы!$AK$1))</f>
        <v>#N/A</v>
      </c>
      <c r="E3906" s="5" t="e">
        <f t="shared" ca="1" si="60"/>
        <v>#N/A</v>
      </c>
    </row>
    <row r="3907" spans="1:5" hidden="1" x14ac:dyDescent="0.3">
      <c r="A3907" t="e">
        <f ca="1">IF('Семипредметные наборы'!$H67 &gt;=Параметры!$A$2,"{"&amp;'Семипредметные наборы'!A67&amp;", "&amp;'Семипредметные наборы'!B67&amp;", "&amp;'Семипредметные наборы'!C67&amp;", "&amp;'Семипредметные наборы'!D67&amp;", "&amp;'Семипредметные наборы'!F67&amp;", "&amp;'Семипредметные наборы'!G67&amp;"}","")</f>
        <v>#N/A</v>
      </c>
      <c r="B3907" t="e">
        <f ca="1">IF('Семипредметные наборы'!$H67 &gt;=Параметры!$A$2,"{"&amp;'Семипредметные наборы'!E67&amp;"}","")</f>
        <v>#N/A</v>
      </c>
      <c r="C3907" t="e">
        <f ca="1">'Семипредметные наборы'!$H67/COUNT('Список покупок'!$A$2:$A$31)</f>
        <v>#N/A</v>
      </c>
      <c r="D3907" t="e">
        <f ca="1">'Семипредметные наборы'!$H67/INDIRECT(ADDRESS(MATCH(A3907,Таблицы!$AK$3:$AK$212)+1,7,,,Таблицы!$AK$1))</f>
        <v>#N/A</v>
      </c>
      <c r="E3907" s="5" t="e">
        <f t="shared" ca="1" si="60"/>
        <v>#N/A</v>
      </c>
    </row>
    <row r="3908" spans="1:5" hidden="1" x14ac:dyDescent="0.3">
      <c r="A3908" t="e">
        <f ca="1">IF('Семипредметные наборы'!$H68 &gt;=Параметры!$A$2,"{"&amp;'Семипредметные наборы'!A68&amp;", "&amp;'Семипредметные наборы'!B68&amp;", "&amp;'Семипредметные наборы'!C68&amp;", "&amp;'Семипредметные наборы'!D68&amp;", "&amp;'Семипредметные наборы'!F68&amp;", "&amp;'Семипредметные наборы'!G68&amp;"}","")</f>
        <v>#N/A</v>
      </c>
      <c r="B3908" t="e">
        <f ca="1">IF('Семипредметные наборы'!$H68 &gt;=Параметры!$A$2,"{"&amp;'Семипредметные наборы'!E68&amp;"}","")</f>
        <v>#N/A</v>
      </c>
      <c r="C3908" t="e">
        <f ca="1">'Семипредметные наборы'!$H68/COUNT('Список покупок'!$A$2:$A$31)</f>
        <v>#N/A</v>
      </c>
      <c r="D3908" t="e">
        <f ca="1">'Семипредметные наборы'!$H68/INDIRECT(ADDRESS(MATCH(A3908,Таблицы!$AK$3:$AK$212)+1,7,,,Таблицы!$AK$1))</f>
        <v>#N/A</v>
      </c>
      <c r="E3908" s="5" t="e">
        <f t="shared" ca="1" si="60"/>
        <v>#N/A</v>
      </c>
    </row>
    <row r="3909" spans="1:5" hidden="1" x14ac:dyDescent="0.3">
      <c r="A3909" t="e">
        <f ca="1">IF('Семипредметные наборы'!$H69 &gt;=Параметры!$A$2,"{"&amp;'Семипредметные наборы'!A69&amp;", "&amp;'Семипредметные наборы'!B69&amp;", "&amp;'Семипредметные наборы'!C69&amp;", "&amp;'Семипредметные наборы'!D69&amp;", "&amp;'Семипредметные наборы'!F69&amp;", "&amp;'Семипредметные наборы'!G69&amp;"}","")</f>
        <v>#N/A</v>
      </c>
      <c r="B3909" t="e">
        <f ca="1">IF('Семипредметные наборы'!$H69 &gt;=Параметры!$A$2,"{"&amp;'Семипредметные наборы'!E69&amp;"}","")</f>
        <v>#N/A</v>
      </c>
      <c r="C3909" t="e">
        <f ca="1">'Семипредметные наборы'!$H69/COUNT('Список покупок'!$A$2:$A$31)</f>
        <v>#N/A</v>
      </c>
      <c r="D3909" t="e">
        <f ca="1">'Семипредметные наборы'!$H69/INDIRECT(ADDRESS(MATCH(A3909,Таблицы!$AK$3:$AK$212)+1,7,,,Таблицы!$AK$1))</f>
        <v>#N/A</v>
      </c>
      <c r="E3909" s="5" t="e">
        <f t="shared" ref="E3909:E3972" ca="1" si="61">C3909*D3909</f>
        <v>#N/A</v>
      </c>
    </row>
    <row r="3910" spans="1:5" hidden="1" x14ac:dyDescent="0.3">
      <c r="A3910" t="e">
        <f ca="1">IF('Семипредметные наборы'!$H70 &gt;=Параметры!$A$2,"{"&amp;'Семипредметные наборы'!A70&amp;", "&amp;'Семипредметные наборы'!B70&amp;", "&amp;'Семипредметные наборы'!C70&amp;", "&amp;'Семипредметные наборы'!D70&amp;", "&amp;'Семипредметные наборы'!F70&amp;", "&amp;'Семипредметные наборы'!G70&amp;"}","")</f>
        <v>#N/A</v>
      </c>
      <c r="B3910" t="e">
        <f ca="1">IF('Семипредметные наборы'!$H70 &gt;=Параметры!$A$2,"{"&amp;'Семипредметные наборы'!E70&amp;"}","")</f>
        <v>#N/A</v>
      </c>
      <c r="C3910" t="e">
        <f ca="1">'Семипредметные наборы'!$H70/COUNT('Список покупок'!$A$2:$A$31)</f>
        <v>#N/A</v>
      </c>
      <c r="D3910" t="e">
        <f ca="1">'Семипредметные наборы'!$H70/INDIRECT(ADDRESS(MATCH(A3910,Таблицы!$AK$3:$AK$212)+1,7,,,Таблицы!$AK$1))</f>
        <v>#N/A</v>
      </c>
      <c r="E3910" s="5" t="e">
        <f t="shared" ca="1" si="61"/>
        <v>#N/A</v>
      </c>
    </row>
    <row r="3911" spans="1:5" hidden="1" x14ac:dyDescent="0.3">
      <c r="A3911" t="e">
        <f ca="1">IF('Семипредметные наборы'!$H71 &gt;=Параметры!$A$2,"{"&amp;'Семипредметные наборы'!A71&amp;", "&amp;'Семипредметные наборы'!B71&amp;", "&amp;'Семипредметные наборы'!C71&amp;", "&amp;'Семипредметные наборы'!D71&amp;", "&amp;'Семипредметные наборы'!F71&amp;", "&amp;'Семипредметные наборы'!G71&amp;"}","")</f>
        <v>#N/A</v>
      </c>
      <c r="B3911" t="e">
        <f ca="1">IF('Семипредметные наборы'!$H71 &gt;=Параметры!$A$2,"{"&amp;'Семипредметные наборы'!E71&amp;"}","")</f>
        <v>#N/A</v>
      </c>
      <c r="C3911" t="e">
        <f ca="1">'Семипредметные наборы'!$H71/COUNT('Список покупок'!$A$2:$A$31)</f>
        <v>#N/A</v>
      </c>
      <c r="D3911" t="e">
        <f ca="1">'Семипредметные наборы'!$H71/INDIRECT(ADDRESS(MATCH(A3911,Таблицы!$AK$3:$AK$212)+1,7,,,Таблицы!$AK$1))</f>
        <v>#N/A</v>
      </c>
      <c r="E3911" s="5" t="e">
        <f t="shared" ca="1" si="61"/>
        <v>#N/A</v>
      </c>
    </row>
    <row r="3912" spans="1:5" hidden="1" x14ac:dyDescent="0.3">
      <c r="A3912" t="e">
        <f ca="1">IF('Семипредметные наборы'!$H72 &gt;=Параметры!$A$2,"{"&amp;'Семипредметные наборы'!A72&amp;", "&amp;'Семипредметные наборы'!B72&amp;", "&amp;'Семипредметные наборы'!C72&amp;", "&amp;'Семипредметные наборы'!D72&amp;", "&amp;'Семипредметные наборы'!F72&amp;", "&amp;'Семипредметные наборы'!G72&amp;"}","")</f>
        <v>#N/A</v>
      </c>
      <c r="B3912" t="e">
        <f ca="1">IF('Семипредметные наборы'!$H72 &gt;=Параметры!$A$2,"{"&amp;'Семипредметные наборы'!E72&amp;"}","")</f>
        <v>#N/A</v>
      </c>
      <c r="C3912" t="e">
        <f ca="1">'Семипредметные наборы'!$H72/COUNT('Список покупок'!$A$2:$A$31)</f>
        <v>#N/A</v>
      </c>
      <c r="D3912" t="e">
        <f ca="1">'Семипредметные наборы'!$H72/INDIRECT(ADDRESS(MATCH(A3912,Таблицы!$AK$3:$AK$212)+1,7,,,Таблицы!$AK$1))</f>
        <v>#N/A</v>
      </c>
      <c r="E3912" s="5" t="e">
        <f t="shared" ca="1" si="61"/>
        <v>#N/A</v>
      </c>
    </row>
    <row r="3913" spans="1:5" hidden="1" x14ac:dyDescent="0.3">
      <c r="A3913" t="e">
        <f ca="1">IF('Семипредметные наборы'!$H73 &gt;=Параметры!$A$2,"{"&amp;'Семипредметные наборы'!A73&amp;", "&amp;'Семипредметные наборы'!B73&amp;", "&amp;'Семипредметные наборы'!C73&amp;", "&amp;'Семипредметные наборы'!D73&amp;", "&amp;'Семипредметные наборы'!F73&amp;", "&amp;'Семипредметные наборы'!G73&amp;"}","")</f>
        <v>#N/A</v>
      </c>
      <c r="B3913" t="e">
        <f ca="1">IF('Семипредметные наборы'!$H73 &gt;=Параметры!$A$2,"{"&amp;'Семипредметные наборы'!E73&amp;"}","")</f>
        <v>#N/A</v>
      </c>
      <c r="C3913" t="e">
        <f ca="1">'Семипредметные наборы'!$H73/COUNT('Список покупок'!$A$2:$A$31)</f>
        <v>#N/A</v>
      </c>
      <c r="D3913" t="e">
        <f ca="1">'Семипредметные наборы'!$H73/INDIRECT(ADDRESS(MATCH(A3913,Таблицы!$AK$3:$AK$212)+1,7,,,Таблицы!$AK$1))</f>
        <v>#N/A</v>
      </c>
      <c r="E3913" s="5" t="e">
        <f t="shared" ca="1" si="61"/>
        <v>#N/A</v>
      </c>
    </row>
    <row r="3914" spans="1:5" hidden="1" x14ac:dyDescent="0.3">
      <c r="A3914" t="e">
        <f ca="1">IF('Семипредметные наборы'!$H74 &gt;=Параметры!$A$2,"{"&amp;'Семипредметные наборы'!A74&amp;", "&amp;'Семипредметные наборы'!B74&amp;", "&amp;'Семипредметные наборы'!C74&amp;", "&amp;'Семипредметные наборы'!D74&amp;", "&amp;'Семипредметные наборы'!F74&amp;", "&amp;'Семипредметные наборы'!G74&amp;"}","")</f>
        <v>#N/A</v>
      </c>
      <c r="B3914" t="e">
        <f ca="1">IF('Семипредметные наборы'!$H74 &gt;=Параметры!$A$2,"{"&amp;'Семипредметные наборы'!E74&amp;"}","")</f>
        <v>#N/A</v>
      </c>
      <c r="C3914" t="e">
        <f ca="1">'Семипредметные наборы'!$H74/COUNT('Список покупок'!$A$2:$A$31)</f>
        <v>#N/A</v>
      </c>
      <c r="D3914" t="e">
        <f ca="1">'Семипредметные наборы'!$H74/INDIRECT(ADDRESS(MATCH(A3914,Таблицы!$AK$3:$AK$212)+1,7,,,Таблицы!$AK$1))</f>
        <v>#N/A</v>
      </c>
      <c r="E3914" s="5" t="e">
        <f t="shared" ca="1" si="61"/>
        <v>#N/A</v>
      </c>
    </row>
    <row r="3915" spans="1:5" hidden="1" x14ac:dyDescent="0.3">
      <c r="A3915" t="e">
        <f ca="1">IF('Семипредметные наборы'!$H75 &gt;=Параметры!$A$2,"{"&amp;'Семипредметные наборы'!A75&amp;", "&amp;'Семипредметные наборы'!B75&amp;", "&amp;'Семипредметные наборы'!C75&amp;", "&amp;'Семипредметные наборы'!D75&amp;", "&amp;'Семипредметные наборы'!F75&amp;", "&amp;'Семипредметные наборы'!G75&amp;"}","")</f>
        <v>#N/A</v>
      </c>
      <c r="B3915" t="e">
        <f ca="1">IF('Семипредметные наборы'!$H75 &gt;=Параметры!$A$2,"{"&amp;'Семипредметные наборы'!E75&amp;"}","")</f>
        <v>#N/A</v>
      </c>
      <c r="C3915" t="e">
        <f ca="1">'Семипредметные наборы'!$H75/COUNT('Список покупок'!$A$2:$A$31)</f>
        <v>#N/A</v>
      </c>
      <c r="D3915" t="e">
        <f ca="1">'Семипредметные наборы'!$H75/INDIRECT(ADDRESS(MATCH(A3915,Таблицы!$AK$3:$AK$212)+1,7,,,Таблицы!$AK$1))</f>
        <v>#N/A</v>
      </c>
      <c r="E3915" s="5" t="e">
        <f t="shared" ca="1" si="61"/>
        <v>#N/A</v>
      </c>
    </row>
    <row r="3916" spans="1:5" hidden="1" x14ac:dyDescent="0.3">
      <c r="A3916" t="e">
        <f ca="1">IF('Семипредметные наборы'!$H76 &gt;=Параметры!$A$2,"{"&amp;'Семипредметные наборы'!A76&amp;", "&amp;'Семипредметные наборы'!B76&amp;", "&amp;'Семипредметные наборы'!C76&amp;", "&amp;'Семипредметные наборы'!D76&amp;", "&amp;'Семипредметные наборы'!F76&amp;", "&amp;'Семипредметные наборы'!G76&amp;"}","")</f>
        <v>#N/A</v>
      </c>
      <c r="B3916" t="e">
        <f ca="1">IF('Семипредметные наборы'!$H76 &gt;=Параметры!$A$2,"{"&amp;'Семипредметные наборы'!E76&amp;"}","")</f>
        <v>#N/A</v>
      </c>
      <c r="C3916" t="e">
        <f ca="1">'Семипредметные наборы'!$H76/COUNT('Список покупок'!$A$2:$A$31)</f>
        <v>#N/A</v>
      </c>
      <c r="D3916" t="e">
        <f ca="1">'Семипредметные наборы'!$H76/INDIRECT(ADDRESS(MATCH(A3916,Таблицы!$AK$3:$AK$212)+1,7,,,Таблицы!$AK$1))</f>
        <v>#N/A</v>
      </c>
      <c r="E3916" s="5" t="e">
        <f t="shared" ca="1" si="61"/>
        <v>#N/A</v>
      </c>
    </row>
    <row r="3917" spans="1:5" hidden="1" x14ac:dyDescent="0.3">
      <c r="A3917" t="e">
        <f ca="1">IF('Семипредметные наборы'!$H77 &gt;=Параметры!$A$2,"{"&amp;'Семипредметные наборы'!A77&amp;", "&amp;'Семипредметные наборы'!B77&amp;", "&amp;'Семипредметные наборы'!C77&amp;", "&amp;'Семипредметные наборы'!D77&amp;", "&amp;'Семипредметные наборы'!F77&amp;", "&amp;'Семипредметные наборы'!G77&amp;"}","")</f>
        <v>#N/A</v>
      </c>
      <c r="B3917" t="e">
        <f ca="1">IF('Семипредметные наборы'!$H77 &gt;=Параметры!$A$2,"{"&amp;'Семипредметные наборы'!E77&amp;"}","")</f>
        <v>#N/A</v>
      </c>
      <c r="C3917" t="e">
        <f ca="1">'Семипредметные наборы'!$H77/COUNT('Список покупок'!$A$2:$A$31)</f>
        <v>#N/A</v>
      </c>
      <c r="D3917" t="e">
        <f ca="1">'Семипредметные наборы'!$H77/INDIRECT(ADDRESS(MATCH(A3917,Таблицы!$AK$3:$AK$212)+1,7,,,Таблицы!$AK$1))</f>
        <v>#N/A</v>
      </c>
      <c r="E3917" s="5" t="e">
        <f t="shared" ca="1" si="61"/>
        <v>#N/A</v>
      </c>
    </row>
    <row r="3918" spans="1:5" hidden="1" x14ac:dyDescent="0.3">
      <c r="A3918" t="e">
        <f ca="1">IF('Семипредметные наборы'!$H78 &gt;=Параметры!$A$2,"{"&amp;'Семипредметные наборы'!A78&amp;", "&amp;'Семипредметные наборы'!B78&amp;", "&amp;'Семипредметные наборы'!C78&amp;", "&amp;'Семипредметные наборы'!D78&amp;", "&amp;'Семипредметные наборы'!F78&amp;", "&amp;'Семипредметные наборы'!G78&amp;"}","")</f>
        <v>#N/A</v>
      </c>
      <c r="B3918" t="e">
        <f ca="1">IF('Семипредметные наборы'!$H78 &gt;=Параметры!$A$2,"{"&amp;'Семипредметные наборы'!E78&amp;"}","")</f>
        <v>#N/A</v>
      </c>
      <c r="C3918" t="e">
        <f ca="1">'Семипредметные наборы'!$H78/COUNT('Список покупок'!$A$2:$A$31)</f>
        <v>#N/A</v>
      </c>
      <c r="D3918" t="e">
        <f ca="1">'Семипредметные наборы'!$H78/INDIRECT(ADDRESS(MATCH(A3918,Таблицы!$AK$3:$AK$212)+1,7,,,Таблицы!$AK$1))</f>
        <v>#N/A</v>
      </c>
      <c r="E3918" s="5" t="e">
        <f t="shared" ca="1" si="61"/>
        <v>#N/A</v>
      </c>
    </row>
    <row r="3919" spans="1:5" hidden="1" x14ac:dyDescent="0.3">
      <c r="A3919" t="e">
        <f ca="1">IF('Семипредметные наборы'!$H79 &gt;=Параметры!$A$2,"{"&amp;'Семипредметные наборы'!A79&amp;", "&amp;'Семипредметные наборы'!B79&amp;", "&amp;'Семипредметные наборы'!C79&amp;", "&amp;'Семипредметные наборы'!D79&amp;", "&amp;'Семипредметные наборы'!F79&amp;", "&amp;'Семипредметные наборы'!G79&amp;"}","")</f>
        <v>#N/A</v>
      </c>
      <c r="B3919" t="e">
        <f ca="1">IF('Семипредметные наборы'!$H79 &gt;=Параметры!$A$2,"{"&amp;'Семипредметные наборы'!E79&amp;"}","")</f>
        <v>#N/A</v>
      </c>
      <c r="C3919" t="e">
        <f ca="1">'Семипредметные наборы'!$H79/COUNT('Список покупок'!$A$2:$A$31)</f>
        <v>#N/A</v>
      </c>
      <c r="D3919" t="e">
        <f ca="1">'Семипредметные наборы'!$H79/INDIRECT(ADDRESS(MATCH(A3919,Таблицы!$AK$3:$AK$212)+1,7,,,Таблицы!$AK$1))</f>
        <v>#N/A</v>
      </c>
      <c r="E3919" s="5" t="e">
        <f t="shared" ca="1" si="61"/>
        <v>#N/A</v>
      </c>
    </row>
    <row r="3920" spans="1:5" hidden="1" x14ac:dyDescent="0.3">
      <c r="A3920" t="e">
        <f ca="1">IF('Семипредметные наборы'!$H80 &gt;=Параметры!$A$2,"{"&amp;'Семипредметные наборы'!A80&amp;", "&amp;'Семипредметные наборы'!B80&amp;", "&amp;'Семипредметные наборы'!C80&amp;", "&amp;'Семипредметные наборы'!D80&amp;", "&amp;'Семипредметные наборы'!F80&amp;", "&amp;'Семипредметные наборы'!G80&amp;"}","")</f>
        <v>#N/A</v>
      </c>
      <c r="B3920" t="e">
        <f ca="1">IF('Семипредметные наборы'!$H80 &gt;=Параметры!$A$2,"{"&amp;'Семипредметные наборы'!E80&amp;"}","")</f>
        <v>#N/A</v>
      </c>
      <c r="C3920" t="e">
        <f ca="1">'Семипредметные наборы'!$H80/COUNT('Список покупок'!$A$2:$A$31)</f>
        <v>#N/A</v>
      </c>
      <c r="D3920" t="e">
        <f ca="1">'Семипредметные наборы'!$H80/INDIRECT(ADDRESS(MATCH(A3920,Таблицы!$AK$3:$AK$212)+1,7,,,Таблицы!$AK$1))</f>
        <v>#N/A</v>
      </c>
      <c r="E3920" s="5" t="e">
        <f t="shared" ca="1" si="61"/>
        <v>#N/A</v>
      </c>
    </row>
    <row r="3921" spans="1:5" hidden="1" x14ac:dyDescent="0.3">
      <c r="A3921" t="e">
        <f ca="1">IF('Семипредметные наборы'!$H81 &gt;=Параметры!$A$2,"{"&amp;'Семипредметные наборы'!A81&amp;", "&amp;'Семипредметные наборы'!B81&amp;", "&amp;'Семипредметные наборы'!C81&amp;", "&amp;'Семипредметные наборы'!D81&amp;", "&amp;'Семипредметные наборы'!F81&amp;", "&amp;'Семипредметные наборы'!G81&amp;"}","")</f>
        <v>#N/A</v>
      </c>
      <c r="B3921" t="e">
        <f ca="1">IF('Семипредметные наборы'!$H81 &gt;=Параметры!$A$2,"{"&amp;'Семипредметные наборы'!E81&amp;"}","")</f>
        <v>#N/A</v>
      </c>
      <c r="C3921" t="e">
        <f ca="1">'Семипредметные наборы'!$H81/COUNT('Список покупок'!$A$2:$A$31)</f>
        <v>#N/A</v>
      </c>
      <c r="D3921" t="e">
        <f ca="1">'Семипредметные наборы'!$H81/INDIRECT(ADDRESS(MATCH(A3921,Таблицы!$AK$3:$AK$212)+1,7,,,Таблицы!$AK$1))</f>
        <v>#N/A</v>
      </c>
      <c r="E3921" s="5" t="e">
        <f t="shared" ca="1" si="61"/>
        <v>#N/A</v>
      </c>
    </row>
    <row r="3922" spans="1:5" hidden="1" x14ac:dyDescent="0.3">
      <c r="A3922" t="e">
        <f ca="1">IF('Семипредметные наборы'!$H82 &gt;=Параметры!$A$2,"{"&amp;'Семипредметные наборы'!A82&amp;", "&amp;'Семипредметные наборы'!B82&amp;", "&amp;'Семипредметные наборы'!C82&amp;", "&amp;'Семипредметные наборы'!D82&amp;", "&amp;'Семипредметные наборы'!F82&amp;", "&amp;'Семипредметные наборы'!G82&amp;"}","")</f>
        <v>#N/A</v>
      </c>
      <c r="B3922" t="e">
        <f ca="1">IF('Семипредметные наборы'!$H82 &gt;=Параметры!$A$2,"{"&amp;'Семипредметные наборы'!E82&amp;"}","")</f>
        <v>#N/A</v>
      </c>
      <c r="C3922" t="e">
        <f ca="1">'Семипредметные наборы'!$H82/COUNT('Список покупок'!$A$2:$A$31)</f>
        <v>#N/A</v>
      </c>
      <c r="D3922" t="e">
        <f ca="1">'Семипредметные наборы'!$H82/INDIRECT(ADDRESS(MATCH(A3922,Таблицы!$AK$3:$AK$212)+1,7,,,Таблицы!$AK$1))</f>
        <v>#N/A</v>
      </c>
      <c r="E3922" s="5" t="e">
        <f t="shared" ca="1" si="61"/>
        <v>#N/A</v>
      </c>
    </row>
    <row r="3923" spans="1:5" hidden="1" x14ac:dyDescent="0.3">
      <c r="A3923" t="e">
        <f ca="1">IF('Семипредметные наборы'!$H83 &gt;=Параметры!$A$2,"{"&amp;'Семипредметные наборы'!A83&amp;", "&amp;'Семипредметные наборы'!B83&amp;", "&amp;'Семипредметные наборы'!C83&amp;", "&amp;'Семипредметные наборы'!D83&amp;", "&amp;'Семипредметные наборы'!F83&amp;", "&amp;'Семипредметные наборы'!G83&amp;"}","")</f>
        <v>#N/A</v>
      </c>
      <c r="B3923" t="e">
        <f ca="1">IF('Семипредметные наборы'!$H83 &gt;=Параметры!$A$2,"{"&amp;'Семипредметные наборы'!E83&amp;"}","")</f>
        <v>#N/A</v>
      </c>
      <c r="C3923" t="e">
        <f ca="1">'Семипредметные наборы'!$H83/COUNT('Список покупок'!$A$2:$A$31)</f>
        <v>#N/A</v>
      </c>
      <c r="D3923" t="e">
        <f ca="1">'Семипредметные наборы'!$H83/INDIRECT(ADDRESS(MATCH(A3923,Таблицы!$AK$3:$AK$212)+1,7,,,Таблицы!$AK$1))</f>
        <v>#N/A</v>
      </c>
      <c r="E3923" s="5" t="e">
        <f t="shared" ca="1" si="61"/>
        <v>#N/A</v>
      </c>
    </row>
    <row r="3924" spans="1:5" hidden="1" x14ac:dyDescent="0.3">
      <c r="A3924" t="e">
        <f ca="1">IF('Семипредметные наборы'!$H84 &gt;=Параметры!$A$2,"{"&amp;'Семипредметные наборы'!A84&amp;", "&amp;'Семипредметные наборы'!B84&amp;", "&amp;'Семипредметные наборы'!C84&amp;", "&amp;'Семипредметные наборы'!D84&amp;", "&amp;'Семипредметные наборы'!F84&amp;", "&amp;'Семипредметные наборы'!G84&amp;"}","")</f>
        <v>#N/A</v>
      </c>
      <c r="B3924" t="e">
        <f ca="1">IF('Семипредметные наборы'!$H84 &gt;=Параметры!$A$2,"{"&amp;'Семипредметные наборы'!E84&amp;"}","")</f>
        <v>#N/A</v>
      </c>
      <c r="C3924" t="e">
        <f ca="1">'Семипредметные наборы'!$H84/COUNT('Список покупок'!$A$2:$A$31)</f>
        <v>#N/A</v>
      </c>
      <c r="D3924" t="e">
        <f ca="1">'Семипредметные наборы'!$H84/INDIRECT(ADDRESS(MATCH(A3924,Таблицы!$AK$3:$AK$212)+1,7,,,Таблицы!$AK$1))</f>
        <v>#N/A</v>
      </c>
      <c r="E3924" s="5" t="e">
        <f t="shared" ca="1" si="61"/>
        <v>#N/A</v>
      </c>
    </row>
    <row r="3925" spans="1:5" hidden="1" x14ac:dyDescent="0.3">
      <c r="A3925" t="e">
        <f ca="1">IF('Семипредметные наборы'!$H85 &gt;=Параметры!$A$2,"{"&amp;'Семипредметные наборы'!A85&amp;", "&amp;'Семипредметные наборы'!B85&amp;", "&amp;'Семипредметные наборы'!C85&amp;", "&amp;'Семипредметные наборы'!D85&amp;", "&amp;'Семипредметные наборы'!F85&amp;", "&amp;'Семипредметные наборы'!G85&amp;"}","")</f>
        <v>#N/A</v>
      </c>
      <c r="B3925" t="e">
        <f ca="1">IF('Семипредметные наборы'!$H85 &gt;=Параметры!$A$2,"{"&amp;'Семипредметные наборы'!E85&amp;"}","")</f>
        <v>#N/A</v>
      </c>
      <c r="C3925" t="e">
        <f ca="1">'Семипредметные наборы'!$H85/COUNT('Список покупок'!$A$2:$A$31)</f>
        <v>#N/A</v>
      </c>
      <c r="D3925" t="e">
        <f ca="1">'Семипредметные наборы'!$H85/INDIRECT(ADDRESS(MATCH(A3925,Таблицы!$AK$3:$AK$212)+1,7,,,Таблицы!$AK$1))</f>
        <v>#N/A</v>
      </c>
      <c r="E3925" s="5" t="e">
        <f t="shared" ca="1" si="61"/>
        <v>#N/A</v>
      </c>
    </row>
    <row r="3926" spans="1:5" hidden="1" x14ac:dyDescent="0.3">
      <c r="A3926" t="e">
        <f ca="1">IF('Семипредметные наборы'!$H86 &gt;=Параметры!$A$2,"{"&amp;'Семипредметные наборы'!A86&amp;", "&amp;'Семипредметные наборы'!B86&amp;", "&amp;'Семипредметные наборы'!C86&amp;", "&amp;'Семипредметные наборы'!D86&amp;", "&amp;'Семипредметные наборы'!F86&amp;", "&amp;'Семипредметные наборы'!G86&amp;"}","")</f>
        <v>#N/A</v>
      </c>
      <c r="B3926" t="e">
        <f ca="1">IF('Семипредметные наборы'!$H86 &gt;=Параметры!$A$2,"{"&amp;'Семипредметные наборы'!E86&amp;"}","")</f>
        <v>#N/A</v>
      </c>
      <c r="C3926" t="e">
        <f ca="1">'Семипредметные наборы'!$H86/COUNT('Список покупок'!$A$2:$A$31)</f>
        <v>#N/A</v>
      </c>
      <c r="D3926" t="e">
        <f ca="1">'Семипредметные наборы'!$H86/INDIRECT(ADDRESS(MATCH(A3926,Таблицы!$AK$3:$AK$212)+1,7,,,Таблицы!$AK$1))</f>
        <v>#N/A</v>
      </c>
      <c r="E3926" s="5" t="e">
        <f t="shared" ca="1" si="61"/>
        <v>#N/A</v>
      </c>
    </row>
    <row r="3927" spans="1:5" hidden="1" x14ac:dyDescent="0.3">
      <c r="A3927" t="e">
        <f ca="1">IF('Семипредметные наборы'!$H87 &gt;=Параметры!$A$2,"{"&amp;'Семипредметные наборы'!A87&amp;", "&amp;'Семипредметные наборы'!B87&amp;", "&amp;'Семипредметные наборы'!C87&amp;", "&amp;'Семипредметные наборы'!D87&amp;", "&amp;'Семипредметные наборы'!F87&amp;", "&amp;'Семипредметные наборы'!G87&amp;"}","")</f>
        <v>#N/A</v>
      </c>
      <c r="B3927" t="e">
        <f ca="1">IF('Семипредметные наборы'!$H87 &gt;=Параметры!$A$2,"{"&amp;'Семипредметные наборы'!E87&amp;"}","")</f>
        <v>#N/A</v>
      </c>
      <c r="C3927" t="e">
        <f ca="1">'Семипредметные наборы'!$H87/COUNT('Список покупок'!$A$2:$A$31)</f>
        <v>#N/A</v>
      </c>
      <c r="D3927" t="e">
        <f ca="1">'Семипредметные наборы'!$H87/INDIRECT(ADDRESS(MATCH(A3927,Таблицы!$AK$3:$AK$212)+1,7,,,Таблицы!$AK$1))</f>
        <v>#N/A</v>
      </c>
      <c r="E3927" s="5" t="e">
        <f t="shared" ca="1" si="61"/>
        <v>#N/A</v>
      </c>
    </row>
    <row r="3928" spans="1:5" hidden="1" x14ac:dyDescent="0.3">
      <c r="A3928" t="e">
        <f ca="1">IF('Семипредметные наборы'!$H88 &gt;=Параметры!$A$2,"{"&amp;'Семипредметные наборы'!A88&amp;", "&amp;'Семипредметные наборы'!B88&amp;", "&amp;'Семипредметные наборы'!C88&amp;", "&amp;'Семипредметные наборы'!D88&amp;", "&amp;'Семипредметные наборы'!F88&amp;", "&amp;'Семипредметные наборы'!G88&amp;"}","")</f>
        <v>#N/A</v>
      </c>
      <c r="B3928" t="e">
        <f ca="1">IF('Семипредметные наборы'!$H88 &gt;=Параметры!$A$2,"{"&amp;'Семипредметные наборы'!E88&amp;"}","")</f>
        <v>#N/A</v>
      </c>
      <c r="C3928" t="e">
        <f ca="1">'Семипредметные наборы'!$H88/COUNT('Список покупок'!$A$2:$A$31)</f>
        <v>#N/A</v>
      </c>
      <c r="D3928" t="e">
        <f ca="1">'Семипредметные наборы'!$H88/INDIRECT(ADDRESS(MATCH(A3928,Таблицы!$AK$3:$AK$212)+1,7,,,Таблицы!$AK$1))</f>
        <v>#N/A</v>
      </c>
      <c r="E3928" s="5" t="e">
        <f t="shared" ca="1" si="61"/>
        <v>#N/A</v>
      </c>
    </row>
    <row r="3929" spans="1:5" hidden="1" x14ac:dyDescent="0.3">
      <c r="A3929" t="e">
        <f ca="1">IF('Семипредметные наборы'!$H89 &gt;=Параметры!$A$2,"{"&amp;'Семипредметные наборы'!A89&amp;", "&amp;'Семипредметные наборы'!B89&amp;", "&amp;'Семипредметные наборы'!C89&amp;", "&amp;'Семипредметные наборы'!D89&amp;", "&amp;'Семипредметные наборы'!F89&amp;", "&amp;'Семипредметные наборы'!G89&amp;"}","")</f>
        <v>#N/A</v>
      </c>
      <c r="B3929" t="e">
        <f ca="1">IF('Семипредметные наборы'!$H89 &gt;=Параметры!$A$2,"{"&amp;'Семипредметные наборы'!E89&amp;"}","")</f>
        <v>#N/A</v>
      </c>
      <c r="C3929" t="e">
        <f ca="1">'Семипредметные наборы'!$H89/COUNT('Список покупок'!$A$2:$A$31)</f>
        <v>#N/A</v>
      </c>
      <c r="D3929" t="e">
        <f ca="1">'Семипредметные наборы'!$H89/INDIRECT(ADDRESS(MATCH(A3929,Таблицы!$AK$3:$AK$212)+1,7,,,Таблицы!$AK$1))</f>
        <v>#N/A</v>
      </c>
      <c r="E3929" s="5" t="e">
        <f t="shared" ca="1" si="61"/>
        <v>#N/A</v>
      </c>
    </row>
    <row r="3930" spans="1:5" hidden="1" x14ac:dyDescent="0.3">
      <c r="A3930" t="e">
        <f ca="1">IF('Семипредметные наборы'!$H90 &gt;=Параметры!$A$2,"{"&amp;'Семипредметные наборы'!A90&amp;", "&amp;'Семипредметные наборы'!B90&amp;", "&amp;'Семипредметные наборы'!C90&amp;", "&amp;'Семипредметные наборы'!D90&amp;", "&amp;'Семипредметные наборы'!F90&amp;", "&amp;'Семипредметные наборы'!G90&amp;"}","")</f>
        <v>#N/A</v>
      </c>
      <c r="B3930" t="e">
        <f ca="1">IF('Семипредметные наборы'!$H90 &gt;=Параметры!$A$2,"{"&amp;'Семипредметные наборы'!E90&amp;"}","")</f>
        <v>#N/A</v>
      </c>
      <c r="C3930" t="e">
        <f ca="1">'Семипредметные наборы'!$H90/COUNT('Список покупок'!$A$2:$A$31)</f>
        <v>#N/A</v>
      </c>
      <c r="D3930" t="e">
        <f ca="1">'Семипредметные наборы'!$H90/INDIRECT(ADDRESS(MATCH(A3930,Таблицы!$AK$3:$AK$212)+1,7,,,Таблицы!$AK$1))</f>
        <v>#N/A</v>
      </c>
      <c r="E3930" s="5" t="e">
        <f t="shared" ca="1" si="61"/>
        <v>#N/A</v>
      </c>
    </row>
    <row r="3931" spans="1:5" hidden="1" x14ac:dyDescent="0.3">
      <c r="A3931" t="e">
        <f ca="1">IF('Семипредметные наборы'!$H91 &gt;=Параметры!$A$2,"{"&amp;'Семипредметные наборы'!A91&amp;", "&amp;'Семипредметные наборы'!B91&amp;", "&amp;'Семипредметные наборы'!C91&amp;", "&amp;'Семипредметные наборы'!D91&amp;", "&amp;'Семипредметные наборы'!F91&amp;", "&amp;'Семипредметные наборы'!G91&amp;"}","")</f>
        <v>#N/A</v>
      </c>
      <c r="B3931" t="e">
        <f ca="1">IF('Семипредметные наборы'!$H91 &gt;=Параметры!$A$2,"{"&amp;'Семипредметные наборы'!E91&amp;"}","")</f>
        <v>#N/A</v>
      </c>
      <c r="C3931" t="e">
        <f ca="1">'Семипредметные наборы'!$H91/COUNT('Список покупок'!$A$2:$A$31)</f>
        <v>#N/A</v>
      </c>
      <c r="D3931" t="e">
        <f ca="1">'Семипредметные наборы'!$H91/INDIRECT(ADDRESS(MATCH(A3931,Таблицы!$AK$3:$AK$212)+1,7,,,Таблицы!$AK$1))</f>
        <v>#N/A</v>
      </c>
      <c r="E3931" s="5" t="e">
        <f t="shared" ca="1" si="61"/>
        <v>#N/A</v>
      </c>
    </row>
    <row r="3932" spans="1:5" hidden="1" x14ac:dyDescent="0.3">
      <c r="A3932" t="e">
        <f ca="1">IF('Семипредметные наборы'!$H92 &gt;=Параметры!$A$2,"{"&amp;'Семипредметные наборы'!A92&amp;", "&amp;'Семипредметные наборы'!B92&amp;", "&amp;'Семипредметные наборы'!C92&amp;", "&amp;'Семипредметные наборы'!D92&amp;", "&amp;'Семипредметные наборы'!F92&amp;", "&amp;'Семипредметные наборы'!G92&amp;"}","")</f>
        <v>#N/A</v>
      </c>
      <c r="B3932" t="e">
        <f ca="1">IF('Семипредметные наборы'!$H92 &gt;=Параметры!$A$2,"{"&amp;'Семипредметные наборы'!E92&amp;"}","")</f>
        <v>#N/A</v>
      </c>
      <c r="C3932" t="e">
        <f ca="1">'Семипредметные наборы'!$H92/COUNT('Список покупок'!$A$2:$A$31)</f>
        <v>#N/A</v>
      </c>
      <c r="D3932" t="e">
        <f ca="1">'Семипредметные наборы'!$H92/INDIRECT(ADDRESS(MATCH(A3932,Таблицы!$AK$3:$AK$212)+1,7,,,Таблицы!$AK$1))</f>
        <v>#N/A</v>
      </c>
      <c r="E3932" s="5" t="e">
        <f t="shared" ca="1" si="61"/>
        <v>#N/A</v>
      </c>
    </row>
    <row r="3933" spans="1:5" hidden="1" x14ac:dyDescent="0.3">
      <c r="A3933" t="e">
        <f ca="1">IF('Семипредметные наборы'!$H93 &gt;=Параметры!$A$2,"{"&amp;'Семипредметные наборы'!A93&amp;", "&amp;'Семипредметные наборы'!B93&amp;", "&amp;'Семипредметные наборы'!C93&amp;", "&amp;'Семипредметные наборы'!D93&amp;", "&amp;'Семипредметные наборы'!F93&amp;", "&amp;'Семипредметные наборы'!G93&amp;"}","")</f>
        <v>#N/A</v>
      </c>
      <c r="B3933" t="e">
        <f ca="1">IF('Семипредметные наборы'!$H93 &gt;=Параметры!$A$2,"{"&amp;'Семипредметные наборы'!E93&amp;"}","")</f>
        <v>#N/A</v>
      </c>
      <c r="C3933" t="e">
        <f ca="1">'Семипредметные наборы'!$H93/COUNT('Список покупок'!$A$2:$A$31)</f>
        <v>#N/A</v>
      </c>
      <c r="D3933" t="e">
        <f ca="1">'Семипредметные наборы'!$H93/INDIRECT(ADDRESS(MATCH(A3933,Таблицы!$AK$3:$AK$212)+1,7,,,Таблицы!$AK$1))</f>
        <v>#N/A</v>
      </c>
      <c r="E3933" s="5" t="e">
        <f t="shared" ca="1" si="61"/>
        <v>#N/A</v>
      </c>
    </row>
    <row r="3934" spans="1:5" hidden="1" x14ac:dyDescent="0.3">
      <c r="A3934" t="e">
        <f ca="1">IF('Семипредметные наборы'!$H94 &gt;=Параметры!$A$2,"{"&amp;'Семипредметные наборы'!A94&amp;", "&amp;'Семипредметные наборы'!B94&amp;", "&amp;'Семипредметные наборы'!C94&amp;", "&amp;'Семипредметные наборы'!D94&amp;", "&amp;'Семипредметные наборы'!F94&amp;", "&amp;'Семипредметные наборы'!G94&amp;"}","")</f>
        <v>#N/A</v>
      </c>
      <c r="B3934" t="e">
        <f ca="1">IF('Семипредметные наборы'!$H94 &gt;=Параметры!$A$2,"{"&amp;'Семипредметные наборы'!E94&amp;"}","")</f>
        <v>#N/A</v>
      </c>
      <c r="C3934" t="e">
        <f ca="1">'Семипредметные наборы'!$H94/COUNT('Список покупок'!$A$2:$A$31)</f>
        <v>#N/A</v>
      </c>
      <c r="D3934" t="e">
        <f ca="1">'Семипредметные наборы'!$H94/INDIRECT(ADDRESS(MATCH(A3934,Таблицы!$AK$3:$AK$212)+1,7,,,Таблицы!$AK$1))</f>
        <v>#N/A</v>
      </c>
      <c r="E3934" s="5" t="e">
        <f t="shared" ca="1" si="61"/>
        <v>#N/A</v>
      </c>
    </row>
    <row r="3935" spans="1:5" hidden="1" x14ac:dyDescent="0.3">
      <c r="A3935" t="e">
        <f ca="1">IF('Семипредметные наборы'!$H95 &gt;=Параметры!$A$2,"{"&amp;'Семипредметные наборы'!A95&amp;", "&amp;'Семипредметные наборы'!B95&amp;", "&amp;'Семипредметные наборы'!C95&amp;", "&amp;'Семипредметные наборы'!D95&amp;", "&amp;'Семипредметные наборы'!F95&amp;", "&amp;'Семипредметные наборы'!G95&amp;"}","")</f>
        <v>#N/A</v>
      </c>
      <c r="B3935" t="e">
        <f ca="1">IF('Семипредметные наборы'!$H95 &gt;=Параметры!$A$2,"{"&amp;'Семипредметные наборы'!E95&amp;"}","")</f>
        <v>#N/A</v>
      </c>
      <c r="C3935" t="e">
        <f ca="1">'Семипредметные наборы'!$H95/COUNT('Список покупок'!$A$2:$A$31)</f>
        <v>#N/A</v>
      </c>
      <c r="D3935" t="e">
        <f ca="1">'Семипредметные наборы'!$H95/INDIRECT(ADDRESS(MATCH(A3935,Таблицы!$AK$3:$AK$212)+1,7,,,Таблицы!$AK$1))</f>
        <v>#N/A</v>
      </c>
      <c r="E3935" s="5" t="e">
        <f t="shared" ca="1" si="61"/>
        <v>#N/A</v>
      </c>
    </row>
    <row r="3936" spans="1:5" hidden="1" x14ac:dyDescent="0.3">
      <c r="A3936" t="e">
        <f ca="1">IF('Семипредметные наборы'!$H96 &gt;=Параметры!$A$2,"{"&amp;'Семипредметные наборы'!A96&amp;", "&amp;'Семипредметные наборы'!B96&amp;", "&amp;'Семипредметные наборы'!C96&amp;", "&amp;'Семипредметные наборы'!D96&amp;", "&amp;'Семипредметные наборы'!F96&amp;", "&amp;'Семипредметные наборы'!G96&amp;"}","")</f>
        <v>#N/A</v>
      </c>
      <c r="B3936" t="e">
        <f ca="1">IF('Семипредметные наборы'!$H96 &gt;=Параметры!$A$2,"{"&amp;'Семипредметные наборы'!E96&amp;"}","")</f>
        <v>#N/A</v>
      </c>
      <c r="C3936" t="e">
        <f ca="1">'Семипредметные наборы'!$H96/COUNT('Список покупок'!$A$2:$A$31)</f>
        <v>#N/A</v>
      </c>
      <c r="D3936" t="e">
        <f ca="1">'Семипредметные наборы'!$H96/INDIRECT(ADDRESS(MATCH(A3936,Таблицы!$AK$3:$AK$212)+1,7,,,Таблицы!$AK$1))</f>
        <v>#N/A</v>
      </c>
      <c r="E3936" s="5" t="e">
        <f t="shared" ca="1" si="61"/>
        <v>#N/A</v>
      </c>
    </row>
    <row r="3937" spans="1:5" hidden="1" x14ac:dyDescent="0.3">
      <c r="A3937" t="e">
        <f ca="1">IF('Семипредметные наборы'!$H97 &gt;=Параметры!$A$2,"{"&amp;'Семипредметные наборы'!A97&amp;", "&amp;'Семипредметные наборы'!B97&amp;", "&amp;'Семипредметные наборы'!C97&amp;", "&amp;'Семипредметные наборы'!D97&amp;", "&amp;'Семипредметные наборы'!F97&amp;", "&amp;'Семипредметные наборы'!G97&amp;"}","")</f>
        <v>#N/A</v>
      </c>
      <c r="B3937" t="e">
        <f ca="1">IF('Семипредметные наборы'!$H97 &gt;=Параметры!$A$2,"{"&amp;'Семипредметные наборы'!E97&amp;"}","")</f>
        <v>#N/A</v>
      </c>
      <c r="C3937" t="e">
        <f ca="1">'Семипредметные наборы'!$H97/COUNT('Список покупок'!$A$2:$A$31)</f>
        <v>#N/A</v>
      </c>
      <c r="D3937" t="e">
        <f ca="1">'Семипредметные наборы'!$H97/INDIRECT(ADDRESS(MATCH(A3937,Таблицы!$AK$3:$AK$212)+1,7,,,Таблицы!$AK$1))</f>
        <v>#N/A</v>
      </c>
      <c r="E3937" s="5" t="e">
        <f t="shared" ca="1" si="61"/>
        <v>#N/A</v>
      </c>
    </row>
    <row r="3938" spans="1:5" hidden="1" x14ac:dyDescent="0.3">
      <c r="A3938" t="e">
        <f ca="1">IF('Семипредметные наборы'!$H98 &gt;=Параметры!$A$2,"{"&amp;'Семипредметные наборы'!A98&amp;", "&amp;'Семипредметные наборы'!B98&amp;", "&amp;'Семипредметные наборы'!C98&amp;", "&amp;'Семипредметные наборы'!D98&amp;", "&amp;'Семипредметные наборы'!F98&amp;", "&amp;'Семипредметные наборы'!G98&amp;"}","")</f>
        <v>#N/A</v>
      </c>
      <c r="B3938" t="e">
        <f ca="1">IF('Семипредметные наборы'!$H98 &gt;=Параметры!$A$2,"{"&amp;'Семипредметные наборы'!E98&amp;"}","")</f>
        <v>#N/A</v>
      </c>
      <c r="C3938" t="e">
        <f ca="1">'Семипредметные наборы'!$H98/COUNT('Список покупок'!$A$2:$A$31)</f>
        <v>#N/A</v>
      </c>
      <c r="D3938" t="e">
        <f ca="1">'Семипредметные наборы'!$H98/INDIRECT(ADDRESS(MATCH(A3938,Таблицы!$AK$3:$AK$212)+1,7,,,Таблицы!$AK$1))</f>
        <v>#N/A</v>
      </c>
      <c r="E3938" s="5" t="e">
        <f t="shared" ca="1" si="61"/>
        <v>#N/A</v>
      </c>
    </row>
    <row r="3939" spans="1:5" hidden="1" x14ac:dyDescent="0.3">
      <c r="A3939" t="e">
        <f ca="1">IF('Семипредметные наборы'!$H99 &gt;=Параметры!$A$2,"{"&amp;'Семипредметные наборы'!A99&amp;", "&amp;'Семипредметные наборы'!B99&amp;", "&amp;'Семипредметные наборы'!C99&amp;", "&amp;'Семипредметные наборы'!D99&amp;", "&amp;'Семипредметные наборы'!F99&amp;", "&amp;'Семипредметные наборы'!G99&amp;"}","")</f>
        <v>#N/A</v>
      </c>
      <c r="B3939" t="e">
        <f ca="1">IF('Семипредметные наборы'!$H99 &gt;=Параметры!$A$2,"{"&amp;'Семипредметные наборы'!E99&amp;"}","")</f>
        <v>#N/A</v>
      </c>
      <c r="C3939" t="e">
        <f ca="1">'Семипредметные наборы'!$H99/COUNT('Список покупок'!$A$2:$A$31)</f>
        <v>#N/A</v>
      </c>
      <c r="D3939" t="e">
        <f ca="1">'Семипредметные наборы'!$H99/INDIRECT(ADDRESS(MATCH(A3939,Таблицы!$AK$3:$AK$212)+1,7,,,Таблицы!$AK$1))</f>
        <v>#N/A</v>
      </c>
      <c r="E3939" s="5" t="e">
        <f t="shared" ca="1" si="61"/>
        <v>#N/A</v>
      </c>
    </row>
    <row r="3940" spans="1:5" hidden="1" x14ac:dyDescent="0.3">
      <c r="A3940" t="e">
        <f ca="1">IF('Семипредметные наборы'!$H100 &gt;=Параметры!$A$2,"{"&amp;'Семипредметные наборы'!A100&amp;", "&amp;'Семипредметные наборы'!B100&amp;", "&amp;'Семипредметные наборы'!C100&amp;", "&amp;'Семипредметные наборы'!D100&amp;", "&amp;'Семипредметные наборы'!F100&amp;", "&amp;'Семипредметные наборы'!G100&amp;"}","")</f>
        <v>#N/A</v>
      </c>
      <c r="B3940" t="e">
        <f ca="1">IF('Семипредметные наборы'!$H100 &gt;=Параметры!$A$2,"{"&amp;'Семипредметные наборы'!E100&amp;"}","")</f>
        <v>#N/A</v>
      </c>
      <c r="C3940" t="e">
        <f ca="1">'Семипредметные наборы'!$H100/COUNT('Список покупок'!$A$2:$A$31)</f>
        <v>#N/A</v>
      </c>
      <c r="D3940" t="e">
        <f ca="1">'Семипредметные наборы'!$H100/INDIRECT(ADDRESS(MATCH(A3940,Таблицы!$AK$3:$AK$212)+1,7,,,Таблицы!$AK$1))</f>
        <v>#N/A</v>
      </c>
      <c r="E3940" s="5" t="e">
        <f t="shared" ca="1" si="61"/>
        <v>#N/A</v>
      </c>
    </row>
    <row r="3941" spans="1:5" hidden="1" x14ac:dyDescent="0.3">
      <c r="A3941" t="e">
        <f ca="1">IF('Семипредметные наборы'!$H101 &gt;=Параметры!$A$2,"{"&amp;'Семипредметные наборы'!A101&amp;", "&amp;'Семипредметные наборы'!B101&amp;", "&amp;'Семипредметные наборы'!C101&amp;", "&amp;'Семипредметные наборы'!D101&amp;", "&amp;'Семипредметные наборы'!F101&amp;", "&amp;'Семипредметные наборы'!G101&amp;"}","")</f>
        <v>#N/A</v>
      </c>
      <c r="B3941" t="e">
        <f ca="1">IF('Семипредметные наборы'!$H101 &gt;=Параметры!$A$2,"{"&amp;'Семипредметные наборы'!E101&amp;"}","")</f>
        <v>#N/A</v>
      </c>
      <c r="C3941" t="e">
        <f ca="1">'Семипредметные наборы'!$H101/COUNT('Список покупок'!$A$2:$A$31)</f>
        <v>#N/A</v>
      </c>
      <c r="D3941" t="e">
        <f ca="1">'Семипредметные наборы'!$H101/INDIRECT(ADDRESS(MATCH(A3941,Таблицы!$AK$3:$AK$212)+1,7,,,Таблицы!$AK$1))</f>
        <v>#N/A</v>
      </c>
      <c r="E3941" s="5" t="e">
        <f t="shared" ca="1" si="61"/>
        <v>#N/A</v>
      </c>
    </row>
    <row r="3942" spans="1:5" hidden="1" x14ac:dyDescent="0.3">
      <c r="A3942" t="e">
        <f ca="1">IF('Семипредметные наборы'!$H102 &gt;=Параметры!$A$2,"{"&amp;'Семипредметные наборы'!A102&amp;", "&amp;'Семипредметные наборы'!B102&amp;", "&amp;'Семипредметные наборы'!C102&amp;", "&amp;'Семипредметные наборы'!D102&amp;", "&amp;'Семипредметные наборы'!F102&amp;", "&amp;'Семипредметные наборы'!G102&amp;"}","")</f>
        <v>#N/A</v>
      </c>
      <c r="B3942" t="e">
        <f ca="1">IF('Семипредметные наборы'!$H102 &gt;=Параметры!$A$2,"{"&amp;'Семипредметные наборы'!E102&amp;"}","")</f>
        <v>#N/A</v>
      </c>
      <c r="C3942" t="e">
        <f ca="1">'Семипредметные наборы'!$H102/COUNT('Список покупок'!$A$2:$A$31)</f>
        <v>#N/A</v>
      </c>
      <c r="D3942" t="e">
        <f ca="1">'Семипредметные наборы'!$H102/INDIRECT(ADDRESS(MATCH(A3942,Таблицы!$AK$3:$AK$212)+1,7,,,Таблицы!$AK$1))</f>
        <v>#N/A</v>
      </c>
      <c r="E3942" s="5" t="e">
        <f t="shared" ca="1" si="61"/>
        <v>#N/A</v>
      </c>
    </row>
    <row r="3943" spans="1:5" hidden="1" x14ac:dyDescent="0.3">
      <c r="A3943" t="e">
        <f ca="1">IF('Семипредметные наборы'!$H103 &gt;=Параметры!$A$2,"{"&amp;'Семипредметные наборы'!A103&amp;", "&amp;'Семипредметные наборы'!B103&amp;", "&amp;'Семипредметные наборы'!C103&amp;", "&amp;'Семипредметные наборы'!D103&amp;", "&amp;'Семипредметные наборы'!F103&amp;", "&amp;'Семипредметные наборы'!G103&amp;"}","")</f>
        <v>#N/A</v>
      </c>
      <c r="B3943" t="e">
        <f ca="1">IF('Семипредметные наборы'!$H103 &gt;=Параметры!$A$2,"{"&amp;'Семипредметные наборы'!E103&amp;"}","")</f>
        <v>#N/A</v>
      </c>
      <c r="C3943" t="e">
        <f ca="1">'Семипредметные наборы'!$H103/COUNT('Список покупок'!$A$2:$A$31)</f>
        <v>#N/A</v>
      </c>
      <c r="D3943" t="e">
        <f ca="1">'Семипредметные наборы'!$H103/INDIRECT(ADDRESS(MATCH(A3943,Таблицы!$AK$3:$AK$212)+1,7,,,Таблицы!$AK$1))</f>
        <v>#N/A</v>
      </c>
      <c r="E3943" s="5" t="e">
        <f t="shared" ca="1" si="61"/>
        <v>#N/A</v>
      </c>
    </row>
    <row r="3944" spans="1:5" hidden="1" x14ac:dyDescent="0.3">
      <c r="A3944" t="e">
        <f ca="1">IF('Семипредметные наборы'!$H104 &gt;=Параметры!$A$2,"{"&amp;'Семипредметные наборы'!A104&amp;", "&amp;'Семипредметные наборы'!B104&amp;", "&amp;'Семипредметные наборы'!C104&amp;", "&amp;'Семипредметные наборы'!D104&amp;", "&amp;'Семипредметные наборы'!F104&amp;", "&amp;'Семипредметные наборы'!G104&amp;"}","")</f>
        <v>#N/A</v>
      </c>
      <c r="B3944" t="e">
        <f ca="1">IF('Семипредметные наборы'!$H104 &gt;=Параметры!$A$2,"{"&amp;'Семипредметные наборы'!E104&amp;"}","")</f>
        <v>#N/A</v>
      </c>
      <c r="C3944" t="e">
        <f ca="1">'Семипредметные наборы'!$H104/COUNT('Список покупок'!$A$2:$A$31)</f>
        <v>#N/A</v>
      </c>
      <c r="D3944" t="e">
        <f ca="1">'Семипредметные наборы'!$H104/INDIRECT(ADDRESS(MATCH(A3944,Таблицы!$AK$3:$AK$212)+1,7,,,Таблицы!$AK$1))</f>
        <v>#N/A</v>
      </c>
      <c r="E3944" s="5" t="e">
        <f t="shared" ca="1" si="61"/>
        <v>#N/A</v>
      </c>
    </row>
    <row r="3945" spans="1:5" hidden="1" x14ac:dyDescent="0.3">
      <c r="A3945" t="e">
        <f ca="1">IF('Семипредметные наборы'!$H105 &gt;=Параметры!$A$2,"{"&amp;'Семипредметные наборы'!A105&amp;", "&amp;'Семипредметные наборы'!B105&amp;", "&amp;'Семипредметные наборы'!C105&amp;", "&amp;'Семипредметные наборы'!D105&amp;", "&amp;'Семипредметные наборы'!F105&amp;", "&amp;'Семипредметные наборы'!G105&amp;"}","")</f>
        <v>#N/A</v>
      </c>
      <c r="B3945" t="e">
        <f ca="1">IF('Семипредметные наборы'!$H105 &gt;=Параметры!$A$2,"{"&amp;'Семипредметные наборы'!E105&amp;"}","")</f>
        <v>#N/A</v>
      </c>
      <c r="C3945" t="e">
        <f ca="1">'Семипредметные наборы'!$H105/COUNT('Список покупок'!$A$2:$A$31)</f>
        <v>#N/A</v>
      </c>
      <c r="D3945" t="e">
        <f ca="1">'Семипредметные наборы'!$H105/INDIRECT(ADDRESS(MATCH(A3945,Таблицы!$AK$3:$AK$212)+1,7,,,Таблицы!$AK$1))</f>
        <v>#N/A</v>
      </c>
      <c r="E3945" s="5" t="e">
        <f t="shared" ca="1" si="61"/>
        <v>#N/A</v>
      </c>
    </row>
    <row r="3946" spans="1:5" hidden="1" x14ac:dyDescent="0.3">
      <c r="A3946" t="e">
        <f ca="1">IF('Семипредметные наборы'!$H106 &gt;=Параметры!$A$2,"{"&amp;'Семипредметные наборы'!A106&amp;", "&amp;'Семипредметные наборы'!B106&amp;", "&amp;'Семипредметные наборы'!C106&amp;", "&amp;'Семипредметные наборы'!D106&amp;", "&amp;'Семипредметные наборы'!F106&amp;", "&amp;'Семипредметные наборы'!G106&amp;"}","")</f>
        <v>#N/A</v>
      </c>
      <c r="B3946" t="e">
        <f ca="1">IF('Семипредметные наборы'!$H106 &gt;=Параметры!$A$2,"{"&amp;'Семипредметные наборы'!E106&amp;"}","")</f>
        <v>#N/A</v>
      </c>
      <c r="C3946" t="e">
        <f ca="1">'Семипредметные наборы'!$H106/COUNT('Список покупок'!$A$2:$A$31)</f>
        <v>#N/A</v>
      </c>
      <c r="D3946" t="e">
        <f ca="1">'Семипредметные наборы'!$H106/INDIRECT(ADDRESS(MATCH(A3946,Таблицы!$AK$3:$AK$212)+1,7,,,Таблицы!$AK$1))</f>
        <v>#N/A</v>
      </c>
      <c r="E3946" s="5" t="e">
        <f t="shared" ca="1" si="61"/>
        <v>#N/A</v>
      </c>
    </row>
    <row r="3947" spans="1:5" hidden="1" x14ac:dyDescent="0.3">
      <c r="A3947" t="e">
        <f ca="1">IF('Семипредметные наборы'!$H107 &gt;=Параметры!$A$2,"{"&amp;'Семипредметные наборы'!A107&amp;", "&amp;'Семипредметные наборы'!B107&amp;", "&amp;'Семипредметные наборы'!C107&amp;", "&amp;'Семипредметные наборы'!D107&amp;", "&amp;'Семипредметные наборы'!F107&amp;", "&amp;'Семипредметные наборы'!G107&amp;"}","")</f>
        <v>#N/A</v>
      </c>
      <c r="B3947" t="e">
        <f ca="1">IF('Семипредметные наборы'!$H107 &gt;=Параметры!$A$2,"{"&amp;'Семипредметные наборы'!E107&amp;"}","")</f>
        <v>#N/A</v>
      </c>
      <c r="C3947" t="e">
        <f ca="1">'Семипредметные наборы'!$H107/COUNT('Список покупок'!$A$2:$A$31)</f>
        <v>#N/A</v>
      </c>
      <c r="D3947" t="e">
        <f ca="1">'Семипредметные наборы'!$H107/INDIRECT(ADDRESS(MATCH(A3947,Таблицы!$AK$3:$AK$212)+1,7,,,Таблицы!$AK$1))</f>
        <v>#N/A</v>
      </c>
      <c r="E3947" s="5" t="e">
        <f t="shared" ca="1" si="61"/>
        <v>#N/A</v>
      </c>
    </row>
    <row r="3948" spans="1:5" hidden="1" x14ac:dyDescent="0.3">
      <c r="A3948" t="e">
        <f ca="1">IF('Семипредметные наборы'!$H108 &gt;=Параметры!$A$2,"{"&amp;'Семипредметные наборы'!A108&amp;", "&amp;'Семипредметные наборы'!B108&amp;", "&amp;'Семипредметные наборы'!C108&amp;", "&amp;'Семипредметные наборы'!D108&amp;", "&amp;'Семипредметные наборы'!F108&amp;", "&amp;'Семипредметные наборы'!G108&amp;"}","")</f>
        <v>#N/A</v>
      </c>
      <c r="B3948" t="e">
        <f ca="1">IF('Семипредметные наборы'!$H108 &gt;=Параметры!$A$2,"{"&amp;'Семипредметные наборы'!E108&amp;"}","")</f>
        <v>#N/A</v>
      </c>
      <c r="C3948" t="e">
        <f ca="1">'Семипредметные наборы'!$H108/COUNT('Список покупок'!$A$2:$A$31)</f>
        <v>#N/A</v>
      </c>
      <c r="D3948" t="e">
        <f ca="1">'Семипредметные наборы'!$H108/INDIRECT(ADDRESS(MATCH(A3948,Таблицы!$AK$3:$AK$212)+1,7,,,Таблицы!$AK$1))</f>
        <v>#N/A</v>
      </c>
      <c r="E3948" s="5" t="e">
        <f t="shared" ca="1" si="61"/>
        <v>#N/A</v>
      </c>
    </row>
    <row r="3949" spans="1:5" hidden="1" x14ac:dyDescent="0.3">
      <c r="A3949" t="e">
        <f ca="1">IF('Семипредметные наборы'!$H109 &gt;=Параметры!$A$2,"{"&amp;'Семипредметные наборы'!A109&amp;", "&amp;'Семипредметные наборы'!B109&amp;", "&amp;'Семипредметные наборы'!C109&amp;", "&amp;'Семипредметные наборы'!D109&amp;", "&amp;'Семипредметные наборы'!F109&amp;", "&amp;'Семипредметные наборы'!G109&amp;"}","")</f>
        <v>#N/A</v>
      </c>
      <c r="B3949" t="e">
        <f ca="1">IF('Семипредметные наборы'!$H109 &gt;=Параметры!$A$2,"{"&amp;'Семипредметные наборы'!E109&amp;"}","")</f>
        <v>#N/A</v>
      </c>
      <c r="C3949" t="e">
        <f ca="1">'Семипредметные наборы'!$H109/COUNT('Список покупок'!$A$2:$A$31)</f>
        <v>#N/A</v>
      </c>
      <c r="D3949" t="e">
        <f ca="1">'Семипредметные наборы'!$H109/INDIRECT(ADDRESS(MATCH(A3949,Таблицы!$AK$3:$AK$212)+1,7,,,Таблицы!$AK$1))</f>
        <v>#N/A</v>
      </c>
      <c r="E3949" s="5" t="e">
        <f t="shared" ca="1" si="61"/>
        <v>#N/A</v>
      </c>
    </row>
    <row r="3950" spans="1:5" hidden="1" x14ac:dyDescent="0.3">
      <c r="A3950" t="e">
        <f ca="1">IF('Семипредметные наборы'!$H110 &gt;=Параметры!$A$2,"{"&amp;'Семипредметные наборы'!A110&amp;", "&amp;'Семипредметные наборы'!B110&amp;", "&amp;'Семипредметные наборы'!C110&amp;", "&amp;'Семипредметные наборы'!D110&amp;", "&amp;'Семипредметные наборы'!F110&amp;", "&amp;'Семипредметные наборы'!G110&amp;"}","")</f>
        <v>#N/A</v>
      </c>
      <c r="B3950" t="e">
        <f ca="1">IF('Семипредметные наборы'!$H110 &gt;=Параметры!$A$2,"{"&amp;'Семипредметные наборы'!E110&amp;"}","")</f>
        <v>#N/A</v>
      </c>
      <c r="C3950" t="e">
        <f ca="1">'Семипредметные наборы'!$H110/COUNT('Список покупок'!$A$2:$A$31)</f>
        <v>#N/A</v>
      </c>
      <c r="D3950" t="e">
        <f ca="1">'Семипредметные наборы'!$H110/INDIRECT(ADDRESS(MATCH(A3950,Таблицы!$AK$3:$AK$212)+1,7,,,Таблицы!$AK$1))</f>
        <v>#N/A</v>
      </c>
      <c r="E3950" s="5" t="e">
        <f t="shared" ca="1" si="61"/>
        <v>#N/A</v>
      </c>
    </row>
    <row r="3951" spans="1:5" hidden="1" x14ac:dyDescent="0.3">
      <c r="A3951" t="e">
        <f ca="1">IF('Семипредметные наборы'!$H111 &gt;=Параметры!$A$2,"{"&amp;'Семипредметные наборы'!A111&amp;", "&amp;'Семипредметные наборы'!B111&amp;", "&amp;'Семипредметные наборы'!C111&amp;", "&amp;'Семипредметные наборы'!D111&amp;", "&amp;'Семипредметные наборы'!F111&amp;", "&amp;'Семипредметные наборы'!G111&amp;"}","")</f>
        <v>#N/A</v>
      </c>
      <c r="B3951" t="e">
        <f ca="1">IF('Семипредметные наборы'!$H111 &gt;=Параметры!$A$2,"{"&amp;'Семипредметные наборы'!E111&amp;"}","")</f>
        <v>#N/A</v>
      </c>
      <c r="C3951" t="e">
        <f ca="1">'Семипредметные наборы'!$H111/COUNT('Список покупок'!$A$2:$A$31)</f>
        <v>#N/A</v>
      </c>
      <c r="D3951" t="e">
        <f ca="1">'Семипредметные наборы'!$H111/INDIRECT(ADDRESS(MATCH(A3951,Таблицы!$AK$3:$AK$212)+1,7,,,Таблицы!$AK$1))</f>
        <v>#N/A</v>
      </c>
      <c r="E3951" s="5" t="e">
        <f t="shared" ca="1" si="61"/>
        <v>#N/A</v>
      </c>
    </row>
    <row r="3952" spans="1:5" hidden="1" x14ac:dyDescent="0.3">
      <c r="A3952" t="e">
        <f ca="1">IF('Семипредметные наборы'!$H112 &gt;=Параметры!$A$2,"{"&amp;'Семипредметные наборы'!A112&amp;", "&amp;'Семипредметные наборы'!B112&amp;", "&amp;'Семипредметные наборы'!C112&amp;", "&amp;'Семипредметные наборы'!D112&amp;", "&amp;'Семипредметные наборы'!F112&amp;", "&amp;'Семипредметные наборы'!G112&amp;"}","")</f>
        <v>#N/A</v>
      </c>
      <c r="B3952" t="e">
        <f ca="1">IF('Семипредметные наборы'!$H112 &gt;=Параметры!$A$2,"{"&amp;'Семипредметные наборы'!E112&amp;"}","")</f>
        <v>#N/A</v>
      </c>
      <c r="C3952" t="e">
        <f ca="1">'Семипредметные наборы'!$H112/COUNT('Список покупок'!$A$2:$A$31)</f>
        <v>#N/A</v>
      </c>
      <c r="D3952" t="e">
        <f ca="1">'Семипредметные наборы'!$H112/INDIRECT(ADDRESS(MATCH(A3952,Таблицы!$AK$3:$AK$212)+1,7,,,Таблицы!$AK$1))</f>
        <v>#N/A</v>
      </c>
      <c r="E3952" s="5" t="e">
        <f t="shared" ca="1" si="61"/>
        <v>#N/A</v>
      </c>
    </row>
    <row r="3953" spans="1:5" hidden="1" x14ac:dyDescent="0.3">
      <c r="A3953" t="e">
        <f ca="1">IF('Семипредметные наборы'!$H113 &gt;=Параметры!$A$2,"{"&amp;'Семипредметные наборы'!A113&amp;", "&amp;'Семипредметные наборы'!B113&amp;", "&amp;'Семипредметные наборы'!C113&amp;", "&amp;'Семипредметные наборы'!D113&amp;", "&amp;'Семипредметные наборы'!F113&amp;", "&amp;'Семипредметные наборы'!G113&amp;"}","")</f>
        <v>#N/A</v>
      </c>
      <c r="B3953" t="e">
        <f ca="1">IF('Семипредметные наборы'!$H113 &gt;=Параметры!$A$2,"{"&amp;'Семипредметные наборы'!E113&amp;"}","")</f>
        <v>#N/A</v>
      </c>
      <c r="C3953" t="e">
        <f ca="1">'Семипредметные наборы'!$H113/COUNT('Список покупок'!$A$2:$A$31)</f>
        <v>#N/A</v>
      </c>
      <c r="D3953" t="e">
        <f ca="1">'Семипредметные наборы'!$H113/INDIRECT(ADDRESS(MATCH(A3953,Таблицы!$AK$3:$AK$212)+1,7,,,Таблицы!$AK$1))</f>
        <v>#N/A</v>
      </c>
      <c r="E3953" s="5" t="e">
        <f t="shared" ca="1" si="61"/>
        <v>#N/A</v>
      </c>
    </row>
    <row r="3954" spans="1:5" hidden="1" x14ac:dyDescent="0.3">
      <c r="A3954" t="e">
        <f ca="1">IF('Семипредметные наборы'!$H114 &gt;=Параметры!$A$2,"{"&amp;'Семипредметные наборы'!A114&amp;", "&amp;'Семипредметные наборы'!B114&amp;", "&amp;'Семипредметные наборы'!C114&amp;", "&amp;'Семипредметные наборы'!D114&amp;", "&amp;'Семипредметные наборы'!F114&amp;", "&amp;'Семипредметные наборы'!G114&amp;"}","")</f>
        <v>#N/A</v>
      </c>
      <c r="B3954" t="e">
        <f ca="1">IF('Семипредметные наборы'!$H114 &gt;=Параметры!$A$2,"{"&amp;'Семипредметные наборы'!E114&amp;"}","")</f>
        <v>#N/A</v>
      </c>
      <c r="C3954" t="e">
        <f ca="1">'Семипредметные наборы'!$H114/COUNT('Список покупок'!$A$2:$A$31)</f>
        <v>#N/A</v>
      </c>
      <c r="D3954" t="e">
        <f ca="1">'Семипредметные наборы'!$H114/INDIRECT(ADDRESS(MATCH(A3954,Таблицы!$AK$3:$AK$212)+1,7,,,Таблицы!$AK$1))</f>
        <v>#N/A</v>
      </c>
      <c r="E3954" s="5" t="e">
        <f t="shared" ca="1" si="61"/>
        <v>#N/A</v>
      </c>
    </row>
    <row r="3955" spans="1:5" hidden="1" x14ac:dyDescent="0.3">
      <c r="A3955" t="e">
        <f ca="1">IF('Семипредметные наборы'!$H115 &gt;=Параметры!$A$2,"{"&amp;'Семипредметные наборы'!A115&amp;", "&amp;'Семипредметные наборы'!B115&amp;", "&amp;'Семипредметные наборы'!C115&amp;", "&amp;'Семипредметные наборы'!D115&amp;", "&amp;'Семипредметные наборы'!F115&amp;", "&amp;'Семипредметные наборы'!G115&amp;"}","")</f>
        <v>#N/A</v>
      </c>
      <c r="B3955" t="e">
        <f ca="1">IF('Семипредметные наборы'!$H115 &gt;=Параметры!$A$2,"{"&amp;'Семипредметные наборы'!E115&amp;"}","")</f>
        <v>#N/A</v>
      </c>
      <c r="C3955" t="e">
        <f ca="1">'Семипредметные наборы'!$H115/COUNT('Список покупок'!$A$2:$A$31)</f>
        <v>#N/A</v>
      </c>
      <c r="D3955" t="e">
        <f ca="1">'Семипредметные наборы'!$H115/INDIRECT(ADDRESS(MATCH(A3955,Таблицы!$AK$3:$AK$212)+1,7,,,Таблицы!$AK$1))</f>
        <v>#N/A</v>
      </c>
      <c r="E3955" s="5" t="e">
        <f t="shared" ca="1" si="61"/>
        <v>#N/A</v>
      </c>
    </row>
    <row r="3956" spans="1:5" hidden="1" x14ac:dyDescent="0.3">
      <c r="A3956" t="e">
        <f ca="1">IF('Семипредметные наборы'!$H116 &gt;=Параметры!$A$2,"{"&amp;'Семипредметные наборы'!A116&amp;", "&amp;'Семипредметные наборы'!B116&amp;", "&amp;'Семипредметные наборы'!C116&amp;", "&amp;'Семипредметные наборы'!D116&amp;", "&amp;'Семипредметные наборы'!F116&amp;", "&amp;'Семипредметные наборы'!G116&amp;"}","")</f>
        <v>#N/A</v>
      </c>
      <c r="B3956" t="e">
        <f ca="1">IF('Семипредметные наборы'!$H116 &gt;=Параметры!$A$2,"{"&amp;'Семипредметные наборы'!E116&amp;"}","")</f>
        <v>#N/A</v>
      </c>
      <c r="C3956" t="e">
        <f ca="1">'Семипредметные наборы'!$H116/COUNT('Список покупок'!$A$2:$A$31)</f>
        <v>#N/A</v>
      </c>
      <c r="D3956" t="e">
        <f ca="1">'Семипредметные наборы'!$H116/INDIRECT(ADDRESS(MATCH(A3956,Таблицы!$AK$3:$AK$212)+1,7,,,Таблицы!$AK$1))</f>
        <v>#N/A</v>
      </c>
      <c r="E3956" s="5" t="e">
        <f t="shared" ca="1" si="61"/>
        <v>#N/A</v>
      </c>
    </row>
    <row r="3957" spans="1:5" hidden="1" x14ac:dyDescent="0.3">
      <c r="A3957" t="e">
        <f ca="1">IF('Семипредметные наборы'!$H117 &gt;=Параметры!$A$2,"{"&amp;'Семипредметные наборы'!A117&amp;", "&amp;'Семипредметные наборы'!B117&amp;", "&amp;'Семипредметные наборы'!C117&amp;", "&amp;'Семипредметные наборы'!D117&amp;", "&amp;'Семипредметные наборы'!F117&amp;", "&amp;'Семипредметные наборы'!G117&amp;"}","")</f>
        <v>#N/A</v>
      </c>
      <c r="B3957" t="e">
        <f ca="1">IF('Семипредметные наборы'!$H117 &gt;=Параметры!$A$2,"{"&amp;'Семипредметные наборы'!E117&amp;"}","")</f>
        <v>#N/A</v>
      </c>
      <c r="C3957" t="e">
        <f ca="1">'Семипредметные наборы'!$H117/COUNT('Список покупок'!$A$2:$A$31)</f>
        <v>#N/A</v>
      </c>
      <c r="D3957" t="e">
        <f ca="1">'Семипредметные наборы'!$H117/INDIRECT(ADDRESS(MATCH(A3957,Таблицы!$AK$3:$AK$212)+1,7,,,Таблицы!$AK$1))</f>
        <v>#N/A</v>
      </c>
      <c r="E3957" s="5" t="e">
        <f t="shared" ca="1" si="61"/>
        <v>#N/A</v>
      </c>
    </row>
    <row r="3958" spans="1:5" hidden="1" x14ac:dyDescent="0.3">
      <c r="A3958" t="e">
        <f ca="1">IF('Семипредметные наборы'!$H118 &gt;=Параметры!$A$2,"{"&amp;'Семипредметные наборы'!A118&amp;", "&amp;'Семипредметные наборы'!B118&amp;", "&amp;'Семипредметные наборы'!C118&amp;", "&amp;'Семипредметные наборы'!D118&amp;", "&amp;'Семипредметные наборы'!F118&amp;", "&amp;'Семипредметные наборы'!G118&amp;"}","")</f>
        <v>#N/A</v>
      </c>
      <c r="B3958" t="e">
        <f ca="1">IF('Семипредметные наборы'!$H118 &gt;=Параметры!$A$2,"{"&amp;'Семипредметные наборы'!E118&amp;"}","")</f>
        <v>#N/A</v>
      </c>
      <c r="C3958" t="e">
        <f ca="1">'Семипредметные наборы'!$H118/COUNT('Список покупок'!$A$2:$A$31)</f>
        <v>#N/A</v>
      </c>
      <c r="D3958" t="e">
        <f ca="1">'Семипредметные наборы'!$H118/INDIRECT(ADDRESS(MATCH(A3958,Таблицы!$AK$3:$AK$212)+1,7,,,Таблицы!$AK$1))</f>
        <v>#N/A</v>
      </c>
      <c r="E3958" s="5" t="e">
        <f t="shared" ca="1" si="61"/>
        <v>#N/A</v>
      </c>
    </row>
    <row r="3959" spans="1:5" hidden="1" x14ac:dyDescent="0.3">
      <c r="A3959" t="e">
        <f ca="1">IF('Семипредметные наборы'!$H119 &gt;=Параметры!$A$2,"{"&amp;'Семипредметные наборы'!A119&amp;", "&amp;'Семипредметные наборы'!B119&amp;", "&amp;'Семипредметные наборы'!C119&amp;", "&amp;'Семипредметные наборы'!D119&amp;", "&amp;'Семипредметные наборы'!F119&amp;", "&amp;'Семипредметные наборы'!G119&amp;"}","")</f>
        <v>#N/A</v>
      </c>
      <c r="B3959" t="e">
        <f ca="1">IF('Семипредметные наборы'!$H119 &gt;=Параметры!$A$2,"{"&amp;'Семипредметные наборы'!E119&amp;"}","")</f>
        <v>#N/A</v>
      </c>
      <c r="C3959" t="e">
        <f ca="1">'Семипредметные наборы'!$H119/COUNT('Список покупок'!$A$2:$A$31)</f>
        <v>#N/A</v>
      </c>
      <c r="D3959" t="e">
        <f ca="1">'Семипредметные наборы'!$H119/INDIRECT(ADDRESS(MATCH(A3959,Таблицы!$AK$3:$AK$212)+1,7,,,Таблицы!$AK$1))</f>
        <v>#N/A</v>
      </c>
      <c r="E3959" s="5" t="e">
        <f t="shared" ca="1" si="61"/>
        <v>#N/A</v>
      </c>
    </row>
    <row r="3960" spans="1:5" hidden="1" x14ac:dyDescent="0.3">
      <c r="A3960" t="e">
        <f ca="1">IF('Семипредметные наборы'!$H120 &gt;=Параметры!$A$2,"{"&amp;'Семипредметные наборы'!A120&amp;", "&amp;'Семипредметные наборы'!B120&amp;", "&amp;'Семипредметные наборы'!C120&amp;", "&amp;'Семипредметные наборы'!D120&amp;", "&amp;'Семипредметные наборы'!F120&amp;", "&amp;'Семипредметные наборы'!G120&amp;"}","")</f>
        <v>#N/A</v>
      </c>
      <c r="B3960" t="e">
        <f ca="1">IF('Семипредметные наборы'!$H120 &gt;=Параметры!$A$2,"{"&amp;'Семипредметные наборы'!E120&amp;"}","")</f>
        <v>#N/A</v>
      </c>
      <c r="C3960" t="e">
        <f ca="1">'Семипредметные наборы'!$H120/COUNT('Список покупок'!$A$2:$A$31)</f>
        <v>#N/A</v>
      </c>
      <c r="D3960" t="e">
        <f ca="1">'Семипредметные наборы'!$H120/INDIRECT(ADDRESS(MATCH(A3960,Таблицы!$AK$3:$AK$212)+1,7,,,Таблицы!$AK$1))</f>
        <v>#N/A</v>
      </c>
      <c r="E3960" s="5" t="e">
        <f t="shared" ca="1" si="61"/>
        <v>#N/A</v>
      </c>
    </row>
    <row r="3961" spans="1:5" hidden="1" x14ac:dyDescent="0.3">
      <c r="A3961" t="e">
        <f ca="1">IF('Семипредметные наборы'!$H121 &gt;=Параметры!$A$2,"{"&amp;'Семипредметные наборы'!A121&amp;", "&amp;'Семипредметные наборы'!B121&amp;", "&amp;'Семипредметные наборы'!C121&amp;", "&amp;'Семипредметные наборы'!D121&amp;", "&amp;'Семипредметные наборы'!F121&amp;", "&amp;'Семипредметные наборы'!G121&amp;"}","")</f>
        <v>#N/A</v>
      </c>
      <c r="B3961" t="e">
        <f ca="1">IF('Семипредметные наборы'!$H121 &gt;=Параметры!$A$2,"{"&amp;'Семипредметные наборы'!E121&amp;"}","")</f>
        <v>#N/A</v>
      </c>
      <c r="C3961" t="e">
        <f ca="1">'Семипредметные наборы'!$H121/COUNT('Список покупок'!$A$2:$A$31)</f>
        <v>#N/A</v>
      </c>
      <c r="D3961" t="e">
        <f ca="1">'Семипредметные наборы'!$H121/INDIRECT(ADDRESS(MATCH(A3961,Таблицы!$AK$3:$AK$212)+1,7,,,Таблицы!$AK$1))</f>
        <v>#N/A</v>
      </c>
      <c r="E3961" s="5" t="e">
        <f t="shared" ca="1" si="61"/>
        <v>#N/A</v>
      </c>
    </row>
    <row r="3962" spans="1:5" hidden="1" x14ac:dyDescent="0.3">
      <c r="A3962" t="e">
        <f ca="1">IF('Семипредметные наборы'!$H2 &gt;=Параметры!$A$2,"{"&amp;'Семипредметные наборы'!A2&amp;", "&amp;'Семипредметные наборы'!B2&amp;", "&amp;'Семипредметные наборы'!C2&amp;", "&amp;'Семипредметные наборы'!E2&amp;", "&amp;'Семипредметные наборы'!F2&amp;", "&amp;'Семипредметные наборы'!G2&amp;"}","")</f>
        <v>#N/A</v>
      </c>
      <c r="B3962" t="e">
        <f ca="1">IF('Семипредметные наборы'!$H2 &gt;=Параметры!$A$2,"{"&amp;'Семипредметные наборы'!D2&amp;"}","")</f>
        <v>#N/A</v>
      </c>
      <c r="C3962" t="e">
        <f ca="1">'Семипредметные наборы'!$H2/COUNT('Список покупок'!$A$2:$A$31)</f>
        <v>#N/A</v>
      </c>
      <c r="D3962" t="e">
        <f ca="1">'Семипредметные наборы'!$H2/INDIRECT(ADDRESS(MATCH(A3962,Таблицы!$AK$3:$AK$212)+1,7,,,Таблицы!$AK$1))</f>
        <v>#N/A</v>
      </c>
      <c r="E3962" s="5" t="e">
        <f t="shared" ca="1" si="61"/>
        <v>#N/A</v>
      </c>
    </row>
    <row r="3963" spans="1:5" hidden="1" x14ac:dyDescent="0.3">
      <c r="A3963" t="e">
        <f ca="1">IF('Семипредметные наборы'!$H3 &gt;=Параметры!$A$2,"{"&amp;'Семипредметные наборы'!A3&amp;", "&amp;'Семипредметные наборы'!B3&amp;", "&amp;'Семипредметные наборы'!C3&amp;", "&amp;'Семипредметные наборы'!E3&amp;", "&amp;'Семипредметные наборы'!F3&amp;", "&amp;'Семипредметные наборы'!G3&amp;"}","")</f>
        <v>#N/A</v>
      </c>
      <c r="B3963" t="e">
        <f ca="1">IF('Семипредметные наборы'!$H3 &gt;=Параметры!$A$2,"{"&amp;'Семипредметные наборы'!D3&amp;"}","")</f>
        <v>#N/A</v>
      </c>
      <c r="C3963" t="e">
        <f ca="1">'Семипредметные наборы'!$H3/COUNT('Список покупок'!$A$2:$A$31)</f>
        <v>#N/A</v>
      </c>
      <c r="D3963" t="e">
        <f ca="1">'Семипредметные наборы'!$H3/INDIRECT(ADDRESS(MATCH(A3963,Таблицы!$AK$3:$AK$212)+1,7,,,Таблицы!$AK$1))</f>
        <v>#N/A</v>
      </c>
      <c r="E3963" s="5" t="e">
        <f t="shared" ca="1" si="61"/>
        <v>#N/A</v>
      </c>
    </row>
    <row r="3964" spans="1:5" hidden="1" x14ac:dyDescent="0.3">
      <c r="A3964" t="e">
        <f ca="1">IF('Семипредметные наборы'!$H4 &gt;=Параметры!$A$2,"{"&amp;'Семипредметные наборы'!A4&amp;", "&amp;'Семипредметные наборы'!B4&amp;", "&amp;'Семипредметные наборы'!C4&amp;", "&amp;'Семипредметные наборы'!E4&amp;", "&amp;'Семипредметные наборы'!F4&amp;", "&amp;'Семипредметные наборы'!G4&amp;"}","")</f>
        <v>#N/A</v>
      </c>
      <c r="B3964" t="e">
        <f ca="1">IF('Семипредметные наборы'!$H4 &gt;=Параметры!$A$2,"{"&amp;'Семипредметные наборы'!D4&amp;"}","")</f>
        <v>#N/A</v>
      </c>
      <c r="C3964" t="e">
        <f ca="1">'Семипредметные наборы'!$H4/COUNT('Список покупок'!$A$2:$A$31)</f>
        <v>#N/A</v>
      </c>
      <c r="D3964" t="e">
        <f ca="1">'Семипредметные наборы'!$H4/INDIRECT(ADDRESS(MATCH(A3964,Таблицы!$AK$3:$AK$212)+1,7,,,Таблицы!$AK$1))</f>
        <v>#N/A</v>
      </c>
      <c r="E3964" s="5" t="e">
        <f t="shared" ca="1" si="61"/>
        <v>#N/A</v>
      </c>
    </row>
    <row r="3965" spans="1:5" hidden="1" x14ac:dyDescent="0.3">
      <c r="A3965" t="e">
        <f ca="1">IF('Семипредметные наборы'!$H5 &gt;=Параметры!$A$2,"{"&amp;'Семипредметные наборы'!A5&amp;", "&amp;'Семипредметные наборы'!B5&amp;", "&amp;'Семипредметные наборы'!C5&amp;", "&amp;'Семипредметные наборы'!E5&amp;", "&amp;'Семипредметные наборы'!F5&amp;", "&amp;'Семипредметные наборы'!G5&amp;"}","")</f>
        <v>#N/A</v>
      </c>
      <c r="B3965" t="e">
        <f ca="1">IF('Семипредметные наборы'!$H5 &gt;=Параметры!$A$2,"{"&amp;'Семипредметные наборы'!D5&amp;"}","")</f>
        <v>#N/A</v>
      </c>
      <c r="C3965" t="e">
        <f ca="1">'Семипредметные наборы'!$H5/COUNT('Список покупок'!$A$2:$A$31)</f>
        <v>#N/A</v>
      </c>
      <c r="D3965" t="e">
        <f ca="1">'Семипредметные наборы'!$H5/INDIRECT(ADDRESS(MATCH(A3965,Таблицы!$AK$3:$AK$212)+1,7,,,Таблицы!$AK$1))</f>
        <v>#N/A</v>
      </c>
      <c r="E3965" s="5" t="e">
        <f t="shared" ca="1" si="61"/>
        <v>#N/A</v>
      </c>
    </row>
    <row r="3966" spans="1:5" hidden="1" x14ac:dyDescent="0.3">
      <c r="A3966" t="e">
        <f ca="1">IF('Семипредметные наборы'!$H6 &gt;=Параметры!$A$2,"{"&amp;'Семипредметные наборы'!A6&amp;", "&amp;'Семипредметные наборы'!B6&amp;", "&amp;'Семипредметные наборы'!C6&amp;", "&amp;'Семипредметные наборы'!E6&amp;", "&amp;'Семипредметные наборы'!F6&amp;", "&amp;'Семипредметные наборы'!G6&amp;"}","")</f>
        <v>#N/A</v>
      </c>
      <c r="B3966" t="e">
        <f ca="1">IF('Семипредметные наборы'!$H6 &gt;=Параметры!$A$2,"{"&amp;'Семипредметные наборы'!D6&amp;"}","")</f>
        <v>#N/A</v>
      </c>
      <c r="C3966" t="e">
        <f ca="1">'Семипредметные наборы'!$H6/COUNT('Список покупок'!$A$2:$A$31)</f>
        <v>#N/A</v>
      </c>
      <c r="D3966" t="e">
        <f ca="1">'Семипредметные наборы'!$H6/INDIRECT(ADDRESS(MATCH(A3966,Таблицы!$AK$3:$AK$212)+1,7,,,Таблицы!$AK$1))</f>
        <v>#N/A</v>
      </c>
      <c r="E3966" s="5" t="e">
        <f t="shared" ca="1" si="61"/>
        <v>#N/A</v>
      </c>
    </row>
    <row r="3967" spans="1:5" hidden="1" x14ac:dyDescent="0.3">
      <c r="A3967" t="e">
        <f ca="1">IF('Семипредметные наборы'!$H7 &gt;=Параметры!$A$2,"{"&amp;'Семипредметные наборы'!A7&amp;", "&amp;'Семипредметные наборы'!B7&amp;", "&amp;'Семипредметные наборы'!C7&amp;", "&amp;'Семипредметные наборы'!E7&amp;", "&amp;'Семипредметные наборы'!F7&amp;", "&amp;'Семипредметные наборы'!G7&amp;"}","")</f>
        <v>#N/A</v>
      </c>
      <c r="B3967" t="e">
        <f ca="1">IF('Семипредметные наборы'!$H7 &gt;=Параметры!$A$2,"{"&amp;'Семипредметные наборы'!D7&amp;"}","")</f>
        <v>#N/A</v>
      </c>
      <c r="C3967" t="e">
        <f ca="1">'Семипредметные наборы'!$H7/COUNT('Список покупок'!$A$2:$A$31)</f>
        <v>#N/A</v>
      </c>
      <c r="D3967" t="e">
        <f ca="1">'Семипредметные наборы'!$H7/INDIRECT(ADDRESS(MATCH(A3967,Таблицы!$AK$3:$AK$212)+1,7,,,Таблицы!$AK$1))</f>
        <v>#N/A</v>
      </c>
      <c r="E3967" s="5" t="e">
        <f t="shared" ca="1" si="61"/>
        <v>#N/A</v>
      </c>
    </row>
    <row r="3968" spans="1:5" hidden="1" x14ac:dyDescent="0.3">
      <c r="A3968" t="e">
        <f ca="1">IF('Семипредметные наборы'!$H8 &gt;=Параметры!$A$2,"{"&amp;'Семипредметные наборы'!A8&amp;", "&amp;'Семипредметные наборы'!B8&amp;", "&amp;'Семипредметные наборы'!C8&amp;", "&amp;'Семипредметные наборы'!E8&amp;", "&amp;'Семипредметные наборы'!F8&amp;", "&amp;'Семипредметные наборы'!G8&amp;"}","")</f>
        <v>#N/A</v>
      </c>
      <c r="B3968" t="e">
        <f ca="1">IF('Семипредметные наборы'!$H8 &gt;=Параметры!$A$2,"{"&amp;'Семипредметные наборы'!D8&amp;"}","")</f>
        <v>#N/A</v>
      </c>
      <c r="C3968" t="e">
        <f ca="1">'Семипредметные наборы'!$H8/COUNT('Список покупок'!$A$2:$A$31)</f>
        <v>#N/A</v>
      </c>
      <c r="D3968" t="e">
        <f ca="1">'Семипредметные наборы'!$H8/INDIRECT(ADDRESS(MATCH(A3968,Таблицы!$AK$3:$AK$212)+1,7,,,Таблицы!$AK$1))</f>
        <v>#N/A</v>
      </c>
      <c r="E3968" s="5" t="e">
        <f t="shared" ca="1" si="61"/>
        <v>#N/A</v>
      </c>
    </row>
    <row r="3969" spans="1:5" hidden="1" x14ac:dyDescent="0.3">
      <c r="A3969" t="e">
        <f ca="1">IF('Семипредметные наборы'!$H9 &gt;=Параметры!$A$2,"{"&amp;'Семипредметные наборы'!A9&amp;", "&amp;'Семипредметные наборы'!B9&amp;", "&amp;'Семипредметные наборы'!C9&amp;", "&amp;'Семипредметные наборы'!E9&amp;", "&amp;'Семипредметные наборы'!F9&amp;", "&amp;'Семипредметные наборы'!G9&amp;"}","")</f>
        <v>#N/A</v>
      </c>
      <c r="B3969" t="e">
        <f ca="1">IF('Семипредметные наборы'!$H9 &gt;=Параметры!$A$2,"{"&amp;'Семипредметные наборы'!D9&amp;"}","")</f>
        <v>#N/A</v>
      </c>
      <c r="C3969" t="e">
        <f ca="1">'Семипредметные наборы'!$H9/COUNT('Список покупок'!$A$2:$A$31)</f>
        <v>#N/A</v>
      </c>
      <c r="D3969" t="e">
        <f ca="1">'Семипредметные наборы'!$H9/INDIRECT(ADDRESS(MATCH(A3969,Таблицы!$AK$3:$AK$212)+1,7,,,Таблицы!$AK$1))</f>
        <v>#N/A</v>
      </c>
      <c r="E3969" s="5" t="e">
        <f t="shared" ca="1" si="61"/>
        <v>#N/A</v>
      </c>
    </row>
    <row r="3970" spans="1:5" hidden="1" x14ac:dyDescent="0.3">
      <c r="A3970" t="e">
        <f ca="1">IF('Семипредметные наборы'!$H10 &gt;=Параметры!$A$2,"{"&amp;'Семипредметные наборы'!A10&amp;", "&amp;'Семипредметные наборы'!B10&amp;", "&amp;'Семипредметные наборы'!C10&amp;", "&amp;'Семипредметные наборы'!E10&amp;", "&amp;'Семипредметные наборы'!F10&amp;", "&amp;'Семипредметные наборы'!G10&amp;"}","")</f>
        <v>#N/A</v>
      </c>
      <c r="B3970" t="e">
        <f ca="1">IF('Семипредметные наборы'!$H10 &gt;=Параметры!$A$2,"{"&amp;'Семипредметные наборы'!D10&amp;"}","")</f>
        <v>#N/A</v>
      </c>
      <c r="C3970" t="e">
        <f ca="1">'Семипредметные наборы'!$H10/COUNT('Список покупок'!$A$2:$A$31)</f>
        <v>#N/A</v>
      </c>
      <c r="D3970" t="e">
        <f ca="1">'Семипредметные наборы'!$H10/INDIRECT(ADDRESS(MATCH(A3970,Таблицы!$AK$3:$AK$212)+1,7,,,Таблицы!$AK$1))</f>
        <v>#N/A</v>
      </c>
      <c r="E3970" s="5" t="e">
        <f t="shared" ca="1" si="61"/>
        <v>#N/A</v>
      </c>
    </row>
    <row r="3971" spans="1:5" hidden="1" x14ac:dyDescent="0.3">
      <c r="A3971" t="e">
        <f ca="1">IF('Семипредметные наборы'!$H11 &gt;=Параметры!$A$2,"{"&amp;'Семипредметные наборы'!A11&amp;", "&amp;'Семипредметные наборы'!B11&amp;", "&amp;'Семипредметные наборы'!C11&amp;", "&amp;'Семипредметные наборы'!E11&amp;", "&amp;'Семипредметные наборы'!F11&amp;", "&amp;'Семипредметные наборы'!G11&amp;"}","")</f>
        <v>#N/A</v>
      </c>
      <c r="B3971" t="e">
        <f ca="1">IF('Семипредметные наборы'!$H11 &gt;=Параметры!$A$2,"{"&amp;'Семипредметные наборы'!D11&amp;"}","")</f>
        <v>#N/A</v>
      </c>
      <c r="C3971" t="e">
        <f ca="1">'Семипредметные наборы'!$H11/COUNT('Список покупок'!$A$2:$A$31)</f>
        <v>#N/A</v>
      </c>
      <c r="D3971" t="e">
        <f ca="1">'Семипредметные наборы'!$H11/INDIRECT(ADDRESS(MATCH(A3971,Таблицы!$AK$3:$AK$212)+1,7,,,Таблицы!$AK$1))</f>
        <v>#N/A</v>
      </c>
      <c r="E3971" s="5" t="e">
        <f t="shared" ca="1" si="61"/>
        <v>#N/A</v>
      </c>
    </row>
    <row r="3972" spans="1:5" hidden="1" x14ac:dyDescent="0.3">
      <c r="A3972" t="e">
        <f ca="1">IF('Семипредметные наборы'!$H12 &gt;=Параметры!$A$2,"{"&amp;'Семипредметные наборы'!A12&amp;", "&amp;'Семипредметные наборы'!B12&amp;", "&amp;'Семипредметные наборы'!C12&amp;", "&amp;'Семипредметные наборы'!E12&amp;", "&amp;'Семипредметные наборы'!F12&amp;", "&amp;'Семипредметные наборы'!G12&amp;"}","")</f>
        <v>#N/A</v>
      </c>
      <c r="B3972" t="e">
        <f ca="1">IF('Семипредметные наборы'!$H12 &gt;=Параметры!$A$2,"{"&amp;'Семипредметные наборы'!D12&amp;"}","")</f>
        <v>#N/A</v>
      </c>
      <c r="C3972" t="e">
        <f ca="1">'Семипредметные наборы'!$H12/COUNT('Список покупок'!$A$2:$A$31)</f>
        <v>#N/A</v>
      </c>
      <c r="D3972" t="e">
        <f ca="1">'Семипредметные наборы'!$H12/INDIRECT(ADDRESS(MATCH(A3972,Таблицы!$AK$3:$AK$212)+1,7,,,Таблицы!$AK$1))</f>
        <v>#N/A</v>
      </c>
      <c r="E3972" s="5" t="e">
        <f t="shared" ca="1" si="61"/>
        <v>#N/A</v>
      </c>
    </row>
    <row r="3973" spans="1:5" hidden="1" x14ac:dyDescent="0.3">
      <c r="A3973" t="e">
        <f ca="1">IF('Семипредметные наборы'!$H13 &gt;=Параметры!$A$2,"{"&amp;'Семипредметные наборы'!A13&amp;", "&amp;'Семипредметные наборы'!B13&amp;", "&amp;'Семипредметные наборы'!C13&amp;", "&amp;'Семипредметные наборы'!E13&amp;", "&amp;'Семипредметные наборы'!F13&amp;", "&amp;'Семипредметные наборы'!G13&amp;"}","")</f>
        <v>#N/A</v>
      </c>
      <c r="B3973" t="e">
        <f ca="1">IF('Семипредметные наборы'!$H13 &gt;=Параметры!$A$2,"{"&amp;'Семипредметные наборы'!D13&amp;"}","")</f>
        <v>#N/A</v>
      </c>
      <c r="C3973" t="e">
        <f ca="1">'Семипредметные наборы'!$H13/COUNT('Список покупок'!$A$2:$A$31)</f>
        <v>#N/A</v>
      </c>
      <c r="D3973" t="e">
        <f ca="1">'Семипредметные наборы'!$H13/INDIRECT(ADDRESS(MATCH(A3973,Таблицы!$AK$3:$AK$212)+1,7,,,Таблицы!$AK$1))</f>
        <v>#N/A</v>
      </c>
      <c r="E3973" s="5" t="e">
        <f t="shared" ref="E3973:E4036" ca="1" si="62">C3973*D3973</f>
        <v>#N/A</v>
      </c>
    </row>
    <row r="3974" spans="1:5" hidden="1" x14ac:dyDescent="0.3">
      <c r="A3974" t="e">
        <f ca="1">IF('Семипредметные наборы'!$H14 &gt;=Параметры!$A$2,"{"&amp;'Семипредметные наборы'!A14&amp;", "&amp;'Семипредметные наборы'!B14&amp;", "&amp;'Семипредметные наборы'!C14&amp;", "&amp;'Семипредметные наборы'!E14&amp;", "&amp;'Семипредметные наборы'!F14&amp;", "&amp;'Семипредметные наборы'!G14&amp;"}","")</f>
        <v>#N/A</v>
      </c>
      <c r="B3974" t="e">
        <f ca="1">IF('Семипредметные наборы'!$H14 &gt;=Параметры!$A$2,"{"&amp;'Семипредметные наборы'!D14&amp;"}","")</f>
        <v>#N/A</v>
      </c>
      <c r="C3974" t="e">
        <f ca="1">'Семипредметные наборы'!$H14/COUNT('Список покупок'!$A$2:$A$31)</f>
        <v>#N/A</v>
      </c>
      <c r="D3974" t="e">
        <f ca="1">'Семипредметные наборы'!$H14/INDIRECT(ADDRESS(MATCH(A3974,Таблицы!$AK$3:$AK$212)+1,7,,,Таблицы!$AK$1))</f>
        <v>#N/A</v>
      </c>
      <c r="E3974" s="5" t="e">
        <f t="shared" ca="1" si="62"/>
        <v>#N/A</v>
      </c>
    </row>
    <row r="3975" spans="1:5" hidden="1" x14ac:dyDescent="0.3">
      <c r="A3975" t="e">
        <f ca="1">IF('Семипредметные наборы'!$H15 &gt;=Параметры!$A$2,"{"&amp;'Семипредметные наборы'!A15&amp;", "&amp;'Семипредметные наборы'!B15&amp;", "&amp;'Семипредметные наборы'!C15&amp;", "&amp;'Семипредметные наборы'!E15&amp;", "&amp;'Семипредметные наборы'!F15&amp;", "&amp;'Семипредметные наборы'!G15&amp;"}","")</f>
        <v>#N/A</v>
      </c>
      <c r="B3975" t="e">
        <f ca="1">IF('Семипредметные наборы'!$H15 &gt;=Параметры!$A$2,"{"&amp;'Семипредметные наборы'!D15&amp;"}","")</f>
        <v>#N/A</v>
      </c>
      <c r="C3975" t="e">
        <f ca="1">'Семипредметные наборы'!$H15/COUNT('Список покупок'!$A$2:$A$31)</f>
        <v>#N/A</v>
      </c>
      <c r="D3975" t="e">
        <f ca="1">'Семипредметные наборы'!$H15/INDIRECT(ADDRESS(MATCH(A3975,Таблицы!$AK$3:$AK$212)+1,7,,,Таблицы!$AK$1))</f>
        <v>#N/A</v>
      </c>
      <c r="E3975" s="5" t="e">
        <f t="shared" ca="1" si="62"/>
        <v>#N/A</v>
      </c>
    </row>
    <row r="3976" spans="1:5" hidden="1" x14ac:dyDescent="0.3">
      <c r="A3976" t="e">
        <f ca="1">IF('Семипредметные наборы'!$H16 &gt;=Параметры!$A$2,"{"&amp;'Семипредметные наборы'!A16&amp;", "&amp;'Семипредметные наборы'!B16&amp;", "&amp;'Семипредметные наборы'!C16&amp;", "&amp;'Семипредметные наборы'!E16&amp;", "&amp;'Семипредметные наборы'!F16&amp;", "&amp;'Семипредметные наборы'!G16&amp;"}","")</f>
        <v>#N/A</v>
      </c>
      <c r="B3976" t="e">
        <f ca="1">IF('Семипредметные наборы'!$H16 &gt;=Параметры!$A$2,"{"&amp;'Семипредметные наборы'!D16&amp;"}","")</f>
        <v>#N/A</v>
      </c>
      <c r="C3976" t="e">
        <f ca="1">'Семипредметные наборы'!$H16/COUNT('Список покупок'!$A$2:$A$31)</f>
        <v>#N/A</v>
      </c>
      <c r="D3976" t="e">
        <f ca="1">'Семипредметные наборы'!$H16/INDIRECT(ADDRESS(MATCH(A3976,Таблицы!$AK$3:$AK$212)+1,7,,,Таблицы!$AK$1))</f>
        <v>#N/A</v>
      </c>
      <c r="E3976" s="5" t="e">
        <f t="shared" ca="1" si="62"/>
        <v>#N/A</v>
      </c>
    </row>
    <row r="3977" spans="1:5" hidden="1" x14ac:dyDescent="0.3">
      <c r="A3977" t="e">
        <f ca="1">IF('Семипредметные наборы'!$H17 &gt;=Параметры!$A$2,"{"&amp;'Семипредметные наборы'!A17&amp;", "&amp;'Семипредметные наборы'!B17&amp;", "&amp;'Семипредметные наборы'!C17&amp;", "&amp;'Семипредметные наборы'!E17&amp;", "&amp;'Семипредметные наборы'!F17&amp;", "&amp;'Семипредметные наборы'!G17&amp;"}","")</f>
        <v>#N/A</v>
      </c>
      <c r="B3977" t="e">
        <f ca="1">IF('Семипредметные наборы'!$H17 &gt;=Параметры!$A$2,"{"&amp;'Семипредметные наборы'!D17&amp;"}","")</f>
        <v>#N/A</v>
      </c>
      <c r="C3977" t="e">
        <f ca="1">'Семипредметные наборы'!$H17/COUNT('Список покупок'!$A$2:$A$31)</f>
        <v>#N/A</v>
      </c>
      <c r="D3977" t="e">
        <f ca="1">'Семипредметные наборы'!$H17/INDIRECT(ADDRESS(MATCH(A3977,Таблицы!$AK$3:$AK$212)+1,7,,,Таблицы!$AK$1))</f>
        <v>#N/A</v>
      </c>
      <c r="E3977" s="5" t="e">
        <f t="shared" ca="1" si="62"/>
        <v>#N/A</v>
      </c>
    </row>
    <row r="3978" spans="1:5" hidden="1" x14ac:dyDescent="0.3">
      <c r="A3978" t="e">
        <f ca="1">IF('Семипредметные наборы'!$H18 &gt;=Параметры!$A$2,"{"&amp;'Семипредметные наборы'!A18&amp;", "&amp;'Семипредметные наборы'!B18&amp;", "&amp;'Семипредметные наборы'!C18&amp;", "&amp;'Семипредметные наборы'!E18&amp;", "&amp;'Семипредметные наборы'!F18&amp;", "&amp;'Семипредметные наборы'!G18&amp;"}","")</f>
        <v>#N/A</v>
      </c>
      <c r="B3978" t="e">
        <f ca="1">IF('Семипредметные наборы'!$H18 &gt;=Параметры!$A$2,"{"&amp;'Семипредметные наборы'!D18&amp;"}","")</f>
        <v>#N/A</v>
      </c>
      <c r="C3978" t="e">
        <f ca="1">'Семипредметные наборы'!$H18/COUNT('Список покупок'!$A$2:$A$31)</f>
        <v>#N/A</v>
      </c>
      <c r="D3978" t="e">
        <f ca="1">'Семипредметные наборы'!$H18/INDIRECT(ADDRESS(MATCH(A3978,Таблицы!$AK$3:$AK$212)+1,7,,,Таблицы!$AK$1))</f>
        <v>#N/A</v>
      </c>
      <c r="E3978" s="5" t="e">
        <f t="shared" ca="1" si="62"/>
        <v>#N/A</v>
      </c>
    </row>
    <row r="3979" spans="1:5" hidden="1" x14ac:dyDescent="0.3">
      <c r="A3979" t="e">
        <f ca="1">IF('Семипредметные наборы'!$H19 &gt;=Параметры!$A$2,"{"&amp;'Семипредметные наборы'!A19&amp;", "&amp;'Семипредметные наборы'!B19&amp;", "&amp;'Семипредметные наборы'!C19&amp;", "&amp;'Семипредметные наборы'!E19&amp;", "&amp;'Семипредметные наборы'!F19&amp;", "&amp;'Семипредметные наборы'!G19&amp;"}","")</f>
        <v>#N/A</v>
      </c>
      <c r="B3979" t="e">
        <f ca="1">IF('Семипредметные наборы'!$H19 &gt;=Параметры!$A$2,"{"&amp;'Семипредметные наборы'!D19&amp;"}","")</f>
        <v>#N/A</v>
      </c>
      <c r="C3979" t="e">
        <f ca="1">'Семипредметные наборы'!$H19/COUNT('Список покупок'!$A$2:$A$31)</f>
        <v>#N/A</v>
      </c>
      <c r="D3979" t="e">
        <f ca="1">'Семипредметные наборы'!$H19/INDIRECT(ADDRESS(MATCH(A3979,Таблицы!$AK$3:$AK$212)+1,7,,,Таблицы!$AK$1))</f>
        <v>#N/A</v>
      </c>
      <c r="E3979" s="5" t="e">
        <f t="shared" ca="1" si="62"/>
        <v>#N/A</v>
      </c>
    </row>
    <row r="3980" spans="1:5" hidden="1" x14ac:dyDescent="0.3">
      <c r="A3980" t="e">
        <f ca="1">IF('Семипредметные наборы'!$H20 &gt;=Параметры!$A$2,"{"&amp;'Семипредметные наборы'!A20&amp;", "&amp;'Семипредметные наборы'!B20&amp;", "&amp;'Семипредметные наборы'!C20&amp;", "&amp;'Семипредметные наборы'!E20&amp;", "&amp;'Семипредметные наборы'!F20&amp;", "&amp;'Семипредметные наборы'!G20&amp;"}","")</f>
        <v>#N/A</v>
      </c>
      <c r="B3980" t="e">
        <f ca="1">IF('Семипредметные наборы'!$H20 &gt;=Параметры!$A$2,"{"&amp;'Семипредметные наборы'!D20&amp;"}","")</f>
        <v>#N/A</v>
      </c>
      <c r="C3980" t="e">
        <f ca="1">'Семипредметные наборы'!$H20/COUNT('Список покупок'!$A$2:$A$31)</f>
        <v>#N/A</v>
      </c>
      <c r="D3980" t="e">
        <f ca="1">'Семипредметные наборы'!$H20/INDIRECT(ADDRESS(MATCH(A3980,Таблицы!$AK$3:$AK$212)+1,7,,,Таблицы!$AK$1))</f>
        <v>#N/A</v>
      </c>
      <c r="E3980" s="5" t="e">
        <f t="shared" ca="1" si="62"/>
        <v>#N/A</v>
      </c>
    </row>
    <row r="3981" spans="1:5" hidden="1" x14ac:dyDescent="0.3">
      <c r="A3981" t="e">
        <f ca="1">IF('Семипредметные наборы'!$H21 &gt;=Параметры!$A$2,"{"&amp;'Семипредметные наборы'!A21&amp;", "&amp;'Семипредметные наборы'!B21&amp;", "&amp;'Семипредметные наборы'!C21&amp;", "&amp;'Семипредметные наборы'!E21&amp;", "&amp;'Семипредметные наборы'!F21&amp;", "&amp;'Семипредметные наборы'!G21&amp;"}","")</f>
        <v>#N/A</v>
      </c>
      <c r="B3981" t="e">
        <f ca="1">IF('Семипредметные наборы'!$H21 &gt;=Параметры!$A$2,"{"&amp;'Семипредметные наборы'!D21&amp;"}","")</f>
        <v>#N/A</v>
      </c>
      <c r="C3981" t="e">
        <f ca="1">'Семипредметные наборы'!$H21/COUNT('Список покупок'!$A$2:$A$31)</f>
        <v>#N/A</v>
      </c>
      <c r="D3981" t="e">
        <f ca="1">'Семипредметные наборы'!$H21/INDIRECT(ADDRESS(MATCH(A3981,Таблицы!$AK$3:$AK$212)+1,7,,,Таблицы!$AK$1))</f>
        <v>#N/A</v>
      </c>
      <c r="E3981" s="5" t="e">
        <f t="shared" ca="1" si="62"/>
        <v>#N/A</v>
      </c>
    </row>
    <row r="3982" spans="1:5" hidden="1" x14ac:dyDescent="0.3">
      <c r="A3982" t="e">
        <f ca="1">IF('Семипредметные наборы'!$H22 &gt;=Параметры!$A$2,"{"&amp;'Семипредметные наборы'!A22&amp;", "&amp;'Семипредметные наборы'!B22&amp;", "&amp;'Семипредметные наборы'!C22&amp;", "&amp;'Семипредметные наборы'!E22&amp;", "&amp;'Семипредметные наборы'!F22&amp;", "&amp;'Семипредметные наборы'!G22&amp;"}","")</f>
        <v>#N/A</v>
      </c>
      <c r="B3982" t="e">
        <f ca="1">IF('Семипредметные наборы'!$H22 &gt;=Параметры!$A$2,"{"&amp;'Семипредметные наборы'!D22&amp;"}","")</f>
        <v>#N/A</v>
      </c>
      <c r="C3982" t="e">
        <f ca="1">'Семипредметные наборы'!$H22/COUNT('Список покупок'!$A$2:$A$31)</f>
        <v>#N/A</v>
      </c>
      <c r="D3982" t="e">
        <f ca="1">'Семипредметные наборы'!$H22/INDIRECT(ADDRESS(MATCH(A3982,Таблицы!$AK$3:$AK$212)+1,7,,,Таблицы!$AK$1))</f>
        <v>#N/A</v>
      </c>
      <c r="E3982" s="5" t="e">
        <f t="shared" ca="1" si="62"/>
        <v>#N/A</v>
      </c>
    </row>
    <row r="3983" spans="1:5" hidden="1" x14ac:dyDescent="0.3">
      <c r="A3983" t="e">
        <f ca="1">IF('Семипредметные наборы'!$H23 &gt;=Параметры!$A$2,"{"&amp;'Семипредметные наборы'!A23&amp;", "&amp;'Семипредметные наборы'!B23&amp;", "&amp;'Семипредметные наборы'!C23&amp;", "&amp;'Семипредметные наборы'!E23&amp;", "&amp;'Семипредметные наборы'!F23&amp;", "&amp;'Семипредметные наборы'!G23&amp;"}","")</f>
        <v>#N/A</v>
      </c>
      <c r="B3983" t="e">
        <f ca="1">IF('Семипредметные наборы'!$H23 &gt;=Параметры!$A$2,"{"&amp;'Семипредметные наборы'!D23&amp;"}","")</f>
        <v>#N/A</v>
      </c>
      <c r="C3983" t="e">
        <f ca="1">'Семипредметные наборы'!$H23/COUNT('Список покупок'!$A$2:$A$31)</f>
        <v>#N/A</v>
      </c>
      <c r="D3983" t="e">
        <f ca="1">'Семипредметные наборы'!$H23/INDIRECT(ADDRESS(MATCH(A3983,Таблицы!$AK$3:$AK$212)+1,7,,,Таблицы!$AK$1))</f>
        <v>#N/A</v>
      </c>
      <c r="E3983" s="5" t="e">
        <f t="shared" ca="1" si="62"/>
        <v>#N/A</v>
      </c>
    </row>
    <row r="3984" spans="1:5" hidden="1" x14ac:dyDescent="0.3">
      <c r="A3984" t="e">
        <f ca="1">IF('Семипредметные наборы'!$H24 &gt;=Параметры!$A$2,"{"&amp;'Семипредметные наборы'!A24&amp;", "&amp;'Семипредметные наборы'!B24&amp;", "&amp;'Семипредметные наборы'!C24&amp;", "&amp;'Семипредметные наборы'!E24&amp;", "&amp;'Семипредметные наборы'!F24&amp;", "&amp;'Семипредметные наборы'!G24&amp;"}","")</f>
        <v>#N/A</v>
      </c>
      <c r="B3984" t="e">
        <f ca="1">IF('Семипредметные наборы'!$H24 &gt;=Параметры!$A$2,"{"&amp;'Семипредметные наборы'!D24&amp;"}","")</f>
        <v>#N/A</v>
      </c>
      <c r="C3984" t="e">
        <f ca="1">'Семипредметные наборы'!$H24/COUNT('Список покупок'!$A$2:$A$31)</f>
        <v>#N/A</v>
      </c>
      <c r="D3984" t="e">
        <f ca="1">'Семипредметные наборы'!$H24/INDIRECT(ADDRESS(MATCH(A3984,Таблицы!$AK$3:$AK$212)+1,7,,,Таблицы!$AK$1))</f>
        <v>#N/A</v>
      </c>
      <c r="E3984" s="5" t="e">
        <f t="shared" ca="1" si="62"/>
        <v>#N/A</v>
      </c>
    </row>
    <row r="3985" spans="1:5" hidden="1" x14ac:dyDescent="0.3">
      <c r="A3985" t="e">
        <f ca="1">IF('Семипредметные наборы'!$H25 &gt;=Параметры!$A$2,"{"&amp;'Семипредметные наборы'!A25&amp;", "&amp;'Семипредметные наборы'!B25&amp;", "&amp;'Семипредметные наборы'!C25&amp;", "&amp;'Семипредметные наборы'!E25&amp;", "&amp;'Семипредметные наборы'!F25&amp;", "&amp;'Семипредметные наборы'!G25&amp;"}","")</f>
        <v>#N/A</v>
      </c>
      <c r="B3985" t="e">
        <f ca="1">IF('Семипредметные наборы'!$H25 &gt;=Параметры!$A$2,"{"&amp;'Семипредметные наборы'!D25&amp;"}","")</f>
        <v>#N/A</v>
      </c>
      <c r="C3985" t="e">
        <f ca="1">'Семипредметные наборы'!$H25/COUNT('Список покупок'!$A$2:$A$31)</f>
        <v>#N/A</v>
      </c>
      <c r="D3985" t="e">
        <f ca="1">'Семипредметные наборы'!$H25/INDIRECT(ADDRESS(MATCH(A3985,Таблицы!$AK$3:$AK$212)+1,7,,,Таблицы!$AK$1))</f>
        <v>#N/A</v>
      </c>
      <c r="E3985" s="5" t="e">
        <f t="shared" ca="1" si="62"/>
        <v>#N/A</v>
      </c>
    </row>
    <row r="3986" spans="1:5" hidden="1" x14ac:dyDescent="0.3">
      <c r="A3986" t="e">
        <f ca="1">IF('Семипредметные наборы'!$H26 &gt;=Параметры!$A$2,"{"&amp;'Семипредметные наборы'!A26&amp;", "&amp;'Семипредметные наборы'!B26&amp;", "&amp;'Семипредметные наборы'!C26&amp;", "&amp;'Семипредметные наборы'!E26&amp;", "&amp;'Семипредметные наборы'!F26&amp;", "&amp;'Семипредметные наборы'!G26&amp;"}","")</f>
        <v>#N/A</v>
      </c>
      <c r="B3986" t="e">
        <f ca="1">IF('Семипредметные наборы'!$H26 &gt;=Параметры!$A$2,"{"&amp;'Семипредметные наборы'!D26&amp;"}","")</f>
        <v>#N/A</v>
      </c>
      <c r="C3986" t="e">
        <f ca="1">'Семипредметные наборы'!$H26/COUNT('Список покупок'!$A$2:$A$31)</f>
        <v>#N/A</v>
      </c>
      <c r="D3986" t="e">
        <f ca="1">'Семипредметные наборы'!$H26/INDIRECT(ADDRESS(MATCH(A3986,Таблицы!$AK$3:$AK$212)+1,7,,,Таблицы!$AK$1))</f>
        <v>#N/A</v>
      </c>
      <c r="E3986" s="5" t="e">
        <f t="shared" ca="1" si="62"/>
        <v>#N/A</v>
      </c>
    </row>
    <row r="3987" spans="1:5" hidden="1" x14ac:dyDescent="0.3">
      <c r="A3987" t="e">
        <f ca="1">IF('Семипредметные наборы'!$H27 &gt;=Параметры!$A$2,"{"&amp;'Семипредметные наборы'!A27&amp;", "&amp;'Семипредметные наборы'!B27&amp;", "&amp;'Семипредметные наборы'!C27&amp;", "&amp;'Семипредметные наборы'!E27&amp;", "&amp;'Семипредметные наборы'!F27&amp;", "&amp;'Семипредметные наборы'!G27&amp;"}","")</f>
        <v>#N/A</v>
      </c>
      <c r="B3987" t="e">
        <f ca="1">IF('Семипредметные наборы'!$H27 &gt;=Параметры!$A$2,"{"&amp;'Семипредметные наборы'!D27&amp;"}","")</f>
        <v>#N/A</v>
      </c>
      <c r="C3987" t="e">
        <f ca="1">'Семипредметные наборы'!$H27/COUNT('Список покупок'!$A$2:$A$31)</f>
        <v>#N/A</v>
      </c>
      <c r="D3987" t="e">
        <f ca="1">'Семипредметные наборы'!$H27/INDIRECT(ADDRESS(MATCH(A3987,Таблицы!$AK$3:$AK$212)+1,7,,,Таблицы!$AK$1))</f>
        <v>#N/A</v>
      </c>
      <c r="E3987" s="5" t="e">
        <f t="shared" ca="1" si="62"/>
        <v>#N/A</v>
      </c>
    </row>
    <row r="3988" spans="1:5" hidden="1" x14ac:dyDescent="0.3">
      <c r="A3988" t="e">
        <f ca="1">IF('Семипредметные наборы'!$H28 &gt;=Параметры!$A$2,"{"&amp;'Семипредметные наборы'!A28&amp;", "&amp;'Семипредметные наборы'!B28&amp;", "&amp;'Семипредметные наборы'!C28&amp;", "&amp;'Семипредметные наборы'!E28&amp;", "&amp;'Семипредметные наборы'!F28&amp;", "&amp;'Семипредметные наборы'!G28&amp;"}","")</f>
        <v>#N/A</v>
      </c>
      <c r="B3988" t="e">
        <f ca="1">IF('Семипредметные наборы'!$H28 &gt;=Параметры!$A$2,"{"&amp;'Семипредметные наборы'!D28&amp;"}","")</f>
        <v>#N/A</v>
      </c>
      <c r="C3988" t="e">
        <f ca="1">'Семипредметные наборы'!$H28/COUNT('Список покупок'!$A$2:$A$31)</f>
        <v>#N/A</v>
      </c>
      <c r="D3988" t="e">
        <f ca="1">'Семипредметные наборы'!$H28/INDIRECT(ADDRESS(MATCH(A3988,Таблицы!$AK$3:$AK$212)+1,7,,,Таблицы!$AK$1))</f>
        <v>#N/A</v>
      </c>
      <c r="E3988" s="5" t="e">
        <f t="shared" ca="1" si="62"/>
        <v>#N/A</v>
      </c>
    </row>
    <row r="3989" spans="1:5" hidden="1" x14ac:dyDescent="0.3">
      <c r="A3989" t="e">
        <f ca="1">IF('Семипредметные наборы'!$H29 &gt;=Параметры!$A$2,"{"&amp;'Семипредметные наборы'!A29&amp;", "&amp;'Семипредметные наборы'!B29&amp;", "&amp;'Семипредметные наборы'!C29&amp;", "&amp;'Семипредметные наборы'!E29&amp;", "&amp;'Семипредметные наборы'!F29&amp;", "&amp;'Семипредметные наборы'!G29&amp;"}","")</f>
        <v>#N/A</v>
      </c>
      <c r="B3989" t="e">
        <f ca="1">IF('Семипредметные наборы'!$H29 &gt;=Параметры!$A$2,"{"&amp;'Семипредметные наборы'!D29&amp;"}","")</f>
        <v>#N/A</v>
      </c>
      <c r="C3989" t="e">
        <f ca="1">'Семипредметные наборы'!$H29/COUNT('Список покупок'!$A$2:$A$31)</f>
        <v>#N/A</v>
      </c>
      <c r="D3989" t="e">
        <f ca="1">'Семипредметные наборы'!$H29/INDIRECT(ADDRESS(MATCH(A3989,Таблицы!$AK$3:$AK$212)+1,7,,,Таблицы!$AK$1))</f>
        <v>#N/A</v>
      </c>
      <c r="E3989" s="5" t="e">
        <f t="shared" ca="1" si="62"/>
        <v>#N/A</v>
      </c>
    </row>
    <row r="3990" spans="1:5" hidden="1" x14ac:dyDescent="0.3">
      <c r="A3990" t="e">
        <f ca="1">IF('Семипредметные наборы'!$H30 &gt;=Параметры!$A$2,"{"&amp;'Семипредметные наборы'!A30&amp;", "&amp;'Семипредметные наборы'!B30&amp;", "&amp;'Семипредметные наборы'!C30&amp;", "&amp;'Семипредметные наборы'!E30&amp;", "&amp;'Семипредметные наборы'!F30&amp;", "&amp;'Семипредметные наборы'!G30&amp;"}","")</f>
        <v>#N/A</v>
      </c>
      <c r="B3990" t="e">
        <f ca="1">IF('Семипредметные наборы'!$H30 &gt;=Параметры!$A$2,"{"&amp;'Семипредметные наборы'!D30&amp;"}","")</f>
        <v>#N/A</v>
      </c>
      <c r="C3990" t="e">
        <f ca="1">'Семипредметные наборы'!$H30/COUNT('Список покупок'!$A$2:$A$31)</f>
        <v>#N/A</v>
      </c>
      <c r="D3990" t="e">
        <f ca="1">'Семипредметные наборы'!$H30/INDIRECT(ADDRESS(MATCH(A3990,Таблицы!$AK$3:$AK$212)+1,7,,,Таблицы!$AK$1))</f>
        <v>#N/A</v>
      </c>
      <c r="E3990" s="5" t="e">
        <f t="shared" ca="1" si="62"/>
        <v>#N/A</v>
      </c>
    </row>
    <row r="3991" spans="1:5" hidden="1" x14ac:dyDescent="0.3">
      <c r="A3991" t="e">
        <f ca="1">IF('Семипредметные наборы'!$H31 &gt;=Параметры!$A$2,"{"&amp;'Семипредметные наборы'!A31&amp;", "&amp;'Семипредметные наборы'!B31&amp;", "&amp;'Семипредметные наборы'!C31&amp;", "&amp;'Семипредметные наборы'!E31&amp;", "&amp;'Семипредметные наборы'!F31&amp;", "&amp;'Семипредметные наборы'!G31&amp;"}","")</f>
        <v>#N/A</v>
      </c>
      <c r="B3991" t="e">
        <f ca="1">IF('Семипредметные наборы'!$H31 &gt;=Параметры!$A$2,"{"&amp;'Семипредметные наборы'!D31&amp;"}","")</f>
        <v>#N/A</v>
      </c>
      <c r="C3991" t="e">
        <f ca="1">'Семипредметные наборы'!$H31/COUNT('Список покупок'!$A$2:$A$31)</f>
        <v>#N/A</v>
      </c>
      <c r="D3991" t="e">
        <f ca="1">'Семипредметные наборы'!$H31/INDIRECT(ADDRESS(MATCH(A3991,Таблицы!$AK$3:$AK$212)+1,7,,,Таблицы!$AK$1))</f>
        <v>#N/A</v>
      </c>
      <c r="E3991" s="5" t="e">
        <f t="shared" ca="1" si="62"/>
        <v>#N/A</v>
      </c>
    </row>
    <row r="3992" spans="1:5" hidden="1" x14ac:dyDescent="0.3">
      <c r="A3992" t="e">
        <f ca="1">IF('Семипредметные наборы'!$H32 &gt;=Параметры!$A$2,"{"&amp;'Семипредметные наборы'!A32&amp;", "&amp;'Семипредметные наборы'!B32&amp;", "&amp;'Семипредметные наборы'!C32&amp;", "&amp;'Семипредметные наборы'!E32&amp;", "&amp;'Семипредметные наборы'!F32&amp;", "&amp;'Семипредметные наборы'!G32&amp;"}","")</f>
        <v>#N/A</v>
      </c>
      <c r="B3992" t="e">
        <f ca="1">IF('Семипредметные наборы'!$H32 &gt;=Параметры!$A$2,"{"&amp;'Семипредметные наборы'!D32&amp;"}","")</f>
        <v>#N/A</v>
      </c>
      <c r="C3992" t="e">
        <f ca="1">'Семипредметные наборы'!$H32/COUNT('Список покупок'!$A$2:$A$31)</f>
        <v>#N/A</v>
      </c>
      <c r="D3992" t="e">
        <f ca="1">'Семипредметные наборы'!$H32/INDIRECT(ADDRESS(MATCH(A3992,Таблицы!$AK$3:$AK$212)+1,7,,,Таблицы!$AK$1))</f>
        <v>#N/A</v>
      </c>
      <c r="E3992" s="5" t="e">
        <f t="shared" ca="1" si="62"/>
        <v>#N/A</v>
      </c>
    </row>
    <row r="3993" spans="1:5" hidden="1" x14ac:dyDescent="0.3">
      <c r="A3993" t="e">
        <f ca="1">IF('Семипредметные наборы'!$H33 &gt;=Параметры!$A$2,"{"&amp;'Семипредметные наборы'!A33&amp;", "&amp;'Семипредметные наборы'!B33&amp;", "&amp;'Семипредметные наборы'!C33&amp;", "&amp;'Семипредметные наборы'!E33&amp;", "&amp;'Семипредметные наборы'!F33&amp;", "&amp;'Семипредметные наборы'!G33&amp;"}","")</f>
        <v>#N/A</v>
      </c>
      <c r="B3993" t="e">
        <f ca="1">IF('Семипредметные наборы'!$H33 &gt;=Параметры!$A$2,"{"&amp;'Семипредметные наборы'!D33&amp;"}","")</f>
        <v>#N/A</v>
      </c>
      <c r="C3993" t="e">
        <f ca="1">'Семипредметные наборы'!$H33/COUNT('Список покупок'!$A$2:$A$31)</f>
        <v>#N/A</v>
      </c>
      <c r="D3993" t="e">
        <f ca="1">'Семипредметные наборы'!$H33/INDIRECT(ADDRESS(MATCH(A3993,Таблицы!$AK$3:$AK$212)+1,7,,,Таблицы!$AK$1))</f>
        <v>#N/A</v>
      </c>
      <c r="E3993" s="5" t="e">
        <f t="shared" ca="1" si="62"/>
        <v>#N/A</v>
      </c>
    </row>
    <row r="3994" spans="1:5" hidden="1" x14ac:dyDescent="0.3">
      <c r="A3994" t="e">
        <f ca="1">IF('Семипредметные наборы'!$H34 &gt;=Параметры!$A$2,"{"&amp;'Семипредметные наборы'!A34&amp;", "&amp;'Семипредметные наборы'!B34&amp;", "&amp;'Семипредметные наборы'!C34&amp;", "&amp;'Семипредметные наборы'!E34&amp;", "&amp;'Семипредметные наборы'!F34&amp;", "&amp;'Семипредметные наборы'!G34&amp;"}","")</f>
        <v>#N/A</v>
      </c>
      <c r="B3994" t="e">
        <f ca="1">IF('Семипредметные наборы'!$H34 &gt;=Параметры!$A$2,"{"&amp;'Семипредметные наборы'!D34&amp;"}","")</f>
        <v>#N/A</v>
      </c>
      <c r="C3994" t="e">
        <f ca="1">'Семипредметные наборы'!$H34/COUNT('Список покупок'!$A$2:$A$31)</f>
        <v>#N/A</v>
      </c>
      <c r="D3994" t="e">
        <f ca="1">'Семипредметные наборы'!$H34/INDIRECT(ADDRESS(MATCH(A3994,Таблицы!$AK$3:$AK$212)+1,7,,,Таблицы!$AK$1))</f>
        <v>#N/A</v>
      </c>
      <c r="E3994" s="5" t="e">
        <f t="shared" ca="1" si="62"/>
        <v>#N/A</v>
      </c>
    </row>
    <row r="3995" spans="1:5" hidden="1" x14ac:dyDescent="0.3">
      <c r="A3995" t="e">
        <f ca="1">IF('Семипредметные наборы'!$H35 &gt;=Параметры!$A$2,"{"&amp;'Семипредметные наборы'!A35&amp;", "&amp;'Семипредметные наборы'!B35&amp;", "&amp;'Семипредметные наборы'!C35&amp;", "&amp;'Семипредметные наборы'!E35&amp;", "&amp;'Семипредметные наборы'!F35&amp;", "&amp;'Семипредметные наборы'!G35&amp;"}","")</f>
        <v>#N/A</v>
      </c>
      <c r="B3995" t="e">
        <f ca="1">IF('Семипредметные наборы'!$H35 &gt;=Параметры!$A$2,"{"&amp;'Семипредметные наборы'!D35&amp;"}","")</f>
        <v>#N/A</v>
      </c>
      <c r="C3995" t="e">
        <f ca="1">'Семипредметные наборы'!$H35/COUNT('Список покупок'!$A$2:$A$31)</f>
        <v>#N/A</v>
      </c>
      <c r="D3995" t="e">
        <f ca="1">'Семипредметные наборы'!$H35/INDIRECT(ADDRESS(MATCH(A3995,Таблицы!$AK$3:$AK$212)+1,7,,,Таблицы!$AK$1))</f>
        <v>#N/A</v>
      </c>
      <c r="E3995" s="5" t="e">
        <f t="shared" ca="1" si="62"/>
        <v>#N/A</v>
      </c>
    </row>
    <row r="3996" spans="1:5" hidden="1" x14ac:dyDescent="0.3">
      <c r="A3996" t="e">
        <f ca="1">IF('Семипредметные наборы'!$H36 &gt;=Параметры!$A$2,"{"&amp;'Семипредметные наборы'!A36&amp;", "&amp;'Семипредметные наборы'!B36&amp;", "&amp;'Семипредметные наборы'!C36&amp;", "&amp;'Семипредметные наборы'!E36&amp;", "&amp;'Семипредметные наборы'!F36&amp;", "&amp;'Семипредметные наборы'!G36&amp;"}","")</f>
        <v>#N/A</v>
      </c>
      <c r="B3996" t="e">
        <f ca="1">IF('Семипредметные наборы'!$H36 &gt;=Параметры!$A$2,"{"&amp;'Семипредметные наборы'!D36&amp;"}","")</f>
        <v>#N/A</v>
      </c>
      <c r="C3996" t="e">
        <f ca="1">'Семипредметные наборы'!$H36/COUNT('Список покупок'!$A$2:$A$31)</f>
        <v>#N/A</v>
      </c>
      <c r="D3996" t="e">
        <f ca="1">'Семипредметные наборы'!$H36/INDIRECT(ADDRESS(MATCH(A3996,Таблицы!$AK$3:$AK$212)+1,7,,,Таблицы!$AK$1))</f>
        <v>#N/A</v>
      </c>
      <c r="E3996" s="5" t="e">
        <f t="shared" ca="1" si="62"/>
        <v>#N/A</v>
      </c>
    </row>
    <row r="3997" spans="1:5" hidden="1" x14ac:dyDescent="0.3">
      <c r="A3997" t="e">
        <f ca="1">IF('Семипредметные наборы'!$H37 &gt;=Параметры!$A$2,"{"&amp;'Семипредметные наборы'!A37&amp;", "&amp;'Семипредметные наборы'!B37&amp;", "&amp;'Семипредметные наборы'!C37&amp;", "&amp;'Семипредметные наборы'!E37&amp;", "&amp;'Семипредметные наборы'!F37&amp;", "&amp;'Семипредметные наборы'!G37&amp;"}","")</f>
        <v>#N/A</v>
      </c>
      <c r="B3997" t="e">
        <f ca="1">IF('Семипредметные наборы'!$H37 &gt;=Параметры!$A$2,"{"&amp;'Семипредметные наборы'!D37&amp;"}","")</f>
        <v>#N/A</v>
      </c>
      <c r="C3997" t="e">
        <f ca="1">'Семипредметные наборы'!$H37/COUNT('Список покупок'!$A$2:$A$31)</f>
        <v>#N/A</v>
      </c>
      <c r="D3997" t="e">
        <f ca="1">'Семипредметные наборы'!$H37/INDIRECT(ADDRESS(MATCH(A3997,Таблицы!$AK$3:$AK$212)+1,7,,,Таблицы!$AK$1))</f>
        <v>#N/A</v>
      </c>
      <c r="E3997" s="5" t="e">
        <f t="shared" ca="1" si="62"/>
        <v>#N/A</v>
      </c>
    </row>
    <row r="3998" spans="1:5" hidden="1" x14ac:dyDescent="0.3">
      <c r="A3998" t="e">
        <f ca="1">IF('Семипредметные наборы'!$H38 &gt;=Параметры!$A$2,"{"&amp;'Семипредметные наборы'!A38&amp;", "&amp;'Семипредметные наборы'!B38&amp;", "&amp;'Семипредметные наборы'!C38&amp;", "&amp;'Семипредметные наборы'!E38&amp;", "&amp;'Семипредметные наборы'!F38&amp;", "&amp;'Семипредметные наборы'!G38&amp;"}","")</f>
        <v>#N/A</v>
      </c>
      <c r="B3998" t="e">
        <f ca="1">IF('Семипредметные наборы'!$H38 &gt;=Параметры!$A$2,"{"&amp;'Семипредметные наборы'!D38&amp;"}","")</f>
        <v>#N/A</v>
      </c>
      <c r="C3998" t="e">
        <f ca="1">'Семипредметные наборы'!$H38/COUNT('Список покупок'!$A$2:$A$31)</f>
        <v>#N/A</v>
      </c>
      <c r="D3998" t="e">
        <f ca="1">'Семипредметные наборы'!$H38/INDIRECT(ADDRESS(MATCH(A3998,Таблицы!$AK$3:$AK$212)+1,7,,,Таблицы!$AK$1))</f>
        <v>#N/A</v>
      </c>
      <c r="E3998" s="5" t="e">
        <f t="shared" ca="1" si="62"/>
        <v>#N/A</v>
      </c>
    </row>
    <row r="3999" spans="1:5" hidden="1" x14ac:dyDescent="0.3">
      <c r="A3999" t="e">
        <f ca="1">IF('Семипредметные наборы'!$H39 &gt;=Параметры!$A$2,"{"&amp;'Семипредметные наборы'!A39&amp;", "&amp;'Семипредметные наборы'!B39&amp;", "&amp;'Семипредметные наборы'!C39&amp;", "&amp;'Семипредметные наборы'!E39&amp;", "&amp;'Семипредметные наборы'!F39&amp;", "&amp;'Семипредметные наборы'!G39&amp;"}","")</f>
        <v>#N/A</v>
      </c>
      <c r="B3999" t="e">
        <f ca="1">IF('Семипредметные наборы'!$H39 &gt;=Параметры!$A$2,"{"&amp;'Семипредметные наборы'!D39&amp;"}","")</f>
        <v>#N/A</v>
      </c>
      <c r="C3999" t="e">
        <f ca="1">'Семипредметные наборы'!$H39/COUNT('Список покупок'!$A$2:$A$31)</f>
        <v>#N/A</v>
      </c>
      <c r="D3999" t="e">
        <f ca="1">'Семипредметные наборы'!$H39/INDIRECT(ADDRESS(MATCH(A3999,Таблицы!$AK$3:$AK$212)+1,7,,,Таблицы!$AK$1))</f>
        <v>#N/A</v>
      </c>
      <c r="E3999" s="5" t="e">
        <f t="shared" ca="1" si="62"/>
        <v>#N/A</v>
      </c>
    </row>
    <row r="4000" spans="1:5" hidden="1" x14ac:dyDescent="0.3">
      <c r="A4000" t="e">
        <f ca="1">IF('Семипредметные наборы'!$H40 &gt;=Параметры!$A$2,"{"&amp;'Семипредметные наборы'!A40&amp;", "&amp;'Семипредметные наборы'!B40&amp;", "&amp;'Семипредметные наборы'!C40&amp;", "&amp;'Семипредметные наборы'!E40&amp;", "&amp;'Семипредметные наборы'!F40&amp;", "&amp;'Семипредметные наборы'!G40&amp;"}","")</f>
        <v>#N/A</v>
      </c>
      <c r="B4000" t="e">
        <f ca="1">IF('Семипредметные наборы'!$H40 &gt;=Параметры!$A$2,"{"&amp;'Семипредметные наборы'!D40&amp;"}","")</f>
        <v>#N/A</v>
      </c>
      <c r="C4000" t="e">
        <f ca="1">'Семипредметные наборы'!$H40/COUNT('Список покупок'!$A$2:$A$31)</f>
        <v>#N/A</v>
      </c>
      <c r="D4000" t="e">
        <f ca="1">'Семипредметные наборы'!$H40/INDIRECT(ADDRESS(MATCH(A4000,Таблицы!$AK$3:$AK$212)+1,7,,,Таблицы!$AK$1))</f>
        <v>#N/A</v>
      </c>
      <c r="E4000" s="5" t="e">
        <f t="shared" ca="1" si="62"/>
        <v>#N/A</v>
      </c>
    </row>
    <row r="4001" spans="1:5" hidden="1" x14ac:dyDescent="0.3">
      <c r="A4001" t="e">
        <f ca="1">IF('Семипредметные наборы'!$H41 &gt;=Параметры!$A$2,"{"&amp;'Семипредметные наборы'!A41&amp;", "&amp;'Семипредметные наборы'!B41&amp;", "&amp;'Семипредметные наборы'!C41&amp;", "&amp;'Семипредметные наборы'!E41&amp;", "&amp;'Семипредметные наборы'!F41&amp;", "&amp;'Семипредметные наборы'!G41&amp;"}","")</f>
        <v>#N/A</v>
      </c>
      <c r="B4001" t="e">
        <f ca="1">IF('Семипредметные наборы'!$H41 &gt;=Параметры!$A$2,"{"&amp;'Семипредметные наборы'!D41&amp;"}","")</f>
        <v>#N/A</v>
      </c>
      <c r="C4001" t="e">
        <f ca="1">'Семипредметные наборы'!$H41/COUNT('Список покупок'!$A$2:$A$31)</f>
        <v>#N/A</v>
      </c>
      <c r="D4001" t="e">
        <f ca="1">'Семипредметные наборы'!$H41/INDIRECT(ADDRESS(MATCH(A4001,Таблицы!$AK$3:$AK$212)+1,7,,,Таблицы!$AK$1))</f>
        <v>#N/A</v>
      </c>
      <c r="E4001" s="5" t="e">
        <f t="shared" ca="1" si="62"/>
        <v>#N/A</v>
      </c>
    </row>
    <row r="4002" spans="1:5" hidden="1" x14ac:dyDescent="0.3">
      <c r="A4002" t="e">
        <f ca="1">IF('Семипредметные наборы'!$H42 &gt;=Параметры!$A$2,"{"&amp;'Семипредметные наборы'!A42&amp;", "&amp;'Семипредметные наборы'!B42&amp;", "&amp;'Семипредметные наборы'!C42&amp;", "&amp;'Семипредметные наборы'!E42&amp;", "&amp;'Семипредметные наборы'!F42&amp;", "&amp;'Семипредметные наборы'!G42&amp;"}","")</f>
        <v>#N/A</v>
      </c>
      <c r="B4002" t="e">
        <f ca="1">IF('Семипредметные наборы'!$H42 &gt;=Параметры!$A$2,"{"&amp;'Семипредметные наборы'!D42&amp;"}","")</f>
        <v>#N/A</v>
      </c>
      <c r="C4002" t="e">
        <f ca="1">'Семипредметные наборы'!$H42/COUNT('Список покупок'!$A$2:$A$31)</f>
        <v>#N/A</v>
      </c>
      <c r="D4002" t="e">
        <f ca="1">'Семипредметные наборы'!$H42/INDIRECT(ADDRESS(MATCH(A4002,Таблицы!$AK$3:$AK$212)+1,7,,,Таблицы!$AK$1))</f>
        <v>#N/A</v>
      </c>
      <c r="E4002" s="5" t="e">
        <f t="shared" ca="1" si="62"/>
        <v>#N/A</v>
      </c>
    </row>
    <row r="4003" spans="1:5" hidden="1" x14ac:dyDescent="0.3">
      <c r="A4003" t="e">
        <f ca="1">IF('Семипредметные наборы'!$H43 &gt;=Параметры!$A$2,"{"&amp;'Семипредметные наборы'!A43&amp;", "&amp;'Семипредметные наборы'!B43&amp;", "&amp;'Семипредметные наборы'!C43&amp;", "&amp;'Семипредметные наборы'!E43&amp;", "&amp;'Семипредметные наборы'!F43&amp;", "&amp;'Семипредметные наборы'!G43&amp;"}","")</f>
        <v>#N/A</v>
      </c>
      <c r="B4003" t="e">
        <f ca="1">IF('Семипредметные наборы'!$H43 &gt;=Параметры!$A$2,"{"&amp;'Семипредметные наборы'!D43&amp;"}","")</f>
        <v>#N/A</v>
      </c>
      <c r="C4003" t="e">
        <f ca="1">'Семипредметные наборы'!$H43/COUNT('Список покупок'!$A$2:$A$31)</f>
        <v>#N/A</v>
      </c>
      <c r="D4003" t="e">
        <f ca="1">'Семипредметные наборы'!$H43/INDIRECT(ADDRESS(MATCH(A4003,Таблицы!$AK$3:$AK$212)+1,7,,,Таблицы!$AK$1))</f>
        <v>#N/A</v>
      </c>
      <c r="E4003" s="5" t="e">
        <f t="shared" ca="1" si="62"/>
        <v>#N/A</v>
      </c>
    </row>
    <row r="4004" spans="1:5" hidden="1" x14ac:dyDescent="0.3">
      <c r="A4004" t="e">
        <f ca="1">IF('Семипредметные наборы'!$H44 &gt;=Параметры!$A$2,"{"&amp;'Семипредметные наборы'!A44&amp;", "&amp;'Семипредметные наборы'!B44&amp;", "&amp;'Семипредметные наборы'!C44&amp;", "&amp;'Семипредметные наборы'!E44&amp;", "&amp;'Семипредметные наборы'!F44&amp;", "&amp;'Семипредметные наборы'!G44&amp;"}","")</f>
        <v>#N/A</v>
      </c>
      <c r="B4004" t="e">
        <f ca="1">IF('Семипредметные наборы'!$H44 &gt;=Параметры!$A$2,"{"&amp;'Семипредметные наборы'!D44&amp;"}","")</f>
        <v>#N/A</v>
      </c>
      <c r="C4004" t="e">
        <f ca="1">'Семипредметные наборы'!$H44/COUNT('Список покупок'!$A$2:$A$31)</f>
        <v>#N/A</v>
      </c>
      <c r="D4004" t="e">
        <f ca="1">'Семипредметные наборы'!$H44/INDIRECT(ADDRESS(MATCH(A4004,Таблицы!$AK$3:$AK$212)+1,7,,,Таблицы!$AK$1))</f>
        <v>#N/A</v>
      </c>
      <c r="E4004" s="5" t="e">
        <f t="shared" ca="1" si="62"/>
        <v>#N/A</v>
      </c>
    </row>
    <row r="4005" spans="1:5" hidden="1" x14ac:dyDescent="0.3">
      <c r="A4005" t="e">
        <f ca="1">IF('Семипредметные наборы'!$H45 &gt;=Параметры!$A$2,"{"&amp;'Семипредметные наборы'!A45&amp;", "&amp;'Семипредметные наборы'!B45&amp;", "&amp;'Семипредметные наборы'!C45&amp;", "&amp;'Семипредметные наборы'!E45&amp;", "&amp;'Семипредметные наборы'!F45&amp;", "&amp;'Семипредметные наборы'!G45&amp;"}","")</f>
        <v>#N/A</v>
      </c>
      <c r="B4005" t="e">
        <f ca="1">IF('Семипредметные наборы'!$H45 &gt;=Параметры!$A$2,"{"&amp;'Семипредметные наборы'!D45&amp;"}","")</f>
        <v>#N/A</v>
      </c>
      <c r="C4005" t="e">
        <f ca="1">'Семипредметные наборы'!$H45/COUNT('Список покупок'!$A$2:$A$31)</f>
        <v>#N/A</v>
      </c>
      <c r="D4005" t="e">
        <f ca="1">'Семипредметные наборы'!$H45/INDIRECT(ADDRESS(MATCH(A4005,Таблицы!$AK$3:$AK$212)+1,7,,,Таблицы!$AK$1))</f>
        <v>#N/A</v>
      </c>
      <c r="E4005" s="5" t="e">
        <f t="shared" ca="1" si="62"/>
        <v>#N/A</v>
      </c>
    </row>
    <row r="4006" spans="1:5" hidden="1" x14ac:dyDescent="0.3">
      <c r="A4006" t="e">
        <f ca="1">IF('Семипредметные наборы'!$H46 &gt;=Параметры!$A$2,"{"&amp;'Семипредметные наборы'!A46&amp;", "&amp;'Семипредметные наборы'!B46&amp;", "&amp;'Семипредметные наборы'!C46&amp;", "&amp;'Семипредметные наборы'!E46&amp;", "&amp;'Семипредметные наборы'!F46&amp;", "&amp;'Семипредметные наборы'!G46&amp;"}","")</f>
        <v>#N/A</v>
      </c>
      <c r="B4006" t="e">
        <f ca="1">IF('Семипредметные наборы'!$H46 &gt;=Параметры!$A$2,"{"&amp;'Семипредметные наборы'!D46&amp;"}","")</f>
        <v>#N/A</v>
      </c>
      <c r="C4006" t="e">
        <f ca="1">'Семипредметные наборы'!$H46/COUNT('Список покупок'!$A$2:$A$31)</f>
        <v>#N/A</v>
      </c>
      <c r="D4006" t="e">
        <f ca="1">'Семипредметные наборы'!$H46/INDIRECT(ADDRESS(MATCH(A4006,Таблицы!$AK$3:$AK$212)+1,7,,,Таблицы!$AK$1))</f>
        <v>#N/A</v>
      </c>
      <c r="E4006" s="5" t="e">
        <f t="shared" ca="1" si="62"/>
        <v>#N/A</v>
      </c>
    </row>
    <row r="4007" spans="1:5" hidden="1" x14ac:dyDescent="0.3">
      <c r="A4007" t="e">
        <f ca="1">IF('Семипредметные наборы'!$H47 &gt;=Параметры!$A$2,"{"&amp;'Семипредметные наборы'!A47&amp;", "&amp;'Семипредметные наборы'!B47&amp;", "&amp;'Семипредметные наборы'!C47&amp;", "&amp;'Семипредметные наборы'!E47&amp;", "&amp;'Семипредметные наборы'!F47&amp;", "&amp;'Семипредметные наборы'!G47&amp;"}","")</f>
        <v>#N/A</v>
      </c>
      <c r="B4007" t="e">
        <f ca="1">IF('Семипредметные наборы'!$H47 &gt;=Параметры!$A$2,"{"&amp;'Семипредметные наборы'!D47&amp;"}","")</f>
        <v>#N/A</v>
      </c>
      <c r="C4007" t="e">
        <f ca="1">'Семипредметные наборы'!$H47/COUNT('Список покупок'!$A$2:$A$31)</f>
        <v>#N/A</v>
      </c>
      <c r="D4007" t="e">
        <f ca="1">'Семипредметные наборы'!$H47/INDIRECT(ADDRESS(MATCH(A4007,Таблицы!$AK$3:$AK$212)+1,7,,,Таблицы!$AK$1))</f>
        <v>#N/A</v>
      </c>
      <c r="E4007" s="5" t="e">
        <f t="shared" ca="1" si="62"/>
        <v>#N/A</v>
      </c>
    </row>
    <row r="4008" spans="1:5" hidden="1" x14ac:dyDescent="0.3">
      <c r="A4008" t="e">
        <f ca="1">IF('Семипредметные наборы'!$H48 &gt;=Параметры!$A$2,"{"&amp;'Семипредметные наборы'!A48&amp;", "&amp;'Семипредметные наборы'!B48&amp;", "&amp;'Семипредметные наборы'!C48&amp;", "&amp;'Семипредметные наборы'!E48&amp;", "&amp;'Семипредметные наборы'!F48&amp;", "&amp;'Семипредметные наборы'!G48&amp;"}","")</f>
        <v>#N/A</v>
      </c>
      <c r="B4008" t="e">
        <f ca="1">IF('Семипредметные наборы'!$H48 &gt;=Параметры!$A$2,"{"&amp;'Семипредметные наборы'!D48&amp;"}","")</f>
        <v>#N/A</v>
      </c>
      <c r="C4008" t="e">
        <f ca="1">'Семипредметные наборы'!$H48/COUNT('Список покупок'!$A$2:$A$31)</f>
        <v>#N/A</v>
      </c>
      <c r="D4008" t="e">
        <f ca="1">'Семипредметные наборы'!$H48/INDIRECT(ADDRESS(MATCH(A4008,Таблицы!$AK$3:$AK$212)+1,7,,,Таблицы!$AK$1))</f>
        <v>#N/A</v>
      </c>
      <c r="E4008" s="5" t="e">
        <f t="shared" ca="1" si="62"/>
        <v>#N/A</v>
      </c>
    </row>
    <row r="4009" spans="1:5" hidden="1" x14ac:dyDescent="0.3">
      <c r="A4009" t="e">
        <f ca="1">IF('Семипредметные наборы'!$H49 &gt;=Параметры!$A$2,"{"&amp;'Семипредметные наборы'!A49&amp;", "&amp;'Семипредметные наборы'!B49&amp;", "&amp;'Семипредметные наборы'!C49&amp;", "&amp;'Семипредметные наборы'!E49&amp;", "&amp;'Семипредметные наборы'!F49&amp;", "&amp;'Семипредметные наборы'!G49&amp;"}","")</f>
        <v>#N/A</v>
      </c>
      <c r="B4009" t="e">
        <f ca="1">IF('Семипредметные наборы'!$H49 &gt;=Параметры!$A$2,"{"&amp;'Семипредметные наборы'!D49&amp;"}","")</f>
        <v>#N/A</v>
      </c>
      <c r="C4009" t="e">
        <f ca="1">'Семипредметные наборы'!$H49/COUNT('Список покупок'!$A$2:$A$31)</f>
        <v>#N/A</v>
      </c>
      <c r="D4009" t="e">
        <f ca="1">'Семипредметные наборы'!$H49/INDIRECT(ADDRESS(MATCH(A4009,Таблицы!$AK$3:$AK$212)+1,7,,,Таблицы!$AK$1))</f>
        <v>#N/A</v>
      </c>
      <c r="E4009" s="5" t="e">
        <f t="shared" ca="1" si="62"/>
        <v>#N/A</v>
      </c>
    </row>
    <row r="4010" spans="1:5" hidden="1" x14ac:dyDescent="0.3">
      <c r="A4010" t="e">
        <f ca="1">IF('Семипредметные наборы'!$H50 &gt;=Параметры!$A$2,"{"&amp;'Семипредметные наборы'!A50&amp;", "&amp;'Семипредметные наборы'!B50&amp;", "&amp;'Семипредметные наборы'!C50&amp;", "&amp;'Семипредметные наборы'!E50&amp;", "&amp;'Семипредметные наборы'!F50&amp;", "&amp;'Семипредметные наборы'!G50&amp;"}","")</f>
        <v>#N/A</v>
      </c>
      <c r="B4010" t="e">
        <f ca="1">IF('Семипредметные наборы'!$H50 &gt;=Параметры!$A$2,"{"&amp;'Семипредметные наборы'!D50&amp;"}","")</f>
        <v>#N/A</v>
      </c>
      <c r="C4010" t="e">
        <f ca="1">'Семипредметные наборы'!$H50/COUNT('Список покупок'!$A$2:$A$31)</f>
        <v>#N/A</v>
      </c>
      <c r="D4010" t="e">
        <f ca="1">'Семипредметные наборы'!$H50/INDIRECT(ADDRESS(MATCH(A4010,Таблицы!$AK$3:$AK$212)+1,7,,,Таблицы!$AK$1))</f>
        <v>#N/A</v>
      </c>
      <c r="E4010" s="5" t="e">
        <f t="shared" ca="1" si="62"/>
        <v>#N/A</v>
      </c>
    </row>
    <row r="4011" spans="1:5" hidden="1" x14ac:dyDescent="0.3">
      <c r="A4011" t="e">
        <f ca="1">IF('Семипредметные наборы'!$H51 &gt;=Параметры!$A$2,"{"&amp;'Семипредметные наборы'!A51&amp;", "&amp;'Семипредметные наборы'!B51&amp;", "&amp;'Семипредметные наборы'!C51&amp;", "&amp;'Семипредметные наборы'!E51&amp;", "&amp;'Семипредметные наборы'!F51&amp;", "&amp;'Семипредметные наборы'!G51&amp;"}","")</f>
        <v>#N/A</v>
      </c>
      <c r="B4011" t="e">
        <f ca="1">IF('Семипредметные наборы'!$H51 &gt;=Параметры!$A$2,"{"&amp;'Семипредметные наборы'!D51&amp;"}","")</f>
        <v>#N/A</v>
      </c>
      <c r="C4011" t="e">
        <f ca="1">'Семипредметные наборы'!$H51/COUNT('Список покупок'!$A$2:$A$31)</f>
        <v>#N/A</v>
      </c>
      <c r="D4011" t="e">
        <f ca="1">'Семипредметные наборы'!$H51/INDIRECT(ADDRESS(MATCH(A4011,Таблицы!$AK$3:$AK$212)+1,7,,,Таблицы!$AK$1))</f>
        <v>#N/A</v>
      </c>
      <c r="E4011" s="5" t="e">
        <f t="shared" ca="1" si="62"/>
        <v>#N/A</v>
      </c>
    </row>
    <row r="4012" spans="1:5" hidden="1" x14ac:dyDescent="0.3">
      <c r="A4012" t="e">
        <f ca="1">IF('Семипредметные наборы'!$H52 &gt;=Параметры!$A$2,"{"&amp;'Семипредметные наборы'!A52&amp;", "&amp;'Семипредметные наборы'!B52&amp;", "&amp;'Семипредметные наборы'!C52&amp;", "&amp;'Семипредметные наборы'!E52&amp;", "&amp;'Семипредметные наборы'!F52&amp;", "&amp;'Семипредметные наборы'!G52&amp;"}","")</f>
        <v>#N/A</v>
      </c>
      <c r="B4012" t="e">
        <f ca="1">IF('Семипредметные наборы'!$H52 &gt;=Параметры!$A$2,"{"&amp;'Семипредметные наборы'!D52&amp;"}","")</f>
        <v>#N/A</v>
      </c>
      <c r="C4012" t="e">
        <f ca="1">'Семипредметные наборы'!$H52/COUNT('Список покупок'!$A$2:$A$31)</f>
        <v>#N/A</v>
      </c>
      <c r="D4012" t="e">
        <f ca="1">'Семипредметные наборы'!$H52/INDIRECT(ADDRESS(MATCH(A4012,Таблицы!$AK$3:$AK$212)+1,7,,,Таблицы!$AK$1))</f>
        <v>#N/A</v>
      </c>
      <c r="E4012" s="5" t="e">
        <f t="shared" ca="1" si="62"/>
        <v>#N/A</v>
      </c>
    </row>
    <row r="4013" spans="1:5" hidden="1" x14ac:dyDescent="0.3">
      <c r="A4013" t="e">
        <f ca="1">IF('Семипредметные наборы'!$H53 &gt;=Параметры!$A$2,"{"&amp;'Семипредметные наборы'!A53&amp;", "&amp;'Семипредметные наборы'!B53&amp;", "&amp;'Семипредметные наборы'!C53&amp;", "&amp;'Семипредметные наборы'!E53&amp;", "&amp;'Семипредметные наборы'!F53&amp;", "&amp;'Семипредметные наборы'!G53&amp;"}","")</f>
        <v>#N/A</v>
      </c>
      <c r="B4013" t="e">
        <f ca="1">IF('Семипредметные наборы'!$H53 &gt;=Параметры!$A$2,"{"&amp;'Семипредметные наборы'!D53&amp;"}","")</f>
        <v>#N/A</v>
      </c>
      <c r="C4013" t="e">
        <f ca="1">'Семипредметные наборы'!$H53/COUNT('Список покупок'!$A$2:$A$31)</f>
        <v>#N/A</v>
      </c>
      <c r="D4013" t="e">
        <f ca="1">'Семипредметные наборы'!$H53/INDIRECT(ADDRESS(MATCH(A4013,Таблицы!$AK$3:$AK$212)+1,7,,,Таблицы!$AK$1))</f>
        <v>#N/A</v>
      </c>
      <c r="E4013" s="5" t="e">
        <f t="shared" ca="1" si="62"/>
        <v>#N/A</v>
      </c>
    </row>
    <row r="4014" spans="1:5" hidden="1" x14ac:dyDescent="0.3">
      <c r="A4014" t="e">
        <f ca="1">IF('Семипредметные наборы'!$H54 &gt;=Параметры!$A$2,"{"&amp;'Семипредметные наборы'!A54&amp;", "&amp;'Семипредметные наборы'!B54&amp;", "&amp;'Семипредметные наборы'!C54&amp;", "&amp;'Семипредметные наборы'!E54&amp;", "&amp;'Семипредметные наборы'!F54&amp;", "&amp;'Семипредметные наборы'!G54&amp;"}","")</f>
        <v>#N/A</v>
      </c>
      <c r="B4014" t="e">
        <f ca="1">IF('Семипредметные наборы'!$H54 &gt;=Параметры!$A$2,"{"&amp;'Семипредметные наборы'!D54&amp;"}","")</f>
        <v>#N/A</v>
      </c>
      <c r="C4014" t="e">
        <f ca="1">'Семипредметные наборы'!$H54/COUNT('Список покупок'!$A$2:$A$31)</f>
        <v>#N/A</v>
      </c>
      <c r="D4014" t="e">
        <f ca="1">'Семипредметные наборы'!$H54/INDIRECT(ADDRESS(MATCH(A4014,Таблицы!$AK$3:$AK$212)+1,7,,,Таблицы!$AK$1))</f>
        <v>#N/A</v>
      </c>
      <c r="E4014" s="5" t="e">
        <f t="shared" ca="1" si="62"/>
        <v>#N/A</v>
      </c>
    </row>
    <row r="4015" spans="1:5" hidden="1" x14ac:dyDescent="0.3">
      <c r="A4015" t="e">
        <f ca="1">IF('Семипредметные наборы'!$H55 &gt;=Параметры!$A$2,"{"&amp;'Семипредметные наборы'!A55&amp;", "&amp;'Семипредметные наборы'!B55&amp;", "&amp;'Семипредметные наборы'!C55&amp;", "&amp;'Семипредметные наборы'!E55&amp;", "&amp;'Семипредметные наборы'!F55&amp;", "&amp;'Семипредметные наборы'!G55&amp;"}","")</f>
        <v>#N/A</v>
      </c>
      <c r="B4015" t="e">
        <f ca="1">IF('Семипредметные наборы'!$H55 &gt;=Параметры!$A$2,"{"&amp;'Семипредметные наборы'!D55&amp;"}","")</f>
        <v>#N/A</v>
      </c>
      <c r="C4015" t="e">
        <f ca="1">'Семипредметные наборы'!$H55/COUNT('Список покупок'!$A$2:$A$31)</f>
        <v>#N/A</v>
      </c>
      <c r="D4015" t="e">
        <f ca="1">'Семипредметные наборы'!$H55/INDIRECT(ADDRESS(MATCH(A4015,Таблицы!$AK$3:$AK$212)+1,7,,,Таблицы!$AK$1))</f>
        <v>#N/A</v>
      </c>
      <c r="E4015" s="5" t="e">
        <f t="shared" ca="1" si="62"/>
        <v>#N/A</v>
      </c>
    </row>
    <row r="4016" spans="1:5" hidden="1" x14ac:dyDescent="0.3">
      <c r="A4016" t="e">
        <f ca="1">IF('Семипредметные наборы'!$H56 &gt;=Параметры!$A$2,"{"&amp;'Семипредметные наборы'!A56&amp;", "&amp;'Семипредметные наборы'!B56&amp;", "&amp;'Семипредметные наборы'!C56&amp;", "&amp;'Семипредметные наборы'!E56&amp;", "&amp;'Семипредметные наборы'!F56&amp;", "&amp;'Семипредметные наборы'!G56&amp;"}","")</f>
        <v>#N/A</v>
      </c>
      <c r="B4016" t="e">
        <f ca="1">IF('Семипредметные наборы'!$H56 &gt;=Параметры!$A$2,"{"&amp;'Семипредметные наборы'!D56&amp;"}","")</f>
        <v>#N/A</v>
      </c>
      <c r="C4016" t="e">
        <f ca="1">'Семипредметные наборы'!$H56/COUNT('Список покупок'!$A$2:$A$31)</f>
        <v>#N/A</v>
      </c>
      <c r="D4016" t="e">
        <f ca="1">'Семипредметные наборы'!$H56/INDIRECT(ADDRESS(MATCH(A4016,Таблицы!$AK$3:$AK$212)+1,7,,,Таблицы!$AK$1))</f>
        <v>#N/A</v>
      </c>
      <c r="E4016" s="5" t="e">
        <f t="shared" ca="1" si="62"/>
        <v>#N/A</v>
      </c>
    </row>
    <row r="4017" spans="1:5" hidden="1" x14ac:dyDescent="0.3">
      <c r="A4017" t="e">
        <f ca="1">IF('Семипредметные наборы'!$H57 &gt;=Параметры!$A$2,"{"&amp;'Семипредметные наборы'!A57&amp;", "&amp;'Семипредметные наборы'!B57&amp;", "&amp;'Семипредметные наборы'!C57&amp;", "&amp;'Семипредметные наборы'!E57&amp;", "&amp;'Семипредметные наборы'!F57&amp;", "&amp;'Семипредметные наборы'!G57&amp;"}","")</f>
        <v>#N/A</v>
      </c>
      <c r="B4017" t="e">
        <f ca="1">IF('Семипредметные наборы'!$H57 &gt;=Параметры!$A$2,"{"&amp;'Семипредметные наборы'!D57&amp;"}","")</f>
        <v>#N/A</v>
      </c>
      <c r="C4017" t="e">
        <f ca="1">'Семипредметные наборы'!$H57/COUNT('Список покупок'!$A$2:$A$31)</f>
        <v>#N/A</v>
      </c>
      <c r="D4017" t="e">
        <f ca="1">'Семипредметные наборы'!$H57/INDIRECT(ADDRESS(MATCH(A4017,Таблицы!$AK$3:$AK$212)+1,7,,,Таблицы!$AK$1))</f>
        <v>#N/A</v>
      </c>
      <c r="E4017" s="5" t="e">
        <f t="shared" ca="1" si="62"/>
        <v>#N/A</v>
      </c>
    </row>
    <row r="4018" spans="1:5" hidden="1" x14ac:dyDescent="0.3">
      <c r="A4018" t="e">
        <f ca="1">IF('Семипредметные наборы'!$H58 &gt;=Параметры!$A$2,"{"&amp;'Семипредметные наборы'!A58&amp;", "&amp;'Семипредметные наборы'!B58&amp;", "&amp;'Семипредметные наборы'!C58&amp;", "&amp;'Семипредметные наборы'!E58&amp;", "&amp;'Семипредметные наборы'!F58&amp;", "&amp;'Семипредметные наборы'!G58&amp;"}","")</f>
        <v>#N/A</v>
      </c>
      <c r="B4018" t="e">
        <f ca="1">IF('Семипредметные наборы'!$H58 &gt;=Параметры!$A$2,"{"&amp;'Семипредметные наборы'!D58&amp;"}","")</f>
        <v>#N/A</v>
      </c>
      <c r="C4018" t="e">
        <f ca="1">'Семипредметные наборы'!$H58/COUNT('Список покупок'!$A$2:$A$31)</f>
        <v>#N/A</v>
      </c>
      <c r="D4018" t="e">
        <f ca="1">'Семипредметные наборы'!$H58/INDIRECT(ADDRESS(MATCH(A4018,Таблицы!$AK$3:$AK$212)+1,7,,,Таблицы!$AK$1))</f>
        <v>#N/A</v>
      </c>
      <c r="E4018" s="5" t="e">
        <f t="shared" ca="1" si="62"/>
        <v>#N/A</v>
      </c>
    </row>
    <row r="4019" spans="1:5" hidden="1" x14ac:dyDescent="0.3">
      <c r="A4019" t="e">
        <f ca="1">IF('Семипредметные наборы'!$H59 &gt;=Параметры!$A$2,"{"&amp;'Семипредметные наборы'!A59&amp;", "&amp;'Семипредметные наборы'!B59&amp;", "&amp;'Семипредметные наборы'!C59&amp;", "&amp;'Семипредметные наборы'!E59&amp;", "&amp;'Семипредметные наборы'!F59&amp;", "&amp;'Семипредметные наборы'!G59&amp;"}","")</f>
        <v>#N/A</v>
      </c>
      <c r="B4019" t="e">
        <f ca="1">IF('Семипредметные наборы'!$H59 &gt;=Параметры!$A$2,"{"&amp;'Семипредметные наборы'!D59&amp;"}","")</f>
        <v>#N/A</v>
      </c>
      <c r="C4019" t="e">
        <f ca="1">'Семипредметные наборы'!$H59/COUNT('Список покупок'!$A$2:$A$31)</f>
        <v>#N/A</v>
      </c>
      <c r="D4019" t="e">
        <f ca="1">'Семипредметные наборы'!$H59/INDIRECT(ADDRESS(MATCH(A4019,Таблицы!$AK$3:$AK$212)+1,7,,,Таблицы!$AK$1))</f>
        <v>#N/A</v>
      </c>
      <c r="E4019" s="5" t="e">
        <f t="shared" ca="1" si="62"/>
        <v>#N/A</v>
      </c>
    </row>
    <row r="4020" spans="1:5" hidden="1" x14ac:dyDescent="0.3">
      <c r="A4020" t="e">
        <f ca="1">IF('Семипредметные наборы'!$H60 &gt;=Параметры!$A$2,"{"&amp;'Семипредметные наборы'!A60&amp;", "&amp;'Семипредметные наборы'!B60&amp;", "&amp;'Семипредметные наборы'!C60&amp;", "&amp;'Семипредметные наборы'!E60&amp;", "&amp;'Семипредметные наборы'!F60&amp;", "&amp;'Семипредметные наборы'!G60&amp;"}","")</f>
        <v>#N/A</v>
      </c>
      <c r="B4020" t="e">
        <f ca="1">IF('Семипредметные наборы'!$H60 &gt;=Параметры!$A$2,"{"&amp;'Семипредметные наборы'!D60&amp;"}","")</f>
        <v>#N/A</v>
      </c>
      <c r="C4020" t="e">
        <f ca="1">'Семипредметные наборы'!$H60/COUNT('Список покупок'!$A$2:$A$31)</f>
        <v>#N/A</v>
      </c>
      <c r="D4020" t="e">
        <f ca="1">'Семипредметные наборы'!$H60/INDIRECT(ADDRESS(MATCH(A4020,Таблицы!$AK$3:$AK$212)+1,7,,,Таблицы!$AK$1))</f>
        <v>#N/A</v>
      </c>
      <c r="E4020" s="5" t="e">
        <f t="shared" ca="1" si="62"/>
        <v>#N/A</v>
      </c>
    </row>
    <row r="4021" spans="1:5" hidden="1" x14ac:dyDescent="0.3">
      <c r="A4021" t="e">
        <f ca="1">IF('Семипредметные наборы'!$H61 &gt;=Параметры!$A$2,"{"&amp;'Семипредметные наборы'!A61&amp;", "&amp;'Семипредметные наборы'!B61&amp;", "&amp;'Семипредметные наборы'!C61&amp;", "&amp;'Семипредметные наборы'!E61&amp;", "&amp;'Семипредметные наборы'!F61&amp;", "&amp;'Семипредметные наборы'!G61&amp;"}","")</f>
        <v>#N/A</v>
      </c>
      <c r="B4021" t="e">
        <f ca="1">IF('Семипредметные наборы'!$H61 &gt;=Параметры!$A$2,"{"&amp;'Семипредметные наборы'!D61&amp;"}","")</f>
        <v>#N/A</v>
      </c>
      <c r="C4021" t="e">
        <f ca="1">'Семипредметные наборы'!$H61/COUNT('Список покупок'!$A$2:$A$31)</f>
        <v>#N/A</v>
      </c>
      <c r="D4021" t="e">
        <f ca="1">'Семипредметные наборы'!$H61/INDIRECT(ADDRESS(MATCH(A4021,Таблицы!$AK$3:$AK$212)+1,7,,,Таблицы!$AK$1))</f>
        <v>#N/A</v>
      </c>
      <c r="E4021" s="5" t="e">
        <f t="shared" ca="1" si="62"/>
        <v>#N/A</v>
      </c>
    </row>
    <row r="4022" spans="1:5" hidden="1" x14ac:dyDescent="0.3">
      <c r="A4022" t="e">
        <f ca="1">IF('Семипредметные наборы'!$H62 &gt;=Параметры!$A$2,"{"&amp;'Семипредметные наборы'!A62&amp;", "&amp;'Семипредметные наборы'!B62&amp;", "&amp;'Семипредметные наборы'!C62&amp;", "&amp;'Семипредметные наборы'!E62&amp;", "&amp;'Семипредметные наборы'!F62&amp;", "&amp;'Семипредметные наборы'!G62&amp;"}","")</f>
        <v>#N/A</v>
      </c>
      <c r="B4022" t="e">
        <f ca="1">IF('Семипредметные наборы'!$H62 &gt;=Параметры!$A$2,"{"&amp;'Семипредметные наборы'!D62&amp;"}","")</f>
        <v>#N/A</v>
      </c>
      <c r="C4022" t="e">
        <f ca="1">'Семипредметные наборы'!$H62/COUNT('Список покупок'!$A$2:$A$31)</f>
        <v>#N/A</v>
      </c>
      <c r="D4022" t="e">
        <f ca="1">'Семипредметные наборы'!$H62/INDIRECT(ADDRESS(MATCH(A4022,Таблицы!$AK$3:$AK$212)+1,7,,,Таблицы!$AK$1))</f>
        <v>#N/A</v>
      </c>
      <c r="E4022" s="5" t="e">
        <f t="shared" ca="1" si="62"/>
        <v>#N/A</v>
      </c>
    </row>
    <row r="4023" spans="1:5" hidden="1" x14ac:dyDescent="0.3">
      <c r="A4023" t="e">
        <f ca="1">IF('Семипредметные наборы'!$H63 &gt;=Параметры!$A$2,"{"&amp;'Семипредметные наборы'!A63&amp;", "&amp;'Семипредметные наборы'!B63&amp;", "&amp;'Семипредметные наборы'!C63&amp;", "&amp;'Семипредметные наборы'!E63&amp;", "&amp;'Семипредметные наборы'!F63&amp;", "&amp;'Семипредметные наборы'!G63&amp;"}","")</f>
        <v>#N/A</v>
      </c>
      <c r="B4023" t="e">
        <f ca="1">IF('Семипредметные наборы'!$H63 &gt;=Параметры!$A$2,"{"&amp;'Семипредметные наборы'!D63&amp;"}","")</f>
        <v>#N/A</v>
      </c>
      <c r="C4023" t="e">
        <f ca="1">'Семипредметные наборы'!$H63/COUNT('Список покупок'!$A$2:$A$31)</f>
        <v>#N/A</v>
      </c>
      <c r="D4023" t="e">
        <f ca="1">'Семипредметные наборы'!$H63/INDIRECT(ADDRESS(MATCH(A4023,Таблицы!$AK$3:$AK$212)+1,7,,,Таблицы!$AK$1))</f>
        <v>#N/A</v>
      </c>
      <c r="E4023" s="5" t="e">
        <f t="shared" ca="1" si="62"/>
        <v>#N/A</v>
      </c>
    </row>
    <row r="4024" spans="1:5" hidden="1" x14ac:dyDescent="0.3">
      <c r="A4024" t="e">
        <f ca="1">IF('Семипредметные наборы'!$H64 &gt;=Параметры!$A$2,"{"&amp;'Семипредметные наборы'!A64&amp;", "&amp;'Семипредметные наборы'!B64&amp;", "&amp;'Семипредметные наборы'!C64&amp;", "&amp;'Семипредметные наборы'!E64&amp;", "&amp;'Семипредметные наборы'!F64&amp;", "&amp;'Семипредметные наборы'!G64&amp;"}","")</f>
        <v>#N/A</v>
      </c>
      <c r="B4024" t="e">
        <f ca="1">IF('Семипредметные наборы'!$H64 &gt;=Параметры!$A$2,"{"&amp;'Семипредметные наборы'!D64&amp;"}","")</f>
        <v>#N/A</v>
      </c>
      <c r="C4024" t="e">
        <f ca="1">'Семипредметные наборы'!$H64/COUNT('Список покупок'!$A$2:$A$31)</f>
        <v>#N/A</v>
      </c>
      <c r="D4024" t="e">
        <f ca="1">'Семипредметные наборы'!$H64/INDIRECT(ADDRESS(MATCH(A4024,Таблицы!$AK$3:$AK$212)+1,7,,,Таблицы!$AK$1))</f>
        <v>#N/A</v>
      </c>
      <c r="E4024" s="5" t="e">
        <f t="shared" ca="1" si="62"/>
        <v>#N/A</v>
      </c>
    </row>
    <row r="4025" spans="1:5" hidden="1" x14ac:dyDescent="0.3">
      <c r="A4025" t="e">
        <f ca="1">IF('Семипредметные наборы'!$H65 &gt;=Параметры!$A$2,"{"&amp;'Семипредметные наборы'!A65&amp;", "&amp;'Семипредметные наборы'!B65&amp;", "&amp;'Семипредметные наборы'!C65&amp;", "&amp;'Семипредметные наборы'!E65&amp;", "&amp;'Семипредметные наборы'!F65&amp;", "&amp;'Семипредметные наборы'!G65&amp;"}","")</f>
        <v>#N/A</v>
      </c>
      <c r="B4025" t="e">
        <f ca="1">IF('Семипредметные наборы'!$H65 &gt;=Параметры!$A$2,"{"&amp;'Семипредметные наборы'!D65&amp;"}","")</f>
        <v>#N/A</v>
      </c>
      <c r="C4025" t="e">
        <f ca="1">'Семипредметные наборы'!$H65/COUNT('Список покупок'!$A$2:$A$31)</f>
        <v>#N/A</v>
      </c>
      <c r="D4025" t="e">
        <f ca="1">'Семипредметные наборы'!$H65/INDIRECT(ADDRESS(MATCH(A4025,Таблицы!$AK$3:$AK$212)+1,7,,,Таблицы!$AK$1))</f>
        <v>#N/A</v>
      </c>
      <c r="E4025" s="5" t="e">
        <f t="shared" ca="1" si="62"/>
        <v>#N/A</v>
      </c>
    </row>
    <row r="4026" spans="1:5" hidden="1" x14ac:dyDescent="0.3">
      <c r="A4026" t="e">
        <f ca="1">IF('Семипредметные наборы'!$H66 &gt;=Параметры!$A$2,"{"&amp;'Семипредметные наборы'!A66&amp;", "&amp;'Семипредметные наборы'!B66&amp;", "&amp;'Семипредметные наборы'!C66&amp;", "&amp;'Семипредметные наборы'!E66&amp;", "&amp;'Семипредметные наборы'!F66&amp;", "&amp;'Семипредметные наборы'!G66&amp;"}","")</f>
        <v>#N/A</v>
      </c>
      <c r="B4026" t="e">
        <f ca="1">IF('Семипредметные наборы'!$H66 &gt;=Параметры!$A$2,"{"&amp;'Семипредметные наборы'!D66&amp;"}","")</f>
        <v>#N/A</v>
      </c>
      <c r="C4026" t="e">
        <f ca="1">'Семипредметные наборы'!$H66/COUNT('Список покупок'!$A$2:$A$31)</f>
        <v>#N/A</v>
      </c>
      <c r="D4026" t="e">
        <f ca="1">'Семипредметные наборы'!$H66/INDIRECT(ADDRESS(MATCH(A4026,Таблицы!$AK$3:$AK$212)+1,7,,,Таблицы!$AK$1))</f>
        <v>#N/A</v>
      </c>
      <c r="E4026" s="5" t="e">
        <f t="shared" ca="1" si="62"/>
        <v>#N/A</v>
      </c>
    </row>
    <row r="4027" spans="1:5" hidden="1" x14ac:dyDescent="0.3">
      <c r="A4027" t="e">
        <f ca="1">IF('Семипредметные наборы'!$H67 &gt;=Параметры!$A$2,"{"&amp;'Семипредметные наборы'!A67&amp;", "&amp;'Семипредметные наборы'!B67&amp;", "&amp;'Семипредметные наборы'!C67&amp;", "&amp;'Семипредметные наборы'!E67&amp;", "&amp;'Семипредметные наборы'!F67&amp;", "&amp;'Семипредметные наборы'!G67&amp;"}","")</f>
        <v>#N/A</v>
      </c>
      <c r="B4027" t="e">
        <f ca="1">IF('Семипредметные наборы'!$H67 &gt;=Параметры!$A$2,"{"&amp;'Семипредметные наборы'!D67&amp;"}","")</f>
        <v>#N/A</v>
      </c>
      <c r="C4027" t="e">
        <f ca="1">'Семипредметные наборы'!$H67/COUNT('Список покупок'!$A$2:$A$31)</f>
        <v>#N/A</v>
      </c>
      <c r="D4027" t="e">
        <f ca="1">'Семипредметные наборы'!$H67/INDIRECT(ADDRESS(MATCH(A4027,Таблицы!$AK$3:$AK$212)+1,7,,,Таблицы!$AK$1))</f>
        <v>#N/A</v>
      </c>
      <c r="E4027" s="5" t="e">
        <f t="shared" ca="1" si="62"/>
        <v>#N/A</v>
      </c>
    </row>
    <row r="4028" spans="1:5" hidden="1" x14ac:dyDescent="0.3">
      <c r="A4028" t="e">
        <f ca="1">IF('Семипредметные наборы'!$H68 &gt;=Параметры!$A$2,"{"&amp;'Семипредметные наборы'!A68&amp;", "&amp;'Семипредметные наборы'!B68&amp;", "&amp;'Семипредметные наборы'!C68&amp;", "&amp;'Семипредметные наборы'!E68&amp;", "&amp;'Семипредметные наборы'!F68&amp;", "&amp;'Семипредметные наборы'!G68&amp;"}","")</f>
        <v>#N/A</v>
      </c>
      <c r="B4028" t="e">
        <f ca="1">IF('Семипредметные наборы'!$H68 &gt;=Параметры!$A$2,"{"&amp;'Семипредметные наборы'!D68&amp;"}","")</f>
        <v>#N/A</v>
      </c>
      <c r="C4028" t="e">
        <f ca="1">'Семипредметные наборы'!$H68/COUNT('Список покупок'!$A$2:$A$31)</f>
        <v>#N/A</v>
      </c>
      <c r="D4028" t="e">
        <f ca="1">'Семипредметные наборы'!$H68/INDIRECT(ADDRESS(MATCH(A4028,Таблицы!$AK$3:$AK$212)+1,7,,,Таблицы!$AK$1))</f>
        <v>#N/A</v>
      </c>
      <c r="E4028" s="5" t="e">
        <f t="shared" ca="1" si="62"/>
        <v>#N/A</v>
      </c>
    </row>
    <row r="4029" spans="1:5" hidden="1" x14ac:dyDescent="0.3">
      <c r="A4029" t="e">
        <f ca="1">IF('Семипредметные наборы'!$H69 &gt;=Параметры!$A$2,"{"&amp;'Семипредметные наборы'!A69&amp;", "&amp;'Семипредметные наборы'!B69&amp;", "&amp;'Семипредметные наборы'!C69&amp;", "&amp;'Семипредметные наборы'!E69&amp;", "&amp;'Семипредметные наборы'!F69&amp;", "&amp;'Семипредметные наборы'!G69&amp;"}","")</f>
        <v>#N/A</v>
      </c>
      <c r="B4029" t="e">
        <f ca="1">IF('Семипредметные наборы'!$H69 &gt;=Параметры!$A$2,"{"&amp;'Семипредметные наборы'!D69&amp;"}","")</f>
        <v>#N/A</v>
      </c>
      <c r="C4029" t="e">
        <f ca="1">'Семипредметные наборы'!$H69/COUNT('Список покупок'!$A$2:$A$31)</f>
        <v>#N/A</v>
      </c>
      <c r="D4029" t="e">
        <f ca="1">'Семипредметные наборы'!$H69/INDIRECT(ADDRESS(MATCH(A4029,Таблицы!$AK$3:$AK$212)+1,7,,,Таблицы!$AK$1))</f>
        <v>#N/A</v>
      </c>
      <c r="E4029" s="5" t="e">
        <f t="shared" ca="1" si="62"/>
        <v>#N/A</v>
      </c>
    </row>
    <row r="4030" spans="1:5" hidden="1" x14ac:dyDescent="0.3">
      <c r="A4030" t="e">
        <f ca="1">IF('Семипредметные наборы'!$H70 &gt;=Параметры!$A$2,"{"&amp;'Семипредметные наборы'!A70&amp;", "&amp;'Семипредметные наборы'!B70&amp;", "&amp;'Семипредметные наборы'!C70&amp;", "&amp;'Семипредметные наборы'!E70&amp;", "&amp;'Семипредметные наборы'!F70&amp;", "&amp;'Семипредметные наборы'!G70&amp;"}","")</f>
        <v>#N/A</v>
      </c>
      <c r="B4030" t="e">
        <f ca="1">IF('Семипредметные наборы'!$H70 &gt;=Параметры!$A$2,"{"&amp;'Семипредметные наборы'!D70&amp;"}","")</f>
        <v>#N/A</v>
      </c>
      <c r="C4030" t="e">
        <f ca="1">'Семипредметные наборы'!$H70/COUNT('Список покупок'!$A$2:$A$31)</f>
        <v>#N/A</v>
      </c>
      <c r="D4030" t="e">
        <f ca="1">'Семипредметные наборы'!$H70/INDIRECT(ADDRESS(MATCH(A4030,Таблицы!$AK$3:$AK$212)+1,7,,,Таблицы!$AK$1))</f>
        <v>#N/A</v>
      </c>
      <c r="E4030" s="5" t="e">
        <f t="shared" ca="1" si="62"/>
        <v>#N/A</v>
      </c>
    </row>
    <row r="4031" spans="1:5" hidden="1" x14ac:dyDescent="0.3">
      <c r="A4031" t="e">
        <f ca="1">IF('Семипредметные наборы'!$H71 &gt;=Параметры!$A$2,"{"&amp;'Семипредметные наборы'!A71&amp;", "&amp;'Семипредметные наборы'!B71&amp;", "&amp;'Семипредметные наборы'!C71&amp;", "&amp;'Семипредметные наборы'!E71&amp;", "&amp;'Семипредметные наборы'!F71&amp;", "&amp;'Семипредметные наборы'!G71&amp;"}","")</f>
        <v>#N/A</v>
      </c>
      <c r="B4031" t="e">
        <f ca="1">IF('Семипредметные наборы'!$H71 &gt;=Параметры!$A$2,"{"&amp;'Семипредметные наборы'!D71&amp;"}","")</f>
        <v>#N/A</v>
      </c>
      <c r="C4031" t="e">
        <f ca="1">'Семипредметные наборы'!$H71/COUNT('Список покупок'!$A$2:$A$31)</f>
        <v>#N/A</v>
      </c>
      <c r="D4031" t="e">
        <f ca="1">'Семипредметные наборы'!$H71/INDIRECT(ADDRESS(MATCH(A4031,Таблицы!$AK$3:$AK$212)+1,7,,,Таблицы!$AK$1))</f>
        <v>#N/A</v>
      </c>
      <c r="E4031" s="5" t="e">
        <f t="shared" ca="1" si="62"/>
        <v>#N/A</v>
      </c>
    </row>
    <row r="4032" spans="1:5" hidden="1" x14ac:dyDescent="0.3">
      <c r="A4032" t="e">
        <f ca="1">IF('Семипредметные наборы'!$H72 &gt;=Параметры!$A$2,"{"&amp;'Семипредметные наборы'!A72&amp;", "&amp;'Семипредметные наборы'!B72&amp;", "&amp;'Семипредметные наборы'!C72&amp;", "&amp;'Семипредметные наборы'!E72&amp;", "&amp;'Семипредметные наборы'!F72&amp;", "&amp;'Семипредметные наборы'!G72&amp;"}","")</f>
        <v>#N/A</v>
      </c>
      <c r="B4032" t="e">
        <f ca="1">IF('Семипредметные наборы'!$H72 &gt;=Параметры!$A$2,"{"&amp;'Семипредметные наборы'!D72&amp;"}","")</f>
        <v>#N/A</v>
      </c>
      <c r="C4032" t="e">
        <f ca="1">'Семипредметные наборы'!$H72/COUNT('Список покупок'!$A$2:$A$31)</f>
        <v>#N/A</v>
      </c>
      <c r="D4032" t="e">
        <f ca="1">'Семипредметные наборы'!$H72/INDIRECT(ADDRESS(MATCH(A4032,Таблицы!$AK$3:$AK$212)+1,7,,,Таблицы!$AK$1))</f>
        <v>#N/A</v>
      </c>
      <c r="E4032" s="5" t="e">
        <f t="shared" ca="1" si="62"/>
        <v>#N/A</v>
      </c>
    </row>
    <row r="4033" spans="1:5" hidden="1" x14ac:dyDescent="0.3">
      <c r="A4033" t="e">
        <f ca="1">IF('Семипредметные наборы'!$H73 &gt;=Параметры!$A$2,"{"&amp;'Семипредметные наборы'!A73&amp;", "&amp;'Семипредметные наборы'!B73&amp;", "&amp;'Семипредметные наборы'!C73&amp;", "&amp;'Семипредметные наборы'!E73&amp;", "&amp;'Семипредметные наборы'!F73&amp;", "&amp;'Семипредметные наборы'!G73&amp;"}","")</f>
        <v>#N/A</v>
      </c>
      <c r="B4033" t="e">
        <f ca="1">IF('Семипредметные наборы'!$H73 &gt;=Параметры!$A$2,"{"&amp;'Семипредметные наборы'!D73&amp;"}","")</f>
        <v>#N/A</v>
      </c>
      <c r="C4033" t="e">
        <f ca="1">'Семипредметные наборы'!$H73/COUNT('Список покупок'!$A$2:$A$31)</f>
        <v>#N/A</v>
      </c>
      <c r="D4033" t="e">
        <f ca="1">'Семипредметные наборы'!$H73/INDIRECT(ADDRESS(MATCH(A4033,Таблицы!$AK$3:$AK$212)+1,7,,,Таблицы!$AK$1))</f>
        <v>#N/A</v>
      </c>
      <c r="E4033" s="5" t="e">
        <f t="shared" ca="1" si="62"/>
        <v>#N/A</v>
      </c>
    </row>
    <row r="4034" spans="1:5" hidden="1" x14ac:dyDescent="0.3">
      <c r="A4034" t="e">
        <f ca="1">IF('Семипредметные наборы'!$H74 &gt;=Параметры!$A$2,"{"&amp;'Семипредметные наборы'!A74&amp;", "&amp;'Семипредметные наборы'!B74&amp;", "&amp;'Семипредметные наборы'!C74&amp;", "&amp;'Семипредметные наборы'!E74&amp;", "&amp;'Семипредметные наборы'!F74&amp;", "&amp;'Семипредметные наборы'!G74&amp;"}","")</f>
        <v>#N/A</v>
      </c>
      <c r="B4034" t="e">
        <f ca="1">IF('Семипредметные наборы'!$H74 &gt;=Параметры!$A$2,"{"&amp;'Семипредметные наборы'!D74&amp;"}","")</f>
        <v>#N/A</v>
      </c>
      <c r="C4034" t="e">
        <f ca="1">'Семипредметные наборы'!$H74/COUNT('Список покупок'!$A$2:$A$31)</f>
        <v>#N/A</v>
      </c>
      <c r="D4034" t="e">
        <f ca="1">'Семипредметные наборы'!$H74/INDIRECT(ADDRESS(MATCH(A4034,Таблицы!$AK$3:$AK$212)+1,7,,,Таблицы!$AK$1))</f>
        <v>#N/A</v>
      </c>
      <c r="E4034" s="5" t="e">
        <f t="shared" ca="1" si="62"/>
        <v>#N/A</v>
      </c>
    </row>
    <row r="4035" spans="1:5" hidden="1" x14ac:dyDescent="0.3">
      <c r="A4035" t="e">
        <f ca="1">IF('Семипредметные наборы'!$H75 &gt;=Параметры!$A$2,"{"&amp;'Семипредметные наборы'!A75&amp;", "&amp;'Семипредметные наборы'!B75&amp;", "&amp;'Семипредметные наборы'!C75&amp;", "&amp;'Семипредметные наборы'!E75&amp;", "&amp;'Семипредметные наборы'!F75&amp;", "&amp;'Семипредметные наборы'!G75&amp;"}","")</f>
        <v>#N/A</v>
      </c>
      <c r="B4035" t="e">
        <f ca="1">IF('Семипредметные наборы'!$H75 &gt;=Параметры!$A$2,"{"&amp;'Семипредметные наборы'!D75&amp;"}","")</f>
        <v>#N/A</v>
      </c>
      <c r="C4035" t="e">
        <f ca="1">'Семипредметные наборы'!$H75/COUNT('Список покупок'!$A$2:$A$31)</f>
        <v>#N/A</v>
      </c>
      <c r="D4035" t="e">
        <f ca="1">'Семипредметные наборы'!$H75/INDIRECT(ADDRESS(MATCH(A4035,Таблицы!$AK$3:$AK$212)+1,7,,,Таблицы!$AK$1))</f>
        <v>#N/A</v>
      </c>
      <c r="E4035" s="5" t="e">
        <f t="shared" ca="1" si="62"/>
        <v>#N/A</v>
      </c>
    </row>
    <row r="4036" spans="1:5" hidden="1" x14ac:dyDescent="0.3">
      <c r="A4036" t="e">
        <f ca="1">IF('Семипредметные наборы'!$H76 &gt;=Параметры!$A$2,"{"&amp;'Семипредметные наборы'!A76&amp;", "&amp;'Семипредметные наборы'!B76&amp;", "&amp;'Семипредметные наборы'!C76&amp;", "&amp;'Семипредметные наборы'!E76&amp;", "&amp;'Семипредметные наборы'!F76&amp;", "&amp;'Семипредметные наборы'!G76&amp;"}","")</f>
        <v>#N/A</v>
      </c>
      <c r="B4036" t="e">
        <f ca="1">IF('Семипредметные наборы'!$H76 &gt;=Параметры!$A$2,"{"&amp;'Семипредметные наборы'!D76&amp;"}","")</f>
        <v>#N/A</v>
      </c>
      <c r="C4036" t="e">
        <f ca="1">'Семипредметные наборы'!$H76/COUNT('Список покупок'!$A$2:$A$31)</f>
        <v>#N/A</v>
      </c>
      <c r="D4036" t="e">
        <f ca="1">'Семипредметные наборы'!$H76/INDIRECT(ADDRESS(MATCH(A4036,Таблицы!$AK$3:$AK$212)+1,7,,,Таблицы!$AK$1))</f>
        <v>#N/A</v>
      </c>
      <c r="E4036" s="5" t="e">
        <f t="shared" ca="1" si="62"/>
        <v>#N/A</v>
      </c>
    </row>
    <row r="4037" spans="1:5" hidden="1" x14ac:dyDescent="0.3">
      <c r="A4037" t="e">
        <f ca="1">IF('Семипредметные наборы'!$H77 &gt;=Параметры!$A$2,"{"&amp;'Семипредметные наборы'!A77&amp;", "&amp;'Семипредметные наборы'!B77&amp;", "&amp;'Семипредметные наборы'!C77&amp;", "&amp;'Семипредметные наборы'!E77&amp;", "&amp;'Семипредметные наборы'!F77&amp;", "&amp;'Семипредметные наборы'!G77&amp;"}","")</f>
        <v>#N/A</v>
      </c>
      <c r="B4037" t="e">
        <f ca="1">IF('Семипредметные наборы'!$H77 &gt;=Параметры!$A$2,"{"&amp;'Семипредметные наборы'!D77&amp;"}","")</f>
        <v>#N/A</v>
      </c>
      <c r="C4037" t="e">
        <f ca="1">'Семипредметные наборы'!$H77/COUNT('Список покупок'!$A$2:$A$31)</f>
        <v>#N/A</v>
      </c>
      <c r="D4037" t="e">
        <f ca="1">'Семипредметные наборы'!$H77/INDIRECT(ADDRESS(MATCH(A4037,Таблицы!$AK$3:$AK$212)+1,7,,,Таблицы!$AK$1))</f>
        <v>#N/A</v>
      </c>
      <c r="E4037" s="5" t="e">
        <f t="shared" ref="E4037:E4100" ca="1" si="63">C4037*D4037</f>
        <v>#N/A</v>
      </c>
    </row>
    <row r="4038" spans="1:5" hidden="1" x14ac:dyDescent="0.3">
      <c r="A4038" t="e">
        <f ca="1">IF('Семипредметные наборы'!$H78 &gt;=Параметры!$A$2,"{"&amp;'Семипредметные наборы'!A78&amp;", "&amp;'Семипредметные наборы'!B78&amp;", "&amp;'Семипредметные наборы'!C78&amp;", "&amp;'Семипредметные наборы'!E78&amp;", "&amp;'Семипредметные наборы'!F78&amp;", "&amp;'Семипредметные наборы'!G78&amp;"}","")</f>
        <v>#N/A</v>
      </c>
      <c r="B4038" t="e">
        <f ca="1">IF('Семипредметные наборы'!$H78 &gt;=Параметры!$A$2,"{"&amp;'Семипредметные наборы'!D78&amp;"}","")</f>
        <v>#N/A</v>
      </c>
      <c r="C4038" t="e">
        <f ca="1">'Семипредметные наборы'!$H78/COUNT('Список покупок'!$A$2:$A$31)</f>
        <v>#N/A</v>
      </c>
      <c r="D4038" t="e">
        <f ca="1">'Семипредметные наборы'!$H78/INDIRECT(ADDRESS(MATCH(A4038,Таблицы!$AK$3:$AK$212)+1,7,,,Таблицы!$AK$1))</f>
        <v>#N/A</v>
      </c>
      <c r="E4038" s="5" t="e">
        <f t="shared" ca="1" si="63"/>
        <v>#N/A</v>
      </c>
    </row>
    <row r="4039" spans="1:5" hidden="1" x14ac:dyDescent="0.3">
      <c r="A4039" t="e">
        <f ca="1">IF('Семипредметные наборы'!$H79 &gt;=Параметры!$A$2,"{"&amp;'Семипредметные наборы'!A79&amp;", "&amp;'Семипредметные наборы'!B79&amp;", "&amp;'Семипредметные наборы'!C79&amp;", "&amp;'Семипредметные наборы'!E79&amp;", "&amp;'Семипредметные наборы'!F79&amp;", "&amp;'Семипредметные наборы'!G79&amp;"}","")</f>
        <v>#N/A</v>
      </c>
      <c r="B4039" t="e">
        <f ca="1">IF('Семипредметные наборы'!$H79 &gt;=Параметры!$A$2,"{"&amp;'Семипредметные наборы'!D79&amp;"}","")</f>
        <v>#N/A</v>
      </c>
      <c r="C4039" t="e">
        <f ca="1">'Семипредметные наборы'!$H79/COUNT('Список покупок'!$A$2:$A$31)</f>
        <v>#N/A</v>
      </c>
      <c r="D4039" t="e">
        <f ca="1">'Семипредметные наборы'!$H79/INDIRECT(ADDRESS(MATCH(A4039,Таблицы!$AK$3:$AK$212)+1,7,,,Таблицы!$AK$1))</f>
        <v>#N/A</v>
      </c>
      <c r="E4039" s="5" t="e">
        <f t="shared" ca="1" si="63"/>
        <v>#N/A</v>
      </c>
    </row>
    <row r="4040" spans="1:5" hidden="1" x14ac:dyDescent="0.3">
      <c r="A4040" t="e">
        <f ca="1">IF('Семипредметные наборы'!$H80 &gt;=Параметры!$A$2,"{"&amp;'Семипредметные наборы'!A80&amp;", "&amp;'Семипредметные наборы'!B80&amp;", "&amp;'Семипредметные наборы'!C80&amp;", "&amp;'Семипредметные наборы'!E80&amp;", "&amp;'Семипредметные наборы'!F80&amp;", "&amp;'Семипредметные наборы'!G80&amp;"}","")</f>
        <v>#N/A</v>
      </c>
      <c r="B4040" t="e">
        <f ca="1">IF('Семипредметные наборы'!$H80 &gt;=Параметры!$A$2,"{"&amp;'Семипредметные наборы'!D80&amp;"}","")</f>
        <v>#N/A</v>
      </c>
      <c r="C4040" t="e">
        <f ca="1">'Семипредметные наборы'!$H80/COUNT('Список покупок'!$A$2:$A$31)</f>
        <v>#N/A</v>
      </c>
      <c r="D4040" t="e">
        <f ca="1">'Семипредметные наборы'!$H80/INDIRECT(ADDRESS(MATCH(A4040,Таблицы!$AK$3:$AK$212)+1,7,,,Таблицы!$AK$1))</f>
        <v>#N/A</v>
      </c>
      <c r="E4040" s="5" t="e">
        <f t="shared" ca="1" si="63"/>
        <v>#N/A</v>
      </c>
    </row>
    <row r="4041" spans="1:5" hidden="1" x14ac:dyDescent="0.3">
      <c r="A4041" t="e">
        <f ca="1">IF('Семипредметные наборы'!$H81 &gt;=Параметры!$A$2,"{"&amp;'Семипредметные наборы'!A81&amp;", "&amp;'Семипредметные наборы'!B81&amp;", "&amp;'Семипредметные наборы'!C81&amp;", "&amp;'Семипредметные наборы'!E81&amp;", "&amp;'Семипредметные наборы'!F81&amp;", "&amp;'Семипредметные наборы'!G81&amp;"}","")</f>
        <v>#N/A</v>
      </c>
      <c r="B4041" t="e">
        <f ca="1">IF('Семипредметные наборы'!$H81 &gt;=Параметры!$A$2,"{"&amp;'Семипредметные наборы'!D81&amp;"}","")</f>
        <v>#N/A</v>
      </c>
      <c r="C4041" t="e">
        <f ca="1">'Семипредметные наборы'!$H81/COUNT('Список покупок'!$A$2:$A$31)</f>
        <v>#N/A</v>
      </c>
      <c r="D4041" t="e">
        <f ca="1">'Семипредметные наборы'!$H81/INDIRECT(ADDRESS(MATCH(A4041,Таблицы!$AK$3:$AK$212)+1,7,,,Таблицы!$AK$1))</f>
        <v>#N/A</v>
      </c>
      <c r="E4041" s="5" t="e">
        <f t="shared" ca="1" si="63"/>
        <v>#N/A</v>
      </c>
    </row>
    <row r="4042" spans="1:5" hidden="1" x14ac:dyDescent="0.3">
      <c r="A4042" t="e">
        <f ca="1">IF('Семипредметные наборы'!$H82 &gt;=Параметры!$A$2,"{"&amp;'Семипредметные наборы'!A82&amp;", "&amp;'Семипредметные наборы'!B82&amp;", "&amp;'Семипредметные наборы'!C82&amp;", "&amp;'Семипредметные наборы'!E82&amp;", "&amp;'Семипредметные наборы'!F82&amp;", "&amp;'Семипредметные наборы'!G82&amp;"}","")</f>
        <v>#N/A</v>
      </c>
      <c r="B4042" t="e">
        <f ca="1">IF('Семипредметные наборы'!$H82 &gt;=Параметры!$A$2,"{"&amp;'Семипредметные наборы'!D82&amp;"}","")</f>
        <v>#N/A</v>
      </c>
      <c r="C4042" t="e">
        <f ca="1">'Семипредметные наборы'!$H82/COUNT('Список покупок'!$A$2:$A$31)</f>
        <v>#N/A</v>
      </c>
      <c r="D4042" t="e">
        <f ca="1">'Семипредметные наборы'!$H82/INDIRECT(ADDRESS(MATCH(A4042,Таблицы!$AK$3:$AK$212)+1,7,,,Таблицы!$AK$1))</f>
        <v>#N/A</v>
      </c>
      <c r="E4042" s="5" t="e">
        <f t="shared" ca="1" si="63"/>
        <v>#N/A</v>
      </c>
    </row>
    <row r="4043" spans="1:5" hidden="1" x14ac:dyDescent="0.3">
      <c r="A4043" t="e">
        <f ca="1">IF('Семипредметные наборы'!$H83 &gt;=Параметры!$A$2,"{"&amp;'Семипредметные наборы'!A83&amp;", "&amp;'Семипредметные наборы'!B83&amp;", "&amp;'Семипредметные наборы'!C83&amp;", "&amp;'Семипредметные наборы'!E83&amp;", "&amp;'Семипредметные наборы'!F83&amp;", "&amp;'Семипредметные наборы'!G83&amp;"}","")</f>
        <v>#N/A</v>
      </c>
      <c r="B4043" t="e">
        <f ca="1">IF('Семипредметные наборы'!$H83 &gt;=Параметры!$A$2,"{"&amp;'Семипредметные наборы'!D83&amp;"}","")</f>
        <v>#N/A</v>
      </c>
      <c r="C4043" t="e">
        <f ca="1">'Семипредметные наборы'!$H83/COUNT('Список покупок'!$A$2:$A$31)</f>
        <v>#N/A</v>
      </c>
      <c r="D4043" t="e">
        <f ca="1">'Семипредметные наборы'!$H83/INDIRECT(ADDRESS(MATCH(A4043,Таблицы!$AK$3:$AK$212)+1,7,,,Таблицы!$AK$1))</f>
        <v>#N/A</v>
      </c>
      <c r="E4043" s="5" t="e">
        <f t="shared" ca="1" si="63"/>
        <v>#N/A</v>
      </c>
    </row>
    <row r="4044" spans="1:5" hidden="1" x14ac:dyDescent="0.3">
      <c r="A4044" t="e">
        <f ca="1">IF('Семипредметные наборы'!$H84 &gt;=Параметры!$A$2,"{"&amp;'Семипредметные наборы'!A84&amp;", "&amp;'Семипредметные наборы'!B84&amp;", "&amp;'Семипредметные наборы'!C84&amp;", "&amp;'Семипредметные наборы'!E84&amp;", "&amp;'Семипредметные наборы'!F84&amp;", "&amp;'Семипредметные наборы'!G84&amp;"}","")</f>
        <v>#N/A</v>
      </c>
      <c r="B4044" t="e">
        <f ca="1">IF('Семипредметные наборы'!$H84 &gt;=Параметры!$A$2,"{"&amp;'Семипредметные наборы'!D84&amp;"}","")</f>
        <v>#N/A</v>
      </c>
      <c r="C4044" t="e">
        <f ca="1">'Семипредметные наборы'!$H84/COUNT('Список покупок'!$A$2:$A$31)</f>
        <v>#N/A</v>
      </c>
      <c r="D4044" t="e">
        <f ca="1">'Семипредметные наборы'!$H84/INDIRECT(ADDRESS(MATCH(A4044,Таблицы!$AK$3:$AK$212)+1,7,,,Таблицы!$AK$1))</f>
        <v>#N/A</v>
      </c>
      <c r="E4044" s="5" t="e">
        <f t="shared" ca="1" si="63"/>
        <v>#N/A</v>
      </c>
    </row>
    <row r="4045" spans="1:5" hidden="1" x14ac:dyDescent="0.3">
      <c r="A4045" t="e">
        <f ca="1">IF('Семипредметные наборы'!$H85 &gt;=Параметры!$A$2,"{"&amp;'Семипредметные наборы'!A85&amp;", "&amp;'Семипредметные наборы'!B85&amp;", "&amp;'Семипредметные наборы'!C85&amp;", "&amp;'Семипредметные наборы'!E85&amp;", "&amp;'Семипредметные наборы'!F85&amp;", "&amp;'Семипредметные наборы'!G85&amp;"}","")</f>
        <v>#N/A</v>
      </c>
      <c r="B4045" t="e">
        <f ca="1">IF('Семипредметные наборы'!$H85 &gt;=Параметры!$A$2,"{"&amp;'Семипредметные наборы'!D85&amp;"}","")</f>
        <v>#N/A</v>
      </c>
      <c r="C4045" t="e">
        <f ca="1">'Семипредметные наборы'!$H85/COUNT('Список покупок'!$A$2:$A$31)</f>
        <v>#N/A</v>
      </c>
      <c r="D4045" t="e">
        <f ca="1">'Семипредметные наборы'!$H85/INDIRECT(ADDRESS(MATCH(A4045,Таблицы!$AK$3:$AK$212)+1,7,,,Таблицы!$AK$1))</f>
        <v>#N/A</v>
      </c>
      <c r="E4045" s="5" t="e">
        <f t="shared" ca="1" si="63"/>
        <v>#N/A</v>
      </c>
    </row>
    <row r="4046" spans="1:5" hidden="1" x14ac:dyDescent="0.3">
      <c r="A4046" t="e">
        <f ca="1">IF('Семипредметные наборы'!$H86 &gt;=Параметры!$A$2,"{"&amp;'Семипредметные наборы'!A86&amp;", "&amp;'Семипредметные наборы'!B86&amp;", "&amp;'Семипредметные наборы'!C86&amp;", "&amp;'Семипредметные наборы'!E86&amp;", "&amp;'Семипредметные наборы'!F86&amp;", "&amp;'Семипредметные наборы'!G86&amp;"}","")</f>
        <v>#N/A</v>
      </c>
      <c r="B4046" t="e">
        <f ca="1">IF('Семипредметные наборы'!$H86 &gt;=Параметры!$A$2,"{"&amp;'Семипредметные наборы'!D86&amp;"}","")</f>
        <v>#N/A</v>
      </c>
      <c r="C4046" t="e">
        <f ca="1">'Семипредметные наборы'!$H86/COUNT('Список покупок'!$A$2:$A$31)</f>
        <v>#N/A</v>
      </c>
      <c r="D4046" t="e">
        <f ca="1">'Семипредметные наборы'!$H86/INDIRECT(ADDRESS(MATCH(A4046,Таблицы!$AK$3:$AK$212)+1,7,,,Таблицы!$AK$1))</f>
        <v>#N/A</v>
      </c>
      <c r="E4046" s="5" t="e">
        <f t="shared" ca="1" si="63"/>
        <v>#N/A</v>
      </c>
    </row>
    <row r="4047" spans="1:5" hidden="1" x14ac:dyDescent="0.3">
      <c r="A4047" t="e">
        <f ca="1">IF('Семипредметные наборы'!$H87 &gt;=Параметры!$A$2,"{"&amp;'Семипредметные наборы'!A87&amp;", "&amp;'Семипредметные наборы'!B87&amp;", "&amp;'Семипредметные наборы'!C87&amp;", "&amp;'Семипредметные наборы'!E87&amp;", "&amp;'Семипредметные наборы'!F87&amp;", "&amp;'Семипредметные наборы'!G87&amp;"}","")</f>
        <v>#N/A</v>
      </c>
      <c r="B4047" t="e">
        <f ca="1">IF('Семипредметные наборы'!$H87 &gt;=Параметры!$A$2,"{"&amp;'Семипредметные наборы'!D87&amp;"}","")</f>
        <v>#N/A</v>
      </c>
      <c r="C4047" t="e">
        <f ca="1">'Семипредметные наборы'!$H87/COUNT('Список покупок'!$A$2:$A$31)</f>
        <v>#N/A</v>
      </c>
      <c r="D4047" t="e">
        <f ca="1">'Семипредметные наборы'!$H87/INDIRECT(ADDRESS(MATCH(A4047,Таблицы!$AK$3:$AK$212)+1,7,,,Таблицы!$AK$1))</f>
        <v>#N/A</v>
      </c>
      <c r="E4047" s="5" t="e">
        <f t="shared" ca="1" si="63"/>
        <v>#N/A</v>
      </c>
    </row>
    <row r="4048" spans="1:5" hidden="1" x14ac:dyDescent="0.3">
      <c r="A4048" t="e">
        <f ca="1">IF('Семипредметные наборы'!$H88 &gt;=Параметры!$A$2,"{"&amp;'Семипредметные наборы'!A88&amp;", "&amp;'Семипредметные наборы'!B88&amp;", "&amp;'Семипредметные наборы'!C88&amp;", "&amp;'Семипредметные наборы'!E88&amp;", "&amp;'Семипредметные наборы'!F88&amp;", "&amp;'Семипредметные наборы'!G88&amp;"}","")</f>
        <v>#N/A</v>
      </c>
      <c r="B4048" t="e">
        <f ca="1">IF('Семипредметные наборы'!$H88 &gt;=Параметры!$A$2,"{"&amp;'Семипредметные наборы'!D88&amp;"}","")</f>
        <v>#N/A</v>
      </c>
      <c r="C4048" t="e">
        <f ca="1">'Семипредметные наборы'!$H88/COUNT('Список покупок'!$A$2:$A$31)</f>
        <v>#N/A</v>
      </c>
      <c r="D4048" t="e">
        <f ca="1">'Семипредметные наборы'!$H88/INDIRECT(ADDRESS(MATCH(A4048,Таблицы!$AK$3:$AK$212)+1,7,,,Таблицы!$AK$1))</f>
        <v>#N/A</v>
      </c>
      <c r="E4048" s="5" t="e">
        <f t="shared" ca="1" si="63"/>
        <v>#N/A</v>
      </c>
    </row>
    <row r="4049" spans="1:5" hidden="1" x14ac:dyDescent="0.3">
      <c r="A4049" t="e">
        <f ca="1">IF('Семипредметные наборы'!$H89 &gt;=Параметры!$A$2,"{"&amp;'Семипредметные наборы'!A89&amp;", "&amp;'Семипредметные наборы'!B89&amp;", "&amp;'Семипредметные наборы'!C89&amp;", "&amp;'Семипредметные наборы'!E89&amp;", "&amp;'Семипредметные наборы'!F89&amp;", "&amp;'Семипредметные наборы'!G89&amp;"}","")</f>
        <v>#N/A</v>
      </c>
      <c r="B4049" t="e">
        <f ca="1">IF('Семипредметные наборы'!$H89 &gt;=Параметры!$A$2,"{"&amp;'Семипредметные наборы'!D89&amp;"}","")</f>
        <v>#N/A</v>
      </c>
      <c r="C4049" t="e">
        <f ca="1">'Семипредметные наборы'!$H89/COUNT('Список покупок'!$A$2:$A$31)</f>
        <v>#N/A</v>
      </c>
      <c r="D4049" t="e">
        <f ca="1">'Семипредметные наборы'!$H89/INDIRECT(ADDRESS(MATCH(A4049,Таблицы!$AK$3:$AK$212)+1,7,,,Таблицы!$AK$1))</f>
        <v>#N/A</v>
      </c>
      <c r="E4049" s="5" t="e">
        <f t="shared" ca="1" si="63"/>
        <v>#N/A</v>
      </c>
    </row>
    <row r="4050" spans="1:5" hidden="1" x14ac:dyDescent="0.3">
      <c r="A4050" t="e">
        <f ca="1">IF('Семипредметные наборы'!$H90 &gt;=Параметры!$A$2,"{"&amp;'Семипредметные наборы'!A90&amp;", "&amp;'Семипредметные наборы'!B90&amp;", "&amp;'Семипредметные наборы'!C90&amp;", "&amp;'Семипредметные наборы'!E90&amp;", "&amp;'Семипредметные наборы'!F90&amp;", "&amp;'Семипредметные наборы'!G90&amp;"}","")</f>
        <v>#N/A</v>
      </c>
      <c r="B4050" t="e">
        <f ca="1">IF('Семипредметные наборы'!$H90 &gt;=Параметры!$A$2,"{"&amp;'Семипредметные наборы'!D90&amp;"}","")</f>
        <v>#N/A</v>
      </c>
      <c r="C4050" t="e">
        <f ca="1">'Семипредметные наборы'!$H90/COUNT('Список покупок'!$A$2:$A$31)</f>
        <v>#N/A</v>
      </c>
      <c r="D4050" t="e">
        <f ca="1">'Семипредметные наборы'!$H90/INDIRECT(ADDRESS(MATCH(A4050,Таблицы!$AK$3:$AK$212)+1,7,,,Таблицы!$AK$1))</f>
        <v>#N/A</v>
      </c>
      <c r="E4050" s="5" t="e">
        <f t="shared" ca="1" si="63"/>
        <v>#N/A</v>
      </c>
    </row>
    <row r="4051" spans="1:5" hidden="1" x14ac:dyDescent="0.3">
      <c r="A4051" t="e">
        <f ca="1">IF('Семипредметные наборы'!$H91 &gt;=Параметры!$A$2,"{"&amp;'Семипредметные наборы'!A91&amp;", "&amp;'Семипредметные наборы'!B91&amp;", "&amp;'Семипредметные наборы'!C91&amp;", "&amp;'Семипредметные наборы'!E91&amp;", "&amp;'Семипредметные наборы'!F91&amp;", "&amp;'Семипредметные наборы'!G91&amp;"}","")</f>
        <v>#N/A</v>
      </c>
      <c r="B4051" t="e">
        <f ca="1">IF('Семипредметные наборы'!$H91 &gt;=Параметры!$A$2,"{"&amp;'Семипредметные наборы'!D91&amp;"}","")</f>
        <v>#N/A</v>
      </c>
      <c r="C4051" t="e">
        <f ca="1">'Семипредметные наборы'!$H91/COUNT('Список покупок'!$A$2:$A$31)</f>
        <v>#N/A</v>
      </c>
      <c r="D4051" t="e">
        <f ca="1">'Семипредметные наборы'!$H91/INDIRECT(ADDRESS(MATCH(A4051,Таблицы!$AK$3:$AK$212)+1,7,,,Таблицы!$AK$1))</f>
        <v>#N/A</v>
      </c>
      <c r="E4051" s="5" t="e">
        <f t="shared" ca="1" si="63"/>
        <v>#N/A</v>
      </c>
    </row>
    <row r="4052" spans="1:5" hidden="1" x14ac:dyDescent="0.3">
      <c r="A4052" t="e">
        <f ca="1">IF('Семипредметные наборы'!$H92 &gt;=Параметры!$A$2,"{"&amp;'Семипредметные наборы'!A92&amp;", "&amp;'Семипредметные наборы'!B92&amp;", "&amp;'Семипредметные наборы'!C92&amp;", "&amp;'Семипредметные наборы'!E92&amp;", "&amp;'Семипредметные наборы'!F92&amp;", "&amp;'Семипредметные наборы'!G92&amp;"}","")</f>
        <v>#N/A</v>
      </c>
      <c r="B4052" t="e">
        <f ca="1">IF('Семипредметные наборы'!$H92 &gt;=Параметры!$A$2,"{"&amp;'Семипредметные наборы'!D92&amp;"}","")</f>
        <v>#N/A</v>
      </c>
      <c r="C4052" t="e">
        <f ca="1">'Семипредметные наборы'!$H92/COUNT('Список покупок'!$A$2:$A$31)</f>
        <v>#N/A</v>
      </c>
      <c r="D4052" t="e">
        <f ca="1">'Семипредметные наборы'!$H92/INDIRECT(ADDRESS(MATCH(A4052,Таблицы!$AK$3:$AK$212)+1,7,,,Таблицы!$AK$1))</f>
        <v>#N/A</v>
      </c>
      <c r="E4052" s="5" t="e">
        <f t="shared" ca="1" si="63"/>
        <v>#N/A</v>
      </c>
    </row>
    <row r="4053" spans="1:5" hidden="1" x14ac:dyDescent="0.3">
      <c r="A4053" t="e">
        <f ca="1">IF('Семипредметные наборы'!$H93 &gt;=Параметры!$A$2,"{"&amp;'Семипредметные наборы'!A93&amp;", "&amp;'Семипредметные наборы'!B93&amp;", "&amp;'Семипредметные наборы'!C93&amp;", "&amp;'Семипредметные наборы'!E93&amp;", "&amp;'Семипредметные наборы'!F93&amp;", "&amp;'Семипредметные наборы'!G93&amp;"}","")</f>
        <v>#N/A</v>
      </c>
      <c r="B4053" t="e">
        <f ca="1">IF('Семипредметные наборы'!$H93 &gt;=Параметры!$A$2,"{"&amp;'Семипредметные наборы'!D93&amp;"}","")</f>
        <v>#N/A</v>
      </c>
      <c r="C4053" t="e">
        <f ca="1">'Семипредметные наборы'!$H93/COUNT('Список покупок'!$A$2:$A$31)</f>
        <v>#N/A</v>
      </c>
      <c r="D4053" t="e">
        <f ca="1">'Семипредметные наборы'!$H93/INDIRECT(ADDRESS(MATCH(A4053,Таблицы!$AK$3:$AK$212)+1,7,,,Таблицы!$AK$1))</f>
        <v>#N/A</v>
      </c>
      <c r="E4053" s="5" t="e">
        <f t="shared" ca="1" si="63"/>
        <v>#N/A</v>
      </c>
    </row>
    <row r="4054" spans="1:5" hidden="1" x14ac:dyDescent="0.3">
      <c r="A4054" t="e">
        <f ca="1">IF('Семипредметные наборы'!$H94 &gt;=Параметры!$A$2,"{"&amp;'Семипредметные наборы'!A94&amp;", "&amp;'Семипредметные наборы'!B94&amp;", "&amp;'Семипредметные наборы'!C94&amp;", "&amp;'Семипредметные наборы'!E94&amp;", "&amp;'Семипредметные наборы'!F94&amp;", "&amp;'Семипредметные наборы'!G94&amp;"}","")</f>
        <v>#N/A</v>
      </c>
      <c r="B4054" t="e">
        <f ca="1">IF('Семипредметные наборы'!$H94 &gt;=Параметры!$A$2,"{"&amp;'Семипредметные наборы'!D94&amp;"}","")</f>
        <v>#N/A</v>
      </c>
      <c r="C4054" t="e">
        <f ca="1">'Семипредметные наборы'!$H94/COUNT('Список покупок'!$A$2:$A$31)</f>
        <v>#N/A</v>
      </c>
      <c r="D4054" t="e">
        <f ca="1">'Семипредметные наборы'!$H94/INDIRECT(ADDRESS(MATCH(A4054,Таблицы!$AK$3:$AK$212)+1,7,,,Таблицы!$AK$1))</f>
        <v>#N/A</v>
      </c>
      <c r="E4054" s="5" t="e">
        <f t="shared" ca="1" si="63"/>
        <v>#N/A</v>
      </c>
    </row>
    <row r="4055" spans="1:5" hidden="1" x14ac:dyDescent="0.3">
      <c r="A4055" t="e">
        <f ca="1">IF('Семипредметные наборы'!$H95 &gt;=Параметры!$A$2,"{"&amp;'Семипредметные наборы'!A95&amp;", "&amp;'Семипредметные наборы'!B95&amp;", "&amp;'Семипредметные наборы'!C95&amp;", "&amp;'Семипредметные наборы'!E95&amp;", "&amp;'Семипредметные наборы'!F95&amp;", "&amp;'Семипредметные наборы'!G95&amp;"}","")</f>
        <v>#N/A</v>
      </c>
      <c r="B4055" t="e">
        <f ca="1">IF('Семипредметные наборы'!$H95 &gt;=Параметры!$A$2,"{"&amp;'Семипредметные наборы'!D95&amp;"}","")</f>
        <v>#N/A</v>
      </c>
      <c r="C4055" t="e">
        <f ca="1">'Семипредметные наборы'!$H95/COUNT('Список покупок'!$A$2:$A$31)</f>
        <v>#N/A</v>
      </c>
      <c r="D4055" t="e">
        <f ca="1">'Семипредметные наборы'!$H95/INDIRECT(ADDRESS(MATCH(A4055,Таблицы!$AK$3:$AK$212)+1,7,,,Таблицы!$AK$1))</f>
        <v>#N/A</v>
      </c>
      <c r="E4055" s="5" t="e">
        <f t="shared" ca="1" si="63"/>
        <v>#N/A</v>
      </c>
    </row>
    <row r="4056" spans="1:5" hidden="1" x14ac:dyDescent="0.3">
      <c r="A4056" t="e">
        <f ca="1">IF('Семипредметные наборы'!$H96 &gt;=Параметры!$A$2,"{"&amp;'Семипредметные наборы'!A96&amp;", "&amp;'Семипредметные наборы'!B96&amp;", "&amp;'Семипредметные наборы'!C96&amp;", "&amp;'Семипредметные наборы'!E96&amp;", "&amp;'Семипредметные наборы'!F96&amp;", "&amp;'Семипредметные наборы'!G96&amp;"}","")</f>
        <v>#N/A</v>
      </c>
      <c r="B4056" t="e">
        <f ca="1">IF('Семипредметные наборы'!$H96 &gt;=Параметры!$A$2,"{"&amp;'Семипредметные наборы'!D96&amp;"}","")</f>
        <v>#N/A</v>
      </c>
      <c r="C4056" t="e">
        <f ca="1">'Семипредметные наборы'!$H96/COUNT('Список покупок'!$A$2:$A$31)</f>
        <v>#N/A</v>
      </c>
      <c r="D4056" t="e">
        <f ca="1">'Семипредметные наборы'!$H96/INDIRECT(ADDRESS(MATCH(A4056,Таблицы!$AK$3:$AK$212)+1,7,,,Таблицы!$AK$1))</f>
        <v>#N/A</v>
      </c>
      <c r="E4056" s="5" t="e">
        <f t="shared" ca="1" si="63"/>
        <v>#N/A</v>
      </c>
    </row>
    <row r="4057" spans="1:5" hidden="1" x14ac:dyDescent="0.3">
      <c r="A4057" t="e">
        <f ca="1">IF('Семипредметные наборы'!$H97 &gt;=Параметры!$A$2,"{"&amp;'Семипредметные наборы'!A97&amp;", "&amp;'Семипредметные наборы'!B97&amp;", "&amp;'Семипредметные наборы'!C97&amp;", "&amp;'Семипредметные наборы'!E97&amp;", "&amp;'Семипредметные наборы'!F97&amp;", "&amp;'Семипредметные наборы'!G97&amp;"}","")</f>
        <v>#N/A</v>
      </c>
      <c r="B4057" t="e">
        <f ca="1">IF('Семипредметные наборы'!$H97 &gt;=Параметры!$A$2,"{"&amp;'Семипредметные наборы'!D97&amp;"}","")</f>
        <v>#N/A</v>
      </c>
      <c r="C4057" t="e">
        <f ca="1">'Семипредметные наборы'!$H97/COUNT('Список покупок'!$A$2:$A$31)</f>
        <v>#N/A</v>
      </c>
      <c r="D4057" t="e">
        <f ca="1">'Семипредметные наборы'!$H97/INDIRECT(ADDRESS(MATCH(A4057,Таблицы!$AK$3:$AK$212)+1,7,,,Таблицы!$AK$1))</f>
        <v>#N/A</v>
      </c>
      <c r="E4057" s="5" t="e">
        <f t="shared" ca="1" si="63"/>
        <v>#N/A</v>
      </c>
    </row>
    <row r="4058" spans="1:5" hidden="1" x14ac:dyDescent="0.3">
      <c r="A4058" t="e">
        <f ca="1">IF('Семипредметные наборы'!$H98 &gt;=Параметры!$A$2,"{"&amp;'Семипредметные наборы'!A98&amp;", "&amp;'Семипредметные наборы'!B98&amp;", "&amp;'Семипредметные наборы'!C98&amp;", "&amp;'Семипредметные наборы'!E98&amp;", "&amp;'Семипредметные наборы'!F98&amp;", "&amp;'Семипредметные наборы'!G98&amp;"}","")</f>
        <v>#N/A</v>
      </c>
      <c r="B4058" t="e">
        <f ca="1">IF('Семипредметные наборы'!$H98 &gt;=Параметры!$A$2,"{"&amp;'Семипредметные наборы'!D98&amp;"}","")</f>
        <v>#N/A</v>
      </c>
      <c r="C4058" t="e">
        <f ca="1">'Семипредметные наборы'!$H98/COUNT('Список покупок'!$A$2:$A$31)</f>
        <v>#N/A</v>
      </c>
      <c r="D4058" t="e">
        <f ca="1">'Семипредметные наборы'!$H98/INDIRECT(ADDRESS(MATCH(A4058,Таблицы!$AK$3:$AK$212)+1,7,,,Таблицы!$AK$1))</f>
        <v>#N/A</v>
      </c>
      <c r="E4058" s="5" t="e">
        <f t="shared" ca="1" si="63"/>
        <v>#N/A</v>
      </c>
    </row>
    <row r="4059" spans="1:5" hidden="1" x14ac:dyDescent="0.3">
      <c r="A4059" t="e">
        <f ca="1">IF('Семипредметные наборы'!$H99 &gt;=Параметры!$A$2,"{"&amp;'Семипредметные наборы'!A99&amp;", "&amp;'Семипредметные наборы'!B99&amp;", "&amp;'Семипредметные наборы'!C99&amp;", "&amp;'Семипредметные наборы'!E99&amp;", "&amp;'Семипредметные наборы'!F99&amp;", "&amp;'Семипредметные наборы'!G99&amp;"}","")</f>
        <v>#N/A</v>
      </c>
      <c r="B4059" t="e">
        <f ca="1">IF('Семипредметные наборы'!$H99 &gt;=Параметры!$A$2,"{"&amp;'Семипредметные наборы'!D99&amp;"}","")</f>
        <v>#N/A</v>
      </c>
      <c r="C4059" t="e">
        <f ca="1">'Семипредметные наборы'!$H99/COUNT('Список покупок'!$A$2:$A$31)</f>
        <v>#N/A</v>
      </c>
      <c r="D4059" t="e">
        <f ca="1">'Семипредметные наборы'!$H99/INDIRECT(ADDRESS(MATCH(A4059,Таблицы!$AK$3:$AK$212)+1,7,,,Таблицы!$AK$1))</f>
        <v>#N/A</v>
      </c>
      <c r="E4059" s="5" t="e">
        <f t="shared" ca="1" si="63"/>
        <v>#N/A</v>
      </c>
    </row>
    <row r="4060" spans="1:5" hidden="1" x14ac:dyDescent="0.3">
      <c r="A4060" t="e">
        <f ca="1">IF('Семипредметные наборы'!$H100 &gt;=Параметры!$A$2,"{"&amp;'Семипредметные наборы'!A100&amp;", "&amp;'Семипредметные наборы'!B100&amp;", "&amp;'Семипредметные наборы'!C100&amp;", "&amp;'Семипредметные наборы'!E100&amp;", "&amp;'Семипредметные наборы'!F100&amp;", "&amp;'Семипредметные наборы'!G100&amp;"}","")</f>
        <v>#N/A</v>
      </c>
      <c r="B4060" t="e">
        <f ca="1">IF('Семипредметные наборы'!$H100 &gt;=Параметры!$A$2,"{"&amp;'Семипредметные наборы'!D100&amp;"}","")</f>
        <v>#N/A</v>
      </c>
      <c r="C4060" t="e">
        <f ca="1">'Семипредметные наборы'!$H100/COUNT('Список покупок'!$A$2:$A$31)</f>
        <v>#N/A</v>
      </c>
      <c r="D4060" t="e">
        <f ca="1">'Семипредметные наборы'!$H100/INDIRECT(ADDRESS(MATCH(A4060,Таблицы!$AK$3:$AK$212)+1,7,,,Таблицы!$AK$1))</f>
        <v>#N/A</v>
      </c>
      <c r="E4060" s="5" t="e">
        <f t="shared" ca="1" si="63"/>
        <v>#N/A</v>
      </c>
    </row>
    <row r="4061" spans="1:5" hidden="1" x14ac:dyDescent="0.3">
      <c r="A4061" t="e">
        <f ca="1">IF('Семипредметные наборы'!$H101 &gt;=Параметры!$A$2,"{"&amp;'Семипредметные наборы'!A101&amp;", "&amp;'Семипредметные наборы'!B101&amp;", "&amp;'Семипредметные наборы'!C101&amp;", "&amp;'Семипредметные наборы'!E101&amp;", "&amp;'Семипредметные наборы'!F101&amp;", "&amp;'Семипредметные наборы'!G101&amp;"}","")</f>
        <v>#N/A</v>
      </c>
      <c r="B4061" t="e">
        <f ca="1">IF('Семипредметные наборы'!$H101 &gt;=Параметры!$A$2,"{"&amp;'Семипредметные наборы'!D101&amp;"}","")</f>
        <v>#N/A</v>
      </c>
      <c r="C4061" t="e">
        <f ca="1">'Семипредметные наборы'!$H101/COUNT('Список покупок'!$A$2:$A$31)</f>
        <v>#N/A</v>
      </c>
      <c r="D4061" t="e">
        <f ca="1">'Семипредметные наборы'!$H101/INDIRECT(ADDRESS(MATCH(A4061,Таблицы!$AK$3:$AK$212)+1,7,,,Таблицы!$AK$1))</f>
        <v>#N/A</v>
      </c>
      <c r="E4061" s="5" t="e">
        <f t="shared" ca="1" si="63"/>
        <v>#N/A</v>
      </c>
    </row>
    <row r="4062" spans="1:5" hidden="1" x14ac:dyDescent="0.3">
      <c r="A4062" t="e">
        <f ca="1">IF('Семипредметные наборы'!$H102 &gt;=Параметры!$A$2,"{"&amp;'Семипредметные наборы'!A102&amp;", "&amp;'Семипредметные наборы'!B102&amp;", "&amp;'Семипредметные наборы'!C102&amp;", "&amp;'Семипредметные наборы'!E102&amp;", "&amp;'Семипредметные наборы'!F102&amp;", "&amp;'Семипредметные наборы'!G102&amp;"}","")</f>
        <v>#N/A</v>
      </c>
      <c r="B4062" t="e">
        <f ca="1">IF('Семипредметные наборы'!$H102 &gt;=Параметры!$A$2,"{"&amp;'Семипредметные наборы'!D102&amp;"}","")</f>
        <v>#N/A</v>
      </c>
      <c r="C4062" t="e">
        <f ca="1">'Семипредметные наборы'!$H102/COUNT('Список покупок'!$A$2:$A$31)</f>
        <v>#N/A</v>
      </c>
      <c r="D4062" t="e">
        <f ca="1">'Семипредметные наборы'!$H102/INDIRECT(ADDRESS(MATCH(A4062,Таблицы!$AK$3:$AK$212)+1,7,,,Таблицы!$AK$1))</f>
        <v>#N/A</v>
      </c>
      <c r="E4062" s="5" t="e">
        <f t="shared" ca="1" si="63"/>
        <v>#N/A</v>
      </c>
    </row>
    <row r="4063" spans="1:5" hidden="1" x14ac:dyDescent="0.3">
      <c r="A4063" t="e">
        <f ca="1">IF('Семипредметные наборы'!$H103 &gt;=Параметры!$A$2,"{"&amp;'Семипредметные наборы'!A103&amp;", "&amp;'Семипредметные наборы'!B103&amp;", "&amp;'Семипредметные наборы'!C103&amp;", "&amp;'Семипредметные наборы'!E103&amp;", "&amp;'Семипредметные наборы'!F103&amp;", "&amp;'Семипредметные наборы'!G103&amp;"}","")</f>
        <v>#N/A</v>
      </c>
      <c r="B4063" t="e">
        <f ca="1">IF('Семипредметные наборы'!$H103 &gt;=Параметры!$A$2,"{"&amp;'Семипредметные наборы'!D103&amp;"}","")</f>
        <v>#N/A</v>
      </c>
      <c r="C4063" t="e">
        <f ca="1">'Семипредметные наборы'!$H103/COUNT('Список покупок'!$A$2:$A$31)</f>
        <v>#N/A</v>
      </c>
      <c r="D4063" t="e">
        <f ca="1">'Семипредметные наборы'!$H103/INDIRECT(ADDRESS(MATCH(A4063,Таблицы!$AK$3:$AK$212)+1,7,,,Таблицы!$AK$1))</f>
        <v>#N/A</v>
      </c>
      <c r="E4063" s="5" t="e">
        <f t="shared" ca="1" si="63"/>
        <v>#N/A</v>
      </c>
    </row>
    <row r="4064" spans="1:5" hidden="1" x14ac:dyDescent="0.3">
      <c r="A4064" t="e">
        <f ca="1">IF('Семипредметные наборы'!$H104 &gt;=Параметры!$A$2,"{"&amp;'Семипредметные наборы'!A104&amp;", "&amp;'Семипредметные наборы'!B104&amp;", "&amp;'Семипредметные наборы'!C104&amp;", "&amp;'Семипредметные наборы'!E104&amp;", "&amp;'Семипредметные наборы'!F104&amp;", "&amp;'Семипредметные наборы'!G104&amp;"}","")</f>
        <v>#N/A</v>
      </c>
      <c r="B4064" t="e">
        <f ca="1">IF('Семипредметные наборы'!$H104 &gt;=Параметры!$A$2,"{"&amp;'Семипредметные наборы'!D104&amp;"}","")</f>
        <v>#N/A</v>
      </c>
      <c r="C4064" t="e">
        <f ca="1">'Семипредметные наборы'!$H104/COUNT('Список покупок'!$A$2:$A$31)</f>
        <v>#N/A</v>
      </c>
      <c r="D4064" t="e">
        <f ca="1">'Семипредметные наборы'!$H104/INDIRECT(ADDRESS(MATCH(A4064,Таблицы!$AK$3:$AK$212)+1,7,,,Таблицы!$AK$1))</f>
        <v>#N/A</v>
      </c>
      <c r="E4064" s="5" t="e">
        <f t="shared" ca="1" si="63"/>
        <v>#N/A</v>
      </c>
    </row>
    <row r="4065" spans="1:5" hidden="1" x14ac:dyDescent="0.3">
      <c r="A4065" t="e">
        <f ca="1">IF('Семипредметные наборы'!$H105 &gt;=Параметры!$A$2,"{"&amp;'Семипредметные наборы'!A105&amp;", "&amp;'Семипредметные наборы'!B105&amp;", "&amp;'Семипредметные наборы'!C105&amp;", "&amp;'Семипредметные наборы'!E105&amp;", "&amp;'Семипредметные наборы'!F105&amp;", "&amp;'Семипредметные наборы'!G105&amp;"}","")</f>
        <v>#N/A</v>
      </c>
      <c r="B4065" t="e">
        <f ca="1">IF('Семипредметные наборы'!$H105 &gt;=Параметры!$A$2,"{"&amp;'Семипредметные наборы'!D105&amp;"}","")</f>
        <v>#N/A</v>
      </c>
      <c r="C4065" t="e">
        <f ca="1">'Семипредметные наборы'!$H105/COUNT('Список покупок'!$A$2:$A$31)</f>
        <v>#N/A</v>
      </c>
      <c r="D4065" t="e">
        <f ca="1">'Семипредметные наборы'!$H105/INDIRECT(ADDRESS(MATCH(A4065,Таблицы!$AK$3:$AK$212)+1,7,,,Таблицы!$AK$1))</f>
        <v>#N/A</v>
      </c>
      <c r="E4065" s="5" t="e">
        <f t="shared" ca="1" si="63"/>
        <v>#N/A</v>
      </c>
    </row>
    <row r="4066" spans="1:5" hidden="1" x14ac:dyDescent="0.3">
      <c r="A4066" t="e">
        <f ca="1">IF('Семипредметные наборы'!$H106 &gt;=Параметры!$A$2,"{"&amp;'Семипредметные наборы'!A106&amp;", "&amp;'Семипредметные наборы'!B106&amp;", "&amp;'Семипредметные наборы'!C106&amp;", "&amp;'Семипредметные наборы'!E106&amp;", "&amp;'Семипредметные наборы'!F106&amp;", "&amp;'Семипредметные наборы'!G106&amp;"}","")</f>
        <v>#N/A</v>
      </c>
      <c r="B4066" t="e">
        <f ca="1">IF('Семипредметные наборы'!$H106 &gt;=Параметры!$A$2,"{"&amp;'Семипредметные наборы'!D106&amp;"}","")</f>
        <v>#N/A</v>
      </c>
      <c r="C4066" t="e">
        <f ca="1">'Семипредметные наборы'!$H106/COUNT('Список покупок'!$A$2:$A$31)</f>
        <v>#N/A</v>
      </c>
      <c r="D4066" t="e">
        <f ca="1">'Семипредметные наборы'!$H106/INDIRECT(ADDRESS(MATCH(A4066,Таблицы!$AK$3:$AK$212)+1,7,,,Таблицы!$AK$1))</f>
        <v>#N/A</v>
      </c>
      <c r="E4066" s="5" t="e">
        <f t="shared" ca="1" si="63"/>
        <v>#N/A</v>
      </c>
    </row>
    <row r="4067" spans="1:5" hidden="1" x14ac:dyDescent="0.3">
      <c r="A4067" t="e">
        <f ca="1">IF('Семипредметные наборы'!$H107 &gt;=Параметры!$A$2,"{"&amp;'Семипредметные наборы'!A107&amp;", "&amp;'Семипредметные наборы'!B107&amp;", "&amp;'Семипредметные наборы'!C107&amp;", "&amp;'Семипредметные наборы'!E107&amp;", "&amp;'Семипредметные наборы'!F107&amp;", "&amp;'Семипредметные наборы'!G107&amp;"}","")</f>
        <v>#N/A</v>
      </c>
      <c r="B4067" t="e">
        <f ca="1">IF('Семипредметные наборы'!$H107 &gt;=Параметры!$A$2,"{"&amp;'Семипредметные наборы'!D107&amp;"}","")</f>
        <v>#N/A</v>
      </c>
      <c r="C4067" t="e">
        <f ca="1">'Семипредметные наборы'!$H107/COUNT('Список покупок'!$A$2:$A$31)</f>
        <v>#N/A</v>
      </c>
      <c r="D4067" t="e">
        <f ca="1">'Семипредметные наборы'!$H107/INDIRECT(ADDRESS(MATCH(A4067,Таблицы!$AK$3:$AK$212)+1,7,,,Таблицы!$AK$1))</f>
        <v>#N/A</v>
      </c>
      <c r="E4067" s="5" t="e">
        <f t="shared" ca="1" si="63"/>
        <v>#N/A</v>
      </c>
    </row>
    <row r="4068" spans="1:5" hidden="1" x14ac:dyDescent="0.3">
      <c r="A4068" t="e">
        <f ca="1">IF('Семипредметные наборы'!$H108 &gt;=Параметры!$A$2,"{"&amp;'Семипредметные наборы'!A108&amp;", "&amp;'Семипредметные наборы'!B108&amp;", "&amp;'Семипредметные наборы'!C108&amp;", "&amp;'Семипредметные наборы'!E108&amp;", "&amp;'Семипредметные наборы'!F108&amp;", "&amp;'Семипредметные наборы'!G108&amp;"}","")</f>
        <v>#N/A</v>
      </c>
      <c r="B4068" t="e">
        <f ca="1">IF('Семипредметные наборы'!$H108 &gt;=Параметры!$A$2,"{"&amp;'Семипредметные наборы'!D108&amp;"}","")</f>
        <v>#N/A</v>
      </c>
      <c r="C4068" t="e">
        <f ca="1">'Семипредметные наборы'!$H108/COUNT('Список покупок'!$A$2:$A$31)</f>
        <v>#N/A</v>
      </c>
      <c r="D4068" t="e">
        <f ca="1">'Семипредметные наборы'!$H108/INDIRECT(ADDRESS(MATCH(A4068,Таблицы!$AK$3:$AK$212)+1,7,,,Таблицы!$AK$1))</f>
        <v>#N/A</v>
      </c>
      <c r="E4068" s="5" t="e">
        <f t="shared" ca="1" si="63"/>
        <v>#N/A</v>
      </c>
    </row>
    <row r="4069" spans="1:5" hidden="1" x14ac:dyDescent="0.3">
      <c r="A4069" t="e">
        <f ca="1">IF('Семипредметные наборы'!$H109 &gt;=Параметры!$A$2,"{"&amp;'Семипредметные наборы'!A109&amp;", "&amp;'Семипредметные наборы'!B109&amp;", "&amp;'Семипредметные наборы'!C109&amp;", "&amp;'Семипредметные наборы'!E109&amp;", "&amp;'Семипредметные наборы'!F109&amp;", "&amp;'Семипредметные наборы'!G109&amp;"}","")</f>
        <v>#N/A</v>
      </c>
      <c r="B4069" t="e">
        <f ca="1">IF('Семипредметные наборы'!$H109 &gt;=Параметры!$A$2,"{"&amp;'Семипредметные наборы'!D109&amp;"}","")</f>
        <v>#N/A</v>
      </c>
      <c r="C4069" t="e">
        <f ca="1">'Семипредметные наборы'!$H109/COUNT('Список покупок'!$A$2:$A$31)</f>
        <v>#N/A</v>
      </c>
      <c r="D4069" t="e">
        <f ca="1">'Семипредметные наборы'!$H109/INDIRECT(ADDRESS(MATCH(A4069,Таблицы!$AK$3:$AK$212)+1,7,,,Таблицы!$AK$1))</f>
        <v>#N/A</v>
      </c>
      <c r="E4069" s="5" t="e">
        <f t="shared" ca="1" si="63"/>
        <v>#N/A</v>
      </c>
    </row>
    <row r="4070" spans="1:5" hidden="1" x14ac:dyDescent="0.3">
      <c r="A4070" t="e">
        <f ca="1">IF('Семипредметные наборы'!$H110 &gt;=Параметры!$A$2,"{"&amp;'Семипредметные наборы'!A110&amp;", "&amp;'Семипредметные наборы'!B110&amp;", "&amp;'Семипредметные наборы'!C110&amp;", "&amp;'Семипредметные наборы'!E110&amp;", "&amp;'Семипредметные наборы'!F110&amp;", "&amp;'Семипредметные наборы'!G110&amp;"}","")</f>
        <v>#N/A</v>
      </c>
      <c r="B4070" t="e">
        <f ca="1">IF('Семипредметные наборы'!$H110 &gt;=Параметры!$A$2,"{"&amp;'Семипредметные наборы'!D110&amp;"}","")</f>
        <v>#N/A</v>
      </c>
      <c r="C4070" t="e">
        <f ca="1">'Семипредметные наборы'!$H110/COUNT('Список покупок'!$A$2:$A$31)</f>
        <v>#N/A</v>
      </c>
      <c r="D4070" t="e">
        <f ca="1">'Семипредметные наборы'!$H110/INDIRECT(ADDRESS(MATCH(A4070,Таблицы!$AK$3:$AK$212)+1,7,,,Таблицы!$AK$1))</f>
        <v>#N/A</v>
      </c>
      <c r="E4070" s="5" t="e">
        <f t="shared" ca="1" si="63"/>
        <v>#N/A</v>
      </c>
    </row>
    <row r="4071" spans="1:5" hidden="1" x14ac:dyDescent="0.3">
      <c r="A4071" t="e">
        <f ca="1">IF('Семипредметные наборы'!$H111 &gt;=Параметры!$A$2,"{"&amp;'Семипредметные наборы'!A111&amp;", "&amp;'Семипредметные наборы'!B111&amp;", "&amp;'Семипредметные наборы'!C111&amp;", "&amp;'Семипредметные наборы'!E111&amp;", "&amp;'Семипредметные наборы'!F111&amp;", "&amp;'Семипредметные наборы'!G111&amp;"}","")</f>
        <v>#N/A</v>
      </c>
      <c r="B4071" t="e">
        <f ca="1">IF('Семипредметные наборы'!$H111 &gt;=Параметры!$A$2,"{"&amp;'Семипредметные наборы'!D111&amp;"}","")</f>
        <v>#N/A</v>
      </c>
      <c r="C4071" t="e">
        <f ca="1">'Семипредметные наборы'!$H111/COUNT('Список покупок'!$A$2:$A$31)</f>
        <v>#N/A</v>
      </c>
      <c r="D4071" t="e">
        <f ca="1">'Семипредметные наборы'!$H111/INDIRECT(ADDRESS(MATCH(A4071,Таблицы!$AK$3:$AK$212)+1,7,,,Таблицы!$AK$1))</f>
        <v>#N/A</v>
      </c>
      <c r="E4071" s="5" t="e">
        <f t="shared" ca="1" si="63"/>
        <v>#N/A</v>
      </c>
    </row>
    <row r="4072" spans="1:5" hidden="1" x14ac:dyDescent="0.3">
      <c r="A4072" t="e">
        <f ca="1">IF('Семипредметные наборы'!$H112 &gt;=Параметры!$A$2,"{"&amp;'Семипредметные наборы'!A112&amp;", "&amp;'Семипредметные наборы'!B112&amp;", "&amp;'Семипредметные наборы'!C112&amp;", "&amp;'Семипредметные наборы'!E112&amp;", "&amp;'Семипредметные наборы'!F112&amp;", "&amp;'Семипредметные наборы'!G112&amp;"}","")</f>
        <v>#N/A</v>
      </c>
      <c r="B4072" t="e">
        <f ca="1">IF('Семипредметные наборы'!$H112 &gt;=Параметры!$A$2,"{"&amp;'Семипредметные наборы'!D112&amp;"}","")</f>
        <v>#N/A</v>
      </c>
      <c r="C4072" t="e">
        <f ca="1">'Семипредметные наборы'!$H112/COUNT('Список покупок'!$A$2:$A$31)</f>
        <v>#N/A</v>
      </c>
      <c r="D4072" t="e">
        <f ca="1">'Семипредметные наборы'!$H112/INDIRECT(ADDRESS(MATCH(A4072,Таблицы!$AK$3:$AK$212)+1,7,,,Таблицы!$AK$1))</f>
        <v>#N/A</v>
      </c>
      <c r="E4072" s="5" t="e">
        <f t="shared" ca="1" si="63"/>
        <v>#N/A</v>
      </c>
    </row>
    <row r="4073" spans="1:5" hidden="1" x14ac:dyDescent="0.3">
      <c r="A4073" t="e">
        <f ca="1">IF('Семипредметные наборы'!$H113 &gt;=Параметры!$A$2,"{"&amp;'Семипредметные наборы'!A113&amp;", "&amp;'Семипредметные наборы'!B113&amp;", "&amp;'Семипредметные наборы'!C113&amp;", "&amp;'Семипредметные наборы'!E113&amp;", "&amp;'Семипредметные наборы'!F113&amp;", "&amp;'Семипредметные наборы'!G113&amp;"}","")</f>
        <v>#N/A</v>
      </c>
      <c r="B4073" t="e">
        <f ca="1">IF('Семипредметные наборы'!$H113 &gt;=Параметры!$A$2,"{"&amp;'Семипредметные наборы'!D113&amp;"}","")</f>
        <v>#N/A</v>
      </c>
      <c r="C4073" t="e">
        <f ca="1">'Семипредметные наборы'!$H113/COUNT('Список покупок'!$A$2:$A$31)</f>
        <v>#N/A</v>
      </c>
      <c r="D4073" t="e">
        <f ca="1">'Семипредметные наборы'!$H113/INDIRECT(ADDRESS(MATCH(A4073,Таблицы!$AK$3:$AK$212)+1,7,,,Таблицы!$AK$1))</f>
        <v>#N/A</v>
      </c>
      <c r="E4073" s="5" t="e">
        <f t="shared" ca="1" si="63"/>
        <v>#N/A</v>
      </c>
    </row>
    <row r="4074" spans="1:5" hidden="1" x14ac:dyDescent="0.3">
      <c r="A4074" t="e">
        <f ca="1">IF('Семипредметные наборы'!$H114 &gt;=Параметры!$A$2,"{"&amp;'Семипредметные наборы'!A114&amp;", "&amp;'Семипредметные наборы'!B114&amp;", "&amp;'Семипредметные наборы'!C114&amp;", "&amp;'Семипредметные наборы'!E114&amp;", "&amp;'Семипредметные наборы'!F114&amp;", "&amp;'Семипредметные наборы'!G114&amp;"}","")</f>
        <v>#N/A</v>
      </c>
      <c r="B4074" t="e">
        <f ca="1">IF('Семипредметные наборы'!$H114 &gt;=Параметры!$A$2,"{"&amp;'Семипредметные наборы'!D114&amp;"}","")</f>
        <v>#N/A</v>
      </c>
      <c r="C4074" t="e">
        <f ca="1">'Семипредметные наборы'!$H114/COUNT('Список покупок'!$A$2:$A$31)</f>
        <v>#N/A</v>
      </c>
      <c r="D4074" t="e">
        <f ca="1">'Семипредметные наборы'!$H114/INDIRECT(ADDRESS(MATCH(A4074,Таблицы!$AK$3:$AK$212)+1,7,,,Таблицы!$AK$1))</f>
        <v>#N/A</v>
      </c>
      <c r="E4074" s="5" t="e">
        <f t="shared" ca="1" si="63"/>
        <v>#N/A</v>
      </c>
    </row>
    <row r="4075" spans="1:5" hidden="1" x14ac:dyDescent="0.3">
      <c r="A4075" t="e">
        <f ca="1">IF('Семипредметные наборы'!$H115 &gt;=Параметры!$A$2,"{"&amp;'Семипредметные наборы'!A115&amp;", "&amp;'Семипредметные наборы'!B115&amp;", "&amp;'Семипредметные наборы'!C115&amp;", "&amp;'Семипредметные наборы'!E115&amp;", "&amp;'Семипредметные наборы'!F115&amp;", "&amp;'Семипредметные наборы'!G115&amp;"}","")</f>
        <v>#N/A</v>
      </c>
      <c r="B4075" t="e">
        <f ca="1">IF('Семипредметные наборы'!$H115 &gt;=Параметры!$A$2,"{"&amp;'Семипредметные наборы'!D115&amp;"}","")</f>
        <v>#N/A</v>
      </c>
      <c r="C4075" t="e">
        <f ca="1">'Семипредметные наборы'!$H115/COUNT('Список покупок'!$A$2:$A$31)</f>
        <v>#N/A</v>
      </c>
      <c r="D4075" t="e">
        <f ca="1">'Семипредметные наборы'!$H115/INDIRECT(ADDRESS(MATCH(A4075,Таблицы!$AK$3:$AK$212)+1,7,,,Таблицы!$AK$1))</f>
        <v>#N/A</v>
      </c>
      <c r="E4075" s="5" t="e">
        <f t="shared" ca="1" si="63"/>
        <v>#N/A</v>
      </c>
    </row>
    <row r="4076" spans="1:5" hidden="1" x14ac:dyDescent="0.3">
      <c r="A4076" t="e">
        <f ca="1">IF('Семипредметные наборы'!$H116 &gt;=Параметры!$A$2,"{"&amp;'Семипредметные наборы'!A116&amp;", "&amp;'Семипредметные наборы'!B116&amp;", "&amp;'Семипредметные наборы'!C116&amp;", "&amp;'Семипредметные наборы'!E116&amp;", "&amp;'Семипредметные наборы'!F116&amp;", "&amp;'Семипредметные наборы'!G116&amp;"}","")</f>
        <v>#N/A</v>
      </c>
      <c r="B4076" t="e">
        <f ca="1">IF('Семипредметные наборы'!$H116 &gt;=Параметры!$A$2,"{"&amp;'Семипредметные наборы'!D116&amp;"}","")</f>
        <v>#N/A</v>
      </c>
      <c r="C4076" t="e">
        <f ca="1">'Семипредметные наборы'!$H116/COUNT('Список покупок'!$A$2:$A$31)</f>
        <v>#N/A</v>
      </c>
      <c r="D4076" t="e">
        <f ca="1">'Семипредметные наборы'!$H116/INDIRECT(ADDRESS(MATCH(A4076,Таблицы!$AK$3:$AK$212)+1,7,,,Таблицы!$AK$1))</f>
        <v>#N/A</v>
      </c>
      <c r="E4076" s="5" t="e">
        <f t="shared" ca="1" si="63"/>
        <v>#N/A</v>
      </c>
    </row>
    <row r="4077" spans="1:5" hidden="1" x14ac:dyDescent="0.3">
      <c r="A4077" t="e">
        <f ca="1">IF('Семипредметные наборы'!$H117 &gt;=Параметры!$A$2,"{"&amp;'Семипредметные наборы'!A117&amp;", "&amp;'Семипредметные наборы'!B117&amp;", "&amp;'Семипредметные наборы'!C117&amp;", "&amp;'Семипредметные наборы'!E117&amp;", "&amp;'Семипредметные наборы'!F117&amp;", "&amp;'Семипредметные наборы'!G117&amp;"}","")</f>
        <v>#N/A</v>
      </c>
      <c r="B4077" t="e">
        <f ca="1">IF('Семипредметные наборы'!$H117 &gt;=Параметры!$A$2,"{"&amp;'Семипредметные наборы'!D117&amp;"}","")</f>
        <v>#N/A</v>
      </c>
      <c r="C4077" t="e">
        <f ca="1">'Семипредметные наборы'!$H117/COUNT('Список покупок'!$A$2:$A$31)</f>
        <v>#N/A</v>
      </c>
      <c r="D4077" t="e">
        <f ca="1">'Семипредметные наборы'!$H117/INDIRECT(ADDRESS(MATCH(A4077,Таблицы!$AK$3:$AK$212)+1,7,,,Таблицы!$AK$1))</f>
        <v>#N/A</v>
      </c>
      <c r="E4077" s="5" t="e">
        <f t="shared" ca="1" si="63"/>
        <v>#N/A</v>
      </c>
    </row>
    <row r="4078" spans="1:5" hidden="1" x14ac:dyDescent="0.3">
      <c r="A4078" t="e">
        <f ca="1">IF('Семипредметные наборы'!$H118 &gt;=Параметры!$A$2,"{"&amp;'Семипредметные наборы'!A118&amp;", "&amp;'Семипредметные наборы'!B118&amp;", "&amp;'Семипредметные наборы'!C118&amp;", "&amp;'Семипредметные наборы'!E118&amp;", "&amp;'Семипредметные наборы'!F118&amp;", "&amp;'Семипредметные наборы'!G118&amp;"}","")</f>
        <v>#N/A</v>
      </c>
      <c r="B4078" t="e">
        <f ca="1">IF('Семипредметные наборы'!$H118 &gt;=Параметры!$A$2,"{"&amp;'Семипредметные наборы'!D118&amp;"}","")</f>
        <v>#N/A</v>
      </c>
      <c r="C4078" t="e">
        <f ca="1">'Семипредметные наборы'!$H118/COUNT('Список покупок'!$A$2:$A$31)</f>
        <v>#N/A</v>
      </c>
      <c r="D4078" t="e">
        <f ca="1">'Семипредметные наборы'!$H118/INDIRECT(ADDRESS(MATCH(A4078,Таблицы!$AK$3:$AK$212)+1,7,,,Таблицы!$AK$1))</f>
        <v>#N/A</v>
      </c>
      <c r="E4078" s="5" t="e">
        <f t="shared" ca="1" si="63"/>
        <v>#N/A</v>
      </c>
    </row>
    <row r="4079" spans="1:5" hidden="1" x14ac:dyDescent="0.3">
      <c r="A4079" t="e">
        <f ca="1">IF('Семипредметные наборы'!$H119 &gt;=Параметры!$A$2,"{"&amp;'Семипредметные наборы'!A119&amp;", "&amp;'Семипредметные наборы'!B119&amp;", "&amp;'Семипредметные наборы'!C119&amp;", "&amp;'Семипредметные наборы'!E119&amp;", "&amp;'Семипредметные наборы'!F119&amp;", "&amp;'Семипредметные наборы'!G119&amp;"}","")</f>
        <v>#N/A</v>
      </c>
      <c r="B4079" t="e">
        <f ca="1">IF('Семипредметные наборы'!$H119 &gt;=Параметры!$A$2,"{"&amp;'Семипредметные наборы'!D119&amp;"}","")</f>
        <v>#N/A</v>
      </c>
      <c r="C4079" t="e">
        <f ca="1">'Семипредметные наборы'!$H119/COUNT('Список покупок'!$A$2:$A$31)</f>
        <v>#N/A</v>
      </c>
      <c r="D4079" t="e">
        <f ca="1">'Семипредметные наборы'!$H119/INDIRECT(ADDRESS(MATCH(A4079,Таблицы!$AK$3:$AK$212)+1,7,,,Таблицы!$AK$1))</f>
        <v>#N/A</v>
      </c>
      <c r="E4079" s="5" t="e">
        <f t="shared" ca="1" si="63"/>
        <v>#N/A</v>
      </c>
    </row>
    <row r="4080" spans="1:5" hidden="1" x14ac:dyDescent="0.3">
      <c r="A4080" t="e">
        <f ca="1">IF('Семипредметные наборы'!$H120 &gt;=Параметры!$A$2,"{"&amp;'Семипредметные наборы'!A120&amp;", "&amp;'Семипредметные наборы'!B120&amp;", "&amp;'Семипредметные наборы'!C120&amp;", "&amp;'Семипредметные наборы'!E120&amp;", "&amp;'Семипредметные наборы'!F120&amp;", "&amp;'Семипредметные наборы'!G120&amp;"}","")</f>
        <v>#N/A</v>
      </c>
      <c r="B4080" t="e">
        <f ca="1">IF('Семипредметные наборы'!$H120 &gt;=Параметры!$A$2,"{"&amp;'Семипредметные наборы'!D120&amp;"}","")</f>
        <v>#N/A</v>
      </c>
      <c r="C4080" t="e">
        <f ca="1">'Семипредметные наборы'!$H120/COUNT('Список покупок'!$A$2:$A$31)</f>
        <v>#N/A</v>
      </c>
      <c r="D4080" t="e">
        <f ca="1">'Семипредметные наборы'!$H120/INDIRECT(ADDRESS(MATCH(A4080,Таблицы!$AK$3:$AK$212)+1,7,,,Таблицы!$AK$1))</f>
        <v>#N/A</v>
      </c>
      <c r="E4080" s="5" t="e">
        <f t="shared" ca="1" si="63"/>
        <v>#N/A</v>
      </c>
    </row>
    <row r="4081" spans="1:5" hidden="1" x14ac:dyDescent="0.3">
      <c r="A4081" t="e">
        <f ca="1">IF('Семипредметные наборы'!$H121 &gt;=Параметры!$A$2,"{"&amp;'Семипредметные наборы'!A121&amp;", "&amp;'Семипредметные наборы'!B121&amp;", "&amp;'Семипредметные наборы'!C121&amp;", "&amp;'Семипредметные наборы'!E121&amp;", "&amp;'Семипредметные наборы'!F121&amp;", "&amp;'Семипредметные наборы'!G121&amp;"}","")</f>
        <v>#N/A</v>
      </c>
      <c r="B4081" t="e">
        <f ca="1">IF('Семипредметные наборы'!$H121 &gt;=Параметры!$A$2,"{"&amp;'Семипредметные наборы'!D121&amp;"}","")</f>
        <v>#N/A</v>
      </c>
      <c r="C4081" t="e">
        <f ca="1">'Семипредметные наборы'!$H121/COUNT('Список покупок'!$A$2:$A$31)</f>
        <v>#N/A</v>
      </c>
      <c r="D4081" t="e">
        <f ca="1">'Семипредметные наборы'!$H121/INDIRECT(ADDRESS(MATCH(A4081,Таблицы!$AK$3:$AK$212)+1,7,,,Таблицы!$AK$1))</f>
        <v>#N/A</v>
      </c>
      <c r="E4081" s="5" t="e">
        <f t="shared" ca="1" si="63"/>
        <v>#N/A</v>
      </c>
    </row>
    <row r="4082" spans="1:5" hidden="1" x14ac:dyDescent="0.3">
      <c r="A4082" t="e">
        <f ca="1">IF('Семипредметные наборы'!$H2 &gt;=Параметры!$A$2,"{"&amp;'Семипредметные наборы'!A2&amp;", "&amp;'Семипредметные наборы'!B2&amp;", "&amp;'Семипредметные наборы'!D2&amp;", "&amp;'Семипредметные наборы'!E2&amp;", "&amp;'Семипредметные наборы'!F2&amp;", "&amp;'Семипредметные наборы'!G2&amp;"}","")</f>
        <v>#N/A</v>
      </c>
      <c r="B4082" t="e">
        <f ca="1">IF('Семипредметные наборы'!$H2 &gt;=Параметры!$A$2,"{"&amp;'Семипредметные наборы'!C2&amp;"}","")</f>
        <v>#N/A</v>
      </c>
      <c r="C4082" t="e">
        <f ca="1">'Семипредметные наборы'!$H2/COUNT('Список покупок'!$A$2:$A$31)</f>
        <v>#N/A</v>
      </c>
      <c r="D4082" t="e">
        <f ca="1">'Семипредметные наборы'!$H2/INDIRECT(ADDRESS(MATCH(A4082,Таблицы!$AK$3:$AK$212)+1,7,,,Таблицы!$AK$1))</f>
        <v>#N/A</v>
      </c>
      <c r="E4082" s="5" t="e">
        <f t="shared" ca="1" si="63"/>
        <v>#N/A</v>
      </c>
    </row>
    <row r="4083" spans="1:5" hidden="1" x14ac:dyDescent="0.3">
      <c r="A4083" t="e">
        <f ca="1">IF('Семипредметные наборы'!$H3 &gt;=Параметры!$A$2,"{"&amp;'Семипредметные наборы'!A3&amp;", "&amp;'Семипредметные наборы'!B3&amp;", "&amp;'Семипредметные наборы'!D3&amp;", "&amp;'Семипредметные наборы'!E3&amp;", "&amp;'Семипредметные наборы'!F3&amp;", "&amp;'Семипредметные наборы'!G3&amp;"}","")</f>
        <v>#N/A</v>
      </c>
      <c r="B4083" t="e">
        <f ca="1">IF('Семипредметные наборы'!$H3 &gt;=Параметры!$A$2,"{"&amp;'Семипредметные наборы'!C3&amp;"}","")</f>
        <v>#N/A</v>
      </c>
      <c r="C4083" t="e">
        <f ca="1">'Семипредметные наборы'!$H3/COUNT('Список покупок'!$A$2:$A$31)</f>
        <v>#N/A</v>
      </c>
      <c r="D4083" t="e">
        <f ca="1">'Семипредметные наборы'!$H3/INDIRECT(ADDRESS(MATCH(A4083,Таблицы!$AK$3:$AK$212)+1,7,,,Таблицы!$AK$1))</f>
        <v>#N/A</v>
      </c>
      <c r="E4083" s="5" t="e">
        <f t="shared" ca="1" si="63"/>
        <v>#N/A</v>
      </c>
    </row>
    <row r="4084" spans="1:5" hidden="1" x14ac:dyDescent="0.3">
      <c r="A4084" t="e">
        <f ca="1">IF('Семипредметные наборы'!$H4 &gt;=Параметры!$A$2,"{"&amp;'Семипредметные наборы'!A4&amp;", "&amp;'Семипредметные наборы'!B4&amp;", "&amp;'Семипредметные наборы'!D4&amp;", "&amp;'Семипредметные наборы'!E4&amp;", "&amp;'Семипредметные наборы'!F4&amp;", "&amp;'Семипредметные наборы'!G4&amp;"}","")</f>
        <v>#N/A</v>
      </c>
      <c r="B4084" t="e">
        <f ca="1">IF('Семипредметные наборы'!$H4 &gt;=Параметры!$A$2,"{"&amp;'Семипредметные наборы'!C4&amp;"}","")</f>
        <v>#N/A</v>
      </c>
      <c r="C4084" t="e">
        <f ca="1">'Семипредметные наборы'!$H4/COUNT('Список покупок'!$A$2:$A$31)</f>
        <v>#N/A</v>
      </c>
      <c r="D4084" t="e">
        <f ca="1">'Семипредметные наборы'!$H4/INDIRECT(ADDRESS(MATCH(A4084,Таблицы!$AK$3:$AK$212)+1,7,,,Таблицы!$AK$1))</f>
        <v>#N/A</v>
      </c>
      <c r="E4084" s="5" t="e">
        <f t="shared" ca="1" si="63"/>
        <v>#N/A</v>
      </c>
    </row>
    <row r="4085" spans="1:5" hidden="1" x14ac:dyDescent="0.3">
      <c r="A4085" t="e">
        <f ca="1">IF('Семипредметные наборы'!$H5 &gt;=Параметры!$A$2,"{"&amp;'Семипредметные наборы'!A5&amp;", "&amp;'Семипредметные наборы'!B5&amp;", "&amp;'Семипредметные наборы'!D5&amp;", "&amp;'Семипредметные наборы'!E5&amp;", "&amp;'Семипредметные наборы'!F5&amp;", "&amp;'Семипредметные наборы'!G5&amp;"}","")</f>
        <v>#N/A</v>
      </c>
      <c r="B4085" t="e">
        <f ca="1">IF('Семипредметные наборы'!$H5 &gt;=Параметры!$A$2,"{"&amp;'Семипредметные наборы'!C5&amp;"}","")</f>
        <v>#N/A</v>
      </c>
      <c r="C4085" t="e">
        <f ca="1">'Семипредметные наборы'!$H5/COUNT('Список покупок'!$A$2:$A$31)</f>
        <v>#N/A</v>
      </c>
      <c r="D4085" t="e">
        <f ca="1">'Семипредметные наборы'!$H5/INDIRECT(ADDRESS(MATCH(A4085,Таблицы!$AK$3:$AK$212)+1,7,,,Таблицы!$AK$1))</f>
        <v>#N/A</v>
      </c>
      <c r="E4085" s="5" t="e">
        <f t="shared" ca="1" si="63"/>
        <v>#N/A</v>
      </c>
    </row>
    <row r="4086" spans="1:5" hidden="1" x14ac:dyDescent="0.3">
      <c r="A4086" t="e">
        <f ca="1">IF('Семипредметные наборы'!$H6 &gt;=Параметры!$A$2,"{"&amp;'Семипредметные наборы'!A6&amp;", "&amp;'Семипредметные наборы'!B6&amp;", "&amp;'Семипредметные наборы'!D6&amp;", "&amp;'Семипредметные наборы'!E6&amp;", "&amp;'Семипредметные наборы'!F6&amp;", "&amp;'Семипредметные наборы'!G6&amp;"}","")</f>
        <v>#N/A</v>
      </c>
      <c r="B4086" t="e">
        <f ca="1">IF('Семипредметные наборы'!$H6 &gt;=Параметры!$A$2,"{"&amp;'Семипредметные наборы'!C6&amp;"}","")</f>
        <v>#N/A</v>
      </c>
      <c r="C4086" t="e">
        <f ca="1">'Семипредметные наборы'!$H6/COUNT('Список покупок'!$A$2:$A$31)</f>
        <v>#N/A</v>
      </c>
      <c r="D4086" t="e">
        <f ca="1">'Семипредметные наборы'!$H6/INDIRECT(ADDRESS(MATCH(A4086,Таблицы!$AK$3:$AK$212)+1,7,,,Таблицы!$AK$1))</f>
        <v>#N/A</v>
      </c>
      <c r="E4086" s="5" t="e">
        <f t="shared" ca="1" si="63"/>
        <v>#N/A</v>
      </c>
    </row>
    <row r="4087" spans="1:5" hidden="1" x14ac:dyDescent="0.3">
      <c r="A4087" t="e">
        <f ca="1">IF('Семипредметные наборы'!$H7 &gt;=Параметры!$A$2,"{"&amp;'Семипредметные наборы'!A7&amp;", "&amp;'Семипредметные наборы'!B7&amp;", "&amp;'Семипредметные наборы'!D7&amp;", "&amp;'Семипредметные наборы'!E7&amp;", "&amp;'Семипредметные наборы'!F7&amp;", "&amp;'Семипредметные наборы'!G7&amp;"}","")</f>
        <v>#N/A</v>
      </c>
      <c r="B4087" t="e">
        <f ca="1">IF('Семипредметные наборы'!$H7 &gt;=Параметры!$A$2,"{"&amp;'Семипредметные наборы'!C7&amp;"}","")</f>
        <v>#N/A</v>
      </c>
      <c r="C4087" t="e">
        <f ca="1">'Семипредметные наборы'!$H7/COUNT('Список покупок'!$A$2:$A$31)</f>
        <v>#N/A</v>
      </c>
      <c r="D4087" t="e">
        <f ca="1">'Семипредметные наборы'!$H7/INDIRECT(ADDRESS(MATCH(A4087,Таблицы!$AK$3:$AK$212)+1,7,,,Таблицы!$AK$1))</f>
        <v>#N/A</v>
      </c>
      <c r="E4087" s="5" t="e">
        <f t="shared" ca="1" si="63"/>
        <v>#N/A</v>
      </c>
    </row>
    <row r="4088" spans="1:5" hidden="1" x14ac:dyDescent="0.3">
      <c r="A4088" t="e">
        <f ca="1">IF('Семипредметные наборы'!$H8 &gt;=Параметры!$A$2,"{"&amp;'Семипредметные наборы'!A8&amp;", "&amp;'Семипредметные наборы'!B8&amp;", "&amp;'Семипредметные наборы'!D8&amp;", "&amp;'Семипредметные наборы'!E8&amp;", "&amp;'Семипредметные наборы'!F8&amp;", "&amp;'Семипредметные наборы'!G8&amp;"}","")</f>
        <v>#N/A</v>
      </c>
      <c r="B4088" t="e">
        <f ca="1">IF('Семипредметные наборы'!$H8 &gt;=Параметры!$A$2,"{"&amp;'Семипредметные наборы'!C8&amp;"}","")</f>
        <v>#N/A</v>
      </c>
      <c r="C4088" t="e">
        <f ca="1">'Семипредметные наборы'!$H8/COUNT('Список покупок'!$A$2:$A$31)</f>
        <v>#N/A</v>
      </c>
      <c r="D4088" t="e">
        <f ca="1">'Семипредметные наборы'!$H8/INDIRECT(ADDRESS(MATCH(A4088,Таблицы!$AK$3:$AK$212)+1,7,,,Таблицы!$AK$1))</f>
        <v>#N/A</v>
      </c>
      <c r="E4088" s="5" t="e">
        <f t="shared" ca="1" si="63"/>
        <v>#N/A</v>
      </c>
    </row>
    <row r="4089" spans="1:5" hidden="1" x14ac:dyDescent="0.3">
      <c r="A4089" t="e">
        <f ca="1">IF('Семипредметные наборы'!$H9 &gt;=Параметры!$A$2,"{"&amp;'Семипредметные наборы'!A9&amp;", "&amp;'Семипредметные наборы'!B9&amp;", "&amp;'Семипредметные наборы'!D9&amp;", "&amp;'Семипредметные наборы'!E9&amp;", "&amp;'Семипредметные наборы'!F9&amp;", "&amp;'Семипредметные наборы'!G9&amp;"}","")</f>
        <v>#N/A</v>
      </c>
      <c r="B4089" t="e">
        <f ca="1">IF('Семипредметные наборы'!$H9 &gt;=Параметры!$A$2,"{"&amp;'Семипредметные наборы'!C9&amp;"}","")</f>
        <v>#N/A</v>
      </c>
      <c r="C4089" t="e">
        <f ca="1">'Семипредметные наборы'!$H9/COUNT('Список покупок'!$A$2:$A$31)</f>
        <v>#N/A</v>
      </c>
      <c r="D4089" t="e">
        <f ca="1">'Семипредметные наборы'!$H9/INDIRECT(ADDRESS(MATCH(A4089,Таблицы!$AK$3:$AK$212)+1,7,,,Таблицы!$AK$1))</f>
        <v>#N/A</v>
      </c>
      <c r="E4089" s="5" t="e">
        <f t="shared" ca="1" si="63"/>
        <v>#N/A</v>
      </c>
    </row>
    <row r="4090" spans="1:5" hidden="1" x14ac:dyDescent="0.3">
      <c r="A4090" t="e">
        <f ca="1">IF('Семипредметные наборы'!$H10 &gt;=Параметры!$A$2,"{"&amp;'Семипредметные наборы'!A10&amp;", "&amp;'Семипредметные наборы'!B10&amp;", "&amp;'Семипредметные наборы'!D10&amp;", "&amp;'Семипредметные наборы'!E10&amp;", "&amp;'Семипредметные наборы'!F10&amp;", "&amp;'Семипредметные наборы'!G10&amp;"}","")</f>
        <v>#N/A</v>
      </c>
      <c r="B4090" t="e">
        <f ca="1">IF('Семипредметные наборы'!$H10 &gt;=Параметры!$A$2,"{"&amp;'Семипредметные наборы'!C10&amp;"}","")</f>
        <v>#N/A</v>
      </c>
      <c r="C4090" t="e">
        <f ca="1">'Семипредметные наборы'!$H10/COUNT('Список покупок'!$A$2:$A$31)</f>
        <v>#N/A</v>
      </c>
      <c r="D4090" t="e">
        <f ca="1">'Семипредметные наборы'!$H10/INDIRECT(ADDRESS(MATCH(A4090,Таблицы!$AK$3:$AK$212)+1,7,,,Таблицы!$AK$1))</f>
        <v>#N/A</v>
      </c>
      <c r="E4090" s="5" t="e">
        <f t="shared" ca="1" si="63"/>
        <v>#N/A</v>
      </c>
    </row>
    <row r="4091" spans="1:5" hidden="1" x14ac:dyDescent="0.3">
      <c r="A4091" t="e">
        <f ca="1">IF('Семипредметные наборы'!$H11 &gt;=Параметры!$A$2,"{"&amp;'Семипредметные наборы'!A11&amp;", "&amp;'Семипредметные наборы'!B11&amp;", "&amp;'Семипредметные наборы'!D11&amp;", "&amp;'Семипредметные наборы'!E11&amp;", "&amp;'Семипредметные наборы'!F11&amp;", "&amp;'Семипредметные наборы'!G11&amp;"}","")</f>
        <v>#N/A</v>
      </c>
      <c r="B4091" t="e">
        <f ca="1">IF('Семипредметные наборы'!$H11 &gt;=Параметры!$A$2,"{"&amp;'Семипредметные наборы'!C11&amp;"}","")</f>
        <v>#N/A</v>
      </c>
      <c r="C4091" t="e">
        <f ca="1">'Семипредметные наборы'!$H11/COUNT('Список покупок'!$A$2:$A$31)</f>
        <v>#N/A</v>
      </c>
      <c r="D4091" t="e">
        <f ca="1">'Семипредметные наборы'!$H11/INDIRECT(ADDRESS(MATCH(A4091,Таблицы!$AK$3:$AK$212)+1,7,,,Таблицы!$AK$1))</f>
        <v>#N/A</v>
      </c>
      <c r="E4091" s="5" t="e">
        <f t="shared" ca="1" si="63"/>
        <v>#N/A</v>
      </c>
    </row>
    <row r="4092" spans="1:5" hidden="1" x14ac:dyDescent="0.3">
      <c r="A4092" t="e">
        <f ca="1">IF('Семипредметные наборы'!$H12 &gt;=Параметры!$A$2,"{"&amp;'Семипредметные наборы'!A12&amp;", "&amp;'Семипредметные наборы'!B12&amp;", "&amp;'Семипредметные наборы'!D12&amp;", "&amp;'Семипредметные наборы'!E12&amp;", "&amp;'Семипредметные наборы'!F12&amp;", "&amp;'Семипредметные наборы'!G12&amp;"}","")</f>
        <v>#N/A</v>
      </c>
      <c r="B4092" t="e">
        <f ca="1">IF('Семипредметные наборы'!$H12 &gt;=Параметры!$A$2,"{"&amp;'Семипредметные наборы'!C12&amp;"}","")</f>
        <v>#N/A</v>
      </c>
      <c r="C4092" t="e">
        <f ca="1">'Семипредметные наборы'!$H12/COUNT('Список покупок'!$A$2:$A$31)</f>
        <v>#N/A</v>
      </c>
      <c r="D4092" t="e">
        <f ca="1">'Семипредметные наборы'!$H12/INDIRECT(ADDRESS(MATCH(A4092,Таблицы!$AK$3:$AK$212)+1,7,,,Таблицы!$AK$1))</f>
        <v>#N/A</v>
      </c>
      <c r="E4092" s="5" t="e">
        <f t="shared" ca="1" si="63"/>
        <v>#N/A</v>
      </c>
    </row>
    <row r="4093" spans="1:5" hidden="1" x14ac:dyDescent="0.3">
      <c r="A4093" t="e">
        <f ca="1">IF('Семипредметные наборы'!$H13 &gt;=Параметры!$A$2,"{"&amp;'Семипредметные наборы'!A13&amp;", "&amp;'Семипредметные наборы'!B13&amp;", "&amp;'Семипредметные наборы'!D13&amp;", "&amp;'Семипредметные наборы'!E13&amp;", "&amp;'Семипредметные наборы'!F13&amp;", "&amp;'Семипредметные наборы'!G13&amp;"}","")</f>
        <v>#N/A</v>
      </c>
      <c r="B4093" t="e">
        <f ca="1">IF('Семипредметные наборы'!$H13 &gt;=Параметры!$A$2,"{"&amp;'Семипредметные наборы'!C13&amp;"}","")</f>
        <v>#N/A</v>
      </c>
      <c r="C4093" t="e">
        <f ca="1">'Семипредметные наборы'!$H13/COUNT('Список покупок'!$A$2:$A$31)</f>
        <v>#N/A</v>
      </c>
      <c r="D4093" t="e">
        <f ca="1">'Семипредметные наборы'!$H13/INDIRECT(ADDRESS(MATCH(A4093,Таблицы!$AK$3:$AK$212)+1,7,,,Таблицы!$AK$1))</f>
        <v>#N/A</v>
      </c>
      <c r="E4093" s="5" t="e">
        <f t="shared" ca="1" si="63"/>
        <v>#N/A</v>
      </c>
    </row>
    <row r="4094" spans="1:5" hidden="1" x14ac:dyDescent="0.3">
      <c r="A4094" t="e">
        <f ca="1">IF('Семипредметные наборы'!$H14 &gt;=Параметры!$A$2,"{"&amp;'Семипредметные наборы'!A14&amp;", "&amp;'Семипредметные наборы'!B14&amp;", "&amp;'Семипредметные наборы'!D14&amp;", "&amp;'Семипредметные наборы'!E14&amp;", "&amp;'Семипредметные наборы'!F14&amp;", "&amp;'Семипредметные наборы'!G14&amp;"}","")</f>
        <v>#N/A</v>
      </c>
      <c r="B4094" t="e">
        <f ca="1">IF('Семипредметные наборы'!$H14 &gt;=Параметры!$A$2,"{"&amp;'Семипредметные наборы'!C14&amp;"}","")</f>
        <v>#N/A</v>
      </c>
      <c r="C4094" t="e">
        <f ca="1">'Семипредметные наборы'!$H14/COUNT('Список покупок'!$A$2:$A$31)</f>
        <v>#N/A</v>
      </c>
      <c r="D4094" t="e">
        <f ca="1">'Семипредметные наборы'!$H14/INDIRECT(ADDRESS(MATCH(A4094,Таблицы!$AK$3:$AK$212)+1,7,,,Таблицы!$AK$1))</f>
        <v>#N/A</v>
      </c>
      <c r="E4094" s="5" t="e">
        <f t="shared" ca="1" si="63"/>
        <v>#N/A</v>
      </c>
    </row>
    <row r="4095" spans="1:5" hidden="1" x14ac:dyDescent="0.3">
      <c r="A4095" t="e">
        <f ca="1">IF('Семипредметные наборы'!$H15 &gt;=Параметры!$A$2,"{"&amp;'Семипредметные наборы'!A15&amp;", "&amp;'Семипредметные наборы'!B15&amp;", "&amp;'Семипредметные наборы'!D15&amp;", "&amp;'Семипредметные наборы'!E15&amp;", "&amp;'Семипредметные наборы'!F15&amp;", "&amp;'Семипредметные наборы'!G15&amp;"}","")</f>
        <v>#N/A</v>
      </c>
      <c r="B4095" t="e">
        <f ca="1">IF('Семипредметные наборы'!$H15 &gt;=Параметры!$A$2,"{"&amp;'Семипредметные наборы'!C15&amp;"}","")</f>
        <v>#N/A</v>
      </c>
      <c r="C4095" t="e">
        <f ca="1">'Семипредметные наборы'!$H15/COUNT('Список покупок'!$A$2:$A$31)</f>
        <v>#N/A</v>
      </c>
      <c r="D4095" t="e">
        <f ca="1">'Семипредметные наборы'!$H15/INDIRECT(ADDRESS(MATCH(A4095,Таблицы!$AK$3:$AK$212)+1,7,,,Таблицы!$AK$1))</f>
        <v>#N/A</v>
      </c>
      <c r="E4095" s="5" t="e">
        <f t="shared" ca="1" si="63"/>
        <v>#N/A</v>
      </c>
    </row>
    <row r="4096" spans="1:5" hidden="1" x14ac:dyDescent="0.3">
      <c r="A4096" t="e">
        <f ca="1">IF('Семипредметные наборы'!$H16 &gt;=Параметры!$A$2,"{"&amp;'Семипредметные наборы'!A16&amp;", "&amp;'Семипредметные наборы'!B16&amp;", "&amp;'Семипредметные наборы'!D16&amp;", "&amp;'Семипредметные наборы'!E16&amp;", "&amp;'Семипредметные наборы'!F16&amp;", "&amp;'Семипредметные наборы'!G16&amp;"}","")</f>
        <v>#N/A</v>
      </c>
      <c r="B4096" t="e">
        <f ca="1">IF('Семипредметные наборы'!$H16 &gt;=Параметры!$A$2,"{"&amp;'Семипредметные наборы'!C16&amp;"}","")</f>
        <v>#N/A</v>
      </c>
      <c r="C4096" t="e">
        <f ca="1">'Семипредметные наборы'!$H16/COUNT('Список покупок'!$A$2:$A$31)</f>
        <v>#N/A</v>
      </c>
      <c r="D4096" t="e">
        <f ca="1">'Семипредметные наборы'!$H16/INDIRECT(ADDRESS(MATCH(A4096,Таблицы!$AK$3:$AK$212)+1,7,,,Таблицы!$AK$1))</f>
        <v>#N/A</v>
      </c>
      <c r="E4096" s="5" t="e">
        <f t="shared" ca="1" si="63"/>
        <v>#N/A</v>
      </c>
    </row>
    <row r="4097" spans="1:5" hidden="1" x14ac:dyDescent="0.3">
      <c r="A4097" t="e">
        <f ca="1">IF('Семипредметные наборы'!$H17 &gt;=Параметры!$A$2,"{"&amp;'Семипредметные наборы'!A17&amp;", "&amp;'Семипредметные наборы'!B17&amp;", "&amp;'Семипредметные наборы'!D17&amp;", "&amp;'Семипредметные наборы'!E17&amp;", "&amp;'Семипредметные наборы'!F17&amp;", "&amp;'Семипредметные наборы'!G17&amp;"}","")</f>
        <v>#N/A</v>
      </c>
      <c r="B4097" t="e">
        <f ca="1">IF('Семипредметные наборы'!$H17 &gt;=Параметры!$A$2,"{"&amp;'Семипредметные наборы'!C17&amp;"}","")</f>
        <v>#N/A</v>
      </c>
      <c r="C4097" t="e">
        <f ca="1">'Семипредметные наборы'!$H17/COUNT('Список покупок'!$A$2:$A$31)</f>
        <v>#N/A</v>
      </c>
      <c r="D4097" t="e">
        <f ca="1">'Семипредметные наборы'!$H17/INDIRECT(ADDRESS(MATCH(A4097,Таблицы!$AK$3:$AK$212)+1,7,,,Таблицы!$AK$1))</f>
        <v>#N/A</v>
      </c>
      <c r="E4097" s="5" t="e">
        <f t="shared" ca="1" si="63"/>
        <v>#N/A</v>
      </c>
    </row>
    <row r="4098" spans="1:5" hidden="1" x14ac:dyDescent="0.3">
      <c r="A4098" t="e">
        <f ca="1">IF('Семипредметные наборы'!$H18 &gt;=Параметры!$A$2,"{"&amp;'Семипредметные наборы'!A18&amp;", "&amp;'Семипредметные наборы'!B18&amp;", "&amp;'Семипредметные наборы'!D18&amp;", "&amp;'Семипредметные наборы'!E18&amp;", "&amp;'Семипредметные наборы'!F18&amp;", "&amp;'Семипредметные наборы'!G18&amp;"}","")</f>
        <v>#N/A</v>
      </c>
      <c r="B4098" t="e">
        <f ca="1">IF('Семипредметные наборы'!$H18 &gt;=Параметры!$A$2,"{"&amp;'Семипредметные наборы'!C18&amp;"}","")</f>
        <v>#N/A</v>
      </c>
      <c r="C4098" t="e">
        <f ca="1">'Семипредметные наборы'!$H18/COUNT('Список покупок'!$A$2:$A$31)</f>
        <v>#N/A</v>
      </c>
      <c r="D4098" t="e">
        <f ca="1">'Семипредметные наборы'!$H18/INDIRECT(ADDRESS(MATCH(A4098,Таблицы!$AK$3:$AK$212)+1,7,,,Таблицы!$AK$1))</f>
        <v>#N/A</v>
      </c>
      <c r="E4098" s="5" t="e">
        <f t="shared" ca="1" si="63"/>
        <v>#N/A</v>
      </c>
    </row>
    <row r="4099" spans="1:5" hidden="1" x14ac:dyDescent="0.3">
      <c r="A4099" t="e">
        <f ca="1">IF('Семипредметные наборы'!$H19 &gt;=Параметры!$A$2,"{"&amp;'Семипредметные наборы'!A19&amp;", "&amp;'Семипредметные наборы'!B19&amp;", "&amp;'Семипредметные наборы'!D19&amp;", "&amp;'Семипредметные наборы'!E19&amp;", "&amp;'Семипредметные наборы'!F19&amp;", "&amp;'Семипредметные наборы'!G19&amp;"}","")</f>
        <v>#N/A</v>
      </c>
      <c r="B4099" t="e">
        <f ca="1">IF('Семипредметные наборы'!$H19 &gt;=Параметры!$A$2,"{"&amp;'Семипредметные наборы'!C19&amp;"}","")</f>
        <v>#N/A</v>
      </c>
      <c r="C4099" t="e">
        <f ca="1">'Семипредметные наборы'!$H19/COUNT('Список покупок'!$A$2:$A$31)</f>
        <v>#N/A</v>
      </c>
      <c r="D4099" t="e">
        <f ca="1">'Семипредметные наборы'!$H19/INDIRECT(ADDRESS(MATCH(A4099,Таблицы!$AK$3:$AK$212)+1,7,,,Таблицы!$AK$1))</f>
        <v>#N/A</v>
      </c>
      <c r="E4099" s="5" t="e">
        <f t="shared" ca="1" si="63"/>
        <v>#N/A</v>
      </c>
    </row>
    <row r="4100" spans="1:5" hidden="1" x14ac:dyDescent="0.3">
      <c r="A4100" t="e">
        <f ca="1">IF('Семипредметные наборы'!$H20 &gt;=Параметры!$A$2,"{"&amp;'Семипредметные наборы'!A20&amp;", "&amp;'Семипредметные наборы'!B20&amp;", "&amp;'Семипредметные наборы'!D20&amp;", "&amp;'Семипредметные наборы'!E20&amp;", "&amp;'Семипредметные наборы'!F20&amp;", "&amp;'Семипредметные наборы'!G20&amp;"}","")</f>
        <v>#N/A</v>
      </c>
      <c r="B4100" t="e">
        <f ca="1">IF('Семипредметные наборы'!$H20 &gt;=Параметры!$A$2,"{"&amp;'Семипредметные наборы'!C20&amp;"}","")</f>
        <v>#N/A</v>
      </c>
      <c r="C4100" t="e">
        <f ca="1">'Семипредметные наборы'!$H20/COUNT('Список покупок'!$A$2:$A$31)</f>
        <v>#N/A</v>
      </c>
      <c r="D4100" t="e">
        <f ca="1">'Семипредметные наборы'!$H20/INDIRECT(ADDRESS(MATCH(A4100,Таблицы!$AK$3:$AK$212)+1,7,,,Таблицы!$AK$1))</f>
        <v>#N/A</v>
      </c>
      <c r="E4100" s="5" t="e">
        <f t="shared" ca="1" si="63"/>
        <v>#N/A</v>
      </c>
    </row>
    <row r="4101" spans="1:5" hidden="1" x14ac:dyDescent="0.3">
      <c r="A4101" t="e">
        <f ca="1">IF('Семипредметные наборы'!$H21 &gt;=Параметры!$A$2,"{"&amp;'Семипредметные наборы'!A21&amp;", "&amp;'Семипредметные наборы'!B21&amp;", "&amp;'Семипредметные наборы'!D21&amp;", "&amp;'Семипредметные наборы'!E21&amp;", "&amp;'Семипредметные наборы'!F21&amp;", "&amp;'Семипредметные наборы'!G21&amp;"}","")</f>
        <v>#N/A</v>
      </c>
      <c r="B4101" t="e">
        <f ca="1">IF('Семипредметные наборы'!$H21 &gt;=Параметры!$A$2,"{"&amp;'Семипредметные наборы'!C21&amp;"}","")</f>
        <v>#N/A</v>
      </c>
      <c r="C4101" t="e">
        <f ca="1">'Семипредметные наборы'!$H21/COUNT('Список покупок'!$A$2:$A$31)</f>
        <v>#N/A</v>
      </c>
      <c r="D4101" t="e">
        <f ca="1">'Семипредметные наборы'!$H21/INDIRECT(ADDRESS(MATCH(A4101,Таблицы!$AK$3:$AK$212)+1,7,,,Таблицы!$AK$1))</f>
        <v>#N/A</v>
      </c>
      <c r="E4101" s="5" t="e">
        <f t="shared" ref="E4101:E4164" ca="1" si="64">C4101*D4101</f>
        <v>#N/A</v>
      </c>
    </row>
    <row r="4102" spans="1:5" hidden="1" x14ac:dyDescent="0.3">
      <c r="A4102" t="e">
        <f ca="1">IF('Семипредметные наборы'!$H22 &gt;=Параметры!$A$2,"{"&amp;'Семипредметные наборы'!A22&amp;", "&amp;'Семипредметные наборы'!B22&amp;", "&amp;'Семипредметные наборы'!D22&amp;", "&amp;'Семипредметные наборы'!E22&amp;", "&amp;'Семипредметные наборы'!F22&amp;", "&amp;'Семипредметные наборы'!G22&amp;"}","")</f>
        <v>#N/A</v>
      </c>
      <c r="B4102" t="e">
        <f ca="1">IF('Семипредметные наборы'!$H22 &gt;=Параметры!$A$2,"{"&amp;'Семипредметные наборы'!C22&amp;"}","")</f>
        <v>#N/A</v>
      </c>
      <c r="C4102" t="e">
        <f ca="1">'Семипредметные наборы'!$H22/COUNT('Список покупок'!$A$2:$A$31)</f>
        <v>#N/A</v>
      </c>
      <c r="D4102" t="e">
        <f ca="1">'Семипредметные наборы'!$H22/INDIRECT(ADDRESS(MATCH(A4102,Таблицы!$AK$3:$AK$212)+1,7,,,Таблицы!$AK$1))</f>
        <v>#N/A</v>
      </c>
      <c r="E4102" s="5" t="e">
        <f t="shared" ca="1" si="64"/>
        <v>#N/A</v>
      </c>
    </row>
    <row r="4103" spans="1:5" hidden="1" x14ac:dyDescent="0.3">
      <c r="A4103" t="e">
        <f ca="1">IF('Семипредметные наборы'!$H23 &gt;=Параметры!$A$2,"{"&amp;'Семипредметные наборы'!A23&amp;", "&amp;'Семипредметные наборы'!B23&amp;", "&amp;'Семипредметные наборы'!D23&amp;", "&amp;'Семипредметные наборы'!E23&amp;", "&amp;'Семипредметные наборы'!F23&amp;", "&amp;'Семипредметные наборы'!G23&amp;"}","")</f>
        <v>#N/A</v>
      </c>
      <c r="B4103" t="e">
        <f ca="1">IF('Семипредметные наборы'!$H23 &gt;=Параметры!$A$2,"{"&amp;'Семипредметные наборы'!C23&amp;"}","")</f>
        <v>#N/A</v>
      </c>
      <c r="C4103" t="e">
        <f ca="1">'Семипредметные наборы'!$H23/COUNT('Список покупок'!$A$2:$A$31)</f>
        <v>#N/A</v>
      </c>
      <c r="D4103" t="e">
        <f ca="1">'Семипредметные наборы'!$H23/INDIRECT(ADDRESS(MATCH(A4103,Таблицы!$AK$3:$AK$212)+1,7,,,Таблицы!$AK$1))</f>
        <v>#N/A</v>
      </c>
      <c r="E4103" s="5" t="e">
        <f t="shared" ca="1" si="64"/>
        <v>#N/A</v>
      </c>
    </row>
    <row r="4104" spans="1:5" hidden="1" x14ac:dyDescent="0.3">
      <c r="A4104" t="e">
        <f ca="1">IF('Семипредметные наборы'!$H24 &gt;=Параметры!$A$2,"{"&amp;'Семипредметные наборы'!A24&amp;", "&amp;'Семипредметные наборы'!B24&amp;", "&amp;'Семипредметные наборы'!D24&amp;", "&amp;'Семипредметные наборы'!E24&amp;", "&amp;'Семипредметные наборы'!F24&amp;", "&amp;'Семипредметные наборы'!G24&amp;"}","")</f>
        <v>#N/A</v>
      </c>
      <c r="B4104" t="e">
        <f ca="1">IF('Семипредметные наборы'!$H24 &gt;=Параметры!$A$2,"{"&amp;'Семипредметные наборы'!C24&amp;"}","")</f>
        <v>#N/A</v>
      </c>
      <c r="C4104" t="e">
        <f ca="1">'Семипредметные наборы'!$H24/COUNT('Список покупок'!$A$2:$A$31)</f>
        <v>#N/A</v>
      </c>
      <c r="D4104" t="e">
        <f ca="1">'Семипредметные наборы'!$H24/INDIRECT(ADDRESS(MATCH(A4104,Таблицы!$AK$3:$AK$212)+1,7,,,Таблицы!$AK$1))</f>
        <v>#N/A</v>
      </c>
      <c r="E4104" s="5" t="e">
        <f t="shared" ca="1" si="64"/>
        <v>#N/A</v>
      </c>
    </row>
    <row r="4105" spans="1:5" hidden="1" x14ac:dyDescent="0.3">
      <c r="A4105" t="e">
        <f ca="1">IF('Семипредметные наборы'!$H25 &gt;=Параметры!$A$2,"{"&amp;'Семипредметные наборы'!A25&amp;", "&amp;'Семипредметные наборы'!B25&amp;", "&amp;'Семипредметные наборы'!D25&amp;", "&amp;'Семипредметные наборы'!E25&amp;", "&amp;'Семипредметные наборы'!F25&amp;", "&amp;'Семипредметные наборы'!G25&amp;"}","")</f>
        <v>#N/A</v>
      </c>
      <c r="B4105" t="e">
        <f ca="1">IF('Семипредметные наборы'!$H25 &gt;=Параметры!$A$2,"{"&amp;'Семипредметные наборы'!C25&amp;"}","")</f>
        <v>#N/A</v>
      </c>
      <c r="C4105" t="e">
        <f ca="1">'Семипредметные наборы'!$H25/COUNT('Список покупок'!$A$2:$A$31)</f>
        <v>#N/A</v>
      </c>
      <c r="D4105" t="e">
        <f ca="1">'Семипредметные наборы'!$H25/INDIRECT(ADDRESS(MATCH(A4105,Таблицы!$AK$3:$AK$212)+1,7,,,Таблицы!$AK$1))</f>
        <v>#N/A</v>
      </c>
      <c r="E4105" s="5" t="e">
        <f t="shared" ca="1" si="64"/>
        <v>#N/A</v>
      </c>
    </row>
    <row r="4106" spans="1:5" hidden="1" x14ac:dyDescent="0.3">
      <c r="A4106" t="e">
        <f ca="1">IF('Семипредметные наборы'!$H26 &gt;=Параметры!$A$2,"{"&amp;'Семипредметные наборы'!A26&amp;", "&amp;'Семипредметные наборы'!B26&amp;", "&amp;'Семипредметные наборы'!D26&amp;", "&amp;'Семипредметные наборы'!E26&amp;", "&amp;'Семипредметные наборы'!F26&amp;", "&amp;'Семипредметные наборы'!G26&amp;"}","")</f>
        <v>#N/A</v>
      </c>
      <c r="B4106" t="e">
        <f ca="1">IF('Семипредметные наборы'!$H26 &gt;=Параметры!$A$2,"{"&amp;'Семипредметные наборы'!C26&amp;"}","")</f>
        <v>#N/A</v>
      </c>
      <c r="C4106" t="e">
        <f ca="1">'Семипредметные наборы'!$H26/COUNT('Список покупок'!$A$2:$A$31)</f>
        <v>#N/A</v>
      </c>
      <c r="D4106" t="e">
        <f ca="1">'Семипредметные наборы'!$H26/INDIRECT(ADDRESS(MATCH(A4106,Таблицы!$AK$3:$AK$212)+1,7,,,Таблицы!$AK$1))</f>
        <v>#N/A</v>
      </c>
      <c r="E4106" s="5" t="e">
        <f t="shared" ca="1" si="64"/>
        <v>#N/A</v>
      </c>
    </row>
    <row r="4107" spans="1:5" hidden="1" x14ac:dyDescent="0.3">
      <c r="A4107" t="e">
        <f ca="1">IF('Семипредметные наборы'!$H27 &gt;=Параметры!$A$2,"{"&amp;'Семипредметные наборы'!A27&amp;", "&amp;'Семипредметные наборы'!B27&amp;", "&amp;'Семипредметные наборы'!D27&amp;", "&amp;'Семипредметные наборы'!E27&amp;", "&amp;'Семипредметные наборы'!F27&amp;", "&amp;'Семипредметные наборы'!G27&amp;"}","")</f>
        <v>#N/A</v>
      </c>
      <c r="B4107" t="e">
        <f ca="1">IF('Семипредметные наборы'!$H27 &gt;=Параметры!$A$2,"{"&amp;'Семипредметные наборы'!C27&amp;"}","")</f>
        <v>#N/A</v>
      </c>
      <c r="C4107" t="e">
        <f ca="1">'Семипредметные наборы'!$H27/COUNT('Список покупок'!$A$2:$A$31)</f>
        <v>#N/A</v>
      </c>
      <c r="D4107" t="e">
        <f ca="1">'Семипредметные наборы'!$H27/INDIRECT(ADDRESS(MATCH(A4107,Таблицы!$AK$3:$AK$212)+1,7,,,Таблицы!$AK$1))</f>
        <v>#N/A</v>
      </c>
      <c r="E4107" s="5" t="e">
        <f t="shared" ca="1" si="64"/>
        <v>#N/A</v>
      </c>
    </row>
    <row r="4108" spans="1:5" hidden="1" x14ac:dyDescent="0.3">
      <c r="A4108" t="e">
        <f ca="1">IF('Семипредметные наборы'!$H28 &gt;=Параметры!$A$2,"{"&amp;'Семипредметные наборы'!A28&amp;", "&amp;'Семипредметные наборы'!B28&amp;", "&amp;'Семипредметные наборы'!D28&amp;", "&amp;'Семипредметные наборы'!E28&amp;", "&amp;'Семипредметные наборы'!F28&amp;", "&amp;'Семипредметные наборы'!G28&amp;"}","")</f>
        <v>#N/A</v>
      </c>
      <c r="B4108" t="e">
        <f ca="1">IF('Семипредметные наборы'!$H28 &gt;=Параметры!$A$2,"{"&amp;'Семипредметные наборы'!C28&amp;"}","")</f>
        <v>#N/A</v>
      </c>
      <c r="C4108" t="e">
        <f ca="1">'Семипредметные наборы'!$H28/COUNT('Список покупок'!$A$2:$A$31)</f>
        <v>#N/A</v>
      </c>
      <c r="D4108" t="e">
        <f ca="1">'Семипредметные наборы'!$H28/INDIRECT(ADDRESS(MATCH(A4108,Таблицы!$AK$3:$AK$212)+1,7,,,Таблицы!$AK$1))</f>
        <v>#N/A</v>
      </c>
      <c r="E4108" s="5" t="e">
        <f t="shared" ca="1" si="64"/>
        <v>#N/A</v>
      </c>
    </row>
    <row r="4109" spans="1:5" hidden="1" x14ac:dyDescent="0.3">
      <c r="A4109" t="e">
        <f ca="1">IF('Семипредметные наборы'!$H29 &gt;=Параметры!$A$2,"{"&amp;'Семипредметные наборы'!A29&amp;", "&amp;'Семипредметные наборы'!B29&amp;", "&amp;'Семипредметные наборы'!D29&amp;", "&amp;'Семипредметные наборы'!E29&amp;", "&amp;'Семипредметные наборы'!F29&amp;", "&amp;'Семипредметные наборы'!G29&amp;"}","")</f>
        <v>#N/A</v>
      </c>
      <c r="B4109" t="e">
        <f ca="1">IF('Семипредметные наборы'!$H29 &gt;=Параметры!$A$2,"{"&amp;'Семипредметные наборы'!C29&amp;"}","")</f>
        <v>#N/A</v>
      </c>
      <c r="C4109" t="e">
        <f ca="1">'Семипредметные наборы'!$H29/COUNT('Список покупок'!$A$2:$A$31)</f>
        <v>#N/A</v>
      </c>
      <c r="D4109" t="e">
        <f ca="1">'Семипредметные наборы'!$H29/INDIRECT(ADDRESS(MATCH(A4109,Таблицы!$AK$3:$AK$212)+1,7,,,Таблицы!$AK$1))</f>
        <v>#N/A</v>
      </c>
      <c r="E4109" s="5" t="e">
        <f t="shared" ca="1" si="64"/>
        <v>#N/A</v>
      </c>
    </row>
    <row r="4110" spans="1:5" hidden="1" x14ac:dyDescent="0.3">
      <c r="A4110" t="e">
        <f ca="1">IF('Семипредметные наборы'!$H30 &gt;=Параметры!$A$2,"{"&amp;'Семипредметные наборы'!A30&amp;", "&amp;'Семипредметные наборы'!B30&amp;", "&amp;'Семипредметные наборы'!D30&amp;", "&amp;'Семипредметные наборы'!E30&amp;", "&amp;'Семипредметные наборы'!F30&amp;", "&amp;'Семипредметные наборы'!G30&amp;"}","")</f>
        <v>#N/A</v>
      </c>
      <c r="B4110" t="e">
        <f ca="1">IF('Семипредметные наборы'!$H30 &gt;=Параметры!$A$2,"{"&amp;'Семипредметные наборы'!C30&amp;"}","")</f>
        <v>#N/A</v>
      </c>
      <c r="C4110" t="e">
        <f ca="1">'Семипредметные наборы'!$H30/COUNT('Список покупок'!$A$2:$A$31)</f>
        <v>#N/A</v>
      </c>
      <c r="D4110" t="e">
        <f ca="1">'Семипредметные наборы'!$H30/INDIRECT(ADDRESS(MATCH(A4110,Таблицы!$AK$3:$AK$212)+1,7,,,Таблицы!$AK$1))</f>
        <v>#N/A</v>
      </c>
      <c r="E4110" s="5" t="e">
        <f t="shared" ca="1" si="64"/>
        <v>#N/A</v>
      </c>
    </row>
    <row r="4111" spans="1:5" hidden="1" x14ac:dyDescent="0.3">
      <c r="A4111" t="e">
        <f ca="1">IF('Семипредметные наборы'!$H31 &gt;=Параметры!$A$2,"{"&amp;'Семипредметные наборы'!A31&amp;", "&amp;'Семипредметные наборы'!B31&amp;", "&amp;'Семипредметные наборы'!D31&amp;", "&amp;'Семипредметные наборы'!E31&amp;", "&amp;'Семипредметные наборы'!F31&amp;", "&amp;'Семипредметные наборы'!G31&amp;"}","")</f>
        <v>#N/A</v>
      </c>
      <c r="B4111" t="e">
        <f ca="1">IF('Семипредметные наборы'!$H31 &gt;=Параметры!$A$2,"{"&amp;'Семипредметные наборы'!C31&amp;"}","")</f>
        <v>#N/A</v>
      </c>
      <c r="C4111" t="e">
        <f ca="1">'Семипредметные наборы'!$H31/COUNT('Список покупок'!$A$2:$A$31)</f>
        <v>#N/A</v>
      </c>
      <c r="D4111" t="e">
        <f ca="1">'Семипредметные наборы'!$H31/INDIRECT(ADDRESS(MATCH(A4111,Таблицы!$AK$3:$AK$212)+1,7,,,Таблицы!$AK$1))</f>
        <v>#N/A</v>
      </c>
      <c r="E4111" s="5" t="e">
        <f t="shared" ca="1" si="64"/>
        <v>#N/A</v>
      </c>
    </row>
    <row r="4112" spans="1:5" hidden="1" x14ac:dyDescent="0.3">
      <c r="A4112" t="e">
        <f ca="1">IF('Семипредметные наборы'!$H32 &gt;=Параметры!$A$2,"{"&amp;'Семипредметные наборы'!A32&amp;", "&amp;'Семипредметные наборы'!B32&amp;", "&amp;'Семипредметные наборы'!D32&amp;", "&amp;'Семипредметные наборы'!E32&amp;", "&amp;'Семипредметные наборы'!F32&amp;", "&amp;'Семипредметные наборы'!G32&amp;"}","")</f>
        <v>#N/A</v>
      </c>
      <c r="B4112" t="e">
        <f ca="1">IF('Семипредметные наборы'!$H32 &gt;=Параметры!$A$2,"{"&amp;'Семипредметные наборы'!C32&amp;"}","")</f>
        <v>#N/A</v>
      </c>
      <c r="C4112" t="e">
        <f ca="1">'Семипредметные наборы'!$H32/COUNT('Список покупок'!$A$2:$A$31)</f>
        <v>#N/A</v>
      </c>
      <c r="D4112" t="e">
        <f ca="1">'Семипредметные наборы'!$H32/INDIRECT(ADDRESS(MATCH(A4112,Таблицы!$AK$3:$AK$212)+1,7,,,Таблицы!$AK$1))</f>
        <v>#N/A</v>
      </c>
      <c r="E4112" s="5" t="e">
        <f t="shared" ca="1" si="64"/>
        <v>#N/A</v>
      </c>
    </row>
    <row r="4113" spans="1:5" hidden="1" x14ac:dyDescent="0.3">
      <c r="A4113" t="e">
        <f ca="1">IF('Семипредметные наборы'!$H33 &gt;=Параметры!$A$2,"{"&amp;'Семипредметные наборы'!A33&amp;", "&amp;'Семипредметные наборы'!B33&amp;", "&amp;'Семипредметные наборы'!D33&amp;", "&amp;'Семипредметные наборы'!E33&amp;", "&amp;'Семипредметные наборы'!F33&amp;", "&amp;'Семипредметные наборы'!G33&amp;"}","")</f>
        <v>#N/A</v>
      </c>
      <c r="B4113" t="e">
        <f ca="1">IF('Семипредметные наборы'!$H33 &gt;=Параметры!$A$2,"{"&amp;'Семипредметные наборы'!C33&amp;"}","")</f>
        <v>#N/A</v>
      </c>
      <c r="C4113" t="e">
        <f ca="1">'Семипредметные наборы'!$H33/COUNT('Список покупок'!$A$2:$A$31)</f>
        <v>#N/A</v>
      </c>
      <c r="D4113" t="e">
        <f ca="1">'Семипредметные наборы'!$H33/INDIRECT(ADDRESS(MATCH(A4113,Таблицы!$AK$3:$AK$212)+1,7,,,Таблицы!$AK$1))</f>
        <v>#N/A</v>
      </c>
      <c r="E4113" s="5" t="e">
        <f t="shared" ca="1" si="64"/>
        <v>#N/A</v>
      </c>
    </row>
    <row r="4114" spans="1:5" hidden="1" x14ac:dyDescent="0.3">
      <c r="A4114" t="e">
        <f ca="1">IF('Семипредметные наборы'!$H34 &gt;=Параметры!$A$2,"{"&amp;'Семипредметные наборы'!A34&amp;", "&amp;'Семипредметные наборы'!B34&amp;", "&amp;'Семипредметные наборы'!D34&amp;", "&amp;'Семипредметные наборы'!E34&amp;", "&amp;'Семипредметные наборы'!F34&amp;", "&amp;'Семипредметные наборы'!G34&amp;"}","")</f>
        <v>#N/A</v>
      </c>
      <c r="B4114" t="e">
        <f ca="1">IF('Семипредметные наборы'!$H34 &gt;=Параметры!$A$2,"{"&amp;'Семипредметные наборы'!C34&amp;"}","")</f>
        <v>#N/A</v>
      </c>
      <c r="C4114" t="e">
        <f ca="1">'Семипредметные наборы'!$H34/COUNT('Список покупок'!$A$2:$A$31)</f>
        <v>#N/A</v>
      </c>
      <c r="D4114" t="e">
        <f ca="1">'Семипредметные наборы'!$H34/INDIRECT(ADDRESS(MATCH(A4114,Таблицы!$AK$3:$AK$212)+1,7,,,Таблицы!$AK$1))</f>
        <v>#N/A</v>
      </c>
      <c r="E4114" s="5" t="e">
        <f t="shared" ca="1" si="64"/>
        <v>#N/A</v>
      </c>
    </row>
    <row r="4115" spans="1:5" hidden="1" x14ac:dyDescent="0.3">
      <c r="A4115" t="e">
        <f ca="1">IF('Семипредметные наборы'!$H35 &gt;=Параметры!$A$2,"{"&amp;'Семипредметные наборы'!A35&amp;", "&amp;'Семипредметные наборы'!B35&amp;", "&amp;'Семипредметные наборы'!D35&amp;", "&amp;'Семипредметные наборы'!E35&amp;", "&amp;'Семипредметные наборы'!F35&amp;", "&amp;'Семипредметные наборы'!G35&amp;"}","")</f>
        <v>#N/A</v>
      </c>
      <c r="B4115" t="e">
        <f ca="1">IF('Семипредметные наборы'!$H35 &gt;=Параметры!$A$2,"{"&amp;'Семипредметные наборы'!C35&amp;"}","")</f>
        <v>#N/A</v>
      </c>
      <c r="C4115" t="e">
        <f ca="1">'Семипредметные наборы'!$H35/COUNT('Список покупок'!$A$2:$A$31)</f>
        <v>#N/A</v>
      </c>
      <c r="D4115" t="e">
        <f ca="1">'Семипредметные наборы'!$H35/INDIRECT(ADDRESS(MATCH(A4115,Таблицы!$AK$3:$AK$212)+1,7,,,Таблицы!$AK$1))</f>
        <v>#N/A</v>
      </c>
      <c r="E4115" s="5" t="e">
        <f t="shared" ca="1" si="64"/>
        <v>#N/A</v>
      </c>
    </row>
    <row r="4116" spans="1:5" hidden="1" x14ac:dyDescent="0.3">
      <c r="A4116" t="e">
        <f ca="1">IF('Семипредметные наборы'!$H36 &gt;=Параметры!$A$2,"{"&amp;'Семипредметные наборы'!A36&amp;", "&amp;'Семипредметные наборы'!B36&amp;", "&amp;'Семипредметные наборы'!D36&amp;", "&amp;'Семипредметные наборы'!E36&amp;", "&amp;'Семипредметные наборы'!F36&amp;", "&amp;'Семипредметные наборы'!G36&amp;"}","")</f>
        <v>#N/A</v>
      </c>
      <c r="B4116" t="e">
        <f ca="1">IF('Семипредметные наборы'!$H36 &gt;=Параметры!$A$2,"{"&amp;'Семипредметные наборы'!C36&amp;"}","")</f>
        <v>#N/A</v>
      </c>
      <c r="C4116" t="e">
        <f ca="1">'Семипредметные наборы'!$H36/COUNT('Список покупок'!$A$2:$A$31)</f>
        <v>#N/A</v>
      </c>
      <c r="D4116" t="e">
        <f ca="1">'Семипредметные наборы'!$H36/INDIRECT(ADDRESS(MATCH(A4116,Таблицы!$AK$3:$AK$212)+1,7,,,Таблицы!$AK$1))</f>
        <v>#N/A</v>
      </c>
      <c r="E4116" s="5" t="e">
        <f t="shared" ca="1" si="64"/>
        <v>#N/A</v>
      </c>
    </row>
    <row r="4117" spans="1:5" hidden="1" x14ac:dyDescent="0.3">
      <c r="A4117" t="e">
        <f ca="1">IF('Семипредметные наборы'!$H37 &gt;=Параметры!$A$2,"{"&amp;'Семипредметные наборы'!A37&amp;", "&amp;'Семипредметные наборы'!B37&amp;", "&amp;'Семипредметные наборы'!D37&amp;", "&amp;'Семипредметные наборы'!E37&amp;", "&amp;'Семипредметные наборы'!F37&amp;", "&amp;'Семипредметные наборы'!G37&amp;"}","")</f>
        <v>#N/A</v>
      </c>
      <c r="B4117" t="e">
        <f ca="1">IF('Семипредметные наборы'!$H37 &gt;=Параметры!$A$2,"{"&amp;'Семипредметные наборы'!C37&amp;"}","")</f>
        <v>#N/A</v>
      </c>
      <c r="C4117" t="e">
        <f ca="1">'Семипредметные наборы'!$H37/COUNT('Список покупок'!$A$2:$A$31)</f>
        <v>#N/A</v>
      </c>
      <c r="D4117" t="e">
        <f ca="1">'Семипредметные наборы'!$H37/INDIRECT(ADDRESS(MATCH(A4117,Таблицы!$AK$3:$AK$212)+1,7,,,Таблицы!$AK$1))</f>
        <v>#N/A</v>
      </c>
      <c r="E4117" s="5" t="e">
        <f t="shared" ca="1" si="64"/>
        <v>#N/A</v>
      </c>
    </row>
    <row r="4118" spans="1:5" hidden="1" x14ac:dyDescent="0.3">
      <c r="A4118" t="e">
        <f ca="1">IF('Семипредметные наборы'!$H38 &gt;=Параметры!$A$2,"{"&amp;'Семипредметные наборы'!A38&amp;", "&amp;'Семипредметные наборы'!B38&amp;", "&amp;'Семипредметные наборы'!D38&amp;", "&amp;'Семипредметные наборы'!E38&amp;", "&amp;'Семипредметные наборы'!F38&amp;", "&amp;'Семипредметные наборы'!G38&amp;"}","")</f>
        <v>#N/A</v>
      </c>
      <c r="B4118" t="e">
        <f ca="1">IF('Семипредметные наборы'!$H38 &gt;=Параметры!$A$2,"{"&amp;'Семипредметные наборы'!C38&amp;"}","")</f>
        <v>#N/A</v>
      </c>
      <c r="C4118" t="e">
        <f ca="1">'Семипредметные наборы'!$H38/COUNT('Список покупок'!$A$2:$A$31)</f>
        <v>#N/A</v>
      </c>
      <c r="D4118" t="e">
        <f ca="1">'Семипредметные наборы'!$H38/INDIRECT(ADDRESS(MATCH(A4118,Таблицы!$AK$3:$AK$212)+1,7,,,Таблицы!$AK$1))</f>
        <v>#N/A</v>
      </c>
      <c r="E4118" s="5" t="e">
        <f t="shared" ca="1" si="64"/>
        <v>#N/A</v>
      </c>
    </row>
    <row r="4119" spans="1:5" hidden="1" x14ac:dyDescent="0.3">
      <c r="A4119" t="e">
        <f ca="1">IF('Семипредметные наборы'!$H39 &gt;=Параметры!$A$2,"{"&amp;'Семипредметные наборы'!A39&amp;", "&amp;'Семипредметные наборы'!B39&amp;", "&amp;'Семипредметные наборы'!D39&amp;", "&amp;'Семипредметные наборы'!E39&amp;", "&amp;'Семипредметные наборы'!F39&amp;", "&amp;'Семипредметные наборы'!G39&amp;"}","")</f>
        <v>#N/A</v>
      </c>
      <c r="B4119" t="e">
        <f ca="1">IF('Семипредметные наборы'!$H39 &gt;=Параметры!$A$2,"{"&amp;'Семипредметные наборы'!C39&amp;"}","")</f>
        <v>#N/A</v>
      </c>
      <c r="C4119" t="e">
        <f ca="1">'Семипредметные наборы'!$H39/COUNT('Список покупок'!$A$2:$A$31)</f>
        <v>#N/A</v>
      </c>
      <c r="D4119" t="e">
        <f ca="1">'Семипредметные наборы'!$H39/INDIRECT(ADDRESS(MATCH(A4119,Таблицы!$AK$3:$AK$212)+1,7,,,Таблицы!$AK$1))</f>
        <v>#N/A</v>
      </c>
      <c r="E4119" s="5" t="e">
        <f t="shared" ca="1" si="64"/>
        <v>#N/A</v>
      </c>
    </row>
    <row r="4120" spans="1:5" hidden="1" x14ac:dyDescent="0.3">
      <c r="A4120" t="e">
        <f ca="1">IF('Семипредметные наборы'!$H40 &gt;=Параметры!$A$2,"{"&amp;'Семипредметные наборы'!A40&amp;", "&amp;'Семипредметные наборы'!B40&amp;", "&amp;'Семипредметные наборы'!D40&amp;", "&amp;'Семипредметные наборы'!E40&amp;", "&amp;'Семипредметные наборы'!F40&amp;", "&amp;'Семипредметные наборы'!G40&amp;"}","")</f>
        <v>#N/A</v>
      </c>
      <c r="B4120" t="e">
        <f ca="1">IF('Семипредметные наборы'!$H40 &gt;=Параметры!$A$2,"{"&amp;'Семипредметные наборы'!C40&amp;"}","")</f>
        <v>#N/A</v>
      </c>
      <c r="C4120" t="e">
        <f ca="1">'Семипредметные наборы'!$H40/COUNT('Список покупок'!$A$2:$A$31)</f>
        <v>#N/A</v>
      </c>
      <c r="D4120" t="e">
        <f ca="1">'Семипредметные наборы'!$H40/INDIRECT(ADDRESS(MATCH(A4120,Таблицы!$AK$3:$AK$212)+1,7,,,Таблицы!$AK$1))</f>
        <v>#N/A</v>
      </c>
      <c r="E4120" s="5" t="e">
        <f t="shared" ca="1" si="64"/>
        <v>#N/A</v>
      </c>
    </row>
    <row r="4121" spans="1:5" hidden="1" x14ac:dyDescent="0.3">
      <c r="A4121" t="e">
        <f ca="1">IF('Семипредметные наборы'!$H41 &gt;=Параметры!$A$2,"{"&amp;'Семипредметные наборы'!A41&amp;", "&amp;'Семипредметные наборы'!B41&amp;", "&amp;'Семипредметные наборы'!D41&amp;", "&amp;'Семипредметные наборы'!E41&amp;", "&amp;'Семипредметные наборы'!F41&amp;", "&amp;'Семипредметные наборы'!G41&amp;"}","")</f>
        <v>#N/A</v>
      </c>
      <c r="B4121" t="e">
        <f ca="1">IF('Семипредметные наборы'!$H41 &gt;=Параметры!$A$2,"{"&amp;'Семипредметные наборы'!C41&amp;"}","")</f>
        <v>#N/A</v>
      </c>
      <c r="C4121" t="e">
        <f ca="1">'Семипредметные наборы'!$H41/COUNT('Список покупок'!$A$2:$A$31)</f>
        <v>#N/A</v>
      </c>
      <c r="D4121" t="e">
        <f ca="1">'Семипредметные наборы'!$H41/INDIRECT(ADDRESS(MATCH(A4121,Таблицы!$AK$3:$AK$212)+1,7,,,Таблицы!$AK$1))</f>
        <v>#N/A</v>
      </c>
      <c r="E4121" s="5" t="e">
        <f t="shared" ca="1" si="64"/>
        <v>#N/A</v>
      </c>
    </row>
    <row r="4122" spans="1:5" hidden="1" x14ac:dyDescent="0.3">
      <c r="A4122" t="e">
        <f ca="1">IF('Семипредметные наборы'!$H42 &gt;=Параметры!$A$2,"{"&amp;'Семипредметные наборы'!A42&amp;", "&amp;'Семипредметные наборы'!B42&amp;", "&amp;'Семипредметные наборы'!D42&amp;", "&amp;'Семипредметные наборы'!E42&amp;", "&amp;'Семипредметные наборы'!F42&amp;", "&amp;'Семипредметные наборы'!G42&amp;"}","")</f>
        <v>#N/A</v>
      </c>
      <c r="B4122" t="e">
        <f ca="1">IF('Семипредметные наборы'!$H42 &gt;=Параметры!$A$2,"{"&amp;'Семипредметные наборы'!C42&amp;"}","")</f>
        <v>#N/A</v>
      </c>
      <c r="C4122" t="e">
        <f ca="1">'Семипредметные наборы'!$H42/COUNT('Список покупок'!$A$2:$A$31)</f>
        <v>#N/A</v>
      </c>
      <c r="D4122" t="e">
        <f ca="1">'Семипредметные наборы'!$H42/INDIRECT(ADDRESS(MATCH(A4122,Таблицы!$AK$3:$AK$212)+1,7,,,Таблицы!$AK$1))</f>
        <v>#N/A</v>
      </c>
      <c r="E4122" s="5" t="e">
        <f t="shared" ca="1" si="64"/>
        <v>#N/A</v>
      </c>
    </row>
    <row r="4123" spans="1:5" hidden="1" x14ac:dyDescent="0.3">
      <c r="A4123" t="e">
        <f ca="1">IF('Семипредметные наборы'!$H43 &gt;=Параметры!$A$2,"{"&amp;'Семипредметные наборы'!A43&amp;", "&amp;'Семипредметные наборы'!B43&amp;", "&amp;'Семипредметные наборы'!D43&amp;", "&amp;'Семипредметные наборы'!E43&amp;", "&amp;'Семипредметные наборы'!F43&amp;", "&amp;'Семипредметные наборы'!G43&amp;"}","")</f>
        <v>#N/A</v>
      </c>
      <c r="B4123" t="e">
        <f ca="1">IF('Семипредметные наборы'!$H43 &gt;=Параметры!$A$2,"{"&amp;'Семипредметные наборы'!C43&amp;"}","")</f>
        <v>#N/A</v>
      </c>
      <c r="C4123" t="e">
        <f ca="1">'Семипредметные наборы'!$H43/COUNT('Список покупок'!$A$2:$A$31)</f>
        <v>#N/A</v>
      </c>
      <c r="D4123" t="e">
        <f ca="1">'Семипредметные наборы'!$H43/INDIRECT(ADDRESS(MATCH(A4123,Таблицы!$AK$3:$AK$212)+1,7,,,Таблицы!$AK$1))</f>
        <v>#N/A</v>
      </c>
      <c r="E4123" s="5" t="e">
        <f t="shared" ca="1" si="64"/>
        <v>#N/A</v>
      </c>
    </row>
    <row r="4124" spans="1:5" hidden="1" x14ac:dyDescent="0.3">
      <c r="A4124" t="e">
        <f ca="1">IF('Семипредметные наборы'!$H44 &gt;=Параметры!$A$2,"{"&amp;'Семипредметные наборы'!A44&amp;", "&amp;'Семипредметные наборы'!B44&amp;", "&amp;'Семипредметные наборы'!D44&amp;", "&amp;'Семипредметные наборы'!E44&amp;", "&amp;'Семипредметные наборы'!F44&amp;", "&amp;'Семипредметные наборы'!G44&amp;"}","")</f>
        <v>#N/A</v>
      </c>
      <c r="B4124" t="e">
        <f ca="1">IF('Семипредметные наборы'!$H44 &gt;=Параметры!$A$2,"{"&amp;'Семипредметные наборы'!C44&amp;"}","")</f>
        <v>#N/A</v>
      </c>
      <c r="C4124" t="e">
        <f ca="1">'Семипредметные наборы'!$H44/COUNT('Список покупок'!$A$2:$A$31)</f>
        <v>#N/A</v>
      </c>
      <c r="D4124" t="e">
        <f ca="1">'Семипредметные наборы'!$H44/INDIRECT(ADDRESS(MATCH(A4124,Таблицы!$AK$3:$AK$212)+1,7,,,Таблицы!$AK$1))</f>
        <v>#N/A</v>
      </c>
      <c r="E4124" s="5" t="e">
        <f t="shared" ca="1" si="64"/>
        <v>#N/A</v>
      </c>
    </row>
    <row r="4125" spans="1:5" hidden="1" x14ac:dyDescent="0.3">
      <c r="A4125" t="e">
        <f ca="1">IF('Семипредметные наборы'!$H45 &gt;=Параметры!$A$2,"{"&amp;'Семипредметные наборы'!A45&amp;", "&amp;'Семипредметные наборы'!B45&amp;", "&amp;'Семипредметные наборы'!D45&amp;", "&amp;'Семипредметные наборы'!E45&amp;", "&amp;'Семипредметные наборы'!F45&amp;", "&amp;'Семипредметные наборы'!G45&amp;"}","")</f>
        <v>#N/A</v>
      </c>
      <c r="B4125" t="e">
        <f ca="1">IF('Семипредметные наборы'!$H45 &gt;=Параметры!$A$2,"{"&amp;'Семипредметные наборы'!C45&amp;"}","")</f>
        <v>#N/A</v>
      </c>
      <c r="C4125" t="e">
        <f ca="1">'Семипредметные наборы'!$H45/COUNT('Список покупок'!$A$2:$A$31)</f>
        <v>#N/A</v>
      </c>
      <c r="D4125" t="e">
        <f ca="1">'Семипредметные наборы'!$H45/INDIRECT(ADDRESS(MATCH(A4125,Таблицы!$AK$3:$AK$212)+1,7,,,Таблицы!$AK$1))</f>
        <v>#N/A</v>
      </c>
      <c r="E4125" s="5" t="e">
        <f t="shared" ca="1" si="64"/>
        <v>#N/A</v>
      </c>
    </row>
    <row r="4126" spans="1:5" hidden="1" x14ac:dyDescent="0.3">
      <c r="A4126" t="e">
        <f ca="1">IF('Семипредметные наборы'!$H46 &gt;=Параметры!$A$2,"{"&amp;'Семипредметные наборы'!A46&amp;", "&amp;'Семипредметные наборы'!B46&amp;", "&amp;'Семипредметные наборы'!D46&amp;", "&amp;'Семипредметные наборы'!E46&amp;", "&amp;'Семипредметные наборы'!F46&amp;", "&amp;'Семипредметные наборы'!G46&amp;"}","")</f>
        <v>#N/A</v>
      </c>
      <c r="B4126" t="e">
        <f ca="1">IF('Семипредметные наборы'!$H46 &gt;=Параметры!$A$2,"{"&amp;'Семипредметные наборы'!C46&amp;"}","")</f>
        <v>#N/A</v>
      </c>
      <c r="C4126" t="e">
        <f ca="1">'Семипредметные наборы'!$H46/COUNT('Список покупок'!$A$2:$A$31)</f>
        <v>#N/A</v>
      </c>
      <c r="D4126" t="e">
        <f ca="1">'Семипредметные наборы'!$H46/INDIRECT(ADDRESS(MATCH(A4126,Таблицы!$AK$3:$AK$212)+1,7,,,Таблицы!$AK$1))</f>
        <v>#N/A</v>
      </c>
      <c r="E4126" s="5" t="e">
        <f t="shared" ca="1" si="64"/>
        <v>#N/A</v>
      </c>
    </row>
    <row r="4127" spans="1:5" hidden="1" x14ac:dyDescent="0.3">
      <c r="A4127" t="e">
        <f ca="1">IF('Семипредметные наборы'!$H47 &gt;=Параметры!$A$2,"{"&amp;'Семипредметные наборы'!A47&amp;", "&amp;'Семипредметные наборы'!B47&amp;", "&amp;'Семипредметные наборы'!D47&amp;", "&amp;'Семипредметные наборы'!E47&amp;", "&amp;'Семипредметные наборы'!F47&amp;", "&amp;'Семипредметные наборы'!G47&amp;"}","")</f>
        <v>#N/A</v>
      </c>
      <c r="B4127" t="e">
        <f ca="1">IF('Семипредметные наборы'!$H47 &gt;=Параметры!$A$2,"{"&amp;'Семипредметные наборы'!C47&amp;"}","")</f>
        <v>#N/A</v>
      </c>
      <c r="C4127" t="e">
        <f ca="1">'Семипредметные наборы'!$H47/COUNT('Список покупок'!$A$2:$A$31)</f>
        <v>#N/A</v>
      </c>
      <c r="D4127" t="e">
        <f ca="1">'Семипредметные наборы'!$H47/INDIRECT(ADDRESS(MATCH(A4127,Таблицы!$AK$3:$AK$212)+1,7,,,Таблицы!$AK$1))</f>
        <v>#N/A</v>
      </c>
      <c r="E4127" s="5" t="e">
        <f t="shared" ca="1" si="64"/>
        <v>#N/A</v>
      </c>
    </row>
    <row r="4128" spans="1:5" hidden="1" x14ac:dyDescent="0.3">
      <c r="A4128" t="e">
        <f ca="1">IF('Семипредметные наборы'!$H48 &gt;=Параметры!$A$2,"{"&amp;'Семипредметные наборы'!A48&amp;", "&amp;'Семипредметные наборы'!B48&amp;", "&amp;'Семипредметные наборы'!D48&amp;", "&amp;'Семипредметные наборы'!E48&amp;", "&amp;'Семипредметные наборы'!F48&amp;", "&amp;'Семипредметные наборы'!G48&amp;"}","")</f>
        <v>#N/A</v>
      </c>
      <c r="B4128" t="e">
        <f ca="1">IF('Семипредметные наборы'!$H48 &gt;=Параметры!$A$2,"{"&amp;'Семипредметные наборы'!C48&amp;"}","")</f>
        <v>#N/A</v>
      </c>
      <c r="C4128" t="e">
        <f ca="1">'Семипредметные наборы'!$H48/COUNT('Список покупок'!$A$2:$A$31)</f>
        <v>#N/A</v>
      </c>
      <c r="D4128" t="e">
        <f ca="1">'Семипредметные наборы'!$H48/INDIRECT(ADDRESS(MATCH(A4128,Таблицы!$AK$3:$AK$212)+1,7,,,Таблицы!$AK$1))</f>
        <v>#N/A</v>
      </c>
      <c r="E4128" s="5" t="e">
        <f t="shared" ca="1" si="64"/>
        <v>#N/A</v>
      </c>
    </row>
    <row r="4129" spans="1:5" hidden="1" x14ac:dyDescent="0.3">
      <c r="A4129" t="e">
        <f ca="1">IF('Семипредметные наборы'!$H49 &gt;=Параметры!$A$2,"{"&amp;'Семипредметные наборы'!A49&amp;", "&amp;'Семипредметные наборы'!B49&amp;", "&amp;'Семипредметные наборы'!D49&amp;", "&amp;'Семипредметные наборы'!E49&amp;", "&amp;'Семипредметные наборы'!F49&amp;", "&amp;'Семипредметные наборы'!G49&amp;"}","")</f>
        <v>#N/A</v>
      </c>
      <c r="B4129" t="e">
        <f ca="1">IF('Семипредметные наборы'!$H49 &gt;=Параметры!$A$2,"{"&amp;'Семипредметные наборы'!C49&amp;"}","")</f>
        <v>#N/A</v>
      </c>
      <c r="C4129" t="e">
        <f ca="1">'Семипредметные наборы'!$H49/COUNT('Список покупок'!$A$2:$A$31)</f>
        <v>#N/A</v>
      </c>
      <c r="D4129" t="e">
        <f ca="1">'Семипредметные наборы'!$H49/INDIRECT(ADDRESS(MATCH(A4129,Таблицы!$AK$3:$AK$212)+1,7,,,Таблицы!$AK$1))</f>
        <v>#N/A</v>
      </c>
      <c r="E4129" s="5" t="e">
        <f t="shared" ca="1" si="64"/>
        <v>#N/A</v>
      </c>
    </row>
    <row r="4130" spans="1:5" hidden="1" x14ac:dyDescent="0.3">
      <c r="A4130" t="e">
        <f ca="1">IF('Семипредметные наборы'!$H50 &gt;=Параметры!$A$2,"{"&amp;'Семипредметные наборы'!A50&amp;", "&amp;'Семипредметные наборы'!B50&amp;", "&amp;'Семипредметные наборы'!D50&amp;", "&amp;'Семипредметные наборы'!E50&amp;", "&amp;'Семипредметные наборы'!F50&amp;", "&amp;'Семипредметные наборы'!G50&amp;"}","")</f>
        <v>#N/A</v>
      </c>
      <c r="B4130" t="e">
        <f ca="1">IF('Семипредметные наборы'!$H50 &gt;=Параметры!$A$2,"{"&amp;'Семипредметные наборы'!C50&amp;"}","")</f>
        <v>#N/A</v>
      </c>
      <c r="C4130" t="e">
        <f ca="1">'Семипредметные наборы'!$H50/COUNT('Список покупок'!$A$2:$A$31)</f>
        <v>#N/A</v>
      </c>
      <c r="D4130" t="e">
        <f ca="1">'Семипредметные наборы'!$H50/INDIRECT(ADDRESS(MATCH(A4130,Таблицы!$AK$3:$AK$212)+1,7,,,Таблицы!$AK$1))</f>
        <v>#N/A</v>
      </c>
      <c r="E4130" s="5" t="e">
        <f t="shared" ca="1" si="64"/>
        <v>#N/A</v>
      </c>
    </row>
    <row r="4131" spans="1:5" hidden="1" x14ac:dyDescent="0.3">
      <c r="A4131" t="e">
        <f ca="1">IF('Семипредметные наборы'!$H51 &gt;=Параметры!$A$2,"{"&amp;'Семипредметные наборы'!A51&amp;", "&amp;'Семипредметные наборы'!B51&amp;", "&amp;'Семипредметные наборы'!D51&amp;", "&amp;'Семипредметные наборы'!E51&amp;", "&amp;'Семипредметные наборы'!F51&amp;", "&amp;'Семипредметные наборы'!G51&amp;"}","")</f>
        <v>#N/A</v>
      </c>
      <c r="B4131" t="e">
        <f ca="1">IF('Семипредметные наборы'!$H51 &gt;=Параметры!$A$2,"{"&amp;'Семипредметные наборы'!C51&amp;"}","")</f>
        <v>#N/A</v>
      </c>
      <c r="C4131" t="e">
        <f ca="1">'Семипредметные наборы'!$H51/COUNT('Список покупок'!$A$2:$A$31)</f>
        <v>#N/A</v>
      </c>
      <c r="D4131" t="e">
        <f ca="1">'Семипредметные наборы'!$H51/INDIRECT(ADDRESS(MATCH(A4131,Таблицы!$AK$3:$AK$212)+1,7,,,Таблицы!$AK$1))</f>
        <v>#N/A</v>
      </c>
      <c r="E4131" s="5" t="e">
        <f t="shared" ca="1" si="64"/>
        <v>#N/A</v>
      </c>
    </row>
    <row r="4132" spans="1:5" hidden="1" x14ac:dyDescent="0.3">
      <c r="A4132" t="e">
        <f ca="1">IF('Семипредметные наборы'!$H52 &gt;=Параметры!$A$2,"{"&amp;'Семипредметные наборы'!A52&amp;", "&amp;'Семипредметные наборы'!B52&amp;", "&amp;'Семипредметные наборы'!D52&amp;", "&amp;'Семипредметные наборы'!E52&amp;", "&amp;'Семипредметные наборы'!F52&amp;", "&amp;'Семипредметные наборы'!G52&amp;"}","")</f>
        <v>#N/A</v>
      </c>
      <c r="B4132" t="e">
        <f ca="1">IF('Семипредметные наборы'!$H52 &gt;=Параметры!$A$2,"{"&amp;'Семипредметные наборы'!C52&amp;"}","")</f>
        <v>#N/A</v>
      </c>
      <c r="C4132" t="e">
        <f ca="1">'Семипредметные наборы'!$H52/COUNT('Список покупок'!$A$2:$A$31)</f>
        <v>#N/A</v>
      </c>
      <c r="D4132" t="e">
        <f ca="1">'Семипредметные наборы'!$H52/INDIRECT(ADDRESS(MATCH(A4132,Таблицы!$AK$3:$AK$212)+1,7,,,Таблицы!$AK$1))</f>
        <v>#N/A</v>
      </c>
      <c r="E4132" s="5" t="e">
        <f t="shared" ca="1" si="64"/>
        <v>#N/A</v>
      </c>
    </row>
    <row r="4133" spans="1:5" hidden="1" x14ac:dyDescent="0.3">
      <c r="A4133" t="e">
        <f ca="1">IF('Семипредметные наборы'!$H53 &gt;=Параметры!$A$2,"{"&amp;'Семипредметные наборы'!A53&amp;", "&amp;'Семипредметные наборы'!B53&amp;", "&amp;'Семипредметные наборы'!D53&amp;", "&amp;'Семипредметные наборы'!E53&amp;", "&amp;'Семипредметные наборы'!F53&amp;", "&amp;'Семипредметные наборы'!G53&amp;"}","")</f>
        <v>#N/A</v>
      </c>
      <c r="B4133" t="e">
        <f ca="1">IF('Семипредметные наборы'!$H53 &gt;=Параметры!$A$2,"{"&amp;'Семипредметные наборы'!C53&amp;"}","")</f>
        <v>#N/A</v>
      </c>
      <c r="C4133" t="e">
        <f ca="1">'Семипредметные наборы'!$H53/COUNT('Список покупок'!$A$2:$A$31)</f>
        <v>#N/A</v>
      </c>
      <c r="D4133" t="e">
        <f ca="1">'Семипредметные наборы'!$H53/INDIRECT(ADDRESS(MATCH(A4133,Таблицы!$AK$3:$AK$212)+1,7,,,Таблицы!$AK$1))</f>
        <v>#N/A</v>
      </c>
      <c r="E4133" s="5" t="e">
        <f t="shared" ca="1" si="64"/>
        <v>#N/A</v>
      </c>
    </row>
    <row r="4134" spans="1:5" hidden="1" x14ac:dyDescent="0.3">
      <c r="A4134" t="e">
        <f ca="1">IF('Семипредметные наборы'!$H54 &gt;=Параметры!$A$2,"{"&amp;'Семипредметные наборы'!A54&amp;", "&amp;'Семипредметные наборы'!B54&amp;", "&amp;'Семипредметные наборы'!D54&amp;", "&amp;'Семипредметные наборы'!E54&amp;", "&amp;'Семипредметные наборы'!F54&amp;", "&amp;'Семипредметные наборы'!G54&amp;"}","")</f>
        <v>#N/A</v>
      </c>
      <c r="B4134" t="e">
        <f ca="1">IF('Семипредметные наборы'!$H54 &gt;=Параметры!$A$2,"{"&amp;'Семипредметные наборы'!C54&amp;"}","")</f>
        <v>#N/A</v>
      </c>
      <c r="C4134" t="e">
        <f ca="1">'Семипредметные наборы'!$H54/COUNT('Список покупок'!$A$2:$A$31)</f>
        <v>#N/A</v>
      </c>
      <c r="D4134" t="e">
        <f ca="1">'Семипредметные наборы'!$H54/INDIRECT(ADDRESS(MATCH(A4134,Таблицы!$AK$3:$AK$212)+1,7,,,Таблицы!$AK$1))</f>
        <v>#N/A</v>
      </c>
      <c r="E4134" s="5" t="e">
        <f t="shared" ca="1" si="64"/>
        <v>#N/A</v>
      </c>
    </row>
    <row r="4135" spans="1:5" hidden="1" x14ac:dyDescent="0.3">
      <c r="A4135" t="e">
        <f ca="1">IF('Семипредметные наборы'!$H55 &gt;=Параметры!$A$2,"{"&amp;'Семипредметные наборы'!A55&amp;", "&amp;'Семипредметные наборы'!B55&amp;", "&amp;'Семипредметные наборы'!D55&amp;", "&amp;'Семипредметные наборы'!E55&amp;", "&amp;'Семипредметные наборы'!F55&amp;", "&amp;'Семипредметные наборы'!G55&amp;"}","")</f>
        <v>#N/A</v>
      </c>
      <c r="B4135" t="e">
        <f ca="1">IF('Семипредметные наборы'!$H55 &gt;=Параметры!$A$2,"{"&amp;'Семипредметные наборы'!C55&amp;"}","")</f>
        <v>#N/A</v>
      </c>
      <c r="C4135" t="e">
        <f ca="1">'Семипредметные наборы'!$H55/COUNT('Список покупок'!$A$2:$A$31)</f>
        <v>#N/A</v>
      </c>
      <c r="D4135" t="e">
        <f ca="1">'Семипредметные наборы'!$H55/INDIRECT(ADDRESS(MATCH(A4135,Таблицы!$AK$3:$AK$212)+1,7,,,Таблицы!$AK$1))</f>
        <v>#N/A</v>
      </c>
      <c r="E4135" s="5" t="e">
        <f t="shared" ca="1" si="64"/>
        <v>#N/A</v>
      </c>
    </row>
    <row r="4136" spans="1:5" hidden="1" x14ac:dyDescent="0.3">
      <c r="A4136" t="e">
        <f ca="1">IF('Семипредметные наборы'!$H56 &gt;=Параметры!$A$2,"{"&amp;'Семипредметные наборы'!A56&amp;", "&amp;'Семипредметные наборы'!B56&amp;", "&amp;'Семипредметные наборы'!D56&amp;", "&amp;'Семипредметные наборы'!E56&amp;", "&amp;'Семипредметные наборы'!F56&amp;", "&amp;'Семипредметные наборы'!G56&amp;"}","")</f>
        <v>#N/A</v>
      </c>
      <c r="B4136" t="e">
        <f ca="1">IF('Семипредметные наборы'!$H56 &gt;=Параметры!$A$2,"{"&amp;'Семипредметные наборы'!C56&amp;"}","")</f>
        <v>#N/A</v>
      </c>
      <c r="C4136" t="e">
        <f ca="1">'Семипредметные наборы'!$H56/COUNT('Список покупок'!$A$2:$A$31)</f>
        <v>#N/A</v>
      </c>
      <c r="D4136" t="e">
        <f ca="1">'Семипредметные наборы'!$H56/INDIRECT(ADDRESS(MATCH(A4136,Таблицы!$AK$3:$AK$212)+1,7,,,Таблицы!$AK$1))</f>
        <v>#N/A</v>
      </c>
      <c r="E4136" s="5" t="e">
        <f t="shared" ca="1" si="64"/>
        <v>#N/A</v>
      </c>
    </row>
    <row r="4137" spans="1:5" hidden="1" x14ac:dyDescent="0.3">
      <c r="A4137" t="e">
        <f ca="1">IF('Семипредметные наборы'!$H57 &gt;=Параметры!$A$2,"{"&amp;'Семипредметные наборы'!A57&amp;", "&amp;'Семипредметные наборы'!B57&amp;", "&amp;'Семипредметные наборы'!D57&amp;", "&amp;'Семипредметные наборы'!E57&amp;", "&amp;'Семипредметные наборы'!F57&amp;", "&amp;'Семипредметные наборы'!G57&amp;"}","")</f>
        <v>#N/A</v>
      </c>
      <c r="B4137" t="e">
        <f ca="1">IF('Семипредметные наборы'!$H57 &gt;=Параметры!$A$2,"{"&amp;'Семипредметные наборы'!C57&amp;"}","")</f>
        <v>#N/A</v>
      </c>
      <c r="C4137" t="e">
        <f ca="1">'Семипредметные наборы'!$H57/COUNT('Список покупок'!$A$2:$A$31)</f>
        <v>#N/A</v>
      </c>
      <c r="D4137" t="e">
        <f ca="1">'Семипредметные наборы'!$H57/INDIRECT(ADDRESS(MATCH(A4137,Таблицы!$AK$3:$AK$212)+1,7,,,Таблицы!$AK$1))</f>
        <v>#N/A</v>
      </c>
      <c r="E4137" s="5" t="e">
        <f t="shared" ca="1" si="64"/>
        <v>#N/A</v>
      </c>
    </row>
    <row r="4138" spans="1:5" hidden="1" x14ac:dyDescent="0.3">
      <c r="A4138" t="e">
        <f ca="1">IF('Семипредметные наборы'!$H58 &gt;=Параметры!$A$2,"{"&amp;'Семипредметные наборы'!A58&amp;", "&amp;'Семипредметные наборы'!B58&amp;", "&amp;'Семипредметные наборы'!D58&amp;", "&amp;'Семипредметные наборы'!E58&amp;", "&amp;'Семипредметные наборы'!F58&amp;", "&amp;'Семипредметные наборы'!G58&amp;"}","")</f>
        <v>#N/A</v>
      </c>
      <c r="B4138" t="e">
        <f ca="1">IF('Семипредметные наборы'!$H58 &gt;=Параметры!$A$2,"{"&amp;'Семипредметные наборы'!C58&amp;"}","")</f>
        <v>#N/A</v>
      </c>
      <c r="C4138" t="e">
        <f ca="1">'Семипредметные наборы'!$H58/COUNT('Список покупок'!$A$2:$A$31)</f>
        <v>#N/A</v>
      </c>
      <c r="D4138" t="e">
        <f ca="1">'Семипредметные наборы'!$H58/INDIRECT(ADDRESS(MATCH(A4138,Таблицы!$AK$3:$AK$212)+1,7,,,Таблицы!$AK$1))</f>
        <v>#N/A</v>
      </c>
      <c r="E4138" s="5" t="e">
        <f t="shared" ca="1" si="64"/>
        <v>#N/A</v>
      </c>
    </row>
    <row r="4139" spans="1:5" hidden="1" x14ac:dyDescent="0.3">
      <c r="A4139" t="e">
        <f ca="1">IF('Семипредметные наборы'!$H59 &gt;=Параметры!$A$2,"{"&amp;'Семипредметные наборы'!A59&amp;", "&amp;'Семипредметные наборы'!B59&amp;", "&amp;'Семипредметные наборы'!D59&amp;", "&amp;'Семипредметные наборы'!E59&amp;", "&amp;'Семипредметные наборы'!F59&amp;", "&amp;'Семипредметные наборы'!G59&amp;"}","")</f>
        <v>#N/A</v>
      </c>
      <c r="B4139" t="e">
        <f ca="1">IF('Семипредметные наборы'!$H59 &gt;=Параметры!$A$2,"{"&amp;'Семипредметные наборы'!C59&amp;"}","")</f>
        <v>#N/A</v>
      </c>
      <c r="C4139" t="e">
        <f ca="1">'Семипредметные наборы'!$H59/COUNT('Список покупок'!$A$2:$A$31)</f>
        <v>#N/A</v>
      </c>
      <c r="D4139" t="e">
        <f ca="1">'Семипредметные наборы'!$H59/INDIRECT(ADDRESS(MATCH(A4139,Таблицы!$AK$3:$AK$212)+1,7,,,Таблицы!$AK$1))</f>
        <v>#N/A</v>
      </c>
      <c r="E4139" s="5" t="e">
        <f t="shared" ca="1" si="64"/>
        <v>#N/A</v>
      </c>
    </row>
    <row r="4140" spans="1:5" hidden="1" x14ac:dyDescent="0.3">
      <c r="A4140" t="e">
        <f ca="1">IF('Семипредметные наборы'!$H60 &gt;=Параметры!$A$2,"{"&amp;'Семипредметные наборы'!A60&amp;", "&amp;'Семипредметные наборы'!B60&amp;", "&amp;'Семипредметные наборы'!D60&amp;", "&amp;'Семипредметные наборы'!E60&amp;", "&amp;'Семипредметные наборы'!F60&amp;", "&amp;'Семипредметные наборы'!G60&amp;"}","")</f>
        <v>#N/A</v>
      </c>
      <c r="B4140" t="e">
        <f ca="1">IF('Семипредметные наборы'!$H60 &gt;=Параметры!$A$2,"{"&amp;'Семипредметные наборы'!C60&amp;"}","")</f>
        <v>#N/A</v>
      </c>
      <c r="C4140" t="e">
        <f ca="1">'Семипредметные наборы'!$H60/COUNT('Список покупок'!$A$2:$A$31)</f>
        <v>#N/A</v>
      </c>
      <c r="D4140" t="e">
        <f ca="1">'Семипредметные наборы'!$H60/INDIRECT(ADDRESS(MATCH(A4140,Таблицы!$AK$3:$AK$212)+1,7,,,Таблицы!$AK$1))</f>
        <v>#N/A</v>
      </c>
      <c r="E4140" s="5" t="e">
        <f t="shared" ca="1" si="64"/>
        <v>#N/A</v>
      </c>
    </row>
    <row r="4141" spans="1:5" hidden="1" x14ac:dyDescent="0.3">
      <c r="A4141" t="e">
        <f ca="1">IF('Семипредметные наборы'!$H61 &gt;=Параметры!$A$2,"{"&amp;'Семипредметные наборы'!A61&amp;", "&amp;'Семипредметные наборы'!B61&amp;", "&amp;'Семипредметные наборы'!D61&amp;", "&amp;'Семипредметные наборы'!E61&amp;", "&amp;'Семипредметные наборы'!F61&amp;", "&amp;'Семипредметные наборы'!G61&amp;"}","")</f>
        <v>#N/A</v>
      </c>
      <c r="B4141" t="e">
        <f ca="1">IF('Семипредметные наборы'!$H61 &gt;=Параметры!$A$2,"{"&amp;'Семипредметные наборы'!C61&amp;"}","")</f>
        <v>#N/A</v>
      </c>
      <c r="C4141" t="e">
        <f ca="1">'Семипредметные наборы'!$H61/COUNT('Список покупок'!$A$2:$A$31)</f>
        <v>#N/A</v>
      </c>
      <c r="D4141" t="e">
        <f ca="1">'Семипредметные наборы'!$H61/INDIRECT(ADDRESS(MATCH(A4141,Таблицы!$AK$3:$AK$212)+1,7,,,Таблицы!$AK$1))</f>
        <v>#N/A</v>
      </c>
      <c r="E4141" s="5" t="e">
        <f t="shared" ca="1" si="64"/>
        <v>#N/A</v>
      </c>
    </row>
    <row r="4142" spans="1:5" hidden="1" x14ac:dyDescent="0.3">
      <c r="A4142" t="e">
        <f ca="1">IF('Семипредметные наборы'!$H62 &gt;=Параметры!$A$2,"{"&amp;'Семипредметные наборы'!A62&amp;", "&amp;'Семипредметные наборы'!B62&amp;", "&amp;'Семипредметные наборы'!D62&amp;", "&amp;'Семипредметные наборы'!E62&amp;", "&amp;'Семипредметные наборы'!F62&amp;", "&amp;'Семипредметные наборы'!G62&amp;"}","")</f>
        <v>#N/A</v>
      </c>
      <c r="B4142" t="e">
        <f ca="1">IF('Семипредметные наборы'!$H62 &gt;=Параметры!$A$2,"{"&amp;'Семипредметные наборы'!C62&amp;"}","")</f>
        <v>#N/A</v>
      </c>
      <c r="C4142" t="e">
        <f ca="1">'Семипредметные наборы'!$H62/COUNT('Список покупок'!$A$2:$A$31)</f>
        <v>#N/A</v>
      </c>
      <c r="D4142" t="e">
        <f ca="1">'Семипредметные наборы'!$H62/INDIRECT(ADDRESS(MATCH(A4142,Таблицы!$AK$3:$AK$212)+1,7,,,Таблицы!$AK$1))</f>
        <v>#N/A</v>
      </c>
      <c r="E4142" s="5" t="e">
        <f t="shared" ca="1" si="64"/>
        <v>#N/A</v>
      </c>
    </row>
    <row r="4143" spans="1:5" hidden="1" x14ac:dyDescent="0.3">
      <c r="A4143" t="e">
        <f ca="1">IF('Семипредметные наборы'!$H63 &gt;=Параметры!$A$2,"{"&amp;'Семипредметные наборы'!A63&amp;", "&amp;'Семипредметные наборы'!B63&amp;", "&amp;'Семипредметные наборы'!D63&amp;", "&amp;'Семипредметные наборы'!E63&amp;", "&amp;'Семипредметные наборы'!F63&amp;", "&amp;'Семипредметные наборы'!G63&amp;"}","")</f>
        <v>#N/A</v>
      </c>
      <c r="B4143" t="e">
        <f ca="1">IF('Семипредметные наборы'!$H63 &gt;=Параметры!$A$2,"{"&amp;'Семипредметные наборы'!C63&amp;"}","")</f>
        <v>#N/A</v>
      </c>
      <c r="C4143" t="e">
        <f ca="1">'Семипредметные наборы'!$H63/COUNT('Список покупок'!$A$2:$A$31)</f>
        <v>#N/A</v>
      </c>
      <c r="D4143" t="e">
        <f ca="1">'Семипредметные наборы'!$H63/INDIRECT(ADDRESS(MATCH(A4143,Таблицы!$AK$3:$AK$212)+1,7,,,Таблицы!$AK$1))</f>
        <v>#N/A</v>
      </c>
      <c r="E4143" s="5" t="e">
        <f t="shared" ca="1" si="64"/>
        <v>#N/A</v>
      </c>
    </row>
    <row r="4144" spans="1:5" hidden="1" x14ac:dyDescent="0.3">
      <c r="A4144" t="e">
        <f ca="1">IF('Семипредметные наборы'!$H64 &gt;=Параметры!$A$2,"{"&amp;'Семипредметные наборы'!A64&amp;", "&amp;'Семипредметные наборы'!B64&amp;", "&amp;'Семипредметные наборы'!D64&amp;", "&amp;'Семипредметные наборы'!E64&amp;", "&amp;'Семипредметные наборы'!F64&amp;", "&amp;'Семипредметные наборы'!G64&amp;"}","")</f>
        <v>#N/A</v>
      </c>
      <c r="B4144" t="e">
        <f ca="1">IF('Семипредметные наборы'!$H64 &gt;=Параметры!$A$2,"{"&amp;'Семипредметные наборы'!C64&amp;"}","")</f>
        <v>#N/A</v>
      </c>
      <c r="C4144" t="e">
        <f ca="1">'Семипредметные наборы'!$H64/COUNT('Список покупок'!$A$2:$A$31)</f>
        <v>#N/A</v>
      </c>
      <c r="D4144" t="e">
        <f ca="1">'Семипредметные наборы'!$H64/INDIRECT(ADDRESS(MATCH(A4144,Таблицы!$AK$3:$AK$212)+1,7,,,Таблицы!$AK$1))</f>
        <v>#N/A</v>
      </c>
      <c r="E4144" s="5" t="e">
        <f t="shared" ca="1" si="64"/>
        <v>#N/A</v>
      </c>
    </row>
    <row r="4145" spans="1:5" hidden="1" x14ac:dyDescent="0.3">
      <c r="A4145" t="e">
        <f ca="1">IF('Семипредметные наборы'!$H65 &gt;=Параметры!$A$2,"{"&amp;'Семипредметные наборы'!A65&amp;", "&amp;'Семипредметные наборы'!B65&amp;", "&amp;'Семипредметные наборы'!D65&amp;", "&amp;'Семипредметные наборы'!E65&amp;", "&amp;'Семипредметные наборы'!F65&amp;", "&amp;'Семипредметные наборы'!G65&amp;"}","")</f>
        <v>#N/A</v>
      </c>
      <c r="B4145" t="e">
        <f ca="1">IF('Семипредметные наборы'!$H65 &gt;=Параметры!$A$2,"{"&amp;'Семипредметные наборы'!C65&amp;"}","")</f>
        <v>#N/A</v>
      </c>
      <c r="C4145" t="e">
        <f ca="1">'Семипредметные наборы'!$H65/COUNT('Список покупок'!$A$2:$A$31)</f>
        <v>#N/A</v>
      </c>
      <c r="D4145" t="e">
        <f ca="1">'Семипредметные наборы'!$H65/INDIRECT(ADDRESS(MATCH(A4145,Таблицы!$AK$3:$AK$212)+1,7,,,Таблицы!$AK$1))</f>
        <v>#N/A</v>
      </c>
      <c r="E4145" s="5" t="e">
        <f t="shared" ca="1" si="64"/>
        <v>#N/A</v>
      </c>
    </row>
    <row r="4146" spans="1:5" hidden="1" x14ac:dyDescent="0.3">
      <c r="A4146" t="e">
        <f ca="1">IF('Семипредметные наборы'!$H66 &gt;=Параметры!$A$2,"{"&amp;'Семипредметные наборы'!A66&amp;", "&amp;'Семипредметные наборы'!B66&amp;", "&amp;'Семипредметные наборы'!D66&amp;", "&amp;'Семипредметные наборы'!E66&amp;", "&amp;'Семипредметные наборы'!F66&amp;", "&amp;'Семипредметные наборы'!G66&amp;"}","")</f>
        <v>#N/A</v>
      </c>
      <c r="B4146" t="e">
        <f ca="1">IF('Семипредметные наборы'!$H66 &gt;=Параметры!$A$2,"{"&amp;'Семипредметные наборы'!C66&amp;"}","")</f>
        <v>#N/A</v>
      </c>
      <c r="C4146" t="e">
        <f ca="1">'Семипредметные наборы'!$H66/COUNT('Список покупок'!$A$2:$A$31)</f>
        <v>#N/A</v>
      </c>
      <c r="D4146" t="e">
        <f ca="1">'Семипредметные наборы'!$H66/INDIRECT(ADDRESS(MATCH(A4146,Таблицы!$AK$3:$AK$212)+1,7,,,Таблицы!$AK$1))</f>
        <v>#N/A</v>
      </c>
      <c r="E4146" s="5" t="e">
        <f t="shared" ca="1" si="64"/>
        <v>#N/A</v>
      </c>
    </row>
    <row r="4147" spans="1:5" hidden="1" x14ac:dyDescent="0.3">
      <c r="A4147" t="e">
        <f ca="1">IF('Семипредметные наборы'!$H67 &gt;=Параметры!$A$2,"{"&amp;'Семипредметные наборы'!A67&amp;", "&amp;'Семипредметные наборы'!B67&amp;", "&amp;'Семипредметные наборы'!D67&amp;", "&amp;'Семипредметные наборы'!E67&amp;", "&amp;'Семипредметные наборы'!F67&amp;", "&amp;'Семипредметные наборы'!G67&amp;"}","")</f>
        <v>#N/A</v>
      </c>
      <c r="B4147" t="e">
        <f ca="1">IF('Семипредметные наборы'!$H67 &gt;=Параметры!$A$2,"{"&amp;'Семипредметные наборы'!C67&amp;"}","")</f>
        <v>#N/A</v>
      </c>
      <c r="C4147" t="e">
        <f ca="1">'Семипредметные наборы'!$H67/COUNT('Список покупок'!$A$2:$A$31)</f>
        <v>#N/A</v>
      </c>
      <c r="D4147" t="e">
        <f ca="1">'Семипредметные наборы'!$H67/INDIRECT(ADDRESS(MATCH(A4147,Таблицы!$AK$3:$AK$212)+1,7,,,Таблицы!$AK$1))</f>
        <v>#N/A</v>
      </c>
      <c r="E4147" s="5" t="e">
        <f t="shared" ca="1" si="64"/>
        <v>#N/A</v>
      </c>
    </row>
    <row r="4148" spans="1:5" hidden="1" x14ac:dyDescent="0.3">
      <c r="A4148" t="e">
        <f ca="1">IF('Семипредметные наборы'!$H68 &gt;=Параметры!$A$2,"{"&amp;'Семипредметные наборы'!A68&amp;", "&amp;'Семипредметные наборы'!B68&amp;", "&amp;'Семипредметные наборы'!D68&amp;", "&amp;'Семипредметные наборы'!E68&amp;", "&amp;'Семипредметные наборы'!F68&amp;", "&amp;'Семипредметные наборы'!G68&amp;"}","")</f>
        <v>#N/A</v>
      </c>
      <c r="B4148" t="e">
        <f ca="1">IF('Семипредметные наборы'!$H68 &gt;=Параметры!$A$2,"{"&amp;'Семипредметные наборы'!C68&amp;"}","")</f>
        <v>#N/A</v>
      </c>
      <c r="C4148" t="e">
        <f ca="1">'Семипредметные наборы'!$H68/COUNT('Список покупок'!$A$2:$A$31)</f>
        <v>#N/A</v>
      </c>
      <c r="D4148" t="e">
        <f ca="1">'Семипредметные наборы'!$H68/INDIRECT(ADDRESS(MATCH(A4148,Таблицы!$AK$3:$AK$212)+1,7,,,Таблицы!$AK$1))</f>
        <v>#N/A</v>
      </c>
      <c r="E4148" s="5" t="e">
        <f t="shared" ca="1" si="64"/>
        <v>#N/A</v>
      </c>
    </row>
    <row r="4149" spans="1:5" hidden="1" x14ac:dyDescent="0.3">
      <c r="A4149" t="e">
        <f ca="1">IF('Семипредметные наборы'!$H69 &gt;=Параметры!$A$2,"{"&amp;'Семипредметные наборы'!A69&amp;", "&amp;'Семипредметные наборы'!B69&amp;", "&amp;'Семипредметные наборы'!D69&amp;", "&amp;'Семипредметные наборы'!E69&amp;", "&amp;'Семипредметные наборы'!F69&amp;", "&amp;'Семипредметные наборы'!G69&amp;"}","")</f>
        <v>#N/A</v>
      </c>
      <c r="B4149" t="e">
        <f ca="1">IF('Семипредметные наборы'!$H69 &gt;=Параметры!$A$2,"{"&amp;'Семипредметные наборы'!C69&amp;"}","")</f>
        <v>#N/A</v>
      </c>
      <c r="C4149" t="e">
        <f ca="1">'Семипредметные наборы'!$H69/COUNT('Список покупок'!$A$2:$A$31)</f>
        <v>#N/A</v>
      </c>
      <c r="D4149" t="e">
        <f ca="1">'Семипредметные наборы'!$H69/INDIRECT(ADDRESS(MATCH(A4149,Таблицы!$AK$3:$AK$212)+1,7,,,Таблицы!$AK$1))</f>
        <v>#N/A</v>
      </c>
      <c r="E4149" s="5" t="e">
        <f t="shared" ca="1" si="64"/>
        <v>#N/A</v>
      </c>
    </row>
    <row r="4150" spans="1:5" hidden="1" x14ac:dyDescent="0.3">
      <c r="A4150" t="e">
        <f ca="1">IF('Семипредметные наборы'!$H70 &gt;=Параметры!$A$2,"{"&amp;'Семипредметные наборы'!A70&amp;", "&amp;'Семипредметные наборы'!B70&amp;", "&amp;'Семипредметные наборы'!D70&amp;", "&amp;'Семипредметные наборы'!E70&amp;", "&amp;'Семипредметные наборы'!F70&amp;", "&amp;'Семипредметные наборы'!G70&amp;"}","")</f>
        <v>#N/A</v>
      </c>
      <c r="B4150" t="e">
        <f ca="1">IF('Семипредметные наборы'!$H70 &gt;=Параметры!$A$2,"{"&amp;'Семипредметные наборы'!C70&amp;"}","")</f>
        <v>#N/A</v>
      </c>
      <c r="C4150" t="e">
        <f ca="1">'Семипредметные наборы'!$H70/COUNT('Список покупок'!$A$2:$A$31)</f>
        <v>#N/A</v>
      </c>
      <c r="D4150" t="e">
        <f ca="1">'Семипредметные наборы'!$H70/INDIRECT(ADDRESS(MATCH(A4150,Таблицы!$AK$3:$AK$212)+1,7,,,Таблицы!$AK$1))</f>
        <v>#N/A</v>
      </c>
      <c r="E4150" s="5" t="e">
        <f t="shared" ca="1" si="64"/>
        <v>#N/A</v>
      </c>
    </row>
    <row r="4151" spans="1:5" hidden="1" x14ac:dyDescent="0.3">
      <c r="A4151" t="e">
        <f ca="1">IF('Семипредметные наборы'!$H71 &gt;=Параметры!$A$2,"{"&amp;'Семипредметные наборы'!A71&amp;", "&amp;'Семипредметные наборы'!B71&amp;", "&amp;'Семипредметные наборы'!D71&amp;", "&amp;'Семипредметные наборы'!E71&amp;", "&amp;'Семипредметные наборы'!F71&amp;", "&amp;'Семипредметные наборы'!G71&amp;"}","")</f>
        <v>#N/A</v>
      </c>
      <c r="B4151" t="e">
        <f ca="1">IF('Семипредметные наборы'!$H71 &gt;=Параметры!$A$2,"{"&amp;'Семипредметные наборы'!C71&amp;"}","")</f>
        <v>#N/A</v>
      </c>
      <c r="C4151" t="e">
        <f ca="1">'Семипредметные наборы'!$H71/COUNT('Список покупок'!$A$2:$A$31)</f>
        <v>#N/A</v>
      </c>
      <c r="D4151" t="e">
        <f ca="1">'Семипредметные наборы'!$H71/INDIRECT(ADDRESS(MATCH(A4151,Таблицы!$AK$3:$AK$212)+1,7,,,Таблицы!$AK$1))</f>
        <v>#N/A</v>
      </c>
      <c r="E4151" s="5" t="e">
        <f t="shared" ca="1" si="64"/>
        <v>#N/A</v>
      </c>
    </row>
    <row r="4152" spans="1:5" hidden="1" x14ac:dyDescent="0.3">
      <c r="A4152" t="e">
        <f ca="1">IF('Семипредметные наборы'!$H72 &gt;=Параметры!$A$2,"{"&amp;'Семипредметные наборы'!A72&amp;", "&amp;'Семипредметные наборы'!B72&amp;", "&amp;'Семипредметные наборы'!D72&amp;", "&amp;'Семипредметные наборы'!E72&amp;", "&amp;'Семипредметные наборы'!F72&amp;", "&amp;'Семипредметные наборы'!G72&amp;"}","")</f>
        <v>#N/A</v>
      </c>
      <c r="B4152" t="e">
        <f ca="1">IF('Семипредметные наборы'!$H72 &gt;=Параметры!$A$2,"{"&amp;'Семипредметные наборы'!C72&amp;"}","")</f>
        <v>#N/A</v>
      </c>
      <c r="C4152" t="e">
        <f ca="1">'Семипредметные наборы'!$H72/COUNT('Список покупок'!$A$2:$A$31)</f>
        <v>#N/A</v>
      </c>
      <c r="D4152" t="e">
        <f ca="1">'Семипредметные наборы'!$H72/INDIRECT(ADDRESS(MATCH(A4152,Таблицы!$AK$3:$AK$212)+1,7,,,Таблицы!$AK$1))</f>
        <v>#N/A</v>
      </c>
      <c r="E4152" s="5" t="e">
        <f t="shared" ca="1" si="64"/>
        <v>#N/A</v>
      </c>
    </row>
    <row r="4153" spans="1:5" hidden="1" x14ac:dyDescent="0.3">
      <c r="A4153" t="e">
        <f ca="1">IF('Семипредметные наборы'!$H73 &gt;=Параметры!$A$2,"{"&amp;'Семипредметные наборы'!A73&amp;", "&amp;'Семипредметные наборы'!B73&amp;", "&amp;'Семипредметные наборы'!D73&amp;", "&amp;'Семипредметные наборы'!E73&amp;", "&amp;'Семипредметные наборы'!F73&amp;", "&amp;'Семипредметные наборы'!G73&amp;"}","")</f>
        <v>#N/A</v>
      </c>
      <c r="B4153" t="e">
        <f ca="1">IF('Семипредметные наборы'!$H73 &gt;=Параметры!$A$2,"{"&amp;'Семипредметные наборы'!C73&amp;"}","")</f>
        <v>#N/A</v>
      </c>
      <c r="C4153" t="e">
        <f ca="1">'Семипредметные наборы'!$H73/COUNT('Список покупок'!$A$2:$A$31)</f>
        <v>#N/A</v>
      </c>
      <c r="D4153" t="e">
        <f ca="1">'Семипредметные наборы'!$H73/INDIRECT(ADDRESS(MATCH(A4153,Таблицы!$AK$3:$AK$212)+1,7,,,Таблицы!$AK$1))</f>
        <v>#N/A</v>
      </c>
      <c r="E4153" s="5" t="e">
        <f t="shared" ca="1" si="64"/>
        <v>#N/A</v>
      </c>
    </row>
    <row r="4154" spans="1:5" hidden="1" x14ac:dyDescent="0.3">
      <c r="A4154" t="e">
        <f ca="1">IF('Семипредметные наборы'!$H74 &gt;=Параметры!$A$2,"{"&amp;'Семипредметные наборы'!A74&amp;", "&amp;'Семипредметные наборы'!B74&amp;", "&amp;'Семипредметные наборы'!D74&amp;", "&amp;'Семипредметные наборы'!E74&amp;", "&amp;'Семипредметные наборы'!F74&amp;", "&amp;'Семипредметные наборы'!G74&amp;"}","")</f>
        <v>#N/A</v>
      </c>
      <c r="B4154" t="e">
        <f ca="1">IF('Семипредметные наборы'!$H74 &gt;=Параметры!$A$2,"{"&amp;'Семипредметные наборы'!C74&amp;"}","")</f>
        <v>#N/A</v>
      </c>
      <c r="C4154" t="e">
        <f ca="1">'Семипредметные наборы'!$H74/COUNT('Список покупок'!$A$2:$A$31)</f>
        <v>#N/A</v>
      </c>
      <c r="D4154" t="e">
        <f ca="1">'Семипредметные наборы'!$H74/INDIRECT(ADDRESS(MATCH(A4154,Таблицы!$AK$3:$AK$212)+1,7,,,Таблицы!$AK$1))</f>
        <v>#N/A</v>
      </c>
      <c r="E4154" s="5" t="e">
        <f t="shared" ca="1" si="64"/>
        <v>#N/A</v>
      </c>
    </row>
    <row r="4155" spans="1:5" hidden="1" x14ac:dyDescent="0.3">
      <c r="A4155" t="e">
        <f ca="1">IF('Семипредметные наборы'!$H75 &gt;=Параметры!$A$2,"{"&amp;'Семипредметные наборы'!A75&amp;", "&amp;'Семипредметные наборы'!B75&amp;", "&amp;'Семипредметные наборы'!D75&amp;", "&amp;'Семипредметные наборы'!E75&amp;", "&amp;'Семипредметные наборы'!F75&amp;", "&amp;'Семипредметные наборы'!G75&amp;"}","")</f>
        <v>#N/A</v>
      </c>
      <c r="B4155" t="e">
        <f ca="1">IF('Семипредметные наборы'!$H75 &gt;=Параметры!$A$2,"{"&amp;'Семипредметные наборы'!C75&amp;"}","")</f>
        <v>#N/A</v>
      </c>
      <c r="C4155" t="e">
        <f ca="1">'Семипредметные наборы'!$H75/COUNT('Список покупок'!$A$2:$A$31)</f>
        <v>#N/A</v>
      </c>
      <c r="D4155" t="e">
        <f ca="1">'Семипредметные наборы'!$H75/INDIRECT(ADDRESS(MATCH(A4155,Таблицы!$AK$3:$AK$212)+1,7,,,Таблицы!$AK$1))</f>
        <v>#N/A</v>
      </c>
      <c r="E4155" s="5" t="e">
        <f t="shared" ca="1" si="64"/>
        <v>#N/A</v>
      </c>
    </row>
    <row r="4156" spans="1:5" hidden="1" x14ac:dyDescent="0.3">
      <c r="A4156" t="e">
        <f ca="1">IF('Семипредметные наборы'!$H76 &gt;=Параметры!$A$2,"{"&amp;'Семипредметные наборы'!A76&amp;", "&amp;'Семипредметные наборы'!B76&amp;", "&amp;'Семипредметные наборы'!D76&amp;", "&amp;'Семипредметные наборы'!E76&amp;", "&amp;'Семипредметные наборы'!F76&amp;", "&amp;'Семипредметные наборы'!G76&amp;"}","")</f>
        <v>#N/A</v>
      </c>
      <c r="B4156" t="e">
        <f ca="1">IF('Семипредметные наборы'!$H76 &gt;=Параметры!$A$2,"{"&amp;'Семипредметные наборы'!C76&amp;"}","")</f>
        <v>#N/A</v>
      </c>
      <c r="C4156" t="e">
        <f ca="1">'Семипредметные наборы'!$H76/COUNT('Список покупок'!$A$2:$A$31)</f>
        <v>#N/A</v>
      </c>
      <c r="D4156" t="e">
        <f ca="1">'Семипредметные наборы'!$H76/INDIRECT(ADDRESS(MATCH(A4156,Таблицы!$AK$3:$AK$212)+1,7,,,Таблицы!$AK$1))</f>
        <v>#N/A</v>
      </c>
      <c r="E4156" s="5" t="e">
        <f t="shared" ca="1" si="64"/>
        <v>#N/A</v>
      </c>
    </row>
    <row r="4157" spans="1:5" hidden="1" x14ac:dyDescent="0.3">
      <c r="A4157" t="e">
        <f ca="1">IF('Семипредметные наборы'!$H77 &gt;=Параметры!$A$2,"{"&amp;'Семипредметные наборы'!A77&amp;", "&amp;'Семипредметные наборы'!B77&amp;", "&amp;'Семипредметные наборы'!D77&amp;", "&amp;'Семипредметные наборы'!E77&amp;", "&amp;'Семипредметные наборы'!F77&amp;", "&amp;'Семипредметные наборы'!G77&amp;"}","")</f>
        <v>#N/A</v>
      </c>
      <c r="B4157" t="e">
        <f ca="1">IF('Семипредметные наборы'!$H77 &gt;=Параметры!$A$2,"{"&amp;'Семипредметные наборы'!C77&amp;"}","")</f>
        <v>#N/A</v>
      </c>
      <c r="C4157" t="e">
        <f ca="1">'Семипредметные наборы'!$H77/COUNT('Список покупок'!$A$2:$A$31)</f>
        <v>#N/A</v>
      </c>
      <c r="D4157" t="e">
        <f ca="1">'Семипредметные наборы'!$H77/INDIRECT(ADDRESS(MATCH(A4157,Таблицы!$AK$3:$AK$212)+1,7,,,Таблицы!$AK$1))</f>
        <v>#N/A</v>
      </c>
      <c r="E4157" s="5" t="e">
        <f t="shared" ca="1" si="64"/>
        <v>#N/A</v>
      </c>
    </row>
    <row r="4158" spans="1:5" hidden="1" x14ac:dyDescent="0.3">
      <c r="A4158" t="e">
        <f ca="1">IF('Семипредметные наборы'!$H78 &gt;=Параметры!$A$2,"{"&amp;'Семипредметные наборы'!A78&amp;", "&amp;'Семипредметные наборы'!B78&amp;", "&amp;'Семипредметные наборы'!D78&amp;", "&amp;'Семипредметные наборы'!E78&amp;", "&amp;'Семипредметные наборы'!F78&amp;", "&amp;'Семипредметные наборы'!G78&amp;"}","")</f>
        <v>#N/A</v>
      </c>
      <c r="B4158" t="e">
        <f ca="1">IF('Семипредметные наборы'!$H78 &gt;=Параметры!$A$2,"{"&amp;'Семипредметные наборы'!C78&amp;"}","")</f>
        <v>#N/A</v>
      </c>
      <c r="C4158" t="e">
        <f ca="1">'Семипредметные наборы'!$H78/COUNT('Список покупок'!$A$2:$A$31)</f>
        <v>#N/A</v>
      </c>
      <c r="D4158" t="e">
        <f ca="1">'Семипредметные наборы'!$H78/INDIRECT(ADDRESS(MATCH(A4158,Таблицы!$AK$3:$AK$212)+1,7,,,Таблицы!$AK$1))</f>
        <v>#N/A</v>
      </c>
      <c r="E4158" s="5" t="e">
        <f t="shared" ca="1" si="64"/>
        <v>#N/A</v>
      </c>
    </row>
    <row r="4159" spans="1:5" hidden="1" x14ac:dyDescent="0.3">
      <c r="A4159" t="e">
        <f ca="1">IF('Семипредметные наборы'!$H79 &gt;=Параметры!$A$2,"{"&amp;'Семипредметные наборы'!A79&amp;", "&amp;'Семипредметные наборы'!B79&amp;", "&amp;'Семипредметные наборы'!D79&amp;", "&amp;'Семипредметные наборы'!E79&amp;", "&amp;'Семипредметные наборы'!F79&amp;", "&amp;'Семипредметные наборы'!G79&amp;"}","")</f>
        <v>#N/A</v>
      </c>
      <c r="B4159" t="e">
        <f ca="1">IF('Семипредметные наборы'!$H79 &gt;=Параметры!$A$2,"{"&amp;'Семипредметные наборы'!C79&amp;"}","")</f>
        <v>#N/A</v>
      </c>
      <c r="C4159" t="e">
        <f ca="1">'Семипредметные наборы'!$H79/COUNT('Список покупок'!$A$2:$A$31)</f>
        <v>#N/A</v>
      </c>
      <c r="D4159" t="e">
        <f ca="1">'Семипредметные наборы'!$H79/INDIRECT(ADDRESS(MATCH(A4159,Таблицы!$AK$3:$AK$212)+1,7,,,Таблицы!$AK$1))</f>
        <v>#N/A</v>
      </c>
      <c r="E4159" s="5" t="e">
        <f t="shared" ca="1" si="64"/>
        <v>#N/A</v>
      </c>
    </row>
    <row r="4160" spans="1:5" hidden="1" x14ac:dyDescent="0.3">
      <c r="A4160" t="e">
        <f ca="1">IF('Семипредметные наборы'!$H80 &gt;=Параметры!$A$2,"{"&amp;'Семипредметные наборы'!A80&amp;", "&amp;'Семипредметные наборы'!B80&amp;", "&amp;'Семипредметные наборы'!D80&amp;", "&amp;'Семипредметные наборы'!E80&amp;", "&amp;'Семипредметные наборы'!F80&amp;", "&amp;'Семипредметные наборы'!G80&amp;"}","")</f>
        <v>#N/A</v>
      </c>
      <c r="B4160" t="e">
        <f ca="1">IF('Семипредметные наборы'!$H80 &gt;=Параметры!$A$2,"{"&amp;'Семипредметные наборы'!C80&amp;"}","")</f>
        <v>#N/A</v>
      </c>
      <c r="C4160" t="e">
        <f ca="1">'Семипредметные наборы'!$H80/COUNT('Список покупок'!$A$2:$A$31)</f>
        <v>#N/A</v>
      </c>
      <c r="D4160" t="e">
        <f ca="1">'Семипредметные наборы'!$H80/INDIRECT(ADDRESS(MATCH(A4160,Таблицы!$AK$3:$AK$212)+1,7,,,Таблицы!$AK$1))</f>
        <v>#N/A</v>
      </c>
      <c r="E4160" s="5" t="e">
        <f t="shared" ca="1" si="64"/>
        <v>#N/A</v>
      </c>
    </row>
    <row r="4161" spans="1:5" hidden="1" x14ac:dyDescent="0.3">
      <c r="A4161" t="e">
        <f ca="1">IF('Семипредметные наборы'!$H81 &gt;=Параметры!$A$2,"{"&amp;'Семипредметные наборы'!A81&amp;", "&amp;'Семипредметные наборы'!B81&amp;", "&amp;'Семипредметные наборы'!D81&amp;", "&amp;'Семипредметные наборы'!E81&amp;", "&amp;'Семипредметные наборы'!F81&amp;", "&amp;'Семипредметные наборы'!G81&amp;"}","")</f>
        <v>#N/A</v>
      </c>
      <c r="B4161" t="e">
        <f ca="1">IF('Семипредметные наборы'!$H81 &gt;=Параметры!$A$2,"{"&amp;'Семипредметные наборы'!C81&amp;"}","")</f>
        <v>#N/A</v>
      </c>
      <c r="C4161" t="e">
        <f ca="1">'Семипредметные наборы'!$H81/COUNT('Список покупок'!$A$2:$A$31)</f>
        <v>#N/A</v>
      </c>
      <c r="D4161" t="e">
        <f ca="1">'Семипредметные наборы'!$H81/INDIRECT(ADDRESS(MATCH(A4161,Таблицы!$AK$3:$AK$212)+1,7,,,Таблицы!$AK$1))</f>
        <v>#N/A</v>
      </c>
      <c r="E4161" s="5" t="e">
        <f t="shared" ca="1" si="64"/>
        <v>#N/A</v>
      </c>
    </row>
    <row r="4162" spans="1:5" hidden="1" x14ac:dyDescent="0.3">
      <c r="A4162" t="e">
        <f ca="1">IF('Семипредметные наборы'!$H82 &gt;=Параметры!$A$2,"{"&amp;'Семипредметные наборы'!A82&amp;", "&amp;'Семипредметные наборы'!B82&amp;", "&amp;'Семипредметные наборы'!D82&amp;", "&amp;'Семипредметные наборы'!E82&amp;", "&amp;'Семипредметные наборы'!F82&amp;", "&amp;'Семипредметные наборы'!G82&amp;"}","")</f>
        <v>#N/A</v>
      </c>
      <c r="B4162" t="e">
        <f ca="1">IF('Семипредметные наборы'!$H82 &gt;=Параметры!$A$2,"{"&amp;'Семипредметные наборы'!C82&amp;"}","")</f>
        <v>#N/A</v>
      </c>
      <c r="C4162" t="e">
        <f ca="1">'Семипредметные наборы'!$H82/COUNT('Список покупок'!$A$2:$A$31)</f>
        <v>#N/A</v>
      </c>
      <c r="D4162" t="e">
        <f ca="1">'Семипредметные наборы'!$H82/INDIRECT(ADDRESS(MATCH(A4162,Таблицы!$AK$3:$AK$212)+1,7,,,Таблицы!$AK$1))</f>
        <v>#N/A</v>
      </c>
      <c r="E4162" s="5" t="e">
        <f t="shared" ca="1" si="64"/>
        <v>#N/A</v>
      </c>
    </row>
    <row r="4163" spans="1:5" hidden="1" x14ac:dyDescent="0.3">
      <c r="A4163" t="e">
        <f ca="1">IF('Семипредметные наборы'!$H83 &gt;=Параметры!$A$2,"{"&amp;'Семипредметные наборы'!A83&amp;", "&amp;'Семипредметные наборы'!B83&amp;", "&amp;'Семипредметные наборы'!D83&amp;", "&amp;'Семипредметные наборы'!E83&amp;", "&amp;'Семипредметные наборы'!F83&amp;", "&amp;'Семипредметные наборы'!G83&amp;"}","")</f>
        <v>#N/A</v>
      </c>
      <c r="B4163" t="e">
        <f ca="1">IF('Семипредметные наборы'!$H83 &gt;=Параметры!$A$2,"{"&amp;'Семипредметные наборы'!C83&amp;"}","")</f>
        <v>#N/A</v>
      </c>
      <c r="C4163" t="e">
        <f ca="1">'Семипредметные наборы'!$H83/COUNT('Список покупок'!$A$2:$A$31)</f>
        <v>#N/A</v>
      </c>
      <c r="D4163" t="e">
        <f ca="1">'Семипредметные наборы'!$H83/INDIRECT(ADDRESS(MATCH(A4163,Таблицы!$AK$3:$AK$212)+1,7,,,Таблицы!$AK$1))</f>
        <v>#N/A</v>
      </c>
      <c r="E4163" s="5" t="e">
        <f t="shared" ca="1" si="64"/>
        <v>#N/A</v>
      </c>
    </row>
    <row r="4164" spans="1:5" hidden="1" x14ac:dyDescent="0.3">
      <c r="A4164" t="e">
        <f ca="1">IF('Семипредметные наборы'!$H84 &gt;=Параметры!$A$2,"{"&amp;'Семипредметные наборы'!A84&amp;", "&amp;'Семипредметные наборы'!B84&amp;", "&amp;'Семипредметные наборы'!D84&amp;", "&amp;'Семипредметные наборы'!E84&amp;", "&amp;'Семипредметные наборы'!F84&amp;", "&amp;'Семипредметные наборы'!G84&amp;"}","")</f>
        <v>#N/A</v>
      </c>
      <c r="B4164" t="e">
        <f ca="1">IF('Семипредметные наборы'!$H84 &gt;=Параметры!$A$2,"{"&amp;'Семипредметные наборы'!C84&amp;"}","")</f>
        <v>#N/A</v>
      </c>
      <c r="C4164" t="e">
        <f ca="1">'Семипредметные наборы'!$H84/COUNT('Список покупок'!$A$2:$A$31)</f>
        <v>#N/A</v>
      </c>
      <c r="D4164" t="e">
        <f ca="1">'Семипредметные наборы'!$H84/INDIRECT(ADDRESS(MATCH(A4164,Таблицы!$AK$3:$AK$212)+1,7,,,Таблицы!$AK$1))</f>
        <v>#N/A</v>
      </c>
      <c r="E4164" s="5" t="e">
        <f t="shared" ca="1" si="64"/>
        <v>#N/A</v>
      </c>
    </row>
    <row r="4165" spans="1:5" hidden="1" x14ac:dyDescent="0.3">
      <c r="A4165" t="e">
        <f ca="1">IF('Семипредметные наборы'!$H85 &gt;=Параметры!$A$2,"{"&amp;'Семипредметные наборы'!A85&amp;", "&amp;'Семипредметные наборы'!B85&amp;", "&amp;'Семипредметные наборы'!D85&amp;", "&amp;'Семипредметные наборы'!E85&amp;", "&amp;'Семипредметные наборы'!F85&amp;", "&amp;'Семипредметные наборы'!G85&amp;"}","")</f>
        <v>#N/A</v>
      </c>
      <c r="B4165" t="e">
        <f ca="1">IF('Семипредметные наборы'!$H85 &gt;=Параметры!$A$2,"{"&amp;'Семипредметные наборы'!C85&amp;"}","")</f>
        <v>#N/A</v>
      </c>
      <c r="C4165" t="e">
        <f ca="1">'Семипредметные наборы'!$H85/COUNT('Список покупок'!$A$2:$A$31)</f>
        <v>#N/A</v>
      </c>
      <c r="D4165" t="e">
        <f ca="1">'Семипредметные наборы'!$H85/INDIRECT(ADDRESS(MATCH(A4165,Таблицы!$AK$3:$AK$212)+1,7,,,Таблицы!$AK$1))</f>
        <v>#N/A</v>
      </c>
      <c r="E4165" s="5" t="e">
        <f t="shared" ref="E4165:E4228" ca="1" si="65">C4165*D4165</f>
        <v>#N/A</v>
      </c>
    </row>
    <row r="4166" spans="1:5" hidden="1" x14ac:dyDescent="0.3">
      <c r="A4166" t="e">
        <f ca="1">IF('Семипредметные наборы'!$H86 &gt;=Параметры!$A$2,"{"&amp;'Семипредметные наборы'!A86&amp;", "&amp;'Семипредметные наборы'!B86&amp;", "&amp;'Семипредметные наборы'!D86&amp;", "&amp;'Семипредметные наборы'!E86&amp;", "&amp;'Семипредметные наборы'!F86&amp;", "&amp;'Семипредметные наборы'!G86&amp;"}","")</f>
        <v>#N/A</v>
      </c>
      <c r="B4166" t="e">
        <f ca="1">IF('Семипредметные наборы'!$H86 &gt;=Параметры!$A$2,"{"&amp;'Семипредметные наборы'!C86&amp;"}","")</f>
        <v>#N/A</v>
      </c>
      <c r="C4166" t="e">
        <f ca="1">'Семипредметные наборы'!$H86/COUNT('Список покупок'!$A$2:$A$31)</f>
        <v>#N/A</v>
      </c>
      <c r="D4166" t="e">
        <f ca="1">'Семипредметные наборы'!$H86/INDIRECT(ADDRESS(MATCH(A4166,Таблицы!$AK$3:$AK$212)+1,7,,,Таблицы!$AK$1))</f>
        <v>#N/A</v>
      </c>
      <c r="E4166" s="5" t="e">
        <f t="shared" ca="1" si="65"/>
        <v>#N/A</v>
      </c>
    </row>
    <row r="4167" spans="1:5" hidden="1" x14ac:dyDescent="0.3">
      <c r="A4167" t="e">
        <f ca="1">IF('Семипредметные наборы'!$H87 &gt;=Параметры!$A$2,"{"&amp;'Семипредметные наборы'!A87&amp;", "&amp;'Семипредметные наборы'!B87&amp;", "&amp;'Семипредметные наборы'!D87&amp;", "&amp;'Семипредметные наборы'!E87&amp;", "&amp;'Семипредметные наборы'!F87&amp;", "&amp;'Семипредметные наборы'!G87&amp;"}","")</f>
        <v>#N/A</v>
      </c>
      <c r="B4167" t="e">
        <f ca="1">IF('Семипредметные наборы'!$H87 &gt;=Параметры!$A$2,"{"&amp;'Семипредметные наборы'!C87&amp;"}","")</f>
        <v>#N/A</v>
      </c>
      <c r="C4167" t="e">
        <f ca="1">'Семипредметные наборы'!$H87/COUNT('Список покупок'!$A$2:$A$31)</f>
        <v>#N/A</v>
      </c>
      <c r="D4167" t="e">
        <f ca="1">'Семипредметные наборы'!$H87/INDIRECT(ADDRESS(MATCH(A4167,Таблицы!$AK$3:$AK$212)+1,7,,,Таблицы!$AK$1))</f>
        <v>#N/A</v>
      </c>
      <c r="E4167" s="5" t="e">
        <f t="shared" ca="1" si="65"/>
        <v>#N/A</v>
      </c>
    </row>
    <row r="4168" spans="1:5" hidden="1" x14ac:dyDescent="0.3">
      <c r="A4168" t="e">
        <f ca="1">IF('Семипредметные наборы'!$H88 &gt;=Параметры!$A$2,"{"&amp;'Семипредметные наборы'!A88&amp;", "&amp;'Семипредметные наборы'!B88&amp;", "&amp;'Семипредметные наборы'!D88&amp;", "&amp;'Семипредметные наборы'!E88&amp;", "&amp;'Семипредметные наборы'!F88&amp;", "&amp;'Семипредметные наборы'!G88&amp;"}","")</f>
        <v>#N/A</v>
      </c>
      <c r="B4168" t="e">
        <f ca="1">IF('Семипредметные наборы'!$H88 &gt;=Параметры!$A$2,"{"&amp;'Семипредметные наборы'!C88&amp;"}","")</f>
        <v>#N/A</v>
      </c>
      <c r="C4168" t="e">
        <f ca="1">'Семипредметные наборы'!$H88/COUNT('Список покупок'!$A$2:$A$31)</f>
        <v>#N/A</v>
      </c>
      <c r="D4168" t="e">
        <f ca="1">'Семипредметные наборы'!$H88/INDIRECT(ADDRESS(MATCH(A4168,Таблицы!$AK$3:$AK$212)+1,7,,,Таблицы!$AK$1))</f>
        <v>#N/A</v>
      </c>
      <c r="E4168" s="5" t="e">
        <f t="shared" ca="1" si="65"/>
        <v>#N/A</v>
      </c>
    </row>
    <row r="4169" spans="1:5" hidden="1" x14ac:dyDescent="0.3">
      <c r="A4169" t="e">
        <f ca="1">IF('Семипредметные наборы'!$H89 &gt;=Параметры!$A$2,"{"&amp;'Семипредметные наборы'!A89&amp;", "&amp;'Семипредметные наборы'!B89&amp;", "&amp;'Семипредметные наборы'!D89&amp;", "&amp;'Семипредметные наборы'!E89&amp;", "&amp;'Семипредметные наборы'!F89&amp;", "&amp;'Семипредметные наборы'!G89&amp;"}","")</f>
        <v>#N/A</v>
      </c>
      <c r="B4169" t="e">
        <f ca="1">IF('Семипредметные наборы'!$H89 &gt;=Параметры!$A$2,"{"&amp;'Семипредметные наборы'!C89&amp;"}","")</f>
        <v>#N/A</v>
      </c>
      <c r="C4169" t="e">
        <f ca="1">'Семипредметные наборы'!$H89/COUNT('Список покупок'!$A$2:$A$31)</f>
        <v>#N/A</v>
      </c>
      <c r="D4169" t="e">
        <f ca="1">'Семипредметные наборы'!$H89/INDIRECT(ADDRESS(MATCH(A4169,Таблицы!$AK$3:$AK$212)+1,7,,,Таблицы!$AK$1))</f>
        <v>#N/A</v>
      </c>
      <c r="E4169" s="5" t="e">
        <f t="shared" ca="1" si="65"/>
        <v>#N/A</v>
      </c>
    </row>
    <row r="4170" spans="1:5" hidden="1" x14ac:dyDescent="0.3">
      <c r="A4170" t="e">
        <f ca="1">IF('Семипредметные наборы'!$H90 &gt;=Параметры!$A$2,"{"&amp;'Семипредметные наборы'!A90&amp;", "&amp;'Семипредметные наборы'!B90&amp;", "&amp;'Семипредметные наборы'!D90&amp;", "&amp;'Семипредметные наборы'!E90&amp;", "&amp;'Семипредметные наборы'!F90&amp;", "&amp;'Семипредметные наборы'!G90&amp;"}","")</f>
        <v>#N/A</v>
      </c>
      <c r="B4170" t="e">
        <f ca="1">IF('Семипредметные наборы'!$H90 &gt;=Параметры!$A$2,"{"&amp;'Семипредметные наборы'!C90&amp;"}","")</f>
        <v>#N/A</v>
      </c>
      <c r="C4170" t="e">
        <f ca="1">'Семипредметные наборы'!$H90/COUNT('Список покупок'!$A$2:$A$31)</f>
        <v>#N/A</v>
      </c>
      <c r="D4170" t="e">
        <f ca="1">'Семипредметные наборы'!$H90/INDIRECT(ADDRESS(MATCH(A4170,Таблицы!$AK$3:$AK$212)+1,7,,,Таблицы!$AK$1))</f>
        <v>#N/A</v>
      </c>
      <c r="E4170" s="5" t="e">
        <f t="shared" ca="1" si="65"/>
        <v>#N/A</v>
      </c>
    </row>
    <row r="4171" spans="1:5" hidden="1" x14ac:dyDescent="0.3">
      <c r="A4171" t="e">
        <f ca="1">IF('Семипредметные наборы'!$H91 &gt;=Параметры!$A$2,"{"&amp;'Семипредметные наборы'!A91&amp;", "&amp;'Семипредметные наборы'!B91&amp;", "&amp;'Семипредметные наборы'!D91&amp;", "&amp;'Семипредметные наборы'!E91&amp;", "&amp;'Семипредметные наборы'!F91&amp;", "&amp;'Семипредметные наборы'!G91&amp;"}","")</f>
        <v>#N/A</v>
      </c>
      <c r="B4171" t="e">
        <f ca="1">IF('Семипредметные наборы'!$H91 &gt;=Параметры!$A$2,"{"&amp;'Семипредметные наборы'!C91&amp;"}","")</f>
        <v>#N/A</v>
      </c>
      <c r="C4171" t="e">
        <f ca="1">'Семипредметные наборы'!$H91/COUNT('Список покупок'!$A$2:$A$31)</f>
        <v>#N/A</v>
      </c>
      <c r="D4171" t="e">
        <f ca="1">'Семипредметные наборы'!$H91/INDIRECT(ADDRESS(MATCH(A4171,Таблицы!$AK$3:$AK$212)+1,7,,,Таблицы!$AK$1))</f>
        <v>#N/A</v>
      </c>
      <c r="E4171" s="5" t="e">
        <f t="shared" ca="1" si="65"/>
        <v>#N/A</v>
      </c>
    </row>
    <row r="4172" spans="1:5" hidden="1" x14ac:dyDescent="0.3">
      <c r="A4172" t="e">
        <f ca="1">IF('Семипредметные наборы'!$H92 &gt;=Параметры!$A$2,"{"&amp;'Семипредметные наборы'!A92&amp;", "&amp;'Семипредметные наборы'!B92&amp;", "&amp;'Семипредметные наборы'!D92&amp;", "&amp;'Семипредметные наборы'!E92&amp;", "&amp;'Семипредметные наборы'!F92&amp;", "&amp;'Семипредметные наборы'!G92&amp;"}","")</f>
        <v>#N/A</v>
      </c>
      <c r="B4172" t="e">
        <f ca="1">IF('Семипредметные наборы'!$H92 &gt;=Параметры!$A$2,"{"&amp;'Семипредметные наборы'!C92&amp;"}","")</f>
        <v>#N/A</v>
      </c>
      <c r="C4172" t="e">
        <f ca="1">'Семипредметные наборы'!$H92/COUNT('Список покупок'!$A$2:$A$31)</f>
        <v>#N/A</v>
      </c>
      <c r="D4172" t="e">
        <f ca="1">'Семипредметные наборы'!$H92/INDIRECT(ADDRESS(MATCH(A4172,Таблицы!$AK$3:$AK$212)+1,7,,,Таблицы!$AK$1))</f>
        <v>#N/A</v>
      </c>
      <c r="E4172" s="5" t="e">
        <f t="shared" ca="1" si="65"/>
        <v>#N/A</v>
      </c>
    </row>
    <row r="4173" spans="1:5" hidden="1" x14ac:dyDescent="0.3">
      <c r="A4173" t="e">
        <f ca="1">IF('Семипредметные наборы'!$H93 &gt;=Параметры!$A$2,"{"&amp;'Семипредметные наборы'!A93&amp;", "&amp;'Семипредметные наборы'!B93&amp;", "&amp;'Семипредметные наборы'!D93&amp;", "&amp;'Семипредметные наборы'!E93&amp;", "&amp;'Семипредметные наборы'!F93&amp;", "&amp;'Семипредметные наборы'!G93&amp;"}","")</f>
        <v>#N/A</v>
      </c>
      <c r="B4173" t="e">
        <f ca="1">IF('Семипредметные наборы'!$H93 &gt;=Параметры!$A$2,"{"&amp;'Семипредметные наборы'!C93&amp;"}","")</f>
        <v>#N/A</v>
      </c>
      <c r="C4173" t="e">
        <f ca="1">'Семипредметные наборы'!$H93/COUNT('Список покупок'!$A$2:$A$31)</f>
        <v>#N/A</v>
      </c>
      <c r="D4173" t="e">
        <f ca="1">'Семипредметные наборы'!$H93/INDIRECT(ADDRESS(MATCH(A4173,Таблицы!$AK$3:$AK$212)+1,7,,,Таблицы!$AK$1))</f>
        <v>#N/A</v>
      </c>
      <c r="E4173" s="5" t="e">
        <f t="shared" ca="1" si="65"/>
        <v>#N/A</v>
      </c>
    </row>
    <row r="4174" spans="1:5" hidden="1" x14ac:dyDescent="0.3">
      <c r="A4174" t="e">
        <f ca="1">IF('Семипредметные наборы'!$H94 &gt;=Параметры!$A$2,"{"&amp;'Семипредметные наборы'!A94&amp;", "&amp;'Семипредметные наборы'!B94&amp;", "&amp;'Семипредметные наборы'!D94&amp;", "&amp;'Семипредметные наборы'!E94&amp;", "&amp;'Семипредметные наборы'!F94&amp;", "&amp;'Семипредметные наборы'!G94&amp;"}","")</f>
        <v>#N/A</v>
      </c>
      <c r="B4174" t="e">
        <f ca="1">IF('Семипредметные наборы'!$H94 &gt;=Параметры!$A$2,"{"&amp;'Семипредметные наборы'!C94&amp;"}","")</f>
        <v>#N/A</v>
      </c>
      <c r="C4174" t="e">
        <f ca="1">'Семипредметные наборы'!$H94/COUNT('Список покупок'!$A$2:$A$31)</f>
        <v>#N/A</v>
      </c>
      <c r="D4174" t="e">
        <f ca="1">'Семипредметные наборы'!$H94/INDIRECT(ADDRESS(MATCH(A4174,Таблицы!$AK$3:$AK$212)+1,7,,,Таблицы!$AK$1))</f>
        <v>#N/A</v>
      </c>
      <c r="E4174" s="5" t="e">
        <f t="shared" ca="1" si="65"/>
        <v>#N/A</v>
      </c>
    </row>
    <row r="4175" spans="1:5" hidden="1" x14ac:dyDescent="0.3">
      <c r="A4175" t="e">
        <f ca="1">IF('Семипредметные наборы'!$H95 &gt;=Параметры!$A$2,"{"&amp;'Семипредметные наборы'!A95&amp;", "&amp;'Семипредметные наборы'!B95&amp;", "&amp;'Семипредметные наборы'!D95&amp;", "&amp;'Семипредметные наборы'!E95&amp;", "&amp;'Семипредметные наборы'!F95&amp;", "&amp;'Семипредметные наборы'!G95&amp;"}","")</f>
        <v>#N/A</v>
      </c>
      <c r="B4175" t="e">
        <f ca="1">IF('Семипредметные наборы'!$H95 &gt;=Параметры!$A$2,"{"&amp;'Семипредметные наборы'!C95&amp;"}","")</f>
        <v>#N/A</v>
      </c>
      <c r="C4175" t="e">
        <f ca="1">'Семипредметные наборы'!$H95/COUNT('Список покупок'!$A$2:$A$31)</f>
        <v>#N/A</v>
      </c>
      <c r="D4175" t="e">
        <f ca="1">'Семипредметные наборы'!$H95/INDIRECT(ADDRESS(MATCH(A4175,Таблицы!$AK$3:$AK$212)+1,7,,,Таблицы!$AK$1))</f>
        <v>#N/A</v>
      </c>
      <c r="E4175" s="5" t="e">
        <f t="shared" ca="1" si="65"/>
        <v>#N/A</v>
      </c>
    </row>
    <row r="4176" spans="1:5" hidden="1" x14ac:dyDescent="0.3">
      <c r="A4176" t="e">
        <f ca="1">IF('Семипредметные наборы'!$H96 &gt;=Параметры!$A$2,"{"&amp;'Семипредметные наборы'!A96&amp;", "&amp;'Семипредметные наборы'!B96&amp;", "&amp;'Семипредметные наборы'!D96&amp;", "&amp;'Семипредметные наборы'!E96&amp;", "&amp;'Семипредметные наборы'!F96&amp;", "&amp;'Семипредметные наборы'!G96&amp;"}","")</f>
        <v>#N/A</v>
      </c>
      <c r="B4176" t="e">
        <f ca="1">IF('Семипредметные наборы'!$H96 &gt;=Параметры!$A$2,"{"&amp;'Семипредметные наборы'!C96&amp;"}","")</f>
        <v>#N/A</v>
      </c>
      <c r="C4176" t="e">
        <f ca="1">'Семипредметные наборы'!$H96/COUNT('Список покупок'!$A$2:$A$31)</f>
        <v>#N/A</v>
      </c>
      <c r="D4176" t="e">
        <f ca="1">'Семипредметные наборы'!$H96/INDIRECT(ADDRESS(MATCH(A4176,Таблицы!$AK$3:$AK$212)+1,7,,,Таблицы!$AK$1))</f>
        <v>#N/A</v>
      </c>
      <c r="E4176" s="5" t="e">
        <f t="shared" ca="1" si="65"/>
        <v>#N/A</v>
      </c>
    </row>
    <row r="4177" spans="1:5" hidden="1" x14ac:dyDescent="0.3">
      <c r="A4177" t="e">
        <f ca="1">IF('Семипредметные наборы'!$H97 &gt;=Параметры!$A$2,"{"&amp;'Семипредметные наборы'!A97&amp;", "&amp;'Семипредметные наборы'!B97&amp;", "&amp;'Семипредметные наборы'!D97&amp;", "&amp;'Семипредметные наборы'!E97&amp;", "&amp;'Семипредметные наборы'!F97&amp;", "&amp;'Семипредметные наборы'!G97&amp;"}","")</f>
        <v>#N/A</v>
      </c>
      <c r="B4177" t="e">
        <f ca="1">IF('Семипредметные наборы'!$H97 &gt;=Параметры!$A$2,"{"&amp;'Семипредметные наборы'!C97&amp;"}","")</f>
        <v>#N/A</v>
      </c>
      <c r="C4177" t="e">
        <f ca="1">'Семипредметные наборы'!$H97/COUNT('Список покупок'!$A$2:$A$31)</f>
        <v>#N/A</v>
      </c>
      <c r="D4177" t="e">
        <f ca="1">'Семипредметные наборы'!$H97/INDIRECT(ADDRESS(MATCH(A4177,Таблицы!$AK$3:$AK$212)+1,7,,,Таблицы!$AK$1))</f>
        <v>#N/A</v>
      </c>
      <c r="E4177" s="5" t="e">
        <f t="shared" ca="1" si="65"/>
        <v>#N/A</v>
      </c>
    </row>
    <row r="4178" spans="1:5" hidden="1" x14ac:dyDescent="0.3">
      <c r="A4178" t="e">
        <f ca="1">IF('Семипредметные наборы'!$H98 &gt;=Параметры!$A$2,"{"&amp;'Семипредметные наборы'!A98&amp;", "&amp;'Семипредметные наборы'!B98&amp;", "&amp;'Семипредметные наборы'!D98&amp;", "&amp;'Семипредметные наборы'!E98&amp;", "&amp;'Семипредметные наборы'!F98&amp;", "&amp;'Семипредметные наборы'!G98&amp;"}","")</f>
        <v>#N/A</v>
      </c>
      <c r="B4178" t="e">
        <f ca="1">IF('Семипредметные наборы'!$H98 &gt;=Параметры!$A$2,"{"&amp;'Семипредметные наборы'!C98&amp;"}","")</f>
        <v>#N/A</v>
      </c>
      <c r="C4178" t="e">
        <f ca="1">'Семипредметные наборы'!$H98/COUNT('Список покупок'!$A$2:$A$31)</f>
        <v>#N/A</v>
      </c>
      <c r="D4178" t="e">
        <f ca="1">'Семипредметные наборы'!$H98/INDIRECT(ADDRESS(MATCH(A4178,Таблицы!$AK$3:$AK$212)+1,7,,,Таблицы!$AK$1))</f>
        <v>#N/A</v>
      </c>
      <c r="E4178" s="5" t="e">
        <f t="shared" ca="1" si="65"/>
        <v>#N/A</v>
      </c>
    </row>
    <row r="4179" spans="1:5" hidden="1" x14ac:dyDescent="0.3">
      <c r="A4179" t="e">
        <f ca="1">IF('Семипредметные наборы'!$H99 &gt;=Параметры!$A$2,"{"&amp;'Семипредметные наборы'!A99&amp;", "&amp;'Семипредметные наборы'!B99&amp;", "&amp;'Семипредметные наборы'!D99&amp;", "&amp;'Семипредметные наборы'!E99&amp;", "&amp;'Семипредметные наборы'!F99&amp;", "&amp;'Семипредметные наборы'!G99&amp;"}","")</f>
        <v>#N/A</v>
      </c>
      <c r="B4179" t="e">
        <f ca="1">IF('Семипредметные наборы'!$H99 &gt;=Параметры!$A$2,"{"&amp;'Семипредметные наборы'!C99&amp;"}","")</f>
        <v>#N/A</v>
      </c>
      <c r="C4179" t="e">
        <f ca="1">'Семипредметные наборы'!$H99/COUNT('Список покупок'!$A$2:$A$31)</f>
        <v>#N/A</v>
      </c>
      <c r="D4179" t="e">
        <f ca="1">'Семипредметные наборы'!$H99/INDIRECT(ADDRESS(MATCH(A4179,Таблицы!$AK$3:$AK$212)+1,7,,,Таблицы!$AK$1))</f>
        <v>#N/A</v>
      </c>
      <c r="E4179" s="5" t="e">
        <f t="shared" ca="1" si="65"/>
        <v>#N/A</v>
      </c>
    </row>
    <row r="4180" spans="1:5" hidden="1" x14ac:dyDescent="0.3">
      <c r="A4180" t="e">
        <f ca="1">IF('Семипредметные наборы'!$H100 &gt;=Параметры!$A$2,"{"&amp;'Семипредметные наборы'!A100&amp;", "&amp;'Семипредметные наборы'!B100&amp;", "&amp;'Семипредметные наборы'!D100&amp;", "&amp;'Семипредметные наборы'!E100&amp;", "&amp;'Семипредметные наборы'!F100&amp;", "&amp;'Семипредметные наборы'!G100&amp;"}","")</f>
        <v>#N/A</v>
      </c>
      <c r="B4180" t="e">
        <f ca="1">IF('Семипредметные наборы'!$H100 &gt;=Параметры!$A$2,"{"&amp;'Семипредметные наборы'!C100&amp;"}","")</f>
        <v>#N/A</v>
      </c>
      <c r="C4180" t="e">
        <f ca="1">'Семипредметные наборы'!$H100/COUNT('Список покупок'!$A$2:$A$31)</f>
        <v>#N/A</v>
      </c>
      <c r="D4180" t="e">
        <f ca="1">'Семипредметные наборы'!$H100/INDIRECT(ADDRESS(MATCH(A4180,Таблицы!$AK$3:$AK$212)+1,7,,,Таблицы!$AK$1))</f>
        <v>#N/A</v>
      </c>
      <c r="E4180" s="5" t="e">
        <f t="shared" ca="1" si="65"/>
        <v>#N/A</v>
      </c>
    </row>
    <row r="4181" spans="1:5" hidden="1" x14ac:dyDescent="0.3">
      <c r="A4181" t="e">
        <f ca="1">IF('Семипредметные наборы'!$H101 &gt;=Параметры!$A$2,"{"&amp;'Семипредметные наборы'!A101&amp;", "&amp;'Семипредметные наборы'!B101&amp;", "&amp;'Семипредметные наборы'!D101&amp;", "&amp;'Семипредметные наборы'!E101&amp;", "&amp;'Семипредметные наборы'!F101&amp;", "&amp;'Семипредметные наборы'!G101&amp;"}","")</f>
        <v>#N/A</v>
      </c>
      <c r="B4181" t="e">
        <f ca="1">IF('Семипредметные наборы'!$H101 &gt;=Параметры!$A$2,"{"&amp;'Семипредметные наборы'!C101&amp;"}","")</f>
        <v>#N/A</v>
      </c>
      <c r="C4181" t="e">
        <f ca="1">'Семипредметные наборы'!$H101/COUNT('Список покупок'!$A$2:$A$31)</f>
        <v>#N/A</v>
      </c>
      <c r="D4181" t="e">
        <f ca="1">'Семипредметные наборы'!$H101/INDIRECT(ADDRESS(MATCH(A4181,Таблицы!$AK$3:$AK$212)+1,7,,,Таблицы!$AK$1))</f>
        <v>#N/A</v>
      </c>
      <c r="E4181" s="5" t="e">
        <f t="shared" ca="1" si="65"/>
        <v>#N/A</v>
      </c>
    </row>
    <row r="4182" spans="1:5" hidden="1" x14ac:dyDescent="0.3">
      <c r="A4182" t="e">
        <f ca="1">IF('Семипредметные наборы'!$H102 &gt;=Параметры!$A$2,"{"&amp;'Семипредметные наборы'!A102&amp;", "&amp;'Семипредметные наборы'!B102&amp;", "&amp;'Семипредметные наборы'!D102&amp;", "&amp;'Семипредметные наборы'!E102&amp;", "&amp;'Семипредметные наборы'!F102&amp;", "&amp;'Семипредметные наборы'!G102&amp;"}","")</f>
        <v>#N/A</v>
      </c>
      <c r="B4182" t="e">
        <f ca="1">IF('Семипредметные наборы'!$H102 &gt;=Параметры!$A$2,"{"&amp;'Семипредметные наборы'!C102&amp;"}","")</f>
        <v>#N/A</v>
      </c>
      <c r="C4182" t="e">
        <f ca="1">'Семипредметные наборы'!$H102/COUNT('Список покупок'!$A$2:$A$31)</f>
        <v>#N/A</v>
      </c>
      <c r="D4182" t="e">
        <f ca="1">'Семипредметные наборы'!$H102/INDIRECT(ADDRESS(MATCH(A4182,Таблицы!$AK$3:$AK$212)+1,7,,,Таблицы!$AK$1))</f>
        <v>#N/A</v>
      </c>
      <c r="E4182" s="5" t="e">
        <f t="shared" ca="1" si="65"/>
        <v>#N/A</v>
      </c>
    </row>
    <row r="4183" spans="1:5" hidden="1" x14ac:dyDescent="0.3">
      <c r="A4183" t="e">
        <f ca="1">IF('Семипредметные наборы'!$H103 &gt;=Параметры!$A$2,"{"&amp;'Семипредметные наборы'!A103&amp;", "&amp;'Семипредметные наборы'!B103&amp;", "&amp;'Семипредметные наборы'!D103&amp;", "&amp;'Семипредметные наборы'!E103&amp;", "&amp;'Семипредметные наборы'!F103&amp;", "&amp;'Семипредметные наборы'!G103&amp;"}","")</f>
        <v>#N/A</v>
      </c>
      <c r="B4183" t="e">
        <f ca="1">IF('Семипредметные наборы'!$H103 &gt;=Параметры!$A$2,"{"&amp;'Семипредметные наборы'!C103&amp;"}","")</f>
        <v>#N/A</v>
      </c>
      <c r="C4183" t="e">
        <f ca="1">'Семипредметные наборы'!$H103/COUNT('Список покупок'!$A$2:$A$31)</f>
        <v>#N/A</v>
      </c>
      <c r="D4183" t="e">
        <f ca="1">'Семипредметные наборы'!$H103/INDIRECT(ADDRESS(MATCH(A4183,Таблицы!$AK$3:$AK$212)+1,7,,,Таблицы!$AK$1))</f>
        <v>#N/A</v>
      </c>
      <c r="E4183" s="5" t="e">
        <f t="shared" ca="1" si="65"/>
        <v>#N/A</v>
      </c>
    </row>
    <row r="4184" spans="1:5" hidden="1" x14ac:dyDescent="0.3">
      <c r="A4184" t="e">
        <f ca="1">IF('Семипредметные наборы'!$H104 &gt;=Параметры!$A$2,"{"&amp;'Семипредметные наборы'!A104&amp;", "&amp;'Семипредметные наборы'!B104&amp;", "&amp;'Семипредметные наборы'!D104&amp;", "&amp;'Семипредметные наборы'!E104&amp;", "&amp;'Семипредметные наборы'!F104&amp;", "&amp;'Семипредметные наборы'!G104&amp;"}","")</f>
        <v>#N/A</v>
      </c>
      <c r="B4184" t="e">
        <f ca="1">IF('Семипредметные наборы'!$H104 &gt;=Параметры!$A$2,"{"&amp;'Семипредметные наборы'!C104&amp;"}","")</f>
        <v>#N/A</v>
      </c>
      <c r="C4184" t="e">
        <f ca="1">'Семипредметные наборы'!$H104/COUNT('Список покупок'!$A$2:$A$31)</f>
        <v>#N/A</v>
      </c>
      <c r="D4184" t="e">
        <f ca="1">'Семипредметные наборы'!$H104/INDIRECT(ADDRESS(MATCH(A4184,Таблицы!$AK$3:$AK$212)+1,7,,,Таблицы!$AK$1))</f>
        <v>#N/A</v>
      </c>
      <c r="E4184" s="5" t="e">
        <f t="shared" ca="1" si="65"/>
        <v>#N/A</v>
      </c>
    </row>
    <row r="4185" spans="1:5" hidden="1" x14ac:dyDescent="0.3">
      <c r="A4185" t="e">
        <f ca="1">IF('Семипредметные наборы'!$H105 &gt;=Параметры!$A$2,"{"&amp;'Семипредметные наборы'!A105&amp;", "&amp;'Семипредметные наборы'!B105&amp;", "&amp;'Семипредметные наборы'!D105&amp;", "&amp;'Семипредметные наборы'!E105&amp;", "&amp;'Семипредметные наборы'!F105&amp;", "&amp;'Семипредметные наборы'!G105&amp;"}","")</f>
        <v>#N/A</v>
      </c>
      <c r="B4185" t="e">
        <f ca="1">IF('Семипредметные наборы'!$H105 &gt;=Параметры!$A$2,"{"&amp;'Семипредметные наборы'!C105&amp;"}","")</f>
        <v>#N/A</v>
      </c>
      <c r="C4185" t="e">
        <f ca="1">'Семипредметные наборы'!$H105/COUNT('Список покупок'!$A$2:$A$31)</f>
        <v>#N/A</v>
      </c>
      <c r="D4185" t="e">
        <f ca="1">'Семипредметные наборы'!$H105/INDIRECT(ADDRESS(MATCH(A4185,Таблицы!$AK$3:$AK$212)+1,7,,,Таблицы!$AK$1))</f>
        <v>#N/A</v>
      </c>
      <c r="E4185" s="5" t="e">
        <f t="shared" ca="1" si="65"/>
        <v>#N/A</v>
      </c>
    </row>
    <row r="4186" spans="1:5" hidden="1" x14ac:dyDescent="0.3">
      <c r="A4186" t="e">
        <f ca="1">IF('Семипредметные наборы'!$H106 &gt;=Параметры!$A$2,"{"&amp;'Семипредметные наборы'!A106&amp;", "&amp;'Семипредметные наборы'!B106&amp;", "&amp;'Семипредметные наборы'!D106&amp;", "&amp;'Семипредметные наборы'!E106&amp;", "&amp;'Семипредметные наборы'!F106&amp;", "&amp;'Семипредметные наборы'!G106&amp;"}","")</f>
        <v>#N/A</v>
      </c>
      <c r="B4186" t="e">
        <f ca="1">IF('Семипредметные наборы'!$H106 &gt;=Параметры!$A$2,"{"&amp;'Семипредметные наборы'!C106&amp;"}","")</f>
        <v>#N/A</v>
      </c>
      <c r="C4186" t="e">
        <f ca="1">'Семипредметные наборы'!$H106/COUNT('Список покупок'!$A$2:$A$31)</f>
        <v>#N/A</v>
      </c>
      <c r="D4186" t="e">
        <f ca="1">'Семипредметные наборы'!$H106/INDIRECT(ADDRESS(MATCH(A4186,Таблицы!$AK$3:$AK$212)+1,7,,,Таблицы!$AK$1))</f>
        <v>#N/A</v>
      </c>
      <c r="E4186" s="5" t="e">
        <f t="shared" ca="1" si="65"/>
        <v>#N/A</v>
      </c>
    </row>
    <row r="4187" spans="1:5" hidden="1" x14ac:dyDescent="0.3">
      <c r="A4187" t="e">
        <f ca="1">IF('Семипредметные наборы'!$H107 &gt;=Параметры!$A$2,"{"&amp;'Семипредметные наборы'!A107&amp;", "&amp;'Семипредметные наборы'!B107&amp;", "&amp;'Семипредметные наборы'!D107&amp;", "&amp;'Семипредметные наборы'!E107&amp;", "&amp;'Семипредметные наборы'!F107&amp;", "&amp;'Семипредметные наборы'!G107&amp;"}","")</f>
        <v>#N/A</v>
      </c>
      <c r="B4187" t="e">
        <f ca="1">IF('Семипредметные наборы'!$H107 &gt;=Параметры!$A$2,"{"&amp;'Семипредметные наборы'!C107&amp;"}","")</f>
        <v>#N/A</v>
      </c>
      <c r="C4187" t="e">
        <f ca="1">'Семипредметные наборы'!$H107/COUNT('Список покупок'!$A$2:$A$31)</f>
        <v>#N/A</v>
      </c>
      <c r="D4187" t="e">
        <f ca="1">'Семипредметные наборы'!$H107/INDIRECT(ADDRESS(MATCH(A4187,Таблицы!$AK$3:$AK$212)+1,7,,,Таблицы!$AK$1))</f>
        <v>#N/A</v>
      </c>
      <c r="E4187" s="5" t="e">
        <f t="shared" ca="1" si="65"/>
        <v>#N/A</v>
      </c>
    </row>
    <row r="4188" spans="1:5" hidden="1" x14ac:dyDescent="0.3">
      <c r="A4188" t="e">
        <f ca="1">IF('Семипредметные наборы'!$H108 &gt;=Параметры!$A$2,"{"&amp;'Семипредметные наборы'!A108&amp;", "&amp;'Семипредметные наборы'!B108&amp;", "&amp;'Семипредметные наборы'!D108&amp;", "&amp;'Семипредметные наборы'!E108&amp;", "&amp;'Семипредметные наборы'!F108&amp;", "&amp;'Семипредметные наборы'!G108&amp;"}","")</f>
        <v>#N/A</v>
      </c>
      <c r="B4188" t="e">
        <f ca="1">IF('Семипредметные наборы'!$H108 &gt;=Параметры!$A$2,"{"&amp;'Семипредметные наборы'!C108&amp;"}","")</f>
        <v>#N/A</v>
      </c>
      <c r="C4188" t="e">
        <f ca="1">'Семипредметные наборы'!$H108/COUNT('Список покупок'!$A$2:$A$31)</f>
        <v>#N/A</v>
      </c>
      <c r="D4188" t="e">
        <f ca="1">'Семипредметные наборы'!$H108/INDIRECT(ADDRESS(MATCH(A4188,Таблицы!$AK$3:$AK$212)+1,7,,,Таблицы!$AK$1))</f>
        <v>#N/A</v>
      </c>
      <c r="E4188" s="5" t="e">
        <f t="shared" ca="1" si="65"/>
        <v>#N/A</v>
      </c>
    </row>
    <row r="4189" spans="1:5" hidden="1" x14ac:dyDescent="0.3">
      <c r="A4189" t="e">
        <f ca="1">IF('Семипредметные наборы'!$H109 &gt;=Параметры!$A$2,"{"&amp;'Семипредметные наборы'!A109&amp;", "&amp;'Семипредметные наборы'!B109&amp;", "&amp;'Семипредметные наборы'!D109&amp;", "&amp;'Семипредметные наборы'!E109&amp;", "&amp;'Семипредметные наборы'!F109&amp;", "&amp;'Семипредметные наборы'!G109&amp;"}","")</f>
        <v>#N/A</v>
      </c>
      <c r="B4189" t="e">
        <f ca="1">IF('Семипредметные наборы'!$H109 &gt;=Параметры!$A$2,"{"&amp;'Семипредметные наборы'!C109&amp;"}","")</f>
        <v>#N/A</v>
      </c>
      <c r="C4189" t="e">
        <f ca="1">'Семипредметные наборы'!$H109/COUNT('Список покупок'!$A$2:$A$31)</f>
        <v>#N/A</v>
      </c>
      <c r="D4189" t="e">
        <f ca="1">'Семипредметные наборы'!$H109/INDIRECT(ADDRESS(MATCH(A4189,Таблицы!$AK$3:$AK$212)+1,7,,,Таблицы!$AK$1))</f>
        <v>#N/A</v>
      </c>
      <c r="E4189" s="5" t="e">
        <f t="shared" ca="1" si="65"/>
        <v>#N/A</v>
      </c>
    </row>
    <row r="4190" spans="1:5" hidden="1" x14ac:dyDescent="0.3">
      <c r="A4190" t="e">
        <f ca="1">IF('Семипредметные наборы'!$H110 &gt;=Параметры!$A$2,"{"&amp;'Семипредметные наборы'!A110&amp;", "&amp;'Семипредметные наборы'!B110&amp;", "&amp;'Семипредметные наборы'!D110&amp;", "&amp;'Семипредметные наборы'!E110&amp;", "&amp;'Семипредметные наборы'!F110&amp;", "&amp;'Семипредметные наборы'!G110&amp;"}","")</f>
        <v>#N/A</v>
      </c>
      <c r="B4190" t="e">
        <f ca="1">IF('Семипредметные наборы'!$H110 &gt;=Параметры!$A$2,"{"&amp;'Семипредметные наборы'!C110&amp;"}","")</f>
        <v>#N/A</v>
      </c>
      <c r="C4190" t="e">
        <f ca="1">'Семипредметные наборы'!$H110/COUNT('Список покупок'!$A$2:$A$31)</f>
        <v>#N/A</v>
      </c>
      <c r="D4190" t="e">
        <f ca="1">'Семипредметные наборы'!$H110/INDIRECT(ADDRESS(MATCH(A4190,Таблицы!$AK$3:$AK$212)+1,7,,,Таблицы!$AK$1))</f>
        <v>#N/A</v>
      </c>
      <c r="E4190" s="5" t="e">
        <f t="shared" ca="1" si="65"/>
        <v>#N/A</v>
      </c>
    </row>
    <row r="4191" spans="1:5" hidden="1" x14ac:dyDescent="0.3">
      <c r="A4191" t="e">
        <f ca="1">IF('Семипредметные наборы'!$H111 &gt;=Параметры!$A$2,"{"&amp;'Семипредметные наборы'!A111&amp;", "&amp;'Семипредметные наборы'!B111&amp;", "&amp;'Семипредметные наборы'!D111&amp;", "&amp;'Семипредметные наборы'!E111&amp;", "&amp;'Семипредметные наборы'!F111&amp;", "&amp;'Семипредметные наборы'!G111&amp;"}","")</f>
        <v>#N/A</v>
      </c>
      <c r="B4191" t="e">
        <f ca="1">IF('Семипредметные наборы'!$H111 &gt;=Параметры!$A$2,"{"&amp;'Семипредметные наборы'!C111&amp;"}","")</f>
        <v>#N/A</v>
      </c>
      <c r="C4191" t="e">
        <f ca="1">'Семипредметные наборы'!$H111/COUNT('Список покупок'!$A$2:$A$31)</f>
        <v>#N/A</v>
      </c>
      <c r="D4191" t="e">
        <f ca="1">'Семипредметные наборы'!$H111/INDIRECT(ADDRESS(MATCH(A4191,Таблицы!$AK$3:$AK$212)+1,7,,,Таблицы!$AK$1))</f>
        <v>#N/A</v>
      </c>
      <c r="E4191" s="5" t="e">
        <f t="shared" ca="1" si="65"/>
        <v>#N/A</v>
      </c>
    </row>
    <row r="4192" spans="1:5" hidden="1" x14ac:dyDescent="0.3">
      <c r="A4192" t="e">
        <f ca="1">IF('Семипредметные наборы'!$H112 &gt;=Параметры!$A$2,"{"&amp;'Семипредметные наборы'!A112&amp;", "&amp;'Семипредметные наборы'!B112&amp;", "&amp;'Семипредметные наборы'!D112&amp;", "&amp;'Семипредметные наборы'!E112&amp;", "&amp;'Семипредметные наборы'!F112&amp;", "&amp;'Семипредметные наборы'!G112&amp;"}","")</f>
        <v>#N/A</v>
      </c>
      <c r="B4192" t="e">
        <f ca="1">IF('Семипредметные наборы'!$H112 &gt;=Параметры!$A$2,"{"&amp;'Семипредметные наборы'!C112&amp;"}","")</f>
        <v>#N/A</v>
      </c>
      <c r="C4192" t="e">
        <f ca="1">'Семипредметные наборы'!$H112/COUNT('Список покупок'!$A$2:$A$31)</f>
        <v>#N/A</v>
      </c>
      <c r="D4192" t="e">
        <f ca="1">'Семипредметные наборы'!$H112/INDIRECT(ADDRESS(MATCH(A4192,Таблицы!$AK$3:$AK$212)+1,7,,,Таблицы!$AK$1))</f>
        <v>#N/A</v>
      </c>
      <c r="E4192" s="5" t="e">
        <f t="shared" ca="1" si="65"/>
        <v>#N/A</v>
      </c>
    </row>
    <row r="4193" spans="1:5" hidden="1" x14ac:dyDescent="0.3">
      <c r="A4193" t="e">
        <f ca="1">IF('Семипредметные наборы'!$H113 &gt;=Параметры!$A$2,"{"&amp;'Семипредметные наборы'!A113&amp;", "&amp;'Семипредметные наборы'!B113&amp;", "&amp;'Семипредметные наборы'!D113&amp;", "&amp;'Семипредметные наборы'!E113&amp;", "&amp;'Семипредметные наборы'!F113&amp;", "&amp;'Семипредметные наборы'!G113&amp;"}","")</f>
        <v>#N/A</v>
      </c>
      <c r="B4193" t="e">
        <f ca="1">IF('Семипредметные наборы'!$H113 &gt;=Параметры!$A$2,"{"&amp;'Семипредметные наборы'!C113&amp;"}","")</f>
        <v>#N/A</v>
      </c>
      <c r="C4193" t="e">
        <f ca="1">'Семипредметные наборы'!$H113/COUNT('Список покупок'!$A$2:$A$31)</f>
        <v>#N/A</v>
      </c>
      <c r="D4193" t="e">
        <f ca="1">'Семипредметные наборы'!$H113/INDIRECT(ADDRESS(MATCH(A4193,Таблицы!$AK$3:$AK$212)+1,7,,,Таблицы!$AK$1))</f>
        <v>#N/A</v>
      </c>
      <c r="E4193" s="5" t="e">
        <f t="shared" ca="1" si="65"/>
        <v>#N/A</v>
      </c>
    </row>
    <row r="4194" spans="1:5" hidden="1" x14ac:dyDescent="0.3">
      <c r="A4194" t="e">
        <f ca="1">IF('Семипредметные наборы'!$H114 &gt;=Параметры!$A$2,"{"&amp;'Семипредметные наборы'!A114&amp;", "&amp;'Семипредметные наборы'!B114&amp;", "&amp;'Семипредметные наборы'!D114&amp;", "&amp;'Семипредметные наборы'!E114&amp;", "&amp;'Семипредметные наборы'!F114&amp;", "&amp;'Семипредметные наборы'!G114&amp;"}","")</f>
        <v>#N/A</v>
      </c>
      <c r="B4194" t="e">
        <f ca="1">IF('Семипредметные наборы'!$H114 &gt;=Параметры!$A$2,"{"&amp;'Семипредметные наборы'!C114&amp;"}","")</f>
        <v>#N/A</v>
      </c>
      <c r="C4194" t="e">
        <f ca="1">'Семипредметные наборы'!$H114/COUNT('Список покупок'!$A$2:$A$31)</f>
        <v>#N/A</v>
      </c>
      <c r="D4194" t="e">
        <f ca="1">'Семипредметные наборы'!$H114/INDIRECT(ADDRESS(MATCH(A4194,Таблицы!$AK$3:$AK$212)+1,7,,,Таблицы!$AK$1))</f>
        <v>#N/A</v>
      </c>
      <c r="E4194" s="5" t="e">
        <f t="shared" ca="1" si="65"/>
        <v>#N/A</v>
      </c>
    </row>
    <row r="4195" spans="1:5" hidden="1" x14ac:dyDescent="0.3">
      <c r="A4195" t="e">
        <f ca="1">IF('Семипредметные наборы'!$H115 &gt;=Параметры!$A$2,"{"&amp;'Семипредметные наборы'!A115&amp;", "&amp;'Семипредметные наборы'!B115&amp;", "&amp;'Семипредметные наборы'!D115&amp;", "&amp;'Семипредметные наборы'!E115&amp;", "&amp;'Семипредметные наборы'!F115&amp;", "&amp;'Семипредметные наборы'!G115&amp;"}","")</f>
        <v>#N/A</v>
      </c>
      <c r="B4195" t="e">
        <f ca="1">IF('Семипредметные наборы'!$H115 &gt;=Параметры!$A$2,"{"&amp;'Семипредметные наборы'!C115&amp;"}","")</f>
        <v>#N/A</v>
      </c>
      <c r="C4195" t="e">
        <f ca="1">'Семипредметные наборы'!$H115/COUNT('Список покупок'!$A$2:$A$31)</f>
        <v>#N/A</v>
      </c>
      <c r="D4195" t="e">
        <f ca="1">'Семипредметные наборы'!$H115/INDIRECT(ADDRESS(MATCH(A4195,Таблицы!$AK$3:$AK$212)+1,7,,,Таблицы!$AK$1))</f>
        <v>#N/A</v>
      </c>
      <c r="E4195" s="5" t="e">
        <f t="shared" ca="1" si="65"/>
        <v>#N/A</v>
      </c>
    </row>
    <row r="4196" spans="1:5" hidden="1" x14ac:dyDescent="0.3">
      <c r="A4196" t="e">
        <f ca="1">IF('Семипредметные наборы'!$H116 &gt;=Параметры!$A$2,"{"&amp;'Семипредметные наборы'!A116&amp;", "&amp;'Семипредметные наборы'!B116&amp;", "&amp;'Семипредметные наборы'!D116&amp;", "&amp;'Семипредметные наборы'!E116&amp;", "&amp;'Семипредметные наборы'!F116&amp;", "&amp;'Семипредметные наборы'!G116&amp;"}","")</f>
        <v>#N/A</v>
      </c>
      <c r="B4196" t="e">
        <f ca="1">IF('Семипредметные наборы'!$H116 &gt;=Параметры!$A$2,"{"&amp;'Семипредметные наборы'!C116&amp;"}","")</f>
        <v>#N/A</v>
      </c>
      <c r="C4196" t="e">
        <f ca="1">'Семипредметные наборы'!$H116/COUNT('Список покупок'!$A$2:$A$31)</f>
        <v>#N/A</v>
      </c>
      <c r="D4196" t="e">
        <f ca="1">'Семипредметные наборы'!$H116/INDIRECT(ADDRESS(MATCH(A4196,Таблицы!$AK$3:$AK$212)+1,7,,,Таблицы!$AK$1))</f>
        <v>#N/A</v>
      </c>
      <c r="E4196" s="5" t="e">
        <f t="shared" ca="1" si="65"/>
        <v>#N/A</v>
      </c>
    </row>
    <row r="4197" spans="1:5" hidden="1" x14ac:dyDescent="0.3">
      <c r="A4197" t="e">
        <f ca="1">IF('Семипредметные наборы'!$H117 &gt;=Параметры!$A$2,"{"&amp;'Семипредметные наборы'!A117&amp;", "&amp;'Семипредметные наборы'!B117&amp;", "&amp;'Семипредметные наборы'!D117&amp;", "&amp;'Семипредметные наборы'!E117&amp;", "&amp;'Семипредметные наборы'!F117&amp;", "&amp;'Семипредметные наборы'!G117&amp;"}","")</f>
        <v>#N/A</v>
      </c>
      <c r="B4197" t="e">
        <f ca="1">IF('Семипредметные наборы'!$H117 &gt;=Параметры!$A$2,"{"&amp;'Семипредметные наборы'!C117&amp;"}","")</f>
        <v>#N/A</v>
      </c>
      <c r="C4197" t="e">
        <f ca="1">'Семипредметные наборы'!$H117/COUNT('Список покупок'!$A$2:$A$31)</f>
        <v>#N/A</v>
      </c>
      <c r="D4197" t="e">
        <f ca="1">'Семипредметные наборы'!$H117/INDIRECT(ADDRESS(MATCH(A4197,Таблицы!$AK$3:$AK$212)+1,7,,,Таблицы!$AK$1))</f>
        <v>#N/A</v>
      </c>
      <c r="E4197" s="5" t="e">
        <f t="shared" ca="1" si="65"/>
        <v>#N/A</v>
      </c>
    </row>
    <row r="4198" spans="1:5" hidden="1" x14ac:dyDescent="0.3">
      <c r="A4198" t="e">
        <f ca="1">IF('Семипредметные наборы'!$H118 &gt;=Параметры!$A$2,"{"&amp;'Семипредметные наборы'!A118&amp;", "&amp;'Семипредметные наборы'!B118&amp;", "&amp;'Семипредметные наборы'!D118&amp;", "&amp;'Семипредметные наборы'!E118&amp;", "&amp;'Семипредметные наборы'!F118&amp;", "&amp;'Семипредметные наборы'!G118&amp;"}","")</f>
        <v>#N/A</v>
      </c>
      <c r="B4198" t="e">
        <f ca="1">IF('Семипредметные наборы'!$H118 &gt;=Параметры!$A$2,"{"&amp;'Семипредметные наборы'!C118&amp;"}","")</f>
        <v>#N/A</v>
      </c>
      <c r="C4198" t="e">
        <f ca="1">'Семипредметные наборы'!$H118/COUNT('Список покупок'!$A$2:$A$31)</f>
        <v>#N/A</v>
      </c>
      <c r="D4198" t="e">
        <f ca="1">'Семипредметные наборы'!$H118/INDIRECT(ADDRESS(MATCH(A4198,Таблицы!$AK$3:$AK$212)+1,7,,,Таблицы!$AK$1))</f>
        <v>#N/A</v>
      </c>
      <c r="E4198" s="5" t="e">
        <f t="shared" ca="1" si="65"/>
        <v>#N/A</v>
      </c>
    </row>
    <row r="4199" spans="1:5" hidden="1" x14ac:dyDescent="0.3">
      <c r="A4199" t="e">
        <f ca="1">IF('Семипредметные наборы'!$H119 &gt;=Параметры!$A$2,"{"&amp;'Семипредметные наборы'!A119&amp;", "&amp;'Семипредметные наборы'!B119&amp;", "&amp;'Семипредметные наборы'!D119&amp;", "&amp;'Семипредметные наборы'!E119&amp;", "&amp;'Семипредметные наборы'!F119&amp;", "&amp;'Семипредметные наборы'!G119&amp;"}","")</f>
        <v>#N/A</v>
      </c>
      <c r="B4199" t="e">
        <f ca="1">IF('Семипредметные наборы'!$H119 &gt;=Параметры!$A$2,"{"&amp;'Семипредметные наборы'!C119&amp;"}","")</f>
        <v>#N/A</v>
      </c>
      <c r="C4199" t="e">
        <f ca="1">'Семипредметные наборы'!$H119/COUNT('Список покупок'!$A$2:$A$31)</f>
        <v>#N/A</v>
      </c>
      <c r="D4199" t="e">
        <f ca="1">'Семипредметные наборы'!$H119/INDIRECT(ADDRESS(MATCH(A4199,Таблицы!$AK$3:$AK$212)+1,7,,,Таблицы!$AK$1))</f>
        <v>#N/A</v>
      </c>
      <c r="E4199" s="5" t="e">
        <f t="shared" ca="1" si="65"/>
        <v>#N/A</v>
      </c>
    </row>
    <row r="4200" spans="1:5" hidden="1" x14ac:dyDescent="0.3">
      <c r="A4200" t="e">
        <f ca="1">IF('Семипредметные наборы'!$H120 &gt;=Параметры!$A$2,"{"&amp;'Семипредметные наборы'!A120&amp;", "&amp;'Семипредметные наборы'!B120&amp;", "&amp;'Семипредметные наборы'!D120&amp;", "&amp;'Семипредметные наборы'!E120&amp;", "&amp;'Семипредметные наборы'!F120&amp;", "&amp;'Семипредметные наборы'!G120&amp;"}","")</f>
        <v>#N/A</v>
      </c>
      <c r="B4200" t="e">
        <f ca="1">IF('Семипредметные наборы'!$H120 &gt;=Параметры!$A$2,"{"&amp;'Семипредметные наборы'!C120&amp;"}","")</f>
        <v>#N/A</v>
      </c>
      <c r="C4200" t="e">
        <f ca="1">'Семипредметные наборы'!$H120/COUNT('Список покупок'!$A$2:$A$31)</f>
        <v>#N/A</v>
      </c>
      <c r="D4200" t="e">
        <f ca="1">'Семипредметные наборы'!$H120/INDIRECT(ADDRESS(MATCH(A4200,Таблицы!$AK$3:$AK$212)+1,7,,,Таблицы!$AK$1))</f>
        <v>#N/A</v>
      </c>
      <c r="E4200" s="5" t="e">
        <f t="shared" ca="1" si="65"/>
        <v>#N/A</v>
      </c>
    </row>
    <row r="4201" spans="1:5" hidden="1" x14ac:dyDescent="0.3">
      <c r="A4201" t="e">
        <f ca="1">IF('Семипредметные наборы'!$H121 &gt;=Параметры!$A$2,"{"&amp;'Семипредметные наборы'!A121&amp;", "&amp;'Семипредметные наборы'!B121&amp;", "&amp;'Семипредметные наборы'!D121&amp;", "&amp;'Семипредметные наборы'!E121&amp;", "&amp;'Семипредметные наборы'!F121&amp;", "&amp;'Семипредметные наборы'!G121&amp;"}","")</f>
        <v>#N/A</v>
      </c>
      <c r="B4201" t="e">
        <f ca="1">IF('Семипредметные наборы'!$H121 &gt;=Параметры!$A$2,"{"&amp;'Семипредметные наборы'!C121&amp;"}","")</f>
        <v>#N/A</v>
      </c>
      <c r="C4201" t="e">
        <f ca="1">'Семипредметные наборы'!$H121/COUNT('Список покупок'!$A$2:$A$31)</f>
        <v>#N/A</v>
      </c>
      <c r="D4201" t="e">
        <f ca="1">'Семипредметные наборы'!$H121/INDIRECT(ADDRESS(MATCH(A4201,Таблицы!$AK$3:$AK$212)+1,7,,,Таблицы!$AK$1))</f>
        <v>#N/A</v>
      </c>
      <c r="E4201" s="5" t="e">
        <f t="shared" ca="1" si="65"/>
        <v>#N/A</v>
      </c>
    </row>
    <row r="4202" spans="1:5" hidden="1" x14ac:dyDescent="0.3">
      <c r="A4202" t="e">
        <f ca="1">IF('Семипредметные наборы'!$H2 &gt;=Параметры!$A$2,"{"&amp;'Семипредметные наборы'!A2&amp;", "&amp;'Семипредметные наборы'!C2&amp;", "&amp;'Семипредметные наборы'!D2&amp;", "&amp;'Семипредметные наборы'!E2&amp;", "&amp;'Семипредметные наборы'!F2&amp;", "&amp;'Семипредметные наборы'!G2&amp;"}","")</f>
        <v>#N/A</v>
      </c>
      <c r="B4202" t="e">
        <f ca="1">IF('Семипредметные наборы'!$H2 &gt;=Параметры!$A$2,"{"&amp;'Семипредметные наборы'!B2&amp;"}","")</f>
        <v>#N/A</v>
      </c>
      <c r="C4202" t="e">
        <f ca="1">'Семипредметные наборы'!$H2/COUNT('Список покупок'!$A$2:$A$31)</f>
        <v>#N/A</v>
      </c>
      <c r="D4202" t="e">
        <f ca="1">'Семипредметные наборы'!$H2/INDIRECT(ADDRESS(MATCH(A4202,Таблицы!$AK$3:$AK$212)+1,7,,,Таблицы!$AK$1))</f>
        <v>#N/A</v>
      </c>
      <c r="E4202" s="5" t="e">
        <f t="shared" ca="1" si="65"/>
        <v>#N/A</v>
      </c>
    </row>
    <row r="4203" spans="1:5" hidden="1" x14ac:dyDescent="0.3">
      <c r="A4203" t="e">
        <f ca="1">IF('Семипредметные наборы'!$H3 &gt;=Параметры!$A$2,"{"&amp;'Семипредметные наборы'!A3&amp;", "&amp;'Семипредметные наборы'!C3&amp;", "&amp;'Семипредметные наборы'!D3&amp;", "&amp;'Семипредметные наборы'!E3&amp;", "&amp;'Семипредметные наборы'!F3&amp;", "&amp;'Семипредметные наборы'!G3&amp;"}","")</f>
        <v>#N/A</v>
      </c>
      <c r="B4203" t="e">
        <f ca="1">IF('Семипредметные наборы'!$H3 &gt;=Параметры!$A$2,"{"&amp;'Семипредметные наборы'!B3&amp;"}","")</f>
        <v>#N/A</v>
      </c>
      <c r="C4203" t="e">
        <f ca="1">'Семипредметные наборы'!$H3/COUNT('Список покупок'!$A$2:$A$31)</f>
        <v>#N/A</v>
      </c>
      <c r="D4203" t="e">
        <f ca="1">'Семипредметные наборы'!$H3/INDIRECT(ADDRESS(MATCH(A4203,Таблицы!$AK$3:$AK$212)+1,7,,,Таблицы!$AK$1))</f>
        <v>#N/A</v>
      </c>
      <c r="E4203" s="5" t="e">
        <f t="shared" ca="1" si="65"/>
        <v>#N/A</v>
      </c>
    </row>
    <row r="4204" spans="1:5" hidden="1" x14ac:dyDescent="0.3">
      <c r="A4204" t="e">
        <f ca="1">IF('Семипредметные наборы'!$H4 &gt;=Параметры!$A$2,"{"&amp;'Семипредметные наборы'!A4&amp;", "&amp;'Семипредметные наборы'!C4&amp;", "&amp;'Семипредметные наборы'!D4&amp;", "&amp;'Семипредметные наборы'!E4&amp;", "&amp;'Семипредметные наборы'!F4&amp;", "&amp;'Семипредметные наборы'!G4&amp;"}","")</f>
        <v>#N/A</v>
      </c>
      <c r="B4204" t="e">
        <f ca="1">IF('Семипредметные наборы'!$H4 &gt;=Параметры!$A$2,"{"&amp;'Семипредметные наборы'!B4&amp;"}","")</f>
        <v>#N/A</v>
      </c>
      <c r="C4204" t="e">
        <f ca="1">'Семипредметные наборы'!$H4/COUNT('Список покупок'!$A$2:$A$31)</f>
        <v>#N/A</v>
      </c>
      <c r="D4204" t="e">
        <f ca="1">'Семипредметные наборы'!$H4/INDIRECT(ADDRESS(MATCH(A4204,Таблицы!$AK$3:$AK$212)+1,7,,,Таблицы!$AK$1))</f>
        <v>#N/A</v>
      </c>
      <c r="E4204" s="5" t="e">
        <f t="shared" ca="1" si="65"/>
        <v>#N/A</v>
      </c>
    </row>
    <row r="4205" spans="1:5" hidden="1" x14ac:dyDescent="0.3">
      <c r="A4205" t="e">
        <f ca="1">IF('Семипредметные наборы'!$H5 &gt;=Параметры!$A$2,"{"&amp;'Семипредметные наборы'!A5&amp;", "&amp;'Семипредметные наборы'!C5&amp;", "&amp;'Семипредметные наборы'!D5&amp;", "&amp;'Семипредметные наборы'!E5&amp;", "&amp;'Семипредметные наборы'!F5&amp;", "&amp;'Семипредметные наборы'!G5&amp;"}","")</f>
        <v>#N/A</v>
      </c>
      <c r="B4205" t="e">
        <f ca="1">IF('Семипредметные наборы'!$H5 &gt;=Параметры!$A$2,"{"&amp;'Семипредметные наборы'!B5&amp;"}","")</f>
        <v>#N/A</v>
      </c>
      <c r="C4205" t="e">
        <f ca="1">'Семипредметные наборы'!$H5/COUNT('Список покупок'!$A$2:$A$31)</f>
        <v>#N/A</v>
      </c>
      <c r="D4205" t="e">
        <f ca="1">'Семипредметные наборы'!$H5/INDIRECT(ADDRESS(MATCH(A4205,Таблицы!$AK$3:$AK$212)+1,7,,,Таблицы!$AK$1))</f>
        <v>#N/A</v>
      </c>
      <c r="E4205" s="5" t="e">
        <f t="shared" ca="1" si="65"/>
        <v>#N/A</v>
      </c>
    </row>
    <row r="4206" spans="1:5" hidden="1" x14ac:dyDescent="0.3">
      <c r="A4206" t="e">
        <f ca="1">IF('Семипредметные наборы'!$H6 &gt;=Параметры!$A$2,"{"&amp;'Семипредметные наборы'!A6&amp;", "&amp;'Семипредметные наборы'!C6&amp;", "&amp;'Семипредметные наборы'!D6&amp;", "&amp;'Семипредметные наборы'!E6&amp;", "&amp;'Семипредметные наборы'!F6&amp;", "&amp;'Семипредметные наборы'!G6&amp;"}","")</f>
        <v>#N/A</v>
      </c>
      <c r="B4206" t="e">
        <f ca="1">IF('Семипредметные наборы'!$H6 &gt;=Параметры!$A$2,"{"&amp;'Семипредметные наборы'!B6&amp;"}","")</f>
        <v>#N/A</v>
      </c>
      <c r="C4206" t="e">
        <f ca="1">'Семипредметные наборы'!$H6/COUNT('Список покупок'!$A$2:$A$31)</f>
        <v>#N/A</v>
      </c>
      <c r="D4206" t="e">
        <f ca="1">'Семипредметные наборы'!$H6/INDIRECT(ADDRESS(MATCH(A4206,Таблицы!$AK$3:$AK$212)+1,7,,,Таблицы!$AK$1))</f>
        <v>#N/A</v>
      </c>
      <c r="E4206" s="5" t="e">
        <f t="shared" ca="1" si="65"/>
        <v>#N/A</v>
      </c>
    </row>
    <row r="4207" spans="1:5" hidden="1" x14ac:dyDescent="0.3">
      <c r="A4207" t="e">
        <f ca="1">IF('Семипредметные наборы'!$H7 &gt;=Параметры!$A$2,"{"&amp;'Семипредметные наборы'!A7&amp;", "&amp;'Семипредметные наборы'!C7&amp;", "&amp;'Семипредметные наборы'!D7&amp;", "&amp;'Семипредметные наборы'!E7&amp;", "&amp;'Семипредметные наборы'!F7&amp;", "&amp;'Семипредметные наборы'!G7&amp;"}","")</f>
        <v>#N/A</v>
      </c>
      <c r="B4207" t="e">
        <f ca="1">IF('Семипредметные наборы'!$H7 &gt;=Параметры!$A$2,"{"&amp;'Семипредметные наборы'!B7&amp;"}","")</f>
        <v>#N/A</v>
      </c>
      <c r="C4207" t="e">
        <f ca="1">'Семипредметные наборы'!$H7/COUNT('Список покупок'!$A$2:$A$31)</f>
        <v>#N/A</v>
      </c>
      <c r="D4207" t="e">
        <f ca="1">'Семипредметные наборы'!$H7/INDIRECT(ADDRESS(MATCH(A4207,Таблицы!$AK$3:$AK$212)+1,7,,,Таблицы!$AK$1))</f>
        <v>#N/A</v>
      </c>
      <c r="E4207" s="5" t="e">
        <f t="shared" ca="1" si="65"/>
        <v>#N/A</v>
      </c>
    </row>
    <row r="4208" spans="1:5" hidden="1" x14ac:dyDescent="0.3">
      <c r="A4208" t="e">
        <f ca="1">IF('Семипредметные наборы'!$H8 &gt;=Параметры!$A$2,"{"&amp;'Семипредметные наборы'!A8&amp;", "&amp;'Семипредметные наборы'!C8&amp;", "&amp;'Семипредметные наборы'!D8&amp;", "&amp;'Семипредметные наборы'!E8&amp;", "&amp;'Семипредметные наборы'!F8&amp;", "&amp;'Семипредметные наборы'!G8&amp;"}","")</f>
        <v>#N/A</v>
      </c>
      <c r="B4208" t="e">
        <f ca="1">IF('Семипредметные наборы'!$H8 &gt;=Параметры!$A$2,"{"&amp;'Семипредметные наборы'!B8&amp;"}","")</f>
        <v>#N/A</v>
      </c>
      <c r="C4208" t="e">
        <f ca="1">'Семипредметные наборы'!$H8/COUNT('Список покупок'!$A$2:$A$31)</f>
        <v>#N/A</v>
      </c>
      <c r="D4208" t="e">
        <f ca="1">'Семипредметные наборы'!$H8/INDIRECT(ADDRESS(MATCH(A4208,Таблицы!$AK$3:$AK$212)+1,7,,,Таблицы!$AK$1))</f>
        <v>#N/A</v>
      </c>
      <c r="E4208" s="5" t="e">
        <f t="shared" ca="1" si="65"/>
        <v>#N/A</v>
      </c>
    </row>
    <row r="4209" spans="1:5" hidden="1" x14ac:dyDescent="0.3">
      <c r="A4209" t="e">
        <f ca="1">IF('Семипредметные наборы'!$H9 &gt;=Параметры!$A$2,"{"&amp;'Семипредметные наборы'!A9&amp;", "&amp;'Семипредметные наборы'!C9&amp;", "&amp;'Семипредметные наборы'!D9&amp;", "&amp;'Семипредметные наборы'!E9&amp;", "&amp;'Семипредметные наборы'!F9&amp;", "&amp;'Семипредметные наборы'!G9&amp;"}","")</f>
        <v>#N/A</v>
      </c>
      <c r="B4209" t="e">
        <f ca="1">IF('Семипредметные наборы'!$H9 &gt;=Параметры!$A$2,"{"&amp;'Семипредметные наборы'!B9&amp;"}","")</f>
        <v>#N/A</v>
      </c>
      <c r="C4209" t="e">
        <f ca="1">'Семипредметные наборы'!$H9/COUNT('Список покупок'!$A$2:$A$31)</f>
        <v>#N/A</v>
      </c>
      <c r="D4209" t="e">
        <f ca="1">'Семипредметные наборы'!$H9/INDIRECT(ADDRESS(MATCH(A4209,Таблицы!$AK$3:$AK$212)+1,7,,,Таблицы!$AK$1))</f>
        <v>#N/A</v>
      </c>
      <c r="E4209" s="5" t="e">
        <f t="shared" ca="1" si="65"/>
        <v>#N/A</v>
      </c>
    </row>
    <row r="4210" spans="1:5" hidden="1" x14ac:dyDescent="0.3">
      <c r="A4210" t="e">
        <f ca="1">IF('Семипредметные наборы'!$H10 &gt;=Параметры!$A$2,"{"&amp;'Семипредметные наборы'!A10&amp;", "&amp;'Семипредметные наборы'!C10&amp;", "&amp;'Семипредметные наборы'!D10&amp;", "&amp;'Семипредметные наборы'!E10&amp;", "&amp;'Семипредметные наборы'!F10&amp;", "&amp;'Семипредметные наборы'!G10&amp;"}","")</f>
        <v>#N/A</v>
      </c>
      <c r="B4210" t="e">
        <f ca="1">IF('Семипредметные наборы'!$H10 &gt;=Параметры!$A$2,"{"&amp;'Семипредметные наборы'!B10&amp;"}","")</f>
        <v>#N/A</v>
      </c>
      <c r="C4210" t="e">
        <f ca="1">'Семипредметные наборы'!$H10/COUNT('Список покупок'!$A$2:$A$31)</f>
        <v>#N/A</v>
      </c>
      <c r="D4210" t="e">
        <f ca="1">'Семипредметные наборы'!$H10/INDIRECT(ADDRESS(MATCH(A4210,Таблицы!$AK$3:$AK$212)+1,7,,,Таблицы!$AK$1))</f>
        <v>#N/A</v>
      </c>
      <c r="E4210" s="5" t="e">
        <f t="shared" ca="1" si="65"/>
        <v>#N/A</v>
      </c>
    </row>
    <row r="4211" spans="1:5" hidden="1" x14ac:dyDescent="0.3">
      <c r="A4211" t="e">
        <f ca="1">IF('Семипредметные наборы'!$H11 &gt;=Параметры!$A$2,"{"&amp;'Семипредметные наборы'!A11&amp;", "&amp;'Семипредметные наборы'!C11&amp;", "&amp;'Семипредметные наборы'!D11&amp;", "&amp;'Семипредметные наборы'!E11&amp;", "&amp;'Семипредметные наборы'!F11&amp;", "&amp;'Семипредметные наборы'!G11&amp;"}","")</f>
        <v>#N/A</v>
      </c>
      <c r="B4211" t="e">
        <f ca="1">IF('Семипредметные наборы'!$H11 &gt;=Параметры!$A$2,"{"&amp;'Семипредметные наборы'!B11&amp;"}","")</f>
        <v>#N/A</v>
      </c>
      <c r="C4211" t="e">
        <f ca="1">'Семипредметные наборы'!$H11/COUNT('Список покупок'!$A$2:$A$31)</f>
        <v>#N/A</v>
      </c>
      <c r="D4211" t="e">
        <f ca="1">'Семипредметные наборы'!$H11/INDIRECT(ADDRESS(MATCH(A4211,Таблицы!$AK$3:$AK$212)+1,7,,,Таблицы!$AK$1))</f>
        <v>#N/A</v>
      </c>
      <c r="E4211" s="5" t="e">
        <f t="shared" ca="1" si="65"/>
        <v>#N/A</v>
      </c>
    </row>
    <row r="4212" spans="1:5" hidden="1" x14ac:dyDescent="0.3">
      <c r="A4212" t="e">
        <f ca="1">IF('Семипредметные наборы'!$H12 &gt;=Параметры!$A$2,"{"&amp;'Семипредметные наборы'!A12&amp;", "&amp;'Семипредметные наборы'!C12&amp;", "&amp;'Семипредметные наборы'!D12&amp;", "&amp;'Семипредметные наборы'!E12&amp;", "&amp;'Семипредметные наборы'!F12&amp;", "&amp;'Семипредметные наборы'!G12&amp;"}","")</f>
        <v>#N/A</v>
      </c>
      <c r="B4212" t="e">
        <f ca="1">IF('Семипредметные наборы'!$H12 &gt;=Параметры!$A$2,"{"&amp;'Семипредметные наборы'!B12&amp;"}","")</f>
        <v>#N/A</v>
      </c>
      <c r="C4212" t="e">
        <f ca="1">'Семипредметные наборы'!$H12/COUNT('Список покупок'!$A$2:$A$31)</f>
        <v>#N/A</v>
      </c>
      <c r="D4212" t="e">
        <f ca="1">'Семипредметные наборы'!$H12/INDIRECT(ADDRESS(MATCH(A4212,Таблицы!$AK$3:$AK$212)+1,7,,,Таблицы!$AK$1))</f>
        <v>#N/A</v>
      </c>
      <c r="E4212" s="5" t="e">
        <f t="shared" ca="1" si="65"/>
        <v>#N/A</v>
      </c>
    </row>
    <row r="4213" spans="1:5" hidden="1" x14ac:dyDescent="0.3">
      <c r="A4213" t="e">
        <f ca="1">IF('Семипредметные наборы'!$H13 &gt;=Параметры!$A$2,"{"&amp;'Семипредметные наборы'!A13&amp;", "&amp;'Семипредметные наборы'!C13&amp;", "&amp;'Семипредметные наборы'!D13&amp;", "&amp;'Семипредметные наборы'!E13&amp;", "&amp;'Семипредметные наборы'!F13&amp;", "&amp;'Семипредметные наборы'!G13&amp;"}","")</f>
        <v>#N/A</v>
      </c>
      <c r="B4213" t="e">
        <f ca="1">IF('Семипредметные наборы'!$H13 &gt;=Параметры!$A$2,"{"&amp;'Семипредметные наборы'!B13&amp;"}","")</f>
        <v>#N/A</v>
      </c>
      <c r="C4213" t="e">
        <f ca="1">'Семипредметные наборы'!$H13/COUNT('Список покупок'!$A$2:$A$31)</f>
        <v>#N/A</v>
      </c>
      <c r="D4213" t="e">
        <f ca="1">'Семипредметные наборы'!$H13/INDIRECT(ADDRESS(MATCH(A4213,Таблицы!$AK$3:$AK$212)+1,7,,,Таблицы!$AK$1))</f>
        <v>#N/A</v>
      </c>
      <c r="E4213" s="5" t="e">
        <f t="shared" ca="1" si="65"/>
        <v>#N/A</v>
      </c>
    </row>
    <row r="4214" spans="1:5" hidden="1" x14ac:dyDescent="0.3">
      <c r="A4214" t="e">
        <f ca="1">IF('Семипредметные наборы'!$H14 &gt;=Параметры!$A$2,"{"&amp;'Семипредметные наборы'!A14&amp;", "&amp;'Семипредметные наборы'!C14&amp;", "&amp;'Семипредметные наборы'!D14&amp;", "&amp;'Семипредметные наборы'!E14&amp;", "&amp;'Семипредметные наборы'!F14&amp;", "&amp;'Семипредметные наборы'!G14&amp;"}","")</f>
        <v>#N/A</v>
      </c>
      <c r="B4214" t="e">
        <f ca="1">IF('Семипредметные наборы'!$H14 &gt;=Параметры!$A$2,"{"&amp;'Семипредметные наборы'!B14&amp;"}","")</f>
        <v>#N/A</v>
      </c>
      <c r="C4214" t="e">
        <f ca="1">'Семипредметные наборы'!$H14/COUNT('Список покупок'!$A$2:$A$31)</f>
        <v>#N/A</v>
      </c>
      <c r="D4214" t="e">
        <f ca="1">'Семипредметные наборы'!$H14/INDIRECT(ADDRESS(MATCH(A4214,Таблицы!$AK$3:$AK$212)+1,7,,,Таблицы!$AK$1))</f>
        <v>#N/A</v>
      </c>
      <c r="E4214" s="5" t="e">
        <f t="shared" ca="1" si="65"/>
        <v>#N/A</v>
      </c>
    </row>
    <row r="4215" spans="1:5" hidden="1" x14ac:dyDescent="0.3">
      <c r="A4215" t="e">
        <f ca="1">IF('Семипредметные наборы'!$H15 &gt;=Параметры!$A$2,"{"&amp;'Семипредметные наборы'!A15&amp;", "&amp;'Семипредметные наборы'!C15&amp;", "&amp;'Семипредметные наборы'!D15&amp;", "&amp;'Семипредметные наборы'!E15&amp;", "&amp;'Семипредметные наборы'!F15&amp;", "&amp;'Семипредметные наборы'!G15&amp;"}","")</f>
        <v>#N/A</v>
      </c>
      <c r="B4215" t="e">
        <f ca="1">IF('Семипредметные наборы'!$H15 &gt;=Параметры!$A$2,"{"&amp;'Семипредметные наборы'!B15&amp;"}","")</f>
        <v>#N/A</v>
      </c>
      <c r="C4215" t="e">
        <f ca="1">'Семипредметные наборы'!$H15/COUNT('Список покупок'!$A$2:$A$31)</f>
        <v>#N/A</v>
      </c>
      <c r="D4215" t="e">
        <f ca="1">'Семипредметные наборы'!$H15/INDIRECT(ADDRESS(MATCH(A4215,Таблицы!$AK$3:$AK$212)+1,7,,,Таблицы!$AK$1))</f>
        <v>#N/A</v>
      </c>
      <c r="E4215" s="5" t="e">
        <f t="shared" ca="1" si="65"/>
        <v>#N/A</v>
      </c>
    </row>
    <row r="4216" spans="1:5" hidden="1" x14ac:dyDescent="0.3">
      <c r="A4216" t="e">
        <f ca="1">IF('Семипредметные наборы'!$H16 &gt;=Параметры!$A$2,"{"&amp;'Семипредметные наборы'!A16&amp;", "&amp;'Семипредметные наборы'!C16&amp;", "&amp;'Семипредметные наборы'!D16&amp;", "&amp;'Семипредметные наборы'!E16&amp;", "&amp;'Семипредметные наборы'!F16&amp;", "&amp;'Семипредметные наборы'!G16&amp;"}","")</f>
        <v>#N/A</v>
      </c>
      <c r="B4216" t="e">
        <f ca="1">IF('Семипредметные наборы'!$H16 &gt;=Параметры!$A$2,"{"&amp;'Семипредметные наборы'!B16&amp;"}","")</f>
        <v>#N/A</v>
      </c>
      <c r="C4216" t="e">
        <f ca="1">'Семипредметные наборы'!$H16/COUNT('Список покупок'!$A$2:$A$31)</f>
        <v>#N/A</v>
      </c>
      <c r="D4216" t="e">
        <f ca="1">'Семипредметные наборы'!$H16/INDIRECT(ADDRESS(MATCH(A4216,Таблицы!$AK$3:$AK$212)+1,7,,,Таблицы!$AK$1))</f>
        <v>#N/A</v>
      </c>
      <c r="E4216" s="5" t="e">
        <f t="shared" ca="1" si="65"/>
        <v>#N/A</v>
      </c>
    </row>
    <row r="4217" spans="1:5" hidden="1" x14ac:dyDescent="0.3">
      <c r="A4217" t="e">
        <f ca="1">IF('Семипредметные наборы'!$H17 &gt;=Параметры!$A$2,"{"&amp;'Семипредметные наборы'!A17&amp;", "&amp;'Семипредметные наборы'!C17&amp;", "&amp;'Семипредметные наборы'!D17&amp;", "&amp;'Семипредметные наборы'!E17&amp;", "&amp;'Семипредметные наборы'!F17&amp;", "&amp;'Семипредметные наборы'!G17&amp;"}","")</f>
        <v>#N/A</v>
      </c>
      <c r="B4217" t="e">
        <f ca="1">IF('Семипредметные наборы'!$H17 &gt;=Параметры!$A$2,"{"&amp;'Семипредметные наборы'!B17&amp;"}","")</f>
        <v>#N/A</v>
      </c>
      <c r="C4217" t="e">
        <f ca="1">'Семипредметные наборы'!$H17/COUNT('Список покупок'!$A$2:$A$31)</f>
        <v>#N/A</v>
      </c>
      <c r="D4217" t="e">
        <f ca="1">'Семипредметные наборы'!$H17/INDIRECT(ADDRESS(MATCH(A4217,Таблицы!$AK$3:$AK$212)+1,7,,,Таблицы!$AK$1))</f>
        <v>#N/A</v>
      </c>
      <c r="E4217" s="5" t="e">
        <f t="shared" ca="1" si="65"/>
        <v>#N/A</v>
      </c>
    </row>
    <row r="4218" spans="1:5" hidden="1" x14ac:dyDescent="0.3">
      <c r="A4218" t="e">
        <f ca="1">IF('Семипредметные наборы'!$H18 &gt;=Параметры!$A$2,"{"&amp;'Семипредметные наборы'!A18&amp;", "&amp;'Семипредметные наборы'!C18&amp;", "&amp;'Семипредметные наборы'!D18&amp;", "&amp;'Семипредметные наборы'!E18&amp;", "&amp;'Семипредметные наборы'!F18&amp;", "&amp;'Семипредметные наборы'!G18&amp;"}","")</f>
        <v>#N/A</v>
      </c>
      <c r="B4218" t="e">
        <f ca="1">IF('Семипредметные наборы'!$H18 &gt;=Параметры!$A$2,"{"&amp;'Семипредметные наборы'!B18&amp;"}","")</f>
        <v>#N/A</v>
      </c>
      <c r="C4218" t="e">
        <f ca="1">'Семипредметные наборы'!$H18/COUNT('Список покупок'!$A$2:$A$31)</f>
        <v>#N/A</v>
      </c>
      <c r="D4218" t="e">
        <f ca="1">'Семипредметные наборы'!$H18/INDIRECT(ADDRESS(MATCH(A4218,Таблицы!$AK$3:$AK$212)+1,7,,,Таблицы!$AK$1))</f>
        <v>#N/A</v>
      </c>
      <c r="E4218" s="5" t="e">
        <f t="shared" ca="1" si="65"/>
        <v>#N/A</v>
      </c>
    </row>
    <row r="4219" spans="1:5" hidden="1" x14ac:dyDescent="0.3">
      <c r="A4219" t="e">
        <f ca="1">IF('Семипредметные наборы'!$H19 &gt;=Параметры!$A$2,"{"&amp;'Семипредметные наборы'!A19&amp;", "&amp;'Семипредметные наборы'!C19&amp;", "&amp;'Семипредметные наборы'!D19&amp;", "&amp;'Семипредметные наборы'!E19&amp;", "&amp;'Семипредметные наборы'!F19&amp;", "&amp;'Семипредметные наборы'!G19&amp;"}","")</f>
        <v>#N/A</v>
      </c>
      <c r="B4219" t="e">
        <f ca="1">IF('Семипредметные наборы'!$H19 &gt;=Параметры!$A$2,"{"&amp;'Семипредметные наборы'!B19&amp;"}","")</f>
        <v>#N/A</v>
      </c>
      <c r="C4219" t="e">
        <f ca="1">'Семипредметные наборы'!$H19/COUNT('Список покупок'!$A$2:$A$31)</f>
        <v>#N/A</v>
      </c>
      <c r="D4219" t="e">
        <f ca="1">'Семипредметные наборы'!$H19/INDIRECT(ADDRESS(MATCH(A4219,Таблицы!$AK$3:$AK$212)+1,7,,,Таблицы!$AK$1))</f>
        <v>#N/A</v>
      </c>
      <c r="E4219" s="5" t="e">
        <f t="shared" ca="1" si="65"/>
        <v>#N/A</v>
      </c>
    </row>
    <row r="4220" spans="1:5" hidden="1" x14ac:dyDescent="0.3">
      <c r="A4220" t="e">
        <f ca="1">IF('Семипредметные наборы'!$H20 &gt;=Параметры!$A$2,"{"&amp;'Семипредметные наборы'!A20&amp;", "&amp;'Семипредметные наборы'!C20&amp;", "&amp;'Семипредметные наборы'!D20&amp;", "&amp;'Семипредметные наборы'!E20&amp;", "&amp;'Семипредметные наборы'!F20&amp;", "&amp;'Семипредметные наборы'!G20&amp;"}","")</f>
        <v>#N/A</v>
      </c>
      <c r="B4220" t="e">
        <f ca="1">IF('Семипредметные наборы'!$H20 &gt;=Параметры!$A$2,"{"&amp;'Семипредметные наборы'!B20&amp;"}","")</f>
        <v>#N/A</v>
      </c>
      <c r="C4220" t="e">
        <f ca="1">'Семипредметные наборы'!$H20/COUNT('Список покупок'!$A$2:$A$31)</f>
        <v>#N/A</v>
      </c>
      <c r="D4220" t="e">
        <f ca="1">'Семипредметные наборы'!$H20/INDIRECT(ADDRESS(MATCH(A4220,Таблицы!$AK$3:$AK$212)+1,7,,,Таблицы!$AK$1))</f>
        <v>#N/A</v>
      </c>
      <c r="E4220" s="5" t="e">
        <f t="shared" ca="1" si="65"/>
        <v>#N/A</v>
      </c>
    </row>
    <row r="4221" spans="1:5" hidden="1" x14ac:dyDescent="0.3">
      <c r="A4221" t="e">
        <f ca="1">IF('Семипредметные наборы'!$H21 &gt;=Параметры!$A$2,"{"&amp;'Семипредметные наборы'!A21&amp;", "&amp;'Семипредметные наборы'!C21&amp;", "&amp;'Семипредметные наборы'!D21&amp;", "&amp;'Семипредметные наборы'!E21&amp;", "&amp;'Семипредметные наборы'!F21&amp;", "&amp;'Семипредметные наборы'!G21&amp;"}","")</f>
        <v>#N/A</v>
      </c>
      <c r="B4221" t="e">
        <f ca="1">IF('Семипредметные наборы'!$H21 &gt;=Параметры!$A$2,"{"&amp;'Семипредметные наборы'!B21&amp;"}","")</f>
        <v>#N/A</v>
      </c>
      <c r="C4221" t="e">
        <f ca="1">'Семипредметные наборы'!$H21/COUNT('Список покупок'!$A$2:$A$31)</f>
        <v>#N/A</v>
      </c>
      <c r="D4221" t="e">
        <f ca="1">'Семипредметные наборы'!$H21/INDIRECT(ADDRESS(MATCH(A4221,Таблицы!$AK$3:$AK$212)+1,7,,,Таблицы!$AK$1))</f>
        <v>#N/A</v>
      </c>
      <c r="E4221" s="5" t="e">
        <f t="shared" ca="1" si="65"/>
        <v>#N/A</v>
      </c>
    </row>
    <row r="4222" spans="1:5" hidden="1" x14ac:dyDescent="0.3">
      <c r="A4222" t="e">
        <f ca="1">IF('Семипредметные наборы'!$H22 &gt;=Параметры!$A$2,"{"&amp;'Семипредметные наборы'!A22&amp;", "&amp;'Семипредметные наборы'!C22&amp;", "&amp;'Семипредметные наборы'!D22&amp;", "&amp;'Семипредметные наборы'!E22&amp;", "&amp;'Семипредметные наборы'!F22&amp;", "&amp;'Семипредметные наборы'!G22&amp;"}","")</f>
        <v>#N/A</v>
      </c>
      <c r="B4222" t="e">
        <f ca="1">IF('Семипредметные наборы'!$H22 &gt;=Параметры!$A$2,"{"&amp;'Семипредметные наборы'!B22&amp;"}","")</f>
        <v>#N/A</v>
      </c>
      <c r="C4222" t="e">
        <f ca="1">'Семипредметные наборы'!$H22/COUNT('Список покупок'!$A$2:$A$31)</f>
        <v>#N/A</v>
      </c>
      <c r="D4222" t="e">
        <f ca="1">'Семипредметные наборы'!$H22/INDIRECT(ADDRESS(MATCH(A4222,Таблицы!$AK$3:$AK$212)+1,7,,,Таблицы!$AK$1))</f>
        <v>#N/A</v>
      </c>
      <c r="E4222" s="5" t="e">
        <f t="shared" ca="1" si="65"/>
        <v>#N/A</v>
      </c>
    </row>
    <row r="4223" spans="1:5" hidden="1" x14ac:dyDescent="0.3">
      <c r="A4223" t="e">
        <f ca="1">IF('Семипредметные наборы'!$H23 &gt;=Параметры!$A$2,"{"&amp;'Семипредметные наборы'!A23&amp;", "&amp;'Семипредметные наборы'!C23&amp;", "&amp;'Семипредметные наборы'!D23&amp;", "&amp;'Семипредметные наборы'!E23&amp;", "&amp;'Семипредметные наборы'!F23&amp;", "&amp;'Семипредметные наборы'!G23&amp;"}","")</f>
        <v>#N/A</v>
      </c>
      <c r="B4223" t="e">
        <f ca="1">IF('Семипредметные наборы'!$H23 &gt;=Параметры!$A$2,"{"&amp;'Семипредметные наборы'!B23&amp;"}","")</f>
        <v>#N/A</v>
      </c>
      <c r="C4223" t="e">
        <f ca="1">'Семипредметные наборы'!$H23/COUNT('Список покупок'!$A$2:$A$31)</f>
        <v>#N/A</v>
      </c>
      <c r="D4223" t="e">
        <f ca="1">'Семипредметные наборы'!$H23/INDIRECT(ADDRESS(MATCH(A4223,Таблицы!$AK$3:$AK$212)+1,7,,,Таблицы!$AK$1))</f>
        <v>#N/A</v>
      </c>
      <c r="E4223" s="5" t="e">
        <f t="shared" ca="1" si="65"/>
        <v>#N/A</v>
      </c>
    </row>
    <row r="4224" spans="1:5" hidden="1" x14ac:dyDescent="0.3">
      <c r="A4224" t="e">
        <f ca="1">IF('Семипредметные наборы'!$H24 &gt;=Параметры!$A$2,"{"&amp;'Семипредметные наборы'!A24&amp;", "&amp;'Семипредметные наборы'!C24&amp;", "&amp;'Семипредметные наборы'!D24&amp;", "&amp;'Семипредметные наборы'!E24&amp;", "&amp;'Семипредметные наборы'!F24&amp;", "&amp;'Семипредметные наборы'!G24&amp;"}","")</f>
        <v>#N/A</v>
      </c>
      <c r="B4224" t="e">
        <f ca="1">IF('Семипредметные наборы'!$H24 &gt;=Параметры!$A$2,"{"&amp;'Семипредметные наборы'!B24&amp;"}","")</f>
        <v>#N/A</v>
      </c>
      <c r="C4224" t="e">
        <f ca="1">'Семипредметные наборы'!$H24/COUNT('Список покупок'!$A$2:$A$31)</f>
        <v>#N/A</v>
      </c>
      <c r="D4224" t="e">
        <f ca="1">'Семипредметные наборы'!$H24/INDIRECT(ADDRESS(MATCH(A4224,Таблицы!$AK$3:$AK$212)+1,7,,,Таблицы!$AK$1))</f>
        <v>#N/A</v>
      </c>
      <c r="E4224" s="5" t="e">
        <f t="shared" ca="1" si="65"/>
        <v>#N/A</v>
      </c>
    </row>
    <row r="4225" spans="1:5" hidden="1" x14ac:dyDescent="0.3">
      <c r="A4225" t="e">
        <f ca="1">IF('Семипредметные наборы'!$H25 &gt;=Параметры!$A$2,"{"&amp;'Семипредметные наборы'!A25&amp;", "&amp;'Семипредметные наборы'!C25&amp;", "&amp;'Семипредметные наборы'!D25&amp;", "&amp;'Семипредметные наборы'!E25&amp;", "&amp;'Семипредметные наборы'!F25&amp;", "&amp;'Семипредметные наборы'!G25&amp;"}","")</f>
        <v>#N/A</v>
      </c>
      <c r="B4225" t="e">
        <f ca="1">IF('Семипредметные наборы'!$H25 &gt;=Параметры!$A$2,"{"&amp;'Семипредметные наборы'!B25&amp;"}","")</f>
        <v>#N/A</v>
      </c>
      <c r="C4225" t="e">
        <f ca="1">'Семипредметные наборы'!$H25/COUNT('Список покупок'!$A$2:$A$31)</f>
        <v>#N/A</v>
      </c>
      <c r="D4225" t="e">
        <f ca="1">'Семипредметные наборы'!$H25/INDIRECT(ADDRESS(MATCH(A4225,Таблицы!$AK$3:$AK$212)+1,7,,,Таблицы!$AK$1))</f>
        <v>#N/A</v>
      </c>
      <c r="E4225" s="5" t="e">
        <f t="shared" ca="1" si="65"/>
        <v>#N/A</v>
      </c>
    </row>
    <row r="4226" spans="1:5" hidden="1" x14ac:dyDescent="0.3">
      <c r="A4226" t="e">
        <f ca="1">IF('Семипредметные наборы'!$H26 &gt;=Параметры!$A$2,"{"&amp;'Семипредметные наборы'!A26&amp;", "&amp;'Семипредметные наборы'!C26&amp;", "&amp;'Семипредметные наборы'!D26&amp;", "&amp;'Семипредметные наборы'!E26&amp;", "&amp;'Семипредметные наборы'!F26&amp;", "&amp;'Семипредметные наборы'!G26&amp;"}","")</f>
        <v>#N/A</v>
      </c>
      <c r="B4226" t="e">
        <f ca="1">IF('Семипредметные наборы'!$H26 &gt;=Параметры!$A$2,"{"&amp;'Семипредметные наборы'!B26&amp;"}","")</f>
        <v>#N/A</v>
      </c>
      <c r="C4226" t="e">
        <f ca="1">'Семипредметные наборы'!$H26/COUNT('Список покупок'!$A$2:$A$31)</f>
        <v>#N/A</v>
      </c>
      <c r="D4226" t="e">
        <f ca="1">'Семипредметные наборы'!$H26/INDIRECT(ADDRESS(MATCH(A4226,Таблицы!$AK$3:$AK$212)+1,7,,,Таблицы!$AK$1))</f>
        <v>#N/A</v>
      </c>
      <c r="E4226" s="5" t="e">
        <f t="shared" ca="1" si="65"/>
        <v>#N/A</v>
      </c>
    </row>
    <row r="4227" spans="1:5" hidden="1" x14ac:dyDescent="0.3">
      <c r="A4227" t="e">
        <f ca="1">IF('Семипредметные наборы'!$H27 &gt;=Параметры!$A$2,"{"&amp;'Семипредметные наборы'!A27&amp;", "&amp;'Семипредметные наборы'!C27&amp;", "&amp;'Семипредметные наборы'!D27&amp;", "&amp;'Семипредметные наборы'!E27&amp;", "&amp;'Семипредметные наборы'!F27&amp;", "&amp;'Семипредметные наборы'!G27&amp;"}","")</f>
        <v>#N/A</v>
      </c>
      <c r="B4227" t="e">
        <f ca="1">IF('Семипредметные наборы'!$H27 &gt;=Параметры!$A$2,"{"&amp;'Семипредметные наборы'!B27&amp;"}","")</f>
        <v>#N/A</v>
      </c>
      <c r="C4227" t="e">
        <f ca="1">'Семипредметные наборы'!$H27/COUNT('Список покупок'!$A$2:$A$31)</f>
        <v>#N/A</v>
      </c>
      <c r="D4227" t="e">
        <f ca="1">'Семипредметные наборы'!$H27/INDIRECT(ADDRESS(MATCH(A4227,Таблицы!$AK$3:$AK$212)+1,7,,,Таблицы!$AK$1))</f>
        <v>#N/A</v>
      </c>
      <c r="E4227" s="5" t="e">
        <f t="shared" ca="1" si="65"/>
        <v>#N/A</v>
      </c>
    </row>
    <row r="4228" spans="1:5" hidden="1" x14ac:dyDescent="0.3">
      <c r="A4228" t="e">
        <f ca="1">IF('Семипредметные наборы'!$H28 &gt;=Параметры!$A$2,"{"&amp;'Семипредметные наборы'!A28&amp;", "&amp;'Семипредметные наборы'!C28&amp;", "&amp;'Семипредметные наборы'!D28&amp;", "&amp;'Семипредметные наборы'!E28&amp;", "&amp;'Семипредметные наборы'!F28&amp;", "&amp;'Семипредметные наборы'!G28&amp;"}","")</f>
        <v>#N/A</v>
      </c>
      <c r="B4228" t="e">
        <f ca="1">IF('Семипредметные наборы'!$H28 &gt;=Параметры!$A$2,"{"&amp;'Семипредметные наборы'!B28&amp;"}","")</f>
        <v>#N/A</v>
      </c>
      <c r="C4228" t="e">
        <f ca="1">'Семипредметные наборы'!$H28/COUNT('Список покупок'!$A$2:$A$31)</f>
        <v>#N/A</v>
      </c>
      <c r="D4228" t="e">
        <f ca="1">'Семипредметные наборы'!$H28/INDIRECT(ADDRESS(MATCH(A4228,Таблицы!$AK$3:$AK$212)+1,7,,,Таблицы!$AK$1))</f>
        <v>#N/A</v>
      </c>
      <c r="E4228" s="5" t="e">
        <f t="shared" ca="1" si="65"/>
        <v>#N/A</v>
      </c>
    </row>
    <row r="4229" spans="1:5" hidden="1" x14ac:dyDescent="0.3">
      <c r="A4229" t="e">
        <f ca="1">IF('Семипредметные наборы'!$H29 &gt;=Параметры!$A$2,"{"&amp;'Семипредметные наборы'!A29&amp;", "&amp;'Семипредметные наборы'!C29&amp;", "&amp;'Семипредметные наборы'!D29&amp;", "&amp;'Семипредметные наборы'!E29&amp;", "&amp;'Семипредметные наборы'!F29&amp;", "&amp;'Семипредметные наборы'!G29&amp;"}","")</f>
        <v>#N/A</v>
      </c>
      <c r="B4229" t="e">
        <f ca="1">IF('Семипредметные наборы'!$H29 &gt;=Параметры!$A$2,"{"&amp;'Семипредметные наборы'!B29&amp;"}","")</f>
        <v>#N/A</v>
      </c>
      <c r="C4229" t="e">
        <f ca="1">'Семипредметные наборы'!$H29/COUNT('Список покупок'!$A$2:$A$31)</f>
        <v>#N/A</v>
      </c>
      <c r="D4229" t="e">
        <f ca="1">'Семипредметные наборы'!$H29/INDIRECT(ADDRESS(MATCH(A4229,Таблицы!$AK$3:$AK$212)+1,7,,,Таблицы!$AK$1))</f>
        <v>#N/A</v>
      </c>
      <c r="E4229" s="5" t="e">
        <f t="shared" ref="E4229:E4292" ca="1" si="66">C4229*D4229</f>
        <v>#N/A</v>
      </c>
    </row>
    <row r="4230" spans="1:5" hidden="1" x14ac:dyDescent="0.3">
      <c r="A4230" t="e">
        <f ca="1">IF('Семипредметные наборы'!$H30 &gt;=Параметры!$A$2,"{"&amp;'Семипредметные наборы'!A30&amp;", "&amp;'Семипредметные наборы'!C30&amp;", "&amp;'Семипредметные наборы'!D30&amp;", "&amp;'Семипредметные наборы'!E30&amp;", "&amp;'Семипредметные наборы'!F30&amp;", "&amp;'Семипредметные наборы'!G30&amp;"}","")</f>
        <v>#N/A</v>
      </c>
      <c r="B4230" t="e">
        <f ca="1">IF('Семипредметные наборы'!$H30 &gt;=Параметры!$A$2,"{"&amp;'Семипредметные наборы'!B30&amp;"}","")</f>
        <v>#N/A</v>
      </c>
      <c r="C4230" t="e">
        <f ca="1">'Семипредметные наборы'!$H30/COUNT('Список покупок'!$A$2:$A$31)</f>
        <v>#N/A</v>
      </c>
      <c r="D4230" t="e">
        <f ca="1">'Семипредметные наборы'!$H30/INDIRECT(ADDRESS(MATCH(A4230,Таблицы!$AK$3:$AK$212)+1,7,,,Таблицы!$AK$1))</f>
        <v>#N/A</v>
      </c>
      <c r="E4230" s="5" t="e">
        <f t="shared" ca="1" si="66"/>
        <v>#N/A</v>
      </c>
    </row>
    <row r="4231" spans="1:5" hidden="1" x14ac:dyDescent="0.3">
      <c r="A4231" t="e">
        <f ca="1">IF('Семипредметные наборы'!$H31 &gt;=Параметры!$A$2,"{"&amp;'Семипредметные наборы'!A31&amp;", "&amp;'Семипредметные наборы'!C31&amp;", "&amp;'Семипредметные наборы'!D31&amp;", "&amp;'Семипредметные наборы'!E31&amp;", "&amp;'Семипредметные наборы'!F31&amp;", "&amp;'Семипредметные наборы'!G31&amp;"}","")</f>
        <v>#N/A</v>
      </c>
      <c r="B4231" t="e">
        <f ca="1">IF('Семипредметные наборы'!$H31 &gt;=Параметры!$A$2,"{"&amp;'Семипредметные наборы'!B31&amp;"}","")</f>
        <v>#N/A</v>
      </c>
      <c r="C4231" t="e">
        <f ca="1">'Семипредметные наборы'!$H31/COUNT('Список покупок'!$A$2:$A$31)</f>
        <v>#N/A</v>
      </c>
      <c r="D4231" t="e">
        <f ca="1">'Семипредметные наборы'!$H31/INDIRECT(ADDRESS(MATCH(A4231,Таблицы!$AK$3:$AK$212)+1,7,,,Таблицы!$AK$1))</f>
        <v>#N/A</v>
      </c>
      <c r="E4231" s="5" t="e">
        <f t="shared" ca="1" si="66"/>
        <v>#N/A</v>
      </c>
    </row>
    <row r="4232" spans="1:5" hidden="1" x14ac:dyDescent="0.3">
      <c r="A4232" t="e">
        <f ca="1">IF('Семипредметные наборы'!$H32 &gt;=Параметры!$A$2,"{"&amp;'Семипредметные наборы'!A32&amp;", "&amp;'Семипредметные наборы'!C32&amp;", "&amp;'Семипредметные наборы'!D32&amp;", "&amp;'Семипредметные наборы'!E32&amp;", "&amp;'Семипредметные наборы'!F32&amp;", "&amp;'Семипредметные наборы'!G32&amp;"}","")</f>
        <v>#N/A</v>
      </c>
      <c r="B4232" t="e">
        <f ca="1">IF('Семипредметные наборы'!$H32 &gt;=Параметры!$A$2,"{"&amp;'Семипредметные наборы'!B32&amp;"}","")</f>
        <v>#N/A</v>
      </c>
      <c r="C4232" t="e">
        <f ca="1">'Семипредметные наборы'!$H32/COUNT('Список покупок'!$A$2:$A$31)</f>
        <v>#N/A</v>
      </c>
      <c r="D4232" t="e">
        <f ca="1">'Семипредметные наборы'!$H32/INDIRECT(ADDRESS(MATCH(A4232,Таблицы!$AK$3:$AK$212)+1,7,,,Таблицы!$AK$1))</f>
        <v>#N/A</v>
      </c>
      <c r="E4232" s="5" t="e">
        <f t="shared" ca="1" si="66"/>
        <v>#N/A</v>
      </c>
    </row>
    <row r="4233" spans="1:5" hidden="1" x14ac:dyDescent="0.3">
      <c r="A4233" t="e">
        <f ca="1">IF('Семипредметные наборы'!$H33 &gt;=Параметры!$A$2,"{"&amp;'Семипредметные наборы'!A33&amp;", "&amp;'Семипредметные наборы'!C33&amp;", "&amp;'Семипредметные наборы'!D33&amp;", "&amp;'Семипредметные наборы'!E33&amp;", "&amp;'Семипредметные наборы'!F33&amp;", "&amp;'Семипредметные наборы'!G33&amp;"}","")</f>
        <v>#N/A</v>
      </c>
      <c r="B4233" t="e">
        <f ca="1">IF('Семипредметные наборы'!$H33 &gt;=Параметры!$A$2,"{"&amp;'Семипредметные наборы'!B33&amp;"}","")</f>
        <v>#N/A</v>
      </c>
      <c r="C4233" t="e">
        <f ca="1">'Семипредметные наборы'!$H33/COUNT('Список покупок'!$A$2:$A$31)</f>
        <v>#N/A</v>
      </c>
      <c r="D4233" t="e">
        <f ca="1">'Семипредметные наборы'!$H33/INDIRECT(ADDRESS(MATCH(A4233,Таблицы!$AK$3:$AK$212)+1,7,,,Таблицы!$AK$1))</f>
        <v>#N/A</v>
      </c>
      <c r="E4233" s="5" t="e">
        <f t="shared" ca="1" si="66"/>
        <v>#N/A</v>
      </c>
    </row>
    <row r="4234" spans="1:5" hidden="1" x14ac:dyDescent="0.3">
      <c r="A4234" t="e">
        <f ca="1">IF('Семипредметные наборы'!$H34 &gt;=Параметры!$A$2,"{"&amp;'Семипредметные наборы'!A34&amp;", "&amp;'Семипредметные наборы'!C34&amp;", "&amp;'Семипредметные наборы'!D34&amp;", "&amp;'Семипредметные наборы'!E34&amp;", "&amp;'Семипредметные наборы'!F34&amp;", "&amp;'Семипредметные наборы'!G34&amp;"}","")</f>
        <v>#N/A</v>
      </c>
      <c r="B4234" t="e">
        <f ca="1">IF('Семипредметные наборы'!$H34 &gt;=Параметры!$A$2,"{"&amp;'Семипредметные наборы'!B34&amp;"}","")</f>
        <v>#N/A</v>
      </c>
      <c r="C4234" t="e">
        <f ca="1">'Семипредметные наборы'!$H34/COUNT('Список покупок'!$A$2:$A$31)</f>
        <v>#N/A</v>
      </c>
      <c r="D4234" t="e">
        <f ca="1">'Семипредметные наборы'!$H34/INDIRECT(ADDRESS(MATCH(A4234,Таблицы!$AK$3:$AK$212)+1,7,,,Таблицы!$AK$1))</f>
        <v>#N/A</v>
      </c>
      <c r="E4234" s="5" t="e">
        <f t="shared" ca="1" si="66"/>
        <v>#N/A</v>
      </c>
    </row>
    <row r="4235" spans="1:5" hidden="1" x14ac:dyDescent="0.3">
      <c r="A4235" t="e">
        <f ca="1">IF('Семипредметные наборы'!$H35 &gt;=Параметры!$A$2,"{"&amp;'Семипредметные наборы'!A35&amp;", "&amp;'Семипредметные наборы'!C35&amp;", "&amp;'Семипредметные наборы'!D35&amp;", "&amp;'Семипредметные наборы'!E35&amp;", "&amp;'Семипредметные наборы'!F35&amp;", "&amp;'Семипредметные наборы'!G35&amp;"}","")</f>
        <v>#N/A</v>
      </c>
      <c r="B4235" t="e">
        <f ca="1">IF('Семипредметные наборы'!$H35 &gt;=Параметры!$A$2,"{"&amp;'Семипредметные наборы'!B35&amp;"}","")</f>
        <v>#N/A</v>
      </c>
      <c r="C4235" t="e">
        <f ca="1">'Семипредметные наборы'!$H35/COUNT('Список покупок'!$A$2:$A$31)</f>
        <v>#N/A</v>
      </c>
      <c r="D4235" t="e">
        <f ca="1">'Семипредметные наборы'!$H35/INDIRECT(ADDRESS(MATCH(A4235,Таблицы!$AK$3:$AK$212)+1,7,,,Таблицы!$AK$1))</f>
        <v>#N/A</v>
      </c>
      <c r="E4235" s="5" t="e">
        <f t="shared" ca="1" si="66"/>
        <v>#N/A</v>
      </c>
    </row>
    <row r="4236" spans="1:5" hidden="1" x14ac:dyDescent="0.3">
      <c r="A4236" t="e">
        <f ca="1">IF('Семипредметные наборы'!$H36 &gt;=Параметры!$A$2,"{"&amp;'Семипредметные наборы'!A36&amp;", "&amp;'Семипредметные наборы'!C36&amp;", "&amp;'Семипредметные наборы'!D36&amp;", "&amp;'Семипредметные наборы'!E36&amp;", "&amp;'Семипредметные наборы'!F36&amp;", "&amp;'Семипредметные наборы'!G36&amp;"}","")</f>
        <v>#N/A</v>
      </c>
      <c r="B4236" t="e">
        <f ca="1">IF('Семипредметные наборы'!$H36 &gt;=Параметры!$A$2,"{"&amp;'Семипредметные наборы'!B36&amp;"}","")</f>
        <v>#N/A</v>
      </c>
      <c r="C4236" t="e">
        <f ca="1">'Семипредметные наборы'!$H36/COUNT('Список покупок'!$A$2:$A$31)</f>
        <v>#N/A</v>
      </c>
      <c r="D4236" t="e">
        <f ca="1">'Семипредметные наборы'!$H36/INDIRECT(ADDRESS(MATCH(A4236,Таблицы!$AK$3:$AK$212)+1,7,,,Таблицы!$AK$1))</f>
        <v>#N/A</v>
      </c>
      <c r="E4236" s="5" t="e">
        <f t="shared" ca="1" si="66"/>
        <v>#N/A</v>
      </c>
    </row>
    <row r="4237" spans="1:5" hidden="1" x14ac:dyDescent="0.3">
      <c r="A4237" t="e">
        <f ca="1">IF('Семипредметные наборы'!$H37 &gt;=Параметры!$A$2,"{"&amp;'Семипредметные наборы'!A37&amp;", "&amp;'Семипредметные наборы'!C37&amp;", "&amp;'Семипредметные наборы'!D37&amp;", "&amp;'Семипредметные наборы'!E37&amp;", "&amp;'Семипредметные наборы'!F37&amp;", "&amp;'Семипредметные наборы'!G37&amp;"}","")</f>
        <v>#N/A</v>
      </c>
      <c r="B4237" t="e">
        <f ca="1">IF('Семипредметные наборы'!$H37 &gt;=Параметры!$A$2,"{"&amp;'Семипредметные наборы'!B37&amp;"}","")</f>
        <v>#N/A</v>
      </c>
      <c r="C4237" t="e">
        <f ca="1">'Семипредметные наборы'!$H37/COUNT('Список покупок'!$A$2:$A$31)</f>
        <v>#N/A</v>
      </c>
      <c r="D4237" t="e">
        <f ca="1">'Семипредметные наборы'!$H37/INDIRECT(ADDRESS(MATCH(A4237,Таблицы!$AK$3:$AK$212)+1,7,,,Таблицы!$AK$1))</f>
        <v>#N/A</v>
      </c>
      <c r="E4237" s="5" t="e">
        <f t="shared" ca="1" si="66"/>
        <v>#N/A</v>
      </c>
    </row>
    <row r="4238" spans="1:5" hidden="1" x14ac:dyDescent="0.3">
      <c r="A4238" t="e">
        <f ca="1">IF('Семипредметные наборы'!$H38 &gt;=Параметры!$A$2,"{"&amp;'Семипредметные наборы'!A38&amp;", "&amp;'Семипредметные наборы'!C38&amp;", "&amp;'Семипредметные наборы'!D38&amp;", "&amp;'Семипредметные наборы'!E38&amp;", "&amp;'Семипредметные наборы'!F38&amp;", "&amp;'Семипредметные наборы'!G38&amp;"}","")</f>
        <v>#N/A</v>
      </c>
      <c r="B4238" t="e">
        <f ca="1">IF('Семипредметные наборы'!$H38 &gt;=Параметры!$A$2,"{"&amp;'Семипредметные наборы'!B38&amp;"}","")</f>
        <v>#N/A</v>
      </c>
      <c r="C4238" t="e">
        <f ca="1">'Семипредметные наборы'!$H38/COUNT('Список покупок'!$A$2:$A$31)</f>
        <v>#N/A</v>
      </c>
      <c r="D4238" t="e">
        <f ca="1">'Семипредметные наборы'!$H38/INDIRECT(ADDRESS(MATCH(A4238,Таблицы!$AK$3:$AK$212)+1,7,,,Таблицы!$AK$1))</f>
        <v>#N/A</v>
      </c>
      <c r="E4238" s="5" t="e">
        <f t="shared" ca="1" si="66"/>
        <v>#N/A</v>
      </c>
    </row>
    <row r="4239" spans="1:5" hidden="1" x14ac:dyDescent="0.3">
      <c r="A4239" t="e">
        <f ca="1">IF('Семипредметные наборы'!$H39 &gt;=Параметры!$A$2,"{"&amp;'Семипредметные наборы'!A39&amp;", "&amp;'Семипредметные наборы'!C39&amp;", "&amp;'Семипредметные наборы'!D39&amp;", "&amp;'Семипредметные наборы'!E39&amp;", "&amp;'Семипредметные наборы'!F39&amp;", "&amp;'Семипредметные наборы'!G39&amp;"}","")</f>
        <v>#N/A</v>
      </c>
      <c r="B4239" t="e">
        <f ca="1">IF('Семипредметные наборы'!$H39 &gt;=Параметры!$A$2,"{"&amp;'Семипредметные наборы'!B39&amp;"}","")</f>
        <v>#N/A</v>
      </c>
      <c r="C4239" t="e">
        <f ca="1">'Семипредметные наборы'!$H39/COUNT('Список покупок'!$A$2:$A$31)</f>
        <v>#N/A</v>
      </c>
      <c r="D4239" t="e">
        <f ca="1">'Семипредметные наборы'!$H39/INDIRECT(ADDRESS(MATCH(A4239,Таблицы!$AK$3:$AK$212)+1,7,,,Таблицы!$AK$1))</f>
        <v>#N/A</v>
      </c>
      <c r="E4239" s="5" t="e">
        <f t="shared" ca="1" si="66"/>
        <v>#N/A</v>
      </c>
    </row>
    <row r="4240" spans="1:5" hidden="1" x14ac:dyDescent="0.3">
      <c r="A4240" t="e">
        <f ca="1">IF('Семипредметные наборы'!$H40 &gt;=Параметры!$A$2,"{"&amp;'Семипредметные наборы'!A40&amp;", "&amp;'Семипредметные наборы'!C40&amp;", "&amp;'Семипредметные наборы'!D40&amp;", "&amp;'Семипредметные наборы'!E40&amp;", "&amp;'Семипредметные наборы'!F40&amp;", "&amp;'Семипредметные наборы'!G40&amp;"}","")</f>
        <v>#N/A</v>
      </c>
      <c r="B4240" t="e">
        <f ca="1">IF('Семипредметные наборы'!$H40 &gt;=Параметры!$A$2,"{"&amp;'Семипредметные наборы'!B40&amp;"}","")</f>
        <v>#N/A</v>
      </c>
      <c r="C4240" t="e">
        <f ca="1">'Семипредметные наборы'!$H40/COUNT('Список покупок'!$A$2:$A$31)</f>
        <v>#N/A</v>
      </c>
      <c r="D4240" t="e">
        <f ca="1">'Семипредметные наборы'!$H40/INDIRECT(ADDRESS(MATCH(A4240,Таблицы!$AK$3:$AK$212)+1,7,,,Таблицы!$AK$1))</f>
        <v>#N/A</v>
      </c>
      <c r="E4240" s="5" t="e">
        <f t="shared" ca="1" si="66"/>
        <v>#N/A</v>
      </c>
    </row>
    <row r="4241" spans="1:5" hidden="1" x14ac:dyDescent="0.3">
      <c r="A4241" t="e">
        <f ca="1">IF('Семипредметные наборы'!$H41 &gt;=Параметры!$A$2,"{"&amp;'Семипредметные наборы'!A41&amp;", "&amp;'Семипредметные наборы'!C41&amp;", "&amp;'Семипредметные наборы'!D41&amp;", "&amp;'Семипредметные наборы'!E41&amp;", "&amp;'Семипредметные наборы'!F41&amp;", "&amp;'Семипредметные наборы'!G41&amp;"}","")</f>
        <v>#N/A</v>
      </c>
      <c r="B4241" t="e">
        <f ca="1">IF('Семипредметные наборы'!$H41 &gt;=Параметры!$A$2,"{"&amp;'Семипредметные наборы'!B41&amp;"}","")</f>
        <v>#N/A</v>
      </c>
      <c r="C4241" t="e">
        <f ca="1">'Семипредметные наборы'!$H41/COUNT('Список покупок'!$A$2:$A$31)</f>
        <v>#N/A</v>
      </c>
      <c r="D4241" t="e">
        <f ca="1">'Семипредметные наборы'!$H41/INDIRECT(ADDRESS(MATCH(A4241,Таблицы!$AK$3:$AK$212)+1,7,,,Таблицы!$AK$1))</f>
        <v>#N/A</v>
      </c>
      <c r="E4241" s="5" t="e">
        <f t="shared" ca="1" si="66"/>
        <v>#N/A</v>
      </c>
    </row>
    <row r="4242" spans="1:5" hidden="1" x14ac:dyDescent="0.3">
      <c r="A4242" t="e">
        <f ca="1">IF('Семипредметные наборы'!$H42 &gt;=Параметры!$A$2,"{"&amp;'Семипредметные наборы'!A42&amp;", "&amp;'Семипредметные наборы'!C42&amp;", "&amp;'Семипредметные наборы'!D42&amp;", "&amp;'Семипредметные наборы'!E42&amp;", "&amp;'Семипредметные наборы'!F42&amp;", "&amp;'Семипредметные наборы'!G42&amp;"}","")</f>
        <v>#N/A</v>
      </c>
      <c r="B4242" t="e">
        <f ca="1">IF('Семипредметные наборы'!$H42 &gt;=Параметры!$A$2,"{"&amp;'Семипредметные наборы'!B42&amp;"}","")</f>
        <v>#N/A</v>
      </c>
      <c r="C4242" t="e">
        <f ca="1">'Семипредметные наборы'!$H42/COUNT('Список покупок'!$A$2:$A$31)</f>
        <v>#N/A</v>
      </c>
      <c r="D4242" t="e">
        <f ca="1">'Семипредметные наборы'!$H42/INDIRECT(ADDRESS(MATCH(A4242,Таблицы!$AK$3:$AK$212)+1,7,,,Таблицы!$AK$1))</f>
        <v>#N/A</v>
      </c>
      <c r="E4242" s="5" t="e">
        <f t="shared" ca="1" si="66"/>
        <v>#N/A</v>
      </c>
    </row>
    <row r="4243" spans="1:5" hidden="1" x14ac:dyDescent="0.3">
      <c r="A4243" t="e">
        <f ca="1">IF('Семипредметные наборы'!$H43 &gt;=Параметры!$A$2,"{"&amp;'Семипредметные наборы'!A43&amp;", "&amp;'Семипредметные наборы'!C43&amp;", "&amp;'Семипредметные наборы'!D43&amp;", "&amp;'Семипредметные наборы'!E43&amp;", "&amp;'Семипредметные наборы'!F43&amp;", "&amp;'Семипредметные наборы'!G43&amp;"}","")</f>
        <v>#N/A</v>
      </c>
      <c r="B4243" t="e">
        <f ca="1">IF('Семипредметные наборы'!$H43 &gt;=Параметры!$A$2,"{"&amp;'Семипредметные наборы'!B43&amp;"}","")</f>
        <v>#N/A</v>
      </c>
      <c r="C4243" t="e">
        <f ca="1">'Семипредметные наборы'!$H43/COUNT('Список покупок'!$A$2:$A$31)</f>
        <v>#N/A</v>
      </c>
      <c r="D4243" t="e">
        <f ca="1">'Семипредметные наборы'!$H43/INDIRECT(ADDRESS(MATCH(A4243,Таблицы!$AK$3:$AK$212)+1,7,,,Таблицы!$AK$1))</f>
        <v>#N/A</v>
      </c>
      <c r="E4243" s="5" t="e">
        <f t="shared" ca="1" si="66"/>
        <v>#N/A</v>
      </c>
    </row>
    <row r="4244" spans="1:5" hidden="1" x14ac:dyDescent="0.3">
      <c r="A4244" t="e">
        <f ca="1">IF('Семипредметные наборы'!$H44 &gt;=Параметры!$A$2,"{"&amp;'Семипредметные наборы'!A44&amp;", "&amp;'Семипредметные наборы'!C44&amp;", "&amp;'Семипредметные наборы'!D44&amp;", "&amp;'Семипредметные наборы'!E44&amp;", "&amp;'Семипредметные наборы'!F44&amp;", "&amp;'Семипредметные наборы'!G44&amp;"}","")</f>
        <v>#N/A</v>
      </c>
      <c r="B4244" t="e">
        <f ca="1">IF('Семипредметные наборы'!$H44 &gt;=Параметры!$A$2,"{"&amp;'Семипредметные наборы'!B44&amp;"}","")</f>
        <v>#N/A</v>
      </c>
      <c r="C4244" t="e">
        <f ca="1">'Семипредметные наборы'!$H44/COUNT('Список покупок'!$A$2:$A$31)</f>
        <v>#N/A</v>
      </c>
      <c r="D4244" t="e">
        <f ca="1">'Семипредметные наборы'!$H44/INDIRECT(ADDRESS(MATCH(A4244,Таблицы!$AK$3:$AK$212)+1,7,,,Таблицы!$AK$1))</f>
        <v>#N/A</v>
      </c>
      <c r="E4244" s="5" t="e">
        <f t="shared" ca="1" si="66"/>
        <v>#N/A</v>
      </c>
    </row>
    <row r="4245" spans="1:5" hidden="1" x14ac:dyDescent="0.3">
      <c r="A4245" t="e">
        <f ca="1">IF('Семипредметные наборы'!$H45 &gt;=Параметры!$A$2,"{"&amp;'Семипредметные наборы'!A45&amp;", "&amp;'Семипредметные наборы'!C45&amp;", "&amp;'Семипредметные наборы'!D45&amp;", "&amp;'Семипредметные наборы'!E45&amp;", "&amp;'Семипредметные наборы'!F45&amp;", "&amp;'Семипредметные наборы'!G45&amp;"}","")</f>
        <v>#N/A</v>
      </c>
      <c r="B4245" t="e">
        <f ca="1">IF('Семипредметные наборы'!$H45 &gt;=Параметры!$A$2,"{"&amp;'Семипредметные наборы'!B45&amp;"}","")</f>
        <v>#N/A</v>
      </c>
      <c r="C4245" t="e">
        <f ca="1">'Семипредметные наборы'!$H45/COUNT('Список покупок'!$A$2:$A$31)</f>
        <v>#N/A</v>
      </c>
      <c r="D4245" t="e">
        <f ca="1">'Семипредметные наборы'!$H45/INDIRECT(ADDRESS(MATCH(A4245,Таблицы!$AK$3:$AK$212)+1,7,,,Таблицы!$AK$1))</f>
        <v>#N/A</v>
      </c>
      <c r="E4245" s="5" t="e">
        <f t="shared" ca="1" si="66"/>
        <v>#N/A</v>
      </c>
    </row>
    <row r="4246" spans="1:5" hidden="1" x14ac:dyDescent="0.3">
      <c r="A4246" t="e">
        <f ca="1">IF('Семипредметные наборы'!$H46 &gt;=Параметры!$A$2,"{"&amp;'Семипредметные наборы'!A46&amp;", "&amp;'Семипредметные наборы'!C46&amp;", "&amp;'Семипредметные наборы'!D46&amp;", "&amp;'Семипредметные наборы'!E46&amp;", "&amp;'Семипредметные наборы'!F46&amp;", "&amp;'Семипредметные наборы'!G46&amp;"}","")</f>
        <v>#N/A</v>
      </c>
      <c r="B4246" t="e">
        <f ca="1">IF('Семипредметные наборы'!$H46 &gt;=Параметры!$A$2,"{"&amp;'Семипредметные наборы'!B46&amp;"}","")</f>
        <v>#N/A</v>
      </c>
      <c r="C4246" t="e">
        <f ca="1">'Семипредметные наборы'!$H46/COUNT('Список покупок'!$A$2:$A$31)</f>
        <v>#N/A</v>
      </c>
      <c r="D4246" t="e">
        <f ca="1">'Семипредметные наборы'!$H46/INDIRECT(ADDRESS(MATCH(A4246,Таблицы!$AK$3:$AK$212)+1,7,,,Таблицы!$AK$1))</f>
        <v>#N/A</v>
      </c>
      <c r="E4246" s="5" t="e">
        <f t="shared" ca="1" si="66"/>
        <v>#N/A</v>
      </c>
    </row>
    <row r="4247" spans="1:5" hidden="1" x14ac:dyDescent="0.3">
      <c r="A4247" t="e">
        <f ca="1">IF('Семипредметные наборы'!$H47 &gt;=Параметры!$A$2,"{"&amp;'Семипредметные наборы'!A47&amp;", "&amp;'Семипредметные наборы'!C47&amp;", "&amp;'Семипредметные наборы'!D47&amp;", "&amp;'Семипредметные наборы'!E47&amp;", "&amp;'Семипредметные наборы'!F47&amp;", "&amp;'Семипредметные наборы'!G47&amp;"}","")</f>
        <v>#N/A</v>
      </c>
      <c r="B4247" t="e">
        <f ca="1">IF('Семипредметные наборы'!$H47 &gt;=Параметры!$A$2,"{"&amp;'Семипредметные наборы'!B47&amp;"}","")</f>
        <v>#N/A</v>
      </c>
      <c r="C4247" t="e">
        <f ca="1">'Семипредметные наборы'!$H47/COUNT('Список покупок'!$A$2:$A$31)</f>
        <v>#N/A</v>
      </c>
      <c r="D4247" t="e">
        <f ca="1">'Семипредметные наборы'!$H47/INDIRECT(ADDRESS(MATCH(A4247,Таблицы!$AK$3:$AK$212)+1,7,,,Таблицы!$AK$1))</f>
        <v>#N/A</v>
      </c>
      <c r="E4247" s="5" t="e">
        <f t="shared" ca="1" si="66"/>
        <v>#N/A</v>
      </c>
    </row>
    <row r="4248" spans="1:5" hidden="1" x14ac:dyDescent="0.3">
      <c r="A4248" t="e">
        <f ca="1">IF('Семипредметные наборы'!$H48 &gt;=Параметры!$A$2,"{"&amp;'Семипредметные наборы'!A48&amp;", "&amp;'Семипредметные наборы'!C48&amp;", "&amp;'Семипредметные наборы'!D48&amp;", "&amp;'Семипредметные наборы'!E48&amp;", "&amp;'Семипредметные наборы'!F48&amp;", "&amp;'Семипредметные наборы'!G48&amp;"}","")</f>
        <v>#N/A</v>
      </c>
      <c r="B4248" t="e">
        <f ca="1">IF('Семипредметные наборы'!$H48 &gt;=Параметры!$A$2,"{"&amp;'Семипредметные наборы'!B48&amp;"}","")</f>
        <v>#N/A</v>
      </c>
      <c r="C4248" t="e">
        <f ca="1">'Семипредметные наборы'!$H48/COUNT('Список покупок'!$A$2:$A$31)</f>
        <v>#N/A</v>
      </c>
      <c r="D4248" t="e">
        <f ca="1">'Семипредметные наборы'!$H48/INDIRECT(ADDRESS(MATCH(A4248,Таблицы!$AK$3:$AK$212)+1,7,,,Таблицы!$AK$1))</f>
        <v>#N/A</v>
      </c>
      <c r="E4248" s="5" t="e">
        <f t="shared" ca="1" si="66"/>
        <v>#N/A</v>
      </c>
    </row>
    <row r="4249" spans="1:5" hidden="1" x14ac:dyDescent="0.3">
      <c r="A4249" t="e">
        <f ca="1">IF('Семипредметные наборы'!$H49 &gt;=Параметры!$A$2,"{"&amp;'Семипредметные наборы'!A49&amp;", "&amp;'Семипредметные наборы'!C49&amp;", "&amp;'Семипредметные наборы'!D49&amp;", "&amp;'Семипредметные наборы'!E49&amp;", "&amp;'Семипредметные наборы'!F49&amp;", "&amp;'Семипредметные наборы'!G49&amp;"}","")</f>
        <v>#N/A</v>
      </c>
      <c r="B4249" t="e">
        <f ca="1">IF('Семипредметные наборы'!$H49 &gt;=Параметры!$A$2,"{"&amp;'Семипредметные наборы'!B49&amp;"}","")</f>
        <v>#N/A</v>
      </c>
      <c r="C4249" t="e">
        <f ca="1">'Семипредметные наборы'!$H49/COUNT('Список покупок'!$A$2:$A$31)</f>
        <v>#N/A</v>
      </c>
      <c r="D4249" t="e">
        <f ca="1">'Семипредметные наборы'!$H49/INDIRECT(ADDRESS(MATCH(A4249,Таблицы!$AK$3:$AK$212)+1,7,,,Таблицы!$AK$1))</f>
        <v>#N/A</v>
      </c>
      <c r="E4249" s="5" t="e">
        <f t="shared" ca="1" si="66"/>
        <v>#N/A</v>
      </c>
    </row>
    <row r="4250" spans="1:5" hidden="1" x14ac:dyDescent="0.3">
      <c r="A4250" t="e">
        <f ca="1">IF('Семипредметные наборы'!$H50 &gt;=Параметры!$A$2,"{"&amp;'Семипредметные наборы'!A50&amp;", "&amp;'Семипредметные наборы'!C50&amp;", "&amp;'Семипредметные наборы'!D50&amp;", "&amp;'Семипредметные наборы'!E50&amp;", "&amp;'Семипредметные наборы'!F50&amp;", "&amp;'Семипредметные наборы'!G50&amp;"}","")</f>
        <v>#N/A</v>
      </c>
      <c r="B4250" t="e">
        <f ca="1">IF('Семипредметные наборы'!$H50 &gt;=Параметры!$A$2,"{"&amp;'Семипредметные наборы'!B50&amp;"}","")</f>
        <v>#N/A</v>
      </c>
      <c r="C4250" t="e">
        <f ca="1">'Семипредметные наборы'!$H50/COUNT('Список покупок'!$A$2:$A$31)</f>
        <v>#N/A</v>
      </c>
      <c r="D4250" t="e">
        <f ca="1">'Семипредметные наборы'!$H50/INDIRECT(ADDRESS(MATCH(A4250,Таблицы!$AK$3:$AK$212)+1,7,,,Таблицы!$AK$1))</f>
        <v>#N/A</v>
      </c>
      <c r="E4250" s="5" t="e">
        <f t="shared" ca="1" si="66"/>
        <v>#N/A</v>
      </c>
    </row>
    <row r="4251" spans="1:5" hidden="1" x14ac:dyDescent="0.3">
      <c r="A4251" t="e">
        <f ca="1">IF('Семипредметные наборы'!$H51 &gt;=Параметры!$A$2,"{"&amp;'Семипредметные наборы'!A51&amp;", "&amp;'Семипредметные наборы'!C51&amp;", "&amp;'Семипредметные наборы'!D51&amp;", "&amp;'Семипредметные наборы'!E51&amp;", "&amp;'Семипредметные наборы'!F51&amp;", "&amp;'Семипредметные наборы'!G51&amp;"}","")</f>
        <v>#N/A</v>
      </c>
      <c r="B4251" t="e">
        <f ca="1">IF('Семипредметные наборы'!$H51 &gt;=Параметры!$A$2,"{"&amp;'Семипредметные наборы'!B51&amp;"}","")</f>
        <v>#N/A</v>
      </c>
      <c r="C4251" t="e">
        <f ca="1">'Семипредметные наборы'!$H51/COUNT('Список покупок'!$A$2:$A$31)</f>
        <v>#N/A</v>
      </c>
      <c r="D4251" t="e">
        <f ca="1">'Семипредметные наборы'!$H51/INDIRECT(ADDRESS(MATCH(A4251,Таблицы!$AK$3:$AK$212)+1,7,,,Таблицы!$AK$1))</f>
        <v>#N/A</v>
      </c>
      <c r="E4251" s="5" t="e">
        <f t="shared" ca="1" si="66"/>
        <v>#N/A</v>
      </c>
    </row>
    <row r="4252" spans="1:5" hidden="1" x14ac:dyDescent="0.3">
      <c r="A4252" t="e">
        <f ca="1">IF('Семипредметные наборы'!$H52 &gt;=Параметры!$A$2,"{"&amp;'Семипредметные наборы'!A52&amp;", "&amp;'Семипредметные наборы'!C52&amp;", "&amp;'Семипредметные наборы'!D52&amp;", "&amp;'Семипредметные наборы'!E52&amp;", "&amp;'Семипредметные наборы'!F52&amp;", "&amp;'Семипредметные наборы'!G52&amp;"}","")</f>
        <v>#N/A</v>
      </c>
      <c r="B4252" t="e">
        <f ca="1">IF('Семипредметные наборы'!$H52 &gt;=Параметры!$A$2,"{"&amp;'Семипредметные наборы'!B52&amp;"}","")</f>
        <v>#N/A</v>
      </c>
      <c r="C4252" t="e">
        <f ca="1">'Семипредметные наборы'!$H52/COUNT('Список покупок'!$A$2:$A$31)</f>
        <v>#N/A</v>
      </c>
      <c r="D4252" t="e">
        <f ca="1">'Семипредметные наборы'!$H52/INDIRECT(ADDRESS(MATCH(A4252,Таблицы!$AK$3:$AK$212)+1,7,,,Таблицы!$AK$1))</f>
        <v>#N/A</v>
      </c>
      <c r="E4252" s="5" t="e">
        <f t="shared" ca="1" si="66"/>
        <v>#N/A</v>
      </c>
    </row>
    <row r="4253" spans="1:5" hidden="1" x14ac:dyDescent="0.3">
      <c r="A4253" t="e">
        <f ca="1">IF('Семипредметные наборы'!$H53 &gt;=Параметры!$A$2,"{"&amp;'Семипредметные наборы'!A53&amp;", "&amp;'Семипредметные наборы'!C53&amp;", "&amp;'Семипредметные наборы'!D53&amp;", "&amp;'Семипредметные наборы'!E53&amp;", "&amp;'Семипредметные наборы'!F53&amp;", "&amp;'Семипредметные наборы'!G53&amp;"}","")</f>
        <v>#N/A</v>
      </c>
      <c r="B4253" t="e">
        <f ca="1">IF('Семипредметные наборы'!$H53 &gt;=Параметры!$A$2,"{"&amp;'Семипредметные наборы'!B53&amp;"}","")</f>
        <v>#N/A</v>
      </c>
      <c r="C4253" t="e">
        <f ca="1">'Семипредметные наборы'!$H53/COUNT('Список покупок'!$A$2:$A$31)</f>
        <v>#N/A</v>
      </c>
      <c r="D4253" t="e">
        <f ca="1">'Семипредметные наборы'!$H53/INDIRECT(ADDRESS(MATCH(A4253,Таблицы!$AK$3:$AK$212)+1,7,,,Таблицы!$AK$1))</f>
        <v>#N/A</v>
      </c>
      <c r="E4253" s="5" t="e">
        <f t="shared" ca="1" si="66"/>
        <v>#N/A</v>
      </c>
    </row>
    <row r="4254" spans="1:5" hidden="1" x14ac:dyDescent="0.3">
      <c r="A4254" t="e">
        <f ca="1">IF('Семипредметные наборы'!$H54 &gt;=Параметры!$A$2,"{"&amp;'Семипредметные наборы'!A54&amp;", "&amp;'Семипредметные наборы'!C54&amp;", "&amp;'Семипредметные наборы'!D54&amp;", "&amp;'Семипредметные наборы'!E54&amp;", "&amp;'Семипредметные наборы'!F54&amp;", "&amp;'Семипредметные наборы'!G54&amp;"}","")</f>
        <v>#N/A</v>
      </c>
      <c r="B4254" t="e">
        <f ca="1">IF('Семипредметные наборы'!$H54 &gt;=Параметры!$A$2,"{"&amp;'Семипредметные наборы'!B54&amp;"}","")</f>
        <v>#N/A</v>
      </c>
      <c r="C4254" t="e">
        <f ca="1">'Семипредметные наборы'!$H54/COUNT('Список покупок'!$A$2:$A$31)</f>
        <v>#N/A</v>
      </c>
      <c r="D4254" t="e">
        <f ca="1">'Семипредметные наборы'!$H54/INDIRECT(ADDRESS(MATCH(A4254,Таблицы!$AK$3:$AK$212)+1,7,,,Таблицы!$AK$1))</f>
        <v>#N/A</v>
      </c>
      <c r="E4254" s="5" t="e">
        <f t="shared" ca="1" si="66"/>
        <v>#N/A</v>
      </c>
    </row>
    <row r="4255" spans="1:5" hidden="1" x14ac:dyDescent="0.3">
      <c r="A4255" t="e">
        <f ca="1">IF('Семипредметные наборы'!$H55 &gt;=Параметры!$A$2,"{"&amp;'Семипредметные наборы'!A55&amp;", "&amp;'Семипредметные наборы'!C55&amp;", "&amp;'Семипредметные наборы'!D55&amp;", "&amp;'Семипредметные наборы'!E55&amp;", "&amp;'Семипредметные наборы'!F55&amp;", "&amp;'Семипредметные наборы'!G55&amp;"}","")</f>
        <v>#N/A</v>
      </c>
      <c r="B4255" t="e">
        <f ca="1">IF('Семипредметные наборы'!$H55 &gt;=Параметры!$A$2,"{"&amp;'Семипредметные наборы'!B55&amp;"}","")</f>
        <v>#N/A</v>
      </c>
      <c r="C4255" t="e">
        <f ca="1">'Семипредметные наборы'!$H55/COUNT('Список покупок'!$A$2:$A$31)</f>
        <v>#N/A</v>
      </c>
      <c r="D4255" t="e">
        <f ca="1">'Семипредметные наборы'!$H55/INDIRECT(ADDRESS(MATCH(A4255,Таблицы!$AK$3:$AK$212)+1,7,,,Таблицы!$AK$1))</f>
        <v>#N/A</v>
      </c>
      <c r="E4255" s="5" t="e">
        <f t="shared" ca="1" si="66"/>
        <v>#N/A</v>
      </c>
    </row>
    <row r="4256" spans="1:5" hidden="1" x14ac:dyDescent="0.3">
      <c r="A4256" t="e">
        <f ca="1">IF('Семипредметные наборы'!$H56 &gt;=Параметры!$A$2,"{"&amp;'Семипредметные наборы'!A56&amp;", "&amp;'Семипредметные наборы'!C56&amp;", "&amp;'Семипредметные наборы'!D56&amp;", "&amp;'Семипредметные наборы'!E56&amp;", "&amp;'Семипредметные наборы'!F56&amp;", "&amp;'Семипредметные наборы'!G56&amp;"}","")</f>
        <v>#N/A</v>
      </c>
      <c r="B4256" t="e">
        <f ca="1">IF('Семипредметные наборы'!$H56 &gt;=Параметры!$A$2,"{"&amp;'Семипредметные наборы'!B56&amp;"}","")</f>
        <v>#N/A</v>
      </c>
      <c r="C4256" t="e">
        <f ca="1">'Семипредметные наборы'!$H56/COUNT('Список покупок'!$A$2:$A$31)</f>
        <v>#N/A</v>
      </c>
      <c r="D4256" t="e">
        <f ca="1">'Семипредметные наборы'!$H56/INDIRECT(ADDRESS(MATCH(A4256,Таблицы!$AK$3:$AK$212)+1,7,,,Таблицы!$AK$1))</f>
        <v>#N/A</v>
      </c>
      <c r="E4256" s="5" t="e">
        <f t="shared" ca="1" si="66"/>
        <v>#N/A</v>
      </c>
    </row>
    <row r="4257" spans="1:5" hidden="1" x14ac:dyDescent="0.3">
      <c r="A4257" t="e">
        <f ca="1">IF('Семипредметные наборы'!$H57 &gt;=Параметры!$A$2,"{"&amp;'Семипредметные наборы'!A57&amp;", "&amp;'Семипредметные наборы'!C57&amp;", "&amp;'Семипредметные наборы'!D57&amp;", "&amp;'Семипредметные наборы'!E57&amp;", "&amp;'Семипредметные наборы'!F57&amp;", "&amp;'Семипредметные наборы'!G57&amp;"}","")</f>
        <v>#N/A</v>
      </c>
      <c r="B4257" t="e">
        <f ca="1">IF('Семипредметные наборы'!$H57 &gt;=Параметры!$A$2,"{"&amp;'Семипредметные наборы'!B57&amp;"}","")</f>
        <v>#N/A</v>
      </c>
      <c r="C4257" t="e">
        <f ca="1">'Семипредметные наборы'!$H57/COUNT('Список покупок'!$A$2:$A$31)</f>
        <v>#N/A</v>
      </c>
      <c r="D4257" t="e">
        <f ca="1">'Семипредметные наборы'!$H57/INDIRECT(ADDRESS(MATCH(A4257,Таблицы!$AK$3:$AK$212)+1,7,,,Таблицы!$AK$1))</f>
        <v>#N/A</v>
      </c>
      <c r="E4257" s="5" t="e">
        <f t="shared" ca="1" si="66"/>
        <v>#N/A</v>
      </c>
    </row>
    <row r="4258" spans="1:5" hidden="1" x14ac:dyDescent="0.3">
      <c r="A4258" t="e">
        <f ca="1">IF('Семипредметные наборы'!$H58 &gt;=Параметры!$A$2,"{"&amp;'Семипредметные наборы'!A58&amp;", "&amp;'Семипредметные наборы'!C58&amp;", "&amp;'Семипредметные наборы'!D58&amp;", "&amp;'Семипредметные наборы'!E58&amp;", "&amp;'Семипредметные наборы'!F58&amp;", "&amp;'Семипредметные наборы'!G58&amp;"}","")</f>
        <v>#N/A</v>
      </c>
      <c r="B4258" t="e">
        <f ca="1">IF('Семипредметные наборы'!$H58 &gt;=Параметры!$A$2,"{"&amp;'Семипредметные наборы'!B58&amp;"}","")</f>
        <v>#N/A</v>
      </c>
      <c r="C4258" t="e">
        <f ca="1">'Семипредметные наборы'!$H58/COUNT('Список покупок'!$A$2:$A$31)</f>
        <v>#N/A</v>
      </c>
      <c r="D4258" t="e">
        <f ca="1">'Семипредметные наборы'!$H58/INDIRECT(ADDRESS(MATCH(A4258,Таблицы!$AK$3:$AK$212)+1,7,,,Таблицы!$AK$1))</f>
        <v>#N/A</v>
      </c>
      <c r="E4258" s="5" t="e">
        <f t="shared" ca="1" si="66"/>
        <v>#N/A</v>
      </c>
    </row>
    <row r="4259" spans="1:5" hidden="1" x14ac:dyDescent="0.3">
      <c r="A4259" t="e">
        <f ca="1">IF('Семипредметные наборы'!$H59 &gt;=Параметры!$A$2,"{"&amp;'Семипредметные наборы'!A59&amp;", "&amp;'Семипредметные наборы'!C59&amp;", "&amp;'Семипредметные наборы'!D59&amp;", "&amp;'Семипредметные наборы'!E59&amp;", "&amp;'Семипредметные наборы'!F59&amp;", "&amp;'Семипредметные наборы'!G59&amp;"}","")</f>
        <v>#N/A</v>
      </c>
      <c r="B4259" t="e">
        <f ca="1">IF('Семипредметные наборы'!$H59 &gt;=Параметры!$A$2,"{"&amp;'Семипредметные наборы'!B59&amp;"}","")</f>
        <v>#N/A</v>
      </c>
      <c r="C4259" t="e">
        <f ca="1">'Семипредметные наборы'!$H59/COUNT('Список покупок'!$A$2:$A$31)</f>
        <v>#N/A</v>
      </c>
      <c r="D4259" t="e">
        <f ca="1">'Семипредметные наборы'!$H59/INDIRECT(ADDRESS(MATCH(A4259,Таблицы!$AK$3:$AK$212)+1,7,,,Таблицы!$AK$1))</f>
        <v>#N/A</v>
      </c>
      <c r="E4259" s="5" t="e">
        <f t="shared" ca="1" si="66"/>
        <v>#N/A</v>
      </c>
    </row>
    <row r="4260" spans="1:5" hidden="1" x14ac:dyDescent="0.3">
      <c r="A4260" t="e">
        <f ca="1">IF('Семипредметные наборы'!$H60 &gt;=Параметры!$A$2,"{"&amp;'Семипредметные наборы'!A60&amp;", "&amp;'Семипредметные наборы'!C60&amp;", "&amp;'Семипредметные наборы'!D60&amp;", "&amp;'Семипредметные наборы'!E60&amp;", "&amp;'Семипредметные наборы'!F60&amp;", "&amp;'Семипредметные наборы'!G60&amp;"}","")</f>
        <v>#N/A</v>
      </c>
      <c r="B4260" t="e">
        <f ca="1">IF('Семипредметные наборы'!$H60 &gt;=Параметры!$A$2,"{"&amp;'Семипредметные наборы'!B60&amp;"}","")</f>
        <v>#N/A</v>
      </c>
      <c r="C4260" t="e">
        <f ca="1">'Семипредметные наборы'!$H60/COUNT('Список покупок'!$A$2:$A$31)</f>
        <v>#N/A</v>
      </c>
      <c r="D4260" t="e">
        <f ca="1">'Семипредметные наборы'!$H60/INDIRECT(ADDRESS(MATCH(A4260,Таблицы!$AK$3:$AK$212)+1,7,,,Таблицы!$AK$1))</f>
        <v>#N/A</v>
      </c>
      <c r="E4260" s="5" t="e">
        <f t="shared" ca="1" si="66"/>
        <v>#N/A</v>
      </c>
    </row>
    <row r="4261" spans="1:5" hidden="1" x14ac:dyDescent="0.3">
      <c r="A4261" t="e">
        <f ca="1">IF('Семипредметные наборы'!$H61 &gt;=Параметры!$A$2,"{"&amp;'Семипредметные наборы'!A61&amp;", "&amp;'Семипредметные наборы'!C61&amp;", "&amp;'Семипредметные наборы'!D61&amp;", "&amp;'Семипредметные наборы'!E61&amp;", "&amp;'Семипредметные наборы'!F61&amp;", "&amp;'Семипредметные наборы'!G61&amp;"}","")</f>
        <v>#N/A</v>
      </c>
      <c r="B4261" t="e">
        <f ca="1">IF('Семипредметные наборы'!$H61 &gt;=Параметры!$A$2,"{"&amp;'Семипредметные наборы'!B61&amp;"}","")</f>
        <v>#N/A</v>
      </c>
      <c r="C4261" t="e">
        <f ca="1">'Семипредметные наборы'!$H61/COUNT('Список покупок'!$A$2:$A$31)</f>
        <v>#N/A</v>
      </c>
      <c r="D4261" t="e">
        <f ca="1">'Семипредметные наборы'!$H61/INDIRECT(ADDRESS(MATCH(A4261,Таблицы!$AK$3:$AK$212)+1,7,,,Таблицы!$AK$1))</f>
        <v>#N/A</v>
      </c>
      <c r="E4261" s="5" t="e">
        <f t="shared" ca="1" si="66"/>
        <v>#N/A</v>
      </c>
    </row>
    <row r="4262" spans="1:5" hidden="1" x14ac:dyDescent="0.3">
      <c r="A4262" t="e">
        <f ca="1">IF('Семипредметные наборы'!$H62 &gt;=Параметры!$A$2,"{"&amp;'Семипредметные наборы'!A62&amp;", "&amp;'Семипредметные наборы'!C62&amp;", "&amp;'Семипредметные наборы'!D62&amp;", "&amp;'Семипредметные наборы'!E62&amp;", "&amp;'Семипредметные наборы'!F62&amp;", "&amp;'Семипредметные наборы'!G62&amp;"}","")</f>
        <v>#N/A</v>
      </c>
      <c r="B4262" t="e">
        <f ca="1">IF('Семипредметные наборы'!$H62 &gt;=Параметры!$A$2,"{"&amp;'Семипредметные наборы'!B62&amp;"}","")</f>
        <v>#N/A</v>
      </c>
      <c r="C4262" t="e">
        <f ca="1">'Семипредметные наборы'!$H62/COUNT('Список покупок'!$A$2:$A$31)</f>
        <v>#N/A</v>
      </c>
      <c r="D4262" t="e">
        <f ca="1">'Семипредметные наборы'!$H62/INDIRECT(ADDRESS(MATCH(A4262,Таблицы!$AK$3:$AK$212)+1,7,,,Таблицы!$AK$1))</f>
        <v>#N/A</v>
      </c>
      <c r="E4262" s="5" t="e">
        <f t="shared" ca="1" si="66"/>
        <v>#N/A</v>
      </c>
    </row>
    <row r="4263" spans="1:5" hidden="1" x14ac:dyDescent="0.3">
      <c r="A4263" t="e">
        <f ca="1">IF('Семипредметные наборы'!$H63 &gt;=Параметры!$A$2,"{"&amp;'Семипредметные наборы'!A63&amp;", "&amp;'Семипредметные наборы'!C63&amp;", "&amp;'Семипредметные наборы'!D63&amp;", "&amp;'Семипредметные наборы'!E63&amp;", "&amp;'Семипредметные наборы'!F63&amp;", "&amp;'Семипредметные наборы'!G63&amp;"}","")</f>
        <v>#N/A</v>
      </c>
      <c r="B4263" t="e">
        <f ca="1">IF('Семипредметные наборы'!$H63 &gt;=Параметры!$A$2,"{"&amp;'Семипредметные наборы'!B63&amp;"}","")</f>
        <v>#N/A</v>
      </c>
      <c r="C4263" t="e">
        <f ca="1">'Семипредметные наборы'!$H63/COUNT('Список покупок'!$A$2:$A$31)</f>
        <v>#N/A</v>
      </c>
      <c r="D4263" t="e">
        <f ca="1">'Семипредметные наборы'!$H63/INDIRECT(ADDRESS(MATCH(A4263,Таблицы!$AK$3:$AK$212)+1,7,,,Таблицы!$AK$1))</f>
        <v>#N/A</v>
      </c>
      <c r="E4263" s="5" t="e">
        <f t="shared" ca="1" si="66"/>
        <v>#N/A</v>
      </c>
    </row>
    <row r="4264" spans="1:5" hidden="1" x14ac:dyDescent="0.3">
      <c r="A4264" t="e">
        <f ca="1">IF('Семипредметные наборы'!$H64 &gt;=Параметры!$A$2,"{"&amp;'Семипредметные наборы'!A64&amp;", "&amp;'Семипредметные наборы'!C64&amp;", "&amp;'Семипредметные наборы'!D64&amp;", "&amp;'Семипредметные наборы'!E64&amp;", "&amp;'Семипредметные наборы'!F64&amp;", "&amp;'Семипредметные наборы'!G64&amp;"}","")</f>
        <v>#N/A</v>
      </c>
      <c r="B4264" t="e">
        <f ca="1">IF('Семипредметные наборы'!$H64 &gt;=Параметры!$A$2,"{"&amp;'Семипредметные наборы'!B64&amp;"}","")</f>
        <v>#N/A</v>
      </c>
      <c r="C4264" t="e">
        <f ca="1">'Семипредметные наборы'!$H64/COUNT('Список покупок'!$A$2:$A$31)</f>
        <v>#N/A</v>
      </c>
      <c r="D4264" t="e">
        <f ca="1">'Семипредметные наборы'!$H64/INDIRECT(ADDRESS(MATCH(A4264,Таблицы!$AK$3:$AK$212)+1,7,,,Таблицы!$AK$1))</f>
        <v>#N/A</v>
      </c>
      <c r="E4264" s="5" t="e">
        <f t="shared" ca="1" si="66"/>
        <v>#N/A</v>
      </c>
    </row>
    <row r="4265" spans="1:5" hidden="1" x14ac:dyDescent="0.3">
      <c r="A4265" t="e">
        <f ca="1">IF('Семипредметные наборы'!$H65 &gt;=Параметры!$A$2,"{"&amp;'Семипредметные наборы'!A65&amp;", "&amp;'Семипредметные наборы'!C65&amp;", "&amp;'Семипредметные наборы'!D65&amp;", "&amp;'Семипредметные наборы'!E65&amp;", "&amp;'Семипредметные наборы'!F65&amp;", "&amp;'Семипредметные наборы'!G65&amp;"}","")</f>
        <v>#N/A</v>
      </c>
      <c r="B4265" t="e">
        <f ca="1">IF('Семипредметные наборы'!$H65 &gt;=Параметры!$A$2,"{"&amp;'Семипредметные наборы'!B65&amp;"}","")</f>
        <v>#N/A</v>
      </c>
      <c r="C4265" t="e">
        <f ca="1">'Семипредметные наборы'!$H65/COUNT('Список покупок'!$A$2:$A$31)</f>
        <v>#N/A</v>
      </c>
      <c r="D4265" t="e">
        <f ca="1">'Семипредметные наборы'!$H65/INDIRECT(ADDRESS(MATCH(A4265,Таблицы!$AK$3:$AK$212)+1,7,,,Таблицы!$AK$1))</f>
        <v>#N/A</v>
      </c>
      <c r="E4265" s="5" t="e">
        <f t="shared" ca="1" si="66"/>
        <v>#N/A</v>
      </c>
    </row>
    <row r="4266" spans="1:5" hidden="1" x14ac:dyDescent="0.3">
      <c r="A4266" t="e">
        <f ca="1">IF('Семипредметные наборы'!$H66 &gt;=Параметры!$A$2,"{"&amp;'Семипредметные наборы'!A66&amp;", "&amp;'Семипредметные наборы'!C66&amp;", "&amp;'Семипредметные наборы'!D66&amp;", "&amp;'Семипредметные наборы'!E66&amp;", "&amp;'Семипредметные наборы'!F66&amp;", "&amp;'Семипредметные наборы'!G66&amp;"}","")</f>
        <v>#N/A</v>
      </c>
      <c r="B4266" t="e">
        <f ca="1">IF('Семипредметные наборы'!$H66 &gt;=Параметры!$A$2,"{"&amp;'Семипредметные наборы'!B66&amp;"}","")</f>
        <v>#N/A</v>
      </c>
      <c r="C4266" t="e">
        <f ca="1">'Семипредметные наборы'!$H66/COUNT('Список покупок'!$A$2:$A$31)</f>
        <v>#N/A</v>
      </c>
      <c r="D4266" t="e">
        <f ca="1">'Семипредметные наборы'!$H66/INDIRECT(ADDRESS(MATCH(A4266,Таблицы!$AK$3:$AK$212)+1,7,,,Таблицы!$AK$1))</f>
        <v>#N/A</v>
      </c>
      <c r="E4266" s="5" t="e">
        <f t="shared" ca="1" si="66"/>
        <v>#N/A</v>
      </c>
    </row>
    <row r="4267" spans="1:5" hidden="1" x14ac:dyDescent="0.3">
      <c r="A4267" t="e">
        <f ca="1">IF('Семипредметные наборы'!$H67 &gt;=Параметры!$A$2,"{"&amp;'Семипредметные наборы'!A67&amp;", "&amp;'Семипредметные наборы'!C67&amp;", "&amp;'Семипредметные наборы'!D67&amp;", "&amp;'Семипредметные наборы'!E67&amp;", "&amp;'Семипредметные наборы'!F67&amp;", "&amp;'Семипредметные наборы'!G67&amp;"}","")</f>
        <v>#N/A</v>
      </c>
      <c r="B4267" t="e">
        <f ca="1">IF('Семипредметные наборы'!$H67 &gt;=Параметры!$A$2,"{"&amp;'Семипредметные наборы'!B67&amp;"}","")</f>
        <v>#N/A</v>
      </c>
      <c r="C4267" t="e">
        <f ca="1">'Семипредметные наборы'!$H67/COUNT('Список покупок'!$A$2:$A$31)</f>
        <v>#N/A</v>
      </c>
      <c r="D4267" t="e">
        <f ca="1">'Семипредметные наборы'!$H67/INDIRECT(ADDRESS(MATCH(A4267,Таблицы!$AK$3:$AK$212)+1,7,,,Таблицы!$AK$1))</f>
        <v>#N/A</v>
      </c>
      <c r="E4267" s="5" t="e">
        <f t="shared" ca="1" si="66"/>
        <v>#N/A</v>
      </c>
    </row>
    <row r="4268" spans="1:5" hidden="1" x14ac:dyDescent="0.3">
      <c r="A4268" t="e">
        <f ca="1">IF('Семипредметные наборы'!$H68 &gt;=Параметры!$A$2,"{"&amp;'Семипредметные наборы'!A68&amp;", "&amp;'Семипредметные наборы'!C68&amp;", "&amp;'Семипредметные наборы'!D68&amp;", "&amp;'Семипредметные наборы'!E68&amp;", "&amp;'Семипредметные наборы'!F68&amp;", "&amp;'Семипредметные наборы'!G68&amp;"}","")</f>
        <v>#N/A</v>
      </c>
      <c r="B4268" t="e">
        <f ca="1">IF('Семипредметные наборы'!$H68 &gt;=Параметры!$A$2,"{"&amp;'Семипредметные наборы'!B68&amp;"}","")</f>
        <v>#N/A</v>
      </c>
      <c r="C4268" t="e">
        <f ca="1">'Семипредметные наборы'!$H68/COUNT('Список покупок'!$A$2:$A$31)</f>
        <v>#N/A</v>
      </c>
      <c r="D4268" t="e">
        <f ca="1">'Семипредметные наборы'!$H68/INDIRECT(ADDRESS(MATCH(A4268,Таблицы!$AK$3:$AK$212)+1,7,,,Таблицы!$AK$1))</f>
        <v>#N/A</v>
      </c>
      <c r="E4268" s="5" t="e">
        <f t="shared" ca="1" si="66"/>
        <v>#N/A</v>
      </c>
    </row>
    <row r="4269" spans="1:5" hidden="1" x14ac:dyDescent="0.3">
      <c r="A4269" t="e">
        <f ca="1">IF('Семипредметные наборы'!$H69 &gt;=Параметры!$A$2,"{"&amp;'Семипредметные наборы'!A69&amp;", "&amp;'Семипредметные наборы'!C69&amp;", "&amp;'Семипредметные наборы'!D69&amp;", "&amp;'Семипредметные наборы'!E69&amp;", "&amp;'Семипредметные наборы'!F69&amp;", "&amp;'Семипредметные наборы'!G69&amp;"}","")</f>
        <v>#N/A</v>
      </c>
      <c r="B4269" t="e">
        <f ca="1">IF('Семипредметные наборы'!$H69 &gt;=Параметры!$A$2,"{"&amp;'Семипредметные наборы'!B69&amp;"}","")</f>
        <v>#N/A</v>
      </c>
      <c r="C4269" t="e">
        <f ca="1">'Семипредметные наборы'!$H69/COUNT('Список покупок'!$A$2:$A$31)</f>
        <v>#N/A</v>
      </c>
      <c r="D4269" t="e">
        <f ca="1">'Семипредметные наборы'!$H69/INDIRECT(ADDRESS(MATCH(A4269,Таблицы!$AK$3:$AK$212)+1,7,,,Таблицы!$AK$1))</f>
        <v>#N/A</v>
      </c>
      <c r="E4269" s="5" t="e">
        <f t="shared" ca="1" si="66"/>
        <v>#N/A</v>
      </c>
    </row>
    <row r="4270" spans="1:5" hidden="1" x14ac:dyDescent="0.3">
      <c r="A4270" t="e">
        <f ca="1">IF('Семипредметные наборы'!$H70 &gt;=Параметры!$A$2,"{"&amp;'Семипредметные наборы'!A70&amp;", "&amp;'Семипредметные наборы'!C70&amp;", "&amp;'Семипредметные наборы'!D70&amp;", "&amp;'Семипредметные наборы'!E70&amp;", "&amp;'Семипредметные наборы'!F70&amp;", "&amp;'Семипредметные наборы'!G70&amp;"}","")</f>
        <v>#N/A</v>
      </c>
      <c r="B4270" t="e">
        <f ca="1">IF('Семипредметные наборы'!$H70 &gt;=Параметры!$A$2,"{"&amp;'Семипредметные наборы'!B70&amp;"}","")</f>
        <v>#N/A</v>
      </c>
      <c r="C4270" t="e">
        <f ca="1">'Семипредметные наборы'!$H70/COUNT('Список покупок'!$A$2:$A$31)</f>
        <v>#N/A</v>
      </c>
      <c r="D4270" t="e">
        <f ca="1">'Семипредметные наборы'!$H70/INDIRECT(ADDRESS(MATCH(A4270,Таблицы!$AK$3:$AK$212)+1,7,,,Таблицы!$AK$1))</f>
        <v>#N/A</v>
      </c>
      <c r="E4270" s="5" t="e">
        <f t="shared" ca="1" si="66"/>
        <v>#N/A</v>
      </c>
    </row>
    <row r="4271" spans="1:5" hidden="1" x14ac:dyDescent="0.3">
      <c r="A4271" t="e">
        <f ca="1">IF('Семипредметные наборы'!$H71 &gt;=Параметры!$A$2,"{"&amp;'Семипредметные наборы'!A71&amp;", "&amp;'Семипредметные наборы'!C71&amp;", "&amp;'Семипредметные наборы'!D71&amp;", "&amp;'Семипредметные наборы'!E71&amp;", "&amp;'Семипредметные наборы'!F71&amp;", "&amp;'Семипредметные наборы'!G71&amp;"}","")</f>
        <v>#N/A</v>
      </c>
      <c r="B4271" t="e">
        <f ca="1">IF('Семипредметные наборы'!$H71 &gt;=Параметры!$A$2,"{"&amp;'Семипредметные наборы'!B71&amp;"}","")</f>
        <v>#N/A</v>
      </c>
      <c r="C4271" t="e">
        <f ca="1">'Семипредметные наборы'!$H71/COUNT('Список покупок'!$A$2:$A$31)</f>
        <v>#N/A</v>
      </c>
      <c r="D4271" t="e">
        <f ca="1">'Семипредметные наборы'!$H71/INDIRECT(ADDRESS(MATCH(A4271,Таблицы!$AK$3:$AK$212)+1,7,,,Таблицы!$AK$1))</f>
        <v>#N/A</v>
      </c>
      <c r="E4271" s="5" t="e">
        <f t="shared" ca="1" si="66"/>
        <v>#N/A</v>
      </c>
    </row>
    <row r="4272" spans="1:5" hidden="1" x14ac:dyDescent="0.3">
      <c r="A4272" t="e">
        <f ca="1">IF('Семипредметные наборы'!$H72 &gt;=Параметры!$A$2,"{"&amp;'Семипредметные наборы'!A72&amp;", "&amp;'Семипредметные наборы'!C72&amp;", "&amp;'Семипредметные наборы'!D72&amp;", "&amp;'Семипредметные наборы'!E72&amp;", "&amp;'Семипредметные наборы'!F72&amp;", "&amp;'Семипредметные наборы'!G72&amp;"}","")</f>
        <v>#N/A</v>
      </c>
      <c r="B4272" t="e">
        <f ca="1">IF('Семипредметные наборы'!$H72 &gt;=Параметры!$A$2,"{"&amp;'Семипредметные наборы'!B72&amp;"}","")</f>
        <v>#N/A</v>
      </c>
      <c r="C4272" t="e">
        <f ca="1">'Семипредметные наборы'!$H72/COUNT('Список покупок'!$A$2:$A$31)</f>
        <v>#N/A</v>
      </c>
      <c r="D4272" t="e">
        <f ca="1">'Семипредметные наборы'!$H72/INDIRECT(ADDRESS(MATCH(A4272,Таблицы!$AK$3:$AK$212)+1,7,,,Таблицы!$AK$1))</f>
        <v>#N/A</v>
      </c>
      <c r="E4272" s="5" t="e">
        <f t="shared" ca="1" si="66"/>
        <v>#N/A</v>
      </c>
    </row>
    <row r="4273" spans="1:5" hidden="1" x14ac:dyDescent="0.3">
      <c r="A4273" t="e">
        <f ca="1">IF('Семипредметные наборы'!$H73 &gt;=Параметры!$A$2,"{"&amp;'Семипредметные наборы'!A73&amp;", "&amp;'Семипредметные наборы'!C73&amp;", "&amp;'Семипредметные наборы'!D73&amp;", "&amp;'Семипредметные наборы'!E73&amp;", "&amp;'Семипредметные наборы'!F73&amp;", "&amp;'Семипредметные наборы'!G73&amp;"}","")</f>
        <v>#N/A</v>
      </c>
      <c r="B4273" t="e">
        <f ca="1">IF('Семипредметные наборы'!$H73 &gt;=Параметры!$A$2,"{"&amp;'Семипредметные наборы'!B73&amp;"}","")</f>
        <v>#N/A</v>
      </c>
      <c r="C4273" t="e">
        <f ca="1">'Семипредметные наборы'!$H73/COUNT('Список покупок'!$A$2:$A$31)</f>
        <v>#N/A</v>
      </c>
      <c r="D4273" t="e">
        <f ca="1">'Семипредметные наборы'!$H73/INDIRECT(ADDRESS(MATCH(A4273,Таблицы!$AK$3:$AK$212)+1,7,,,Таблицы!$AK$1))</f>
        <v>#N/A</v>
      </c>
      <c r="E4273" s="5" t="e">
        <f t="shared" ca="1" si="66"/>
        <v>#N/A</v>
      </c>
    </row>
    <row r="4274" spans="1:5" hidden="1" x14ac:dyDescent="0.3">
      <c r="A4274" t="e">
        <f ca="1">IF('Семипредметные наборы'!$H74 &gt;=Параметры!$A$2,"{"&amp;'Семипредметные наборы'!A74&amp;", "&amp;'Семипредметные наборы'!C74&amp;", "&amp;'Семипредметные наборы'!D74&amp;", "&amp;'Семипредметные наборы'!E74&amp;", "&amp;'Семипредметные наборы'!F74&amp;", "&amp;'Семипредметные наборы'!G74&amp;"}","")</f>
        <v>#N/A</v>
      </c>
      <c r="B4274" t="e">
        <f ca="1">IF('Семипредметные наборы'!$H74 &gt;=Параметры!$A$2,"{"&amp;'Семипредметные наборы'!B74&amp;"}","")</f>
        <v>#N/A</v>
      </c>
      <c r="C4274" t="e">
        <f ca="1">'Семипредметные наборы'!$H74/COUNT('Список покупок'!$A$2:$A$31)</f>
        <v>#N/A</v>
      </c>
      <c r="D4274" t="e">
        <f ca="1">'Семипредметные наборы'!$H74/INDIRECT(ADDRESS(MATCH(A4274,Таблицы!$AK$3:$AK$212)+1,7,,,Таблицы!$AK$1))</f>
        <v>#N/A</v>
      </c>
      <c r="E4274" s="5" t="e">
        <f t="shared" ca="1" si="66"/>
        <v>#N/A</v>
      </c>
    </row>
    <row r="4275" spans="1:5" hidden="1" x14ac:dyDescent="0.3">
      <c r="A4275" t="e">
        <f ca="1">IF('Семипредметные наборы'!$H75 &gt;=Параметры!$A$2,"{"&amp;'Семипредметные наборы'!A75&amp;", "&amp;'Семипредметные наборы'!C75&amp;", "&amp;'Семипредметные наборы'!D75&amp;", "&amp;'Семипредметные наборы'!E75&amp;", "&amp;'Семипредметные наборы'!F75&amp;", "&amp;'Семипредметные наборы'!G75&amp;"}","")</f>
        <v>#N/A</v>
      </c>
      <c r="B4275" t="e">
        <f ca="1">IF('Семипредметные наборы'!$H75 &gt;=Параметры!$A$2,"{"&amp;'Семипредметные наборы'!B75&amp;"}","")</f>
        <v>#N/A</v>
      </c>
      <c r="C4275" t="e">
        <f ca="1">'Семипредметные наборы'!$H75/COUNT('Список покупок'!$A$2:$A$31)</f>
        <v>#N/A</v>
      </c>
      <c r="D4275" t="e">
        <f ca="1">'Семипредметные наборы'!$H75/INDIRECT(ADDRESS(MATCH(A4275,Таблицы!$AK$3:$AK$212)+1,7,,,Таблицы!$AK$1))</f>
        <v>#N/A</v>
      </c>
      <c r="E4275" s="5" t="e">
        <f t="shared" ca="1" si="66"/>
        <v>#N/A</v>
      </c>
    </row>
    <row r="4276" spans="1:5" hidden="1" x14ac:dyDescent="0.3">
      <c r="A4276" t="e">
        <f ca="1">IF('Семипредметные наборы'!$H76 &gt;=Параметры!$A$2,"{"&amp;'Семипредметные наборы'!A76&amp;", "&amp;'Семипредметные наборы'!C76&amp;", "&amp;'Семипредметные наборы'!D76&amp;", "&amp;'Семипредметные наборы'!E76&amp;", "&amp;'Семипредметные наборы'!F76&amp;", "&amp;'Семипредметные наборы'!G76&amp;"}","")</f>
        <v>#N/A</v>
      </c>
      <c r="B4276" t="e">
        <f ca="1">IF('Семипредметные наборы'!$H76 &gt;=Параметры!$A$2,"{"&amp;'Семипредметные наборы'!B76&amp;"}","")</f>
        <v>#N/A</v>
      </c>
      <c r="C4276" t="e">
        <f ca="1">'Семипредметные наборы'!$H76/COUNT('Список покупок'!$A$2:$A$31)</f>
        <v>#N/A</v>
      </c>
      <c r="D4276" t="e">
        <f ca="1">'Семипредметные наборы'!$H76/INDIRECT(ADDRESS(MATCH(A4276,Таблицы!$AK$3:$AK$212)+1,7,,,Таблицы!$AK$1))</f>
        <v>#N/A</v>
      </c>
      <c r="E4276" s="5" t="e">
        <f t="shared" ca="1" si="66"/>
        <v>#N/A</v>
      </c>
    </row>
    <row r="4277" spans="1:5" hidden="1" x14ac:dyDescent="0.3">
      <c r="A4277" t="e">
        <f ca="1">IF('Семипредметные наборы'!$H77 &gt;=Параметры!$A$2,"{"&amp;'Семипредметные наборы'!A77&amp;", "&amp;'Семипредметные наборы'!C77&amp;", "&amp;'Семипредметные наборы'!D77&amp;", "&amp;'Семипредметные наборы'!E77&amp;", "&amp;'Семипредметные наборы'!F77&amp;", "&amp;'Семипредметные наборы'!G77&amp;"}","")</f>
        <v>#N/A</v>
      </c>
      <c r="B4277" t="e">
        <f ca="1">IF('Семипредметные наборы'!$H77 &gt;=Параметры!$A$2,"{"&amp;'Семипредметные наборы'!B77&amp;"}","")</f>
        <v>#N/A</v>
      </c>
      <c r="C4277" t="e">
        <f ca="1">'Семипредметные наборы'!$H77/COUNT('Список покупок'!$A$2:$A$31)</f>
        <v>#N/A</v>
      </c>
      <c r="D4277" t="e">
        <f ca="1">'Семипредметные наборы'!$H77/INDIRECT(ADDRESS(MATCH(A4277,Таблицы!$AK$3:$AK$212)+1,7,,,Таблицы!$AK$1))</f>
        <v>#N/A</v>
      </c>
      <c r="E4277" s="5" t="e">
        <f t="shared" ca="1" si="66"/>
        <v>#N/A</v>
      </c>
    </row>
    <row r="4278" spans="1:5" hidden="1" x14ac:dyDescent="0.3">
      <c r="A4278" t="e">
        <f ca="1">IF('Семипредметные наборы'!$H78 &gt;=Параметры!$A$2,"{"&amp;'Семипредметные наборы'!A78&amp;", "&amp;'Семипредметные наборы'!C78&amp;", "&amp;'Семипредметные наборы'!D78&amp;", "&amp;'Семипредметные наборы'!E78&amp;", "&amp;'Семипредметные наборы'!F78&amp;", "&amp;'Семипредметные наборы'!G78&amp;"}","")</f>
        <v>#N/A</v>
      </c>
      <c r="B4278" t="e">
        <f ca="1">IF('Семипредметные наборы'!$H78 &gt;=Параметры!$A$2,"{"&amp;'Семипредметные наборы'!B78&amp;"}","")</f>
        <v>#N/A</v>
      </c>
      <c r="C4278" t="e">
        <f ca="1">'Семипредметные наборы'!$H78/COUNT('Список покупок'!$A$2:$A$31)</f>
        <v>#N/A</v>
      </c>
      <c r="D4278" t="e">
        <f ca="1">'Семипредметные наборы'!$H78/INDIRECT(ADDRESS(MATCH(A4278,Таблицы!$AK$3:$AK$212)+1,7,,,Таблицы!$AK$1))</f>
        <v>#N/A</v>
      </c>
      <c r="E4278" s="5" t="e">
        <f t="shared" ca="1" si="66"/>
        <v>#N/A</v>
      </c>
    </row>
    <row r="4279" spans="1:5" hidden="1" x14ac:dyDescent="0.3">
      <c r="A4279" t="e">
        <f ca="1">IF('Семипредметные наборы'!$H79 &gt;=Параметры!$A$2,"{"&amp;'Семипредметные наборы'!A79&amp;", "&amp;'Семипредметные наборы'!C79&amp;", "&amp;'Семипредметные наборы'!D79&amp;", "&amp;'Семипредметные наборы'!E79&amp;", "&amp;'Семипредметные наборы'!F79&amp;", "&amp;'Семипредметные наборы'!G79&amp;"}","")</f>
        <v>#N/A</v>
      </c>
      <c r="B4279" t="e">
        <f ca="1">IF('Семипредметные наборы'!$H79 &gt;=Параметры!$A$2,"{"&amp;'Семипредметные наборы'!B79&amp;"}","")</f>
        <v>#N/A</v>
      </c>
      <c r="C4279" t="e">
        <f ca="1">'Семипредметные наборы'!$H79/COUNT('Список покупок'!$A$2:$A$31)</f>
        <v>#N/A</v>
      </c>
      <c r="D4279" t="e">
        <f ca="1">'Семипредметные наборы'!$H79/INDIRECT(ADDRESS(MATCH(A4279,Таблицы!$AK$3:$AK$212)+1,7,,,Таблицы!$AK$1))</f>
        <v>#N/A</v>
      </c>
      <c r="E4279" s="5" t="e">
        <f t="shared" ca="1" si="66"/>
        <v>#N/A</v>
      </c>
    </row>
    <row r="4280" spans="1:5" hidden="1" x14ac:dyDescent="0.3">
      <c r="A4280" t="e">
        <f ca="1">IF('Семипредметные наборы'!$H80 &gt;=Параметры!$A$2,"{"&amp;'Семипредметные наборы'!A80&amp;", "&amp;'Семипредметные наборы'!C80&amp;", "&amp;'Семипредметные наборы'!D80&amp;", "&amp;'Семипредметные наборы'!E80&amp;", "&amp;'Семипредметные наборы'!F80&amp;", "&amp;'Семипредметные наборы'!G80&amp;"}","")</f>
        <v>#N/A</v>
      </c>
      <c r="B4280" t="e">
        <f ca="1">IF('Семипредметные наборы'!$H80 &gt;=Параметры!$A$2,"{"&amp;'Семипредметные наборы'!B80&amp;"}","")</f>
        <v>#N/A</v>
      </c>
      <c r="C4280" t="e">
        <f ca="1">'Семипредметные наборы'!$H80/COUNT('Список покупок'!$A$2:$A$31)</f>
        <v>#N/A</v>
      </c>
      <c r="D4280" t="e">
        <f ca="1">'Семипредметные наборы'!$H80/INDIRECT(ADDRESS(MATCH(A4280,Таблицы!$AK$3:$AK$212)+1,7,,,Таблицы!$AK$1))</f>
        <v>#N/A</v>
      </c>
      <c r="E4280" s="5" t="e">
        <f t="shared" ca="1" si="66"/>
        <v>#N/A</v>
      </c>
    </row>
    <row r="4281" spans="1:5" hidden="1" x14ac:dyDescent="0.3">
      <c r="A4281" t="e">
        <f ca="1">IF('Семипредметные наборы'!$H81 &gt;=Параметры!$A$2,"{"&amp;'Семипредметные наборы'!A81&amp;", "&amp;'Семипредметные наборы'!C81&amp;", "&amp;'Семипредметные наборы'!D81&amp;", "&amp;'Семипредметные наборы'!E81&amp;", "&amp;'Семипредметные наборы'!F81&amp;", "&amp;'Семипредметные наборы'!G81&amp;"}","")</f>
        <v>#N/A</v>
      </c>
      <c r="B4281" t="e">
        <f ca="1">IF('Семипредметные наборы'!$H81 &gt;=Параметры!$A$2,"{"&amp;'Семипредметные наборы'!B81&amp;"}","")</f>
        <v>#N/A</v>
      </c>
      <c r="C4281" t="e">
        <f ca="1">'Семипредметные наборы'!$H81/COUNT('Список покупок'!$A$2:$A$31)</f>
        <v>#N/A</v>
      </c>
      <c r="D4281" t="e">
        <f ca="1">'Семипредметные наборы'!$H81/INDIRECT(ADDRESS(MATCH(A4281,Таблицы!$AK$3:$AK$212)+1,7,,,Таблицы!$AK$1))</f>
        <v>#N/A</v>
      </c>
      <c r="E4281" s="5" t="e">
        <f t="shared" ca="1" si="66"/>
        <v>#N/A</v>
      </c>
    </row>
    <row r="4282" spans="1:5" hidden="1" x14ac:dyDescent="0.3">
      <c r="A4282" t="e">
        <f ca="1">IF('Семипредметные наборы'!$H82 &gt;=Параметры!$A$2,"{"&amp;'Семипредметные наборы'!A82&amp;", "&amp;'Семипредметные наборы'!C82&amp;", "&amp;'Семипредметные наборы'!D82&amp;", "&amp;'Семипредметные наборы'!E82&amp;", "&amp;'Семипредметные наборы'!F82&amp;", "&amp;'Семипредметные наборы'!G82&amp;"}","")</f>
        <v>#N/A</v>
      </c>
      <c r="B4282" t="e">
        <f ca="1">IF('Семипредметные наборы'!$H82 &gt;=Параметры!$A$2,"{"&amp;'Семипредметные наборы'!B82&amp;"}","")</f>
        <v>#N/A</v>
      </c>
      <c r="C4282" t="e">
        <f ca="1">'Семипредметные наборы'!$H82/COUNT('Список покупок'!$A$2:$A$31)</f>
        <v>#N/A</v>
      </c>
      <c r="D4282" t="e">
        <f ca="1">'Семипредметные наборы'!$H82/INDIRECT(ADDRESS(MATCH(A4282,Таблицы!$AK$3:$AK$212)+1,7,,,Таблицы!$AK$1))</f>
        <v>#N/A</v>
      </c>
      <c r="E4282" s="5" t="e">
        <f t="shared" ca="1" si="66"/>
        <v>#N/A</v>
      </c>
    </row>
    <row r="4283" spans="1:5" hidden="1" x14ac:dyDescent="0.3">
      <c r="A4283" t="e">
        <f ca="1">IF('Семипредметные наборы'!$H83 &gt;=Параметры!$A$2,"{"&amp;'Семипредметные наборы'!A83&amp;", "&amp;'Семипредметные наборы'!C83&amp;", "&amp;'Семипредметные наборы'!D83&amp;", "&amp;'Семипредметные наборы'!E83&amp;", "&amp;'Семипредметные наборы'!F83&amp;", "&amp;'Семипредметные наборы'!G83&amp;"}","")</f>
        <v>#N/A</v>
      </c>
      <c r="B4283" t="e">
        <f ca="1">IF('Семипредметные наборы'!$H83 &gt;=Параметры!$A$2,"{"&amp;'Семипредметные наборы'!B83&amp;"}","")</f>
        <v>#N/A</v>
      </c>
      <c r="C4283" t="e">
        <f ca="1">'Семипредметные наборы'!$H83/COUNT('Список покупок'!$A$2:$A$31)</f>
        <v>#N/A</v>
      </c>
      <c r="D4283" t="e">
        <f ca="1">'Семипредметные наборы'!$H83/INDIRECT(ADDRESS(MATCH(A4283,Таблицы!$AK$3:$AK$212)+1,7,,,Таблицы!$AK$1))</f>
        <v>#N/A</v>
      </c>
      <c r="E4283" s="5" t="e">
        <f t="shared" ca="1" si="66"/>
        <v>#N/A</v>
      </c>
    </row>
    <row r="4284" spans="1:5" hidden="1" x14ac:dyDescent="0.3">
      <c r="A4284" t="e">
        <f ca="1">IF('Семипредметные наборы'!$H84 &gt;=Параметры!$A$2,"{"&amp;'Семипредметные наборы'!A84&amp;", "&amp;'Семипредметные наборы'!C84&amp;", "&amp;'Семипредметные наборы'!D84&amp;", "&amp;'Семипредметные наборы'!E84&amp;", "&amp;'Семипредметные наборы'!F84&amp;", "&amp;'Семипредметные наборы'!G84&amp;"}","")</f>
        <v>#N/A</v>
      </c>
      <c r="B4284" t="e">
        <f ca="1">IF('Семипредметные наборы'!$H84 &gt;=Параметры!$A$2,"{"&amp;'Семипредметные наборы'!B84&amp;"}","")</f>
        <v>#N/A</v>
      </c>
      <c r="C4284" t="e">
        <f ca="1">'Семипредметные наборы'!$H84/COUNT('Список покупок'!$A$2:$A$31)</f>
        <v>#N/A</v>
      </c>
      <c r="D4284" t="e">
        <f ca="1">'Семипредметные наборы'!$H84/INDIRECT(ADDRESS(MATCH(A4284,Таблицы!$AK$3:$AK$212)+1,7,,,Таблицы!$AK$1))</f>
        <v>#N/A</v>
      </c>
      <c r="E4284" s="5" t="e">
        <f t="shared" ca="1" si="66"/>
        <v>#N/A</v>
      </c>
    </row>
    <row r="4285" spans="1:5" hidden="1" x14ac:dyDescent="0.3">
      <c r="A4285" t="e">
        <f ca="1">IF('Семипредметные наборы'!$H85 &gt;=Параметры!$A$2,"{"&amp;'Семипредметные наборы'!A85&amp;", "&amp;'Семипредметные наборы'!C85&amp;", "&amp;'Семипредметные наборы'!D85&amp;", "&amp;'Семипредметные наборы'!E85&amp;", "&amp;'Семипредметные наборы'!F85&amp;", "&amp;'Семипредметные наборы'!G85&amp;"}","")</f>
        <v>#N/A</v>
      </c>
      <c r="B4285" t="e">
        <f ca="1">IF('Семипредметные наборы'!$H85 &gt;=Параметры!$A$2,"{"&amp;'Семипредметные наборы'!B85&amp;"}","")</f>
        <v>#N/A</v>
      </c>
      <c r="C4285" t="e">
        <f ca="1">'Семипредметные наборы'!$H85/COUNT('Список покупок'!$A$2:$A$31)</f>
        <v>#N/A</v>
      </c>
      <c r="D4285" t="e">
        <f ca="1">'Семипредметные наборы'!$H85/INDIRECT(ADDRESS(MATCH(A4285,Таблицы!$AK$3:$AK$212)+1,7,,,Таблицы!$AK$1))</f>
        <v>#N/A</v>
      </c>
      <c r="E4285" s="5" t="e">
        <f t="shared" ca="1" si="66"/>
        <v>#N/A</v>
      </c>
    </row>
    <row r="4286" spans="1:5" hidden="1" x14ac:dyDescent="0.3">
      <c r="A4286" t="e">
        <f ca="1">IF('Семипредметные наборы'!$H86 &gt;=Параметры!$A$2,"{"&amp;'Семипредметные наборы'!A86&amp;", "&amp;'Семипредметные наборы'!C86&amp;", "&amp;'Семипредметные наборы'!D86&amp;", "&amp;'Семипредметные наборы'!E86&amp;", "&amp;'Семипредметные наборы'!F86&amp;", "&amp;'Семипредметные наборы'!G86&amp;"}","")</f>
        <v>#N/A</v>
      </c>
      <c r="B4286" t="e">
        <f ca="1">IF('Семипредметные наборы'!$H86 &gt;=Параметры!$A$2,"{"&amp;'Семипредметные наборы'!B86&amp;"}","")</f>
        <v>#N/A</v>
      </c>
      <c r="C4286" t="e">
        <f ca="1">'Семипредметные наборы'!$H86/COUNT('Список покупок'!$A$2:$A$31)</f>
        <v>#N/A</v>
      </c>
      <c r="D4286" t="e">
        <f ca="1">'Семипредметные наборы'!$H86/INDIRECT(ADDRESS(MATCH(A4286,Таблицы!$AK$3:$AK$212)+1,7,,,Таблицы!$AK$1))</f>
        <v>#N/A</v>
      </c>
      <c r="E4286" s="5" t="e">
        <f t="shared" ca="1" si="66"/>
        <v>#N/A</v>
      </c>
    </row>
    <row r="4287" spans="1:5" hidden="1" x14ac:dyDescent="0.3">
      <c r="A4287" t="e">
        <f ca="1">IF('Семипредметные наборы'!$H87 &gt;=Параметры!$A$2,"{"&amp;'Семипредметные наборы'!A87&amp;", "&amp;'Семипредметные наборы'!C87&amp;", "&amp;'Семипредметные наборы'!D87&amp;", "&amp;'Семипредметные наборы'!E87&amp;", "&amp;'Семипредметные наборы'!F87&amp;", "&amp;'Семипредметные наборы'!G87&amp;"}","")</f>
        <v>#N/A</v>
      </c>
      <c r="B4287" t="e">
        <f ca="1">IF('Семипредметные наборы'!$H87 &gt;=Параметры!$A$2,"{"&amp;'Семипредметные наборы'!B87&amp;"}","")</f>
        <v>#N/A</v>
      </c>
      <c r="C4287" t="e">
        <f ca="1">'Семипредметные наборы'!$H87/COUNT('Список покупок'!$A$2:$A$31)</f>
        <v>#N/A</v>
      </c>
      <c r="D4287" t="e">
        <f ca="1">'Семипредметные наборы'!$H87/INDIRECT(ADDRESS(MATCH(A4287,Таблицы!$AK$3:$AK$212)+1,7,,,Таблицы!$AK$1))</f>
        <v>#N/A</v>
      </c>
      <c r="E4287" s="5" t="e">
        <f t="shared" ca="1" si="66"/>
        <v>#N/A</v>
      </c>
    </row>
    <row r="4288" spans="1:5" hidden="1" x14ac:dyDescent="0.3">
      <c r="A4288" t="e">
        <f ca="1">IF('Семипредметные наборы'!$H88 &gt;=Параметры!$A$2,"{"&amp;'Семипредметные наборы'!A88&amp;", "&amp;'Семипредметные наборы'!C88&amp;", "&amp;'Семипредметные наборы'!D88&amp;", "&amp;'Семипредметные наборы'!E88&amp;", "&amp;'Семипредметные наборы'!F88&amp;", "&amp;'Семипредметные наборы'!G88&amp;"}","")</f>
        <v>#N/A</v>
      </c>
      <c r="B4288" t="e">
        <f ca="1">IF('Семипредметные наборы'!$H88 &gt;=Параметры!$A$2,"{"&amp;'Семипредметные наборы'!B88&amp;"}","")</f>
        <v>#N/A</v>
      </c>
      <c r="C4288" t="e">
        <f ca="1">'Семипредметные наборы'!$H88/COUNT('Список покупок'!$A$2:$A$31)</f>
        <v>#N/A</v>
      </c>
      <c r="D4288" t="e">
        <f ca="1">'Семипредметные наборы'!$H88/INDIRECT(ADDRESS(MATCH(A4288,Таблицы!$AK$3:$AK$212)+1,7,,,Таблицы!$AK$1))</f>
        <v>#N/A</v>
      </c>
      <c r="E4288" s="5" t="e">
        <f t="shared" ca="1" si="66"/>
        <v>#N/A</v>
      </c>
    </row>
    <row r="4289" spans="1:5" hidden="1" x14ac:dyDescent="0.3">
      <c r="A4289" t="e">
        <f ca="1">IF('Семипредметные наборы'!$H89 &gt;=Параметры!$A$2,"{"&amp;'Семипредметные наборы'!A89&amp;", "&amp;'Семипредметные наборы'!C89&amp;", "&amp;'Семипредметные наборы'!D89&amp;", "&amp;'Семипредметные наборы'!E89&amp;", "&amp;'Семипредметные наборы'!F89&amp;", "&amp;'Семипредметные наборы'!G89&amp;"}","")</f>
        <v>#N/A</v>
      </c>
      <c r="B4289" t="e">
        <f ca="1">IF('Семипредметные наборы'!$H89 &gt;=Параметры!$A$2,"{"&amp;'Семипредметные наборы'!B89&amp;"}","")</f>
        <v>#N/A</v>
      </c>
      <c r="C4289" t="e">
        <f ca="1">'Семипредметные наборы'!$H89/COUNT('Список покупок'!$A$2:$A$31)</f>
        <v>#N/A</v>
      </c>
      <c r="D4289" t="e">
        <f ca="1">'Семипредметные наборы'!$H89/INDIRECT(ADDRESS(MATCH(A4289,Таблицы!$AK$3:$AK$212)+1,7,,,Таблицы!$AK$1))</f>
        <v>#N/A</v>
      </c>
      <c r="E4289" s="5" t="e">
        <f t="shared" ca="1" si="66"/>
        <v>#N/A</v>
      </c>
    </row>
    <row r="4290" spans="1:5" hidden="1" x14ac:dyDescent="0.3">
      <c r="A4290" t="e">
        <f ca="1">IF('Семипредметные наборы'!$H90 &gt;=Параметры!$A$2,"{"&amp;'Семипредметные наборы'!A90&amp;", "&amp;'Семипредметные наборы'!C90&amp;", "&amp;'Семипредметные наборы'!D90&amp;", "&amp;'Семипредметные наборы'!E90&amp;", "&amp;'Семипредметные наборы'!F90&amp;", "&amp;'Семипредметные наборы'!G90&amp;"}","")</f>
        <v>#N/A</v>
      </c>
      <c r="B4290" t="e">
        <f ca="1">IF('Семипредметные наборы'!$H90 &gt;=Параметры!$A$2,"{"&amp;'Семипредметные наборы'!B90&amp;"}","")</f>
        <v>#N/A</v>
      </c>
      <c r="C4290" t="e">
        <f ca="1">'Семипредметные наборы'!$H90/COUNT('Список покупок'!$A$2:$A$31)</f>
        <v>#N/A</v>
      </c>
      <c r="D4290" t="e">
        <f ca="1">'Семипредметные наборы'!$H90/INDIRECT(ADDRESS(MATCH(A4290,Таблицы!$AK$3:$AK$212)+1,7,,,Таблицы!$AK$1))</f>
        <v>#N/A</v>
      </c>
      <c r="E4290" s="5" t="e">
        <f t="shared" ca="1" si="66"/>
        <v>#N/A</v>
      </c>
    </row>
    <row r="4291" spans="1:5" hidden="1" x14ac:dyDescent="0.3">
      <c r="A4291" t="e">
        <f ca="1">IF('Семипредметные наборы'!$H91 &gt;=Параметры!$A$2,"{"&amp;'Семипредметные наборы'!A91&amp;", "&amp;'Семипредметные наборы'!C91&amp;", "&amp;'Семипредметные наборы'!D91&amp;", "&amp;'Семипредметные наборы'!E91&amp;", "&amp;'Семипредметные наборы'!F91&amp;", "&amp;'Семипредметные наборы'!G91&amp;"}","")</f>
        <v>#N/A</v>
      </c>
      <c r="B4291" t="e">
        <f ca="1">IF('Семипредметные наборы'!$H91 &gt;=Параметры!$A$2,"{"&amp;'Семипредметные наборы'!B91&amp;"}","")</f>
        <v>#N/A</v>
      </c>
      <c r="C4291" t="e">
        <f ca="1">'Семипредметные наборы'!$H91/COUNT('Список покупок'!$A$2:$A$31)</f>
        <v>#N/A</v>
      </c>
      <c r="D4291" t="e">
        <f ca="1">'Семипредметные наборы'!$H91/INDIRECT(ADDRESS(MATCH(A4291,Таблицы!$AK$3:$AK$212)+1,7,,,Таблицы!$AK$1))</f>
        <v>#N/A</v>
      </c>
      <c r="E4291" s="5" t="e">
        <f t="shared" ca="1" si="66"/>
        <v>#N/A</v>
      </c>
    </row>
    <row r="4292" spans="1:5" hidden="1" x14ac:dyDescent="0.3">
      <c r="A4292" t="e">
        <f ca="1">IF('Семипредметные наборы'!$H92 &gt;=Параметры!$A$2,"{"&amp;'Семипредметные наборы'!A92&amp;", "&amp;'Семипредметные наборы'!C92&amp;", "&amp;'Семипредметные наборы'!D92&amp;", "&amp;'Семипредметные наборы'!E92&amp;", "&amp;'Семипредметные наборы'!F92&amp;", "&amp;'Семипредметные наборы'!G92&amp;"}","")</f>
        <v>#N/A</v>
      </c>
      <c r="B4292" t="e">
        <f ca="1">IF('Семипредметные наборы'!$H92 &gt;=Параметры!$A$2,"{"&amp;'Семипредметные наборы'!B92&amp;"}","")</f>
        <v>#N/A</v>
      </c>
      <c r="C4292" t="e">
        <f ca="1">'Семипредметные наборы'!$H92/COUNT('Список покупок'!$A$2:$A$31)</f>
        <v>#N/A</v>
      </c>
      <c r="D4292" t="e">
        <f ca="1">'Семипредметные наборы'!$H92/INDIRECT(ADDRESS(MATCH(A4292,Таблицы!$AK$3:$AK$212)+1,7,,,Таблицы!$AK$1))</f>
        <v>#N/A</v>
      </c>
      <c r="E4292" s="5" t="e">
        <f t="shared" ca="1" si="66"/>
        <v>#N/A</v>
      </c>
    </row>
    <row r="4293" spans="1:5" hidden="1" x14ac:dyDescent="0.3">
      <c r="A4293" t="e">
        <f ca="1">IF('Семипредметные наборы'!$H93 &gt;=Параметры!$A$2,"{"&amp;'Семипредметные наборы'!A93&amp;", "&amp;'Семипредметные наборы'!C93&amp;", "&amp;'Семипредметные наборы'!D93&amp;", "&amp;'Семипредметные наборы'!E93&amp;", "&amp;'Семипредметные наборы'!F93&amp;", "&amp;'Семипредметные наборы'!G93&amp;"}","")</f>
        <v>#N/A</v>
      </c>
      <c r="B4293" t="e">
        <f ca="1">IF('Семипредметные наборы'!$H93 &gt;=Параметры!$A$2,"{"&amp;'Семипредметные наборы'!B93&amp;"}","")</f>
        <v>#N/A</v>
      </c>
      <c r="C4293" t="e">
        <f ca="1">'Семипредметные наборы'!$H93/COUNT('Список покупок'!$A$2:$A$31)</f>
        <v>#N/A</v>
      </c>
      <c r="D4293" t="e">
        <f ca="1">'Семипредметные наборы'!$H93/INDIRECT(ADDRESS(MATCH(A4293,Таблицы!$AK$3:$AK$212)+1,7,,,Таблицы!$AK$1))</f>
        <v>#N/A</v>
      </c>
      <c r="E4293" s="5" t="e">
        <f t="shared" ref="E4293:E4356" ca="1" si="67">C4293*D4293</f>
        <v>#N/A</v>
      </c>
    </row>
    <row r="4294" spans="1:5" hidden="1" x14ac:dyDescent="0.3">
      <c r="A4294" t="e">
        <f ca="1">IF('Семипредметные наборы'!$H94 &gt;=Параметры!$A$2,"{"&amp;'Семипредметные наборы'!A94&amp;", "&amp;'Семипредметные наборы'!C94&amp;", "&amp;'Семипредметные наборы'!D94&amp;", "&amp;'Семипредметные наборы'!E94&amp;", "&amp;'Семипредметные наборы'!F94&amp;", "&amp;'Семипредметные наборы'!G94&amp;"}","")</f>
        <v>#N/A</v>
      </c>
      <c r="B4294" t="e">
        <f ca="1">IF('Семипредметные наборы'!$H94 &gt;=Параметры!$A$2,"{"&amp;'Семипредметные наборы'!B94&amp;"}","")</f>
        <v>#N/A</v>
      </c>
      <c r="C4294" t="e">
        <f ca="1">'Семипредметные наборы'!$H94/COUNT('Список покупок'!$A$2:$A$31)</f>
        <v>#N/A</v>
      </c>
      <c r="D4294" t="e">
        <f ca="1">'Семипредметные наборы'!$H94/INDIRECT(ADDRESS(MATCH(A4294,Таблицы!$AK$3:$AK$212)+1,7,,,Таблицы!$AK$1))</f>
        <v>#N/A</v>
      </c>
      <c r="E4294" s="5" t="e">
        <f t="shared" ca="1" si="67"/>
        <v>#N/A</v>
      </c>
    </row>
    <row r="4295" spans="1:5" hidden="1" x14ac:dyDescent="0.3">
      <c r="A4295" t="e">
        <f ca="1">IF('Семипредметные наборы'!$H95 &gt;=Параметры!$A$2,"{"&amp;'Семипредметные наборы'!A95&amp;", "&amp;'Семипредметные наборы'!C95&amp;", "&amp;'Семипредметные наборы'!D95&amp;", "&amp;'Семипредметные наборы'!E95&amp;", "&amp;'Семипредметные наборы'!F95&amp;", "&amp;'Семипредметные наборы'!G95&amp;"}","")</f>
        <v>#N/A</v>
      </c>
      <c r="B4295" t="e">
        <f ca="1">IF('Семипредметные наборы'!$H95 &gt;=Параметры!$A$2,"{"&amp;'Семипредметные наборы'!B95&amp;"}","")</f>
        <v>#N/A</v>
      </c>
      <c r="C4295" t="e">
        <f ca="1">'Семипредметные наборы'!$H95/COUNT('Список покупок'!$A$2:$A$31)</f>
        <v>#N/A</v>
      </c>
      <c r="D4295" t="e">
        <f ca="1">'Семипредметные наборы'!$H95/INDIRECT(ADDRESS(MATCH(A4295,Таблицы!$AK$3:$AK$212)+1,7,,,Таблицы!$AK$1))</f>
        <v>#N/A</v>
      </c>
      <c r="E4295" s="5" t="e">
        <f t="shared" ca="1" si="67"/>
        <v>#N/A</v>
      </c>
    </row>
    <row r="4296" spans="1:5" hidden="1" x14ac:dyDescent="0.3">
      <c r="A4296" t="e">
        <f ca="1">IF('Семипредметные наборы'!$H96 &gt;=Параметры!$A$2,"{"&amp;'Семипредметные наборы'!A96&amp;", "&amp;'Семипредметные наборы'!C96&amp;", "&amp;'Семипредметные наборы'!D96&amp;", "&amp;'Семипредметные наборы'!E96&amp;", "&amp;'Семипредметные наборы'!F96&amp;", "&amp;'Семипредметные наборы'!G96&amp;"}","")</f>
        <v>#N/A</v>
      </c>
      <c r="B4296" t="e">
        <f ca="1">IF('Семипредметные наборы'!$H96 &gt;=Параметры!$A$2,"{"&amp;'Семипредметные наборы'!B96&amp;"}","")</f>
        <v>#N/A</v>
      </c>
      <c r="C4296" t="e">
        <f ca="1">'Семипредметные наборы'!$H96/COUNT('Список покупок'!$A$2:$A$31)</f>
        <v>#N/A</v>
      </c>
      <c r="D4296" t="e">
        <f ca="1">'Семипредметные наборы'!$H96/INDIRECT(ADDRESS(MATCH(A4296,Таблицы!$AK$3:$AK$212)+1,7,,,Таблицы!$AK$1))</f>
        <v>#N/A</v>
      </c>
      <c r="E4296" s="5" t="e">
        <f t="shared" ca="1" si="67"/>
        <v>#N/A</v>
      </c>
    </row>
    <row r="4297" spans="1:5" hidden="1" x14ac:dyDescent="0.3">
      <c r="A4297" t="e">
        <f ca="1">IF('Семипредметные наборы'!$H97 &gt;=Параметры!$A$2,"{"&amp;'Семипредметные наборы'!A97&amp;", "&amp;'Семипредметные наборы'!C97&amp;", "&amp;'Семипредметные наборы'!D97&amp;", "&amp;'Семипредметные наборы'!E97&amp;", "&amp;'Семипредметные наборы'!F97&amp;", "&amp;'Семипредметные наборы'!G97&amp;"}","")</f>
        <v>#N/A</v>
      </c>
      <c r="B4297" t="e">
        <f ca="1">IF('Семипредметные наборы'!$H97 &gt;=Параметры!$A$2,"{"&amp;'Семипредметные наборы'!B97&amp;"}","")</f>
        <v>#N/A</v>
      </c>
      <c r="C4297" t="e">
        <f ca="1">'Семипредметные наборы'!$H97/COUNT('Список покупок'!$A$2:$A$31)</f>
        <v>#N/A</v>
      </c>
      <c r="D4297" t="e">
        <f ca="1">'Семипредметные наборы'!$H97/INDIRECT(ADDRESS(MATCH(A4297,Таблицы!$AK$3:$AK$212)+1,7,,,Таблицы!$AK$1))</f>
        <v>#N/A</v>
      </c>
      <c r="E4297" s="5" t="e">
        <f t="shared" ca="1" si="67"/>
        <v>#N/A</v>
      </c>
    </row>
    <row r="4298" spans="1:5" hidden="1" x14ac:dyDescent="0.3">
      <c r="A4298" t="e">
        <f ca="1">IF('Семипредметные наборы'!$H98 &gt;=Параметры!$A$2,"{"&amp;'Семипредметные наборы'!A98&amp;", "&amp;'Семипредметные наборы'!C98&amp;", "&amp;'Семипредметные наборы'!D98&amp;", "&amp;'Семипредметные наборы'!E98&amp;", "&amp;'Семипредметные наборы'!F98&amp;", "&amp;'Семипредметные наборы'!G98&amp;"}","")</f>
        <v>#N/A</v>
      </c>
      <c r="B4298" t="e">
        <f ca="1">IF('Семипредметные наборы'!$H98 &gt;=Параметры!$A$2,"{"&amp;'Семипредметные наборы'!B98&amp;"}","")</f>
        <v>#N/A</v>
      </c>
      <c r="C4298" t="e">
        <f ca="1">'Семипредметные наборы'!$H98/COUNT('Список покупок'!$A$2:$A$31)</f>
        <v>#N/A</v>
      </c>
      <c r="D4298" t="e">
        <f ca="1">'Семипредметные наборы'!$H98/INDIRECT(ADDRESS(MATCH(A4298,Таблицы!$AK$3:$AK$212)+1,7,,,Таблицы!$AK$1))</f>
        <v>#N/A</v>
      </c>
      <c r="E4298" s="5" t="e">
        <f t="shared" ca="1" si="67"/>
        <v>#N/A</v>
      </c>
    </row>
    <row r="4299" spans="1:5" hidden="1" x14ac:dyDescent="0.3">
      <c r="A4299" t="e">
        <f ca="1">IF('Семипредметные наборы'!$H99 &gt;=Параметры!$A$2,"{"&amp;'Семипредметные наборы'!A99&amp;", "&amp;'Семипредметные наборы'!C99&amp;", "&amp;'Семипредметные наборы'!D99&amp;", "&amp;'Семипредметные наборы'!E99&amp;", "&amp;'Семипредметные наборы'!F99&amp;", "&amp;'Семипредметные наборы'!G99&amp;"}","")</f>
        <v>#N/A</v>
      </c>
      <c r="B4299" t="e">
        <f ca="1">IF('Семипредметные наборы'!$H99 &gt;=Параметры!$A$2,"{"&amp;'Семипредметные наборы'!B99&amp;"}","")</f>
        <v>#N/A</v>
      </c>
      <c r="C4299" t="e">
        <f ca="1">'Семипредметные наборы'!$H99/COUNT('Список покупок'!$A$2:$A$31)</f>
        <v>#N/A</v>
      </c>
      <c r="D4299" t="e">
        <f ca="1">'Семипредметные наборы'!$H99/INDIRECT(ADDRESS(MATCH(A4299,Таблицы!$AK$3:$AK$212)+1,7,,,Таблицы!$AK$1))</f>
        <v>#N/A</v>
      </c>
      <c r="E4299" s="5" t="e">
        <f t="shared" ca="1" si="67"/>
        <v>#N/A</v>
      </c>
    </row>
    <row r="4300" spans="1:5" hidden="1" x14ac:dyDescent="0.3">
      <c r="A4300" t="e">
        <f ca="1">IF('Семипредметные наборы'!$H100 &gt;=Параметры!$A$2,"{"&amp;'Семипредметные наборы'!A100&amp;", "&amp;'Семипредметные наборы'!C100&amp;", "&amp;'Семипредметные наборы'!D100&amp;", "&amp;'Семипредметные наборы'!E100&amp;", "&amp;'Семипредметные наборы'!F100&amp;", "&amp;'Семипредметные наборы'!G100&amp;"}","")</f>
        <v>#N/A</v>
      </c>
      <c r="B4300" t="e">
        <f ca="1">IF('Семипредметные наборы'!$H100 &gt;=Параметры!$A$2,"{"&amp;'Семипредметные наборы'!B100&amp;"}","")</f>
        <v>#N/A</v>
      </c>
      <c r="C4300" t="e">
        <f ca="1">'Семипредметные наборы'!$H100/COUNT('Список покупок'!$A$2:$A$31)</f>
        <v>#N/A</v>
      </c>
      <c r="D4300" t="e">
        <f ca="1">'Семипредметные наборы'!$H100/INDIRECT(ADDRESS(MATCH(A4300,Таблицы!$AK$3:$AK$212)+1,7,,,Таблицы!$AK$1))</f>
        <v>#N/A</v>
      </c>
      <c r="E4300" s="5" t="e">
        <f t="shared" ca="1" si="67"/>
        <v>#N/A</v>
      </c>
    </row>
    <row r="4301" spans="1:5" hidden="1" x14ac:dyDescent="0.3">
      <c r="A4301" t="e">
        <f ca="1">IF('Семипредметные наборы'!$H101 &gt;=Параметры!$A$2,"{"&amp;'Семипредметные наборы'!A101&amp;", "&amp;'Семипредметные наборы'!C101&amp;", "&amp;'Семипредметные наборы'!D101&amp;", "&amp;'Семипредметные наборы'!E101&amp;", "&amp;'Семипредметные наборы'!F101&amp;", "&amp;'Семипредметные наборы'!G101&amp;"}","")</f>
        <v>#N/A</v>
      </c>
      <c r="B4301" t="e">
        <f ca="1">IF('Семипредметные наборы'!$H101 &gt;=Параметры!$A$2,"{"&amp;'Семипредметные наборы'!B101&amp;"}","")</f>
        <v>#N/A</v>
      </c>
      <c r="C4301" t="e">
        <f ca="1">'Семипредметные наборы'!$H101/COUNT('Список покупок'!$A$2:$A$31)</f>
        <v>#N/A</v>
      </c>
      <c r="D4301" t="e">
        <f ca="1">'Семипредметные наборы'!$H101/INDIRECT(ADDRESS(MATCH(A4301,Таблицы!$AK$3:$AK$212)+1,7,,,Таблицы!$AK$1))</f>
        <v>#N/A</v>
      </c>
      <c r="E4301" s="5" t="e">
        <f t="shared" ca="1" si="67"/>
        <v>#N/A</v>
      </c>
    </row>
    <row r="4302" spans="1:5" hidden="1" x14ac:dyDescent="0.3">
      <c r="A4302" t="e">
        <f ca="1">IF('Семипредметные наборы'!$H102 &gt;=Параметры!$A$2,"{"&amp;'Семипредметные наборы'!A102&amp;", "&amp;'Семипредметные наборы'!C102&amp;", "&amp;'Семипредметные наборы'!D102&amp;", "&amp;'Семипредметные наборы'!E102&amp;", "&amp;'Семипредметные наборы'!F102&amp;", "&amp;'Семипредметные наборы'!G102&amp;"}","")</f>
        <v>#N/A</v>
      </c>
      <c r="B4302" t="e">
        <f ca="1">IF('Семипредметные наборы'!$H102 &gt;=Параметры!$A$2,"{"&amp;'Семипредметные наборы'!B102&amp;"}","")</f>
        <v>#N/A</v>
      </c>
      <c r="C4302" t="e">
        <f ca="1">'Семипредметные наборы'!$H102/COUNT('Список покупок'!$A$2:$A$31)</f>
        <v>#N/A</v>
      </c>
      <c r="D4302" t="e">
        <f ca="1">'Семипредметные наборы'!$H102/INDIRECT(ADDRESS(MATCH(A4302,Таблицы!$AK$3:$AK$212)+1,7,,,Таблицы!$AK$1))</f>
        <v>#N/A</v>
      </c>
      <c r="E4302" s="5" t="e">
        <f t="shared" ca="1" si="67"/>
        <v>#N/A</v>
      </c>
    </row>
    <row r="4303" spans="1:5" hidden="1" x14ac:dyDescent="0.3">
      <c r="A4303" t="e">
        <f ca="1">IF('Семипредметные наборы'!$H103 &gt;=Параметры!$A$2,"{"&amp;'Семипредметные наборы'!A103&amp;", "&amp;'Семипредметные наборы'!C103&amp;", "&amp;'Семипредметные наборы'!D103&amp;", "&amp;'Семипредметные наборы'!E103&amp;", "&amp;'Семипредметные наборы'!F103&amp;", "&amp;'Семипредметные наборы'!G103&amp;"}","")</f>
        <v>#N/A</v>
      </c>
      <c r="B4303" t="e">
        <f ca="1">IF('Семипредметные наборы'!$H103 &gt;=Параметры!$A$2,"{"&amp;'Семипредметные наборы'!B103&amp;"}","")</f>
        <v>#N/A</v>
      </c>
      <c r="C4303" t="e">
        <f ca="1">'Семипредметные наборы'!$H103/COUNT('Список покупок'!$A$2:$A$31)</f>
        <v>#N/A</v>
      </c>
      <c r="D4303" t="e">
        <f ca="1">'Семипредметные наборы'!$H103/INDIRECT(ADDRESS(MATCH(A4303,Таблицы!$AK$3:$AK$212)+1,7,,,Таблицы!$AK$1))</f>
        <v>#N/A</v>
      </c>
      <c r="E4303" s="5" t="e">
        <f t="shared" ca="1" si="67"/>
        <v>#N/A</v>
      </c>
    </row>
    <row r="4304" spans="1:5" hidden="1" x14ac:dyDescent="0.3">
      <c r="A4304" t="e">
        <f ca="1">IF('Семипредметные наборы'!$H104 &gt;=Параметры!$A$2,"{"&amp;'Семипредметные наборы'!A104&amp;", "&amp;'Семипредметные наборы'!C104&amp;", "&amp;'Семипредметные наборы'!D104&amp;", "&amp;'Семипредметные наборы'!E104&amp;", "&amp;'Семипредметные наборы'!F104&amp;", "&amp;'Семипредметные наборы'!G104&amp;"}","")</f>
        <v>#N/A</v>
      </c>
      <c r="B4304" t="e">
        <f ca="1">IF('Семипредметные наборы'!$H104 &gt;=Параметры!$A$2,"{"&amp;'Семипредметные наборы'!B104&amp;"}","")</f>
        <v>#N/A</v>
      </c>
      <c r="C4304" t="e">
        <f ca="1">'Семипредметные наборы'!$H104/COUNT('Список покупок'!$A$2:$A$31)</f>
        <v>#N/A</v>
      </c>
      <c r="D4304" t="e">
        <f ca="1">'Семипредметные наборы'!$H104/INDIRECT(ADDRESS(MATCH(A4304,Таблицы!$AK$3:$AK$212)+1,7,,,Таблицы!$AK$1))</f>
        <v>#N/A</v>
      </c>
      <c r="E4304" s="5" t="e">
        <f t="shared" ca="1" si="67"/>
        <v>#N/A</v>
      </c>
    </row>
    <row r="4305" spans="1:5" hidden="1" x14ac:dyDescent="0.3">
      <c r="A4305" t="e">
        <f ca="1">IF('Семипредметные наборы'!$H105 &gt;=Параметры!$A$2,"{"&amp;'Семипредметные наборы'!A105&amp;", "&amp;'Семипредметные наборы'!C105&amp;", "&amp;'Семипредметные наборы'!D105&amp;", "&amp;'Семипредметные наборы'!E105&amp;", "&amp;'Семипредметные наборы'!F105&amp;", "&amp;'Семипредметные наборы'!G105&amp;"}","")</f>
        <v>#N/A</v>
      </c>
      <c r="B4305" t="e">
        <f ca="1">IF('Семипредметные наборы'!$H105 &gt;=Параметры!$A$2,"{"&amp;'Семипредметные наборы'!B105&amp;"}","")</f>
        <v>#N/A</v>
      </c>
      <c r="C4305" t="e">
        <f ca="1">'Семипредметные наборы'!$H105/COUNT('Список покупок'!$A$2:$A$31)</f>
        <v>#N/A</v>
      </c>
      <c r="D4305" t="e">
        <f ca="1">'Семипредметные наборы'!$H105/INDIRECT(ADDRESS(MATCH(A4305,Таблицы!$AK$3:$AK$212)+1,7,,,Таблицы!$AK$1))</f>
        <v>#N/A</v>
      </c>
      <c r="E4305" s="5" t="e">
        <f t="shared" ca="1" si="67"/>
        <v>#N/A</v>
      </c>
    </row>
    <row r="4306" spans="1:5" hidden="1" x14ac:dyDescent="0.3">
      <c r="A4306" t="e">
        <f ca="1">IF('Семипредметные наборы'!$H106 &gt;=Параметры!$A$2,"{"&amp;'Семипредметные наборы'!A106&amp;", "&amp;'Семипредметные наборы'!C106&amp;", "&amp;'Семипредметные наборы'!D106&amp;", "&amp;'Семипредметные наборы'!E106&amp;", "&amp;'Семипредметные наборы'!F106&amp;", "&amp;'Семипредметные наборы'!G106&amp;"}","")</f>
        <v>#N/A</v>
      </c>
      <c r="B4306" t="e">
        <f ca="1">IF('Семипредметные наборы'!$H106 &gt;=Параметры!$A$2,"{"&amp;'Семипредметные наборы'!B106&amp;"}","")</f>
        <v>#N/A</v>
      </c>
      <c r="C4306" t="e">
        <f ca="1">'Семипредметные наборы'!$H106/COUNT('Список покупок'!$A$2:$A$31)</f>
        <v>#N/A</v>
      </c>
      <c r="D4306" t="e">
        <f ca="1">'Семипредметные наборы'!$H106/INDIRECT(ADDRESS(MATCH(A4306,Таблицы!$AK$3:$AK$212)+1,7,,,Таблицы!$AK$1))</f>
        <v>#N/A</v>
      </c>
      <c r="E4306" s="5" t="e">
        <f t="shared" ca="1" si="67"/>
        <v>#N/A</v>
      </c>
    </row>
    <row r="4307" spans="1:5" hidden="1" x14ac:dyDescent="0.3">
      <c r="A4307" t="e">
        <f ca="1">IF('Семипредметные наборы'!$H107 &gt;=Параметры!$A$2,"{"&amp;'Семипредметные наборы'!A107&amp;", "&amp;'Семипредметные наборы'!C107&amp;", "&amp;'Семипредметные наборы'!D107&amp;", "&amp;'Семипредметные наборы'!E107&amp;", "&amp;'Семипредметные наборы'!F107&amp;", "&amp;'Семипредметные наборы'!G107&amp;"}","")</f>
        <v>#N/A</v>
      </c>
      <c r="B4307" t="e">
        <f ca="1">IF('Семипредметные наборы'!$H107 &gt;=Параметры!$A$2,"{"&amp;'Семипредметные наборы'!B107&amp;"}","")</f>
        <v>#N/A</v>
      </c>
      <c r="C4307" t="e">
        <f ca="1">'Семипредметные наборы'!$H107/COUNT('Список покупок'!$A$2:$A$31)</f>
        <v>#N/A</v>
      </c>
      <c r="D4307" t="e">
        <f ca="1">'Семипредметные наборы'!$H107/INDIRECT(ADDRESS(MATCH(A4307,Таблицы!$AK$3:$AK$212)+1,7,,,Таблицы!$AK$1))</f>
        <v>#N/A</v>
      </c>
      <c r="E4307" s="5" t="e">
        <f t="shared" ca="1" si="67"/>
        <v>#N/A</v>
      </c>
    </row>
    <row r="4308" spans="1:5" hidden="1" x14ac:dyDescent="0.3">
      <c r="A4308" t="e">
        <f ca="1">IF('Семипредметные наборы'!$H108 &gt;=Параметры!$A$2,"{"&amp;'Семипредметные наборы'!A108&amp;", "&amp;'Семипредметные наборы'!C108&amp;", "&amp;'Семипредметные наборы'!D108&amp;", "&amp;'Семипредметные наборы'!E108&amp;", "&amp;'Семипредметные наборы'!F108&amp;", "&amp;'Семипредметные наборы'!G108&amp;"}","")</f>
        <v>#N/A</v>
      </c>
      <c r="B4308" t="e">
        <f ca="1">IF('Семипредметные наборы'!$H108 &gt;=Параметры!$A$2,"{"&amp;'Семипредметные наборы'!B108&amp;"}","")</f>
        <v>#N/A</v>
      </c>
      <c r="C4308" t="e">
        <f ca="1">'Семипредметные наборы'!$H108/COUNT('Список покупок'!$A$2:$A$31)</f>
        <v>#N/A</v>
      </c>
      <c r="D4308" t="e">
        <f ca="1">'Семипредметные наборы'!$H108/INDIRECT(ADDRESS(MATCH(A4308,Таблицы!$AK$3:$AK$212)+1,7,,,Таблицы!$AK$1))</f>
        <v>#N/A</v>
      </c>
      <c r="E4308" s="5" t="e">
        <f t="shared" ca="1" si="67"/>
        <v>#N/A</v>
      </c>
    </row>
    <row r="4309" spans="1:5" hidden="1" x14ac:dyDescent="0.3">
      <c r="A4309" t="e">
        <f ca="1">IF('Семипредметные наборы'!$H109 &gt;=Параметры!$A$2,"{"&amp;'Семипредметные наборы'!A109&amp;", "&amp;'Семипредметные наборы'!C109&amp;", "&amp;'Семипредметные наборы'!D109&amp;", "&amp;'Семипредметные наборы'!E109&amp;", "&amp;'Семипредметные наборы'!F109&amp;", "&amp;'Семипредметные наборы'!G109&amp;"}","")</f>
        <v>#N/A</v>
      </c>
      <c r="B4309" t="e">
        <f ca="1">IF('Семипредметные наборы'!$H109 &gt;=Параметры!$A$2,"{"&amp;'Семипредметные наборы'!B109&amp;"}","")</f>
        <v>#N/A</v>
      </c>
      <c r="C4309" t="e">
        <f ca="1">'Семипредметные наборы'!$H109/COUNT('Список покупок'!$A$2:$A$31)</f>
        <v>#N/A</v>
      </c>
      <c r="D4309" t="e">
        <f ca="1">'Семипредметные наборы'!$H109/INDIRECT(ADDRESS(MATCH(A4309,Таблицы!$AK$3:$AK$212)+1,7,,,Таблицы!$AK$1))</f>
        <v>#N/A</v>
      </c>
      <c r="E4309" s="5" t="e">
        <f t="shared" ca="1" si="67"/>
        <v>#N/A</v>
      </c>
    </row>
    <row r="4310" spans="1:5" hidden="1" x14ac:dyDescent="0.3">
      <c r="A4310" t="e">
        <f ca="1">IF('Семипредметные наборы'!$H110 &gt;=Параметры!$A$2,"{"&amp;'Семипредметные наборы'!A110&amp;", "&amp;'Семипредметные наборы'!C110&amp;", "&amp;'Семипредметные наборы'!D110&amp;", "&amp;'Семипредметные наборы'!E110&amp;", "&amp;'Семипредметные наборы'!F110&amp;", "&amp;'Семипредметные наборы'!G110&amp;"}","")</f>
        <v>#N/A</v>
      </c>
      <c r="B4310" t="e">
        <f ca="1">IF('Семипредметные наборы'!$H110 &gt;=Параметры!$A$2,"{"&amp;'Семипредметные наборы'!B110&amp;"}","")</f>
        <v>#N/A</v>
      </c>
      <c r="C4310" t="e">
        <f ca="1">'Семипредметные наборы'!$H110/COUNT('Список покупок'!$A$2:$A$31)</f>
        <v>#N/A</v>
      </c>
      <c r="D4310" t="e">
        <f ca="1">'Семипредметные наборы'!$H110/INDIRECT(ADDRESS(MATCH(A4310,Таблицы!$AK$3:$AK$212)+1,7,,,Таблицы!$AK$1))</f>
        <v>#N/A</v>
      </c>
      <c r="E4310" s="5" t="e">
        <f t="shared" ca="1" si="67"/>
        <v>#N/A</v>
      </c>
    </row>
    <row r="4311" spans="1:5" hidden="1" x14ac:dyDescent="0.3">
      <c r="A4311" t="e">
        <f ca="1">IF('Семипредметные наборы'!$H111 &gt;=Параметры!$A$2,"{"&amp;'Семипредметные наборы'!A111&amp;", "&amp;'Семипредметные наборы'!C111&amp;", "&amp;'Семипредметные наборы'!D111&amp;", "&amp;'Семипредметные наборы'!E111&amp;", "&amp;'Семипредметные наборы'!F111&amp;", "&amp;'Семипредметные наборы'!G111&amp;"}","")</f>
        <v>#N/A</v>
      </c>
      <c r="B4311" t="e">
        <f ca="1">IF('Семипредметные наборы'!$H111 &gt;=Параметры!$A$2,"{"&amp;'Семипредметные наборы'!B111&amp;"}","")</f>
        <v>#N/A</v>
      </c>
      <c r="C4311" t="e">
        <f ca="1">'Семипредметные наборы'!$H111/COUNT('Список покупок'!$A$2:$A$31)</f>
        <v>#N/A</v>
      </c>
      <c r="D4311" t="e">
        <f ca="1">'Семипредметные наборы'!$H111/INDIRECT(ADDRESS(MATCH(A4311,Таблицы!$AK$3:$AK$212)+1,7,,,Таблицы!$AK$1))</f>
        <v>#N/A</v>
      </c>
      <c r="E4311" s="5" t="e">
        <f t="shared" ca="1" si="67"/>
        <v>#N/A</v>
      </c>
    </row>
    <row r="4312" spans="1:5" hidden="1" x14ac:dyDescent="0.3">
      <c r="A4312" t="e">
        <f ca="1">IF('Семипредметные наборы'!$H112 &gt;=Параметры!$A$2,"{"&amp;'Семипредметные наборы'!A112&amp;", "&amp;'Семипредметные наборы'!C112&amp;", "&amp;'Семипредметные наборы'!D112&amp;", "&amp;'Семипредметные наборы'!E112&amp;", "&amp;'Семипредметные наборы'!F112&amp;", "&amp;'Семипредметные наборы'!G112&amp;"}","")</f>
        <v>#N/A</v>
      </c>
      <c r="B4312" t="e">
        <f ca="1">IF('Семипредметные наборы'!$H112 &gt;=Параметры!$A$2,"{"&amp;'Семипредметные наборы'!B112&amp;"}","")</f>
        <v>#N/A</v>
      </c>
      <c r="C4312" t="e">
        <f ca="1">'Семипредметные наборы'!$H112/COUNT('Список покупок'!$A$2:$A$31)</f>
        <v>#N/A</v>
      </c>
      <c r="D4312" t="e">
        <f ca="1">'Семипредметные наборы'!$H112/INDIRECT(ADDRESS(MATCH(A4312,Таблицы!$AK$3:$AK$212)+1,7,,,Таблицы!$AK$1))</f>
        <v>#N/A</v>
      </c>
      <c r="E4312" s="5" t="e">
        <f t="shared" ca="1" si="67"/>
        <v>#N/A</v>
      </c>
    </row>
    <row r="4313" spans="1:5" hidden="1" x14ac:dyDescent="0.3">
      <c r="A4313" t="e">
        <f ca="1">IF('Семипредметные наборы'!$H113 &gt;=Параметры!$A$2,"{"&amp;'Семипредметные наборы'!A113&amp;", "&amp;'Семипредметные наборы'!C113&amp;", "&amp;'Семипредметные наборы'!D113&amp;", "&amp;'Семипредметные наборы'!E113&amp;", "&amp;'Семипредметные наборы'!F113&amp;", "&amp;'Семипредметные наборы'!G113&amp;"}","")</f>
        <v>#N/A</v>
      </c>
      <c r="B4313" t="e">
        <f ca="1">IF('Семипредметные наборы'!$H113 &gt;=Параметры!$A$2,"{"&amp;'Семипредметные наборы'!B113&amp;"}","")</f>
        <v>#N/A</v>
      </c>
      <c r="C4313" t="e">
        <f ca="1">'Семипредметные наборы'!$H113/COUNT('Список покупок'!$A$2:$A$31)</f>
        <v>#N/A</v>
      </c>
      <c r="D4313" t="e">
        <f ca="1">'Семипредметные наборы'!$H113/INDIRECT(ADDRESS(MATCH(A4313,Таблицы!$AK$3:$AK$212)+1,7,,,Таблицы!$AK$1))</f>
        <v>#N/A</v>
      </c>
      <c r="E4313" s="5" t="e">
        <f t="shared" ca="1" si="67"/>
        <v>#N/A</v>
      </c>
    </row>
    <row r="4314" spans="1:5" hidden="1" x14ac:dyDescent="0.3">
      <c r="A4314" t="e">
        <f ca="1">IF('Семипредметные наборы'!$H114 &gt;=Параметры!$A$2,"{"&amp;'Семипредметные наборы'!A114&amp;", "&amp;'Семипредметные наборы'!C114&amp;", "&amp;'Семипредметные наборы'!D114&amp;", "&amp;'Семипредметные наборы'!E114&amp;", "&amp;'Семипредметные наборы'!F114&amp;", "&amp;'Семипредметные наборы'!G114&amp;"}","")</f>
        <v>#N/A</v>
      </c>
      <c r="B4314" t="e">
        <f ca="1">IF('Семипредметные наборы'!$H114 &gt;=Параметры!$A$2,"{"&amp;'Семипредметные наборы'!B114&amp;"}","")</f>
        <v>#N/A</v>
      </c>
      <c r="C4314" t="e">
        <f ca="1">'Семипредметные наборы'!$H114/COUNT('Список покупок'!$A$2:$A$31)</f>
        <v>#N/A</v>
      </c>
      <c r="D4314" t="e">
        <f ca="1">'Семипредметные наборы'!$H114/INDIRECT(ADDRESS(MATCH(A4314,Таблицы!$AK$3:$AK$212)+1,7,,,Таблицы!$AK$1))</f>
        <v>#N/A</v>
      </c>
      <c r="E4314" s="5" t="e">
        <f t="shared" ca="1" si="67"/>
        <v>#N/A</v>
      </c>
    </row>
    <row r="4315" spans="1:5" hidden="1" x14ac:dyDescent="0.3">
      <c r="A4315" t="e">
        <f ca="1">IF('Семипредметные наборы'!$H115 &gt;=Параметры!$A$2,"{"&amp;'Семипредметные наборы'!A115&amp;", "&amp;'Семипредметные наборы'!C115&amp;", "&amp;'Семипредметные наборы'!D115&amp;", "&amp;'Семипредметные наборы'!E115&amp;", "&amp;'Семипредметные наборы'!F115&amp;", "&amp;'Семипредметные наборы'!G115&amp;"}","")</f>
        <v>#N/A</v>
      </c>
      <c r="B4315" t="e">
        <f ca="1">IF('Семипредметные наборы'!$H115 &gt;=Параметры!$A$2,"{"&amp;'Семипредметные наборы'!B115&amp;"}","")</f>
        <v>#N/A</v>
      </c>
      <c r="C4315" t="e">
        <f ca="1">'Семипредметные наборы'!$H115/COUNT('Список покупок'!$A$2:$A$31)</f>
        <v>#N/A</v>
      </c>
      <c r="D4315" t="e">
        <f ca="1">'Семипредметные наборы'!$H115/INDIRECT(ADDRESS(MATCH(A4315,Таблицы!$AK$3:$AK$212)+1,7,,,Таблицы!$AK$1))</f>
        <v>#N/A</v>
      </c>
      <c r="E4315" s="5" t="e">
        <f t="shared" ca="1" si="67"/>
        <v>#N/A</v>
      </c>
    </row>
    <row r="4316" spans="1:5" hidden="1" x14ac:dyDescent="0.3">
      <c r="A4316" t="e">
        <f ca="1">IF('Семипредметные наборы'!$H116 &gt;=Параметры!$A$2,"{"&amp;'Семипредметные наборы'!A116&amp;", "&amp;'Семипредметные наборы'!C116&amp;", "&amp;'Семипредметные наборы'!D116&amp;", "&amp;'Семипредметные наборы'!E116&amp;", "&amp;'Семипредметные наборы'!F116&amp;", "&amp;'Семипредметные наборы'!G116&amp;"}","")</f>
        <v>#N/A</v>
      </c>
      <c r="B4316" t="e">
        <f ca="1">IF('Семипредметные наборы'!$H116 &gt;=Параметры!$A$2,"{"&amp;'Семипредметные наборы'!B116&amp;"}","")</f>
        <v>#N/A</v>
      </c>
      <c r="C4316" t="e">
        <f ca="1">'Семипредметные наборы'!$H116/COUNT('Список покупок'!$A$2:$A$31)</f>
        <v>#N/A</v>
      </c>
      <c r="D4316" t="e">
        <f ca="1">'Семипредметные наборы'!$H116/INDIRECT(ADDRESS(MATCH(A4316,Таблицы!$AK$3:$AK$212)+1,7,,,Таблицы!$AK$1))</f>
        <v>#N/A</v>
      </c>
      <c r="E4316" s="5" t="e">
        <f t="shared" ca="1" si="67"/>
        <v>#N/A</v>
      </c>
    </row>
    <row r="4317" spans="1:5" hidden="1" x14ac:dyDescent="0.3">
      <c r="A4317" t="e">
        <f ca="1">IF('Семипредметные наборы'!$H117 &gt;=Параметры!$A$2,"{"&amp;'Семипредметные наборы'!A117&amp;", "&amp;'Семипредметные наборы'!C117&amp;", "&amp;'Семипредметные наборы'!D117&amp;", "&amp;'Семипредметные наборы'!E117&amp;", "&amp;'Семипредметные наборы'!F117&amp;", "&amp;'Семипредметные наборы'!G117&amp;"}","")</f>
        <v>#N/A</v>
      </c>
      <c r="B4317" t="e">
        <f ca="1">IF('Семипредметные наборы'!$H117 &gt;=Параметры!$A$2,"{"&amp;'Семипредметные наборы'!B117&amp;"}","")</f>
        <v>#N/A</v>
      </c>
      <c r="C4317" t="e">
        <f ca="1">'Семипредметные наборы'!$H117/COUNT('Список покупок'!$A$2:$A$31)</f>
        <v>#N/A</v>
      </c>
      <c r="D4317" t="e">
        <f ca="1">'Семипредметные наборы'!$H117/INDIRECT(ADDRESS(MATCH(A4317,Таблицы!$AK$3:$AK$212)+1,7,,,Таблицы!$AK$1))</f>
        <v>#N/A</v>
      </c>
      <c r="E4317" s="5" t="e">
        <f t="shared" ca="1" si="67"/>
        <v>#N/A</v>
      </c>
    </row>
    <row r="4318" spans="1:5" hidden="1" x14ac:dyDescent="0.3">
      <c r="A4318" t="e">
        <f ca="1">IF('Семипредметные наборы'!$H118 &gt;=Параметры!$A$2,"{"&amp;'Семипредметные наборы'!A118&amp;", "&amp;'Семипредметные наборы'!C118&amp;", "&amp;'Семипредметные наборы'!D118&amp;", "&amp;'Семипредметные наборы'!E118&amp;", "&amp;'Семипредметные наборы'!F118&amp;", "&amp;'Семипредметные наборы'!G118&amp;"}","")</f>
        <v>#N/A</v>
      </c>
      <c r="B4318" t="e">
        <f ca="1">IF('Семипредметные наборы'!$H118 &gt;=Параметры!$A$2,"{"&amp;'Семипредметные наборы'!B118&amp;"}","")</f>
        <v>#N/A</v>
      </c>
      <c r="C4318" t="e">
        <f ca="1">'Семипредметные наборы'!$H118/COUNT('Список покупок'!$A$2:$A$31)</f>
        <v>#N/A</v>
      </c>
      <c r="D4318" t="e">
        <f ca="1">'Семипредметные наборы'!$H118/INDIRECT(ADDRESS(MATCH(A4318,Таблицы!$AK$3:$AK$212)+1,7,,,Таблицы!$AK$1))</f>
        <v>#N/A</v>
      </c>
      <c r="E4318" s="5" t="e">
        <f t="shared" ca="1" si="67"/>
        <v>#N/A</v>
      </c>
    </row>
    <row r="4319" spans="1:5" hidden="1" x14ac:dyDescent="0.3">
      <c r="A4319" t="e">
        <f ca="1">IF('Семипредметные наборы'!$H119 &gt;=Параметры!$A$2,"{"&amp;'Семипредметные наборы'!A119&amp;", "&amp;'Семипредметные наборы'!C119&amp;", "&amp;'Семипредметные наборы'!D119&amp;", "&amp;'Семипредметные наборы'!E119&amp;", "&amp;'Семипредметные наборы'!F119&amp;", "&amp;'Семипредметные наборы'!G119&amp;"}","")</f>
        <v>#N/A</v>
      </c>
      <c r="B4319" t="e">
        <f ca="1">IF('Семипредметные наборы'!$H119 &gt;=Параметры!$A$2,"{"&amp;'Семипредметные наборы'!B119&amp;"}","")</f>
        <v>#N/A</v>
      </c>
      <c r="C4319" t="e">
        <f ca="1">'Семипредметные наборы'!$H119/COUNT('Список покупок'!$A$2:$A$31)</f>
        <v>#N/A</v>
      </c>
      <c r="D4319" t="e">
        <f ca="1">'Семипредметные наборы'!$H119/INDIRECT(ADDRESS(MATCH(A4319,Таблицы!$AK$3:$AK$212)+1,7,,,Таблицы!$AK$1))</f>
        <v>#N/A</v>
      </c>
      <c r="E4319" s="5" t="e">
        <f t="shared" ca="1" si="67"/>
        <v>#N/A</v>
      </c>
    </row>
    <row r="4320" spans="1:5" hidden="1" x14ac:dyDescent="0.3">
      <c r="A4320" t="e">
        <f ca="1">IF('Семипредметные наборы'!$H120 &gt;=Параметры!$A$2,"{"&amp;'Семипредметные наборы'!A120&amp;", "&amp;'Семипредметные наборы'!C120&amp;", "&amp;'Семипредметные наборы'!D120&amp;", "&amp;'Семипредметные наборы'!E120&amp;", "&amp;'Семипредметные наборы'!F120&amp;", "&amp;'Семипредметные наборы'!G120&amp;"}","")</f>
        <v>#N/A</v>
      </c>
      <c r="B4320" t="e">
        <f ca="1">IF('Семипредметные наборы'!$H120 &gt;=Параметры!$A$2,"{"&amp;'Семипредметные наборы'!B120&amp;"}","")</f>
        <v>#N/A</v>
      </c>
      <c r="C4320" t="e">
        <f ca="1">'Семипредметные наборы'!$H120/COUNT('Список покупок'!$A$2:$A$31)</f>
        <v>#N/A</v>
      </c>
      <c r="D4320" t="e">
        <f ca="1">'Семипредметные наборы'!$H120/INDIRECT(ADDRESS(MATCH(A4320,Таблицы!$AK$3:$AK$212)+1,7,,,Таблицы!$AK$1))</f>
        <v>#N/A</v>
      </c>
      <c r="E4320" s="5" t="e">
        <f t="shared" ca="1" si="67"/>
        <v>#N/A</v>
      </c>
    </row>
    <row r="4321" spans="1:5" hidden="1" x14ac:dyDescent="0.3">
      <c r="A4321" t="e">
        <f ca="1">IF('Семипредметные наборы'!$H121 &gt;=Параметры!$A$2,"{"&amp;'Семипредметные наборы'!A121&amp;", "&amp;'Семипредметные наборы'!C121&amp;", "&amp;'Семипредметные наборы'!D121&amp;", "&amp;'Семипредметные наборы'!E121&amp;", "&amp;'Семипредметные наборы'!F121&amp;", "&amp;'Семипредметные наборы'!G121&amp;"}","")</f>
        <v>#N/A</v>
      </c>
      <c r="B4321" t="e">
        <f ca="1">IF('Семипредметные наборы'!$H121 &gt;=Параметры!$A$2,"{"&amp;'Семипредметные наборы'!B121&amp;"}","")</f>
        <v>#N/A</v>
      </c>
      <c r="C4321" t="e">
        <f ca="1">'Семипредметные наборы'!$H121/COUNT('Список покупок'!$A$2:$A$31)</f>
        <v>#N/A</v>
      </c>
      <c r="D4321" t="e">
        <f ca="1">'Семипредметные наборы'!$H121/INDIRECT(ADDRESS(MATCH(A4321,Таблицы!$AK$3:$AK$212)+1,7,,,Таблицы!$AK$1))</f>
        <v>#N/A</v>
      </c>
      <c r="E4321" s="5" t="e">
        <f t="shared" ca="1" si="67"/>
        <v>#N/A</v>
      </c>
    </row>
    <row r="4322" spans="1:5" hidden="1" x14ac:dyDescent="0.3">
      <c r="A4322" t="e">
        <f ca="1">IF('Семипредметные наборы'!$H2 &gt;=Параметры!$A$2,"{"&amp;'Семипредметные наборы'!B2&amp;", "&amp;'Семипредметные наборы'!C2&amp;", "&amp;'Семипредметные наборы'!D2&amp;", "&amp;'Семипредметные наборы'!E2&amp;", "&amp;'Семипредметные наборы'!F2&amp;", "&amp;'Семипредметные наборы'!G2&amp;"}","")</f>
        <v>#N/A</v>
      </c>
      <c r="B4322" t="e">
        <f ca="1">IF('Семипредметные наборы'!$H2 &gt;=Параметры!$A$2,"{"&amp;'Семипредметные наборы'!A2&amp;"}","")</f>
        <v>#N/A</v>
      </c>
      <c r="C4322" t="e">
        <f ca="1">'Семипредметные наборы'!$H2/COUNT('Список покупок'!$A$2:$A$31)</f>
        <v>#N/A</v>
      </c>
      <c r="D4322" t="e">
        <f ca="1">'Семипредметные наборы'!$H2/INDIRECT(ADDRESS(MATCH(A4322,Таблицы!$AK$3:$AK$212)+1,7,,,Таблицы!$AK$1))</f>
        <v>#N/A</v>
      </c>
      <c r="E4322" s="5" t="e">
        <f t="shared" ca="1" si="67"/>
        <v>#N/A</v>
      </c>
    </row>
    <row r="4323" spans="1:5" hidden="1" x14ac:dyDescent="0.3">
      <c r="A4323" t="e">
        <f ca="1">IF('Семипредметные наборы'!$H3 &gt;=Параметры!$A$2,"{"&amp;'Семипредметные наборы'!B3&amp;", "&amp;'Семипредметные наборы'!C3&amp;", "&amp;'Семипредметные наборы'!D3&amp;", "&amp;'Семипредметные наборы'!E3&amp;", "&amp;'Семипредметные наборы'!F3&amp;", "&amp;'Семипредметные наборы'!G3&amp;"}","")</f>
        <v>#N/A</v>
      </c>
      <c r="B4323" t="e">
        <f ca="1">IF('Семипредметные наборы'!$H3 &gt;=Параметры!$A$2,"{"&amp;'Семипредметные наборы'!A3&amp;"}","")</f>
        <v>#N/A</v>
      </c>
      <c r="C4323" t="e">
        <f ca="1">'Семипредметные наборы'!$H3/COUNT('Список покупок'!$A$2:$A$31)</f>
        <v>#N/A</v>
      </c>
      <c r="D4323" t="e">
        <f ca="1">'Семипредметные наборы'!$H3/INDIRECT(ADDRESS(MATCH(A4323,Таблицы!$AK$3:$AK$212)+1,7,,,Таблицы!$AK$1))</f>
        <v>#N/A</v>
      </c>
      <c r="E4323" s="5" t="e">
        <f t="shared" ca="1" si="67"/>
        <v>#N/A</v>
      </c>
    </row>
    <row r="4324" spans="1:5" hidden="1" x14ac:dyDescent="0.3">
      <c r="A4324" t="e">
        <f ca="1">IF('Семипредметные наборы'!$H4 &gt;=Параметры!$A$2,"{"&amp;'Семипредметные наборы'!B4&amp;", "&amp;'Семипредметные наборы'!C4&amp;", "&amp;'Семипредметные наборы'!D4&amp;", "&amp;'Семипредметные наборы'!E4&amp;", "&amp;'Семипредметные наборы'!F4&amp;", "&amp;'Семипредметные наборы'!G4&amp;"}","")</f>
        <v>#N/A</v>
      </c>
      <c r="B4324" t="e">
        <f ca="1">IF('Семипредметные наборы'!$H4 &gt;=Параметры!$A$2,"{"&amp;'Семипредметные наборы'!A4&amp;"}","")</f>
        <v>#N/A</v>
      </c>
      <c r="C4324" t="e">
        <f ca="1">'Семипредметные наборы'!$H4/COUNT('Список покупок'!$A$2:$A$31)</f>
        <v>#N/A</v>
      </c>
      <c r="D4324" t="e">
        <f ca="1">'Семипредметные наборы'!$H4/INDIRECT(ADDRESS(MATCH(A4324,Таблицы!$AK$3:$AK$212)+1,7,,,Таблицы!$AK$1))</f>
        <v>#N/A</v>
      </c>
      <c r="E4324" s="5" t="e">
        <f t="shared" ca="1" si="67"/>
        <v>#N/A</v>
      </c>
    </row>
    <row r="4325" spans="1:5" hidden="1" x14ac:dyDescent="0.3">
      <c r="A4325" t="e">
        <f ca="1">IF('Семипредметные наборы'!$H5 &gt;=Параметры!$A$2,"{"&amp;'Семипредметные наборы'!B5&amp;", "&amp;'Семипредметные наборы'!C5&amp;", "&amp;'Семипредметные наборы'!D5&amp;", "&amp;'Семипредметные наборы'!E5&amp;", "&amp;'Семипредметные наборы'!F5&amp;", "&amp;'Семипредметные наборы'!G5&amp;"}","")</f>
        <v>#N/A</v>
      </c>
      <c r="B4325" t="e">
        <f ca="1">IF('Семипредметные наборы'!$H5 &gt;=Параметры!$A$2,"{"&amp;'Семипредметные наборы'!A5&amp;"}","")</f>
        <v>#N/A</v>
      </c>
      <c r="C4325" t="e">
        <f ca="1">'Семипредметные наборы'!$H5/COUNT('Список покупок'!$A$2:$A$31)</f>
        <v>#N/A</v>
      </c>
      <c r="D4325" t="e">
        <f ca="1">'Семипредметные наборы'!$H5/INDIRECT(ADDRESS(MATCH(A4325,Таблицы!$AK$3:$AK$212)+1,7,,,Таблицы!$AK$1))</f>
        <v>#N/A</v>
      </c>
      <c r="E4325" s="5" t="e">
        <f t="shared" ca="1" si="67"/>
        <v>#N/A</v>
      </c>
    </row>
    <row r="4326" spans="1:5" hidden="1" x14ac:dyDescent="0.3">
      <c r="A4326" t="e">
        <f ca="1">IF('Семипредметные наборы'!$H6 &gt;=Параметры!$A$2,"{"&amp;'Семипредметные наборы'!B6&amp;", "&amp;'Семипредметные наборы'!C6&amp;", "&amp;'Семипредметные наборы'!D6&amp;", "&amp;'Семипредметные наборы'!E6&amp;", "&amp;'Семипредметные наборы'!F6&amp;", "&amp;'Семипредметные наборы'!G6&amp;"}","")</f>
        <v>#N/A</v>
      </c>
      <c r="B4326" t="e">
        <f ca="1">IF('Семипредметные наборы'!$H6 &gt;=Параметры!$A$2,"{"&amp;'Семипредметные наборы'!A6&amp;"}","")</f>
        <v>#N/A</v>
      </c>
      <c r="C4326" t="e">
        <f ca="1">'Семипредметные наборы'!$H6/COUNT('Список покупок'!$A$2:$A$31)</f>
        <v>#N/A</v>
      </c>
      <c r="D4326" t="e">
        <f ca="1">'Семипредметные наборы'!$H6/INDIRECT(ADDRESS(MATCH(A4326,Таблицы!$AK$3:$AK$212)+1,7,,,Таблицы!$AK$1))</f>
        <v>#N/A</v>
      </c>
      <c r="E4326" s="5" t="e">
        <f t="shared" ca="1" si="67"/>
        <v>#N/A</v>
      </c>
    </row>
    <row r="4327" spans="1:5" hidden="1" x14ac:dyDescent="0.3">
      <c r="A4327" t="e">
        <f ca="1">IF('Семипредметные наборы'!$H7 &gt;=Параметры!$A$2,"{"&amp;'Семипредметные наборы'!B7&amp;", "&amp;'Семипредметные наборы'!C7&amp;", "&amp;'Семипредметные наборы'!D7&amp;", "&amp;'Семипредметные наборы'!E7&amp;", "&amp;'Семипредметные наборы'!F7&amp;", "&amp;'Семипредметные наборы'!G7&amp;"}","")</f>
        <v>#N/A</v>
      </c>
      <c r="B4327" t="e">
        <f ca="1">IF('Семипредметные наборы'!$H7 &gt;=Параметры!$A$2,"{"&amp;'Семипредметные наборы'!A7&amp;"}","")</f>
        <v>#N/A</v>
      </c>
      <c r="C4327" t="e">
        <f ca="1">'Семипредметные наборы'!$H7/COUNT('Список покупок'!$A$2:$A$31)</f>
        <v>#N/A</v>
      </c>
      <c r="D4327" t="e">
        <f ca="1">'Семипредметные наборы'!$H7/INDIRECT(ADDRESS(MATCH(A4327,Таблицы!$AK$3:$AK$212)+1,7,,,Таблицы!$AK$1))</f>
        <v>#N/A</v>
      </c>
      <c r="E4327" s="5" t="e">
        <f t="shared" ca="1" si="67"/>
        <v>#N/A</v>
      </c>
    </row>
    <row r="4328" spans="1:5" hidden="1" x14ac:dyDescent="0.3">
      <c r="A4328" t="e">
        <f ca="1">IF('Семипредметные наборы'!$H8 &gt;=Параметры!$A$2,"{"&amp;'Семипредметные наборы'!B8&amp;", "&amp;'Семипредметные наборы'!C8&amp;", "&amp;'Семипредметные наборы'!D8&amp;", "&amp;'Семипредметные наборы'!E8&amp;", "&amp;'Семипредметные наборы'!F8&amp;", "&amp;'Семипредметные наборы'!G8&amp;"}","")</f>
        <v>#N/A</v>
      </c>
      <c r="B4328" t="e">
        <f ca="1">IF('Семипредметные наборы'!$H8 &gt;=Параметры!$A$2,"{"&amp;'Семипредметные наборы'!A8&amp;"}","")</f>
        <v>#N/A</v>
      </c>
      <c r="C4328" t="e">
        <f ca="1">'Семипредметные наборы'!$H8/COUNT('Список покупок'!$A$2:$A$31)</f>
        <v>#N/A</v>
      </c>
      <c r="D4328" t="e">
        <f ca="1">'Семипредметные наборы'!$H8/INDIRECT(ADDRESS(MATCH(A4328,Таблицы!$AK$3:$AK$212)+1,7,,,Таблицы!$AK$1))</f>
        <v>#N/A</v>
      </c>
      <c r="E4328" s="5" t="e">
        <f t="shared" ca="1" si="67"/>
        <v>#N/A</v>
      </c>
    </row>
    <row r="4329" spans="1:5" hidden="1" x14ac:dyDescent="0.3">
      <c r="A4329" t="e">
        <f ca="1">IF('Семипредметные наборы'!$H9 &gt;=Параметры!$A$2,"{"&amp;'Семипредметные наборы'!B9&amp;", "&amp;'Семипредметные наборы'!C9&amp;", "&amp;'Семипредметные наборы'!D9&amp;", "&amp;'Семипредметные наборы'!E9&amp;", "&amp;'Семипредметные наборы'!F9&amp;", "&amp;'Семипредметные наборы'!G9&amp;"}","")</f>
        <v>#N/A</v>
      </c>
      <c r="B4329" t="e">
        <f ca="1">IF('Семипредметные наборы'!$H9 &gt;=Параметры!$A$2,"{"&amp;'Семипредметные наборы'!A9&amp;"}","")</f>
        <v>#N/A</v>
      </c>
      <c r="C4329" t="e">
        <f ca="1">'Семипредметные наборы'!$H9/COUNT('Список покупок'!$A$2:$A$31)</f>
        <v>#N/A</v>
      </c>
      <c r="D4329" t="e">
        <f ca="1">'Семипредметные наборы'!$H9/INDIRECT(ADDRESS(MATCH(A4329,Таблицы!$AK$3:$AK$212)+1,7,,,Таблицы!$AK$1))</f>
        <v>#N/A</v>
      </c>
      <c r="E4329" s="5" t="e">
        <f t="shared" ca="1" si="67"/>
        <v>#N/A</v>
      </c>
    </row>
    <row r="4330" spans="1:5" hidden="1" x14ac:dyDescent="0.3">
      <c r="A4330" t="e">
        <f ca="1">IF('Семипредметные наборы'!$H10 &gt;=Параметры!$A$2,"{"&amp;'Семипредметные наборы'!B10&amp;", "&amp;'Семипредметные наборы'!C10&amp;", "&amp;'Семипредметные наборы'!D10&amp;", "&amp;'Семипредметные наборы'!E10&amp;", "&amp;'Семипредметные наборы'!F10&amp;", "&amp;'Семипредметные наборы'!G10&amp;"}","")</f>
        <v>#N/A</v>
      </c>
      <c r="B4330" t="e">
        <f ca="1">IF('Семипредметные наборы'!$H10 &gt;=Параметры!$A$2,"{"&amp;'Семипредметные наборы'!A10&amp;"}","")</f>
        <v>#N/A</v>
      </c>
      <c r="C4330" t="e">
        <f ca="1">'Семипредметные наборы'!$H10/COUNT('Список покупок'!$A$2:$A$31)</f>
        <v>#N/A</v>
      </c>
      <c r="D4330" t="e">
        <f ca="1">'Семипредметные наборы'!$H10/INDIRECT(ADDRESS(MATCH(A4330,Таблицы!$AK$3:$AK$212)+1,7,,,Таблицы!$AK$1))</f>
        <v>#N/A</v>
      </c>
      <c r="E4330" s="5" t="e">
        <f t="shared" ca="1" si="67"/>
        <v>#N/A</v>
      </c>
    </row>
    <row r="4331" spans="1:5" hidden="1" x14ac:dyDescent="0.3">
      <c r="A4331" t="e">
        <f ca="1">IF('Семипредметные наборы'!$H11 &gt;=Параметры!$A$2,"{"&amp;'Семипредметные наборы'!B11&amp;", "&amp;'Семипредметные наборы'!C11&amp;", "&amp;'Семипредметные наборы'!D11&amp;", "&amp;'Семипредметные наборы'!E11&amp;", "&amp;'Семипредметные наборы'!F11&amp;", "&amp;'Семипредметные наборы'!G11&amp;"}","")</f>
        <v>#N/A</v>
      </c>
      <c r="B4331" t="e">
        <f ca="1">IF('Семипредметные наборы'!$H11 &gt;=Параметры!$A$2,"{"&amp;'Семипредметные наборы'!A11&amp;"}","")</f>
        <v>#N/A</v>
      </c>
      <c r="C4331" t="e">
        <f ca="1">'Семипредметные наборы'!$H11/COUNT('Список покупок'!$A$2:$A$31)</f>
        <v>#N/A</v>
      </c>
      <c r="D4331" t="e">
        <f ca="1">'Семипредметные наборы'!$H11/INDIRECT(ADDRESS(MATCH(A4331,Таблицы!$AK$3:$AK$212)+1,7,,,Таблицы!$AK$1))</f>
        <v>#N/A</v>
      </c>
      <c r="E4331" s="5" t="e">
        <f t="shared" ca="1" si="67"/>
        <v>#N/A</v>
      </c>
    </row>
    <row r="4332" spans="1:5" hidden="1" x14ac:dyDescent="0.3">
      <c r="A4332" t="e">
        <f ca="1">IF('Семипредметные наборы'!$H12 &gt;=Параметры!$A$2,"{"&amp;'Семипредметные наборы'!B12&amp;", "&amp;'Семипредметные наборы'!C12&amp;", "&amp;'Семипредметные наборы'!D12&amp;", "&amp;'Семипредметные наборы'!E12&amp;", "&amp;'Семипредметные наборы'!F12&amp;", "&amp;'Семипредметные наборы'!G12&amp;"}","")</f>
        <v>#N/A</v>
      </c>
      <c r="B4332" t="e">
        <f ca="1">IF('Семипредметные наборы'!$H12 &gt;=Параметры!$A$2,"{"&amp;'Семипредметные наборы'!A12&amp;"}","")</f>
        <v>#N/A</v>
      </c>
      <c r="C4332" t="e">
        <f ca="1">'Семипредметные наборы'!$H12/COUNT('Список покупок'!$A$2:$A$31)</f>
        <v>#N/A</v>
      </c>
      <c r="D4332" t="e">
        <f ca="1">'Семипредметные наборы'!$H12/INDIRECT(ADDRESS(MATCH(A4332,Таблицы!$AK$3:$AK$212)+1,7,,,Таблицы!$AK$1))</f>
        <v>#N/A</v>
      </c>
      <c r="E4332" s="5" t="e">
        <f t="shared" ca="1" si="67"/>
        <v>#N/A</v>
      </c>
    </row>
    <row r="4333" spans="1:5" hidden="1" x14ac:dyDescent="0.3">
      <c r="A4333" t="e">
        <f ca="1">IF('Семипредметные наборы'!$H13 &gt;=Параметры!$A$2,"{"&amp;'Семипредметные наборы'!B13&amp;", "&amp;'Семипредметные наборы'!C13&amp;", "&amp;'Семипредметные наборы'!D13&amp;", "&amp;'Семипредметные наборы'!E13&amp;", "&amp;'Семипредметные наборы'!F13&amp;", "&amp;'Семипредметные наборы'!G13&amp;"}","")</f>
        <v>#N/A</v>
      </c>
      <c r="B4333" t="e">
        <f ca="1">IF('Семипредметные наборы'!$H13 &gt;=Параметры!$A$2,"{"&amp;'Семипредметные наборы'!A13&amp;"}","")</f>
        <v>#N/A</v>
      </c>
      <c r="C4333" t="e">
        <f ca="1">'Семипредметные наборы'!$H13/COUNT('Список покупок'!$A$2:$A$31)</f>
        <v>#N/A</v>
      </c>
      <c r="D4333" t="e">
        <f ca="1">'Семипредметные наборы'!$H13/INDIRECT(ADDRESS(MATCH(A4333,Таблицы!$AK$3:$AK$212)+1,7,,,Таблицы!$AK$1))</f>
        <v>#N/A</v>
      </c>
      <c r="E4333" s="5" t="e">
        <f t="shared" ca="1" si="67"/>
        <v>#N/A</v>
      </c>
    </row>
    <row r="4334" spans="1:5" hidden="1" x14ac:dyDescent="0.3">
      <c r="A4334" t="e">
        <f ca="1">IF('Семипредметные наборы'!$H14 &gt;=Параметры!$A$2,"{"&amp;'Семипредметные наборы'!B14&amp;", "&amp;'Семипредметные наборы'!C14&amp;", "&amp;'Семипредметные наборы'!D14&amp;", "&amp;'Семипредметные наборы'!E14&amp;", "&amp;'Семипредметные наборы'!F14&amp;", "&amp;'Семипредметные наборы'!G14&amp;"}","")</f>
        <v>#N/A</v>
      </c>
      <c r="B4334" t="e">
        <f ca="1">IF('Семипредметные наборы'!$H14 &gt;=Параметры!$A$2,"{"&amp;'Семипредметные наборы'!A14&amp;"}","")</f>
        <v>#N/A</v>
      </c>
      <c r="C4334" t="e">
        <f ca="1">'Семипредметные наборы'!$H14/COUNT('Список покупок'!$A$2:$A$31)</f>
        <v>#N/A</v>
      </c>
      <c r="D4334" t="e">
        <f ca="1">'Семипредметные наборы'!$H14/INDIRECT(ADDRESS(MATCH(A4334,Таблицы!$AK$3:$AK$212)+1,7,,,Таблицы!$AK$1))</f>
        <v>#N/A</v>
      </c>
      <c r="E4334" s="5" t="e">
        <f t="shared" ca="1" si="67"/>
        <v>#N/A</v>
      </c>
    </row>
    <row r="4335" spans="1:5" hidden="1" x14ac:dyDescent="0.3">
      <c r="A4335" t="e">
        <f ca="1">IF('Семипредметные наборы'!$H15 &gt;=Параметры!$A$2,"{"&amp;'Семипредметные наборы'!B15&amp;", "&amp;'Семипредметные наборы'!C15&amp;", "&amp;'Семипредметные наборы'!D15&amp;", "&amp;'Семипредметные наборы'!E15&amp;", "&amp;'Семипредметные наборы'!F15&amp;", "&amp;'Семипредметные наборы'!G15&amp;"}","")</f>
        <v>#N/A</v>
      </c>
      <c r="B4335" t="e">
        <f ca="1">IF('Семипредметные наборы'!$H15 &gt;=Параметры!$A$2,"{"&amp;'Семипредметные наборы'!A15&amp;"}","")</f>
        <v>#N/A</v>
      </c>
      <c r="C4335" t="e">
        <f ca="1">'Семипредметные наборы'!$H15/COUNT('Список покупок'!$A$2:$A$31)</f>
        <v>#N/A</v>
      </c>
      <c r="D4335" t="e">
        <f ca="1">'Семипредметные наборы'!$H15/INDIRECT(ADDRESS(MATCH(A4335,Таблицы!$AK$3:$AK$212)+1,7,,,Таблицы!$AK$1))</f>
        <v>#N/A</v>
      </c>
      <c r="E4335" s="5" t="e">
        <f t="shared" ca="1" si="67"/>
        <v>#N/A</v>
      </c>
    </row>
    <row r="4336" spans="1:5" hidden="1" x14ac:dyDescent="0.3">
      <c r="A4336" t="e">
        <f ca="1">IF('Семипредметные наборы'!$H16 &gt;=Параметры!$A$2,"{"&amp;'Семипредметные наборы'!B16&amp;", "&amp;'Семипредметные наборы'!C16&amp;", "&amp;'Семипредметные наборы'!D16&amp;", "&amp;'Семипредметные наборы'!E16&amp;", "&amp;'Семипредметные наборы'!F16&amp;", "&amp;'Семипредметные наборы'!G16&amp;"}","")</f>
        <v>#N/A</v>
      </c>
      <c r="B4336" t="e">
        <f ca="1">IF('Семипредметные наборы'!$H16 &gt;=Параметры!$A$2,"{"&amp;'Семипредметные наборы'!A16&amp;"}","")</f>
        <v>#N/A</v>
      </c>
      <c r="C4336" t="e">
        <f ca="1">'Семипредметные наборы'!$H16/COUNT('Список покупок'!$A$2:$A$31)</f>
        <v>#N/A</v>
      </c>
      <c r="D4336" t="e">
        <f ca="1">'Семипредметные наборы'!$H16/INDIRECT(ADDRESS(MATCH(A4336,Таблицы!$AK$3:$AK$212)+1,7,,,Таблицы!$AK$1))</f>
        <v>#N/A</v>
      </c>
      <c r="E4336" s="5" t="e">
        <f t="shared" ca="1" si="67"/>
        <v>#N/A</v>
      </c>
    </row>
    <row r="4337" spans="1:5" hidden="1" x14ac:dyDescent="0.3">
      <c r="A4337" t="e">
        <f ca="1">IF('Семипредметные наборы'!$H17 &gt;=Параметры!$A$2,"{"&amp;'Семипредметные наборы'!B17&amp;", "&amp;'Семипредметные наборы'!C17&amp;", "&amp;'Семипредметные наборы'!D17&amp;", "&amp;'Семипредметные наборы'!E17&amp;", "&amp;'Семипредметные наборы'!F17&amp;", "&amp;'Семипредметные наборы'!G17&amp;"}","")</f>
        <v>#N/A</v>
      </c>
      <c r="B4337" t="e">
        <f ca="1">IF('Семипредметные наборы'!$H17 &gt;=Параметры!$A$2,"{"&amp;'Семипредметные наборы'!A17&amp;"}","")</f>
        <v>#N/A</v>
      </c>
      <c r="C4337" t="e">
        <f ca="1">'Семипредметные наборы'!$H17/COUNT('Список покупок'!$A$2:$A$31)</f>
        <v>#N/A</v>
      </c>
      <c r="D4337" t="e">
        <f ca="1">'Семипредметные наборы'!$H17/INDIRECT(ADDRESS(MATCH(A4337,Таблицы!$AK$3:$AK$212)+1,7,,,Таблицы!$AK$1))</f>
        <v>#N/A</v>
      </c>
      <c r="E4337" s="5" t="e">
        <f t="shared" ca="1" si="67"/>
        <v>#N/A</v>
      </c>
    </row>
    <row r="4338" spans="1:5" hidden="1" x14ac:dyDescent="0.3">
      <c r="A4338" t="e">
        <f ca="1">IF('Семипредметные наборы'!$H18 &gt;=Параметры!$A$2,"{"&amp;'Семипредметные наборы'!B18&amp;", "&amp;'Семипредметные наборы'!C18&amp;", "&amp;'Семипредметные наборы'!D18&amp;", "&amp;'Семипредметные наборы'!E18&amp;", "&amp;'Семипредметные наборы'!F18&amp;", "&amp;'Семипредметные наборы'!G18&amp;"}","")</f>
        <v>#N/A</v>
      </c>
      <c r="B4338" t="e">
        <f ca="1">IF('Семипредметные наборы'!$H18 &gt;=Параметры!$A$2,"{"&amp;'Семипредметные наборы'!A18&amp;"}","")</f>
        <v>#N/A</v>
      </c>
      <c r="C4338" t="e">
        <f ca="1">'Семипредметные наборы'!$H18/COUNT('Список покупок'!$A$2:$A$31)</f>
        <v>#N/A</v>
      </c>
      <c r="D4338" t="e">
        <f ca="1">'Семипредметные наборы'!$H18/INDIRECT(ADDRESS(MATCH(A4338,Таблицы!$AK$3:$AK$212)+1,7,,,Таблицы!$AK$1))</f>
        <v>#N/A</v>
      </c>
      <c r="E4338" s="5" t="e">
        <f t="shared" ca="1" si="67"/>
        <v>#N/A</v>
      </c>
    </row>
    <row r="4339" spans="1:5" hidden="1" x14ac:dyDescent="0.3">
      <c r="A4339" t="e">
        <f ca="1">IF('Семипредметные наборы'!$H19 &gt;=Параметры!$A$2,"{"&amp;'Семипредметные наборы'!B19&amp;", "&amp;'Семипредметные наборы'!C19&amp;", "&amp;'Семипредметные наборы'!D19&amp;", "&amp;'Семипредметные наборы'!E19&amp;", "&amp;'Семипредметные наборы'!F19&amp;", "&amp;'Семипредметные наборы'!G19&amp;"}","")</f>
        <v>#N/A</v>
      </c>
      <c r="B4339" t="e">
        <f ca="1">IF('Семипредметные наборы'!$H19 &gt;=Параметры!$A$2,"{"&amp;'Семипредметные наборы'!A19&amp;"}","")</f>
        <v>#N/A</v>
      </c>
      <c r="C4339" t="e">
        <f ca="1">'Семипредметные наборы'!$H19/COUNT('Список покупок'!$A$2:$A$31)</f>
        <v>#N/A</v>
      </c>
      <c r="D4339" t="e">
        <f ca="1">'Семипредметные наборы'!$H19/INDIRECT(ADDRESS(MATCH(A4339,Таблицы!$AK$3:$AK$212)+1,7,,,Таблицы!$AK$1))</f>
        <v>#N/A</v>
      </c>
      <c r="E4339" s="5" t="e">
        <f t="shared" ca="1" si="67"/>
        <v>#N/A</v>
      </c>
    </row>
    <row r="4340" spans="1:5" hidden="1" x14ac:dyDescent="0.3">
      <c r="A4340" t="e">
        <f ca="1">IF('Семипредметные наборы'!$H20 &gt;=Параметры!$A$2,"{"&amp;'Семипредметные наборы'!B20&amp;", "&amp;'Семипредметные наборы'!C20&amp;", "&amp;'Семипредметные наборы'!D20&amp;", "&amp;'Семипредметные наборы'!E20&amp;", "&amp;'Семипредметные наборы'!F20&amp;", "&amp;'Семипредметные наборы'!G20&amp;"}","")</f>
        <v>#N/A</v>
      </c>
      <c r="B4340" t="e">
        <f ca="1">IF('Семипредметные наборы'!$H20 &gt;=Параметры!$A$2,"{"&amp;'Семипредметные наборы'!A20&amp;"}","")</f>
        <v>#N/A</v>
      </c>
      <c r="C4340" t="e">
        <f ca="1">'Семипредметные наборы'!$H20/COUNT('Список покупок'!$A$2:$A$31)</f>
        <v>#N/A</v>
      </c>
      <c r="D4340" t="e">
        <f ca="1">'Семипредметные наборы'!$H20/INDIRECT(ADDRESS(MATCH(A4340,Таблицы!$AK$3:$AK$212)+1,7,,,Таблицы!$AK$1))</f>
        <v>#N/A</v>
      </c>
      <c r="E4340" s="5" t="e">
        <f t="shared" ca="1" si="67"/>
        <v>#N/A</v>
      </c>
    </row>
    <row r="4341" spans="1:5" hidden="1" x14ac:dyDescent="0.3">
      <c r="A4341" t="e">
        <f ca="1">IF('Семипредметные наборы'!$H21 &gt;=Параметры!$A$2,"{"&amp;'Семипредметные наборы'!B21&amp;", "&amp;'Семипредметные наборы'!C21&amp;", "&amp;'Семипредметные наборы'!D21&amp;", "&amp;'Семипредметные наборы'!E21&amp;", "&amp;'Семипредметные наборы'!F21&amp;", "&amp;'Семипредметные наборы'!G21&amp;"}","")</f>
        <v>#N/A</v>
      </c>
      <c r="B4341" t="e">
        <f ca="1">IF('Семипредметные наборы'!$H21 &gt;=Параметры!$A$2,"{"&amp;'Семипредметные наборы'!A21&amp;"}","")</f>
        <v>#N/A</v>
      </c>
      <c r="C4341" t="e">
        <f ca="1">'Семипредметные наборы'!$H21/COUNT('Список покупок'!$A$2:$A$31)</f>
        <v>#N/A</v>
      </c>
      <c r="D4341" t="e">
        <f ca="1">'Семипредметные наборы'!$H21/INDIRECT(ADDRESS(MATCH(A4341,Таблицы!$AK$3:$AK$212)+1,7,,,Таблицы!$AK$1))</f>
        <v>#N/A</v>
      </c>
      <c r="E4341" s="5" t="e">
        <f t="shared" ca="1" si="67"/>
        <v>#N/A</v>
      </c>
    </row>
    <row r="4342" spans="1:5" hidden="1" x14ac:dyDescent="0.3">
      <c r="A4342" t="e">
        <f ca="1">IF('Семипредметные наборы'!$H22 &gt;=Параметры!$A$2,"{"&amp;'Семипредметные наборы'!B22&amp;", "&amp;'Семипредметные наборы'!C22&amp;", "&amp;'Семипредметные наборы'!D22&amp;", "&amp;'Семипредметные наборы'!E22&amp;", "&amp;'Семипредметные наборы'!F22&amp;", "&amp;'Семипредметные наборы'!G22&amp;"}","")</f>
        <v>#N/A</v>
      </c>
      <c r="B4342" t="e">
        <f ca="1">IF('Семипредметные наборы'!$H22 &gt;=Параметры!$A$2,"{"&amp;'Семипредметные наборы'!A22&amp;"}","")</f>
        <v>#N/A</v>
      </c>
      <c r="C4342" t="e">
        <f ca="1">'Семипредметные наборы'!$H22/COUNT('Список покупок'!$A$2:$A$31)</f>
        <v>#N/A</v>
      </c>
      <c r="D4342" t="e">
        <f ca="1">'Семипредметные наборы'!$H22/INDIRECT(ADDRESS(MATCH(A4342,Таблицы!$AK$3:$AK$212)+1,7,,,Таблицы!$AK$1))</f>
        <v>#N/A</v>
      </c>
      <c r="E4342" s="5" t="e">
        <f t="shared" ca="1" si="67"/>
        <v>#N/A</v>
      </c>
    </row>
    <row r="4343" spans="1:5" hidden="1" x14ac:dyDescent="0.3">
      <c r="A4343" t="e">
        <f ca="1">IF('Семипредметные наборы'!$H23 &gt;=Параметры!$A$2,"{"&amp;'Семипредметные наборы'!B23&amp;", "&amp;'Семипредметные наборы'!C23&amp;", "&amp;'Семипредметные наборы'!D23&amp;", "&amp;'Семипредметные наборы'!E23&amp;", "&amp;'Семипредметные наборы'!F23&amp;", "&amp;'Семипредметные наборы'!G23&amp;"}","")</f>
        <v>#N/A</v>
      </c>
      <c r="B4343" t="e">
        <f ca="1">IF('Семипредметные наборы'!$H23 &gt;=Параметры!$A$2,"{"&amp;'Семипредметные наборы'!A23&amp;"}","")</f>
        <v>#N/A</v>
      </c>
      <c r="C4343" t="e">
        <f ca="1">'Семипредметные наборы'!$H23/COUNT('Список покупок'!$A$2:$A$31)</f>
        <v>#N/A</v>
      </c>
      <c r="D4343" t="e">
        <f ca="1">'Семипредметные наборы'!$H23/INDIRECT(ADDRESS(MATCH(A4343,Таблицы!$AK$3:$AK$212)+1,7,,,Таблицы!$AK$1))</f>
        <v>#N/A</v>
      </c>
      <c r="E4343" s="5" t="e">
        <f t="shared" ca="1" si="67"/>
        <v>#N/A</v>
      </c>
    </row>
    <row r="4344" spans="1:5" hidden="1" x14ac:dyDescent="0.3">
      <c r="A4344" t="e">
        <f ca="1">IF('Семипредметные наборы'!$H24 &gt;=Параметры!$A$2,"{"&amp;'Семипредметные наборы'!B24&amp;", "&amp;'Семипредметные наборы'!C24&amp;", "&amp;'Семипредметные наборы'!D24&amp;", "&amp;'Семипредметные наборы'!E24&amp;", "&amp;'Семипредметные наборы'!F24&amp;", "&amp;'Семипредметные наборы'!G24&amp;"}","")</f>
        <v>#N/A</v>
      </c>
      <c r="B4344" t="e">
        <f ca="1">IF('Семипредметные наборы'!$H24 &gt;=Параметры!$A$2,"{"&amp;'Семипредметные наборы'!A24&amp;"}","")</f>
        <v>#N/A</v>
      </c>
      <c r="C4344" t="e">
        <f ca="1">'Семипредметные наборы'!$H24/COUNT('Список покупок'!$A$2:$A$31)</f>
        <v>#N/A</v>
      </c>
      <c r="D4344" t="e">
        <f ca="1">'Семипредметные наборы'!$H24/INDIRECT(ADDRESS(MATCH(A4344,Таблицы!$AK$3:$AK$212)+1,7,,,Таблицы!$AK$1))</f>
        <v>#N/A</v>
      </c>
      <c r="E4344" s="5" t="e">
        <f t="shared" ca="1" si="67"/>
        <v>#N/A</v>
      </c>
    </row>
    <row r="4345" spans="1:5" hidden="1" x14ac:dyDescent="0.3">
      <c r="A4345" t="e">
        <f ca="1">IF('Семипредметные наборы'!$H25 &gt;=Параметры!$A$2,"{"&amp;'Семипредметные наборы'!B25&amp;", "&amp;'Семипредметные наборы'!C25&amp;", "&amp;'Семипредметные наборы'!D25&amp;", "&amp;'Семипредметные наборы'!E25&amp;", "&amp;'Семипредметные наборы'!F25&amp;", "&amp;'Семипредметные наборы'!G25&amp;"}","")</f>
        <v>#N/A</v>
      </c>
      <c r="B4345" t="e">
        <f ca="1">IF('Семипредметные наборы'!$H25 &gt;=Параметры!$A$2,"{"&amp;'Семипредметные наборы'!A25&amp;"}","")</f>
        <v>#N/A</v>
      </c>
      <c r="C4345" t="e">
        <f ca="1">'Семипредметные наборы'!$H25/COUNT('Список покупок'!$A$2:$A$31)</f>
        <v>#N/A</v>
      </c>
      <c r="D4345" t="e">
        <f ca="1">'Семипредметные наборы'!$H25/INDIRECT(ADDRESS(MATCH(A4345,Таблицы!$AK$3:$AK$212)+1,7,,,Таблицы!$AK$1))</f>
        <v>#N/A</v>
      </c>
      <c r="E4345" s="5" t="e">
        <f t="shared" ca="1" si="67"/>
        <v>#N/A</v>
      </c>
    </row>
    <row r="4346" spans="1:5" hidden="1" x14ac:dyDescent="0.3">
      <c r="A4346" t="e">
        <f ca="1">IF('Семипредметные наборы'!$H26 &gt;=Параметры!$A$2,"{"&amp;'Семипредметные наборы'!B26&amp;", "&amp;'Семипредметные наборы'!C26&amp;", "&amp;'Семипредметные наборы'!D26&amp;", "&amp;'Семипредметные наборы'!E26&amp;", "&amp;'Семипредметные наборы'!F26&amp;", "&amp;'Семипредметные наборы'!G26&amp;"}","")</f>
        <v>#N/A</v>
      </c>
      <c r="B4346" t="e">
        <f ca="1">IF('Семипредметные наборы'!$H26 &gt;=Параметры!$A$2,"{"&amp;'Семипредметные наборы'!A26&amp;"}","")</f>
        <v>#N/A</v>
      </c>
      <c r="C4346" t="e">
        <f ca="1">'Семипредметные наборы'!$H26/COUNT('Список покупок'!$A$2:$A$31)</f>
        <v>#N/A</v>
      </c>
      <c r="D4346" t="e">
        <f ca="1">'Семипредметные наборы'!$H26/INDIRECT(ADDRESS(MATCH(A4346,Таблицы!$AK$3:$AK$212)+1,7,,,Таблицы!$AK$1))</f>
        <v>#N/A</v>
      </c>
      <c r="E4346" s="5" t="e">
        <f t="shared" ca="1" si="67"/>
        <v>#N/A</v>
      </c>
    </row>
    <row r="4347" spans="1:5" hidden="1" x14ac:dyDescent="0.3">
      <c r="A4347" t="e">
        <f ca="1">IF('Семипредметные наборы'!$H27 &gt;=Параметры!$A$2,"{"&amp;'Семипредметные наборы'!B27&amp;", "&amp;'Семипредметные наборы'!C27&amp;", "&amp;'Семипредметные наборы'!D27&amp;", "&amp;'Семипредметные наборы'!E27&amp;", "&amp;'Семипредметные наборы'!F27&amp;", "&amp;'Семипредметные наборы'!G27&amp;"}","")</f>
        <v>#N/A</v>
      </c>
      <c r="B4347" t="e">
        <f ca="1">IF('Семипредметные наборы'!$H27 &gt;=Параметры!$A$2,"{"&amp;'Семипредметные наборы'!A27&amp;"}","")</f>
        <v>#N/A</v>
      </c>
      <c r="C4347" t="e">
        <f ca="1">'Семипредметные наборы'!$H27/COUNT('Список покупок'!$A$2:$A$31)</f>
        <v>#N/A</v>
      </c>
      <c r="D4347" t="e">
        <f ca="1">'Семипредметные наборы'!$H27/INDIRECT(ADDRESS(MATCH(A4347,Таблицы!$AK$3:$AK$212)+1,7,,,Таблицы!$AK$1))</f>
        <v>#N/A</v>
      </c>
      <c r="E4347" s="5" t="e">
        <f t="shared" ca="1" si="67"/>
        <v>#N/A</v>
      </c>
    </row>
    <row r="4348" spans="1:5" hidden="1" x14ac:dyDescent="0.3">
      <c r="A4348" t="e">
        <f ca="1">IF('Семипредметные наборы'!$H28 &gt;=Параметры!$A$2,"{"&amp;'Семипредметные наборы'!B28&amp;", "&amp;'Семипредметные наборы'!C28&amp;", "&amp;'Семипредметные наборы'!D28&amp;", "&amp;'Семипредметные наборы'!E28&amp;", "&amp;'Семипредметные наборы'!F28&amp;", "&amp;'Семипредметные наборы'!G28&amp;"}","")</f>
        <v>#N/A</v>
      </c>
      <c r="B4348" t="e">
        <f ca="1">IF('Семипредметные наборы'!$H28 &gt;=Параметры!$A$2,"{"&amp;'Семипредметные наборы'!A28&amp;"}","")</f>
        <v>#N/A</v>
      </c>
      <c r="C4348" t="e">
        <f ca="1">'Семипредметные наборы'!$H28/COUNT('Список покупок'!$A$2:$A$31)</f>
        <v>#N/A</v>
      </c>
      <c r="D4348" t="e">
        <f ca="1">'Семипредметные наборы'!$H28/INDIRECT(ADDRESS(MATCH(A4348,Таблицы!$AK$3:$AK$212)+1,7,,,Таблицы!$AK$1))</f>
        <v>#N/A</v>
      </c>
      <c r="E4348" s="5" t="e">
        <f t="shared" ca="1" si="67"/>
        <v>#N/A</v>
      </c>
    </row>
    <row r="4349" spans="1:5" hidden="1" x14ac:dyDescent="0.3">
      <c r="A4349" t="e">
        <f ca="1">IF('Семипредметные наборы'!$H29 &gt;=Параметры!$A$2,"{"&amp;'Семипредметные наборы'!B29&amp;", "&amp;'Семипредметные наборы'!C29&amp;", "&amp;'Семипредметные наборы'!D29&amp;", "&amp;'Семипредметные наборы'!E29&amp;", "&amp;'Семипредметные наборы'!F29&amp;", "&amp;'Семипредметные наборы'!G29&amp;"}","")</f>
        <v>#N/A</v>
      </c>
      <c r="B4349" t="e">
        <f ca="1">IF('Семипредметные наборы'!$H29 &gt;=Параметры!$A$2,"{"&amp;'Семипредметные наборы'!A29&amp;"}","")</f>
        <v>#N/A</v>
      </c>
      <c r="C4349" t="e">
        <f ca="1">'Семипредметные наборы'!$H29/COUNT('Список покупок'!$A$2:$A$31)</f>
        <v>#N/A</v>
      </c>
      <c r="D4349" t="e">
        <f ca="1">'Семипредметные наборы'!$H29/INDIRECT(ADDRESS(MATCH(A4349,Таблицы!$AK$3:$AK$212)+1,7,,,Таблицы!$AK$1))</f>
        <v>#N/A</v>
      </c>
      <c r="E4349" s="5" t="e">
        <f t="shared" ca="1" si="67"/>
        <v>#N/A</v>
      </c>
    </row>
    <row r="4350" spans="1:5" hidden="1" x14ac:dyDescent="0.3">
      <c r="A4350" t="e">
        <f ca="1">IF('Семипредметные наборы'!$H30 &gt;=Параметры!$A$2,"{"&amp;'Семипредметные наборы'!B30&amp;", "&amp;'Семипредметные наборы'!C30&amp;", "&amp;'Семипредметные наборы'!D30&amp;", "&amp;'Семипредметные наборы'!E30&amp;", "&amp;'Семипредметные наборы'!F30&amp;", "&amp;'Семипредметные наборы'!G30&amp;"}","")</f>
        <v>#N/A</v>
      </c>
      <c r="B4350" t="e">
        <f ca="1">IF('Семипредметные наборы'!$H30 &gt;=Параметры!$A$2,"{"&amp;'Семипредметные наборы'!A30&amp;"}","")</f>
        <v>#N/A</v>
      </c>
      <c r="C4350" t="e">
        <f ca="1">'Семипредметные наборы'!$H30/COUNT('Список покупок'!$A$2:$A$31)</f>
        <v>#N/A</v>
      </c>
      <c r="D4350" t="e">
        <f ca="1">'Семипредметные наборы'!$H30/INDIRECT(ADDRESS(MATCH(A4350,Таблицы!$AK$3:$AK$212)+1,7,,,Таблицы!$AK$1))</f>
        <v>#N/A</v>
      </c>
      <c r="E4350" s="5" t="e">
        <f t="shared" ca="1" si="67"/>
        <v>#N/A</v>
      </c>
    </row>
    <row r="4351" spans="1:5" hidden="1" x14ac:dyDescent="0.3">
      <c r="A4351" t="e">
        <f ca="1">IF('Семипредметные наборы'!$H31 &gt;=Параметры!$A$2,"{"&amp;'Семипредметные наборы'!B31&amp;", "&amp;'Семипредметные наборы'!C31&amp;", "&amp;'Семипредметные наборы'!D31&amp;", "&amp;'Семипредметные наборы'!E31&amp;", "&amp;'Семипредметные наборы'!F31&amp;", "&amp;'Семипредметные наборы'!G31&amp;"}","")</f>
        <v>#N/A</v>
      </c>
      <c r="B4351" t="e">
        <f ca="1">IF('Семипредметные наборы'!$H31 &gt;=Параметры!$A$2,"{"&amp;'Семипредметные наборы'!A31&amp;"}","")</f>
        <v>#N/A</v>
      </c>
      <c r="C4351" t="e">
        <f ca="1">'Семипредметные наборы'!$H31/COUNT('Список покупок'!$A$2:$A$31)</f>
        <v>#N/A</v>
      </c>
      <c r="D4351" t="e">
        <f ca="1">'Семипредметные наборы'!$H31/INDIRECT(ADDRESS(MATCH(A4351,Таблицы!$AK$3:$AK$212)+1,7,,,Таблицы!$AK$1))</f>
        <v>#N/A</v>
      </c>
      <c r="E4351" s="5" t="e">
        <f t="shared" ca="1" si="67"/>
        <v>#N/A</v>
      </c>
    </row>
    <row r="4352" spans="1:5" hidden="1" x14ac:dyDescent="0.3">
      <c r="A4352" t="e">
        <f ca="1">IF('Семипредметные наборы'!$H32 &gt;=Параметры!$A$2,"{"&amp;'Семипредметные наборы'!B32&amp;", "&amp;'Семипредметные наборы'!C32&amp;", "&amp;'Семипредметные наборы'!D32&amp;", "&amp;'Семипредметные наборы'!E32&amp;", "&amp;'Семипредметные наборы'!F32&amp;", "&amp;'Семипредметные наборы'!G32&amp;"}","")</f>
        <v>#N/A</v>
      </c>
      <c r="B4352" t="e">
        <f ca="1">IF('Семипредметные наборы'!$H32 &gt;=Параметры!$A$2,"{"&amp;'Семипредметные наборы'!A32&amp;"}","")</f>
        <v>#N/A</v>
      </c>
      <c r="C4352" t="e">
        <f ca="1">'Семипредметные наборы'!$H32/COUNT('Список покупок'!$A$2:$A$31)</f>
        <v>#N/A</v>
      </c>
      <c r="D4352" t="e">
        <f ca="1">'Семипредметные наборы'!$H32/INDIRECT(ADDRESS(MATCH(A4352,Таблицы!$AK$3:$AK$212)+1,7,,,Таблицы!$AK$1))</f>
        <v>#N/A</v>
      </c>
      <c r="E4352" s="5" t="e">
        <f t="shared" ca="1" si="67"/>
        <v>#N/A</v>
      </c>
    </row>
    <row r="4353" spans="1:5" hidden="1" x14ac:dyDescent="0.3">
      <c r="A4353" t="e">
        <f ca="1">IF('Семипредметные наборы'!$H33 &gt;=Параметры!$A$2,"{"&amp;'Семипредметные наборы'!B33&amp;", "&amp;'Семипредметные наборы'!C33&amp;", "&amp;'Семипредметные наборы'!D33&amp;", "&amp;'Семипредметные наборы'!E33&amp;", "&amp;'Семипредметные наборы'!F33&amp;", "&amp;'Семипредметные наборы'!G33&amp;"}","")</f>
        <v>#N/A</v>
      </c>
      <c r="B4353" t="e">
        <f ca="1">IF('Семипредметные наборы'!$H33 &gt;=Параметры!$A$2,"{"&amp;'Семипредметные наборы'!A33&amp;"}","")</f>
        <v>#N/A</v>
      </c>
      <c r="C4353" t="e">
        <f ca="1">'Семипредметные наборы'!$H33/COUNT('Список покупок'!$A$2:$A$31)</f>
        <v>#N/A</v>
      </c>
      <c r="D4353" t="e">
        <f ca="1">'Семипредметные наборы'!$H33/INDIRECT(ADDRESS(MATCH(A4353,Таблицы!$AK$3:$AK$212)+1,7,,,Таблицы!$AK$1))</f>
        <v>#N/A</v>
      </c>
      <c r="E4353" s="5" t="e">
        <f t="shared" ca="1" si="67"/>
        <v>#N/A</v>
      </c>
    </row>
    <row r="4354" spans="1:5" hidden="1" x14ac:dyDescent="0.3">
      <c r="A4354" t="e">
        <f ca="1">IF('Семипредметные наборы'!$H34 &gt;=Параметры!$A$2,"{"&amp;'Семипредметные наборы'!B34&amp;", "&amp;'Семипредметные наборы'!C34&amp;", "&amp;'Семипредметные наборы'!D34&amp;", "&amp;'Семипредметные наборы'!E34&amp;", "&amp;'Семипредметные наборы'!F34&amp;", "&amp;'Семипредметные наборы'!G34&amp;"}","")</f>
        <v>#N/A</v>
      </c>
      <c r="B4354" t="e">
        <f ca="1">IF('Семипредметные наборы'!$H34 &gt;=Параметры!$A$2,"{"&amp;'Семипредметные наборы'!A34&amp;"}","")</f>
        <v>#N/A</v>
      </c>
      <c r="C4354" t="e">
        <f ca="1">'Семипредметные наборы'!$H34/COUNT('Список покупок'!$A$2:$A$31)</f>
        <v>#N/A</v>
      </c>
      <c r="D4354" t="e">
        <f ca="1">'Семипредметные наборы'!$H34/INDIRECT(ADDRESS(MATCH(A4354,Таблицы!$AK$3:$AK$212)+1,7,,,Таблицы!$AK$1))</f>
        <v>#N/A</v>
      </c>
      <c r="E4354" s="5" t="e">
        <f t="shared" ca="1" si="67"/>
        <v>#N/A</v>
      </c>
    </row>
    <row r="4355" spans="1:5" hidden="1" x14ac:dyDescent="0.3">
      <c r="A4355" t="e">
        <f ca="1">IF('Семипредметные наборы'!$H35 &gt;=Параметры!$A$2,"{"&amp;'Семипредметные наборы'!B35&amp;", "&amp;'Семипредметные наборы'!C35&amp;", "&amp;'Семипредметные наборы'!D35&amp;", "&amp;'Семипредметные наборы'!E35&amp;", "&amp;'Семипредметные наборы'!F35&amp;", "&amp;'Семипредметные наборы'!G35&amp;"}","")</f>
        <v>#N/A</v>
      </c>
      <c r="B4355" t="e">
        <f ca="1">IF('Семипредметные наборы'!$H35 &gt;=Параметры!$A$2,"{"&amp;'Семипредметные наборы'!A35&amp;"}","")</f>
        <v>#N/A</v>
      </c>
      <c r="C4355" t="e">
        <f ca="1">'Семипредметные наборы'!$H35/COUNT('Список покупок'!$A$2:$A$31)</f>
        <v>#N/A</v>
      </c>
      <c r="D4355" t="e">
        <f ca="1">'Семипредметные наборы'!$H35/INDIRECT(ADDRESS(MATCH(A4355,Таблицы!$AK$3:$AK$212)+1,7,,,Таблицы!$AK$1))</f>
        <v>#N/A</v>
      </c>
      <c r="E4355" s="5" t="e">
        <f t="shared" ca="1" si="67"/>
        <v>#N/A</v>
      </c>
    </row>
    <row r="4356" spans="1:5" hidden="1" x14ac:dyDescent="0.3">
      <c r="A4356" t="e">
        <f ca="1">IF('Семипредметные наборы'!$H36 &gt;=Параметры!$A$2,"{"&amp;'Семипредметные наборы'!B36&amp;", "&amp;'Семипредметные наборы'!C36&amp;", "&amp;'Семипредметные наборы'!D36&amp;", "&amp;'Семипредметные наборы'!E36&amp;", "&amp;'Семипредметные наборы'!F36&amp;", "&amp;'Семипредметные наборы'!G36&amp;"}","")</f>
        <v>#N/A</v>
      </c>
      <c r="B4356" t="e">
        <f ca="1">IF('Семипредметные наборы'!$H36 &gt;=Параметры!$A$2,"{"&amp;'Семипредметные наборы'!A36&amp;"}","")</f>
        <v>#N/A</v>
      </c>
      <c r="C4356" t="e">
        <f ca="1">'Семипредметные наборы'!$H36/COUNT('Список покупок'!$A$2:$A$31)</f>
        <v>#N/A</v>
      </c>
      <c r="D4356" t="e">
        <f ca="1">'Семипредметные наборы'!$H36/INDIRECT(ADDRESS(MATCH(A4356,Таблицы!$AK$3:$AK$212)+1,7,,,Таблицы!$AK$1))</f>
        <v>#N/A</v>
      </c>
      <c r="E4356" s="5" t="e">
        <f t="shared" ca="1" si="67"/>
        <v>#N/A</v>
      </c>
    </row>
    <row r="4357" spans="1:5" hidden="1" x14ac:dyDescent="0.3">
      <c r="A4357" t="e">
        <f ca="1">IF('Семипредметные наборы'!$H37 &gt;=Параметры!$A$2,"{"&amp;'Семипредметные наборы'!B37&amp;", "&amp;'Семипредметные наборы'!C37&amp;", "&amp;'Семипредметные наборы'!D37&amp;", "&amp;'Семипредметные наборы'!E37&amp;", "&amp;'Семипредметные наборы'!F37&amp;", "&amp;'Семипредметные наборы'!G37&amp;"}","")</f>
        <v>#N/A</v>
      </c>
      <c r="B4357" t="e">
        <f ca="1">IF('Семипредметные наборы'!$H37 &gt;=Параметры!$A$2,"{"&amp;'Семипредметные наборы'!A37&amp;"}","")</f>
        <v>#N/A</v>
      </c>
      <c r="C4357" t="e">
        <f ca="1">'Семипредметные наборы'!$H37/COUNT('Список покупок'!$A$2:$A$31)</f>
        <v>#N/A</v>
      </c>
      <c r="D4357" t="e">
        <f ca="1">'Семипредметные наборы'!$H37/INDIRECT(ADDRESS(MATCH(A4357,Таблицы!$AK$3:$AK$212)+1,7,,,Таблицы!$AK$1))</f>
        <v>#N/A</v>
      </c>
      <c r="E4357" s="5" t="e">
        <f t="shared" ref="E4357:E4420" ca="1" si="68">C4357*D4357</f>
        <v>#N/A</v>
      </c>
    </row>
    <row r="4358" spans="1:5" hidden="1" x14ac:dyDescent="0.3">
      <c r="A4358" t="e">
        <f ca="1">IF('Семипредметные наборы'!$H38 &gt;=Параметры!$A$2,"{"&amp;'Семипредметные наборы'!B38&amp;", "&amp;'Семипредметные наборы'!C38&amp;", "&amp;'Семипредметные наборы'!D38&amp;", "&amp;'Семипредметные наборы'!E38&amp;", "&amp;'Семипредметные наборы'!F38&amp;", "&amp;'Семипредметные наборы'!G38&amp;"}","")</f>
        <v>#N/A</v>
      </c>
      <c r="B4358" t="e">
        <f ca="1">IF('Семипредметные наборы'!$H38 &gt;=Параметры!$A$2,"{"&amp;'Семипредметные наборы'!A38&amp;"}","")</f>
        <v>#N/A</v>
      </c>
      <c r="C4358" t="e">
        <f ca="1">'Семипредметные наборы'!$H38/COUNT('Список покупок'!$A$2:$A$31)</f>
        <v>#N/A</v>
      </c>
      <c r="D4358" t="e">
        <f ca="1">'Семипредметные наборы'!$H38/INDIRECT(ADDRESS(MATCH(A4358,Таблицы!$AK$3:$AK$212)+1,7,,,Таблицы!$AK$1))</f>
        <v>#N/A</v>
      </c>
      <c r="E4358" s="5" t="e">
        <f t="shared" ca="1" si="68"/>
        <v>#N/A</v>
      </c>
    </row>
    <row r="4359" spans="1:5" hidden="1" x14ac:dyDescent="0.3">
      <c r="A4359" t="e">
        <f ca="1">IF('Семипредметные наборы'!$H39 &gt;=Параметры!$A$2,"{"&amp;'Семипредметные наборы'!B39&amp;", "&amp;'Семипредметные наборы'!C39&amp;", "&amp;'Семипредметные наборы'!D39&amp;", "&amp;'Семипредметные наборы'!E39&amp;", "&amp;'Семипредметные наборы'!F39&amp;", "&amp;'Семипредметные наборы'!G39&amp;"}","")</f>
        <v>#N/A</v>
      </c>
      <c r="B4359" t="e">
        <f ca="1">IF('Семипредметные наборы'!$H39 &gt;=Параметры!$A$2,"{"&amp;'Семипредметные наборы'!A39&amp;"}","")</f>
        <v>#N/A</v>
      </c>
      <c r="C4359" t="e">
        <f ca="1">'Семипредметные наборы'!$H39/COUNT('Список покупок'!$A$2:$A$31)</f>
        <v>#N/A</v>
      </c>
      <c r="D4359" t="e">
        <f ca="1">'Семипредметные наборы'!$H39/INDIRECT(ADDRESS(MATCH(A4359,Таблицы!$AK$3:$AK$212)+1,7,,,Таблицы!$AK$1))</f>
        <v>#N/A</v>
      </c>
      <c r="E4359" s="5" t="e">
        <f t="shared" ca="1" si="68"/>
        <v>#N/A</v>
      </c>
    </row>
    <row r="4360" spans="1:5" hidden="1" x14ac:dyDescent="0.3">
      <c r="A4360" t="e">
        <f ca="1">IF('Семипредметные наборы'!$H40 &gt;=Параметры!$A$2,"{"&amp;'Семипредметные наборы'!B40&amp;", "&amp;'Семипредметные наборы'!C40&amp;", "&amp;'Семипредметные наборы'!D40&amp;", "&amp;'Семипредметные наборы'!E40&amp;", "&amp;'Семипредметные наборы'!F40&amp;", "&amp;'Семипредметные наборы'!G40&amp;"}","")</f>
        <v>#N/A</v>
      </c>
      <c r="B4360" t="e">
        <f ca="1">IF('Семипредметные наборы'!$H40 &gt;=Параметры!$A$2,"{"&amp;'Семипредметные наборы'!A40&amp;"}","")</f>
        <v>#N/A</v>
      </c>
      <c r="C4360" t="e">
        <f ca="1">'Семипредметные наборы'!$H40/COUNT('Список покупок'!$A$2:$A$31)</f>
        <v>#N/A</v>
      </c>
      <c r="D4360" t="e">
        <f ca="1">'Семипредметные наборы'!$H40/INDIRECT(ADDRESS(MATCH(A4360,Таблицы!$AK$3:$AK$212)+1,7,,,Таблицы!$AK$1))</f>
        <v>#N/A</v>
      </c>
      <c r="E4360" s="5" t="e">
        <f t="shared" ca="1" si="68"/>
        <v>#N/A</v>
      </c>
    </row>
    <row r="4361" spans="1:5" hidden="1" x14ac:dyDescent="0.3">
      <c r="A4361" t="e">
        <f ca="1">IF('Семипредметные наборы'!$H41 &gt;=Параметры!$A$2,"{"&amp;'Семипредметные наборы'!B41&amp;", "&amp;'Семипредметные наборы'!C41&amp;", "&amp;'Семипредметные наборы'!D41&amp;", "&amp;'Семипредметные наборы'!E41&amp;", "&amp;'Семипредметные наборы'!F41&amp;", "&amp;'Семипредметные наборы'!G41&amp;"}","")</f>
        <v>#N/A</v>
      </c>
      <c r="B4361" t="e">
        <f ca="1">IF('Семипредметные наборы'!$H41 &gt;=Параметры!$A$2,"{"&amp;'Семипредметные наборы'!A41&amp;"}","")</f>
        <v>#N/A</v>
      </c>
      <c r="C4361" t="e">
        <f ca="1">'Семипредметные наборы'!$H41/COUNT('Список покупок'!$A$2:$A$31)</f>
        <v>#N/A</v>
      </c>
      <c r="D4361" t="e">
        <f ca="1">'Семипредметные наборы'!$H41/INDIRECT(ADDRESS(MATCH(A4361,Таблицы!$AK$3:$AK$212)+1,7,,,Таблицы!$AK$1))</f>
        <v>#N/A</v>
      </c>
      <c r="E4361" s="5" t="e">
        <f t="shared" ca="1" si="68"/>
        <v>#N/A</v>
      </c>
    </row>
    <row r="4362" spans="1:5" hidden="1" x14ac:dyDescent="0.3">
      <c r="A4362" t="e">
        <f ca="1">IF('Семипредметные наборы'!$H42 &gt;=Параметры!$A$2,"{"&amp;'Семипредметные наборы'!B42&amp;", "&amp;'Семипредметные наборы'!C42&amp;", "&amp;'Семипредметные наборы'!D42&amp;", "&amp;'Семипредметные наборы'!E42&amp;", "&amp;'Семипредметные наборы'!F42&amp;", "&amp;'Семипредметные наборы'!G42&amp;"}","")</f>
        <v>#N/A</v>
      </c>
      <c r="B4362" t="e">
        <f ca="1">IF('Семипредметные наборы'!$H42 &gt;=Параметры!$A$2,"{"&amp;'Семипредметные наборы'!A42&amp;"}","")</f>
        <v>#N/A</v>
      </c>
      <c r="C4362" t="e">
        <f ca="1">'Семипредметные наборы'!$H42/COUNT('Список покупок'!$A$2:$A$31)</f>
        <v>#N/A</v>
      </c>
      <c r="D4362" t="e">
        <f ca="1">'Семипредметные наборы'!$H42/INDIRECT(ADDRESS(MATCH(A4362,Таблицы!$AK$3:$AK$212)+1,7,,,Таблицы!$AK$1))</f>
        <v>#N/A</v>
      </c>
      <c r="E4362" s="5" t="e">
        <f t="shared" ca="1" si="68"/>
        <v>#N/A</v>
      </c>
    </row>
    <row r="4363" spans="1:5" hidden="1" x14ac:dyDescent="0.3">
      <c r="A4363" t="e">
        <f ca="1">IF('Семипредметные наборы'!$H43 &gt;=Параметры!$A$2,"{"&amp;'Семипредметные наборы'!B43&amp;", "&amp;'Семипредметные наборы'!C43&amp;", "&amp;'Семипредметные наборы'!D43&amp;", "&amp;'Семипредметные наборы'!E43&amp;", "&amp;'Семипредметные наборы'!F43&amp;", "&amp;'Семипредметные наборы'!G43&amp;"}","")</f>
        <v>#N/A</v>
      </c>
      <c r="B4363" t="e">
        <f ca="1">IF('Семипредметные наборы'!$H43 &gt;=Параметры!$A$2,"{"&amp;'Семипредметные наборы'!A43&amp;"}","")</f>
        <v>#N/A</v>
      </c>
      <c r="C4363" t="e">
        <f ca="1">'Семипредметные наборы'!$H43/COUNT('Список покупок'!$A$2:$A$31)</f>
        <v>#N/A</v>
      </c>
      <c r="D4363" t="e">
        <f ca="1">'Семипредметные наборы'!$H43/INDIRECT(ADDRESS(MATCH(A4363,Таблицы!$AK$3:$AK$212)+1,7,,,Таблицы!$AK$1))</f>
        <v>#N/A</v>
      </c>
      <c r="E4363" s="5" t="e">
        <f t="shared" ca="1" si="68"/>
        <v>#N/A</v>
      </c>
    </row>
    <row r="4364" spans="1:5" hidden="1" x14ac:dyDescent="0.3">
      <c r="A4364" t="e">
        <f ca="1">IF('Семипредметные наборы'!$H44 &gt;=Параметры!$A$2,"{"&amp;'Семипредметные наборы'!B44&amp;", "&amp;'Семипредметные наборы'!C44&amp;", "&amp;'Семипредметные наборы'!D44&amp;", "&amp;'Семипредметные наборы'!E44&amp;", "&amp;'Семипредметные наборы'!F44&amp;", "&amp;'Семипредметные наборы'!G44&amp;"}","")</f>
        <v>#N/A</v>
      </c>
      <c r="B4364" t="e">
        <f ca="1">IF('Семипредметные наборы'!$H44 &gt;=Параметры!$A$2,"{"&amp;'Семипредметные наборы'!A44&amp;"}","")</f>
        <v>#N/A</v>
      </c>
      <c r="C4364" t="e">
        <f ca="1">'Семипредметные наборы'!$H44/COUNT('Список покупок'!$A$2:$A$31)</f>
        <v>#N/A</v>
      </c>
      <c r="D4364" t="e">
        <f ca="1">'Семипредметные наборы'!$H44/INDIRECT(ADDRESS(MATCH(A4364,Таблицы!$AK$3:$AK$212)+1,7,,,Таблицы!$AK$1))</f>
        <v>#N/A</v>
      </c>
      <c r="E4364" s="5" t="e">
        <f t="shared" ca="1" si="68"/>
        <v>#N/A</v>
      </c>
    </row>
    <row r="4365" spans="1:5" hidden="1" x14ac:dyDescent="0.3">
      <c r="A4365" t="e">
        <f ca="1">IF('Семипредметные наборы'!$H45 &gt;=Параметры!$A$2,"{"&amp;'Семипредметные наборы'!B45&amp;", "&amp;'Семипредметные наборы'!C45&amp;", "&amp;'Семипредметные наборы'!D45&amp;", "&amp;'Семипредметные наборы'!E45&amp;", "&amp;'Семипредметные наборы'!F45&amp;", "&amp;'Семипредметные наборы'!G45&amp;"}","")</f>
        <v>#N/A</v>
      </c>
      <c r="B4365" t="e">
        <f ca="1">IF('Семипредметные наборы'!$H45 &gt;=Параметры!$A$2,"{"&amp;'Семипредметные наборы'!A45&amp;"}","")</f>
        <v>#N/A</v>
      </c>
      <c r="C4365" t="e">
        <f ca="1">'Семипредметные наборы'!$H45/COUNT('Список покупок'!$A$2:$A$31)</f>
        <v>#N/A</v>
      </c>
      <c r="D4365" t="e">
        <f ca="1">'Семипредметные наборы'!$H45/INDIRECT(ADDRESS(MATCH(A4365,Таблицы!$AK$3:$AK$212)+1,7,,,Таблицы!$AK$1))</f>
        <v>#N/A</v>
      </c>
      <c r="E4365" s="5" t="e">
        <f t="shared" ca="1" si="68"/>
        <v>#N/A</v>
      </c>
    </row>
    <row r="4366" spans="1:5" hidden="1" x14ac:dyDescent="0.3">
      <c r="A4366" t="e">
        <f ca="1">IF('Семипредметные наборы'!$H46 &gt;=Параметры!$A$2,"{"&amp;'Семипредметные наборы'!B46&amp;", "&amp;'Семипредметные наборы'!C46&amp;", "&amp;'Семипредметные наборы'!D46&amp;", "&amp;'Семипредметные наборы'!E46&amp;", "&amp;'Семипредметные наборы'!F46&amp;", "&amp;'Семипредметные наборы'!G46&amp;"}","")</f>
        <v>#N/A</v>
      </c>
      <c r="B4366" t="e">
        <f ca="1">IF('Семипредметные наборы'!$H46 &gt;=Параметры!$A$2,"{"&amp;'Семипредметные наборы'!A46&amp;"}","")</f>
        <v>#N/A</v>
      </c>
      <c r="C4366" t="e">
        <f ca="1">'Семипредметные наборы'!$H46/COUNT('Список покупок'!$A$2:$A$31)</f>
        <v>#N/A</v>
      </c>
      <c r="D4366" t="e">
        <f ca="1">'Семипредметные наборы'!$H46/INDIRECT(ADDRESS(MATCH(A4366,Таблицы!$AK$3:$AK$212)+1,7,,,Таблицы!$AK$1))</f>
        <v>#N/A</v>
      </c>
      <c r="E4366" s="5" t="e">
        <f t="shared" ca="1" si="68"/>
        <v>#N/A</v>
      </c>
    </row>
    <row r="4367" spans="1:5" hidden="1" x14ac:dyDescent="0.3">
      <c r="A4367" t="e">
        <f ca="1">IF('Семипредметные наборы'!$H47 &gt;=Параметры!$A$2,"{"&amp;'Семипредметные наборы'!B47&amp;", "&amp;'Семипредметные наборы'!C47&amp;", "&amp;'Семипредметные наборы'!D47&amp;", "&amp;'Семипредметные наборы'!E47&amp;", "&amp;'Семипредметные наборы'!F47&amp;", "&amp;'Семипредметные наборы'!G47&amp;"}","")</f>
        <v>#N/A</v>
      </c>
      <c r="B4367" t="e">
        <f ca="1">IF('Семипредметные наборы'!$H47 &gt;=Параметры!$A$2,"{"&amp;'Семипредметные наборы'!A47&amp;"}","")</f>
        <v>#N/A</v>
      </c>
      <c r="C4367" t="e">
        <f ca="1">'Семипредметные наборы'!$H47/COUNT('Список покупок'!$A$2:$A$31)</f>
        <v>#N/A</v>
      </c>
      <c r="D4367" t="e">
        <f ca="1">'Семипредметные наборы'!$H47/INDIRECT(ADDRESS(MATCH(A4367,Таблицы!$AK$3:$AK$212)+1,7,,,Таблицы!$AK$1))</f>
        <v>#N/A</v>
      </c>
      <c r="E4367" s="5" t="e">
        <f t="shared" ca="1" si="68"/>
        <v>#N/A</v>
      </c>
    </row>
    <row r="4368" spans="1:5" hidden="1" x14ac:dyDescent="0.3">
      <c r="A4368" t="e">
        <f ca="1">IF('Семипредметные наборы'!$H48 &gt;=Параметры!$A$2,"{"&amp;'Семипредметные наборы'!B48&amp;", "&amp;'Семипредметные наборы'!C48&amp;", "&amp;'Семипредметные наборы'!D48&amp;", "&amp;'Семипредметные наборы'!E48&amp;", "&amp;'Семипредметные наборы'!F48&amp;", "&amp;'Семипредметные наборы'!G48&amp;"}","")</f>
        <v>#N/A</v>
      </c>
      <c r="B4368" t="e">
        <f ca="1">IF('Семипредметные наборы'!$H48 &gt;=Параметры!$A$2,"{"&amp;'Семипредметные наборы'!A48&amp;"}","")</f>
        <v>#N/A</v>
      </c>
      <c r="C4368" t="e">
        <f ca="1">'Семипредметные наборы'!$H48/COUNT('Список покупок'!$A$2:$A$31)</f>
        <v>#N/A</v>
      </c>
      <c r="D4368" t="e">
        <f ca="1">'Семипредметные наборы'!$H48/INDIRECT(ADDRESS(MATCH(A4368,Таблицы!$AK$3:$AK$212)+1,7,,,Таблицы!$AK$1))</f>
        <v>#N/A</v>
      </c>
      <c r="E4368" s="5" t="e">
        <f t="shared" ca="1" si="68"/>
        <v>#N/A</v>
      </c>
    </row>
    <row r="4369" spans="1:5" hidden="1" x14ac:dyDescent="0.3">
      <c r="A4369" t="e">
        <f ca="1">IF('Семипредметные наборы'!$H49 &gt;=Параметры!$A$2,"{"&amp;'Семипредметные наборы'!B49&amp;", "&amp;'Семипредметные наборы'!C49&amp;", "&amp;'Семипредметные наборы'!D49&amp;", "&amp;'Семипредметные наборы'!E49&amp;", "&amp;'Семипредметные наборы'!F49&amp;", "&amp;'Семипредметные наборы'!G49&amp;"}","")</f>
        <v>#N/A</v>
      </c>
      <c r="B4369" t="e">
        <f ca="1">IF('Семипредметные наборы'!$H49 &gt;=Параметры!$A$2,"{"&amp;'Семипредметные наборы'!A49&amp;"}","")</f>
        <v>#N/A</v>
      </c>
      <c r="C4369" t="e">
        <f ca="1">'Семипредметные наборы'!$H49/COUNT('Список покупок'!$A$2:$A$31)</f>
        <v>#N/A</v>
      </c>
      <c r="D4369" t="e">
        <f ca="1">'Семипредметные наборы'!$H49/INDIRECT(ADDRESS(MATCH(A4369,Таблицы!$AK$3:$AK$212)+1,7,,,Таблицы!$AK$1))</f>
        <v>#N/A</v>
      </c>
      <c r="E4369" s="5" t="e">
        <f t="shared" ca="1" si="68"/>
        <v>#N/A</v>
      </c>
    </row>
    <row r="4370" spans="1:5" hidden="1" x14ac:dyDescent="0.3">
      <c r="A4370" t="e">
        <f ca="1">IF('Семипредметные наборы'!$H50 &gt;=Параметры!$A$2,"{"&amp;'Семипредметные наборы'!B50&amp;", "&amp;'Семипредметные наборы'!C50&amp;", "&amp;'Семипредметные наборы'!D50&amp;", "&amp;'Семипредметные наборы'!E50&amp;", "&amp;'Семипредметные наборы'!F50&amp;", "&amp;'Семипредметные наборы'!G50&amp;"}","")</f>
        <v>#N/A</v>
      </c>
      <c r="B4370" t="e">
        <f ca="1">IF('Семипредметные наборы'!$H50 &gt;=Параметры!$A$2,"{"&amp;'Семипредметные наборы'!A50&amp;"}","")</f>
        <v>#N/A</v>
      </c>
      <c r="C4370" t="e">
        <f ca="1">'Семипредметные наборы'!$H50/COUNT('Список покупок'!$A$2:$A$31)</f>
        <v>#N/A</v>
      </c>
      <c r="D4370" t="e">
        <f ca="1">'Семипредметные наборы'!$H50/INDIRECT(ADDRESS(MATCH(A4370,Таблицы!$AK$3:$AK$212)+1,7,,,Таблицы!$AK$1))</f>
        <v>#N/A</v>
      </c>
      <c r="E4370" s="5" t="e">
        <f t="shared" ca="1" si="68"/>
        <v>#N/A</v>
      </c>
    </row>
    <row r="4371" spans="1:5" hidden="1" x14ac:dyDescent="0.3">
      <c r="A4371" t="e">
        <f ca="1">IF('Семипредметные наборы'!$H51 &gt;=Параметры!$A$2,"{"&amp;'Семипредметные наборы'!B51&amp;", "&amp;'Семипредметные наборы'!C51&amp;", "&amp;'Семипредметные наборы'!D51&amp;", "&amp;'Семипредметные наборы'!E51&amp;", "&amp;'Семипредметные наборы'!F51&amp;", "&amp;'Семипредметные наборы'!G51&amp;"}","")</f>
        <v>#N/A</v>
      </c>
      <c r="B4371" t="e">
        <f ca="1">IF('Семипредметные наборы'!$H51 &gt;=Параметры!$A$2,"{"&amp;'Семипредметные наборы'!A51&amp;"}","")</f>
        <v>#N/A</v>
      </c>
      <c r="C4371" t="e">
        <f ca="1">'Семипредметные наборы'!$H51/COUNT('Список покупок'!$A$2:$A$31)</f>
        <v>#N/A</v>
      </c>
      <c r="D4371" t="e">
        <f ca="1">'Семипредметные наборы'!$H51/INDIRECT(ADDRESS(MATCH(A4371,Таблицы!$AK$3:$AK$212)+1,7,,,Таблицы!$AK$1))</f>
        <v>#N/A</v>
      </c>
      <c r="E4371" s="5" t="e">
        <f t="shared" ca="1" si="68"/>
        <v>#N/A</v>
      </c>
    </row>
    <row r="4372" spans="1:5" hidden="1" x14ac:dyDescent="0.3">
      <c r="A4372" t="e">
        <f ca="1">IF('Семипредметные наборы'!$H52 &gt;=Параметры!$A$2,"{"&amp;'Семипредметные наборы'!B52&amp;", "&amp;'Семипредметные наборы'!C52&amp;", "&amp;'Семипредметные наборы'!D52&amp;", "&amp;'Семипредметные наборы'!E52&amp;", "&amp;'Семипредметные наборы'!F52&amp;", "&amp;'Семипредметные наборы'!G52&amp;"}","")</f>
        <v>#N/A</v>
      </c>
      <c r="B4372" t="e">
        <f ca="1">IF('Семипредметные наборы'!$H52 &gt;=Параметры!$A$2,"{"&amp;'Семипредметные наборы'!A52&amp;"}","")</f>
        <v>#N/A</v>
      </c>
      <c r="C4372" t="e">
        <f ca="1">'Семипредметные наборы'!$H52/COUNT('Список покупок'!$A$2:$A$31)</f>
        <v>#N/A</v>
      </c>
      <c r="D4372" t="e">
        <f ca="1">'Семипредметные наборы'!$H52/INDIRECT(ADDRESS(MATCH(A4372,Таблицы!$AK$3:$AK$212)+1,7,,,Таблицы!$AK$1))</f>
        <v>#N/A</v>
      </c>
      <c r="E4372" s="5" t="e">
        <f t="shared" ca="1" si="68"/>
        <v>#N/A</v>
      </c>
    </row>
    <row r="4373" spans="1:5" hidden="1" x14ac:dyDescent="0.3">
      <c r="A4373" t="e">
        <f ca="1">IF('Семипредметные наборы'!$H53 &gt;=Параметры!$A$2,"{"&amp;'Семипредметные наборы'!B53&amp;", "&amp;'Семипредметные наборы'!C53&amp;", "&amp;'Семипредметные наборы'!D53&amp;", "&amp;'Семипредметные наборы'!E53&amp;", "&amp;'Семипредметные наборы'!F53&amp;", "&amp;'Семипредметные наборы'!G53&amp;"}","")</f>
        <v>#N/A</v>
      </c>
      <c r="B4373" t="e">
        <f ca="1">IF('Семипредметные наборы'!$H53 &gt;=Параметры!$A$2,"{"&amp;'Семипредметные наборы'!A53&amp;"}","")</f>
        <v>#N/A</v>
      </c>
      <c r="C4373" t="e">
        <f ca="1">'Семипредметные наборы'!$H53/COUNT('Список покупок'!$A$2:$A$31)</f>
        <v>#N/A</v>
      </c>
      <c r="D4373" t="e">
        <f ca="1">'Семипредметные наборы'!$H53/INDIRECT(ADDRESS(MATCH(A4373,Таблицы!$AK$3:$AK$212)+1,7,,,Таблицы!$AK$1))</f>
        <v>#N/A</v>
      </c>
      <c r="E4373" s="5" t="e">
        <f t="shared" ca="1" si="68"/>
        <v>#N/A</v>
      </c>
    </row>
    <row r="4374" spans="1:5" hidden="1" x14ac:dyDescent="0.3">
      <c r="A4374" t="e">
        <f ca="1">IF('Семипредметные наборы'!$H54 &gt;=Параметры!$A$2,"{"&amp;'Семипредметные наборы'!B54&amp;", "&amp;'Семипредметные наборы'!C54&amp;", "&amp;'Семипредметные наборы'!D54&amp;", "&amp;'Семипредметные наборы'!E54&amp;", "&amp;'Семипредметные наборы'!F54&amp;", "&amp;'Семипредметные наборы'!G54&amp;"}","")</f>
        <v>#N/A</v>
      </c>
      <c r="B4374" t="e">
        <f ca="1">IF('Семипредметные наборы'!$H54 &gt;=Параметры!$A$2,"{"&amp;'Семипредметные наборы'!A54&amp;"}","")</f>
        <v>#N/A</v>
      </c>
      <c r="C4374" t="e">
        <f ca="1">'Семипредметные наборы'!$H54/COUNT('Список покупок'!$A$2:$A$31)</f>
        <v>#N/A</v>
      </c>
      <c r="D4374" t="e">
        <f ca="1">'Семипредметные наборы'!$H54/INDIRECT(ADDRESS(MATCH(A4374,Таблицы!$AK$3:$AK$212)+1,7,,,Таблицы!$AK$1))</f>
        <v>#N/A</v>
      </c>
      <c r="E4374" s="5" t="e">
        <f t="shared" ca="1" si="68"/>
        <v>#N/A</v>
      </c>
    </row>
    <row r="4375" spans="1:5" hidden="1" x14ac:dyDescent="0.3">
      <c r="A4375" t="e">
        <f ca="1">IF('Семипредметные наборы'!$H55 &gt;=Параметры!$A$2,"{"&amp;'Семипредметные наборы'!B55&amp;", "&amp;'Семипредметные наборы'!C55&amp;", "&amp;'Семипредметные наборы'!D55&amp;", "&amp;'Семипредметные наборы'!E55&amp;", "&amp;'Семипредметные наборы'!F55&amp;", "&amp;'Семипредметные наборы'!G55&amp;"}","")</f>
        <v>#N/A</v>
      </c>
      <c r="B4375" t="e">
        <f ca="1">IF('Семипредметные наборы'!$H55 &gt;=Параметры!$A$2,"{"&amp;'Семипредметные наборы'!A55&amp;"}","")</f>
        <v>#N/A</v>
      </c>
      <c r="C4375" t="e">
        <f ca="1">'Семипредметные наборы'!$H55/COUNT('Список покупок'!$A$2:$A$31)</f>
        <v>#N/A</v>
      </c>
      <c r="D4375" t="e">
        <f ca="1">'Семипредметные наборы'!$H55/INDIRECT(ADDRESS(MATCH(A4375,Таблицы!$AK$3:$AK$212)+1,7,,,Таблицы!$AK$1))</f>
        <v>#N/A</v>
      </c>
      <c r="E4375" s="5" t="e">
        <f t="shared" ca="1" si="68"/>
        <v>#N/A</v>
      </c>
    </row>
    <row r="4376" spans="1:5" hidden="1" x14ac:dyDescent="0.3">
      <c r="A4376" t="e">
        <f ca="1">IF('Семипредметные наборы'!$H56 &gt;=Параметры!$A$2,"{"&amp;'Семипредметные наборы'!B56&amp;", "&amp;'Семипредметные наборы'!C56&amp;", "&amp;'Семипредметные наборы'!D56&amp;", "&amp;'Семипредметные наборы'!E56&amp;", "&amp;'Семипредметные наборы'!F56&amp;", "&amp;'Семипредметные наборы'!G56&amp;"}","")</f>
        <v>#N/A</v>
      </c>
      <c r="B4376" t="e">
        <f ca="1">IF('Семипредметные наборы'!$H56 &gt;=Параметры!$A$2,"{"&amp;'Семипредметные наборы'!A56&amp;"}","")</f>
        <v>#N/A</v>
      </c>
      <c r="C4376" t="e">
        <f ca="1">'Семипредметные наборы'!$H56/COUNT('Список покупок'!$A$2:$A$31)</f>
        <v>#N/A</v>
      </c>
      <c r="D4376" t="e">
        <f ca="1">'Семипредметные наборы'!$H56/INDIRECT(ADDRESS(MATCH(A4376,Таблицы!$AK$3:$AK$212)+1,7,,,Таблицы!$AK$1))</f>
        <v>#N/A</v>
      </c>
      <c r="E4376" s="5" t="e">
        <f t="shared" ca="1" si="68"/>
        <v>#N/A</v>
      </c>
    </row>
    <row r="4377" spans="1:5" hidden="1" x14ac:dyDescent="0.3">
      <c r="A4377" t="e">
        <f ca="1">IF('Семипредметные наборы'!$H57 &gt;=Параметры!$A$2,"{"&amp;'Семипредметные наборы'!B57&amp;", "&amp;'Семипредметные наборы'!C57&amp;", "&amp;'Семипредметные наборы'!D57&amp;", "&amp;'Семипредметные наборы'!E57&amp;", "&amp;'Семипредметные наборы'!F57&amp;", "&amp;'Семипредметные наборы'!G57&amp;"}","")</f>
        <v>#N/A</v>
      </c>
      <c r="B4377" t="e">
        <f ca="1">IF('Семипредметные наборы'!$H57 &gt;=Параметры!$A$2,"{"&amp;'Семипредметные наборы'!A57&amp;"}","")</f>
        <v>#N/A</v>
      </c>
      <c r="C4377" t="e">
        <f ca="1">'Семипредметные наборы'!$H57/COUNT('Список покупок'!$A$2:$A$31)</f>
        <v>#N/A</v>
      </c>
      <c r="D4377" t="e">
        <f ca="1">'Семипредметные наборы'!$H57/INDIRECT(ADDRESS(MATCH(A4377,Таблицы!$AK$3:$AK$212)+1,7,,,Таблицы!$AK$1))</f>
        <v>#N/A</v>
      </c>
      <c r="E4377" s="5" t="e">
        <f t="shared" ca="1" si="68"/>
        <v>#N/A</v>
      </c>
    </row>
    <row r="4378" spans="1:5" hidden="1" x14ac:dyDescent="0.3">
      <c r="A4378" t="e">
        <f ca="1">IF('Семипредметные наборы'!$H58 &gt;=Параметры!$A$2,"{"&amp;'Семипредметные наборы'!B58&amp;", "&amp;'Семипредметные наборы'!C58&amp;", "&amp;'Семипредметные наборы'!D58&amp;", "&amp;'Семипредметные наборы'!E58&amp;", "&amp;'Семипредметные наборы'!F58&amp;", "&amp;'Семипредметные наборы'!G58&amp;"}","")</f>
        <v>#N/A</v>
      </c>
      <c r="B4378" t="e">
        <f ca="1">IF('Семипредметные наборы'!$H58 &gt;=Параметры!$A$2,"{"&amp;'Семипредметные наборы'!A58&amp;"}","")</f>
        <v>#N/A</v>
      </c>
      <c r="C4378" t="e">
        <f ca="1">'Семипредметные наборы'!$H58/COUNT('Список покупок'!$A$2:$A$31)</f>
        <v>#N/A</v>
      </c>
      <c r="D4378" t="e">
        <f ca="1">'Семипредметные наборы'!$H58/INDIRECT(ADDRESS(MATCH(A4378,Таблицы!$AK$3:$AK$212)+1,7,,,Таблицы!$AK$1))</f>
        <v>#N/A</v>
      </c>
      <c r="E4378" s="5" t="e">
        <f t="shared" ca="1" si="68"/>
        <v>#N/A</v>
      </c>
    </row>
    <row r="4379" spans="1:5" hidden="1" x14ac:dyDescent="0.3">
      <c r="A4379" t="e">
        <f ca="1">IF('Семипредметные наборы'!$H59 &gt;=Параметры!$A$2,"{"&amp;'Семипредметные наборы'!B59&amp;", "&amp;'Семипредметные наборы'!C59&amp;", "&amp;'Семипредметные наборы'!D59&amp;", "&amp;'Семипредметные наборы'!E59&amp;", "&amp;'Семипредметные наборы'!F59&amp;", "&amp;'Семипредметные наборы'!G59&amp;"}","")</f>
        <v>#N/A</v>
      </c>
      <c r="B4379" t="e">
        <f ca="1">IF('Семипредметные наборы'!$H59 &gt;=Параметры!$A$2,"{"&amp;'Семипредметные наборы'!A59&amp;"}","")</f>
        <v>#N/A</v>
      </c>
      <c r="C4379" t="e">
        <f ca="1">'Семипредметные наборы'!$H59/COUNT('Список покупок'!$A$2:$A$31)</f>
        <v>#N/A</v>
      </c>
      <c r="D4379" t="e">
        <f ca="1">'Семипредметные наборы'!$H59/INDIRECT(ADDRESS(MATCH(A4379,Таблицы!$AK$3:$AK$212)+1,7,,,Таблицы!$AK$1))</f>
        <v>#N/A</v>
      </c>
      <c r="E4379" s="5" t="e">
        <f t="shared" ca="1" si="68"/>
        <v>#N/A</v>
      </c>
    </row>
    <row r="4380" spans="1:5" hidden="1" x14ac:dyDescent="0.3">
      <c r="A4380" t="e">
        <f ca="1">IF('Семипредметные наборы'!$H60 &gt;=Параметры!$A$2,"{"&amp;'Семипредметные наборы'!B60&amp;", "&amp;'Семипредметные наборы'!C60&amp;", "&amp;'Семипредметные наборы'!D60&amp;", "&amp;'Семипредметные наборы'!E60&amp;", "&amp;'Семипредметные наборы'!F60&amp;", "&amp;'Семипредметные наборы'!G60&amp;"}","")</f>
        <v>#N/A</v>
      </c>
      <c r="B4380" t="e">
        <f ca="1">IF('Семипредметные наборы'!$H60 &gt;=Параметры!$A$2,"{"&amp;'Семипредметные наборы'!A60&amp;"}","")</f>
        <v>#N/A</v>
      </c>
      <c r="C4380" t="e">
        <f ca="1">'Семипредметные наборы'!$H60/COUNT('Список покупок'!$A$2:$A$31)</f>
        <v>#N/A</v>
      </c>
      <c r="D4380" t="e">
        <f ca="1">'Семипредметные наборы'!$H60/INDIRECT(ADDRESS(MATCH(A4380,Таблицы!$AK$3:$AK$212)+1,7,,,Таблицы!$AK$1))</f>
        <v>#N/A</v>
      </c>
      <c r="E4380" s="5" t="e">
        <f t="shared" ca="1" si="68"/>
        <v>#N/A</v>
      </c>
    </row>
    <row r="4381" spans="1:5" hidden="1" x14ac:dyDescent="0.3">
      <c r="A4381" t="e">
        <f ca="1">IF('Семипредметные наборы'!$H61 &gt;=Параметры!$A$2,"{"&amp;'Семипредметные наборы'!B61&amp;", "&amp;'Семипредметные наборы'!C61&amp;", "&amp;'Семипредметные наборы'!D61&amp;", "&amp;'Семипредметные наборы'!E61&amp;", "&amp;'Семипредметные наборы'!F61&amp;", "&amp;'Семипредметные наборы'!G61&amp;"}","")</f>
        <v>#N/A</v>
      </c>
      <c r="B4381" t="e">
        <f ca="1">IF('Семипредметные наборы'!$H61 &gt;=Параметры!$A$2,"{"&amp;'Семипредметные наборы'!A61&amp;"}","")</f>
        <v>#N/A</v>
      </c>
      <c r="C4381" t="e">
        <f ca="1">'Семипредметные наборы'!$H61/COUNT('Список покупок'!$A$2:$A$31)</f>
        <v>#N/A</v>
      </c>
      <c r="D4381" t="e">
        <f ca="1">'Семипредметные наборы'!$H61/INDIRECT(ADDRESS(MATCH(A4381,Таблицы!$AK$3:$AK$212)+1,7,,,Таблицы!$AK$1))</f>
        <v>#N/A</v>
      </c>
      <c r="E4381" s="5" t="e">
        <f t="shared" ca="1" si="68"/>
        <v>#N/A</v>
      </c>
    </row>
    <row r="4382" spans="1:5" hidden="1" x14ac:dyDescent="0.3">
      <c r="A4382" t="e">
        <f ca="1">IF('Семипредметные наборы'!$H62 &gt;=Параметры!$A$2,"{"&amp;'Семипредметные наборы'!B62&amp;", "&amp;'Семипредметные наборы'!C62&amp;", "&amp;'Семипредметные наборы'!D62&amp;", "&amp;'Семипредметные наборы'!E62&amp;", "&amp;'Семипредметные наборы'!F62&amp;", "&amp;'Семипредметные наборы'!G62&amp;"}","")</f>
        <v>#N/A</v>
      </c>
      <c r="B4382" t="e">
        <f ca="1">IF('Семипредметные наборы'!$H62 &gt;=Параметры!$A$2,"{"&amp;'Семипредметные наборы'!A62&amp;"}","")</f>
        <v>#N/A</v>
      </c>
      <c r="C4382" t="e">
        <f ca="1">'Семипредметные наборы'!$H62/COUNT('Список покупок'!$A$2:$A$31)</f>
        <v>#N/A</v>
      </c>
      <c r="D4382" t="e">
        <f ca="1">'Семипредметные наборы'!$H62/INDIRECT(ADDRESS(MATCH(A4382,Таблицы!$AK$3:$AK$212)+1,7,,,Таблицы!$AK$1))</f>
        <v>#N/A</v>
      </c>
      <c r="E4382" s="5" t="e">
        <f t="shared" ca="1" si="68"/>
        <v>#N/A</v>
      </c>
    </row>
    <row r="4383" spans="1:5" hidden="1" x14ac:dyDescent="0.3">
      <c r="A4383" t="e">
        <f ca="1">IF('Семипредметные наборы'!$H63 &gt;=Параметры!$A$2,"{"&amp;'Семипредметные наборы'!B63&amp;", "&amp;'Семипредметные наборы'!C63&amp;", "&amp;'Семипредметные наборы'!D63&amp;", "&amp;'Семипредметные наборы'!E63&amp;", "&amp;'Семипредметные наборы'!F63&amp;", "&amp;'Семипредметные наборы'!G63&amp;"}","")</f>
        <v>#N/A</v>
      </c>
      <c r="B4383" t="e">
        <f ca="1">IF('Семипредметные наборы'!$H63 &gt;=Параметры!$A$2,"{"&amp;'Семипредметные наборы'!A63&amp;"}","")</f>
        <v>#N/A</v>
      </c>
      <c r="C4383" t="e">
        <f ca="1">'Семипредметные наборы'!$H63/COUNT('Список покупок'!$A$2:$A$31)</f>
        <v>#N/A</v>
      </c>
      <c r="D4383" t="e">
        <f ca="1">'Семипредметные наборы'!$H63/INDIRECT(ADDRESS(MATCH(A4383,Таблицы!$AK$3:$AK$212)+1,7,,,Таблицы!$AK$1))</f>
        <v>#N/A</v>
      </c>
      <c r="E4383" s="5" t="e">
        <f t="shared" ca="1" si="68"/>
        <v>#N/A</v>
      </c>
    </row>
    <row r="4384" spans="1:5" hidden="1" x14ac:dyDescent="0.3">
      <c r="A4384" t="e">
        <f ca="1">IF('Семипредметные наборы'!$H64 &gt;=Параметры!$A$2,"{"&amp;'Семипредметные наборы'!B64&amp;", "&amp;'Семипредметные наборы'!C64&amp;", "&amp;'Семипредметные наборы'!D64&amp;", "&amp;'Семипредметные наборы'!E64&amp;", "&amp;'Семипредметные наборы'!F64&amp;", "&amp;'Семипредметные наборы'!G64&amp;"}","")</f>
        <v>#N/A</v>
      </c>
      <c r="B4384" t="e">
        <f ca="1">IF('Семипредметные наборы'!$H64 &gt;=Параметры!$A$2,"{"&amp;'Семипредметные наборы'!A64&amp;"}","")</f>
        <v>#N/A</v>
      </c>
      <c r="C4384" t="e">
        <f ca="1">'Семипредметные наборы'!$H64/COUNT('Список покупок'!$A$2:$A$31)</f>
        <v>#N/A</v>
      </c>
      <c r="D4384" t="e">
        <f ca="1">'Семипредметные наборы'!$H64/INDIRECT(ADDRESS(MATCH(A4384,Таблицы!$AK$3:$AK$212)+1,7,,,Таблицы!$AK$1))</f>
        <v>#N/A</v>
      </c>
      <c r="E4384" s="5" t="e">
        <f t="shared" ca="1" si="68"/>
        <v>#N/A</v>
      </c>
    </row>
    <row r="4385" spans="1:5" hidden="1" x14ac:dyDescent="0.3">
      <c r="A4385" t="e">
        <f ca="1">IF('Семипредметные наборы'!$H65 &gt;=Параметры!$A$2,"{"&amp;'Семипредметные наборы'!B65&amp;", "&amp;'Семипредметные наборы'!C65&amp;", "&amp;'Семипредметные наборы'!D65&amp;", "&amp;'Семипредметные наборы'!E65&amp;", "&amp;'Семипредметные наборы'!F65&amp;", "&amp;'Семипредметные наборы'!G65&amp;"}","")</f>
        <v>#N/A</v>
      </c>
      <c r="B4385" t="e">
        <f ca="1">IF('Семипредметные наборы'!$H65 &gt;=Параметры!$A$2,"{"&amp;'Семипредметные наборы'!A65&amp;"}","")</f>
        <v>#N/A</v>
      </c>
      <c r="C4385" t="e">
        <f ca="1">'Семипредметные наборы'!$H65/COUNT('Список покупок'!$A$2:$A$31)</f>
        <v>#N/A</v>
      </c>
      <c r="D4385" t="e">
        <f ca="1">'Семипредметные наборы'!$H65/INDIRECT(ADDRESS(MATCH(A4385,Таблицы!$AK$3:$AK$212)+1,7,,,Таблицы!$AK$1))</f>
        <v>#N/A</v>
      </c>
      <c r="E4385" s="5" t="e">
        <f t="shared" ca="1" si="68"/>
        <v>#N/A</v>
      </c>
    </row>
    <row r="4386" spans="1:5" hidden="1" x14ac:dyDescent="0.3">
      <c r="A4386" t="e">
        <f ca="1">IF('Семипредметные наборы'!$H66 &gt;=Параметры!$A$2,"{"&amp;'Семипредметные наборы'!B66&amp;", "&amp;'Семипредметные наборы'!C66&amp;", "&amp;'Семипредметные наборы'!D66&amp;", "&amp;'Семипредметные наборы'!E66&amp;", "&amp;'Семипредметные наборы'!F66&amp;", "&amp;'Семипредметные наборы'!G66&amp;"}","")</f>
        <v>#N/A</v>
      </c>
      <c r="B4386" t="e">
        <f ca="1">IF('Семипредметные наборы'!$H66 &gt;=Параметры!$A$2,"{"&amp;'Семипредметные наборы'!A66&amp;"}","")</f>
        <v>#N/A</v>
      </c>
      <c r="C4386" t="e">
        <f ca="1">'Семипредметные наборы'!$H66/COUNT('Список покупок'!$A$2:$A$31)</f>
        <v>#N/A</v>
      </c>
      <c r="D4386" t="e">
        <f ca="1">'Семипредметные наборы'!$H66/INDIRECT(ADDRESS(MATCH(A4386,Таблицы!$AK$3:$AK$212)+1,7,,,Таблицы!$AK$1))</f>
        <v>#N/A</v>
      </c>
      <c r="E4386" s="5" t="e">
        <f t="shared" ca="1" si="68"/>
        <v>#N/A</v>
      </c>
    </row>
    <row r="4387" spans="1:5" hidden="1" x14ac:dyDescent="0.3">
      <c r="A4387" t="e">
        <f ca="1">IF('Семипредметные наборы'!$H67 &gt;=Параметры!$A$2,"{"&amp;'Семипредметные наборы'!B67&amp;", "&amp;'Семипредметные наборы'!C67&amp;", "&amp;'Семипредметные наборы'!D67&amp;", "&amp;'Семипредметные наборы'!E67&amp;", "&amp;'Семипредметные наборы'!F67&amp;", "&amp;'Семипредметные наборы'!G67&amp;"}","")</f>
        <v>#N/A</v>
      </c>
      <c r="B4387" t="e">
        <f ca="1">IF('Семипредметные наборы'!$H67 &gt;=Параметры!$A$2,"{"&amp;'Семипредметные наборы'!A67&amp;"}","")</f>
        <v>#N/A</v>
      </c>
      <c r="C4387" t="e">
        <f ca="1">'Семипредметные наборы'!$H67/COUNT('Список покупок'!$A$2:$A$31)</f>
        <v>#N/A</v>
      </c>
      <c r="D4387" t="e">
        <f ca="1">'Семипредметные наборы'!$H67/INDIRECT(ADDRESS(MATCH(A4387,Таблицы!$AK$3:$AK$212)+1,7,,,Таблицы!$AK$1))</f>
        <v>#N/A</v>
      </c>
      <c r="E4387" s="5" t="e">
        <f t="shared" ca="1" si="68"/>
        <v>#N/A</v>
      </c>
    </row>
    <row r="4388" spans="1:5" hidden="1" x14ac:dyDescent="0.3">
      <c r="A4388" t="e">
        <f ca="1">IF('Семипредметные наборы'!$H68 &gt;=Параметры!$A$2,"{"&amp;'Семипредметные наборы'!B68&amp;", "&amp;'Семипредметные наборы'!C68&amp;", "&amp;'Семипредметные наборы'!D68&amp;", "&amp;'Семипредметные наборы'!E68&amp;", "&amp;'Семипредметные наборы'!F68&amp;", "&amp;'Семипредметные наборы'!G68&amp;"}","")</f>
        <v>#N/A</v>
      </c>
      <c r="B4388" t="e">
        <f ca="1">IF('Семипредметные наборы'!$H68 &gt;=Параметры!$A$2,"{"&amp;'Семипредметные наборы'!A68&amp;"}","")</f>
        <v>#N/A</v>
      </c>
      <c r="C4388" t="e">
        <f ca="1">'Семипредметные наборы'!$H68/COUNT('Список покупок'!$A$2:$A$31)</f>
        <v>#N/A</v>
      </c>
      <c r="D4388" t="e">
        <f ca="1">'Семипредметные наборы'!$H68/INDIRECT(ADDRESS(MATCH(A4388,Таблицы!$AK$3:$AK$212)+1,7,,,Таблицы!$AK$1))</f>
        <v>#N/A</v>
      </c>
      <c r="E4388" s="5" t="e">
        <f t="shared" ca="1" si="68"/>
        <v>#N/A</v>
      </c>
    </row>
    <row r="4389" spans="1:5" hidden="1" x14ac:dyDescent="0.3">
      <c r="A4389" t="e">
        <f ca="1">IF('Семипредметные наборы'!$H69 &gt;=Параметры!$A$2,"{"&amp;'Семипредметные наборы'!B69&amp;", "&amp;'Семипредметные наборы'!C69&amp;", "&amp;'Семипредметные наборы'!D69&amp;", "&amp;'Семипредметные наборы'!E69&amp;", "&amp;'Семипредметные наборы'!F69&amp;", "&amp;'Семипредметные наборы'!G69&amp;"}","")</f>
        <v>#N/A</v>
      </c>
      <c r="B4389" t="e">
        <f ca="1">IF('Семипредметные наборы'!$H69 &gt;=Параметры!$A$2,"{"&amp;'Семипредметные наборы'!A69&amp;"}","")</f>
        <v>#N/A</v>
      </c>
      <c r="C4389" t="e">
        <f ca="1">'Семипредметные наборы'!$H69/COUNT('Список покупок'!$A$2:$A$31)</f>
        <v>#N/A</v>
      </c>
      <c r="D4389" t="e">
        <f ca="1">'Семипредметные наборы'!$H69/INDIRECT(ADDRESS(MATCH(A4389,Таблицы!$AK$3:$AK$212)+1,7,,,Таблицы!$AK$1))</f>
        <v>#N/A</v>
      </c>
      <c r="E4389" s="5" t="e">
        <f t="shared" ca="1" si="68"/>
        <v>#N/A</v>
      </c>
    </row>
    <row r="4390" spans="1:5" hidden="1" x14ac:dyDescent="0.3">
      <c r="A4390" t="e">
        <f ca="1">IF('Семипредметные наборы'!$H70 &gt;=Параметры!$A$2,"{"&amp;'Семипредметные наборы'!B70&amp;", "&amp;'Семипредметные наборы'!C70&amp;", "&amp;'Семипредметные наборы'!D70&amp;", "&amp;'Семипредметные наборы'!E70&amp;", "&amp;'Семипредметные наборы'!F70&amp;", "&amp;'Семипредметные наборы'!G70&amp;"}","")</f>
        <v>#N/A</v>
      </c>
      <c r="B4390" t="e">
        <f ca="1">IF('Семипредметные наборы'!$H70 &gt;=Параметры!$A$2,"{"&amp;'Семипредметные наборы'!A70&amp;"}","")</f>
        <v>#N/A</v>
      </c>
      <c r="C4390" t="e">
        <f ca="1">'Семипредметные наборы'!$H70/COUNT('Список покупок'!$A$2:$A$31)</f>
        <v>#N/A</v>
      </c>
      <c r="D4390" t="e">
        <f ca="1">'Семипредметные наборы'!$H70/INDIRECT(ADDRESS(MATCH(A4390,Таблицы!$AK$3:$AK$212)+1,7,,,Таблицы!$AK$1))</f>
        <v>#N/A</v>
      </c>
      <c r="E4390" s="5" t="e">
        <f t="shared" ca="1" si="68"/>
        <v>#N/A</v>
      </c>
    </row>
    <row r="4391" spans="1:5" hidden="1" x14ac:dyDescent="0.3">
      <c r="A4391" t="e">
        <f ca="1">IF('Семипредметные наборы'!$H71 &gt;=Параметры!$A$2,"{"&amp;'Семипредметные наборы'!B71&amp;", "&amp;'Семипредметные наборы'!C71&amp;", "&amp;'Семипредметные наборы'!D71&amp;", "&amp;'Семипредметные наборы'!E71&amp;", "&amp;'Семипредметные наборы'!F71&amp;", "&amp;'Семипредметные наборы'!G71&amp;"}","")</f>
        <v>#N/A</v>
      </c>
      <c r="B4391" t="e">
        <f ca="1">IF('Семипредметные наборы'!$H71 &gt;=Параметры!$A$2,"{"&amp;'Семипредметные наборы'!A71&amp;"}","")</f>
        <v>#N/A</v>
      </c>
      <c r="C4391" t="e">
        <f ca="1">'Семипредметные наборы'!$H71/COUNT('Список покупок'!$A$2:$A$31)</f>
        <v>#N/A</v>
      </c>
      <c r="D4391" t="e">
        <f ca="1">'Семипредметные наборы'!$H71/INDIRECT(ADDRESS(MATCH(A4391,Таблицы!$AK$3:$AK$212)+1,7,,,Таблицы!$AK$1))</f>
        <v>#N/A</v>
      </c>
      <c r="E4391" s="5" t="e">
        <f t="shared" ca="1" si="68"/>
        <v>#N/A</v>
      </c>
    </row>
    <row r="4392" spans="1:5" hidden="1" x14ac:dyDescent="0.3">
      <c r="A4392" t="e">
        <f ca="1">IF('Семипредметные наборы'!$H72 &gt;=Параметры!$A$2,"{"&amp;'Семипредметные наборы'!B72&amp;", "&amp;'Семипредметные наборы'!C72&amp;", "&amp;'Семипредметные наборы'!D72&amp;", "&amp;'Семипредметные наборы'!E72&amp;", "&amp;'Семипредметные наборы'!F72&amp;", "&amp;'Семипредметные наборы'!G72&amp;"}","")</f>
        <v>#N/A</v>
      </c>
      <c r="B4392" t="e">
        <f ca="1">IF('Семипредметные наборы'!$H72 &gt;=Параметры!$A$2,"{"&amp;'Семипредметные наборы'!A72&amp;"}","")</f>
        <v>#N/A</v>
      </c>
      <c r="C4392" t="e">
        <f ca="1">'Семипредметные наборы'!$H72/COUNT('Список покупок'!$A$2:$A$31)</f>
        <v>#N/A</v>
      </c>
      <c r="D4392" t="e">
        <f ca="1">'Семипредметные наборы'!$H72/INDIRECT(ADDRESS(MATCH(A4392,Таблицы!$AK$3:$AK$212)+1,7,,,Таблицы!$AK$1))</f>
        <v>#N/A</v>
      </c>
      <c r="E4392" s="5" t="e">
        <f t="shared" ca="1" si="68"/>
        <v>#N/A</v>
      </c>
    </row>
    <row r="4393" spans="1:5" hidden="1" x14ac:dyDescent="0.3">
      <c r="A4393" t="e">
        <f ca="1">IF('Семипредметные наборы'!$H73 &gt;=Параметры!$A$2,"{"&amp;'Семипредметные наборы'!B73&amp;", "&amp;'Семипредметные наборы'!C73&amp;", "&amp;'Семипредметные наборы'!D73&amp;", "&amp;'Семипредметные наборы'!E73&amp;", "&amp;'Семипредметные наборы'!F73&amp;", "&amp;'Семипредметные наборы'!G73&amp;"}","")</f>
        <v>#N/A</v>
      </c>
      <c r="B4393" t="e">
        <f ca="1">IF('Семипредметные наборы'!$H73 &gt;=Параметры!$A$2,"{"&amp;'Семипредметные наборы'!A73&amp;"}","")</f>
        <v>#N/A</v>
      </c>
      <c r="C4393" t="e">
        <f ca="1">'Семипредметные наборы'!$H73/COUNT('Список покупок'!$A$2:$A$31)</f>
        <v>#N/A</v>
      </c>
      <c r="D4393" t="e">
        <f ca="1">'Семипредметные наборы'!$H73/INDIRECT(ADDRESS(MATCH(A4393,Таблицы!$AK$3:$AK$212)+1,7,,,Таблицы!$AK$1))</f>
        <v>#N/A</v>
      </c>
      <c r="E4393" s="5" t="e">
        <f t="shared" ca="1" si="68"/>
        <v>#N/A</v>
      </c>
    </row>
    <row r="4394" spans="1:5" hidden="1" x14ac:dyDescent="0.3">
      <c r="A4394" t="e">
        <f ca="1">IF('Семипредметные наборы'!$H74 &gt;=Параметры!$A$2,"{"&amp;'Семипредметные наборы'!B74&amp;", "&amp;'Семипредметные наборы'!C74&amp;", "&amp;'Семипредметные наборы'!D74&amp;", "&amp;'Семипредметные наборы'!E74&amp;", "&amp;'Семипредметные наборы'!F74&amp;", "&amp;'Семипредметные наборы'!G74&amp;"}","")</f>
        <v>#N/A</v>
      </c>
      <c r="B4394" t="e">
        <f ca="1">IF('Семипредметные наборы'!$H74 &gt;=Параметры!$A$2,"{"&amp;'Семипредметные наборы'!A74&amp;"}","")</f>
        <v>#N/A</v>
      </c>
      <c r="C4394" t="e">
        <f ca="1">'Семипредметные наборы'!$H74/COUNT('Список покупок'!$A$2:$A$31)</f>
        <v>#N/A</v>
      </c>
      <c r="D4394" t="e">
        <f ca="1">'Семипредметные наборы'!$H74/INDIRECT(ADDRESS(MATCH(A4394,Таблицы!$AK$3:$AK$212)+1,7,,,Таблицы!$AK$1))</f>
        <v>#N/A</v>
      </c>
      <c r="E4394" s="5" t="e">
        <f t="shared" ca="1" si="68"/>
        <v>#N/A</v>
      </c>
    </row>
    <row r="4395" spans="1:5" hidden="1" x14ac:dyDescent="0.3">
      <c r="A4395" t="e">
        <f ca="1">IF('Семипредметные наборы'!$H75 &gt;=Параметры!$A$2,"{"&amp;'Семипредметные наборы'!B75&amp;", "&amp;'Семипредметные наборы'!C75&amp;", "&amp;'Семипредметные наборы'!D75&amp;", "&amp;'Семипредметные наборы'!E75&amp;", "&amp;'Семипредметные наборы'!F75&amp;", "&amp;'Семипредметные наборы'!G75&amp;"}","")</f>
        <v>#N/A</v>
      </c>
      <c r="B4395" t="e">
        <f ca="1">IF('Семипредметные наборы'!$H75 &gt;=Параметры!$A$2,"{"&amp;'Семипредметные наборы'!A75&amp;"}","")</f>
        <v>#N/A</v>
      </c>
      <c r="C4395" t="e">
        <f ca="1">'Семипредметные наборы'!$H75/COUNT('Список покупок'!$A$2:$A$31)</f>
        <v>#N/A</v>
      </c>
      <c r="D4395" t="e">
        <f ca="1">'Семипредметные наборы'!$H75/INDIRECT(ADDRESS(MATCH(A4395,Таблицы!$AK$3:$AK$212)+1,7,,,Таблицы!$AK$1))</f>
        <v>#N/A</v>
      </c>
      <c r="E4395" s="5" t="e">
        <f t="shared" ca="1" si="68"/>
        <v>#N/A</v>
      </c>
    </row>
    <row r="4396" spans="1:5" hidden="1" x14ac:dyDescent="0.3">
      <c r="A4396" t="e">
        <f ca="1">IF('Семипредметные наборы'!$H76 &gt;=Параметры!$A$2,"{"&amp;'Семипредметные наборы'!B76&amp;", "&amp;'Семипредметные наборы'!C76&amp;", "&amp;'Семипредметные наборы'!D76&amp;", "&amp;'Семипредметные наборы'!E76&amp;", "&amp;'Семипредметные наборы'!F76&amp;", "&amp;'Семипредметные наборы'!G76&amp;"}","")</f>
        <v>#N/A</v>
      </c>
      <c r="B4396" t="e">
        <f ca="1">IF('Семипредметные наборы'!$H76 &gt;=Параметры!$A$2,"{"&amp;'Семипредметные наборы'!A76&amp;"}","")</f>
        <v>#N/A</v>
      </c>
      <c r="C4396" t="e">
        <f ca="1">'Семипредметные наборы'!$H76/COUNT('Список покупок'!$A$2:$A$31)</f>
        <v>#N/A</v>
      </c>
      <c r="D4396" t="e">
        <f ca="1">'Семипредметные наборы'!$H76/INDIRECT(ADDRESS(MATCH(A4396,Таблицы!$AK$3:$AK$212)+1,7,,,Таблицы!$AK$1))</f>
        <v>#N/A</v>
      </c>
      <c r="E4396" s="5" t="e">
        <f t="shared" ca="1" si="68"/>
        <v>#N/A</v>
      </c>
    </row>
    <row r="4397" spans="1:5" hidden="1" x14ac:dyDescent="0.3">
      <c r="A4397" t="e">
        <f ca="1">IF('Семипредметные наборы'!$H77 &gt;=Параметры!$A$2,"{"&amp;'Семипредметные наборы'!B77&amp;", "&amp;'Семипредметные наборы'!C77&amp;", "&amp;'Семипредметные наборы'!D77&amp;", "&amp;'Семипредметные наборы'!E77&amp;", "&amp;'Семипредметные наборы'!F77&amp;", "&amp;'Семипредметные наборы'!G77&amp;"}","")</f>
        <v>#N/A</v>
      </c>
      <c r="B4397" t="e">
        <f ca="1">IF('Семипредметные наборы'!$H77 &gt;=Параметры!$A$2,"{"&amp;'Семипредметные наборы'!A77&amp;"}","")</f>
        <v>#N/A</v>
      </c>
      <c r="C4397" t="e">
        <f ca="1">'Семипредметные наборы'!$H77/COUNT('Список покупок'!$A$2:$A$31)</f>
        <v>#N/A</v>
      </c>
      <c r="D4397" t="e">
        <f ca="1">'Семипредметные наборы'!$H77/INDIRECT(ADDRESS(MATCH(A4397,Таблицы!$AK$3:$AK$212)+1,7,,,Таблицы!$AK$1))</f>
        <v>#N/A</v>
      </c>
      <c r="E4397" s="5" t="e">
        <f t="shared" ca="1" si="68"/>
        <v>#N/A</v>
      </c>
    </row>
    <row r="4398" spans="1:5" hidden="1" x14ac:dyDescent="0.3">
      <c r="A4398" t="e">
        <f ca="1">IF('Семипредметные наборы'!$H78 &gt;=Параметры!$A$2,"{"&amp;'Семипредметные наборы'!B78&amp;", "&amp;'Семипредметные наборы'!C78&amp;", "&amp;'Семипредметные наборы'!D78&amp;", "&amp;'Семипредметные наборы'!E78&amp;", "&amp;'Семипредметные наборы'!F78&amp;", "&amp;'Семипредметные наборы'!G78&amp;"}","")</f>
        <v>#N/A</v>
      </c>
      <c r="B4398" t="e">
        <f ca="1">IF('Семипредметные наборы'!$H78 &gt;=Параметры!$A$2,"{"&amp;'Семипредметные наборы'!A78&amp;"}","")</f>
        <v>#N/A</v>
      </c>
      <c r="C4398" t="e">
        <f ca="1">'Семипредметные наборы'!$H78/COUNT('Список покупок'!$A$2:$A$31)</f>
        <v>#N/A</v>
      </c>
      <c r="D4398" t="e">
        <f ca="1">'Семипредметные наборы'!$H78/INDIRECT(ADDRESS(MATCH(A4398,Таблицы!$AK$3:$AK$212)+1,7,,,Таблицы!$AK$1))</f>
        <v>#N/A</v>
      </c>
      <c r="E4398" s="5" t="e">
        <f t="shared" ca="1" si="68"/>
        <v>#N/A</v>
      </c>
    </row>
    <row r="4399" spans="1:5" hidden="1" x14ac:dyDescent="0.3">
      <c r="A4399" t="e">
        <f ca="1">IF('Семипредметные наборы'!$H79 &gt;=Параметры!$A$2,"{"&amp;'Семипредметные наборы'!B79&amp;", "&amp;'Семипредметные наборы'!C79&amp;", "&amp;'Семипредметные наборы'!D79&amp;", "&amp;'Семипредметные наборы'!E79&amp;", "&amp;'Семипредметные наборы'!F79&amp;", "&amp;'Семипредметные наборы'!G79&amp;"}","")</f>
        <v>#N/A</v>
      </c>
      <c r="B4399" t="e">
        <f ca="1">IF('Семипредметные наборы'!$H79 &gt;=Параметры!$A$2,"{"&amp;'Семипредметные наборы'!A79&amp;"}","")</f>
        <v>#N/A</v>
      </c>
      <c r="C4399" t="e">
        <f ca="1">'Семипредметные наборы'!$H79/COUNT('Список покупок'!$A$2:$A$31)</f>
        <v>#N/A</v>
      </c>
      <c r="D4399" t="e">
        <f ca="1">'Семипредметные наборы'!$H79/INDIRECT(ADDRESS(MATCH(A4399,Таблицы!$AK$3:$AK$212)+1,7,,,Таблицы!$AK$1))</f>
        <v>#N/A</v>
      </c>
      <c r="E4399" s="5" t="e">
        <f t="shared" ca="1" si="68"/>
        <v>#N/A</v>
      </c>
    </row>
    <row r="4400" spans="1:5" hidden="1" x14ac:dyDescent="0.3">
      <c r="A4400" t="e">
        <f ca="1">IF('Семипредметные наборы'!$H80 &gt;=Параметры!$A$2,"{"&amp;'Семипредметные наборы'!B80&amp;", "&amp;'Семипредметные наборы'!C80&amp;", "&amp;'Семипредметные наборы'!D80&amp;", "&amp;'Семипредметные наборы'!E80&amp;", "&amp;'Семипредметные наборы'!F80&amp;", "&amp;'Семипредметные наборы'!G80&amp;"}","")</f>
        <v>#N/A</v>
      </c>
      <c r="B4400" t="e">
        <f ca="1">IF('Семипредметные наборы'!$H80 &gt;=Параметры!$A$2,"{"&amp;'Семипредметные наборы'!A80&amp;"}","")</f>
        <v>#N/A</v>
      </c>
      <c r="C4400" t="e">
        <f ca="1">'Семипредметные наборы'!$H80/COUNT('Список покупок'!$A$2:$A$31)</f>
        <v>#N/A</v>
      </c>
      <c r="D4400" t="e">
        <f ca="1">'Семипредметные наборы'!$H80/INDIRECT(ADDRESS(MATCH(A4400,Таблицы!$AK$3:$AK$212)+1,7,,,Таблицы!$AK$1))</f>
        <v>#N/A</v>
      </c>
      <c r="E4400" s="5" t="e">
        <f t="shared" ca="1" si="68"/>
        <v>#N/A</v>
      </c>
    </row>
    <row r="4401" spans="1:5" hidden="1" x14ac:dyDescent="0.3">
      <c r="A4401" t="e">
        <f ca="1">IF('Семипредметные наборы'!$H81 &gt;=Параметры!$A$2,"{"&amp;'Семипредметные наборы'!B81&amp;", "&amp;'Семипредметные наборы'!C81&amp;", "&amp;'Семипредметные наборы'!D81&amp;", "&amp;'Семипредметные наборы'!E81&amp;", "&amp;'Семипредметные наборы'!F81&amp;", "&amp;'Семипредметные наборы'!G81&amp;"}","")</f>
        <v>#N/A</v>
      </c>
      <c r="B4401" t="e">
        <f ca="1">IF('Семипредметные наборы'!$H81 &gt;=Параметры!$A$2,"{"&amp;'Семипредметные наборы'!A81&amp;"}","")</f>
        <v>#N/A</v>
      </c>
      <c r="C4401" t="e">
        <f ca="1">'Семипредметные наборы'!$H81/COUNT('Список покупок'!$A$2:$A$31)</f>
        <v>#N/A</v>
      </c>
      <c r="D4401" t="e">
        <f ca="1">'Семипредметные наборы'!$H81/INDIRECT(ADDRESS(MATCH(A4401,Таблицы!$AK$3:$AK$212)+1,7,,,Таблицы!$AK$1))</f>
        <v>#N/A</v>
      </c>
      <c r="E4401" s="5" t="e">
        <f t="shared" ca="1" si="68"/>
        <v>#N/A</v>
      </c>
    </row>
    <row r="4402" spans="1:5" hidden="1" x14ac:dyDescent="0.3">
      <c r="A4402" t="e">
        <f ca="1">IF('Семипредметные наборы'!$H82 &gt;=Параметры!$A$2,"{"&amp;'Семипредметные наборы'!B82&amp;", "&amp;'Семипредметные наборы'!C82&amp;", "&amp;'Семипредметные наборы'!D82&amp;", "&amp;'Семипредметные наборы'!E82&amp;", "&amp;'Семипредметные наборы'!F82&amp;", "&amp;'Семипредметные наборы'!G82&amp;"}","")</f>
        <v>#N/A</v>
      </c>
      <c r="B4402" t="e">
        <f ca="1">IF('Семипредметные наборы'!$H82 &gt;=Параметры!$A$2,"{"&amp;'Семипредметные наборы'!A82&amp;"}","")</f>
        <v>#N/A</v>
      </c>
      <c r="C4402" t="e">
        <f ca="1">'Семипредметные наборы'!$H82/COUNT('Список покупок'!$A$2:$A$31)</f>
        <v>#N/A</v>
      </c>
      <c r="D4402" t="e">
        <f ca="1">'Семипредметные наборы'!$H82/INDIRECT(ADDRESS(MATCH(A4402,Таблицы!$AK$3:$AK$212)+1,7,,,Таблицы!$AK$1))</f>
        <v>#N/A</v>
      </c>
      <c r="E4402" s="5" t="e">
        <f t="shared" ca="1" si="68"/>
        <v>#N/A</v>
      </c>
    </row>
    <row r="4403" spans="1:5" hidden="1" x14ac:dyDescent="0.3">
      <c r="A4403" t="e">
        <f ca="1">IF('Семипредметные наборы'!$H83 &gt;=Параметры!$A$2,"{"&amp;'Семипредметные наборы'!B83&amp;", "&amp;'Семипредметные наборы'!C83&amp;", "&amp;'Семипредметные наборы'!D83&amp;", "&amp;'Семипредметные наборы'!E83&amp;", "&amp;'Семипредметные наборы'!F83&amp;", "&amp;'Семипредметные наборы'!G83&amp;"}","")</f>
        <v>#N/A</v>
      </c>
      <c r="B4403" t="e">
        <f ca="1">IF('Семипредметные наборы'!$H83 &gt;=Параметры!$A$2,"{"&amp;'Семипредметные наборы'!A83&amp;"}","")</f>
        <v>#N/A</v>
      </c>
      <c r="C4403" t="e">
        <f ca="1">'Семипредметные наборы'!$H83/COUNT('Список покупок'!$A$2:$A$31)</f>
        <v>#N/A</v>
      </c>
      <c r="D4403" t="e">
        <f ca="1">'Семипредметные наборы'!$H83/INDIRECT(ADDRESS(MATCH(A4403,Таблицы!$AK$3:$AK$212)+1,7,,,Таблицы!$AK$1))</f>
        <v>#N/A</v>
      </c>
      <c r="E4403" s="5" t="e">
        <f t="shared" ca="1" si="68"/>
        <v>#N/A</v>
      </c>
    </row>
    <row r="4404" spans="1:5" hidden="1" x14ac:dyDescent="0.3">
      <c r="A4404" t="e">
        <f ca="1">IF('Семипредметные наборы'!$H84 &gt;=Параметры!$A$2,"{"&amp;'Семипредметные наборы'!B84&amp;", "&amp;'Семипредметные наборы'!C84&amp;", "&amp;'Семипредметные наборы'!D84&amp;", "&amp;'Семипредметные наборы'!E84&amp;", "&amp;'Семипредметные наборы'!F84&amp;", "&amp;'Семипредметные наборы'!G84&amp;"}","")</f>
        <v>#N/A</v>
      </c>
      <c r="B4404" t="e">
        <f ca="1">IF('Семипредметные наборы'!$H84 &gt;=Параметры!$A$2,"{"&amp;'Семипредметные наборы'!A84&amp;"}","")</f>
        <v>#N/A</v>
      </c>
      <c r="C4404" t="e">
        <f ca="1">'Семипредметные наборы'!$H84/COUNT('Список покупок'!$A$2:$A$31)</f>
        <v>#N/A</v>
      </c>
      <c r="D4404" t="e">
        <f ca="1">'Семипредметные наборы'!$H84/INDIRECT(ADDRESS(MATCH(A4404,Таблицы!$AK$3:$AK$212)+1,7,,,Таблицы!$AK$1))</f>
        <v>#N/A</v>
      </c>
      <c r="E4404" s="5" t="e">
        <f t="shared" ca="1" si="68"/>
        <v>#N/A</v>
      </c>
    </row>
    <row r="4405" spans="1:5" hidden="1" x14ac:dyDescent="0.3">
      <c r="A4405" t="e">
        <f ca="1">IF('Семипредметные наборы'!$H85 &gt;=Параметры!$A$2,"{"&amp;'Семипредметные наборы'!B85&amp;", "&amp;'Семипредметные наборы'!C85&amp;", "&amp;'Семипредметные наборы'!D85&amp;", "&amp;'Семипредметные наборы'!E85&amp;", "&amp;'Семипредметные наборы'!F85&amp;", "&amp;'Семипредметные наборы'!G85&amp;"}","")</f>
        <v>#N/A</v>
      </c>
      <c r="B4405" t="e">
        <f ca="1">IF('Семипредметные наборы'!$H85 &gt;=Параметры!$A$2,"{"&amp;'Семипредметные наборы'!A85&amp;"}","")</f>
        <v>#N/A</v>
      </c>
      <c r="C4405" t="e">
        <f ca="1">'Семипредметные наборы'!$H85/COUNT('Список покупок'!$A$2:$A$31)</f>
        <v>#N/A</v>
      </c>
      <c r="D4405" t="e">
        <f ca="1">'Семипредметные наборы'!$H85/INDIRECT(ADDRESS(MATCH(A4405,Таблицы!$AK$3:$AK$212)+1,7,,,Таблицы!$AK$1))</f>
        <v>#N/A</v>
      </c>
      <c r="E4405" s="5" t="e">
        <f t="shared" ca="1" si="68"/>
        <v>#N/A</v>
      </c>
    </row>
    <row r="4406" spans="1:5" hidden="1" x14ac:dyDescent="0.3">
      <c r="A4406" t="e">
        <f ca="1">IF('Семипредметные наборы'!$H86 &gt;=Параметры!$A$2,"{"&amp;'Семипредметные наборы'!B86&amp;", "&amp;'Семипредметные наборы'!C86&amp;", "&amp;'Семипредметные наборы'!D86&amp;", "&amp;'Семипредметные наборы'!E86&amp;", "&amp;'Семипредметные наборы'!F86&amp;", "&amp;'Семипредметные наборы'!G86&amp;"}","")</f>
        <v>#N/A</v>
      </c>
      <c r="B4406" t="e">
        <f ca="1">IF('Семипредметные наборы'!$H86 &gt;=Параметры!$A$2,"{"&amp;'Семипредметные наборы'!A86&amp;"}","")</f>
        <v>#N/A</v>
      </c>
      <c r="C4406" t="e">
        <f ca="1">'Семипредметные наборы'!$H86/COUNT('Список покупок'!$A$2:$A$31)</f>
        <v>#N/A</v>
      </c>
      <c r="D4406" t="e">
        <f ca="1">'Семипредметные наборы'!$H86/INDIRECT(ADDRESS(MATCH(A4406,Таблицы!$AK$3:$AK$212)+1,7,,,Таблицы!$AK$1))</f>
        <v>#N/A</v>
      </c>
      <c r="E4406" s="5" t="e">
        <f t="shared" ca="1" si="68"/>
        <v>#N/A</v>
      </c>
    </row>
    <row r="4407" spans="1:5" hidden="1" x14ac:dyDescent="0.3">
      <c r="A4407" t="e">
        <f ca="1">IF('Семипредметные наборы'!$H87 &gt;=Параметры!$A$2,"{"&amp;'Семипредметные наборы'!B87&amp;", "&amp;'Семипредметные наборы'!C87&amp;", "&amp;'Семипредметные наборы'!D87&amp;", "&amp;'Семипредметные наборы'!E87&amp;", "&amp;'Семипредметные наборы'!F87&amp;", "&amp;'Семипредметные наборы'!G87&amp;"}","")</f>
        <v>#N/A</v>
      </c>
      <c r="B4407" t="e">
        <f ca="1">IF('Семипредметные наборы'!$H87 &gt;=Параметры!$A$2,"{"&amp;'Семипредметные наборы'!A87&amp;"}","")</f>
        <v>#N/A</v>
      </c>
      <c r="C4407" t="e">
        <f ca="1">'Семипредметные наборы'!$H87/COUNT('Список покупок'!$A$2:$A$31)</f>
        <v>#N/A</v>
      </c>
      <c r="D4407" t="e">
        <f ca="1">'Семипредметные наборы'!$H87/INDIRECT(ADDRESS(MATCH(A4407,Таблицы!$AK$3:$AK$212)+1,7,,,Таблицы!$AK$1))</f>
        <v>#N/A</v>
      </c>
      <c r="E4407" s="5" t="e">
        <f t="shared" ca="1" si="68"/>
        <v>#N/A</v>
      </c>
    </row>
    <row r="4408" spans="1:5" hidden="1" x14ac:dyDescent="0.3">
      <c r="A4408" t="e">
        <f ca="1">IF('Семипредметные наборы'!$H88 &gt;=Параметры!$A$2,"{"&amp;'Семипредметные наборы'!B88&amp;", "&amp;'Семипредметные наборы'!C88&amp;", "&amp;'Семипредметные наборы'!D88&amp;", "&amp;'Семипредметные наборы'!E88&amp;", "&amp;'Семипредметные наборы'!F88&amp;", "&amp;'Семипредметные наборы'!G88&amp;"}","")</f>
        <v>#N/A</v>
      </c>
      <c r="B4408" t="e">
        <f ca="1">IF('Семипредметные наборы'!$H88 &gt;=Параметры!$A$2,"{"&amp;'Семипредметные наборы'!A88&amp;"}","")</f>
        <v>#N/A</v>
      </c>
      <c r="C4408" t="e">
        <f ca="1">'Семипредметные наборы'!$H88/COUNT('Список покупок'!$A$2:$A$31)</f>
        <v>#N/A</v>
      </c>
      <c r="D4408" t="e">
        <f ca="1">'Семипредметные наборы'!$H88/INDIRECT(ADDRESS(MATCH(A4408,Таблицы!$AK$3:$AK$212)+1,7,,,Таблицы!$AK$1))</f>
        <v>#N/A</v>
      </c>
      <c r="E4408" s="5" t="e">
        <f t="shared" ca="1" si="68"/>
        <v>#N/A</v>
      </c>
    </row>
    <row r="4409" spans="1:5" hidden="1" x14ac:dyDescent="0.3">
      <c r="A4409" t="e">
        <f ca="1">IF('Семипредметные наборы'!$H89 &gt;=Параметры!$A$2,"{"&amp;'Семипредметные наборы'!B89&amp;", "&amp;'Семипредметные наборы'!C89&amp;", "&amp;'Семипредметные наборы'!D89&amp;", "&amp;'Семипредметные наборы'!E89&amp;", "&amp;'Семипредметные наборы'!F89&amp;", "&amp;'Семипредметные наборы'!G89&amp;"}","")</f>
        <v>#N/A</v>
      </c>
      <c r="B4409" t="e">
        <f ca="1">IF('Семипредметные наборы'!$H89 &gt;=Параметры!$A$2,"{"&amp;'Семипредметные наборы'!A89&amp;"}","")</f>
        <v>#N/A</v>
      </c>
      <c r="C4409" t="e">
        <f ca="1">'Семипредметные наборы'!$H89/COUNT('Список покупок'!$A$2:$A$31)</f>
        <v>#N/A</v>
      </c>
      <c r="D4409" t="e">
        <f ca="1">'Семипредметные наборы'!$H89/INDIRECT(ADDRESS(MATCH(A4409,Таблицы!$AK$3:$AK$212)+1,7,,,Таблицы!$AK$1))</f>
        <v>#N/A</v>
      </c>
      <c r="E4409" s="5" t="e">
        <f t="shared" ca="1" si="68"/>
        <v>#N/A</v>
      </c>
    </row>
    <row r="4410" spans="1:5" hidden="1" x14ac:dyDescent="0.3">
      <c r="A4410" t="e">
        <f ca="1">IF('Семипредметные наборы'!$H90 &gt;=Параметры!$A$2,"{"&amp;'Семипредметные наборы'!B90&amp;", "&amp;'Семипредметные наборы'!C90&amp;", "&amp;'Семипредметные наборы'!D90&amp;", "&amp;'Семипредметные наборы'!E90&amp;", "&amp;'Семипредметные наборы'!F90&amp;", "&amp;'Семипредметные наборы'!G90&amp;"}","")</f>
        <v>#N/A</v>
      </c>
      <c r="B4410" t="e">
        <f ca="1">IF('Семипредметные наборы'!$H90 &gt;=Параметры!$A$2,"{"&amp;'Семипредметные наборы'!A90&amp;"}","")</f>
        <v>#N/A</v>
      </c>
      <c r="C4410" t="e">
        <f ca="1">'Семипредметные наборы'!$H90/COUNT('Список покупок'!$A$2:$A$31)</f>
        <v>#N/A</v>
      </c>
      <c r="D4410" t="e">
        <f ca="1">'Семипредметные наборы'!$H90/INDIRECT(ADDRESS(MATCH(A4410,Таблицы!$AK$3:$AK$212)+1,7,,,Таблицы!$AK$1))</f>
        <v>#N/A</v>
      </c>
      <c r="E4410" s="5" t="e">
        <f t="shared" ca="1" si="68"/>
        <v>#N/A</v>
      </c>
    </row>
    <row r="4411" spans="1:5" hidden="1" x14ac:dyDescent="0.3">
      <c r="A4411" t="e">
        <f ca="1">IF('Семипредметные наборы'!$H91 &gt;=Параметры!$A$2,"{"&amp;'Семипредметные наборы'!B91&amp;", "&amp;'Семипредметные наборы'!C91&amp;", "&amp;'Семипредметные наборы'!D91&amp;", "&amp;'Семипредметные наборы'!E91&amp;", "&amp;'Семипредметные наборы'!F91&amp;", "&amp;'Семипредметные наборы'!G91&amp;"}","")</f>
        <v>#N/A</v>
      </c>
      <c r="B4411" t="e">
        <f ca="1">IF('Семипредметные наборы'!$H91 &gt;=Параметры!$A$2,"{"&amp;'Семипредметные наборы'!A91&amp;"}","")</f>
        <v>#N/A</v>
      </c>
      <c r="C4411" t="e">
        <f ca="1">'Семипредметные наборы'!$H91/COUNT('Список покупок'!$A$2:$A$31)</f>
        <v>#N/A</v>
      </c>
      <c r="D4411" t="e">
        <f ca="1">'Семипредметные наборы'!$H91/INDIRECT(ADDRESS(MATCH(A4411,Таблицы!$AK$3:$AK$212)+1,7,,,Таблицы!$AK$1))</f>
        <v>#N/A</v>
      </c>
      <c r="E4411" s="5" t="e">
        <f t="shared" ca="1" si="68"/>
        <v>#N/A</v>
      </c>
    </row>
    <row r="4412" spans="1:5" hidden="1" x14ac:dyDescent="0.3">
      <c r="A4412" t="e">
        <f ca="1">IF('Семипредметные наборы'!$H92 &gt;=Параметры!$A$2,"{"&amp;'Семипредметные наборы'!B92&amp;", "&amp;'Семипредметные наборы'!C92&amp;", "&amp;'Семипредметные наборы'!D92&amp;", "&amp;'Семипредметные наборы'!E92&amp;", "&amp;'Семипредметные наборы'!F92&amp;", "&amp;'Семипредметные наборы'!G92&amp;"}","")</f>
        <v>#N/A</v>
      </c>
      <c r="B4412" t="e">
        <f ca="1">IF('Семипредметные наборы'!$H92 &gt;=Параметры!$A$2,"{"&amp;'Семипредметные наборы'!A92&amp;"}","")</f>
        <v>#N/A</v>
      </c>
      <c r="C4412" t="e">
        <f ca="1">'Семипредметные наборы'!$H92/COUNT('Список покупок'!$A$2:$A$31)</f>
        <v>#N/A</v>
      </c>
      <c r="D4412" t="e">
        <f ca="1">'Семипредметные наборы'!$H92/INDIRECT(ADDRESS(MATCH(A4412,Таблицы!$AK$3:$AK$212)+1,7,,,Таблицы!$AK$1))</f>
        <v>#N/A</v>
      </c>
      <c r="E4412" s="5" t="e">
        <f t="shared" ca="1" si="68"/>
        <v>#N/A</v>
      </c>
    </row>
    <row r="4413" spans="1:5" hidden="1" x14ac:dyDescent="0.3">
      <c r="A4413" t="e">
        <f ca="1">IF('Семипредметные наборы'!$H93 &gt;=Параметры!$A$2,"{"&amp;'Семипредметные наборы'!B93&amp;", "&amp;'Семипредметные наборы'!C93&amp;", "&amp;'Семипредметные наборы'!D93&amp;", "&amp;'Семипредметные наборы'!E93&amp;", "&amp;'Семипредметные наборы'!F93&amp;", "&amp;'Семипредметные наборы'!G93&amp;"}","")</f>
        <v>#N/A</v>
      </c>
      <c r="B4413" t="e">
        <f ca="1">IF('Семипредметные наборы'!$H93 &gt;=Параметры!$A$2,"{"&amp;'Семипредметные наборы'!A93&amp;"}","")</f>
        <v>#N/A</v>
      </c>
      <c r="C4413" t="e">
        <f ca="1">'Семипредметные наборы'!$H93/COUNT('Список покупок'!$A$2:$A$31)</f>
        <v>#N/A</v>
      </c>
      <c r="D4413" t="e">
        <f ca="1">'Семипредметные наборы'!$H93/INDIRECT(ADDRESS(MATCH(A4413,Таблицы!$AK$3:$AK$212)+1,7,,,Таблицы!$AK$1))</f>
        <v>#N/A</v>
      </c>
      <c r="E4413" s="5" t="e">
        <f t="shared" ca="1" si="68"/>
        <v>#N/A</v>
      </c>
    </row>
    <row r="4414" spans="1:5" hidden="1" x14ac:dyDescent="0.3">
      <c r="A4414" t="e">
        <f ca="1">IF('Семипредметные наборы'!$H94 &gt;=Параметры!$A$2,"{"&amp;'Семипредметные наборы'!B94&amp;", "&amp;'Семипредметные наборы'!C94&amp;", "&amp;'Семипредметные наборы'!D94&amp;", "&amp;'Семипредметные наборы'!E94&amp;", "&amp;'Семипредметные наборы'!F94&amp;", "&amp;'Семипредметные наборы'!G94&amp;"}","")</f>
        <v>#N/A</v>
      </c>
      <c r="B4414" t="e">
        <f ca="1">IF('Семипредметные наборы'!$H94 &gt;=Параметры!$A$2,"{"&amp;'Семипредметные наборы'!A94&amp;"}","")</f>
        <v>#N/A</v>
      </c>
      <c r="C4414" t="e">
        <f ca="1">'Семипредметные наборы'!$H94/COUNT('Список покупок'!$A$2:$A$31)</f>
        <v>#N/A</v>
      </c>
      <c r="D4414" t="e">
        <f ca="1">'Семипредметные наборы'!$H94/INDIRECT(ADDRESS(MATCH(A4414,Таблицы!$AK$3:$AK$212)+1,7,,,Таблицы!$AK$1))</f>
        <v>#N/A</v>
      </c>
      <c r="E4414" s="5" t="e">
        <f t="shared" ca="1" si="68"/>
        <v>#N/A</v>
      </c>
    </row>
    <row r="4415" spans="1:5" hidden="1" x14ac:dyDescent="0.3">
      <c r="A4415" t="e">
        <f ca="1">IF('Семипредметные наборы'!$H95 &gt;=Параметры!$A$2,"{"&amp;'Семипредметные наборы'!B95&amp;", "&amp;'Семипредметные наборы'!C95&amp;", "&amp;'Семипредметные наборы'!D95&amp;", "&amp;'Семипредметные наборы'!E95&amp;", "&amp;'Семипредметные наборы'!F95&amp;", "&amp;'Семипредметные наборы'!G95&amp;"}","")</f>
        <v>#N/A</v>
      </c>
      <c r="B4415" t="e">
        <f ca="1">IF('Семипредметные наборы'!$H95 &gt;=Параметры!$A$2,"{"&amp;'Семипредметные наборы'!A95&amp;"}","")</f>
        <v>#N/A</v>
      </c>
      <c r="C4415" t="e">
        <f ca="1">'Семипредметные наборы'!$H95/COUNT('Список покупок'!$A$2:$A$31)</f>
        <v>#N/A</v>
      </c>
      <c r="D4415" t="e">
        <f ca="1">'Семипредметные наборы'!$H95/INDIRECT(ADDRESS(MATCH(A4415,Таблицы!$AK$3:$AK$212)+1,7,,,Таблицы!$AK$1))</f>
        <v>#N/A</v>
      </c>
      <c r="E4415" s="5" t="e">
        <f t="shared" ca="1" si="68"/>
        <v>#N/A</v>
      </c>
    </row>
    <row r="4416" spans="1:5" hidden="1" x14ac:dyDescent="0.3">
      <c r="A4416" t="e">
        <f ca="1">IF('Семипредметные наборы'!$H96 &gt;=Параметры!$A$2,"{"&amp;'Семипредметные наборы'!B96&amp;", "&amp;'Семипредметные наборы'!C96&amp;", "&amp;'Семипредметные наборы'!D96&amp;", "&amp;'Семипредметные наборы'!E96&amp;", "&amp;'Семипредметные наборы'!F96&amp;", "&amp;'Семипредметные наборы'!G96&amp;"}","")</f>
        <v>#N/A</v>
      </c>
      <c r="B4416" t="e">
        <f ca="1">IF('Семипредметные наборы'!$H96 &gt;=Параметры!$A$2,"{"&amp;'Семипредметные наборы'!A96&amp;"}","")</f>
        <v>#N/A</v>
      </c>
      <c r="C4416" t="e">
        <f ca="1">'Семипредметные наборы'!$H96/COUNT('Список покупок'!$A$2:$A$31)</f>
        <v>#N/A</v>
      </c>
      <c r="D4416" t="e">
        <f ca="1">'Семипредметные наборы'!$H96/INDIRECT(ADDRESS(MATCH(A4416,Таблицы!$AK$3:$AK$212)+1,7,,,Таблицы!$AK$1))</f>
        <v>#N/A</v>
      </c>
      <c r="E4416" s="5" t="e">
        <f t="shared" ca="1" si="68"/>
        <v>#N/A</v>
      </c>
    </row>
    <row r="4417" spans="1:5" hidden="1" x14ac:dyDescent="0.3">
      <c r="A4417" t="e">
        <f ca="1">IF('Семипредметные наборы'!$H97 &gt;=Параметры!$A$2,"{"&amp;'Семипредметные наборы'!B97&amp;", "&amp;'Семипредметные наборы'!C97&amp;", "&amp;'Семипредметные наборы'!D97&amp;", "&amp;'Семипредметные наборы'!E97&amp;", "&amp;'Семипредметные наборы'!F97&amp;", "&amp;'Семипредметные наборы'!G97&amp;"}","")</f>
        <v>#N/A</v>
      </c>
      <c r="B4417" t="e">
        <f ca="1">IF('Семипредметные наборы'!$H97 &gt;=Параметры!$A$2,"{"&amp;'Семипредметные наборы'!A97&amp;"}","")</f>
        <v>#N/A</v>
      </c>
      <c r="C4417" t="e">
        <f ca="1">'Семипредметные наборы'!$H97/COUNT('Список покупок'!$A$2:$A$31)</f>
        <v>#N/A</v>
      </c>
      <c r="D4417" t="e">
        <f ca="1">'Семипредметные наборы'!$H97/INDIRECT(ADDRESS(MATCH(A4417,Таблицы!$AK$3:$AK$212)+1,7,,,Таблицы!$AK$1))</f>
        <v>#N/A</v>
      </c>
      <c r="E4417" s="5" t="e">
        <f t="shared" ca="1" si="68"/>
        <v>#N/A</v>
      </c>
    </row>
    <row r="4418" spans="1:5" hidden="1" x14ac:dyDescent="0.3">
      <c r="A4418" t="e">
        <f ca="1">IF('Семипредметные наборы'!$H98 &gt;=Параметры!$A$2,"{"&amp;'Семипредметные наборы'!B98&amp;", "&amp;'Семипредметные наборы'!C98&amp;", "&amp;'Семипредметные наборы'!D98&amp;", "&amp;'Семипредметные наборы'!E98&amp;", "&amp;'Семипредметные наборы'!F98&amp;", "&amp;'Семипредметные наборы'!G98&amp;"}","")</f>
        <v>#N/A</v>
      </c>
      <c r="B4418" t="e">
        <f ca="1">IF('Семипредметные наборы'!$H98 &gt;=Параметры!$A$2,"{"&amp;'Семипредметные наборы'!A98&amp;"}","")</f>
        <v>#N/A</v>
      </c>
      <c r="C4418" t="e">
        <f ca="1">'Семипредметные наборы'!$H98/COUNT('Список покупок'!$A$2:$A$31)</f>
        <v>#N/A</v>
      </c>
      <c r="D4418" t="e">
        <f ca="1">'Семипредметные наборы'!$H98/INDIRECT(ADDRESS(MATCH(A4418,Таблицы!$AK$3:$AK$212)+1,7,,,Таблицы!$AK$1))</f>
        <v>#N/A</v>
      </c>
      <c r="E4418" s="5" t="e">
        <f t="shared" ca="1" si="68"/>
        <v>#N/A</v>
      </c>
    </row>
    <row r="4419" spans="1:5" hidden="1" x14ac:dyDescent="0.3">
      <c r="A4419" t="e">
        <f ca="1">IF('Семипредметные наборы'!$H99 &gt;=Параметры!$A$2,"{"&amp;'Семипредметные наборы'!B99&amp;", "&amp;'Семипредметные наборы'!C99&amp;", "&amp;'Семипредметные наборы'!D99&amp;", "&amp;'Семипредметные наборы'!E99&amp;", "&amp;'Семипредметные наборы'!F99&amp;", "&amp;'Семипредметные наборы'!G99&amp;"}","")</f>
        <v>#N/A</v>
      </c>
      <c r="B4419" t="e">
        <f ca="1">IF('Семипредметные наборы'!$H99 &gt;=Параметры!$A$2,"{"&amp;'Семипредметные наборы'!A99&amp;"}","")</f>
        <v>#N/A</v>
      </c>
      <c r="C4419" t="e">
        <f ca="1">'Семипредметные наборы'!$H99/COUNT('Список покупок'!$A$2:$A$31)</f>
        <v>#N/A</v>
      </c>
      <c r="D4419" t="e">
        <f ca="1">'Семипредметные наборы'!$H99/INDIRECT(ADDRESS(MATCH(A4419,Таблицы!$AK$3:$AK$212)+1,7,,,Таблицы!$AK$1))</f>
        <v>#N/A</v>
      </c>
      <c r="E4419" s="5" t="e">
        <f t="shared" ca="1" si="68"/>
        <v>#N/A</v>
      </c>
    </row>
    <row r="4420" spans="1:5" hidden="1" x14ac:dyDescent="0.3">
      <c r="A4420" t="e">
        <f ca="1">IF('Семипредметные наборы'!$H100 &gt;=Параметры!$A$2,"{"&amp;'Семипредметные наборы'!B100&amp;", "&amp;'Семипредметные наборы'!C100&amp;", "&amp;'Семипредметные наборы'!D100&amp;", "&amp;'Семипредметные наборы'!E100&amp;", "&amp;'Семипредметные наборы'!F100&amp;", "&amp;'Семипредметные наборы'!G100&amp;"}","")</f>
        <v>#N/A</v>
      </c>
      <c r="B4420" t="e">
        <f ca="1">IF('Семипредметные наборы'!$H100 &gt;=Параметры!$A$2,"{"&amp;'Семипредметные наборы'!A100&amp;"}","")</f>
        <v>#N/A</v>
      </c>
      <c r="C4420" t="e">
        <f ca="1">'Семипредметные наборы'!$H100/COUNT('Список покупок'!$A$2:$A$31)</f>
        <v>#N/A</v>
      </c>
      <c r="D4420" t="e">
        <f ca="1">'Семипредметные наборы'!$H100/INDIRECT(ADDRESS(MATCH(A4420,Таблицы!$AK$3:$AK$212)+1,7,,,Таблицы!$AK$1))</f>
        <v>#N/A</v>
      </c>
      <c r="E4420" s="5" t="e">
        <f t="shared" ca="1" si="68"/>
        <v>#N/A</v>
      </c>
    </row>
    <row r="4421" spans="1:5" hidden="1" x14ac:dyDescent="0.3">
      <c r="A4421" t="e">
        <f ca="1">IF('Семипредметные наборы'!$H101 &gt;=Параметры!$A$2,"{"&amp;'Семипредметные наборы'!B101&amp;", "&amp;'Семипредметные наборы'!C101&amp;", "&amp;'Семипредметные наборы'!D101&amp;", "&amp;'Семипредметные наборы'!E101&amp;", "&amp;'Семипредметные наборы'!F101&amp;", "&amp;'Семипредметные наборы'!G101&amp;"}","")</f>
        <v>#N/A</v>
      </c>
      <c r="B4421" t="e">
        <f ca="1">IF('Семипредметные наборы'!$H101 &gt;=Параметры!$A$2,"{"&amp;'Семипредметные наборы'!A101&amp;"}","")</f>
        <v>#N/A</v>
      </c>
      <c r="C4421" t="e">
        <f ca="1">'Семипредметные наборы'!$H101/COUNT('Список покупок'!$A$2:$A$31)</f>
        <v>#N/A</v>
      </c>
      <c r="D4421" t="e">
        <f ca="1">'Семипредметные наборы'!$H101/INDIRECT(ADDRESS(MATCH(A4421,Таблицы!$AK$3:$AK$212)+1,7,,,Таблицы!$AK$1))</f>
        <v>#N/A</v>
      </c>
      <c r="E4421" s="5" t="e">
        <f t="shared" ref="E4421:E4484" ca="1" si="69">C4421*D4421</f>
        <v>#N/A</v>
      </c>
    </row>
    <row r="4422" spans="1:5" hidden="1" x14ac:dyDescent="0.3">
      <c r="A4422" t="e">
        <f ca="1">IF('Семипредметные наборы'!$H102 &gt;=Параметры!$A$2,"{"&amp;'Семипредметные наборы'!B102&amp;", "&amp;'Семипредметные наборы'!C102&amp;", "&amp;'Семипредметные наборы'!D102&amp;", "&amp;'Семипредметные наборы'!E102&amp;", "&amp;'Семипредметные наборы'!F102&amp;", "&amp;'Семипредметные наборы'!G102&amp;"}","")</f>
        <v>#N/A</v>
      </c>
      <c r="B4422" t="e">
        <f ca="1">IF('Семипредметные наборы'!$H102 &gt;=Параметры!$A$2,"{"&amp;'Семипредметные наборы'!A102&amp;"}","")</f>
        <v>#N/A</v>
      </c>
      <c r="C4422" t="e">
        <f ca="1">'Семипредметные наборы'!$H102/COUNT('Список покупок'!$A$2:$A$31)</f>
        <v>#N/A</v>
      </c>
      <c r="D4422" t="e">
        <f ca="1">'Семипредметные наборы'!$H102/INDIRECT(ADDRESS(MATCH(A4422,Таблицы!$AK$3:$AK$212)+1,7,,,Таблицы!$AK$1))</f>
        <v>#N/A</v>
      </c>
      <c r="E4422" s="5" t="e">
        <f t="shared" ca="1" si="69"/>
        <v>#N/A</v>
      </c>
    </row>
    <row r="4423" spans="1:5" hidden="1" x14ac:dyDescent="0.3">
      <c r="A4423" t="e">
        <f ca="1">IF('Семипредметные наборы'!$H103 &gt;=Параметры!$A$2,"{"&amp;'Семипредметные наборы'!B103&amp;", "&amp;'Семипредметные наборы'!C103&amp;", "&amp;'Семипредметные наборы'!D103&amp;", "&amp;'Семипредметные наборы'!E103&amp;", "&amp;'Семипредметные наборы'!F103&amp;", "&amp;'Семипредметные наборы'!G103&amp;"}","")</f>
        <v>#N/A</v>
      </c>
      <c r="B4423" t="e">
        <f ca="1">IF('Семипредметные наборы'!$H103 &gt;=Параметры!$A$2,"{"&amp;'Семипредметные наборы'!A103&amp;"}","")</f>
        <v>#N/A</v>
      </c>
      <c r="C4423" t="e">
        <f ca="1">'Семипредметные наборы'!$H103/COUNT('Список покупок'!$A$2:$A$31)</f>
        <v>#N/A</v>
      </c>
      <c r="D4423" t="e">
        <f ca="1">'Семипредметные наборы'!$H103/INDIRECT(ADDRESS(MATCH(A4423,Таблицы!$AK$3:$AK$212)+1,7,,,Таблицы!$AK$1))</f>
        <v>#N/A</v>
      </c>
      <c r="E4423" s="5" t="e">
        <f t="shared" ca="1" si="69"/>
        <v>#N/A</v>
      </c>
    </row>
    <row r="4424" spans="1:5" hidden="1" x14ac:dyDescent="0.3">
      <c r="A4424" t="e">
        <f ca="1">IF('Семипредметные наборы'!$H104 &gt;=Параметры!$A$2,"{"&amp;'Семипредметные наборы'!B104&amp;", "&amp;'Семипредметные наборы'!C104&amp;", "&amp;'Семипредметные наборы'!D104&amp;", "&amp;'Семипредметные наборы'!E104&amp;", "&amp;'Семипредметные наборы'!F104&amp;", "&amp;'Семипредметные наборы'!G104&amp;"}","")</f>
        <v>#N/A</v>
      </c>
      <c r="B4424" t="e">
        <f ca="1">IF('Семипредметные наборы'!$H104 &gt;=Параметры!$A$2,"{"&amp;'Семипредметные наборы'!A104&amp;"}","")</f>
        <v>#N/A</v>
      </c>
      <c r="C4424" t="e">
        <f ca="1">'Семипредметные наборы'!$H104/COUNT('Список покупок'!$A$2:$A$31)</f>
        <v>#N/A</v>
      </c>
      <c r="D4424" t="e">
        <f ca="1">'Семипредметные наборы'!$H104/INDIRECT(ADDRESS(MATCH(A4424,Таблицы!$AK$3:$AK$212)+1,7,,,Таблицы!$AK$1))</f>
        <v>#N/A</v>
      </c>
      <c r="E4424" s="5" t="e">
        <f t="shared" ca="1" si="69"/>
        <v>#N/A</v>
      </c>
    </row>
    <row r="4425" spans="1:5" hidden="1" x14ac:dyDescent="0.3">
      <c r="A4425" t="e">
        <f ca="1">IF('Семипредметные наборы'!$H105 &gt;=Параметры!$A$2,"{"&amp;'Семипредметные наборы'!B105&amp;", "&amp;'Семипредметные наборы'!C105&amp;", "&amp;'Семипредметные наборы'!D105&amp;", "&amp;'Семипредметные наборы'!E105&amp;", "&amp;'Семипредметные наборы'!F105&amp;", "&amp;'Семипредметные наборы'!G105&amp;"}","")</f>
        <v>#N/A</v>
      </c>
      <c r="B4425" t="e">
        <f ca="1">IF('Семипредметные наборы'!$H105 &gt;=Параметры!$A$2,"{"&amp;'Семипредметные наборы'!A105&amp;"}","")</f>
        <v>#N/A</v>
      </c>
      <c r="C4425" t="e">
        <f ca="1">'Семипредметные наборы'!$H105/COUNT('Список покупок'!$A$2:$A$31)</f>
        <v>#N/A</v>
      </c>
      <c r="D4425" t="e">
        <f ca="1">'Семипредметные наборы'!$H105/INDIRECT(ADDRESS(MATCH(A4425,Таблицы!$AK$3:$AK$212)+1,7,,,Таблицы!$AK$1))</f>
        <v>#N/A</v>
      </c>
      <c r="E4425" s="5" t="e">
        <f t="shared" ca="1" si="69"/>
        <v>#N/A</v>
      </c>
    </row>
    <row r="4426" spans="1:5" hidden="1" x14ac:dyDescent="0.3">
      <c r="A4426" t="e">
        <f ca="1">IF('Семипредметные наборы'!$H106 &gt;=Параметры!$A$2,"{"&amp;'Семипредметные наборы'!B106&amp;", "&amp;'Семипредметные наборы'!C106&amp;", "&amp;'Семипредметные наборы'!D106&amp;", "&amp;'Семипредметные наборы'!E106&amp;", "&amp;'Семипредметные наборы'!F106&amp;", "&amp;'Семипредметные наборы'!G106&amp;"}","")</f>
        <v>#N/A</v>
      </c>
      <c r="B4426" t="e">
        <f ca="1">IF('Семипредметные наборы'!$H106 &gt;=Параметры!$A$2,"{"&amp;'Семипредметные наборы'!A106&amp;"}","")</f>
        <v>#N/A</v>
      </c>
      <c r="C4426" t="e">
        <f ca="1">'Семипредметные наборы'!$H106/COUNT('Список покупок'!$A$2:$A$31)</f>
        <v>#N/A</v>
      </c>
      <c r="D4426" t="e">
        <f ca="1">'Семипредметные наборы'!$H106/INDIRECT(ADDRESS(MATCH(A4426,Таблицы!$AK$3:$AK$212)+1,7,,,Таблицы!$AK$1))</f>
        <v>#N/A</v>
      </c>
      <c r="E4426" s="5" t="e">
        <f t="shared" ca="1" si="69"/>
        <v>#N/A</v>
      </c>
    </row>
    <row r="4427" spans="1:5" hidden="1" x14ac:dyDescent="0.3">
      <c r="A4427" t="e">
        <f ca="1">IF('Семипредметные наборы'!$H107 &gt;=Параметры!$A$2,"{"&amp;'Семипредметные наборы'!B107&amp;", "&amp;'Семипредметные наборы'!C107&amp;", "&amp;'Семипредметные наборы'!D107&amp;", "&amp;'Семипредметные наборы'!E107&amp;", "&amp;'Семипредметные наборы'!F107&amp;", "&amp;'Семипредметные наборы'!G107&amp;"}","")</f>
        <v>#N/A</v>
      </c>
      <c r="B4427" t="e">
        <f ca="1">IF('Семипредметные наборы'!$H107 &gt;=Параметры!$A$2,"{"&amp;'Семипредметные наборы'!A107&amp;"}","")</f>
        <v>#N/A</v>
      </c>
      <c r="C4427" t="e">
        <f ca="1">'Семипредметные наборы'!$H107/COUNT('Список покупок'!$A$2:$A$31)</f>
        <v>#N/A</v>
      </c>
      <c r="D4427" t="e">
        <f ca="1">'Семипредметные наборы'!$H107/INDIRECT(ADDRESS(MATCH(A4427,Таблицы!$AK$3:$AK$212)+1,7,,,Таблицы!$AK$1))</f>
        <v>#N/A</v>
      </c>
      <c r="E4427" s="5" t="e">
        <f t="shared" ca="1" si="69"/>
        <v>#N/A</v>
      </c>
    </row>
    <row r="4428" spans="1:5" hidden="1" x14ac:dyDescent="0.3">
      <c r="A4428" t="e">
        <f ca="1">IF('Семипредметные наборы'!$H108 &gt;=Параметры!$A$2,"{"&amp;'Семипредметные наборы'!B108&amp;", "&amp;'Семипредметные наборы'!C108&amp;", "&amp;'Семипредметные наборы'!D108&amp;", "&amp;'Семипредметные наборы'!E108&amp;", "&amp;'Семипредметные наборы'!F108&amp;", "&amp;'Семипредметные наборы'!G108&amp;"}","")</f>
        <v>#N/A</v>
      </c>
      <c r="B4428" t="e">
        <f ca="1">IF('Семипредметные наборы'!$H108 &gt;=Параметры!$A$2,"{"&amp;'Семипредметные наборы'!A108&amp;"}","")</f>
        <v>#N/A</v>
      </c>
      <c r="C4428" t="e">
        <f ca="1">'Семипредметные наборы'!$H108/COUNT('Список покупок'!$A$2:$A$31)</f>
        <v>#N/A</v>
      </c>
      <c r="D4428" t="e">
        <f ca="1">'Семипредметные наборы'!$H108/INDIRECT(ADDRESS(MATCH(A4428,Таблицы!$AK$3:$AK$212)+1,7,,,Таблицы!$AK$1))</f>
        <v>#N/A</v>
      </c>
      <c r="E4428" s="5" t="e">
        <f t="shared" ca="1" si="69"/>
        <v>#N/A</v>
      </c>
    </row>
    <row r="4429" spans="1:5" hidden="1" x14ac:dyDescent="0.3">
      <c r="A4429" t="e">
        <f ca="1">IF('Семипредметные наборы'!$H109 &gt;=Параметры!$A$2,"{"&amp;'Семипредметные наборы'!B109&amp;", "&amp;'Семипредметные наборы'!C109&amp;", "&amp;'Семипредметные наборы'!D109&amp;", "&amp;'Семипредметные наборы'!E109&amp;", "&amp;'Семипредметные наборы'!F109&amp;", "&amp;'Семипредметные наборы'!G109&amp;"}","")</f>
        <v>#N/A</v>
      </c>
      <c r="B4429" t="e">
        <f ca="1">IF('Семипредметные наборы'!$H109 &gt;=Параметры!$A$2,"{"&amp;'Семипредметные наборы'!A109&amp;"}","")</f>
        <v>#N/A</v>
      </c>
      <c r="C4429" t="e">
        <f ca="1">'Семипредметные наборы'!$H109/COUNT('Список покупок'!$A$2:$A$31)</f>
        <v>#N/A</v>
      </c>
      <c r="D4429" t="e">
        <f ca="1">'Семипредметные наборы'!$H109/INDIRECT(ADDRESS(MATCH(A4429,Таблицы!$AK$3:$AK$212)+1,7,,,Таблицы!$AK$1))</f>
        <v>#N/A</v>
      </c>
      <c r="E4429" s="5" t="e">
        <f t="shared" ca="1" si="69"/>
        <v>#N/A</v>
      </c>
    </row>
    <row r="4430" spans="1:5" hidden="1" x14ac:dyDescent="0.3">
      <c r="A4430" t="e">
        <f ca="1">IF('Семипредметные наборы'!$H110 &gt;=Параметры!$A$2,"{"&amp;'Семипредметные наборы'!B110&amp;", "&amp;'Семипредметные наборы'!C110&amp;", "&amp;'Семипредметные наборы'!D110&amp;", "&amp;'Семипредметные наборы'!E110&amp;", "&amp;'Семипредметные наборы'!F110&amp;", "&amp;'Семипредметные наборы'!G110&amp;"}","")</f>
        <v>#N/A</v>
      </c>
      <c r="B4430" t="e">
        <f ca="1">IF('Семипредметные наборы'!$H110 &gt;=Параметры!$A$2,"{"&amp;'Семипредметные наборы'!A110&amp;"}","")</f>
        <v>#N/A</v>
      </c>
      <c r="C4430" t="e">
        <f ca="1">'Семипредметные наборы'!$H110/COUNT('Список покупок'!$A$2:$A$31)</f>
        <v>#N/A</v>
      </c>
      <c r="D4430" t="e">
        <f ca="1">'Семипредметные наборы'!$H110/INDIRECT(ADDRESS(MATCH(A4430,Таблицы!$AK$3:$AK$212)+1,7,,,Таблицы!$AK$1))</f>
        <v>#N/A</v>
      </c>
      <c r="E4430" s="5" t="e">
        <f t="shared" ca="1" si="69"/>
        <v>#N/A</v>
      </c>
    </row>
    <row r="4431" spans="1:5" hidden="1" x14ac:dyDescent="0.3">
      <c r="A4431" t="e">
        <f ca="1">IF('Семипредметные наборы'!$H111 &gt;=Параметры!$A$2,"{"&amp;'Семипредметные наборы'!B111&amp;", "&amp;'Семипредметные наборы'!C111&amp;", "&amp;'Семипредметные наборы'!D111&amp;", "&amp;'Семипредметные наборы'!E111&amp;", "&amp;'Семипредметные наборы'!F111&amp;", "&amp;'Семипредметные наборы'!G111&amp;"}","")</f>
        <v>#N/A</v>
      </c>
      <c r="B4431" t="e">
        <f ca="1">IF('Семипредметные наборы'!$H111 &gt;=Параметры!$A$2,"{"&amp;'Семипредметные наборы'!A111&amp;"}","")</f>
        <v>#N/A</v>
      </c>
      <c r="C4431" t="e">
        <f ca="1">'Семипредметные наборы'!$H111/COUNT('Список покупок'!$A$2:$A$31)</f>
        <v>#N/A</v>
      </c>
      <c r="D4431" t="e">
        <f ca="1">'Семипредметные наборы'!$H111/INDIRECT(ADDRESS(MATCH(A4431,Таблицы!$AK$3:$AK$212)+1,7,,,Таблицы!$AK$1))</f>
        <v>#N/A</v>
      </c>
      <c r="E4431" s="5" t="e">
        <f t="shared" ca="1" si="69"/>
        <v>#N/A</v>
      </c>
    </row>
    <row r="4432" spans="1:5" hidden="1" x14ac:dyDescent="0.3">
      <c r="A4432" t="e">
        <f ca="1">IF('Семипредметные наборы'!$H112 &gt;=Параметры!$A$2,"{"&amp;'Семипредметные наборы'!B112&amp;", "&amp;'Семипредметные наборы'!C112&amp;", "&amp;'Семипредметные наборы'!D112&amp;", "&amp;'Семипредметные наборы'!E112&amp;", "&amp;'Семипредметные наборы'!F112&amp;", "&amp;'Семипредметные наборы'!G112&amp;"}","")</f>
        <v>#N/A</v>
      </c>
      <c r="B4432" t="e">
        <f ca="1">IF('Семипредметные наборы'!$H112 &gt;=Параметры!$A$2,"{"&amp;'Семипредметные наборы'!A112&amp;"}","")</f>
        <v>#N/A</v>
      </c>
      <c r="C4432" t="e">
        <f ca="1">'Семипредметные наборы'!$H112/COUNT('Список покупок'!$A$2:$A$31)</f>
        <v>#N/A</v>
      </c>
      <c r="D4432" t="e">
        <f ca="1">'Семипредметные наборы'!$H112/INDIRECT(ADDRESS(MATCH(A4432,Таблицы!$AK$3:$AK$212)+1,7,,,Таблицы!$AK$1))</f>
        <v>#N/A</v>
      </c>
      <c r="E4432" s="5" t="e">
        <f t="shared" ca="1" si="69"/>
        <v>#N/A</v>
      </c>
    </row>
    <row r="4433" spans="1:5" hidden="1" x14ac:dyDescent="0.3">
      <c r="A4433" t="e">
        <f ca="1">IF('Семипредметные наборы'!$H113 &gt;=Параметры!$A$2,"{"&amp;'Семипредметные наборы'!B113&amp;", "&amp;'Семипредметные наборы'!C113&amp;", "&amp;'Семипредметные наборы'!D113&amp;", "&amp;'Семипредметные наборы'!E113&amp;", "&amp;'Семипредметные наборы'!F113&amp;", "&amp;'Семипредметные наборы'!G113&amp;"}","")</f>
        <v>#N/A</v>
      </c>
      <c r="B4433" t="e">
        <f ca="1">IF('Семипредметные наборы'!$H113 &gt;=Параметры!$A$2,"{"&amp;'Семипредметные наборы'!A113&amp;"}","")</f>
        <v>#N/A</v>
      </c>
      <c r="C4433" t="e">
        <f ca="1">'Семипредметные наборы'!$H113/COUNT('Список покупок'!$A$2:$A$31)</f>
        <v>#N/A</v>
      </c>
      <c r="D4433" t="e">
        <f ca="1">'Семипредметные наборы'!$H113/INDIRECT(ADDRESS(MATCH(A4433,Таблицы!$AK$3:$AK$212)+1,7,,,Таблицы!$AK$1))</f>
        <v>#N/A</v>
      </c>
      <c r="E4433" s="5" t="e">
        <f t="shared" ca="1" si="69"/>
        <v>#N/A</v>
      </c>
    </row>
    <row r="4434" spans="1:5" hidden="1" x14ac:dyDescent="0.3">
      <c r="A4434" t="e">
        <f ca="1">IF('Семипредметные наборы'!$H114 &gt;=Параметры!$A$2,"{"&amp;'Семипредметные наборы'!B114&amp;", "&amp;'Семипредметные наборы'!C114&amp;", "&amp;'Семипредметные наборы'!D114&amp;", "&amp;'Семипредметные наборы'!E114&amp;", "&amp;'Семипредметные наборы'!F114&amp;", "&amp;'Семипредметные наборы'!G114&amp;"}","")</f>
        <v>#N/A</v>
      </c>
      <c r="B4434" t="e">
        <f ca="1">IF('Семипредметные наборы'!$H114 &gt;=Параметры!$A$2,"{"&amp;'Семипредметные наборы'!A114&amp;"}","")</f>
        <v>#N/A</v>
      </c>
      <c r="C4434" t="e">
        <f ca="1">'Семипредметные наборы'!$H114/COUNT('Список покупок'!$A$2:$A$31)</f>
        <v>#N/A</v>
      </c>
      <c r="D4434" t="e">
        <f ca="1">'Семипредметные наборы'!$H114/INDIRECT(ADDRESS(MATCH(A4434,Таблицы!$AK$3:$AK$212)+1,7,,,Таблицы!$AK$1))</f>
        <v>#N/A</v>
      </c>
      <c r="E4434" s="5" t="e">
        <f t="shared" ca="1" si="69"/>
        <v>#N/A</v>
      </c>
    </row>
    <row r="4435" spans="1:5" hidden="1" x14ac:dyDescent="0.3">
      <c r="A4435" t="e">
        <f ca="1">IF('Семипредметные наборы'!$H115 &gt;=Параметры!$A$2,"{"&amp;'Семипредметные наборы'!B115&amp;", "&amp;'Семипредметные наборы'!C115&amp;", "&amp;'Семипредметные наборы'!D115&amp;", "&amp;'Семипредметные наборы'!E115&amp;", "&amp;'Семипредметные наборы'!F115&amp;", "&amp;'Семипредметные наборы'!G115&amp;"}","")</f>
        <v>#N/A</v>
      </c>
      <c r="B4435" t="e">
        <f ca="1">IF('Семипредметные наборы'!$H115 &gt;=Параметры!$A$2,"{"&amp;'Семипредметные наборы'!A115&amp;"}","")</f>
        <v>#N/A</v>
      </c>
      <c r="C4435" t="e">
        <f ca="1">'Семипредметные наборы'!$H115/COUNT('Список покупок'!$A$2:$A$31)</f>
        <v>#N/A</v>
      </c>
      <c r="D4435" t="e">
        <f ca="1">'Семипредметные наборы'!$H115/INDIRECT(ADDRESS(MATCH(A4435,Таблицы!$AK$3:$AK$212)+1,7,,,Таблицы!$AK$1))</f>
        <v>#N/A</v>
      </c>
      <c r="E4435" s="5" t="e">
        <f t="shared" ca="1" si="69"/>
        <v>#N/A</v>
      </c>
    </row>
    <row r="4436" spans="1:5" hidden="1" x14ac:dyDescent="0.3">
      <c r="A4436" t="e">
        <f ca="1">IF('Семипредметные наборы'!$H116 &gt;=Параметры!$A$2,"{"&amp;'Семипредметные наборы'!B116&amp;", "&amp;'Семипредметные наборы'!C116&amp;", "&amp;'Семипредметные наборы'!D116&amp;", "&amp;'Семипредметные наборы'!E116&amp;", "&amp;'Семипредметные наборы'!F116&amp;", "&amp;'Семипредметные наборы'!G116&amp;"}","")</f>
        <v>#N/A</v>
      </c>
      <c r="B4436" t="e">
        <f ca="1">IF('Семипредметные наборы'!$H116 &gt;=Параметры!$A$2,"{"&amp;'Семипредметные наборы'!A116&amp;"}","")</f>
        <v>#N/A</v>
      </c>
      <c r="C4436" t="e">
        <f ca="1">'Семипредметные наборы'!$H116/COUNT('Список покупок'!$A$2:$A$31)</f>
        <v>#N/A</v>
      </c>
      <c r="D4436" t="e">
        <f ca="1">'Семипредметные наборы'!$H116/INDIRECT(ADDRESS(MATCH(A4436,Таблицы!$AK$3:$AK$212)+1,7,,,Таблицы!$AK$1))</f>
        <v>#N/A</v>
      </c>
      <c r="E4436" s="5" t="e">
        <f t="shared" ca="1" si="69"/>
        <v>#N/A</v>
      </c>
    </row>
    <row r="4437" spans="1:5" hidden="1" x14ac:dyDescent="0.3">
      <c r="A4437" t="e">
        <f ca="1">IF('Семипредметные наборы'!$H117 &gt;=Параметры!$A$2,"{"&amp;'Семипредметные наборы'!B117&amp;", "&amp;'Семипредметные наборы'!C117&amp;", "&amp;'Семипредметные наборы'!D117&amp;", "&amp;'Семипредметные наборы'!E117&amp;", "&amp;'Семипредметные наборы'!F117&amp;", "&amp;'Семипредметные наборы'!G117&amp;"}","")</f>
        <v>#N/A</v>
      </c>
      <c r="B4437" t="e">
        <f ca="1">IF('Семипредметные наборы'!$H117 &gt;=Параметры!$A$2,"{"&amp;'Семипредметные наборы'!A117&amp;"}","")</f>
        <v>#N/A</v>
      </c>
      <c r="C4437" t="e">
        <f ca="1">'Семипредметные наборы'!$H117/COUNT('Список покупок'!$A$2:$A$31)</f>
        <v>#N/A</v>
      </c>
      <c r="D4437" t="e">
        <f ca="1">'Семипредметные наборы'!$H117/INDIRECT(ADDRESS(MATCH(A4437,Таблицы!$AK$3:$AK$212)+1,7,,,Таблицы!$AK$1))</f>
        <v>#N/A</v>
      </c>
      <c r="E4437" s="5" t="e">
        <f t="shared" ca="1" si="69"/>
        <v>#N/A</v>
      </c>
    </row>
    <row r="4438" spans="1:5" hidden="1" x14ac:dyDescent="0.3">
      <c r="A4438" t="e">
        <f ca="1">IF('Семипредметные наборы'!$H118 &gt;=Параметры!$A$2,"{"&amp;'Семипредметные наборы'!B118&amp;", "&amp;'Семипредметные наборы'!C118&amp;", "&amp;'Семипредметные наборы'!D118&amp;", "&amp;'Семипредметные наборы'!E118&amp;", "&amp;'Семипредметные наборы'!F118&amp;", "&amp;'Семипредметные наборы'!G118&amp;"}","")</f>
        <v>#N/A</v>
      </c>
      <c r="B4438" t="e">
        <f ca="1">IF('Семипредметные наборы'!$H118 &gt;=Параметры!$A$2,"{"&amp;'Семипредметные наборы'!A118&amp;"}","")</f>
        <v>#N/A</v>
      </c>
      <c r="C4438" t="e">
        <f ca="1">'Семипредметные наборы'!$H118/COUNT('Список покупок'!$A$2:$A$31)</f>
        <v>#N/A</v>
      </c>
      <c r="D4438" t="e">
        <f ca="1">'Семипредметные наборы'!$H118/INDIRECT(ADDRESS(MATCH(A4438,Таблицы!$AK$3:$AK$212)+1,7,,,Таблицы!$AK$1))</f>
        <v>#N/A</v>
      </c>
      <c r="E4438" s="5" t="e">
        <f t="shared" ca="1" si="69"/>
        <v>#N/A</v>
      </c>
    </row>
    <row r="4439" spans="1:5" hidden="1" x14ac:dyDescent="0.3">
      <c r="A4439" t="e">
        <f ca="1">IF('Семипредметные наборы'!$H119 &gt;=Параметры!$A$2,"{"&amp;'Семипредметные наборы'!B119&amp;", "&amp;'Семипредметные наборы'!C119&amp;", "&amp;'Семипредметные наборы'!D119&amp;", "&amp;'Семипредметные наборы'!E119&amp;", "&amp;'Семипредметные наборы'!F119&amp;", "&amp;'Семипредметные наборы'!G119&amp;"}","")</f>
        <v>#N/A</v>
      </c>
      <c r="B4439" t="e">
        <f ca="1">IF('Семипредметные наборы'!$H119 &gt;=Параметры!$A$2,"{"&amp;'Семипредметные наборы'!A119&amp;"}","")</f>
        <v>#N/A</v>
      </c>
      <c r="C4439" t="e">
        <f ca="1">'Семипредметные наборы'!$H119/COUNT('Список покупок'!$A$2:$A$31)</f>
        <v>#N/A</v>
      </c>
      <c r="D4439" t="e">
        <f ca="1">'Семипредметные наборы'!$H119/INDIRECT(ADDRESS(MATCH(A4439,Таблицы!$AK$3:$AK$212)+1,7,,,Таблицы!$AK$1))</f>
        <v>#N/A</v>
      </c>
      <c r="E4439" s="5" t="e">
        <f t="shared" ca="1" si="69"/>
        <v>#N/A</v>
      </c>
    </row>
    <row r="4440" spans="1:5" hidden="1" x14ac:dyDescent="0.3">
      <c r="A4440" t="e">
        <f ca="1">IF('Семипредметные наборы'!$H120 &gt;=Параметры!$A$2,"{"&amp;'Семипредметные наборы'!B120&amp;", "&amp;'Семипредметные наборы'!C120&amp;", "&amp;'Семипредметные наборы'!D120&amp;", "&amp;'Семипредметные наборы'!E120&amp;", "&amp;'Семипредметные наборы'!F120&amp;", "&amp;'Семипредметные наборы'!G120&amp;"}","")</f>
        <v>#N/A</v>
      </c>
      <c r="B4440" t="e">
        <f ca="1">IF('Семипредметные наборы'!$H120 &gt;=Параметры!$A$2,"{"&amp;'Семипредметные наборы'!A120&amp;"}","")</f>
        <v>#N/A</v>
      </c>
      <c r="C4440" t="e">
        <f ca="1">'Семипредметные наборы'!$H120/COUNT('Список покупок'!$A$2:$A$31)</f>
        <v>#N/A</v>
      </c>
      <c r="D4440" t="e">
        <f ca="1">'Семипредметные наборы'!$H120/INDIRECT(ADDRESS(MATCH(A4440,Таблицы!$AK$3:$AK$212)+1,7,,,Таблицы!$AK$1))</f>
        <v>#N/A</v>
      </c>
      <c r="E4440" s="5" t="e">
        <f t="shared" ca="1" si="69"/>
        <v>#N/A</v>
      </c>
    </row>
    <row r="4441" spans="1:5" hidden="1" x14ac:dyDescent="0.3">
      <c r="A4441" t="e">
        <f ca="1">IF('Семипредметные наборы'!$H121 &gt;=Параметры!$A$2,"{"&amp;'Семипредметные наборы'!B121&amp;", "&amp;'Семипредметные наборы'!C121&amp;", "&amp;'Семипредметные наборы'!D121&amp;", "&amp;'Семипредметные наборы'!E121&amp;", "&amp;'Семипредметные наборы'!F121&amp;", "&amp;'Семипредметные наборы'!G121&amp;"}","")</f>
        <v>#N/A</v>
      </c>
      <c r="B4441" t="e">
        <f ca="1">IF('Семипредметные наборы'!$H121 &gt;=Параметры!$A$2,"{"&amp;'Семипредметные наборы'!A121&amp;"}","")</f>
        <v>#N/A</v>
      </c>
      <c r="C4441" t="e">
        <f ca="1">'Семипредметные наборы'!$H121/COUNT('Список покупок'!$A$2:$A$31)</f>
        <v>#N/A</v>
      </c>
      <c r="D4441" t="e">
        <f ca="1">'Семипредметные наборы'!$H121/INDIRECT(ADDRESS(MATCH(A4441,Таблицы!$AK$3:$AK$212)+1,7,,,Таблицы!$AK$1))</f>
        <v>#N/A</v>
      </c>
      <c r="E4441" s="5" t="e">
        <f t="shared" ca="1" si="69"/>
        <v>#N/A</v>
      </c>
    </row>
    <row r="4442" spans="1:5" hidden="1" x14ac:dyDescent="0.3">
      <c r="A4442" t="e">
        <f ca="1">IF('Восьмипредметные наборы'!$I2 &gt;=Параметры!$A$2,"{"&amp;'Восьмипредметные наборы'!A2&amp;", "&amp;'Восьмипредметные наборы'!B2&amp;", "&amp;'Восьмипредметные наборы'!C2&amp;", "&amp;'Восьмипредметные наборы'!D2&amp;", "&amp;'Восьмипредметные наборы'!E2&amp;", "&amp;'Восьмипредметные наборы'!F2&amp;", "&amp;'Восьмипредметные наборы'!G2&amp;"}","")</f>
        <v>#N/A</v>
      </c>
      <c r="B4442" t="e">
        <f ca="1">IF('Восьмипредметные наборы'!$I2 &gt;=Параметры!$A$2,"{"&amp;'Восьмипредметные наборы'!H2&amp;"}","")</f>
        <v>#N/A</v>
      </c>
      <c r="C4442" t="e">
        <f ca="1">'Восьмипредметные наборы'!$I2/COUNT('Список покупок'!$A$2:$A$31)</f>
        <v>#N/A</v>
      </c>
      <c r="D4442" t="e">
        <f ca="1">'Восьмипредметные наборы'!$I2/INDIRECT(ADDRESS(MATCH(A4442,Таблицы!$AU$3:$AU$122)+1,8,,,Таблицы!$AU$1))</f>
        <v>#N/A</v>
      </c>
      <c r="E4442" s="5" t="e">
        <f t="shared" ca="1" si="69"/>
        <v>#N/A</v>
      </c>
    </row>
    <row r="4443" spans="1:5" hidden="1" x14ac:dyDescent="0.3">
      <c r="A4443" t="e">
        <f ca="1">IF('Восьмипредметные наборы'!$I3 &gt;=Параметры!$A$2,"{"&amp;'Восьмипредметные наборы'!A3&amp;", "&amp;'Восьмипредметные наборы'!B3&amp;", "&amp;'Восьмипредметные наборы'!C3&amp;", "&amp;'Восьмипредметные наборы'!D3&amp;", "&amp;'Восьмипредметные наборы'!E3&amp;", "&amp;'Восьмипредметные наборы'!F3&amp;", "&amp;'Восьмипредметные наборы'!G3&amp;"}","")</f>
        <v>#N/A</v>
      </c>
      <c r="B4443" t="e">
        <f ca="1">IF('Восьмипредметные наборы'!$I3 &gt;=Параметры!$A$2,"{"&amp;'Восьмипредметные наборы'!H3&amp;"}","")</f>
        <v>#N/A</v>
      </c>
      <c r="C4443" t="e">
        <f ca="1">'Восьмипредметные наборы'!$I3/COUNT('Список покупок'!$A$2:$A$31)</f>
        <v>#N/A</v>
      </c>
      <c r="D4443" t="e">
        <f ca="1">'Восьмипредметные наборы'!$I3/INDIRECT(ADDRESS(MATCH(A4443,Таблицы!$AU$3:$AU$122)+1,8,,,Таблицы!$AU$1))</f>
        <v>#N/A</v>
      </c>
      <c r="E4443" s="5" t="e">
        <f t="shared" ca="1" si="69"/>
        <v>#N/A</v>
      </c>
    </row>
    <row r="4444" spans="1:5" hidden="1" x14ac:dyDescent="0.3">
      <c r="A4444" t="e">
        <f ca="1">IF('Восьмипредметные наборы'!$I4 &gt;=Параметры!$A$2,"{"&amp;'Восьмипредметные наборы'!A4&amp;", "&amp;'Восьмипредметные наборы'!B4&amp;", "&amp;'Восьмипредметные наборы'!C4&amp;", "&amp;'Восьмипредметные наборы'!D4&amp;", "&amp;'Восьмипредметные наборы'!E4&amp;", "&amp;'Восьмипредметные наборы'!F4&amp;", "&amp;'Восьмипредметные наборы'!G4&amp;"}","")</f>
        <v>#N/A</v>
      </c>
      <c r="B4444" t="e">
        <f ca="1">IF('Восьмипредметные наборы'!$I4 &gt;=Параметры!$A$2,"{"&amp;'Восьмипредметные наборы'!H4&amp;"}","")</f>
        <v>#N/A</v>
      </c>
      <c r="C4444" t="e">
        <f ca="1">'Восьмипредметные наборы'!$I4/COUNT('Список покупок'!$A$2:$A$31)</f>
        <v>#N/A</v>
      </c>
      <c r="D4444" t="e">
        <f ca="1">'Восьмипредметные наборы'!$I4/INDIRECT(ADDRESS(MATCH(A4444,Таблицы!$AU$3:$AU$122)+1,8,,,Таблицы!$AU$1))</f>
        <v>#N/A</v>
      </c>
      <c r="E4444" s="5" t="e">
        <f t="shared" ca="1" si="69"/>
        <v>#N/A</v>
      </c>
    </row>
    <row r="4445" spans="1:5" hidden="1" x14ac:dyDescent="0.3">
      <c r="A4445" t="e">
        <f ca="1">IF('Восьмипредметные наборы'!$I5 &gt;=Параметры!$A$2,"{"&amp;'Восьмипредметные наборы'!A5&amp;", "&amp;'Восьмипредметные наборы'!B5&amp;", "&amp;'Восьмипредметные наборы'!C5&amp;", "&amp;'Восьмипредметные наборы'!D5&amp;", "&amp;'Восьмипредметные наборы'!E5&amp;", "&amp;'Восьмипредметные наборы'!F5&amp;", "&amp;'Восьмипредметные наборы'!G5&amp;"}","")</f>
        <v>#N/A</v>
      </c>
      <c r="B4445" t="e">
        <f ca="1">IF('Восьмипредметные наборы'!$I5 &gt;=Параметры!$A$2,"{"&amp;'Восьмипредметные наборы'!H5&amp;"}","")</f>
        <v>#N/A</v>
      </c>
      <c r="C4445" t="e">
        <f ca="1">'Восьмипредметные наборы'!$I5/COUNT('Список покупок'!$A$2:$A$31)</f>
        <v>#N/A</v>
      </c>
      <c r="D4445" t="e">
        <f ca="1">'Восьмипредметные наборы'!$I5/INDIRECT(ADDRESS(MATCH(A4445,Таблицы!$AU$3:$AU$122)+1,8,,,Таблицы!$AU$1))</f>
        <v>#N/A</v>
      </c>
      <c r="E4445" s="5" t="e">
        <f t="shared" ca="1" si="69"/>
        <v>#N/A</v>
      </c>
    </row>
    <row r="4446" spans="1:5" hidden="1" x14ac:dyDescent="0.3">
      <c r="A4446" t="e">
        <f ca="1">IF('Восьмипредметные наборы'!$I6 &gt;=Параметры!$A$2,"{"&amp;'Восьмипредметные наборы'!A6&amp;", "&amp;'Восьмипредметные наборы'!B6&amp;", "&amp;'Восьмипредметные наборы'!C6&amp;", "&amp;'Восьмипредметные наборы'!D6&amp;", "&amp;'Восьмипредметные наборы'!E6&amp;", "&amp;'Восьмипредметные наборы'!F6&amp;", "&amp;'Восьмипредметные наборы'!G6&amp;"}","")</f>
        <v>#N/A</v>
      </c>
      <c r="B4446" t="e">
        <f ca="1">IF('Восьмипредметные наборы'!$I6 &gt;=Параметры!$A$2,"{"&amp;'Восьмипредметные наборы'!H6&amp;"}","")</f>
        <v>#N/A</v>
      </c>
      <c r="C4446" t="e">
        <f ca="1">'Восьмипредметные наборы'!$I6/COUNT('Список покупок'!$A$2:$A$31)</f>
        <v>#N/A</v>
      </c>
      <c r="D4446" t="e">
        <f ca="1">'Восьмипредметные наборы'!$I6/INDIRECT(ADDRESS(MATCH(A4446,Таблицы!$AU$3:$AU$122)+1,8,,,Таблицы!$AU$1))</f>
        <v>#N/A</v>
      </c>
      <c r="E4446" s="5" t="e">
        <f t="shared" ca="1" si="69"/>
        <v>#N/A</v>
      </c>
    </row>
    <row r="4447" spans="1:5" hidden="1" x14ac:dyDescent="0.3">
      <c r="A4447" t="e">
        <f ca="1">IF('Восьмипредметные наборы'!$I7 &gt;=Параметры!$A$2,"{"&amp;'Восьмипредметные наборы'!A7&amp;", "&amp;'Восьмипредметные наборы'!B7&amp;", "&amp;'Восьмипредметные наборы'!C7&amp;", "&amp;'Восьмипредметные наборы'!D7&amp;", "&amp;'Восьмипредметные наборы'!E7&amp;", "&amp;'Восьмипредметные наборы'!F7&amp;", "&amp;'Восьмипредметные наборы'!G7&amp;"}","")</f>
        <v>#N/A</v>
      </c>
      <c r="B4447" t="e">
        <f ca="1">IF('Восьмипредметные наборы'!$I7 &gt;=Параметры!$A$2,"{"&amp;'Восьмипредметные наборы'!H7&amp;"}","")</f>
        <v>#N/A</v>
      </c>
      <c r="C4447" t="e">
        <f ca="1">'Восьмипредметные наборы'!$I7/COUNT('Список покупок'!$A$2:$A$31)</f>
        <v>#N/A</v>
      </c>
      <c r="D4447" t="e">
        <f ca="1">'Восьмипредметные наборы'!$I7/INDIRECT(ADDRESS(MATCH(A4447,Таблицы!$AU$3:$AU$122)+1,8,,,Таблицы!$AU$1))</f>
        <v>#N/A</v>
      </c>
      <c r="E4447" s="5" t="e">
        <f t="shared" ca="1" si="69"/>
        <v>#N/A</v>
      </c>
    </row>
    <row r="4448" spans="1:5" hidden="1" x14ac:dyDescent="0.3">
      <c r="A4448" t="e">
        <f ca="1">IF('Восьмипредметные наборы'!$I8 &gt;=Параметры!$A$2,"{"&amp;'Восьмипредметные наборы'!A8&amp;", "&amp;'Восьмипредметные наборы'!B8&amp;", "&amp;'Восьмипредметные наборы'!C8&amp;", "&amp;'Восьмипредметные наборы'!D8&amp;", "&amp;'Восьмипредметные наборы'!E8&amp;", "&amp;'Восьмипредметные наборы'!F8&amp;", "&amp;'Восьмипредметные наборы'!G8&amp;"}","")</f>
        <v>#N/A</v>
      </c>
      <c r="B4448" t="e">
        <f ca="1">IF('Восьмипредметные наборы'!$I8 &gt;=Параметры!$A$2,"{"&amp;'Восьмипредметные наборы'!H8&amp;"}","")</f>
        <v>#N/A</v>
      </c>
      <c r="C4448" t="e">
        <f ca="1">'Восьмипредметные наборы'!$I8/COUNT('Список покупок'!$A$2:$A$31)</f>
        <v>#N/A</v>
      </c>
      <c r="D4448" t="e">
        <f ca="1">'Восьмипредметные наборы'!$I8/INDIRECT(ADDRESS(MATCH(A4448,Таблицы!$AU$3:$AU$122)+1,8,,,Таблицы!$AU$1))</f>
        <v>#N/A</v>
      </c>
      <c r="E4448" s="5" t="e">
        <f t="shared" ca="1" si="69"/>
        <v>#N/A</v>
      </c>
    </row>
    <row r="4449" spans="1:5" hidden="1" x14ac:dyDescent="0.3">
      <c r="A4449" t="e">
        <f ca="1">IF('Восьмипредметные наборы'!$I9 &gt;=Параметры!$A$2,"{"&amp;'Восьмипредметные наборы'!A9&amp;", "&amp;'Восьмипредметные наборы'!B9&amp;", "&amp;'Восьмипредметные наборы'!C9&amp;", "&amp;'Восьмипредметные наборы'!D9&amp;", "&amp;'Восьмипредметные наборы'!E9&amp;", "&amp;'Восьмипредметные наборы'!F9&amp;", "&amp;'Восьмипредметные наборы'!G9&amp;"}","")</f>
        <v>#N/A</v>
      </c>
      <c r="B4449" t="e">
        <f ca="1">IF('Восьмипредметные наборы'!$I9 &gt;=Параметры!$A$2,"{"&amp;'Восьмипредметные наборы'!H9&amp;"}","")</f>
        <v>#N/A</v>
      </c>
      <c r="C4449" t="e">
        <f ca="1">'Восьмипредметные наборы'!$I9/COUNT('Список покупок'!$A$2:$A$31)</f>
        <v>#N/A</v>
      </c>
      <c r="D4449" t="e">
        <f ca="1">'Восьмипредметные наборы'!$I9/INDIRECT(ADDRESS(MATCH(A4449,Таблицы!$AU$3:$AU$122)+1,8,,,Таблицы!$AU$1))</f>
        <v>#N/A</v>
      </c>
      <c r="E4449" s="5" t="e">
        <f t="shared" ca="1" si="69"/>
        <v>#N/A</v>
      </c>
    </row>
    <row r="4450" spans="1:5" hidden="1" x14ac:dyDescent="0.3">
      <c r="A4450" t="e">
        <f ca="1">IF('Восьмипредметные наборы'!$I10 &gt;=Параметры!$A$2,"{"&amp;'Восьмипредметные наборы'!A10&amp;", "&amp;'Восьмипредметные наборы'!B10&amp;", "&amp;'Восьмипредметные наборы'!C10&amp;", "&amp;'Восьмипредметные наборы'!D10&amp;", "&amp;'Восьмипредметные наборы'!E10&amp;", "&amp;'Восьмипредметные наборы'!F10&amp;", "&amp;'Восьмипредметные наборы'!G10&amp;"}","")</f>
        <v>#N/A</v>
      </c>
      <c r="B4450" t="e">
        <f ca="1">IF('Восьмипредметные наборы'!$I10 &gt;=Параметры!$A$2,"{"&amp;'Восьмипредметные наборы'!H10&amp;"}","")</f>
        <v>#N/A</v>
      </c>
      <c r="C4450" t="e">
        <f ca="1">'Восьмипредметные наборы'!$I10/COUNT('Список покупок'!$A$2:$A$31)</f>
        <v>#N/A</v>
      </c>
      <c r="D4450" t="e">
        <f ca="1">'Восьмипредметные наборы'!$I10/INDIRECT(ADDRESS(MATCH(A4450,Таблицы!$AU$3:$AU$122)+1,8,,,Таблицы!$AU$1))</f>
        <v>#N/A</v>
      </c>
      <c r="E4450" s="5" t="e">
        <f t="shared" ca="1" si="69"/>
        <v>#N/A</v>
      </c>
    </row>
    <row r="4451" spans="1:5" hidden="1" x14ac:dyDescent="0.3">
      <c r="A4451" t="e">
        <f ca="1">IF('Восьмипредметные наборы'!$I11 &gt;=Параметры!$A$2,"{"&amp;'Восьмипредметные наборы'!A11&amp;", "&amp;'Восьмипредметные наборы'!B11&amp;", "&amp;'Восьмипредметные наборы'!C11&amp;", "&amp;'Восьмипредметные наборы'!D11&amp;", "&amp;'Восьмипредметные наборы'!E11&amp;", "&amp;'Восьмипредметные наборы'!F11&amp;", "&amp;'Восьмипредметные наборы'!G11&amp;"}","")</f>
        <v>#N/A</v>
      </c>
      <c r="B4451" t="e">
        <f ca="1">IF('Восьмипредметные наборы'!$I11 &gt;=Параметры!$A$2,"{"&amp;'Восьмипредметные наборы'!H11&amp;"}","")</f>
        <v>#N/A</v>
      </c>
      <c r="C4451" t="e">
        <f ca="1">'Восьмипредметные наборы'!$I11/COUNT('Список покупок'!$A$2:$A$31)</f>
        <v>#N/A</v>
      </c>
      <c r="D4451" t="e">
        <f ca="1">'Восьмипредметные наборы'!$I11/INDIRECT(ADDRESS(MATCH(A4451,Таблицы!$AU$3:$AU$122)+1,8,,,Таблицы!$AU$1))</f>
        <v>#N/A</v>
      </c>
      <c r="E4451" s="5" t="e">
        <f t="shared" ca="1" si="69"/>
        <v>#N/A</v>
      </c>
    </row>
    <row r="4452" spans="1:5" hidden="1" x14ac:dyDescent="0.3">
      <c r="A4452" t="e">
        <f ca="1">IF('Восьмипредметные наборы'!$I12 &gt;=Параметры!$A$2,"{"&amp;'Восьмипредметные наборы'!A12&amp;", "&amp;'Восьмипредметные наборы'!B12&amp;", "&amp;'Восьмипредметные наборы'!C12&amp;", "&amp;'Восьмипредметные наборы'!D12&amp;", "&amp;'Восьмипредметные наборы'!E12&amp;", "&amp;'Восьмипредметные наборы'!F12&amp;", "&amp;'Восьмипредметные наборы'!G12&amp;"}","")</f>
        <v>#N/A</v>
      </c>
      <c r="B4452" t="e">
        <f ca="1">IF('Восьмипредметные наборы'!$I12 &gt;=Параметры!$A$2,"{"&amp;'Восьмипредметные наборы'!H12&amp;"}","")</f>
        <v>#N/A</v>
      </c>
      <c r="C4452" t="e">
        <f ca="1">'Восьмипредметные наборы'!$I12/COUNT('Список покупок'!$A$2:$A$31)</f>
        <v>#N/A</v>
      </c>
      <c r="D4452" t="e">
        <f ca="1">'Восьмипредметные наборы'!$I12/INDIRECT(ADDRESS(MATCH(A4452,Таблицы!$AU$3:$AU$122)+1,8,,,Таблицы!$AU$1))</f>
        <v>#N/A</v>
      </c>
      <c r="E4452" s="5" t="e">
        <f t="shared" ca="1" si="69"/>
        <v>#N/A</v>
      </c>
    </row>
    <row r="4453" spans="1:5" hidden="1" x14ac:dyDescent="0.3">
      <c r="A4453" t="e">
        <f ca="1">IF('Восьмипредметные наборы'!$I13 &gt;=Параметры!$A$2,"{"&amp;'Восьмипредметные наборы'!A13&amp;", "&amp;'Восьмипредметные наборы'!B13&amp;", "&amp;'Восьмипредметные наборы'!C13&amp;", "&amp;'Восьмипредметные наборы'!D13&amp;", "&amp;'Восьмипредметные наборы'!E13&amp;", "&amp;'Восьмипредметные наборы'!F13&amp;", "&amp;'Восьмипредметные наборы'!G13&amp;"}","")</f>
        <v>#N/A</v>
      </c>
      <c r="B4453" t="e">
        <f ca="1">IF('Восьмипредметные наборы'!$I13 &gt;=Параметры!$A$2,"{"&amp;'Восьмипредметные наборы'!H13&amp;"}","")</f>
        <v>#N/A</v>
      </c>
      <c r="C4453" t="e">
        <f ca="1">'Восьмипредметные наборы'!$I13/COUNT('Список покупок'!$A$2:$A$31)</f>
        <v>#N/A</v>
      </c>
      <c r="D4453" t="e">
        <f ca="1">'Восьмипредметные наборы'!$I13/INDIRECT(ADDRESS(MATCH(A4453,Таблицы!$AU$3:$AU$122)+1,8,,,Таблицы!$AU$1))</f>
        <v>#N/A</v>
      </c>
      <c r="E4453" s="5" t="e">
        <f t="shared" ca="1" si="69"/>
        <v>#N/A</v>
      </c>
    </row>
    <row r="4454" spans="1:5" hidden="1" x14ac:dyDescent="0.3">
      <c r="A4454" t="e">
        <f ca="1">IF('Восьмипредметные наборы'!$I14 &gt;=Параметры!$A$2,"{"&amp;'Восьмипредметные наборы'!A14&amp;", "&amp;'Восьмипредметные наборы'!B14&amp;", "&amp;'Восьмипредметные наборы'!C14&amp;", "&amp;'Восьмипредметные наборы'!D14&amp;", "&amp;'Восьмипредметные наборы'!E14&amp;", "&amp;'Восьмипредметные наборы'!F14&amp;", "&amp;'Восьмипредметные наборы'!G14&amp;"}","")</f>
        <v>#N/A</v>
      </c>
      <c r="B4454" t="e">
        <f ca="1">IF('Восьмипредметные наборы'!$I14 &gt;=Параметры!$A$2,"{"&amp;'Восьмипредметные наборы'!H14&amp;"}","")</f>
        <v>#N/A</v>
      </c>
      <c r="C4454" t="e">
        <f ca="1">'Восьмипредметные наборы'!$I14/COUNT('Список покупок'!$A$2:$A$31)</f>
        <v>#N/A</v>
      </c>
      <c r="D4454" t="e">
        <f ca="1">'Восьмипредметные наборы'!$I14/INDIRECT(ADDRESS(MATCH(A4454,Таблицы!$AU$3:$AU$122)+1,8,,,Таблицы!$AU$1))</f>
        <v>#N/A</v>
      </c>
      <c r="E4454" s="5" t="e">
        <f t="shared" ca="1" si="69"/>
        <v>#N/A</v>
      </c>
    </row>
    <row r="4455" spans="1:5" hidden="1" x14ac:dyDescent="0.3">
      <c r="A4455" t="e">
        <f ca="1">IF('Восьмипредметные наборы'!$I15 &gt;=Параметры!$A$2,"{"&amp;'Восьмипредметные наборы'!A15&amp;", "&amp;'Восьмипредметные наборы'!B15&amp;", "&amp;'Восьмипредметные наборы'!C15&amp;", "&amp;'Восьмипредметные наборы'!D15&amp;", "&amp;'Восьмипредметные наборы'!E15&amp;", "&amp;'Восьмипредметные наборы'!F15&amp;", "&amp;'Восьмипредметные наборы'!G15&amp;"}","")</f>
        <v>#N/A</v>
      </c>
      <c r="B4455" t="e">
        <f ca="1">IF('Восьмипредметные наборы'!$I15 &gt;=Параметры!$A$2,"{"&amp;'Восьмипредметные наборы'!H15&amp;"}","")</f>
        <v>#N/A</v>
      </c>
      <c r="C4455" t="e">
        <f ca="1">'Восьмипредметные наборы'!$I15/COUNT('Список покупок'!$A$2:$A$31)</f>
        <v>#N/A</v>
      </c>
      <c r="D4455" t="e">
        <f ca="1">'Восьмипредметные наборы'!$I15/INDIRECT(ADDRESS(MATCH(A4455,Таблицы!$AU$3:$AU$122)+1,8,,,Таблицы!$AU$1))</f>
        <v>#N/A</v>
      </c>
      <c r="E4455" s="5" t="e">
        <f t="shared" ca="1" si="69"/>
        <v>#N/A</v>
      </c>
    </row>
    <row r="4456" spans="1:5" hidden="1" x14ac:dyDescent="0.3">
      <c r="A4456" t="e">
        <f ca="1">IF('Восьмипредметные наборы'!$I16 &gt;=Параметры!$A$2,"{"&amp;'Восьмипредметные наборы'!A16&amp;", "&amp;'Восьмипредметные наборы'!B16&amp;", "&amp;'Восьмипредметные наборы'!C16&amp;", "&amp;'Восьмипредметные наборы'!D16&amp;", "&amp;'Восьмипредметные наборы'!E16&amp;", "&amp;'Восьмипредметные наборы'!F16&amp;", "&amp;'Восьмипредметные наборы'!G16&amp;"}","")</f>
        <v>#N/A</v>
      </c>
      <c r="B4456" t="e">
        <f ca="1">IF('Восьмипредметные наборы'!$I16 &gt;=Параметры!$A$2,"{"&amp;'Восьмипредметные наборы'!H16&amp;"}","")</f>
        <v>#N/A</v>
      </c>
      <c r="C4456" t="e">
        <f ca="1">'Восьмипредметные наборы'!$I16/COUNT('Список покупок'!$A$2:$A$31)</f>
        <v>#N/A</v>
      </c>
      <c r="D4456" t="e">
        <f ca="1">'Восьмипредметные наборы'!$I16/INDIRECT(ADDRESS(MATCH(A4456,Таблицы!$AU$3:$AU$122)+1,8,,,Таблицы!$AU$1))</f>
        <v>#N/A</v>
      </c>
      <c r="E4456" s="5" t="e">
        <f t="shared" ca="1" si="69"/>
        <v>#N/A</v>
      </c>
    </row>
    <row r="4457" spans="1:5" hidden="1" x14ac:dyDescent="0.3">
      <c r="A4457" t="e">
        <f ca="1">IF('Восьмипредметные наборы'!$I17 &gt;=Параметры!$A$2,"{"&amp;'Восьмипредметные наборы'!A17&amp;", "&amp;'Восьмипредметные наборы'!B17&amp;", "&amp;'Восьмипредметные наборы'!C17&amp;", "&amp;'Восьмипредметные наборы'!D17&amp;", "&amp;'Восьмипредметные наборы'!E17&amp;", "&amp;'Восьмипредметные наборы'!F17&amp;", "&amp;'Восьмипредметные наборы'!G17&amp;"}","")</f>
        <v>#N/A</v>
      </c>
      <c r="B4457" t="e">
        <f ca="1">IF('Восьмипредметные наборы'!$I17 &gt;=Параметры!$A$2,"{"&amp;'Восьмипредметные наборы'!H17&amp;"}","")</f>
        <v>#N/A</v>
      </c>
      <c r="C4457" t="e">
        <f ca="1">'Восьмипредметные наборы'!$I17/COUNT('Список покупок'!$A$2:$A$31)</f>
        <v>#N/A</v>
      </c>
      <c r="D4457" t="e">
        <f ca="1">'Восьмипредметные наборы'!$I17/INDIRECT(ADDRESS(MATCH(A4457,Таблицы!$AU$3:$AU$122)+1,8,,,Таблицы!$AU$1))</f>
        <v>#N/A</v>
      </c>
      <c r="E4457" s="5" t="e">
        <f t="shared" ca="1" si="69"/>
        <v>#N/A</v>
      </c>
    </row>
    <row r="4458" spans="1:5" hidden="1" x14ac:dyDescent="0.3">
      <c r="A4458" t="e">
        <f ca="1">IF('Восьмипредметные наборы'!$I18 &gt;=Параметры!$A$2,"{"&amp;'Восьмипредметные наборы'!A18&amp;", "&amp;'Восьмипредметные наборы'!B18&amp;", "&amp;'Восьмипредметные наборы'!C18&amp;", "&amp;'Восьмипредметные наборы'!D18&amp;", "&amp;'Восьмипредметные наборы'!E18&amp;", "&amp;'Восьмипредметные наборы'!F18&amp;", "&amp;'Восьмипредметные наборы'!G18&amp;"}","")</f>
        <v>#N/A</v>
      </c>
      <c r="B4458" t="e">
        <f ca="1">IF('Восьмипредметные наборы'!$I18 &gt;=Параметры!$A$2,"{"&amp;'Восьмипредметные наборы'!H18&amp;"}","")</f>
        <v>#N/A</v>
      </c>
      <c r="C4458" t="e">
        <f ca="1">'Восьмипредметные наборы'!$I18/COUNT('Список покупок'!$A$2:$A$31)</f>
        <v>#N/A</v>
      </c>
      <c r="D4458" t="e">
        <f ca="1">'Восьмипредметные наборы'!$I18/INDIRECT(ADDRESS(MATCH(A4458,Таблицы!$AU$3:$AU$122)+1,8,,,Таблицы!$AU$1))</f>
        <v>#N/A</v>
      </c>
      <c r="E4458" s="5" t="e">
        <f t="shared" ca="1" si="69"/>
        <v>#N/A</v>
      </c>
    </row>
    <row r="4459" spans="1:5" hidden="1" x14ac:dyDescent="0.3">
      <c r="A4459" t="e">
        <f ca="1">IF('Восьмипредметные наборы'!$I19 &gt;=Параметры!$A$2,"{"&amp;'Восьмипредметные наборы'!A19&amp;", "&amp;'Восьмипредметные наборы'!B19&amp;", "&amp;'Восьмипредметные наборы'!C19&amp;", "&amp;'Восьмипредметные наборы'!D19&amp;", "&amp;'Восьмипредметные наборы'!E19&amp;", "&amp;'Восьмипредметные наборы'!F19&amp;", "&amp;'Восьмипредметные наборы'!G19&amp;"}","")</f>
        <v>#N/A</v>
      </c>
      <c r="B4459" t="e">
        <f ca="1">IF('Восьмипредметные наборы'!$I19 &gt;=Параметры!$A$2,"{"&amp;'Восьмипредметные наборы'!H19&amp;"}","")</f>
        <v>#N/A</v>
      </c>
      <c r="C4459" t="e">
        <f ca="1">'Восьмипредметные наборы'!$I19/COUNT('Список покупок'!$A$2:$A$31)</f>
        <v>#N/A</v>
      </c>
      <c r="D4459" t="e">
        <f ca="1">'Восьмипредметные наборы'!$I19/INDIRECT(ADDRESS(MATCH(A4459,Таблицы!$AU$3:$AU$122)+1,8,,,Таблицы!$AU$1))</f>
        <v>#N/A</v>
      </c>
      <c r="E4459" s="5" t="e">
        <f t="shared" ca="1" si="69"/>
        <v>#N/A</v>
      </c>
    </row>
    <row r="4460" spans="1:5" hidden="1" x14ac:dyDescent="0.3">
      <c r="A4460" t="e">
        <f ca="1">IF('Восьмипредметные наборы'!$I20 &gt;=Параметры!$A$2,"{"&amp;'Восьмипредметные наборы'!A20&amp;", "&amp;'Восьмипредметные наборы'!B20&amp;", "&amp;'Восьмипредметные наборы'!C20&amp;", "&amp;'Восьмипредметные наборы'!D20&amp;", "&amp;'Восьмипредметные наборы'!E20&amp;", "&amp;'Восьмипредметные наборы'!F20&amp;", "&amp;'Восьмипредметные наборы'!G20&amp;"}","")</f>
        <v>#N/A</v>
      </c>
      <c r="B4460" t="e">
        <f ca="1">IF('Восьмипредметные наборы'!$I20 &gt;=Параметры!$A$2,"{"&amp;'Восьмипредметные наборы'!H20&amp;"}","")</f>
        <v>#N/A</v>
      </c>
      <c r="C4460" t="e">
        <f ca="1">'Восьмипредметные наборы'!$I20/COUNT('Список покупок'!$A$2:$A$31)</f>
        <v>#N/A</v>
      </c>
      <c r="D4460" t="e">
        <f ca="1">'Восьмипредметные наборы'!$I20/INDIRECT(ADDRESS(MATCH(A4460,Таблицы!$AU$3:$AU$122)+1,8,,,Таблицы!$AU$1))</f>
        <v>#N/A</v>
      </c>
      <c r="E4460" s="5" t="e">
        <f t="shared" ca="1" si="69"/>
        <v>#N/A</v>
      </c>
    </row>
    <row r="4461" spans="1:5" hidden="1" x14ac:dyDescent="0.3">
      <c r="A4461" t="e">
        <f ca="1">IF('Восьмипредметные наборы'!$I21 &gt;=Параметры!$A$2,"{"&amp;'Восьмипредметные наборы'!A21&amp;", "&amp;'Восьмипредметные наборы'!B21&amp;", "&amp;'Восьмипредметные наборы'!C21&amp;", "&amp;'Восьмипредметные наборы'!D21&amp;", "&amp;'Восьмипредметные наборы'!E21&amp;", "&amp;'Восьмипредметные наборы'!F21&amp;", "&amp;'Восьмипредметные наборы'!G21&amp;"}","")</f>
        <v>#N/A</v>
      </c>
      <c r="B4461" t="e">
        <f ca="1">IF('Восьмипредметные наборы'!$I21 &gt;=Параметры!$A$2,"{"&amp;'Восьмипредметные наборы'!H21&amp;"}","")</f>
        <v>#N/A</v>
      </c>
      <c r="C4461" t="e">
        <f ca="1">'Восьмипредметные наборы'!$I21/COUNT('Список покупок'!$A$2:$A$31)</f>
        <v>#N/A</v>
      </c>
      <c r="D4461" t="e">
        <f ca="1">'Восьмипредметные наборы'!$I21/INDIRECT(ADDRESS(MATCH(A4461,Таблицы!$AU$3:$AU$122)+1,8,,,Таблицы!$AU$1))</f>
        <v>#N/A</v>
      </c>
      <c r="E4461" s="5" t="e">
        <f t="shared" ca="1" si="69"/>
        <v>#N/A</v>
      </c>
    </row>
    <row r="4462" spans="1:5" hidden="1" x14ac:dyDescent="0.3">
      <c r="A4462" t="e">
        <f ca="1">IF('Восьмипредметные наборы'!$I22 &gt;=Параметры!$A$2,"{"&amp;'Восьмипредметные наборы'!A22&amp;", "&amp;'Восьмипредметные наборы'!B22&amp;", "&amp;'Восьмипредметные наборы'!C22&amp;", "&amp;'Восьмипредметные наборы'!D22&amp;", "&amp;'Восьмипредметные наборы'!E22&amp;", "&amp;'Восьмипредметные наборы'!F22&amp;", "&amp;'Восьмипредметные наборы'!G22&amp;"}","")</f>
        <v>#N/A</v>
      </c>
      <c r="B4462" t="e">
        <f ca="1">IF('Восьмипредметные наборы'!$I22 &gt;=Параметры!$A$2,"{"&amp;'Восьмипредметные наборы'!H22&amp;"}","")</f>
        <v>#N/A</v>
      </c>
      <c r="C4462" t="e">
        <f ca="1">'Восьмипредметные наборы'!$I22/COUNT('Список покупок'!$A$2:$A$31)</f>
        <v>#N/A</v>
      </c>
      <c r="D4462" t="e">
        <f ca="1">'Восьмипредметные наборы'!$I22/INDIRECT(ADDRESS(MATCH(A4462,Таблицы!$AU$3:$AU$122)+1,8,,,Таблицы!$AU$1))</f>
        <v>#N/A</v>
      </c>
      <c r="E4462" s="5" t="e">
        <f t="shared" ca="1" si="69"/>
        <v>#N/A</v>
      </c>
    </row>
    <row r="4463" spans="1:5" hidden="1" x14ac:dyDescent="0.3">
      <c r="A4463" t="e">
        <f ca="1">IF('Восьмипредметные наборы'!$I23 &gt;=Параметры!$A$2,"{"&amp;'Восьмипредметные наборы'!A23&amp;", "&amp;'Восьмипредметные наборы'!B23&amp;", "&amp;'Восьмипредметные наборы'!C23&amp;", "&amp;'Восьмипредметные наборы'!D23&amp;", "&amp;'Восьмипредметные наборы'!E23&amp;", "&amp;'Восьмипредметные наборы'!F23&amp;", "&amp;'Восьмипредметные наборы'!G23&amp;"}","")</f>
        <v>#N/A</v>
      </c>
      <c r="B4463" t="e">
        <f ca="1">IF('Восьмипредметные наборы'!$I23 &gt;=Параметры!$A$2,"{"&amp;'Восьмипредметные наборы'!H23&amp;"}","")</f>
        <v>#N/A</v>
      </c>
      <c r="C4463" t="e">
        <f ca="1">'Восьмипредметные наборы'!$I23/COUNT('Список покупок'!$A$2:$A$31)</f>
        <v>#N/A</v>
      </c>
      <c r="D4463" t="e">
        <f ca="1">'Восьмипредметные наборы'!$I23/INDIRECT(ADDRESS(MATCH(A4463,Таблицы!$AU$3:$AU$122)+1,8,,,Таблицы!$AU$1))</f>
        <v>#N/A</v>
      </c>
      <c r="E4463" s="5" t="e">
        <f t="shared" ca="1" si="69"/>
        <v>#N/A</v>
      </c>
    </row>
    <row r="4464" spans="1:5" hidden="1" x14ac:dyDescent="0.3">
      <c r="A4464" t="e">
        <f ca="1">IF('Восьмипредметные наборы'!$I24 &gt;=Параметры!$A$2,"{"&amp;'Восьмипредметные наборы'!A24&amp;", "&amp;'Восьмипредметные наборы'!B24&amp;", "&amp;'Восьмипредметные наборы'!C24&amp;", "&amp;'Восьмипредметные наборы'!D24&amp;", "&amp;'Восьмипредметные наборы'!E24&amp;", "&amp;'Восьмипредметные наборы'!F24&amp;", "&amp;'Восьмипредметные наборы'!G24&amp;"}","")</f>
        <v>#N/A</v>
      </c>
      <c r="B4464" t="e">
        <f ca="1">IF('Восьмипредметные наборы'!$I24 &gt;=Параметры!$A$2,"{"&amp;'Восьмипредметные наборы'!H24&amp;"}","")</f>
        <v>#N/A</v>
      </c>
      <c r="C4464" t="e">
        <f ca="1">'Восьмипредметные наборы'!$I24/COUNT('Список покупок'!$A$2:$A$31)</f>
        <v>#N/A</v>
      </c>
      <c r="D4464" t="e">
        <f ca="1">'Восьмипредметные наборы'!$I24/INDIRECT(ADDRESS(MATCH(A4464,Таблицы!$AU$3:$AU$122)+1,8,,,Таблицы!$AU$1))</f>
        <v>#N/A</v>
      </c>
      <c r="E4464" s="5" t="e">
        <f t="shared" ca="1" si="69"/>
        <v>#N/A</v>
      </c>
    </row>
    <row r="4465" spans="1:5" hidden="1" x14ac:dyDescent="0.3">
      <c r="A4465" t="e">
        <f ca="1">IF('Восьмипредметные наборы'!$I25 &gt;=Параметры!$A$2,"{"&amp;'Восьмипредметные наборы'!A25&amp;", "&amp;'Восьмипредметные наборы'!B25&amp;", "&amp;'Восьмипредметные наборы'!C25&amp;", "&amp;'Восьмипредметные наборы'!D25&amp;", "&amp;'Восьмипредметные наборы'!E25&amp;", "&amp;'Восьмипредметные наборы'!F25&amp;", "&amp;'Восьмипредметные наборы'!G25&amp;"}","")</f>
        <v>#N/A</v>
      </c>
      <c r="B4465" t="e">
        <f ca="1">IF('Восьмипредметные наборы'!$I25 &gt;=Параметры!$A$2,"{"&amp;'Восьмипредметные наборы'!H25&amp;"}","")</f>
        <v>#N/A</v>
      </c>
      <c r="C4465" t="e">
        <f ca="1">'Восьмипредметные наборы'!$I25/COUNT('Список покупок'!$A$2:$A$31)</f>
        <v>#N/A</v>
      </c>
      <c r="D4465" t="e">
        <f ca="1">'Восьмипредметные наборы'!$I25/INDIRECT(ADDRESS(MATCH(A4465,Таблицы!$AU$3:$AU$122)+1,8,,,Таблицы!$AU$1))</f>
        <v>#N/A</v>
      </c>
      <c r="E4465" s="5" t="e">
        <f t="shared" ca="1" si="69"/>
        <v>#N/A</v>
      </c>
    </row>
    <row r="4466" spans="1:5" hidden="1" x14ac:dyDescent="0.3">
      <c r="A4466" t="e">
        <f ca="1">IF('Восьмипредметные наборы'!$I26 &gt;=Параметры!$A$2,"{"&amp;'Восьмипредметные наборы'!A26&amp;", "&amp;'Восьмипредметные наборы'!B26&amp;", "&amp;'Восьмипредметные наборы'!C26&amp;", "&amp;'Восьмипредметные наборы'!D26&amp;", "&amp;'Восьмипредметные наборы'!E26&amp;", "&amp;'Восьмипредметные наборы'!F26&amp;", "&amp;'Восьмипредметные наборы'!G26&amp;"}","")</f>
        <v>#N/A</v>
      </c>
      <c r="B4466" t="e">
        <f ca="1">IF('Восьмипредметные наборы'!$I26 &gt;=Параметры!$A$2,"{"&amp;'Восьмипредметные наборы'!H26&amp;"}","")</f>
        <v>#N/A</v>
      </c>
      <c r="C4466" t="e">
        <f ca="1">'Восьмипредметные наборы'!$I26/COUNT('Список покупок'!$A$2:$A$31)</f>
        <v>#N/A</v>
      </c>
      <c r="D4466" t="e">
        <f ca="1">'Восьмипредметные наборы'!$I26/INDIRECT(ADDRESS(MATCH(A4466,Таблицы!$AU$3:$AU$122)+1,8,,,Таблицы!$AU$1))</f>
        <v>#N/A</v>
      </c>
      <c r="E4466" s="5" t="e">
        <f t="shared" ca="1" si="69"/>
        <v>#N/A</v>
      </c>
    </row>
    <row r="4467" spans="1:5" hidden="1" x14ac:dyDescent="0.3">
      <c r="A4467" t="e">
        <f ca="1">IF('Восьмипредметные наборы'!$I27 &gt;=Параметры!$A$2,"{"&amp;'Восьмипредметные наборы'!A27&amp;", "&amp;'Восьмипредметные наборы'!B27&amp;", "&amp;'Восьмипредметные наборы'!C27&amp;", "&amp;'Восьмипредметные наборы'!D27&amp;", "&amp;'Восьмипредметные наборы'!E27&amp;", "&amp;'Восьмипредметные наборы'!F27&amp;", "&amp;'Восьмипредметные наборы'!G27&amp;"}","")</f>
        <v>#N/A</v>
      </c>
      <c r="B4467" t="e">
        <f ca="1">IF('Восьмипредметные наборы'!$I27 &gt;=Параметры!$A$2,"{"&amp;'Восьмипредметные наборы'!H27&amp;"}","")</f>
        <v>#N/A</v>
      </c>
      <c r="C4467" t="e">
        <f ca="1">'Восьмипредметные наборы'!$I27/COUNT('Список покупок'!$A$2:$A$31)</f>
        <v>#N/A</v>
      </c>
      <c r="D4467" t="e">
        <f ca="1">'Восьмипредметные наборы'!$I27/INDIRECT(ADDRESS(MATCH(A4467,Таблицы!$AU$3:$AU$122)+1,8,,,Таблицы!$AU$1))</f>
        <v>#N/A</v>
      </c>
      <c r="E4467" s="5" t="e">
        <f t="shared" ca="1" si="69"/>
        <v>#N/A</v>
      </c>
    </row>
    <row r="4468" spans="1:5" hidden="1" x14ac:dyDescent="0.3">
      <c r="A4468" t="e">
        <f ca="1">IF('Восьмипредметные наборы'!$I28 &gt;=Параметры!$A$2,"{"&amp;'Восьмипредметные наборы'!A28&amp;", "&amp;'Восьмипредметные наборы'!B28&amp;", "&amp;'Восьмипредметные наборы'!C28&amp;", "&amp;'Восьмипредметные наборы'!D28&amp;", "&amp;'Восьмипредметные наборы'!E28&amp;", "&amp;'Восьмипредметные наборы'!F28&amp;", "&amp;'Восьмипредметные наборы'!G28&amp;"}","")</f>
        <v>#N/A</v>
      </c>
      <c r="B4468" t="e">
        <f ca="1">IF('Восьмипредметные наборы'!$I28 &gt;=Параметры!$A$2,"{"&amp;'Восьмипредметные наборы'!H28&amp;"}","")</f>
        <v>#N/A</v>
      </c>
      <c r="C4468" t="e">
        <f ca="1">'Восьмипредметные наборы'!$I28/COUNT('Список покупок'!$A$2:$A$31)</f>
        <v>#N/A</v>
      </c>
      <c r="D4468" t="e">
        <f ca="1">'Восьмипредметные наборы'!$I28/INDIRECT(ADDRESS(MATCH(A4468,Таблицы!$AU$3:$AU$122)+1,8,,,Таблицы!$AU$1))</f>
        <v>#N/A</v>
      </c>
      <c r="E4468" s="5" t="e">
        <f t="shared" ca="1" si="69"/>
        <v>#N/A</v>
      </c>
    </row>
    <row r="4469" spans="1:5" hidden="1" x14ac:dyDescent="0.3">
      <c r="A4469" t="e">
        <f ca="1">IF('Восьмипредметные наборы'!$I29 &gt;=Параметры!$A$2,"{"&amp;'Восьмипредметные наборы'!A29&amp;", "&amp;'Восьмипредметные наборы'!B29&amp;", "&amp;'Восьмипредметные наборы'!C29&amp;", "&amp;'Восьмипредметные наборы'!D29&amp;", "&amp;'Восьмипредметные наборы'!E29&amp;", "&amp;'Восьмипредметные наборы'!F29&amp;", "&amp;'Восьмипредметные наборы'!G29&amp;"}","")</f>
        <v>#N/A</v>
      </c>
      <c r="B4469" t="e">
        <f ca="1">IF('Восьмипредметные наборы'!$I29 &gt;=Параметры!$A$2,"{"&amp;'Восьмипредметные наборы'!H29&amp;"}","")</f>
        <v>#N/A</v>
      </c>
      <c r="C4469" t="e">
        <f ca="1">'Восьмипредметные наборы'!$I29/COUNT('Список покупок'!$A$2:$A$31)</f>
        <v>#N/A</v>
      </c>
      <c r="D4469" t="e">
        <f ca="1">'Восьмипредметные наборы'!$I29/INDIRECT(ADDRESS(MATCH(A4469,Таблицы!$AU$3:$AU$122)+1,8,,,Таблицы!$AU$1))</f>
        <v>#N/A</v>
      </c>
      <c r="E4469" s="5" t="e">
        <f t="shared" ca="1" si="69"/>
        <v>#N/A</v>
      </c>
    </row>
    <row r="4470" spans="1:5" hidden="1" x14ac:dyDescent="0.3">
      <c r="A4470" t="e">
        <f ca="1">IF('Восьмипредметные наборы'!$I30 &gt;=Параметры!$A$2,"{"&amp;'Восьмипредметные наборы'!A30&amp;", "&amp;'Восьмипредметные наборы'!B30&amp;", "&amp;'Восьмипредметные наборы'!C30&amp;", "&amp;'Восьмипредметные наборы'!D30&amp;", "&amp;'Восьмипредметные наборы'!E30&amp;", "&amp;'Восьмипредметные наборы'!F30&amp;", "&amp;'Восьмипредметные наборы'!G30&amp;"}","")</f>
        <v>#N/A</v>
      </c>
      <c r="B4470" t="e">
        <f ca="1">IF('Восьмипредметные наборы'!$I30 &gt;=Параметры!$A$2,"{"&amp;'Восьмипредметные наборы'!H30&amp;"}","")</f>
        <v>#N/A</v>
      </c>
      <c r="C4470" t="e">
        <f ca="1">'Восьмипредметные наборы'!$I30/COUNT('Список покупок'!$A$2:$A$31)</f>
        <v>#N/A</v>
      </c>
      <c r="D4470" t="e">
        <f ca="1">'Восьмипредметные наборы'!$I30/INDIRECT(ADDRESS(MATCH(A4470,Таблицы!$AU$3:$AU$122)+1,8,,,Таблицы!$AU$1))</f>
        <v>#N/A</v>
      </c>
      <c r="E4470" s="5" t="e">
        <f t="shared" ca="1" si="69"/>
        <v>#N/A</v>
      </c>
    </row>
    <row r="4471" spans="1:5" hidden="1" x14ac:dyDescent="0.3">
      <c r="A4471" t="e">
        <f ca="1">IF('Восьмипредметные наборы'!$I31 &gt;=Параметры!$A$2,"{"&amp;'Восьмипредметные наборы'!A31&amp;", "&amp;'Восьмипредметные наборы'!B31&amp;", "&amp;'Восьмипредметные наборы'!C31&amp;", "&amp;'Восьмипредметные наборы'!D31&amp;", "&amp;'Восьмипредметные наборы'!E31&amp;", "&amp;'Восьмипредметные наборы'!F31&amp;", "&amp;'Восьмипредметные наборы'!G31&amp;"}","")</f>
        <v>#N/A</v>
      </c>
      <c r="B4471" t="e">
        <f ca="1">IF('Восьмипредметные наборы'!$I31 &gt;=Параметры!$A$2,"{"&amp;'Восьмипредметные наборы'!H31&amp;"}","")</f>
        <v>#N/A</v>
      </c>
      <c r="C4471" t="e">
        <f ca="1">'Восьмипредметные наборы'!$I31/COUNT('Список покупок'!$A$2:$A$31)</f>
        <v>#N/A</v>
      </c>
      <c r="D4471" t="e">
        <f ca="1">'Восьмипредметные наборы'!$I31/INDIRECT(ADDRESS(MATCH(A4471,Таблицы!$AU$3:$AU$122)+1,8,,,Таблицы!$AU$1))</f>
        <v>#N/A</v>
      </c>
      <c r="E4471" s="5" t="e">
        <f t="shared" ca="1" si="69"/>
        <v>#N/A</v>
      </c>
    </row>
    <row r="4472" spans="1:5" hidden="1" x14ac:dyDescent="0.3">
      <c r="A4472" t="e">
        <f ca="1">IF('Восьмипредметные наборы'!$I32 &gt;=Параметры!$A$2,"{"&amp;'Восьмипредметные наборы'!A32&amp;", "&amp;'Восьмипредметные наборы'!B32&amp;", "&amp;'Восьмипредметные наборы'!C32&amp;", "&amp;'Восьмипредметные наборы'!D32&amp;", "&amp;'Восьмипредметные наборы'!E32&amp;", "&amp;'Восьмипредметные наборы'!F32&amp;", "&amp;'Восьмипредметные наборы'!G32&amp;"}","")</f>
        <v>#N/A</v>
      </c>
      <c r="B4472" t="e">
        <f ca="1">IF('Восьмипредметные наборы'!$I32 &gt;=Параметры!$A$2,"{"&amp;'Восьмипредметные наборы'!H32&amp;"}","")</f>
        <v>#N/A</v>
      </c>
      <c r="C4472" t="e">
        <f ca="1">'Восьмипредметные наборы'!$I32/COUNT('Список покупок'!$A$2:$A$31)</f>
        <v>#N/A</v>
      </c>
      <c r="D4472" t="e">
        <f ca="1">'Восьмипредметные наборы'!$I32/INDIRECT(ADDRESS(MATCH(A4472,Таблицы!$AU$3:$AU$122)+1,8,,,Таблицы!$AU$1))</f>
        <v>#N/A</v>
      </c>
      <c r="E4472" s="5" t="e">
        <f t="shared" ca="1" si="69"/>
        <v>#N/A</v>
      </c>
    </row>
    <row r="4473" spans="1:5" hidden="1" x14ac:dyDescent="0.3">
      <c r="A4473" t="e">
        <f ca="1">IF('Восьмипредметные наборы'!$I33 &gt;=Параметры!$A$2,"{"&amp;'Восьмипредметные наборы'!A33&amp;", "&amp;'Восьмипредметные наборы'!B33&amp;", "&amp;'Восьмипредметные наборы'!C33&amp;", "&amp;'Восьмипредметные наборы'!D33&amp;", "&amp;'Восьмипредметные наборы'!E33&amp;", "&amp;'Восьмипредметные наборы'!F33&amp;", "&amp;'Восьмипредметные наборы'!G33&amp;"}","")</f>
        <v>#N/A</v>
      </c>
      <c r="B4473" t="e">
        <f ca="1">IF('Восьмипредметные наборы'!$I33 &gt;=Параметры!$A$2,"{"&amp;'Восьмипредметные наборы'!H33&amp;"}","")</f>
        <v>#N/A</v>
      </c>
      <c r="C4473" t="e">
        <f ca="1">'Восьмипредметные наборы'!$I33/COUNT('Список покупок'!$A$2:$A$31)</f>
        <v>#N/A</v>
      </c>
      <c r="D4473" t="e">
        <f ca="1">'Восьмипредметные наборы'!$I33/INDIRECT(ADDRESS(MATCH(A4473,Таблицы!$AU$3:$AU$122)+1,8,,,Таблицы!$AU$1))</f>
        <v>#N/A</v>
      </c>
      <c r="E4473" s="5" t="e">
        <f t="shared" ca="1" si="69"/>
        <v>#N/A</v>
      </c>
    </row>
    <row r="4474" spans="1:5" hidden="1" x14ac:dyDescent="0.3">
      <c r="A4474" t="e">
        <f ca="1">IF('Восьмипредметные наборы'!$I34 &gt;=Параметры!$A$2,"{"&amp;'Восьмипредметные наборы'!A34&amp;", "&amp;'Восьмипредметные наборы'!B34&amp;", "&amp;'Восьмипредметные наборы'!C34&amp;", "&amp;'Восьмипредметные наборы'!D34&amp;", "&amp;'Восьмипредметные наборы'!E34&amp;", "&amp;'Восьмипредметные наборы'!F34&amp;", "&amp;'Восьмипредметные наборы'!G34&amp;"}","")</f>
        <v>#N/A</v>
      </c>
      <c r="B4474" t="e">
        <f ca="1">IF('Восьмипредметные наборы'!$I34 &gt;=Параметры!$A$2,"{"&amp;'Восьмипредметные наборы'!H34&amp;"}","")</f>
        <v>#N/A</v>
      </c>
      <c r="C4474" t="e">
        <f ca="1">'Восьмипредметные наборы'!$I34/COUNT('Список покупок'!$A$2:$A$31)</f>
        <v>#N/A</v>
      </c>
      <c r="D4474" t="e">
        <f ca="1">'Восьмипредметные наборы'!$I34/INDIRECT(ADDRESS(MATCH(A4474,Таблицы!$AU$3:$AU$122)+1,8,,,Таблицы!$AU$1))</f>
        <v>#N/A</v>
      </c>
      <c r="E4474" s="5" t="e">
        <f t="shared" ca="1" si="69"/>
        <v>#N/A</v>
      </c>
    </row>
    <row r="4475" spans="1:5" hidden="1" x14ac:dyDescent="0.3">
      <c r="A4475" t="e">
        <f ca="1">IF('Восьмипредметные наборы'!$I35 &gt;=Параметры!$A$2,"{"&amp;'Восьмипредметные наборы'!A35&amp;", "&amp;'Восьмипредметные наборы'!B35&amp;", "&amp;'Восьмипредметные наборы'!C35&amp;", "&amp;'Восьмипредметные наборы'!D35&amp;", "&amp;'Восьмипредметные наборы'!E35&amp;", "&amp;'Восьмипредметные наборы'!F35&amp;", "&amp;'Восьмипредметные наборы'!G35&amp;"}","")</f>
        <v>#N/A</v>
      </c>
      <c r="B4475" t="e">
        <f ca="1">IF('Восьмипредметные наборы'!$I35 &gt;=Параметры!$A$2,"{"&amp;'Восьмипредметные наборы'!H35&amp;"}","")</f>
        <v>#N/A</v>
      </c>
      <c r="C4475" t="e">
        <f ca="1">'Восьмипредметные наборы'!$I35/COUNT('Список покупок'!$A$2:$A$31)</f>
        <v>#N/A</v>
      </c>
      <c r="D4475" t="e">
        <f ca="1">'Восьмипредметные наборы'!$I35/INDIRECT(ADDRESS(MATCH(A4475,Таблицы!$AU$3:$AU$122)+1,8,,,Таблицы!$AU$1))</f>
        <v>#N/A</v>
      </c>
      <c r="E4475" s="5" t="e">
        <f t="shared" ca="1" si="69"/>
        <v>#N/A</v>
      </c>
    </row>
    <row r="4476" spans="1:5" hidden="1" x14ac:dyDescent="0.3">
      <c r="A4476" t="e">
        <f ca="1">IF('Восьмипредметные наборы'!$I36 &gt;=Параметры!$A$2,"{"&amp;'Восьмипредметные наборы'!A36&amp;", "&amp;'Восьмипредметные наборы'!B36&amp;", "&amp;'Восьмипредметные наборы'!C36&amp;", "&amp;'Восьмипредметные наборы'!D36&amp;", "&amp;'Восьмипредметные наборы'!E36&amp;", "&amp;'Восьмипредметные наборы'!F36&amp;", "&amp;'Восьмипредметные наборы'!G36&amp;"}","")</f>
        <v>#N/A</v>
      </c>
      <c r="B4476" t="e">
        <f ca="1">IF('Восьмипредметные наборы'!$I36 &gt;=Параметры!$A$2,"{"&amp;'Восьмипредметные наборы'!H36&amp;"}","")</f>
        <v>#N/A</v>
      </c>
      <c r="C4476" t="e">
        <f ca="1">'Восьмипредметные наборы'!$I36/COUNT('Список покупок'!$A$2:$A$31)</f>
        <v>#N/A</v>
      </c>
      <c r="D4476" t="e">
        <f ca="1">'Восьмипредметные наборы'!$I36/INDIRECT(ADDRESS(MATCH(A4476,Таблицы!$AU$3:$AU$122)+1,8,,,Таблицы!$AU$1))</f>
        <v>#N/A</v>
      </c>
      <c r="E4476" s="5" t="e">
        <f t="shared" ca="1" si="69"/>
        <v>#N/A</v>
      </c>
    </row>
    <row r="4477" spans="1:5" hidden="1" x14ac:dyDescent="0.3">
      <c r="A4477" t="e">
        <f ca="1">IF('Восьмипредметные наборы'!$I37 &gt;=Параметры!$A$2,"{"&amp;'Восьмипредметные наборы'!A37&amp;", "&amp;'Восьмипредметные наборы'!B37&amp;", "&amp;'Восьмипредметные наборы'!C37&amp;", "&amp;'Восьмипредметные наборы'!D37&amp;", "&amp;'Восьмипредметные наборы'!E37&amp;", "&amp;'Восьмипредметные наборы'!F37&amp;", "&amp;'Восьмипредметные наборы'!G37&amp;"}","")</f>
        <v>#N/A</v>
      </c>
      <c r="B4477" t="e">
        <f ca="1">IF('Восьмипредметные наборы'!$I37 &gt;=Параметры!$A$2,"{"&amp;'Восьмипредметные наборы'!H37&amp;"}","")</f>
        <v>#N/A</v>
      </c>
      <c r="C4477" t="e">
        <f ca="1">'Восьмипредметные наборы'!$I37/COUNT('Список покупок'!$A$2:$A$31)</f>
        <v>#N/A</v>
      </c>
      <c r="D4477" t="e">
        <f ca="1">'Восьмипредметные наборы'!$I37/INDIRECT(ADDRESS(MATCH(A4477,Таблицы!$AU$3:$AU$122)+1,8,,,Таблицы!$AU$1))</f>
        <v>#N/A</v>
      </c>
      <c r="E4477" s="5" t="e">
        <f t="shared" ca="1" si="69"/>
        <v>#N/A</v>
      </c>
    </row>
    <row r="4478" spans="1:5" hidden="1" x14ac:dyDescent="0.3">
      <c r="A4478" t="e">
        <f ca="1">IF('Восьмипредметные наборы'!$I38 &gt;=Параметры!$A$2,"{"&amp;'Восьмипредметные наборы'!A38&amp;", "&amp;'Восьмипредметные наборы'!B38&amp;", "&amp;'Восьмипредметные наборы'!C38&amp;", "&amp;'Восьмипредметные наборы'!D38&amp;", "&amp;'Восьмипредметные наборы'!E38&amp;", "&amp;'Восьмипредметные наборы'!F38&amp;", "&amp;'Восьмипредметные наборы'!G38&amp;"}","")</f>
        <v>#N/A</v>
      </c>
      <c r="B4478" t="e">
        <f ca="1">IF('Восьмипредметные наборы'!$I38 &gt;=Параметры!$A$2,"{"&amp;'Восьмипредметные наборы'!H38&amp;"}","")</f>
        <v>#N/A</v>
      </c>
      <c r="C4478" t="e">
        <f ca="1">'Восьмипредметные наборы'!$I38/COUNT('Список покупок'!$A$2:$A$31)</f>
        <v>#N/A</v>
      </c>
      <c r="D4478" t="e">
        <f ca="1">'Восьмипредметные наборы'!$I38/INDIRECT(ADDRESS(MATCH(A4478,Таблицы!$AU$3:$AU$122)+1,8,,,Таблицы!$AU$1))</f>
        <v>#N/A</v>
      </c>
      <c r="E4478" s="5" t="e">
        <f t="shared" ca="1" si="69"/>
        <v>#N/A</v>
      </c>
    </row>
    <row r="4479" spans="1:5" hidden="1" x14ac:dyDescent="0.3">
      <c r="A4479" t="e">
        <f ca="1">IF('Восьмипредметные наборы'!$I39 &gt;=Параметры!$A$2,"{"&amp;'Восьмипредметные наборы'!A39&amp;", "&amp;'Восьмипредметные наборы'!B39&amp;", "&amp;'Восьмипредметные наборы'!C39&amp;", "&amp;'Восьмипредметные наборы'!D39&amp;", "&amp;'Восьмипредметные наборы'!E39&amp;", "&amp;'Восьмипредметные наборы'!F39&amp;", "&amp;'Восьмипредметные наборы'!G39&amp;"}","")</f>
        <v>#N/A</v>
      </c>
      <c r="B4479" t="e">
        <f ca="1">IF('Восьмипредметные наборы'!$I39 &gt;=Параметры!$A$2,"{"&amp;'Восьмипредметные наборы'!H39&amp;"}","")</f>
        <v>#N/A</v>
      </c>
      <c r="C4479" t="e">
        <f ca="1">'Восьмипредметные наборы'!$I39/COUNT('Список покупок'!$A$2:$A$31)</f>
        <v>#N/A</v>
      </c>
      <c r="D4479" t="e">
        <f ca="1">'Восьмипредметные наборы'!$I39/INDIRECT(ADDRESS(MATCH(A4479,Таблицы!$AU$3:$AU$122)+1,8,,,Таблицы!$AU$1))</f>
        <v>#N/A</v>
      </c>
      <c r="E4479" s="5" t="e">
        <f t="shared" ca="1" si="69"/>
        <v>#N/A</v>
      </c>
    </row>
    <row r="4480" spans="1:5" hidden="1" x14ac:dyDescent="0.3">
      <c r="A4480" t="e">
        <f ca="1">IF('Восьмипредметные наборы'!$I40 &gt;=Параметры!$A$2,"{"&amp;'Восьмипредметные наборы'!A40&amp;", "&amp;'Восьмипредметные наборы'!B40&amp;", "&amp;'Восьмипредметные наборы'!C40&amp;", "&amp;'Восьмипредметные наборы'!D40&amp;", "&amp;'Восьмипредметные наборы'!E40&amp;", "&amp;'Восьмипредметные наборы'!F40&amp;", "&amp;'Восьмипредметные наборы'!G40&amp;"}","")</f>
        <v>#N/A</v>
      </c>
      <c r="B4480" t="e">
        <f ca="1">IF('Восьмипредметные наборы'!$I40 &gt;=Параметры!$A$2,"{"&amp;'Восьмипредметные наборы'!H40&amp;"}","")</f>
        <v>#N/A</v>
      </c>
      <c r="C4480" t="e">
        <f ca="1">'Восьмипредметные наборы'!$I40/COUNT('Список покупок'!$A$2:$A$31)</f>
        <v>#N/A</v>
      </c>
      <c r="D4480" t="e">
        <f ca="1">'Восьмипредметные наборы'!$I40/INDIRECT(ADDRESS(MATCH(A4480,Таблицы!$AU$3:$AU$122)+1,8,,,Таблицы!$AU$1))</f>
        <v>#N/A</v>
      </c>
      <c r="E4480" s="5" t="e">
        <f t="shared" ca="1" si="69"/>
        <v>#N/A</v>
      </c>
    </row>
    <row r="4481" spans="1:5" hidden="1" x14ac:dyDescent="0.3">
      <c r="A4481" t="e">
        <f ca="1">IF('Восьмипредметные наборы'!$I41 &gt;=Параметры!$A$2,"{"&amp;'Восьмипредметные наборы'!A41&amp;", "&amp;'Восьмипредметные наборы'!B41&amp;", "&amp;'Восьмипредметные наборы'!C41&amp;", "&amp;'Восьмипредметные наборы'!D41&amp;", "&amp;'Восьмипредметные наборы'!E41&amp;", "&amp;'Восьмипредметные наборы'!F41&amp;", "&amp;'Восьмипредметные наборы'!G41&amp;"}","")</f>
        <v>#N/A</v>
      </c>
      <c r="B4481" t="e">
        <f ca="1">IF('Восьмипредметные наборы'!$I41 &gt;=Параметры!$A$2,"{"&amp;'Восьмипредметные наборы'!H41&amp;"}","")</f>
        <v>#N/A</v>
      </c>
      <c r="C4481" t="e">
        <f ca="1">'Восьмипредметные наборы'!$I41/COUNT('Список покупок'!$A$2:$A$31)</f>
        <v>#N/A</v>
      </c>
      <c r="D4481" t="e">
        <f ca="1">'Восьмипредметные наборы'!$I41/INDIRECT(ADDRESS(MATCH(A4481,Таблицы!$AU$3:$AU$122)+1,8,,,Таблицы!$AU$1))</f>
        <v>#N/A</v>
      </c>
      <c r="E4481" s="5" t="e">
        <f t="shared" ca="1" si="69"/>
        <v>#N/A</v>
      </c>
    </row>
    <row r="4482" spans="1:5" hidden="1" x14ac:dyDescent="0.3">
      <c r="A4482" t="e">
        <f ca="1">IF('Восьмипредметные наборы'!$I42 &gt;=Параметры!$A$2,"{"&amp;'Восьмипредметные наборы'!A42&amp;", "&amp;'Восьмипредметные наборы'!B42&amp;", "&amp;'Восьмипредметные наборы'!C42&amp;", "&amp;'Восьмипредметные наборы'!D42&amp;", "&amp;'Восьмипредметные наборы'!E42&amp;", "&amp;'Восьмипредметные наборы'!F42&amp;", "&amp;'Восьмипредметные наборы'!G42&amp;"}","")</f>
        <v>#N/A</v>
      </c>
      <c r="B4482" t="e">
        <f ca="1">IF('Восьмипредметные наборы'!$I42 &gt;=Параметры!$A$2,"{"&amp;'Восьмипредметные наборы'!H42&amp;"}","")</f>
        <v>#N/A</v>
      </c>
      <c r="C4482" t="e">
        <f ca="1">'Восьмипредметные наборы'!$I42/COUNT('Список покупок'!$A$2:$A$31)</f>
        <v>#N/A</v>
      </c>
      <c r="D4482" t="e">
        <f ca="1">'Восьмипредметные наборы'!$I42/INDIRECT(ADDRESS(MATCH(A4482,Таблицы!$AU$3:$AU$122)+1,8,,,Таблицы!$AU$1))</f>
        <v>#N/A</v>
      </c>
      <c r="E4482" s="5" t="e">
        <f t="shared" ca="1" si="69"/>
        <v>#N/A</v>
      </c>
    </row>
    <row r="4483" spans="1:5" hidden="1" x14ac:dyDescent="0.3">
      <c r="A4483" t="e">
        <f ca="1">IF('Восьмипредметные наборы'!$I43 &gt;=Параметры!$A$2,"{"&amp;'Восьмипредметные наборы'!A43&amp;", "&amp;'Восьмипредметные наборы'!B43&amp;", "&amp;'Восьмипредметные наборы'!C43&amp;", "&amp;'Восьмипредметные наборы'!D43&amp;", "&amp;'Восьмипредметные наборы'!E43&amp;", "&amp;'Восьмипредметные наборы'!F43&amp;", "&amp;'Восьмипредметные наборы'!G43&amp;"}","")</f>
        <v>#N/A</v>
      </c>
      <c r="B4483" t="e">
        <f ca="1">IF('Восьмипредметные наборы'!$I43 &gt;=Параметры!$A$2,"{"&amp;'Восьмипредметные наборы'!H43&amp;"}","")</f>
        <v>#N/A</v>
      </c>
      <c r="C4483" t="e">
        <f ca="1">'Восьмипредметные наборы'!$I43/COUNT('Список покупок'!$A$2:$A$31)</f>
        <v>#N/A</v>
      </c>
      <c r="D4483" t="e">
        <f ca="1">'Восьмипредметные наборы'!$I43/INDIRECT(ADDRESS(MATCH(A4483,Таблицы!$AU$3:$AU$122)+1,8,,,Таблицы!$AU$1))</f>
        <v>#N/A</v>
      </c>
      <c r="E4483" s="5" t="e">
        <f t="shared" ca="1" si="69"/>
        <v>#N/A</v>
      </c>
    </row>
    <row r="4484" spans="1:5" hidden="1" x14ac:dyDescent="0.3">
      <c r="A4484" t="e">
        <f ca="1">IF('Восьмипредметные наборы'!$I44 &gt;=Параметры!$A$2,"{"&amp;'Восьмипредметные наборы'!A44&amp;", "&amp;'Восьмипредметные наборы'!B44&amp;", "&amp;'Восьмипредметные наборы'!C44&amp;", "&amp;'Восьмипредметные наборы'!D44&amp;", "&amp;'Восьмипредметные наборы'!E44&amp;", "&amp;'Восьмипредметные наборы'!F44&amp;", "&amp;'Восьмипредметные наборы'!G44&amp;"}","")</f>
        <v>#N/A</v>
      </c>
      <c r="B4484" t="e">
        <f ca="1">IF('Восьмипредметные наборы'!$I44 &gt;=Параметры!$A$2,"{"&amp;'Восьмипредметные наборы'!H44&amp;"}","")</f>
        <v>#N/A</v>
      </c>
      <c r="C4484" t="e">
        <f ca="1">'Восьмипредметные наборы'!$I44/COUNT('Список покупок'!$A$2:$A$31)</f>
        <v>#N/A</v>
      </c>
      <c r="D4484" t="e">
        <f ca="1">'Восьмипредметные наборы'!$I44/INDIRECT(ADDRESS(MATCH(A4484,Таблицы!$AU$3:$AU$122)+1,8,,,Таблицы!$AU$1))</f>
        <v>#N/A</v>
      </c>
      <c r="E4484" s="5" t="e">
        <f t="shared" ca="1" si="69"/>
        <v>#N/A</v>
      </c>
    </row>
    <row r="4485" spans="1:5" hidden="1" x14ac:dyDescent="0.3">
      <c r="A4485" t="e">
        <f ca="1">IF('Восьмипредметные наборы'!$I45 &gt;=Параметры!$A$2,"{"&amp;'Восьмипредметные наборы'!A45&amp;", "&amp;'Восьмипредметные наборы'!B45&amp;", "&amp;'Восьмипредметные наборы'!C45&amp;", "&amp;'Восьмипредметные наборы'!D45&amp;", "&amp;'Восьмипредметные наборы'!E45&amp;", "&amp;'Восьмипредметные наборы'!F45&amp;", "&amp;'Восьмипредметные наборы'!G45&amp;"}","")</f>
        <v>#N/A</v>
      </c>
      <c r="B4485" t="e">
        <f ca="1">IF('Восьмипредметные наборы'!$I45 &gt;=Параметры!$A$2,"{"&amp;'Восьмипредметные наборы'!H45&amp;"}","")</f>
        <v>#N/A</v>
      </c>
      <c r="C4485" t="e">
        <f ca="1">'Восьмипредметные наборы'!$I45/COUNT('Список покупок'!$A$2:$A$31)</f>
        <v>#N/A</v>
      </c>
      <c r="D4485" t="e">
        <f ca="1">'Восьмипредметные наборы'!$I45/INDIRECT(ADDRESS(MATCH(A4485,Таблицы!$AU$3:$AU$122)+1,8,,,Таблицы!$AU$1))</f>
        <v>#N/A</v>
      </c>
      <c r="E4485" s="5" t="e">
        <f t="shared" ref="E4485:E4548" ca="1" si="70">C4485*D4485</f>
        <v>#N/A</v>
      </c>
    </row>
    <row r="4486" spans="1:5" hidden="1" x14ac:dyDescent="0.3">
      <c r="A4486" t="e">
        <f ca="1">IF('Восьмипредметные наборы'!$I46 &gt;=Параметры!$A$2,"{"&amp;'Восьмипредметные наборы'!A46&amp;", "&amp;'Восьмипредметные наборы'!B46&amp;", "&amp;'Восьмипредметные наборы'!C46&amp;", "&amp;'Восьмипредметные наборы'!D46&amp;", "&amp;'Восьмипредметные наборы'!E46&amp;", "&amp;'Восьмипредметные наборы'!F46&amp;", "&amp;'Восьмипредметные наборы'!G46&amp;"}","")</f>
        <v>#N/A</v>
      </c>
      <c r="B4486" t="e">
        <f ca="1">IF('Восьмипредметные наборы'!$I46 &gt;=Параметры!$A$2,"{"&amp;'Восьмипредметные наборы'!H46&amp;"}","")</f>
        <v>#N/A</v>
      </c>
      <c r="C4486" t="e">
        <f ca="1">'Восьмипредметные наборы'!$I46/COUNT('Список покупок'!$A$2:$A$31)</f>
        <v>#N/A</v>
      </c>
      <c r="D4486" t="e">
        <f ca="1">'Восьмипредметные наборы'!$I46/INDIRECT(ADDRESS(MATCH(A4486,Таблицы!$AU$3:$AU$122)+1,8,,,Таблицы!$AU$1))</f>
        <v>#N/A</v>
      </c>
      <c r="E4486" s="5" t="e">
        <f t="shared" ca="1" si="70"/>
        <v>#N/A</v>
      </c>
    </row>
    <row r="4487" spans="1:5" hidden="1" x14ac:dyDescent="0.3">
      <c r="A4487" t="e">
        <f ca="1">IF('Восьмипредметные наборы'!$I2 &gt;=Параметры!$A$2,"{"&amp;'Восьмипредметные наборы'!$A2&amp;", "&amp;'Восьмипредметные наборы'!$B2&amp;", "&amp;'Восьмипредметные наборы'!$C2&amp;", "&amp;'Восьмипредметные наборы'!$D2&amp;", "&amp;'Восьмипредметные наборы'!$E2&amp;", "&amp;'Восьмипредметные наборы'!$F2&amp;", "&amp;'Восьмипредметные наборы'!$H2&amp;"}","")</f>
        <v>#N/A</v>
      </c>
      <c r="B4487" t="e">
        <f ca="1">IF('Восьмипредметные наборы'!$I2 &gt;=Параметры!$A$2,"{"&amp;'Восьмипредметные наборы'!$G2&amp;"}","")</f>
        <v>#N/A</v>
      </c>
      <c r="C4487" t="e">
        <f ca="1">'Восьмипредметные наборы'!$I2/COUNT('Список покупок'!$A$2:$A$31)</f>
        <v>#N/A</v>
      </c>
      <c r="D4487" t="e">
        <f ca="1">'Восьмипредметные наборы'!$I2/INDIRECT(ADDRESS(MATCH(A4487,Таблицы!$AU$3:$AU$122)+1,8,,,Таблицы!$AU$1))</f>
        <v>#N/A</v>
      </c>
      <c r="E4487" s="5" t="e">
        <f t="shared" ca="1" si="70"/>
        <v>#N/A</v>
      </c>
    </row>
    <row r="4488" spans="1:5" hidden="1" x14ac:dyDescent="0.3">
      <c r="A4488" t="e">
        <f ca="1">IF('Восьмипредметные наборы'!$I3 &gt;=Параметры!$A$2,"{"&amp;'Восьмипредметные наборы'!$A3&amp;", "&amp;'Восьмипредметные наборы'!$B3&amp;", "&amp;'Восьмипредметные наборы'!$C3&amp;", "&amp;'Восьмипредметные наборы'!$D3&amp;", "&amp;'Восьмипредметные наборы'!$E3&amp;", "&amp;'Восьмипредметные наборы'!$F3&amp;", "&amp;'Восьмипредметные наборы'!$H3&amp;"}","")</f>
        <v>#N/A</v>
      </c>
      <c r="B4488" t="e">
        <f ca="1">IF('Восьмипредметные наборы'!$I3 &gt;=Параметры!$A$2,"{"&amp;'Восьмипредметные наборы'!$G3&amp;"}","")</f>
        <v>#N/A</v>
      </c>
      <c r="C4488" t="e">
        <f ca="1">'Восьмипредметные наборы'!$I3/COUNT('Список покупок'!$A$2:$A$31)</f>
        <v>#N/A</v>
      </c>
      <c r="D4488" t="e">
        <f ca="1">'Восьмипредметные наборы'!$I3/INDIRECT(ADDRESS(MATCH(A4488,Таблицы!$AU$3:$AU$122)+1,8,,,Таблицы!$AU$1))</f>
        <v>#N/A</v>
      </c>
      <c r="E4488" s="5" t="e">
        <f t="shared" ca="1" si="70"/>
        <v>#N/A</v>
      </c>
    </row>
    <row r="4489" spans="1:5" hidden="1" x14ac:dyDescent="0.3">
      <c r="A4489" t="e">
        <f ca="1">IF('Восьмипредметные наборы'!$I4 &gt;=Параметры!$A$2,"{"&amp;'Восьмипредметные наборы'!$A4&amp;", "&amp;'Восьмипредметные наборы'!$B4&amp;", "&amp;'Восьмипредметные наборы'!$C4&amp;", "&amp;'Восьмипредметные наборы'!$D4&amp;", "&amp;'Восьмипредметные наборы'!$E4&amp;", "&amp;'Восьмипредметные наборы'!$F4&amp;", "&amp;'Восьмипредметные наборы'!$H4&amp;"}","")</f>
        <v>#N/A</v>
      </c>
      <c r="B4489" t="e">
        <f ca="1">IF('Восьмипредметные наборы'!$I4 &gt;=Параметры!$A$2,"{"&amp;'Восьмипредметные наборы'!$G4&amp;"}","")</f>
        <v>#N/A</v>
      </c>
      <c r="C4489" t="e">
        <f ca="1">'Восьмипредметные наборы'!$I4/COUNT('Список покупок'!$A$2:$A$31)</f>
        <v>#N/A</v>
      </c>
      <c r="D4489" t="e">
        <f ca="1">'Восьмипредметные наборы'!$I4/INDIRECT(ADDRESS(MATCH(A4489,Таблицы!$AU$3:$AU$122)+1,8,,,Таблицы!$AU$1))</f>
        <v>#N/A</v>
      </c>
      <c r="E4489" s="5" t="e">
        <f t="shared" ca="1" si="70"/>
        <v>#N/A</v>
      </c>
    </row>
    <row r="4490" spans="1:5" hidden="1" x14ac:dyDescent="0.3">
      <c r="A4490" t="e">
        <f ca="1">IF('Восьмипредметные наборы'!$I5 &gt;=Параметры!$A$2,"{"&amp;'Восьмипредметные наборы'!$A5&amp;", "&amp;'Восьмипредметные наборы'!$B5&amp;", "&amp;'Восьмипредметные наборы'!$C5&amp;", "&amp;'Восьмипредметные наборы'!$D5&amp;", "&amp;'Восьмипредметные наборы'!$E5&amp;", "&amp;'Восьмипредметные наборы'!$F5&amp;", "&amp;'Восьмипредметные наборы'!$H5&amp;"}","")</f>
        <v>#N/A</v>
      </c>
      <c r="B4490" t="e">
        <f ca="1">IF('Восьмипредметные наборы'!$I5 &gt;=Параметры!$A$2,"{"&amp;'Восьмипредметные наборы'!$G5&amp;"}","")</f>
        <v>#N/A</v>
      </c>
      <c r="C4490" t="e">
        <f ca="1">'Восьмипредметные наборы'!$I5/COUNT('Список покупок'!$A$2:$A$31)</f>
        <v>#N/A</v>
      </c>
      <c r="D4490" t="e">
        <f ca="1">'Восьмипредметные наборы'!$I5/INDIRECT(ADDRESS(MATCH(A4490,Таблицы!$AU$3:$AU$122)+1,8,,,Таблицы!$AU$1))</f>
        <v>#N/A</v>
      </c>
      <c r="E4490" s="5" t="e">
        <f t="shared" ca="1" si="70"/>
        <v>#N/A</v>
      </c>
    </row>
    <row r="4491" spans="1:5" hidden="1" x14ac:dyDescent="0.3">
      <c r="A4491" t="e">
        <f ca="1">IF('Восьмипредметные наборы'!$I6 &gt;=Параметры!$A$2,"{"&amp;'Восьмипредметные наборы'!$A6&amp;", "&amp;'Восьмипредметные наборы'!$B6&amp;", "&amp;'Восьмипредметные наборы'!$C6&amp;", "&amp;'Восьмипредметные наборы'!$D6&amp;", "&amp;'Восьмипредметные наборы'!$E6&amp;", "&amp;'Восьмипредметные наборы'!$F6&amp;", "&amp;'Восьмипредметные наборы'!$H6&amp;"}","")</f>
        <v>#N/A</v>
      </c>
      <c r="B4491" t="e">
        <f ca="1">IF('Восьмипредметные наборы'!$I6 &gt;=Параметры!$A$2,"{"&amp;'Восьмипредметные наборы'!$G6&amp;"}","")</f>
        <v>#N/A</v>
      </c>
      <c r="C4491" t="e">
        <f ca="1">'Восьмипредметные наборы'!$I6/COUNT('Список покупок'!$A$2:$A$31)</f>
        <v>#N/A</v>
      </c>
      <c r="D4491" t="e">
        <f ca="1">'Восьмипредметные наборы'!$I6/INDIRECT(ADDRESS(MATCH(A4491,Таблицы!$AU$3:$AU$122)+1,8,,,Таблицы!$AU$1))</f>
        <v>#N/A</v>
      </c>
      <c r="E4491" s="5" t="e">
        <f t="shared" ca="1" si="70"/>
        <v>#N/A</v>
      </c>
    </row>
    <row r="4492" spans="1:5" hidden="1" x14ac:dyDescent="0.3">
      <c r="A4492" t="e">
        <f ca="1">IF('Восьмипредметные наборы'!$I7 &gt;=Параметры!$A$2,"{"&amp;'Восьмипредметные наборы'!$A7&amp;", "&amp;'Восьмипредметные наборы'!$B7&amp;", "&amp;'Восьмипредметные наборы'!$C7&amp;", "&amp;'Восьмипредметные наборы'!$D7&amp;", "&amp;'Восьмипредметные наборы'!$E7&amp;", "&amp;'Восьмипредметные наборы'!$F7&amp;", "&amp;'Восьмипредметные наборы'!$H7&amp;"}","")</f>
        <v>#N/A</v>
      </c>
      <c r="B4492" t="e">
        <f ca="1">IF('Восьмипредметные наборы'!$I7 &gt;=Параметры!$A$2,"{"&amp;'Восьмипредметные наборы'!$G7&amp;"}","")</f>
        <v>#N/A</v>
      </c>
      <c r="C4492" t="e">
        <f ca="1">'Восьмипредметные наборы'!$I7/COUNT('Список покупок'!$A$2:$A$31)</f>
        <v>#N/A</v>
      </c>
      <c r="D4492" t="e">
        <f ca="1">'Восьмипредметные наборы'!$I7/INDIRECT(ADDRESS(MATCH(A4492,Таблицы!$AU$3:$AU$122)+1,8,,,Таблицы!$AU$1))</f>
        <v>#N/A</v>
      </c>
      <c r="E4492" s="5" t="e">
        <f t="shared" ca="1" si="70"/>
        <v>#N/A</v>
      </c>
    </row>
    <row r="4493" spans="1:5" hidden="1" x14ac:dyDescent="0.3">
      <c r="A4493" t="e">
        <f ca="1">IF('Восьмипредметные наборы'!$I8 &gt;=Параметры!$A$2,"{"&amp;'Восьмипредметные наборы'!$A8&amp;", "&amp;'Восьмипредметные наборы'!$B8&amp;", "&amp;'Восьмипредметные наборы'!$C8&amp;", "&amp;'Восьмипредметные наборы'!$D8&amp;", "&amp;'Восьмипредметные наборы'!$E8&amp;", "&amp;'Восьмипредметные наборы'!$F8&amp;", "&amp;'Восьмипредметные наборы'!$H8&amp;"}","")</f>
        <v>#N/A</v>
      </c>
      <c r="B4493" t="e">
        <f ca="1">IF('Восьмипредметные наборы'!$I8 &gt;=Параметры!$A$2,"{"&amp;'Восьмипредметные наборы'!$G8&amp;"}","")</f>
        <v>#N/A</v>
      </c>
      <c r="C4493" t="e">
        <f ca="1">'Восьмипредметные наборы'!$I8/COUNT('Список покупок'!$A$2:$A$31)</f>
        <v>#N/A</v>
      </c>
      <c r="D4493" t="e">
        <f ca="1">'Восьмипредметные наборы'!$I8/INDIRECT(ADDRESS(MATCH(A4493,Таблицы!$AU$3:$AU$122)+1,8,,,Таблицы!$AU$1))</f>
        <v>#N/A</v>
      </c>
      <c r="E4493" s="5" t="e">
        <f t="shared" ca="1" si="70"/>
        <v>#N/A</v>
      </c>
    </row>
    <row r="4494" spans="1:5" hidden="1" x14ac:dyDescent="0.3">
      <c r="A4494" t="e">
        <f ca="1">IF('Восьмипредметные наборы'!$I9 &gt;=Параметры!$A$2,"{"&amp;'Восьмипредметные наборы'!$A9&amp;", "&amp;'Восьмипредметные наборы'!$B9&amp;", "&amp;'Восьмипредметные наборы'!$C9&amp;", "&amp;'Восьмипредметные наборы'!$D9&amp;", "&amp;'Восьмипредметные наборы'!$E9&amp;", "&amp;'Восьмипредметные наборы'!$F9&amp;", "&amp;'Восьмипредметные наборы'!$H9&amp;"}","")</f>
        <v>#N/A</v>
      </c>
      <c r="B4494" t="e">
        <f ca="1">IF('Восьмипредметные наборы'!$I9 &gt;=Параметры!$A$2,"{"&amp;'Восьмипредметные наборы'!$G9&amp;"}","")</f>
        <v>#N/A</v>
      </c>
      <c r="C4494" t="e">
        <f ca="1">'Восьмипредметные наборы'!$I9/COUNT('Список покупок'!$A$2:$A$31)</f>
        <v>#N/A</v>
      </c>
      <c r="D4494" t="e">
        <f ca="1">'Восьмипредметные наборы'!$I9/INDIRECT(ADDRESS(MATCH(A4494,Таблицы!$AU$3:$AU$122)+1,8,,,Таблицы!$AU$1))</f>
        <v>#N/A</v>
      </c>
      <c r="E4494" s="5" t="e">
        <f t="shared" ca="1" si="70"/>
        <v>#N/A</v>
      </c>
    </row>
    <row r="4495" spans="1:5" hidden="1" x14ac:dyDescent="0.3">
      <c r="A4495" t="e">
        <f ca="1">IF('Восьмипредметные наборы'!$I10 &gt;=Параметры!$A$2,"{"&amp;'Восьмипредметные наборы'!$A10&amp;", "&amp;'Восьмипредметные наборы'!$B10&amp;", "&amp;'Восьмипредметные наборы'!$C10&amp;", "&amp;'Восьмипредметные наборы'!$D10&amp;", "&amp;'Восьмипредметные наборы'!$E10&amp;", "&amp;'Восьмипредметные наборы'!$F10&amp;", "&amp;'Восьмипредметные наборы'!$H10&amp;"}","")</f>
        <v>#N/A</v>
      </c>
      <c r="B4495" t="e">
        <f ca="1">IF('Восьмипредметные наборы'!$I10 &gt;=Параметры!$A$2,"{"&amp;'Восьмипредметные наборы'!$G10&amp;"}","")</f>
        <v>#N/A</v>
      </c>
      <c r="C4495" t="e">
        <f ca="1">'Восьмипредметные наборы'!$I10/COUNT('Список покупок'!$A$2:$A$31)</f>
        <v>#N/A</v>
      </c>
      <c r="D4495" t="e">
        <f ca="1">'Восьмипредметные наборы'!$I10/INDIRECT(ADDRESS(MATCH(A4495,Таблицы!$AU$3:$AU$122)+1,8,,,Таблицы!$AU$1))</f>
        <v>#N/A</v>
      </c>
      <c r="E4495" s="5" t="e">
        <f t="shared" ca="1" si="70"/>
        <v>#N/A</v>
      </c>
    </row>
    <row r="4496" spans="1:5" hidden="1" x14ac:dyDescent="0.3">
      <c r="A4496" t="e">
        <f ca="1">IF('Восьмипредметные наборы'!$I11 &gt;=Параметры!$A$2,"{"&amp;'Восьмипредметные наборы'!$A11&amp;", "&amp;'Восьмипредметные наборы'!$B11&amp;", "&amp;'Восьмипредметные наборы'!$C11&amp;", "&amp;'Восьмипредметные наборы'!$D11&amp;", "&amp;'Восьмипредметные наборы'!$E11&amp;", "&amp;'Восьмипредметные наборы'!$F11&amp;", "&amp;'Восьмипредметные наборы'!$H11&amp;"}","")</f>
        <v>#N/A</v>
      </c>
      <c r="B4496" t="e">
        <f ca="1">IF('Восьмипредметные наборы'!$I11 &gt;=Параметры!$A$2,"{"&amp;'Восьмипредметные наборы'!$G11&amp;"}","")</f>
        <v>#N/A</v>
      </c>
      <c r="C4496" t="e">
        <f ca="1">'Восьмипредметные наборы'!$I11/COUNT('Список покупок'!$A$2:$A$31)</f>
        <v>#N/A</v>
      </c>
      <c r="D4496" t="e">
        <f ca="1">'Восьмипредметные наборы'!$I11/INDIRECT(ADDRESS(MATCH(A4496,Таблицы!$AU$3:$AU$122)+1,8,,,Таблицы!$AU$1))</f>
        <v>#N/A</v>
      </c>
      <c r="E4496" s="5" t="e">
        <f t="shared" ca="1" si="70"/>
        <v>#N/A</v>
      </c>
    </row>
    <row r="4497" spans="1:5" hidden="1" x14ac:dyDescent="0.3">
      <c r="A4497" t="e">
        <f ca="1">IF('Восьмипредметные наборы'!$I12 &gt;=Параметры!$A$2,"{"&amp;'Восьмипредметные наборы'!$A12&amp;", "&amp;'Восьмипредметные наборы'!$B12&amp;", "&amp;'Восьмипредметные наборы'!$C12&amp;", "&amp;'Восьмипредметные наборы'!$D12&amp;", "&amp;'Восьмипредметные наборы'!$E12&amp;", "&amp;'Восьмипредметные наборы'!$F12&amp;", "&amp;'Восьмипредметные наборы'!$H12&amp;"}","")</f>
        <v>#N/A</v>
      </c>
      <c r="B4497" t="e">
        <f ca="1">IF('Восьмипредметные наборы'!$I12 &gt;=Параметры!$A$2,"{"&amp;'Восьмипредметные наборы'!$G12&amp;"}","")</f>
        <v>#N/A</v>
      </c>
      <c r="C4497" t="e">
        <f ca="1">'Восьмипредметные наборы'!$I12/COUNT('Список покупок'!$A$2:$A$31)</f>
        <v>#N/A</v>
      </c>
      <c r="D4497" t="e">
        <f ca="1">'Восьмипредметные наборы'!$I12/INDIRECT(ADDRESS(MATCH(A4497,Таблицы!$AU$3:$AU$122)+1,8,,,Таблицы!$AU$1))</f>
        <v>#N/A</v>
      </c>
      <c r="E4497" s="5" t="e">
        <f t="shared" ca="1" si="70"/>
        <v>#N/A</v>
      </c>
    </row>
    <row r="4498" spans="1:5" hidden="1" x14ac:dyDescent="0.3">
      <c r="A4498" t="e">
        <f ca="1">IF('Восьмипредметные наборы'!$I13 &gt;=Параметры!$A$2,"{"&amp;'Восьмипредметные наборы'!$A13&amp;", "&amp;'Восьмипредметные наборы'!$B13&amp;", "&amp;'Восьмипредметные наборы'!$C13&amp;", "&amp;'Восьмипредметные наборы'!$D13&amp;", "&amp;'Восьмипредметные наборы'!$E13&amp;", "&amp;'Восьмипредметные наборы'!$F13&amp;", "&amp;'Восьмипредметные наборы'!$H13&amp;"}","")</f>
        <v>#N/A</v>
      </c>
      <c r="B4498" t="e">
        <f ca="1">IF('Восьмипредметные наборы'!$I13 &gt;=Параметры!$A$2,"{"&amp;'Восьмипредметные наборы'!$G13&amp;"}","")</f>
        <v>#N/A</v>
      </c>
      <c r="C4498" t="e">
        <f ca="1">'Восьмипредметные наборы'!$I13/COUNT('Список покупок'!$A$2:$A$31)</f>
        <v>#N/A</v>
      </c>
      <c r="D4498" t="e">
        <f ca="1">'Восьмипредметные наборы'!$I13/INDIRECT(ADDRESS(MATCH(A4498,Таблицы!$AU$3:$AU$122)+1,8,,,Таблицы!$AU$1))</f>
        <v>#N/A</v>
      </c>
      <c r="E4498" s="5" t="e">
        <f t="shared" ca="1" si="70"/>
        <v>#N/A</v>
      </c>
    </row>
    <row r="4499" spans="1:5" hidden="1" x14ac:dyDescent="0.3">
      <c r="A4499" t="e">
        <f ca="1">IF('Восьмипредметные наборы'!$I14 &gt;=Параметры!$A$2,"{"&amp;'Восьмипредметные наборы'!$A14&amp;", "&amp;'Восьмипредметные наборы'!$B14&amp;", "&amp;'Восьмипредметные наборы'!$C14&amp;", "&amp;'Восьмипредметные наборы'!$D14&amp;", "&amp;'Восьмипредметные наборы'!$E14&amp;", "&amp;'Восьмипредметные наборы'!$F14&amp;", "&amp;'Восьмипредметные наборы'!$H14&amp;"}","")</f>
        <v>#N/A</v>
      </c>
      <c r="B4499" t="e">
        <f ca="1">IF('Восьмипредметные наборы'!$I14 &gt;=Параметры!$A$2,"{"&amp;'Восьмипредметные наборы'!$G14&amp;"}","")</f>
        <v>#N/A</v>
      </c>
      <c r="C4499" t="e">
        <f ca="1">'Восьмипредметные наборы'!$I14/COUNT('Список покупок'!$A$2:$A$31)</f>
        <v>#N/A</v>
      </c>
      <c r="D4499" t="e">
        <f ca="1">'Восьмипредметные наборы'!$I14/INDIRECT(ADDRESS(MATCH(A4499,Таблицы!$AU$3:$AU$122)+1,8,,,Таблицы!$AU$1))</f>
        <v>#N/A</v>
      </c>
      <c r="E4499" s="5" t="e">
        <f t="shared" ca="1" si="70"/>
        <v>#N/A</v>
      </c>
    </row>
    <row r="4500" spans="1:5" hidden="1" x14ac:dyDescent="0.3">
      <c r="A4500" t="e">
        <f ca="1">IF('Восьмипредметные наборы'!$I15 &gt;=Параметры!$A$2,"{"&amp;'Восьмипредметные наборы'!$A15&amp;", "&amp;'Восьмипредметные наборы'!$B15&amp;", "&amp;'Восьмипредметные наборы'!$C15&amp;", "&amp;'Восьмипредметные наборы'!$D15&amp;", "&amp;'Восьмипредметные наборы'!$E15&amp;", "&amp;'Восьмипредметные наборы'!$F15&amp;", "&amp;'Восьмипредметные наборы'!$H15&amp;"}","")</f>
        <v>#N/A</v>
      </c>
      <c r="B4500" t="e">
        <f ca="1">IF('Восьмипредметные наборы'!$I15 &gt;=Параметры!$A$2,"{"&amp;'Восьмипредметные наборы'!$G15&amp;"}","")</f>
        <v>#N/A</v>
      </c>
      <c r="C4500" t="e">
        <f ca="1">'Восьмипредметные наборы'!$I15/COUNT('Список покупок'!$A$2:$A$31)</f>
        <v>#N/A</v>
      </c>
      <c r="D4500" t="e">
        <f ca="1">'Восьмипредметные наборы'!$I15/INDIRECT(ADDRESS(MATCH(A4500,Таблицы!$AU$3:$AU$122)+1,8,,,Таблицы!$AU$1))</f>
        <v>#N/A</v>
      </c>
      <c r="E4500" s="5" t="e">
        <f t="shared" ca="1" si="70"/>
        <v>#N/A</v>
      </c>
    </row>
    <row r="4501" spans="1:5" hidden="1" x14ac:dyDescent="0.3">
      <c r="A4501" t="e">
        <f ca="1">IF('Восьмипредметные наборы'!$I16 &gt;=Параметры!$A$2,"{"&amp;'Восьмипредметные наборы'!$A16&amp;", "&amp;'Восьмипредметные наборы'!$B16&amp;", "&amp;'Восьмипредметные наборы'!$C16&amp;", "&amp;'Восьмипредметные наборы'!$D16&amp;", "&amp;'Восьмипредметные наборы'!$E16&amp;", "&amp;'Восьмипредметные наборы'!$F16&amp;", "&amp;'Восьмипредметные наборы'!$H16&amp;"}","")</f>
        <v>#N/A</v>
      </c>
      <c r="B4501" t="e">
        <f ca="1">IF('Восьмипредметные наборы'!$I16 &gt;=Параметры!$A$2,"{"&amp;'Восьмипредметные наборы'!$G16&amp;"}","")</f>
        <v>#N/A</v>
      </c>
      <c r="C4501" t="e">
        <f ca="1">'Восьмипредметные наборы'!$I16/COUNT('Список покупок'!$A$2:$A$31)</f>
        <v>#N/A</v>
      </c>
      <c r="D4501" t="e">
        <f ca="1">'Восьмипредметные наборы'!$I16/INDIRECT(ADDRESS(MATCH(A4501,Таблицы!$AU$3:$AU$122)+1,8,,,Таблицы!$AU$1))</f>
        <v>#N/A</v>
      </c>
      <c r="E4501" s="5" t="e">
        <f t="shared" ca="1" si="70"/>
        <v>#N/A</v>
      </c>
    </row>
    <row r="4502" spans="1:5" hidden="1" x14ac:dyDescent="0.3">
      <c r="A4502" t="e">
        <f ca="1">IF('Восьмипредметные наборы'!$I17 &gt;=Параметры!$A$2,"{"&amp;'Восьмипредметные наборы'!$A17&amp;", "&amp;'Восьмипредметные наборы'!$B17&amp;", "&amp;'Восьмипредметные наборы'!$C17&amp;", "&amp;'Восьмипредметные наборы'!$D17&amp;", "&amp;'Восьмипредметные наборы'!$E17&amp;", "&amp;'Восьмипредметные наборы'!$F17&amp;", "&amp;'Восьмипредметные наборы'!$H17&amp;"}","")</f>
        <v>#N/A</v>
      </c>
      <c r="B4502" t="e">
        <f ca="1">IF('Восьмипредметные наборы'!$I17 &gt;=Параметры!$A$2,"{"&amp;'Восьмипредметные наборы'!$G17&amp;"}","")</f>
        <v>#N/A</v>
      </c>
      <c r="C4502" t="e">
        <f ca="1">'Восьмипредметные наборы'!$I17/COUNT('Список покупок'!$A$2:$A$31)</f>
        <v>#N/A</v>
      </c>
      <c r="D4502" t="e">
        <f ca="1">'Восьмипредметные наборы'!$I17/INDIRECT(ADDRESS(MATCH(A4502,Таблицы!$AU$3:$AU$122)+1,8,,,Таблицы!$AU$1))</f>
        <v>#N/A</v>
      </c>
      <c r="E4502" s="5" t="e">
        <f t="shared" ca="1" si="70"/>
        <v>#N/A</v>
      </c>
    </row>
    <row r="4503" spans="1:5" hidden="1" x14ac:dyDescent="0.3">
      <c r="A4503" t="e">
        <f ca="1">IF('Восьмипредметные наборы'!$I18 &gt;=Параметры!$A$2,"{"&amp;'Восьмипредметные наборы'!$A18&amp;", "&amp;'Восьмипредметные наборы'!$B18&amp;", "&amp;'Восьмипредметные наборы'!$C18&amp;", "&amp;'Восьмипредметные наборы'!$D18&amp;", "&amp;'Восьмипредметные наборы'!$E18&amp;", "&amp;'Восьмипредметные наборы'!$F18&amp;", "&amp;'Восьмипредметные наборы'!$H18&amp;"}","")</f>
        <v>#N/A</v>
      </c>
      <c r="B4503" t="e">
        <f ca="1">IF('Восьмипредметные наборы'!$I18 &gt;=Параметры!$A$2,"{"&amp;'Восьмипредметные наборы'!$G18&amp;"}","")</f>
        <v>#N/A</v>
      </c>
      <c r="C4503" t="e">
        <f ca="1">'Восьмипредметные наборы'!$I18/COUNT('Список покупок'!$A$2:$A$31)</f>
        <v>#N/A</v>
      </c>
      <c r="D4503" t="e">
        <f ca="1">'Восьмипредметные наборы'!$I18/INDIRECT(ADDRESS(MATCH(A4503,Таблицы!$AU$3:$AU$122)+1,8,,,Таблицы!$AU$1))</f>
        <v>#N/A</v>
      </c>
      <c r="E4503" s="5" t="e">
        <f t="shared" ca="1" si="70"/>
        <v>#N/A</v>
      </c>
    </row>
    <row r="4504" spans="1:5" hidden="1" x14ac:dyDescent="0.3">
      <c r="A4504" t="e">
        <f ca="1">IF('Восьмипредметные наборы'!$I19 &gt;=Параметры!$A$2,"{"&amp;'Восьмипредметные наборы'!$A19&amp;", "&amp;'Восьмипредметные наборы'!$B19&amp;", "&amp;'Восьмипредметные наборы'!$C19&amp;", "&amp;'Восьмипредметные наборы'!$D19&amp;", "&amp;'Восьмипредметные наборы'!$E19&amp;", "&amp;'Восьмипредметные наборы'!$F19&amp;", "&amp;'Восьмипредметные наборы'!$H19&amp;"}","")</f>
        <v>#N/A</v>
      </c>
      <c r="B4504" t="e">
        <f ca="1">IF('Восьмипредметные наборы'!$I19 &gt;=Параметры!$A$2,"{"&amp;'Восьмипредметные наборы'!$G19&amp;"}","")</f>
        <v>#N/A</v>
      </c>
      <c r="C4504" t="e">
        <f ca="1">'Восьмипредметные наборы'!$I19/COUNT('Список покупок'!$A$2:$A$31)</f>
        <v>#N/A</v>
      </c>
      <c r="D4504" t="e">
        <f ca="1">'Восьмипредметные наборы'!$I19/INDIRECT(ADDRESS(MATCH(A4504,Таблицы!$AU$3:$AU$122)+1,8,,,Таблицы!$AU$1))</f>
        <v>#N/A</v>
      </c>
      <c r="E4504" s="5" t="e">
        <f t="shared" ca="1" si="70"/>
        <v>#N/A</v>
      </c>
    </row>
    <row r="4505" spans="1:5" hidden="1" x14ac:dyDescent="0.3">
      <c r="A4505" t="e">
        <f ca="1">IF('Восьмипредметные наборы'!$I20 &gt;=Параметры!$A$2,"{"&amp;'Восьмипредметные наборы'!$A20&amp;", "&amp;'Восьмипредметные наборы'!$B20&amp;", "&amp;'Восьмипредметные наборы'!$C20&amp;", "&amp;'Восьмипредметные наборы'!$D20&amp;", "&amp;'Восьмипредметные наборы'!$E20&amp;", "&amp;'Восьмипредметные наборы'!$F20&amp;", "&amp;'Восьмипредметные наборы'!$H20&amp;"}","")</f>
        <v>#N/A</v>
      </c>
      <c r="B4505" t="e">
        <f ca="1">IF('Восьмипредметные наборы'!$I20 &gt;=Параметры!$A$2,"{"&amp;'Восьмипредметные наборы'!$G20&amp;"}","")</f>
        <v>#N/A</v>
      </c>
      <c r="C4505" t="e">
        <f ca="1">'Восьмипредметные наборы'!$I20/COUNT('Список покупок'!$A$2:$A$31)</f>
        <v>#N/A</v>
      </c>
      <c r="D4505" t="e">
        <f ca="1">'Восьмипредметные наборы'!$I20/INDIRECT(ADDRESS(MATCH(A4505,Таблицы!$AU$3:$AU$122)+1,8,,,Таблицы!$AU$1))</f>
        <v>#N/A</v>
      </c>
      <c r="E4505" s="5" t="e">
        <f t="shared" ca="1" si="70"/>
        <v>#N/A</v>
      </c>
    </row>
    <row r="4506" spans="1:5" hidden="1" x14ac:dyDescent="0.3">
      <c r="A4506" t="e">
        <f ca="1">IF('Восьмипредметные наборы'!$I21 &gt;=Параметры!$A$2,"{"&amp;'Восьмипредметные наборы'!$A21&amp;", "&amp;'Восьмипредметные наборы'!$B21&amp;", "&amp;'Восьмипредметные наборы'!$C21&amp;", "&amp;'Восьмипредметные наборы'!$D21&amp;", "&amp;'Восьмипредметные наборы'!$E21&amp;", "&amp;'Восьмипредметные наборы'!$F21&amp;", "&amp;'Восьмипредметные наборы'!$H21&amp;"}","")</f>
        <v>#N/A</v>
      </c>
      <c r="B4506" t="e">
        <f ca="1">IF('Восьмипредметные наборы'!$I21 &gt;=Параметры!$A$2,"{"&amp;'Восьмипредметные наборы'!$G21&amp;"}","")</f>
        <v>#N/A</v>
      </c>
      <c r="C4506" t="e">
        <f ca="1">'Восьмипредметные наборы'!$I21/COUNT('Список покупок'!$A$2:$A$31)</f>
        <v>#N/A</v>
      </c>
      <c r="D4506" t="e">
        <f ca="1">'Восьмипредметные наборы'!$I21/INDIRECT(ADDRESS(MATCH(A4506,Таблицы!$AU$3:$AU$122)+1,8,,,Таблицы!$AU$1))</f>
        <v>#N/A</v>
      </c>
      <c r="E4506" s="5" t="e">
        <f t="shared" ca="1" si="70"/>
        <v>#N/A</v>
      </c>
    </row>
    <row r="4507" spans="1:5" hidden="1" x14ac:dyDescent="0.3">
      <c r="A4507" t="e">
        <f ca="1">IF('Восьмипредметные наборы'!$I22 &gt;=Параметры!$A$2,"{"&amp;'Восьмипредметные наборы'!$A22&amp;", "&amp;'Восьмипредметные наборы'!$B22&amp;", "&amp;'Восьмипредметные наборы'!$C22&amp;", "&amp;'Восьмипредметные наборы'!$D22&amp;", "&amp;'Восьмипредметные наборы'!$E22&amp;", "&amp;'Восьмипредметные наборы'!$F22&amp;", "&amp;'Восьмипредметные наборы'!$H22&amp;"}","")</f>
        <v>#N/A</v>
      </c>
      <c r="B4507" t="e">
        <f ca="1">IF('Восьмипредметные наборы'!$I22 &gt;=Параметры!$A$2,"{"&amp;'Восьмипредметные наборы'!$G22&amp;"}","")</f>
        <v>#N/A</v>
      </c>
      <c r="C4507" t="e">
        <f ca="1">'Восьмипредметные наборы'!$I22/COUNT('Список покупок'!$A$2:$A$31)</f>
        <v>#N/A</v>
      </c>
      <c r="D4507" t="e">
        <f ca="1">'Восьмипредметные наборы'!$I22/INDIRECT(ADDRESS(MATCH(A4507,Таблицы!$AU$3:$AU$122)+1,8,,,Таблицы!$AU$1))</f>
        <v>#N/A</v>
      </c>
      <c r="E4507" s="5" t="e">
        <f t="shared" ca="1" si="70"/>
        <v>#N/A</v>
      </c>
    </row>
    <row r="4508" spans="1:5" hidden="1" x14ac:dyDescent="0.3">
      <c r="A4508" t="e">
        <f ca="1">IF('Восьмипредметные наборы'!$I23 &gt;=Параметры!$A$2,"{"&amp;'Восьмипредметные наборы'!$A23&amp;", "&amp;'Восьмипредметные наборы'!$B23&amp;", "&amp;'Восьмипредметные наборы'!$C23&amp;", "&amp;'Восьмипредметные наборы'!$D23&amp;", "&amp;'Восьмипредметные наборы'!$E23&amp;", "&amp;'Восьмипредметные наборы'!$F23&amp;", "&amp;'Восьмипредметные наборы'!$H23&amp;"}","")</f>
        <v>#N/A</v>
      </c>
      <c r="B4508" t="e">
        <f ca="1">IF('Восьмипредметные наборы'!$I23 &gt;=Параметры!$A$2,"{"&amp;'Восьмипредметные наборы'!$G23&amp;"}","")</f>
        <v>#N/A</v>
      </c>
      <c r="C4508" t="e">
        <f ca="1">'Восьмипредметные наборы'!$I23/COUNT('Список покупок'!$A$2:$A$31)</f>
        <v>#N/A</v>
      </c>
      <c r="D4508" t="e">
        <f ca="1">'Восьмипредметные наборы'!$I23/INDIRECT(ADDRESS(MATCH(A4508,Таблицы!$AU$3:$AU$122)+1,8,,,Таблицы!$AU$1))</f>
        <v>#N/A</v>
      </c>
      <c r="E4508" s="5" t="e">
        <f t="shared" ca="1" si="70"/>
        <v>#N/A</v>
      </c>
    </row>
    <row r="4509" spans="1:5" hidden="1" x14ac:dyDescent="0.3">
      <c r="A4509" t="e">
        <f ca="1">IF('Восьмипредметные наборы'!$I24 &gt;=Параметры!$A$2,"{"&amp;'Восьмипредметные наборы'!$A24&amp;", "&amp;'Восьмипредметные наборы'!$B24&amp;", "&amp;'Восьмипредметные наборы'!$C24&amp;", "&amp;'Восьмипредметные наборы'!$D24&amp;", "&amp;'Восьмипредметные наборы'!$E24&amp;", "&amp;'Восьмипредметные наборы'!$F24&amp;", "&amp;'Восьмипредметные наборы'!$H24&amp;"}","")</f>
        <v>#N/A</v>
      </c>
      <c r="B4509" t="e">
        <f ca="1">IF('Восьмипредметные наборы'!$I24 &gt;=Параметры!$A$2,"{"&amp;'Восьмипредметные наборы'!$G24&amp;"}","")</f>
        <v>#N/A</v>
      </c>
      <c r="C4509" t="e">
        <f ca="1">'Восьмипредметные наборы'!$I24/COUNT('Список покупок'!$A$2:$A$31)</f>
        <v>#N/A</v>
      </c>
      <c r="D4509" t="e">
        <f ca="1">'Восьмипредметные наборы'!$I24/INDIRECT(ADDRESS(MATCH(A4509,Таблицы!$AU$3:$AU$122)+1,8,,,Таблицы!$AU$1))</f>
        <v>#N/A</v>
      </c>
      <c r="E4509" s="5" t="e">
        <f t="shared" ca="1" si="70"/>
        <v>#N/A</v>
      </c>
    </row>
    <row r="4510" spans="1:5" hidden="1" x14ac:dyDescent="0.3">
      <c r="A4510" t="e">
        <f ca="1">IF('Восьмипредметные наборы'!$I25 &gt;=Параметры!$A$2,"{"&amp;'Восьмипредметные наборы'!$A25&amp;", "&amp;'Восьмипредметные наборы'!$B25&amp;", "&amp;'Восьмипредметные наборы'!$C25&amp;", "&amp;'Восьмипредметные наборы'!$D25&amp;", "&amp;'Восьмипредметные наборы'!$E25&amp;", "&amp;'Восьмипредметные наборы'!$F25&amp;", "&amp;'Восьмипредметные наборы'!$H25&amp;"}","")</f>
        <v>#N/A</v>
      </c>
      <c r="B4510" t="e">
        <f ca="1">IF('Восьмипредметные наборы'!$I25 &gt;=Параметры!$A$2,"{"&amp;'Восьмипредметные наборы'!$G25&amp;"}","")</f>
        <v>#N/A</v>
      </c>
      <c r="C4510" t="e">
        <f ca="1">'Восьмипредметные наборы'!$I25/COUNT('Список покупок'!$A$2:$A$31)</f>
        <v>#N/A</v>
      </c>
      <c r="D4510" t="e">
        <f ca="1">'Восьмипредметные наборы'!$I25/INDIRECT(ADDRESS(MATCH(A4510,Таблицы!$AU$3:$AU$122)+1,8,,,Таблицы!$AU$1))</f>
        <v>#N/A</v>
      </c>
      <c r="E4510" s="5" t="e">
        <f t="shared" ca="1" si="70"/>
        <v>#N/A</v>
      </c>
    </row>
    <row r="4511" spans="1:5" hidden="1" x14ac:dyDescent="0.3">
      <c r="A4511" t="e">
        <f ca="1">IF('Восьмипредметные наборы'!$I26 &gt;=Параметры!$A$2,"{"&amp;'Восьмипредметные наборы'!$A26&amp;", "&amp;'Восьмипредметные наборы'!$B26&amp;", "&amp;'Восьмипредметные наборы'!$C26&amp;", "&amp;'Восьмипредметные наборы'!$D26&amp;", "&amp;'Восьмипредметные наборы'!$E26&amp;", "&amp;'Восьмипредметные наборы'!$F26&amp;", "&amp;'Восьмипредметные наборы'!$H26&amp;"}","")</f>
        <v>#N/A</v>
      </c>
      <c r="B4511" t="e">
        <f ca="1">IF('Восьмипредметные наборы'!$I26 &gt;=Параметры!$A$2,"{"&amp;'Восьмипредметные наборы'!$G26&amp;"}","")</f>
        <v>#N/A</v>
      </c>
      <c r="C4511" t="e">
        <f ca="1">'Восьмипредметные наборы'!$I26/COUNT('Список покупок'!$A$2:$A$31)</f>
        <v>#N/A</v>
      </c>
      <c r="D4511" t="e">
        <f ca="1">'Восьмипредметные наборы'!$I26/INDIRECT(ADDRESS(MATCH(A4511,Таблицы!$AU$3:$AU$122)+1,8,,,Таблицы!$AU$1))</f>
        <v>#N/A</v>
      </c>
      <c r="E4511" s="5" t="e">
        <f t="shared" ca="1" si="70"/>
        <v>#N/A</v>
      </c>
    </row>
    <row r="4512" spans="1:5" hidden="1" x14ac:dyDescent="0.3">
      <c r="A4512" t="e">
        <f ca="1">IF('Восьмипредметные наборы'!$I27 &gt;=Параметры!$A$2,"{"&amp;'Восьмипредметные наборы'!$A27&amp;", "&amp;'Восьмипредметные наборы'!$B27&amp;", "&amp;'Восьмипредметные наборы'!$C27&amp;", "&amp;'Восьмипредметные наборы'!$D27&amp;", "&amp;'Восьмипредметные наборы'!$E27&amp;", "&amp;'Восьмипредметные наборы'!$F27&amp;", "&amp;'Восьмипредметные наборы'!$H27&amp;"}","")</f>
        <v>#N/A</v>
      </c>
      <c r="B4512" t="e">
        <f ca="1">IF('Восьмипредметные наборы'!$I27 &gt;=Параметры!$A$2,"{"&amp;'Восьмипредметные наборы'!$G27&amp;"}","")</f>
        <v>#N/A</v>
      </c>
      <c r="C4512" t="e">
        <f ca="1">'Восьмипредметные наборы'!$I27/COUNT('Список покупок'!$A$2:$A$31)</f>
        <v>#N/A</v>
      </c>
      <c r="D4512" t="e">
        <f ca="1">'Восьмипредметные наборы'!$I27/INDIRECT(ADDRESS(MATCH(A4512,Таблицы!$AU$3:$AU$122)+1,8,,,Таблицы!$AU$1))</f>
        <v>#N/A</v>
      </c>
      <c r="E4512" s="5" t="e">
        <f t="shared" ca="1" si="70"/>
        <v>#N/A</v>
      </c>
    </row>
    <row r="4513" spans="1:5" hidden="1" x14ac:dyDescent="0.3">
      <c r="A4513" t="e">
        <f ca="1">IF('Восьмипредметные наборы'!$I28 &gt;=Параметры!$A$2,"{"&amp;'Восьмипредметные наборы'!$A28&amp;", "&amp;'Восьмипредметные наборы'!$B28&amp;", "&amp;'Восьмипредметные наборы'!$C28&amp;", "&amp;'Восьмипредметные наборы'!$D28&amp;", "&amp;'Восьмипредметные наборы'!$E28&amp;", "&amp;'Восьмипредметные наборы'!$F28&amp;", "&amp;'Восьмипредметные наборы'!$H28&amp;"}","")</f>
        <v>#N/A</v>
      </c>
      <c r="B4513" t="e">
        <f ca="1">IF('Восьмипредметные наборы'!$I28 &gt;=Параметры!$A$2,"{"&amp;'Восьмипредметные наборы'!$G28&amp;"}","")</f>
        <v>#N/A</v>
      </c>
      <c r="C4513" t="e">
        <f ca="1">'Восьмипредметные наборы'!$I28/COUNT('Список покупок'!$A$2:$A$31)</f>
        <v>#N/A</v>
      </c>
      <c r="D4513" t="e">
        <f ca="1">'Восьмипредметные наборы'!$I28/INDIRECT(ADDRESS(MATCH(A4513,Таблицы!$AU$3:$AU$122)+1,8,,,Таблицы!$AU$1))</f>
        <v>#N/A</v>
      </c>
      <c r="E4513" s="5" t="e">
        <f t="shared" ca="1" si="70"/>
        <v>#N/A</v>
      </c>
    </row>
    <row r="4514" spans="1:5" hidden="1" x14ac:dyDescent="0.3">
      <c r="A4514" t="e">
        <f ca="1">IF('Восьмипредметные наборы'!$I29 &gt;=Параметры!$A$2,"{"&amp;'Восьмипредметные наборы'!$A29&amp;", "&amp;'Восьмипредметные наборы'!$B29&amp;", "&amp;'Восьмипредметные наборы'!$C29&amp;", "&amp;'Восьмипредметные наборы'!$D29&amp;", "&amp;'Восьмипредметные наборы'!$E29&amp;", "&amp;'Восьмипредметные наборы'!$F29&amp;", "&amp;'Восьмипредметные наборы'!$H29&amp;"}","")</f>
        <v>#N/A</v>
      </c>
      <c r="B4514" t="e">
        <f ca="1">IF('Восьмипредметные наборы'!$I29 &gt;=Параметры!$A$2,"{"&amp;'Восьмипредметные наборы'!$G29&amp;"}","")</f>
        <v>#N/A</v>
      </c>
      <c r="C4514" t="e">
        <f ca="1">'Восьмипредметные наборы'!$I29/COUNT('Список покупок'!$A$2:$A$31)</f>
        <v>#N/A</v>
      </c>
      <c r="D4514" t="e">
        <f ca="1">'Восьмипредметные наборы'!$I29/INDIRECT(ADDRESS(MATCH(A4514,Таблицы!$AU$3:$AU$122)+1,8,,,Таблицы!$AU$1))</f>
        <v>#N/A</v>
      </c>
      <c r="E4514" s="5" t="e">
        <f t="shared" ca="1" si="70"/>
        <v>#N/A</v>
      </c>
    </row>
    <row r="4515" spans="1:5" hidden="1" x14ac:dyDescent="0.3">
      <c r="A4515" t="e">
        <f ca="1">IF('Восьмипредметные наборы'!$I30 &gt;=Параметры!$A$2,"{"&amp;'Восьмипредметные наборы'!$A30&amp;", "&amp;'Восьмипредметные наборы'!$B30&amp;", "&amp;'Восьмипредметные наборы'!$C30&amp;", "&amp;'Восьмипредметные наборы'!$D30&amp;", "&amp;'Восьмипредметные наборы'!$E30&amp;", "&amp;'Восьмипредметные наборы'!$F30&amp;", "&amp;'Восьмипредметные наборы'!$H30&amp;"}","")</f>
        <v>#N/A</v>
      </c>
      <c r="B4515" t="e">
        <f ca="1">IF('Восьмипредметные наборы'!$I30 &gt;=Параметры!$A$2,"{"&amp;'Восьмипредметные наборы'!$G30&amp;"}","")</f>
        <v>#N/A</v>
      </c>
      <c r="C4515" t="e">
        <f ca="1">'Восьмипредметные наборы'!$I30/COUNT('Список покупок'!$A$2:$A$31)</f>
        <v>#N/A</v>
      </c>
      <c r="D4515" t="e">
        <f ca="1">'Восьмипредметные наборы'!$I30/INDIRECT(ADDRESS(MATCH(A4515,Таблицы!$AU$3:$AU$122)+1,8,,,Таблицы!$AU$1))</f>
        <v>#N/A</v>
      </c>
      <c r="E4515" s="5" t="e">
        <f t="shared" ca="1" si="70"/>
        <v>#N/A</v>
      </c>
    </row>
    <row r="4516" spans="1:5" hidden="1" x14ac:dyDescent="0.3">
      <c r="A4516" t="e">
        <f ca="1">IF('Восьмипредметные наборы'!$I31 &gt;=Параметры!$A$2,"{"&amp;'Восьмипредметные наборы'!$A31&amp;", "&amp;'Восьмипредметные наборы'!$B31&amp;", "&amp;'Восьмипредметные наборы'!$C31&amp;", "&amp;'Восьмипредметные наборы'!$D31&amp;", "&amp;'Восьмипредметные наборы'!$E31&amp;", "&amp;'Восьмипредметные наборы'!$F31&amp;", "&amp;'Восьмипредметные наборы'!$H31&amp;"}","")</f>
        <v>#N/A</v>
      </c>
      <c r="B4516" t="e">
        <f ca="1">IF('Восьмипредметные наборы'!$I31 &gt;=Параметры!$A$2,"{"&amp;'Восьмипредметные наборы'!$G31&amp;"}","")</f>
        <v>#N/A</v>
      </c>
      <c r="C4516" t="e">
        <f ca="1">'Восьмипредметные наборы'!$I31/COUNT('Список покупок'!$A$2:$A$31)</f>
        <v>#N/A</v>
      </c>
      <c r="D4516" t="e">
        <f ca="1">'Восьмипредметные наборы'!$I31/INDIRECT(ADDRESS(MATCH(A4516,Таблицы!$AU$3:$AU$122)+1,8,,,Таблицы!$AU$1))</f>
        <v>#N/A</v>
      </c>
      <c r="E4516" s="5" t="e">
        <f t="shared" ca="1" si="70"/>
        <v>#N/A</v>
      </c>
    </row>
    <row r="4517" spans="1:5" hidden="1" x14ac:dyDescent="0.3">
      <c r="A4517" t="e">
        <f ca="1">IF('Восьмипредметные наборы'!$I32 &gt;=Параметры!$A$2,"{"&amp;'Восьмипредметные наборы'!$A32&amp;", "&amp;'Восьмипредметные наборы'!$B32&amp;", "&amp;'Восьмипредметные наборы'!$C32&amp;", "&amp;'Восьмипредметные наборы'!$D32&amp;", "&amp;'Восьмипредметные наборы'!$E32&amp;", "&amp;'Восьмипредметные наборы'!$F32&amp;", "&amp;'Восьмипредметные наборы'!$H32&amp;"}","")</f>
        <v>#N/A</v>
      </c>
      <c r="B4517" t="e">
        <f ca="1">IF('Восьмипредметные наборы'!$I32 &gt;=Параметры!$A$2,"{"&amp;'Восьмипредметные наборы'!$G32&amp;"}","")</f>
        <v>#N/A</v>
      </c>
      <c r="C4517" t="e">
        <f ca="1">'Восьмипредметные наборы'!$I32/COUNT('Список покупок'!$A$2:$A$31)</f>
        <v>#N/A</v>
      </c>
      <c r="D4517" t="e">
        <f ca="1">'Восьмипредметные наборы'!$I32/INDIRECT(ADDRESS(MATCH(A4517,Таблицы!$AU$3:$AU$122)+1,8,,,Таблицы!$AU$1))</f>
        <v>#N/A</v>
      </c>
      <c r="E4517" s="5" t="e">
        <f t="shared" ca="1" si="70"/>
        <v>#N/A</v>
      </c>
    </row>
    <row r="4518" spans="1:5" hidden="1" x14ac:dyDescent="0.3">
      <c r="A4518" t="e">
        <f ca="1">IF('Восьмипредметные наборы'!$I33 &gt;=Параметры!$A$2,"{"&amp;'Восьмипредметные наборы'!$A33&amp;", "&amp;'Восьмипредметные наборы'!$B33&amp;", "&amp;'Восьмипредметные наборы'!$C33&amp;", "&amp;'Восьмипредметные наборы'!$D33&amp;", "&amp;'Восьмипредметные наборы'!$E33&amp;", "&amp;'Восьмипредметные наборы'!$F33&amp;", "&amp;'Восьмипредметные наборы'!$H33&amp;"}","")</f>
        <v>#N/A</v>
      </c>
      <c r="B4518" t="e">
        <f ca="1">IF('Восьмипредметные наборы'!$I33 &gt;=Параметры!$A$2,"{"&amp;'Восьмипредметные наборы'!$G33&amp;"}","")</f>
        <v>#N/A</v>
      </c>
      <c r="C4518" t="e">
        <f ca="1">'Восьмипредметные наборы'!$I33/COUNT('Список покупок'!$A$2:$A$31)</f>
        <v>#N/A</v>
      </c>
      <c r="D4518" t="e">
        <f ca="1">'Восьмипредметные наборы'!$I33/INDIRECT(ADDRESS(MATCH(A4518,Таблицы!$AU$3:$AU$122)+1,8,,,Таблицы!$AU$1))</f>
        <v>#N/A</v>
      </c>
      <c r="E4518" s="5" t="e">
        <f t="shared" ca="1" si="70"/>
        <v>#N/A</v>
      </c>
    </row>
    <row r="4519" spans="1:5" hidden="1" x14ac:dyDescent="0.3">
      <c r="A4519" t="e">
        <f ca="1">IF('Восьмипредметные наборы'!$I34 &gt;=Параметры!$A$2,"{"&amp;'Восьмипредметные наборы'!$A34&amp;", "&amp;'Восьмипредметные наборы'!$B34&amp;", "&amp;'Восьмипредметные наборы'!$C34&amp;", "&amp;'Восьмипредметные наборы'!$D34&amp;", "&amp;'Восьмипредметные наборы'!$E34&amp;", "&amp;'Восьмипредметные наборы'!$F34&amp;", "&amp;'Восьмипредметные наборы'!$H34&amp;"}","")</f>
        <v>#N/A</v>
      </c>
      <c r="B4519" t="e">
        <f ca="1">IF('Восьмипредметные наборы'!$I34 &gt;=Параметры!$A$2,"{"&amp;'Восьмипредметные наборы'!$G34&amp;"}","")</f>
        <v>#N/A</v>
      </c>
      <c r="C4519" t="e">
        <f ca="1">'Восьмипредметные наборы'!$I34/COUNT('Список покупок'!$A$2:$A$31)</f>
        <v>#N/A</v>
      </c>
      <c r="D4519" t="e">
        <f ca="1">'Восьмипредметные наборы'!$I34/INDIRECT(ADDRESS(MATCH(A4519,Таблицы!$AU$3:$AU$122)+1,8,,,Таблицы!$AU$1))</f>
        <v>#N/A</v>
      </c>
      <c r="E4519" s="5" t="e">
        <f t="shared" ca="1" si="70"/>
        <v>#N/A</v>
      </c>
    </row>
    <row r="4520" spans="1:5" hidden="1" x14ac:dyDescent="0.3">
      <c r="A4520" t="e">
        <f ca="1">IF('Восьмипредметные наборы'!$I35 &gt;=Параметры!$A$2,"{"&amp;'Восьмипредметные наборы'!$A35&amp;", "&amp;'Восьмипредметные наборы'!$B35&amp;", "&amp;'Восьмипредметные наборы'!$C35&amp;", "&amp;'Восьмипредметные наборы'!$D35&amp;", "&amp;'Восьмипредметные наборы'!$E35&amp;", "&amp;'Восьмипредметные наборы'!$F35&amp;", "&amp;'Восьмипредметные наборы'!$H35&amp;"}","")</f>
        <v>#N/A</v>
      </c>
      <c r="B4520" t="e">
        <f ca="1">IF('Восьмипредметные наборы'!$I35 &gt;=Параметры!$A$2,"{"&amp;'Восьмипредметные наборы'!$G35&amp;"}","")</f>
        <v>#N/A</v>
      </c>
      <c r="C4520" t="e">
        <f ca="1">'Восьмипредметные наборы'!$I35/COUNT('Список покупок'!$A$2:$A$31)</f>
        <v>#N/A</v>
      </c>
      <c r="D4520" t="e">
        <f ca="1">'Восьмипредметные наборы'!$I35/INDIRECT(ADDRESS(MATCH(A4520,Таблицы!$AU$3:$AU$122)+1,8,,,Таблицы!$AU$1))</f>
        <v>#N/A</v>
      </c>
      <c r="E4520" s="5" t="e">
        <f t="shared" ca="1" si="70"/>
        <v>#N/A</v>
      </c>
    </row>
    <row r="4521" spans="1:5" hidden="1" x14ac:dyDescent="0.3">
      <c r="A4521" t="e">
        <f ca="1">IF('Восьмипредметные наборы'!$I36 &gt;=Параметры!$A$2,"{"&amp;'Восьмипредметные наборы'!$A36&amp;", "&amp;'Восьмипредметные наборы'!$B36&amp;", "&amp;'Восьмипредметные наборы'!$C36&amp;", "&amp;'Восьмипредметные наборы'!$D36&amp;", "&amp;'Восьмипредметные наборы'!$E36&amp;", "&amp;'Восьмипредметные наборы'!$F36&amp;", "&amp;'Восьмипредметные наборы'!$H36&amp;"}","")</f>
        <v>#N/A</v>
      </c>
      <c r="B4521" t="e">
        <f ca="1">IF('Восьмипредметные наборы'!$I36 &gt;=Параметры!$A$2,"{"&amp;'Восьмипредметные наборы'!$G36&amp;"}","")</f>
        <v>#N/A</v>
      </c>
      <c r="C4521" t="e">
        <f ca="1">'Восьмипредметные наборы'!$I36/COUNT('Список покупок'!$A$2:$A$31)</f>
        <v>#N/A</v>
      </c>
      <c r="D4521" t="e">
        <f ca="1">'Восьмипредметные наборы'!$I36/INDIRECT(ADDRESS(MATCH(A4521,Таблицы!$AU$3:$AU$122)+1,8,,,Таблицы!$AU$1))</f>
        <v>#N/A</v>
      </c>
      <c r="E4521" s="5" t="e">
        <f t="shared" ca="1" si="70"/>
        <v>#N/A</v>
      </c>
    </row>
    <row r="4522" spans="1:5" hidden="1" x14ac:dyDescent="0.3">
      <c r="A4522" t="e">
        <f ca="1">IF('Восьмипредметные наборы'!$I37 &gt;=Параметры!$A$2,"{"&amp;'Восьмипредметные наборы'!$A37&amp;", "&amp;'Восьмипредметные наборы'!$B37&amp;", "&amp;'Восьмипредметные наборы'!$C37&amp;", "&amp;'Восьмипредметные наборы'!$D37&amp;", "&amp;'Восьмипредметные наборы'!$E37&amp;", "&amp;'Восьмипредметные наборы'!$F37&amp;", "&amp;'Восьмипредметные наборы'!$H37&amp;"}","")</f>
        <v>#N/A</v>
      </c>
      <c r="B4522" t="e">
        <f ca="1">IF('Восьмипредметные наборы'!$I37 &gt;=Параметры!$A$2,"{"&amp;'Восьмипредметные наборы'!$G37&amp;"}","")</f>
        <v>#N/A</v>
      </c>
      <c r="C4522" t="e">
        <f ca="1">'Восьмипредметные наборы'!$I37/COUNT('Список покупок'!$A$2:$A$31)</f>
        <v>#N/A</v>
      </c>
      <c r="D4522" t="e">
        <f ca="1">'Восьмипредметные наборы'!$I37/INDIRECT(ADDRESS(MATCH(A4522,Таблицы!$AU$3:$AU$122)+1,8,,,Таблицы!$AU$1))</f>
        <v>#N/A</v>
      </c>
      <c r="E4522" s="5" t="e">
        <f t="shared" ca="1" si="70"/>
        <v>#N/A</v>
      </c>
    </row>
    <row r="4523" spans="1:5" hidden="1" x14ac:dyDescent="0.3">
      <c r="A4523" t="e">
        <f ca="1">IF('Восьмипредметные наборы'!$I38 &gt;=Параметры!$A$2,"{"&amp;'Восьмипредметные наборы'!$A38&amp;", "&amp;'Восьмипредметные наборы'!$B38&amp;", "&amp;'Восьмипредметные наборы'!$C38&amp;", "&amp;'Восьмипредметные наборы'!$D38&amp;", "&amp;'Восьмипредметные наборы'!$E38&amp;", "&amp;'Восьмипредметные наборы'!$F38&amp;", "&amp;'Восьмипредметные наборы'!$H38&amp;"}","")</f>
        <v>#N/A</v>
      </c>
      <c r="B4523" t="e">
        <f ca="1">IF('Восьмипредметные наборы'!$I38 &gt;=Параметры!$A$2,"{"&amp;'Восьмипредметные наборы'!$G38&amp;"}","")</f>
        <v>#N/A</v>
      </c>
      <c r="C4523" t="e">
        <f ca="1">'Восьмипредметные наборы'!$I38/COUNT('Список покупок'!$A$2:$A$31)</f>
        <v>#N/A</v>
      </c>
      <c r="D4523" t="e">
        <f ca="1">'Восьмипредметные наборы'!$I38/INDIRECT(ADDRESS(MATCH(A4523,Таблицы!$AU$3:$AU$122)+1,8,,,Таблицы!$AU$1))</f>
        <v>#N/A</v>
      </c>
      <c r="E4523" s="5" t="e">
        <f t="shared" ca="1" si="70"/>
        <v>#N/A</v>
      </c>
    </row>
    <row r="4524" spans="1:5" hidden="1" x14ac:dyDescent="0.3">
      <c r="A4524" t="e">
        <f ca="1">IF('Восьмипредметные наборы'!$I39 &gt;=Параметры!$A$2,"{"&amp;'Восьмипредметные наборы'!$A39&amp;", "&amp;'Восьмипредметные наборы'!$B39&amp;", "&amp;'Восьмипредметные наборы'!$C39&amp;", "&amp;'Восьмипредметные наборы'!$D39&amp;", "&amp;'Восьмипредметные наборы'!$E39&amp;", "&amp;'Восьмипредметные наборы'!$F39&amp;", "&amp;'Восьмипредметные наборы'!$H39&amp;"}","")</f>
        <v>#N/A</v>
      </c>
      <c r="B4524" t="e">
        <f ca="1">IF('Восьмипредметные наборы'!$I39 &gt;=Параметры!$A$2,"{"&amp;'Восьмипредметные наборы'!$G39&amp;"}","")</f>
        <v>#N/A</v>
      </c>
      <c r="C4524" t="e">
        <f ca="1">'Восьмипредметные наборы'!$I39/COUNT('Список покупок'!$A$2:$A$31)</f>
        <v>#N/A</v>
      </c>
      <c r="D4524" t="e">
        <f ca="1">'Восьмипредметные наборы'!$I39/INDIRECT(ADDRESS(MATCH(A4524,Таблицы!$AU$3:$AU$122)+1,8,,,Таблицы!$AU$1))</f>
        <v>#N/A</v>
      </c>
      <c r="E4524" s="5" t="e">
        <f t="shared" ca="1" si="70"/>
        <v>#N/A</v>
      </c>
    </row>
    <row r="4525" spans="1:5" hidden="1" x14ac:dyDescent="0.3">
      <c r="A4525" t="e">
        <f ca="1">IF('Восьмипредметные наборы'!$I40 &gt;=Параметры!$A$2,"{"&amp;'Восьмипредметные наборы'!$A40&amp;", "&amp;'Восьмипредметные наборы'!$B40&amp;", "&amp;'Восьмипредметные наборы'!$C40&amp;", "&amp;'Восьмипредметные наборы'!$D40&amp;", "&amp;'Восьмипредметные наборы'!$E40&amp;", "&amp;'Восьмипредметные наборы'!$F40&amp;", "&amp;'Восьмипредметные наборы'!$H40&amp;"}","")</f>
        <v>#N/A</v>
      </c>
      <c r="B4525" t="e">
        <f ca="1">IF('Восьмипредметные наборы'!$I40 &gt;=Параметры!$A$2,"{"&amp;'Восьмипредметные наборы'!$G40&amp;"}","")</f>
        <v>#N/A</v>
      </c>
      <c r="C4525" t="e">
        <f ca="1">'Восьмипредметные наборы'!$I40/COUNT('Список покупок'!$A$2:$A$31)</f>
        <v>#N/A</v>
      </c>
      <c r="D4525" t="e">
        <f ca="1">'Восьмипредметные наборы'!$I40/INDIRECT(ADDRESS(MATCH(A4525,Таблицы!$AU$3:$AU$122)+1,8,,,Таблицы!$AU$1))</f>
        <v>#N/A</v>
      </c>
      <c r="E4525" s="5" t="e">
        <f t="shared" ca="1" si="70"/>
        <v>#N/A</v>
      </c>
    </row>
    <row r="4526" spans="1:5" hidden="1" x14ac:dyDescent="0.3">
      <c r="A4526" t="e">
        <f ca="1">IF('Восьмипредметные наборы'!$I41 &gt;=Параметры!$A$2,"{"&amp;'Восьмипредметные наборы'!$A41&amp;", "&amp;'Восьмипредметные наборы'!$B41&amp;", "&amp;'Восьмипредметные наборы'!$C41&amp;", "&amp;'Восьмипредметные наборы'!$D41&amp;", "&amp;'Восьмипредметные наборы'!$E41&amp;", "&amp;'Восьмипредметные наборы'!$F41&amp;", "&amp;'Восьмипредметные наборы'!$H41&amp;"}","")</f>
        <v>#N/A</v>
      </c>
      <c r="B4526" t="e">
        <f ca="1">IF('Восьмипредметные наборы'!$I41 &gt;=Параметры!$A$2,"{"&amp;'Восьмипредметные наборы'!$G41&amp;"}","")</f>
        <v>#N/A</v>
      </c>
      <c r="C4526" t="e">
        <f ca="1">'Восьмипредметные наборы'!$I41/COUNT('Список покупок'!$A$2:$A$31)</f>
        <v>#N/A</v>
      </c>
      <c r="D4526" t="e">
        <f ca="1">'Восьмипредметные наборы'!$I41/INDIRECT(ADDRESS(MATCH(A4526,Таблицы!$AU$3:$AU$122)+1,8,,,Таблицы!$AU$1))</f>
        <v>#N/A</v>
      </c>
      <c r="E4526" s="5" t="e">
        <f t="shared" ca="1" si="70"/>
        <v>#N/A</v>
      </c>
    </row>
    <row r="4527" spans="1:5" hidden="1" x14ac:dyDescent="0.3">
      <c r="A4527" t="e">
        <f ca="1">IF('Восьмипредметные наборы'!$I42 &gt;=Параметры!$A$2,"{"&amp;'Восьмипредметные наборы'!$A42&amp;", "&amp;'Восьмипредметные наборы'!$B42&amp;", "&amp;'Восьмипредметные наборы'!$C42&amp;", "&amp;'Восьмипредметные наборы'!$D42&amp;", "&amp;'Восьмипредметные наборы'!$E42&amp;", "&amp;'Восьмипредметные наборы'!$F42&amp;", "&amp;'Восьмипредметные наборы'!$H42&amp;"}","")</f>
        <v>#N/A</v>
      </c>
      <c r="B4527" t="e">
        <f ca="1">IF('Восьмипредметные наборы'!$I42 &gt;=Параметры!$A$2,"{"&amp;'Восьмипредметные наборы'!$G42&amp;"}","")</f>
        <v>#N/A</v>
      </c>
      <c r="C4527" t="e">
        <f ca="1">'Восьмипредметные наборы'!$I42/COUNT('Список покупок'!$A$2:$A$31)</f>
        <v>#N/A</v>
      </c>
      <c r="D4527" t="e">
        <f ca="1">'Восьмипредметные наборы'!$I42/INDIRECT(ADDRESS(MATCH(A4527,Таблицы!$AU$3:$AU$122)+1,8,,,Таблицы!$AU$1))</f>
        <v>#N/A</v>
      </c>
      <c r="E4527" s="5" t="e">
        <f t="shared" ca="1" si="70"/>
        <v>#N/A</v>
      </c>
    </row>
    <row r="4528" spans="1:5" hidden="1" x14ac:dyDescent="0.3">
      <c r="A4528" t="e">
        <f ca="1">IF('Восьмипредметные наборы'!$I43 &gt;=Параметры!$A$2,"{"&amp;'Восьмипредметные наборы'!$A43&amp;", "&amp;'Восьмипредметные наборы'!$B43&amp;", "&amp;'Восьмипредметные наборы'!$C43&amp;", "&amp;'Восьмипредметные наборы'!$D43&amp;", "&amp;'Восьмипредметные наборы'!$E43&amp;", "&amp;'Восьмипредметные наборы'!$F43&amp;", "&amp;'Восьмипредметные наборы'!$H43&amp;"}","")</f>
        <v>#N/A</v>
      </c>
      <c r="B4528" t="e">
        <f ca="1">IF('Восьмипредметные наборы'!$I43 &gt;=Параметры!$A$2,"{"&amp;'Восьмипредметные наборы'!$G43&amp;"}","")</f>
        <v>#N/A</v>
      </c>
      <c r="C4528" t="e">
        <f ca="1">'Восьмипредметные наборы'!$I43/COUNT('Список покупок'!$A$2:$A$31)</f>
        <v>#N/A</v>
      </c>
      <c r="D4528" t="e">
        <f ca="1">'Восьмипредметные наборы'!$I43/INDIRECT(ADDRESS(MATCH(A4528,Таблицы!$AU$3:$AU$122)+1,8,,,Таблицы!$AU$1))</f>
        <v>#N/A</v>
      </c>
      <c r="E4528" s="5" t="e">
        <f t="shared" ca="1" si="70"/>
        <v>#N/A</v>
      </c>
    </row>
    <row r="4529" spans="1:5" hidden="1" x14ac:dyDescent="0.3">
      <c r="A4529" t="e">
        <f ca="1">IF('Восьмипредметные наборы'!$I44 &gt;=Параметры!$A$2,"{"&amp;'Восьмипредметные наборы'!$A44&amp;", "&amp;'Восьмипредметные наборы'!$B44&amp;", "&amp;'Восьмипредметные наборы'!$C44&amp;", "&amp;'Восьмипредметные наборы'!$D44&amp;", "&amp;'Восьмипредметные наборы'!$E44&amp;", "&amp;'Восьмипредметные наборы'!$F44&amp;", "&amp;'Восьмипредметные наборы'!$H44&amp;"}","")</f>
        <v>#N/A</v>
      </c>
      <c r="B4529" t="e">
        <f ca="1">IF('Восьмипредметные наборы'!$I44 &gt;=Параметры!$A$2,"{"&amp;'Восьмипредметные наборы'!$G44&amp;"}","")</f>
        <v>#N/A</v>
      </c>
      <c r="C4529" t="e">
        <f ca="1">'Восьмипредметные наборы'!$I44/COUNT('Список покупок'!$A$2:$A$31)</f>
        <v>#N/A</v>
      </c>
      <c r="D4529" t="e">
        <f ca="1">'Восьмипредметные наборы'!$I44/INDIRECT(ADDRESS(MATCH(A4529,Таблицы!$AU$3:$AU$122)+1,8,,,Таблицы!$AU$1))</f>
        <v>#N/A</v>
      </c>
      <c r="E4529" s="5" t="e">
        <f t="shared" ca="1" si="70"/>
        <v>#N/A</v>
      </c>
    </row>
    <row r="4530" spans="1:5" hidden="1" x14ac:dyDescent="0.3">
      <c r="A4530" t="e">
        <f ca="1">IF('Восьмипредметные наборы'!$I45 &gt;=Параметры!$A$2,"{"&amp;'Восьмипредметные наборы'!$A45&amp;", "&amp;'Восьмипредметные наборы'!$B45&amp;", "&amp;'Восьмипредметные наборы'!$C45&amp;", "&amp;'Восьмипредметные наборы'!$D45&amp;", "&amp;'Восьмипредметные наборы'!$E45&amp;", "&amp;'Восьмипредметные наборы'!$F45&amp;", "&amp;'Восьмипредметные наборы'!$H45&amp;"}","")</f>
        <v>#N/A</v>
      </c>
      <c r="B4530" t="e">
        <f ca="1">IF('Восьмипредметные наборы'!$I45 &gt;=Параметры!$A$2,"{"&amp;'Восьмипредметные наборы'!$G45&amp;"}","")</f>
        <v>#N/A</v>
      </c>
      <c r="C4530" t="e">
        <f ca="1">'Восьмипредметные наборы'!$I45/COUNT('Список покупок'!$A$2:$A$31)</f>
        <v>#N/A</v>
      </c>
      <c r="D4530" t="e">
        <f ca="1">'Восьмипредметные наборы'!$I45/INDIRECT(ADDRESS(MATCH(A4530,Таблицы!$AU$3:$AU$122)+1,8,,,Таблицы!$AU$1))</f>
        <v>#N/A</v>
      </c>
      <c r="E4530" s="5" t="e">
        <f t="shared" ca="1" si="70"/>
        <v>#N/A</v>
      </c>
    </row>
    <row r="4531" spans="1:5" hidden="1" x14ac:dyDescent="0.3">
      <c r="A4531" t="e">
        <f ca="1">IF('Восьмипредметные наборы'!$I46 &gt;=Параметры!$A$2,"{"&amp;'Восьмипредметные наборы'!$A46&amp;", "&amp;'Восьмипредметные наборы'!$B46&amp;", "&amp;'Восьмипредметные наборы'!$C46&amp;", "&amp;'Восьмипредметные наборы'!$D46&amp;", "&amp;'Восьмипредметные наборы'!$E46&amp;", "&amp;'Восьмипредметные наборы'!$F46&amp;", "&amp;'Восьмипредметные наборы'!$H46&amp;"}","")</f>
        <v>#N/A</v>
      </c>
      <c r="B4531" t="e">
        <f ca="1">IF('Восьмипредметные наборы'!$I46 &gt;=Параметры!$A$2,"{"&amp;'Восьмипредметные наборы'!$G46&amp;"}","")</f>
        <v>#N/A</v>
      </c>
      <c r="C4531" t="e">
        <f ca="1">'Восьмипредметные наборы'!$I46/COUNT('Список покупок'!$A$2:$A$31)</f>
        <v>#N/A</v>
      </c>
      <c r="D4531" t="e">
        <f ca="1">'Восьмипредметные наборы'!$I46/INDIRECT(ADDRESS(MATCH(A4531,Таблицы!$AU$3:$AU$122)+1,8,,,Таблицы!$AU$1))</f>
        <v>#N/A</v>
      </c>
      <c r="E4531" s="5" t="e">
        <f t="shared" ca="1" si="70"/>
        <v>#N/A</v>
      </c>
    </row>
    <row r="4532" spans="1:5" hidden="1" x14ac:dyDescent="0.3">
      <c r="A4532" t="e">
        <f ca="1">IF('Восьмипредметные наборы'!$I2 &gt;=Параметры!$A$2,"{"&amp;'Восьмипредметные наборы'!$A2&amp;", "&amp;'Восьмипредметные наборы'!$B2&amp;", "&amp;'Восьмипредметные наборы'!$C2&amp;", "&amp;'Восьмипредметные наборы'!$D2&amp;", "&amp;'Восьмипредметные наборы'!$E2&amp;", "&amp;'Восьмипредметные наборы'!$G2&amp;", "&amp;'Восьмипредметные наборы'!$H2&amp;"}","")</f>
        <v>#N/A</v>
      </c>
      <c r="B4532" t="e">
        <f ca="1">IF('Восьмипредметные наборы'!$I2 &gt;=Параметры!$A$2,"{"&amp;'Восьмипредметные наборы'!$F2&amp;"}","")</f>
        <v>#N/A</v>
      </c>
      <c r="C4532" t="e">
        <f ca="1">'Восьмипредметные наборы'!$I2/COUNT('Список покупок'!$A$2:$A$31)</f>
        <v>#N/A</v>
      </c>
      <c r="D4532" t="e">
        <f ca="1">'Восьмипредметные наборы'!$I2/INDIRECT(ADDRESS(MATCH(A4532,Таблицы!$AU$3:$AU$122)+1,8,,,Таблицы!$AU$1))</f>
        <v>#N/A</v>
      </c>
      <c r="E4532" s="5" t="e">
        <f t="shared" ca="1" si="70"/>
        <v>#N/A</v>
      </c>
    </row>
    <row r="4533" spans="1:5" hidden="1" x14ac:dyDescent="0.3">
      <c r="A4533" t="e">
        <f ca="1">IF('Восьмипредметные наборы'!$I3 &gt;=Параметры!$A$2,"{"&amp;'Восьмипредметные наборы'!$A3&amp;", "&amp;'Восьмипредметные наборы'!$B3&amp;", "&amp;'Восьмипредметные наборы'!$C3&amp;", "&amp;'Восьмипредметные наборы'!$D3&amp;", "&amp;'Восьмипредметные наборы'!$E3&amp;", "&amp;'Восьмипредметные наборы'!$G3&amp;", "&amp;'Восьмипредметные наборы'!$H3&amp;"}","")</f>
        <v>#N/A</v>
      </c>
      <c r="B4533" t="e">
        <f ca="1">IF('Восьмипредметные наборы'!$I3 &gt;=Параметры!$A$2,"{"&amp;'Восьмипредметные наборы'!$F3&amp;"}","")</f>
        <v>#N/A</v>
      </c>
      <c r="C4533" t="e">
        <f ca="1">'Восьмипредметные наборы'!$I3/COUNT('Список покупок'!$A$2:$A$31)</f>
        <v>#N/A</v>
      </c>
      <c r="D4533" t="e">
        <f ca="1">'Восьмипредметные наборы'!$I3/INDIRECT(ADDRESS(MATCH(A4533,Таблицы!$AU$3:$AU$122)+1,8,,,Таблицы!$AU$1))</f>
        <v>#N/A</v>
      </c>
      <c r="E4533" s="5" t="e">
        <f t="shared" ca="1" si="70"/>
        <v>#N/A</v>
      </c>
    </row>
    <row r="4534" spans="1:5" hidden="1" x14ac:dyDescent="0.3">
      <c r="A4534" t="e">
        <f ca="1">IF('Восьмипредметные наборы'!$I4 &gt;=Параметры!$A$2,"{"&amp;'Восьмипредметные наборы'!$A4&amp;", "&amp;'Восьмипредметные наборы'!$B4&amp;", "&amp;'Восьмипредметные наборы'!$C4&amp;", "&amp;'Восьмипредметные наборы'!$D4&amp;", "&amp;'Восьмипредметные наборы'!$E4&amp;", "&amp;'Восьмипредметные наборы'!$G4&amp;", "&amp;'Восьмипредметные наборы'!$H4&amp;"}","")</f>
        <v>#N/A</v>
      </c>
      <c r="B4534" t="e">
        <f ca="1">IF('Восьмипредметные наборы'!$I4 &gt;=Параметры!$A$2,"{"&amp;'Восьмипредметные наборы'!$F4&amp;"}","")</f>
        <v>#N/A</v>
      </c>
      <c r="C4534" t="e">
        <f ca="1">'Восьмипредметные наборы'!$I4/COUNT('Список покупок'!$A$2:$A$31)</f>
        <v>#N/A</v>
      </c>
      <c r="D4534" t="e">
        <f ca="1">'Восьмипредметные наборы'!$I4/INDIRECT(ADDRESS(MATCH(A4534,Таблицы!$AU$3:$AU$122)+1,8,,,Таблицы!$AU$1))</f>
        <v>#N/A</v>
      </c>
      <c r="E4534" s="5" t="e">
        <f t="shared" ca="1" si="70"/>
        <v>#N/A</v>
      </c>
    </row>
    <row r="4535" spans="1:5" hidden="1" x14ac:dyDescent="0.3">
      <c r="A4535" t="e">
        <f ca="1">IF('Восьмипредметные наборы'!$I5 &gt;=Параметры!$A$2,"{"&amp;'Восьмипредметные наборы'!$A5&amp;", "&amp;'Восьмипредметные наборы'!$B5&amp;", "&amp;'Восьмипредметные наборы'!$C5&amp;", "&amp;'Восьмипредметные наборы'!$D5&amp;", "&amp;'Восьмипредметные наборы'!$E5&amp;", "&amp;'Восьмипредметные наборы'!$G5&amp;", "&amp;'Восьмипредметные наборы'!$H5&amp;"}","")</f>
        <v>#N/A</v>
      </c>
      <c r="B4535" t="e">
        <f ca="1">IF('Восьмипредметные наборы'!$I5 &gt;=Параметры!$A$2,"{"&amp;'Восьмипредметные наборы'!$F5&amp;"}","")</f>
        <v>#N/A</v>
      </c>
      <c r="C4535" t="e">
        <f ca="1">'Восьмипредметные наборы'!$I5/COUNT('Список покупок'!$A$2:$A$31)</f>
        <v>#N/A</v>
      </c>
      <c r="D4535" t="e">
        <f ca="1">'Восьмипредметные наборы'!$I5/INDIRECT(ADDRESS(MATCH(A4535,Таблицы!$AU$3:$AU$122)+1,8,,,Таблицы!$AU$1))</f>
        <v>#N/A</v>
      </c>
      <c r="E4535" s="5" t="e">
        <f t="shared" ca="1" si="70"/>
        <v>#N/A</v>
      </c>
    </row>
    <row r="4536" spans="1:5" hidden="1" x14ac:dyDescent="0.3">
      <c r="A4536" t="e">
        <f ca="1">IF('Восьмипредметные наборы'!$I6 &gt;=Параметры!$A$2,"{"&amp;'Восьмипредметные наборы'!$A6&amp;", "&amp;'Восьмипредметные наборы'!$B6&amp;", "&amp;'Восьмипредметные наборы'!$C6&amp;", "&amp;'Восьмипредметные наборы'!$D6&amp;", "&amp;'Восьмипредметные наборы'!$E6&amp;", "&amp;'Восьмипредметные наборы'!$G6&amp;", "&amp;'Восьмипредметные наборы'!$H6&amp;"}","")</f>
        <v>#N/A</v>
      </c>
      <c r="B4536" t="e">
        <f ca="1">IF('Восьмипредметные наборы'!$I6 &gt;=Параметры!$A$2,"{"&amp;'Восьмипредметные наборы'!$F6&amp;"}","")</f>
        <v>#N/A</v>
      </c>
      <c r="C4536" t="e">
        <f ca="1">'Восьмипредметные наборы'!$I6/COUNT('Список покупок'!$A$2:$A$31)</f>
        <v>#N/A</v>
      </c>
      <c r="D4536" t="e">
        <f ca="1">'Восьмипредметные наборы'!$I6/INDIRECT(ADDRESS(MATCH(A4536,Таблицы!$AU$3:$AU$122)+1,8,,,Таблицы!$AU$1))</f>
        <v>#N/A</v>
      </c>
      <c r="E4536" s="5" t="e">
        <f t="shared" ca="1" si="70"/>
        <v>#N/A</v>
      </c>
    </row>
    <row r="4537" spans="1:5" hidden="1" x14ac:dyDescent="0.3">
      <c r="A4537" t="e">
        <f ca="1">IF('Восьмипредметные наборы'!$I7 &gt;=Параметры!$A$2,"{"&amp;'Восьмипредметные наборы'!$A7&amp;", "&amp;'Восьмипредметные наборы'!$B7&amp;", "&amp;'Восьмипредметные наборы'!$C7&amp;", "&amp;'Восьмипредметные наборы'!$D7&amp;", "&amp;'Восьмипредметные наборы'!$E7&amp;", "&amp;'Восьмипредметные наборы'!$G7&amp;", "&amp;'Восьмипредметные наборы'!$H7&amp;"}","")</f>
        <v>#N/A</v>
      </c>
      <c r="B4537" t="e">
        <f ca="1">IF('Восьмипредметные наборы'!$I7 &gt;=Параметры!$A$2,"{"&amp;'Восьмипредметные наборы'!$F7&amp;"}","")</f>
        <v>#N/A</v>
      </c>
      <c r="C4537" t="e">
        <f ca="1">'Восьмипредметные наборы'!$I7/COUNT('Список покупок'!$A$2:$A$31)</f>
        <v>#N/A</v>
      </c>
      <c r="D4537" t="e">
        <f ca="1">'Восьмипредметные наборы'!$I7/INDIRECT(ADDRESS(MATCH(A4537,Таблицы!$AU$3:$AU$122)+1,8,,,Таблицы!$AU$1))</f>
        <v>#N/A</v>
      </c>
      <c r="E4537" s="5" t="e">
        <f t="shared" ca="1" si="70"/>
        <v>#N/A</v>
      </c>
    </row>
    <row r="4538" spans="1:5" hidden="1" x14ac:dyDescent="0.3">
      <c r="A4538" t="e">
        <f ca="1">IF('Восьмипредметные наборы'!$I8 &gt;=Параметры!$A$2,"{"&amp;'Восьмипредметные наборы'!$A8&amp;", "&amp;'Восьмипредметные наборы'!$B8&amp;", "&amp;'Восьмипредметные наборы'!$C8&amp;", "&amp;'Восьмипредметные наборы'!$D8&amp;", "&amp;'Восьмипредметные наборы'!$E8&amp;", "&amp;'Восьмипредметные наборы'!$G8&amp;", "&amp;'Восьмипредметные наборы'!$H8&amp;"}","")</f>
        <v>#N/A</v>
      </c>
      <c r="B4538" t="e">
        <f ca="1">IF('Восьмипредметные наборы'!$I8 &gt;=Параметры!$A$2,"{"&amp;'Восьмипредметные наборы'!$F8&amp;"}","")</f>
        <v>#N/A</v>
      </c>
      <c r="C4538" t="e">
        <f ca="1">'Восьмипредметные наборы'!$I8/COUNT('Список покупок'!$A$2:$A$31)</f>
        <v>#N/A</v>
      </c>
      <c r="D4538" t="e">
        <f ca="1">'Восьмипредметные наборы'!$I8/INDIRECT(ADDRESS(MATCH(A4538,Таблицы!$AU$3:$AU$122)+1,8,,,Таблицы!$AU$1))</f>
        <v>#N/A</v>
      </c>
      <c r="E4538" s="5" t="e">
        <f t="shared" ca="1" si="70"/>
        <v>#N/A</v>
      </c>
    </row>
    <row r="4539" spans="1:5" hidden="1" x14ac:dyDescent="0.3">
      <c r="A4539" t="e">
        <f ca="1">IF('Восьмипредметные наборы'!$I9 &gt;=Параметры!$A$2,"{"&amp;'Восьмипредметные наборы'!$A9&amp;", "&amp;'Восьмипредметные наборы'!$B9&amp;", "&amp;'Восьмипредметные наборы'!$C9&amp;", "&amp;'Восьмипредметные наборы'!$D9&amp;", "&amp;'Восьмипредметные наборы'!$E9&amp;", "&amp;'Восьмипредметные наборы'!$G9&amp;", "&amp;'Восьмипредметные наборы'!$H9&amp;"}","")</f>
        <v>#N/A</v>
      </c>
      <c r="B4539" t="e">
        <f ca="1">IF('Восьмипредметные наборы'!$I9 &gt;=Параметры!$A$2,"{"&amp;'Восьмипредметные наборы'!$F9&amp;"}","")</f>
        <v>#N/A</v>
      </c>
      <c r="C4539" t="e">
        <f ca="1">'Восьмипредметные наборы'!$I9/COUNT('Список покупок'!$A$2:$A$31)</f>
        <v>#N/A</v>
      </c>
      <c r="D4539" t="e">
        <f ca="1">'Восьмипредметные наборы'!$I9/INDIRECT(ADDRESS(MATCH(A4539,Таблицы!$AU$3:$AU$122)+1,8,,,Таблицы!$AU$1))</f>
        <v>#N/A</v>
      </c>
      <c r="E4539" s="5" t="e">
        <f t="shared" ca="1" si="70"/>
        <v>#N/A</v>
      </c>
    </row>
    <row r="4540" spans="1:5" hidden="1" x14ac:dyDescent="0.3">
      <c r="A4540" t="e">
        <f ca="1">IF('Восьмипредметные наборы'!$I10 &gt;=Параметры!$A$2,"{"&amp;'Восьмипредметные наборы'!$A10&amp;", "&amp;'Восьмипредметные наборы'!$B10&amp;", "&amp;'Восьмипредметные наборы'!$C10&amp;", "&amp;'Восьмипредметные наборы'!$D10&amp;", "&amp;'Восьмипредметные наборы'!$E10&amp;", "&amp;'Восьмипредметные наборы'!$G10&amp;", "&amp;'Восьмипредметные наборы'!$H10&amp;"}","")</f>
        <v>#N/A</v>
      </c>
      <c r="B4540" t="e">
        <f ca="1">IF('Восьмипредметные наборы'!$I10 &gt;=Параметры!$A$2,"{"&amp;'Восьмипредметные наборы'!$F10&amp;"}","")</f>
        <v>#N/A</v>
      </c>
      <c r="C4540" t="e">
        <f ca="1">'Восьмипредметные наборы'!$I10/COUNT('Список покупок'!$A$2:$A$31)</f>
        <v>#N/A</v>
      </c>
      <c r="D4540" t="e">
        <f ca="1">'Восьмипредметные наборы'!$I10/INDIRECT(ADDRESS(MATCH(A4540,Таблицы!$AU$3:$AU$122)+1,8,,,Таблицы!$AU$1))</f>
        <v>#N/A</v>
      </c>
      <c r="E4540" s="5" t="e">
        <f t="shared" ca="1" si="70"/>
        <v>#N/A</v>
      </c>
    </row>
    <row r="4541" spans="1:5" hidden="1" x14ac:dyDescent="0.3">
      <c r="A4541" t="e">
        <f ca="1">IF('Восьмипредметные наборы'!$I11 &gt;=Параметры!$A$2,"{"&amp;'Восьмипредметные наборы'!$A11&amp;", "&amp;'Восьмипредметные наборы'!$B11&amp;", "&amp;'Восьмипредметные наборы'!$C11&amp;", "&amp;'Восьмипредметные наборы'!$D11&amp;", "&amp;'Восьмипредметные наборы'!$E11&amp;", "&amp;'Восьмипредметные наборы'!$G11&amp;", "&amp;'Восьмипредметные наборы'!$H11&amp;"}","")</f>
        <v>#N/A</v>
      </c>
      <c r="B4541" t="e">
        <f ca="1">IF('Восьмипредметные наборы'!$I11 &gt;=Параметры!$A$2,"{"&amp;'Восьмипредметные наборы'!$F11&amp;"}","")</f>
        <v>#N/A</v>
      </c>
      <c r="C4541" t="e">
        <f ca="1">'Восьмипредметные наборы'!$I11/COUNT('Список покупок'!$A$2:$A$31)</f>
        <v>#N/A</v>
      </c>
      <c r="D4541" t="e">
        <f ca="1">'Восьмипредметные наборы'!$I11/INDIRECT(ADDRESS(MATCH(A4541,Таблицы!$AU$3:$AU$122)+1,8,,,Таблицы!$AU$1))</f>
        <v>#N/A</v>
      </c>
      <c r="E4541" s="5" t="e">
        <f t="shared" ca="1" si="70"/>
        <v>#N/A</v>
      </c>
    </row>
    <row r="4542" spans="1:5" hidden="1" x14ac:dyDescent="0.3">
      <c r="A4542" t="e">
        <f ca="1">IF('Восьмипредметные наборы'!$I12 &gt;=Параметры!$A$2,"{"&amp;'Восьмипредметные наборы'!$A12&amp;", "&amp;'Восьмипредметные наборы'!$B12&amp;", "&amp;'Восьмипредметные наборы'!$C12&amp;", "&amp;'Восьмипредметные наборы'!$D12&amp;", "&amp;'Восьмипредметные наборы'!$E12&amp;", "&amp;'Восьмипредметные наборы'!$G12&amp;", "&amp;'Восьмипредметные наборы'!$H12&amp;"}","")</f>
        <v>#N/A</v>
      </c>
      <c r="B4542" t="e">
        <f ca="1">IF('Восьмипредметные наборы'!$I12 &gt;=Параметры!$A$2,"{"&amp;'Восьмипредметные наборы'!$F12&amp;"}","")</f>
        <v>#N/A</v>
      </c>
      <c r="C4542" t="e">
        <f ca="1">'Восьмипредметные наборы'!$I12/COUNT('Список покупок'!$A$2:$A$31)</f>
        <v>#N/A</v>
      </c>
      <c r="D4542" t="e">
        <f ca="1">'Восьмипредметные наборы'!$I12/INDIRECT(ADDRESS(MATCH(A4542,Таблицы!$AU$3:$AU$122)+1,8,,,Таблицы!$AU$1))</f>
        <v>#N/A</v>
      </c>
      <c r="E4542" s="5" t="e">
        <f t="shared" ca="1" si="70"/>
        <v>#N/A</v>
      </c>
    </row>
    <row r="4543" spans="1:5" hidden="1" x14ac:dyDescent="0.3">
      <c r="A4543" t="e">
        <f ca="1">IF('Восьмипредметные наборы'!$I13 &gt;=Параметры!$A$2,"{"&amp;'Восьмипредметные наборы'!$A13&amp;", "&amp;'Восьмипредметные наборы'!$B13&amp;", "&amp;'Восьмипредметные наборы'!$C13&amp;", "&amp;'Восьмипредметные наборы'!$D13&amp;", "&amp;'Восьмипредметные наборы'!$E13&amp;", "&amp;'Восьмипредметные наборы'!$G13&amp;", "&amp;'Восьмипредметные наборы'!$H13&amp;"}","")</f>
        <v>#N/A</v>
      </c>
      <c r="B4543" t="e">
        <f ca="1">IF('Восьмипредметные наборы'!$I13 &gt;=Параметры!$A$2,"{"&amp;'Восьмипредметные наборы'!$F13&amp;"}","")</f>
        <v>#N/A</v>
      </c>
      <c r="C4543" t="e">
        <f ca="1">'Восьмипредметные наборы'!$I13/COUNT('Список покупок'!$A$2:$A$31)</f>
        <v>#N/A</v>
      </c>
      <c r="D4543" t="e">
        <f ca="1">'Восьмипредметные наборы'!$I13/INDIRECT(ADDRESS(MATCH(A4543,Таблицы!$AU$3:$AU$122)+1,8,,,Таблицы!$AU$1))</f>
        <v>#N/A</v>
      </c>
      <c r="E4543" s="5" t="e">
        <f t="shared" ca="1" si="70"/>
        <v>#N/A</v>
      </c>
    </row>
    <row r="4544" spans="1:5" hidden="1" x14ac:dyDescent="0.3">
      <c r="A4544" t="e">
        <f ca="1">IF('Восьмипредметные наборы'!$I14 &gt;=Параметры!$A$2,"{"&amp;'Восьмипредметные наборы'!$A14&amp;", "&amp;'Восьмипредметные наборы'!$B14&amp;", "&amp;'Восьмипредметные наборы'!$C14&amp;", "&amp;'Восьмипредметные наборы'!$D14&amp;", "&amp;'Восьмипредметные наборы'!$E14&amp;", "&amp;'Восьмипредметные наборы'!$G14&amp;", "&amp;'Восьмипредметные наборы'!$H14&amp;"}","")</f>
        <v>#N/A</v>
      </c>
      <c r="B4544" t="e">
        <f ca="1">IF('Восьмипредметные наборы'!$I14 &gt;=Параметры!$A$2,"{"&amp;'Восьмипредметные наборы'!$F14&amp;"}","")</f>
        <v>#N/A</v>
      </c>
      <c r="C4544" t="e">
        <f ca="1">'Восьмипредметные наборы'!$I14/COUNT('Список покупок'!$A$2:$A$31)</f>
        <v>#N/A</v>
      </c>
      <c r="D4544" t="e">
        <f ca="1">'Восьмипредметные наборы'!$I14/INDIRECT(ADDRESS(MATCH(A4544,Таблицы!$AU$3:$AU$122)+1,8,,,Таблицы!$AU$1))</f>
        <v>#N/A</v>
      </c>
      <c r="E4544" s="5" t="e">
        <f t="shared" ca="1" si="70"/>
        <v>#N/A</v>
      </c>
    </row>
    <row r="4545" spans="1:5" hidden="1" x14ac:dyDescent="0.3">
      <c r="A4545" t="e">
        <f ca="1">IF('Восьмипредметные наборы'!$I15 &gt;=Параметры!$A$2,"{"&amp;'Восьмипредметные наборы'!$A15&amp;", "&amp;'Восьмипредметные наборы'!$B15&amp;", "&amp;'Восьмипредметные наборы'!$C15&amp;", "&amp;'Восьмипредметные наборы'!$D15&amp;", "&amp;'Восьмипредметные наборы'!$E15&amp;", "&amp;'Восьмипредметные наборы'!$G15&amp;", "&amp;'Восьмипредметные наборы'!$H15&amp;"}","")</f>
        <v>#N/A</v>
      </c>
      <c r="B4545" t="e">
        <f ca="1">IF('Восьмипредметные наборы'!$I15 &gt;=Параметры!$A$2,"{"&amp;'Восьмипредметные наборы'!$F15&amp;"}","")</f>
        <v>#N/A</v>
      </c>
      <c r="C4545" t="e">
        <f ca="1">'Восьмипредметные наборы'!$I15/COUNT('Список покупок'!$A$2:$A$31)</f>
        <v>#N/A</v>
      </c>
      <c r="D4545" t="e">
        <f ca="1">'Восьмипредметные наборы'!$I15/INDIRECT(ADDRESS(MATCH(A4545,Таблицы!$AU$3:$AU$122)+1,8,,,Таблицы!$AU$1))</f>
        <v>#N/A</v>
      </c>
      <c r="E4545" s="5" t="e">
        <f t="shared" ca="1" si="70"/>
        <v>#N/A</v>
      </c>
    </row>
    <row r="4546" spans="1:5" hidden="1" x14ac:dyDescent="0.3">
      <c r="A4546" t="e">
        <f ca="1">IF('Восьмипредметные наборы'!$I16 &gt;=Параметры!$A$2,"{"&amp;'Восьмипредметные наборы'!$A16&amp;", "&amp;'Восьмипредметные наборы'!$B16&amp;", "&amp;'Восьмипредметные наборы'!$C16&amp;", "&amp;'Восьмипредметные наборы'!$D16&amp;", "&amp;'Восьмипредметные наборы'!$E16&amp;", "&amp;'Восьмипредметные наборы'!$G16&amp;", "&amp;'Восьмипредметные наборы'!$H16&amp;"}","")</f>
        <v>#N/A</v>
      </c>
      <c r="B4546" t="e">
        <f ca="1">IF('Восьмипредметные наборы'!$I16 &gt;=Параметры!$A$2,"{"&amp;'Восьмипредметные наборы'!$F16&amp;"}","")</f>
        <v>#N/A</v>
      </c>
      <c r="C4546" t="e">
        <f ca="1">'Восьмипредметные наборы'!$I16/COUNT('Список покупок'!$A$2:$A$31)</f>
        <v>#N/A</v>
      </c>
      <c r="D4546" t="e">
        <f ca="1">'Восьмипредметные наборы'!$I16/INDIRECT(ADDRESS(MATCH(A4546,Таблицы!$AU$3:$AU$122)+1,8,,,Таблицы!$AU$1))</f>
        <v>#N/A</v>
      </c>
      <c r="E4546" s="5" t="e">
        <f t="shared" ca="1" si="70"/>
        <v>#N/A</v>
      </c>
    </row>
    <row r="4547" spans="1:5" hidden="1" x14ac:dyDescent="0.3">
      <c r="A4547" t="e">
        <f ca="1">IF('Восьмипредметные наборы'!$I17 &gt;=Параметры!$A$2,"{"&amp;'Восьмипредметные наборы'!$A17&amp;", "&amp;'Восьмипредметные наборы'!$B17&amp;", "&amp;'Восьмипредметные наборы'!$C17&amp;", "&amp;'Восьмипредметные наборы'!$D17&amp;", "&amp;'Восьмипредметные наборы'!$E17&amp;", "&amp;'Восьмипредметные наборы'!$G17&amp;", "&amp;'Восьмипредметные наборы'!$H17&amp;"}","")</f>
        <v>#N/A</v>
      </c>
      <c r="B4547" t="e">
        <f ca="1">IF('Восьмипредметные наборы'!$I17 &gt;=Параметры!$A$2,"{"&amp;'Восьмипредметные наборы'!$F17&amp;"}","")</f>
        <v>#N/A</v>
      </c>
      <c r="C4547" t="e">
        <f ca="1">'Восьмипредметные наборы'!$I17/COUNT('Список покупок'!$A$2:$A$31)</f>
        <v>#N/A</v>
      </c>
      <c r="D4547" t="e">
        <f ca="1">'Восьмипредметные наборы'!$I17/INDIRECT(ADDRESS(MATCH(A4547,Таблицы!$AU$3:$AU$122)+1,8,,,Таблицы!$AU$1))</f>
        <v>#N/A</v>
      </c>
      <c r="E4547" s="5" t="e">
        <f t="shared" ca="1" si="70"/>
        <v>#N/A</v>
      </c>
    </row>
    <row r="4548" spans="1:5" hidden="1" x14ac:dyDescent="0.3">
      <c r="A4548" t="e">
        <f ca="1">IF('Восьмипредметные наборы'!$I18 &gt;=Параметры!$A$2,"{"&amp;'Восьмипредметные наборы'!$A18&amp;", "&amp;'Восьмипредметные наборы'!$B18&amp;", "&amp;'Восьмипредметные наборы'!$C18&amp;", "&amp;'Восьмипредметные наборы'!$D18&amp;", "&amp;'Восьмипредметные наборы'!$E18&amp;", "&amp;'Восьмипредметные наборы'!$G18&amp;", "&amp;'Восьмипредметные наборы'!$H18&amp;"}","")</f>
        <v>#N/A</v>
      </c>
      <c r="B4548" t="e">
        <f ca="1">IF('Восьмипредметные наборы'!$I18 &gt;=Параметры!$A$2,"{"&amp;'Восьмипредметные наборы'!$F18&amp;"}","")</f>
        <v>#N/A</v>
      </c>
      <c r="C4548" t="e">
        <f ca="1">'Восьмипредметные наборы'!$I18/COUNT('Список покупок'!$A$2:$A$31)</f>
        <v>#N/A</v>
      </c>
      <c r="D4548" t="e">
        <f ca="1">'Восьмипредметные наборы'!$I18/INDIRECT(ADDRESS(MATCH(A4548,Таблицы!$AU$3:$AU$122)+1,8,,,Таблицы!$AU$1))</f>
        <v>#N/A</v>
      </c>
      <c r="E4548" s="5" t="e">
        <f t="shared" ca="1" si="70"/>
        <v>#N/A</v>
      </c>
    </row>
    <row r="4549" spans="1:5" hidden="1" x14ac:dyDescent="0.3">
      <c r="A4549" t="e">
        <f ca="1">IF('Восьмипредметные наборы'!$I19 &gt;=Параметры!$A$2,"{"&amp;'Восьмипредметные наборы'!$A19&amp;", "&amp;'Восьмипредметные наборы'!$B19&amp;", "&amp;'Восьмипредметные наборы'!$C19&amp;", "&amp;'Восьмипредметные наборы'!$D19&amp;", "&amp;'Восьмипредметные наборы'!$E19&amp;", "&amp;'Восьмипредметные наборы'!$G19&amp;", "&amp;'Восьмипредметные наборы'!$H19&amp;"}","")</f>
        <v>#N/A</v>
      </c>
      <c r="B4549" t="e">
        <f ca="1">IF('Восьмипредметные наборы'!$I19 &gt;=Параметры!$A$2,"{"&amp;'Восьмипредметные наборы'!$F19&amp;"}","")</f>
        <v>#N/A</v>
      </c>
      <c r="C4549" t="e">
        <f ca="1">'Восьмипредметные наборы'!$I19/COUNT('Список покупок'!$A$2:$A$31)</f>
        <v>#N/A</v>
      </c>
      <c r="D4549" t="e">
        <f ca="1">'Восьмипредметные наборы'!$I19/INDIRECT(ADDRESS(MATCH(A4549,Таблицы!$AU$3:$AU$122)+1,8,,,Таблицы!$AU$1))</f>
        <v>#N/A</v>
      </c>
      <c r="E4549" s="5" t="e">
        <f t="shared" ref="E4549:E4612" ca="1" si="71">C4549*D4549</f>
        <v>#N/A</v>
      </c>
    </row>
    <row r="4550" spans="1:5" hidden="1" x14ac:dyDescent="0.3">
      <c r="A4550" t="e">
        <f ca="1">IF('Восьмипредметные наборы'!$I20 &gt;=Параметры!$A$2,"{"&amp;'Восьмипредметные наборы'!$A20&amp;", "&amp;'Восьмипредметные наборы'!$B20&amp;", "&amp;'Восьмипредметные наборы'!$C20&amp;", "&amp;'Восьмипредметные наборы'!$D20&amp;", "&amp;'Восьмипредметные наборы'!$E20&amp;", "&amp;'Восьмипредметные наборы'!$G20&amp;", "&amp;'Восьмипредметные наборы'!$H20&amp;"}","")</f>
        <v>#N/A</v>
      </c>
      <c r="B4550" t="e">
        <f ca="1">IF('Восьмипредметные наборы'!$I20 &gt;=Параметры!$A$2,"{"&amp;'Восьмипредметные наборы'!$F20&amp;"}","")</f>
        <v>#N/A</v>
      </c>
      <c r="C4550" t="e">
        <f ca="1">'Восьмипредметные наборы'!$I20/COUNT('Список покупок'!$A$2:$A$31)</f>
        <v>#N/A</v>
      </c>
      <c r="D4550" t="e">
        <f ca="1">'Восьмипредметные наборы'!$I20/INDIRECT(ADDRESS(MATCH(A4550,Таблицы!$AU$3:$AU$122)+1,8,,,Таблицы!$AU$1))</f>
        <v>#N/A</v>
      </c>
      <c r="E4550" s="5" t="e">
        <f t="shared" ca="1" si="71"/>
        <v>#N/A</v>
      </c>
    </row>
    <row r="4551" spans="1:5" hidden="1" x14ac:dyDescent="0.3">
      <c r="A4551" t="e">
        <f ca="1">IF('Восьмипредметные наборы'!$I21 &gt;=Параметры!$A$2,"{"&amp;'Восьмипредметные наборы'!$A21&amp;", "&amp;'Восьмипредметные наборы'!$B21&amp;", "&amp;'Восьмипредметные наборы'!$C21&amp;", "&amp;'Восьмипредметные наборы'!$D21&amp;", "&amp;'Восьмипредметные наборы'!$E21&amp;", "&amp;'Восьмипредметные наборы'!$G21&amp;", "&amp;'Восьмипредметные наборы'!$H21&amp;"}","")</f>
        <v>#N/A</v>
      </c>
      <c r="B4551" t="e">
        <f ca="1">IF('Восьмипредметные наборы'!$I21 &gt;=Параметры!$A$2,"{"&amp;'Восьмипредметные наборы'!$F21&amp;"}","")</f>
        <v>#N/A</v>
      </c>
      <c r="C4551" t="e">
        <f ca="1">'Восьмипредметные наборы'!$I21/COUNT('Список покупок'!$A$2:$A$31)</f>
        <v>#N/A</v>
      </c>
      <c r="D4551" t="e">
        <f ca="1">'Восьмипредметные наборы'!$I21/INDIRECT(ADDRESS(MATCH(A4551,Таблицы!$AU$3:$AU$122)+1,8,,,Таблицы!$AU$1))</f>
        <v>#N/A</v>
      </c>
      <c r="E4551" s="5" t="e">
        <f t="shared" ca="1" si="71"/>
        <v>#N/A</v>
      </c>
    </row>
    <row r="4552" spans="1:5" hidden="1" x14ac:dyDescent="0.3">
      <c r="A4552" t="e">
        <f ca="1">IF('Восьмипредметные наборы'!$I22 &gt;=Параметры!$A$2,"{"&amp;'Восьмипредметные наборы'!$A22&amp;", "&amp;'Восьмипредметные наборы'!$B22&amp;", "&amp;'Восьмипредметные наборы'!$C22&amp;", "&amp;'Восьмипредметные наборы'!$D22&amp;", "&amp;'Восьмипредметные наборы'!$E22&amp;", "&amp;'Восьмипредметные наборы'!$G22&amp;", "&amp;'Восьмипредметные наборы'!$H22&amp;"}","")</f>
        <v>#N/A</v>
      </c>
      <c r="B4552" t="e">
        <f ca="1">IF('Восьмипредметные наборы'!$I22 &gt;=Параметры!$A$2,"{"&amp;'Восьмипредметные наборы'!$F22&amp;"}","")</f>
        <v>#N/A</v>
      </c>
      <c r="C4552" t="e">
        <f ca="1">'Восьмипредметные наборы'!$I22/COUNT('Список покупок'!$A$2:$A$31)</f>
        <v>#N/A</v>
      </c>
      <c r="D4552" t="e">
        <f ca="1">'Восьмипредметные наборы'!$I22/INDIRECT(ADDRESS(MATCH(A4552,Таблицы!$AU$3:$AU$122)+1,8,,,Таблицы!$AU$1))</f>
        <v>#N/A</v>
      </c>
      <c r="E4552" s="5" t="e">
        <f t="shared" ca="1" si="71"/>
        <v>#N/A</v>
      </c>
    </row>
    <row r="4553" spans="1:5" hidden="1" x14ac:dyDescent="0.3">
      <c r="A4553" t="e">
        <f ca="1">IF('Восьмипредметные наборы'!$I23 &gt;=Параметры!$A$2,"{"&amp;'Восьмипредметные наборы'!$A23&amp;", "&amp;'Восьмипредметные наборы'!$B23&amp;", "&amp;'Восьмипредметные наборы'!$C23&amp;", "&amp;'Восьмипредметные наборы'!$D23&amp;", "&amp;'Восьмипредметные наборы'!$E23&amp;", "&amp;'Восьмипредметные наборы'!$G23&amp;", "&amp;'Восьмипредметные наборы'!$H23&amp;"}","")</f>
        <v>#N/A</v>
      </c>
      <c r="B4553" t="e">
        <f ca="1">IF('Восьмипредметные наборы'!$I23 &gt;=Параметры!$A$2,"{"&amp;'Восьмипредметные наборы'!$F23&amp;"}","")</f>
        <v>#N/A</v>
      </c>
      <c r="C4553" t="e">
        <f ca="1">'Восьмипредметные наборы'!$I23/COUNT('Список покупок'!$A$2:$A$31)</f>
        <v>#N/A</v>
      </c>
      <c r="D4553" t="e">
        <f ca="1">'Восьмипредметные наборы'!$I23/INDIRECT(ADDRESS(MATCH(A4553,Таблицы!$AU$3:$AU$122)+1,8,,,Таблицы!$AU$1))</f>
        <v>#N/A</v>
      </c>
      <c r="E4553" s="5" t="e">
        <f t="shared" ca="1" si="71"/>
        <v>#N/A</v>
      </c>
    </row>
    <row r="4554" spans="1:5" hidden="1" x14ac:dyDescent="0.3">
      <c r="A4554" t="e">
        <f ca="1">IF('Восьмипредметные наборы'!$I24 &gt;=Параметры!$A$2,"{"&amp;'Восьмипредметные наборы'!$A24&amp;", "&amp;'Восьмипредметные наборы'!$B24&amp;", "&amp;'Восьмипредметные наборы'!$C24&amp;", "&amp;'Восьмипредметные наборы'!$D24&amp;", "&amp;'Восьмипредметные наборы'!$E24&amp;", "&amp;'Восьмипредметные наборы'!$G24&amp;", "&amp;'Восьмипредметные наборы'!$H24&amp;"}","")</f>
        <v>#N/A</v>
      </c>
      <c r="B4554" t="e">
        <f ca="1">IF('Восьмипредметные наборы'!$I24 &gt;=Параметры!$A$2,"{"&amp;'Восьмипредметные наборы'!$F24&amp;"}","")</f>
        <v>#N/A</v>
      </c>
      <c r="C4554" t="e">
        <f ca="1">'Восьмипредметные наборы'!$I24/COUNT('Список покупок'!$A$2:$A$31)</f>
        <v>#N/A</v>
      </c>
      <c r="D4554" t="e">
        <f ca="1">'Восьмипредметные наборы'!$I24/INDIRECT(ADDRESS(MATCH(A4554,Таблицы!$AU$3:$AU$122)+1,8,,,Таблицы!$AU$1))</f>
        <v>#N/A</v>
      </c>
      <c r="E4554" s="5" t="e">
        <f t="shared" ca="1" si="71"/>
        <v>#N/A</v>
      </c>
    </row>
    <row r="4555" spans="1:5" hidden="1" x14ac:dyDescent="0.3">
      <c r="A4555" t="e">
        <f ca="1">IF('Восьмипредметные наборы'!$I25 &gt;=Параметры!$A$2,"{"&amp;'Восьмипредметные наборы'!$A25&amp;", "&amp;'Восьмипредметные наборы'!$B25&amp;", "&amp;'Восьмипредметные наборы'!$C25&amp;", "&amp;'Восьмипредметные наборы'!$D25&amp;", "&amp;'Восьмипредметные наборы'!$E25&amp;", "&amp;'Восьмипредметные наборы'!$G25&amp;", "&amp;'Восьмипредметные наборы'!$H25&amp;"}","")</f>
        <v>#N/A</v>
      </c>
      <c r="B4555" t="e">
        <f ca="1">IF('Восьмипредметные наборы'!$I25 &gt;=Параметры!$A$2,"{"&amp;'Восьмипредметные наборы'!$F25&amp;"}","")</f>
        <v>#N/A</v>
      </c>
      <c r="C4555" t="e">
        <f ca="1">'Восьмипредметные наборы'!$I25/COUNT('Список покупок'!$A$2:$A$31)</f>
        <v>#N/A</v>
      </c>
      <c r="D4555" t="e">
        <f ca="1">'Восьмипредметные наборы'!$I25/INDIRECT(ADDRESS(MATCH(A4555,Таблицы!$AU$3:$AU$122)+1,8,,,Таблицы!$AU$1))</f>
        <v>#N/A</v>
      </c>
      <c r="E4555" s="5" t="e">
        <f t="shared" ca="1" si="71"/>
        <v>#N/A</v>
      </c>
    </row>
    <row r="4556" spans="1:5" hidden="1" x14ac:dyDescent="0.3">
      <c r="A4556" t="e">
        <f ca="1">IF('Восьмипредметные наборы'!$I26 &gt;=Параметры!$A$2,"{"&amp;'Восьмипредметные наборы'!$A26&amp;", "&amp;'Восьмипредметные наборы'!$B26&amp;", "&amp;'Восьмипредметные наборы'!$C26&amp;", "&amp;'Восьмипредметные наборы'!$D26&amp;", "&amp;'Восьмипредметные наборы'!$E26&amp;", "&amp;'Восьмипредметные наборы'!$G26&amp;", "&amp;'Восьмипредметные наборы'!$H26&amp;"}","")</f>
        <v>#N/A</v>
      </c>
      <c r="B4556" t="e">
        <f ca="1">IF('Восьмипредметные наборы'!$I26 &gt;=Параметры!$A$2,"{"&amp;'Восьмипредметные наборы'!$F26&amp;"}","")</f>
        <v>#N/A</v>
      </c>
      <c r="C4556" t="e">
        <f ca="1">'Восьмипредметные наборы'!$I26/COUNT('Список покупок'!$A$2:$A$31)</f>
        <v>#N/A</v>
      </c>
      <c r="D4556" t="e">
        <f ca="1">'Восьмипредметные наборы'!$I26/INDIRECT(ADDRESS(MATCH(A4556,Таблицы!$AU$3:$AU$122)+1,8,,,Таблицы!$AU$1))</f>
        <v>#N/A</v>
      </c>
      <c r="E4556" s="5" t="e">
        <f t="shared" ca="1" si="71"/>
        <v>#N/A</v>
      </c>
    </row>
    <row r="4557" spans="1:5" hidden="1" x14ac:dyDescent="0.3">
      <c r="A4557" t="e">
        <f ca="1">IF('Восьмипредметные наборы'!$I27 &gt;=Параметры!$A$2,"{"&amp;'Восьмипредметные наборы'!$A27&amp;", "&amp;'Восьмипредметные наборы'!$B27&amp;", "&amp;'Восьмипредметные наборы'!$C27&amp;", "&amp;'Восьмипредметные наборы'!$D27&amp;", "&amp;'Восьмипредметные наборы'!$E27&amp;", "&amp;'Восьмипредметные наборы'!$G27&amp;", "&amp;'Восьмипредметные наборы'!$H27&amp;"}","")</f>
        <v>#N/A</v>
      </c>
      <c r="B4557" t="e">
        <f ca="1">IF('Восьмипредметные наборы'!$I27 &gt;=Параметры!$A$2,"{"&amp;'Восьмипредметные наборы'!$F27&amp;"}","")</f>
        <v>#N/A</v>
      </c>
      <c r="C4557" t="e">
        <f ca="1">'Восьмипредметные наборы'!$I27/COUNT('Список покупок'!$A$2:$A$31)</f>
        <v>#N/A</v>
      </c>
      <c r="D4557" t="e">
        <f ca="1">'Восьмипредметные наборы'!$I27/INDIRECT(ADDRESS(MATCH(A4557,Таблицы!$AU$3:$AU$122)+1,8,,,Таблицы!$AU$1))</f>
        <v>#N/A</v>
      </c>
      <c r="E4557" s="5" t="e">
        <f t="shared" ca="1" si="71"/>
        <v>#N/A</v>
      </c>
    </row>
    <row r="4558" spans="1:5" hidden="1" x14ac:dyDescent="0.3">
      <c r="A4558" t="e">
        <f ca="1">IF('Восьмипредметные наборы'!$I28 &gt;=Параметры!$A$2,"{"&amp;'Восьмипредметные наборы'!$A28&amp;", "&amp;'Восьмипредметные наборы'!$B28&amp;", "&amp;'Восьмипредметные наборы'!$C28&amp;", "&amp;'Восьмипредметные наборы'!$D28&amp;", "&amp;'Восьмипредметные наборы'!$E28&amp;", "&amp;'Восьмипредметные наборы'!$G28&amp;", "&amp;'Восьмипредметные наборы'!$H28&amp;"}","")</f>
        <v>#N/A</v>
      </c>
      <c r="B4558" t="e">
        <f ca="1">IF('Восьмипредметные наборы'!$I28 &gt;=Параметры!$A$2,"{"&amp;'Восьмипредметные наборы'!$F28&amp;"}","")</f>
        <v>#N/A</v>
      </c>
      <c r="C4558" t="e">
        <f ca="1">'Восьмипредметные наборы'!$I28/COUNT('Список покупок'!$A$2:$A$31)</f>
        <v>#N/A</v>
      </c>
      <c r="D4558" t="e">
        <f ca="1">'Восьмипредметные наборы'!$I28/INDIRECT(ADDRESS(MATCH(A4558,Таблицы!$AU$3:$AU$122)+1,8,,,Таблицы!$AU$1))</f>
        <v>#N/A</v>
      </c>
      <c r="E4558" s="5" t="e">
        <f t="shared" ca="1" si="71"/>
        <v>#N/A</v>
      </c>
    </row>
    <row r="4559" spans="1:5" hidden="1" x14ac:dyDescent="0.3">
      <c r="A4559" t="e">
        <f ca="1">IF('Восьмипредметные наборы'!$I29 &gt;=Параметры!$A$2,"{"&amp;'Восьмипредметные наборы'!$A29&amp;", "&amp;'Восьмипредметные наборы'!$B29&amp;", "&amp;'Восьмипредметные наборы'!$C29&amp;", "&amp;'Восьмипредметные наборы'!$D29&amp;", "&amp;'Восьмипредметные наборы'!$E29&amp;", "&amp;'Восьмипредметные наборы'!$G29&amp;", "&amp;'Восьмипредметные наборы'!$H29&amp;"}","")</f>
        <v>#N/A</v>
      </c>
      <c r="B4559" t="e">
        <f ca="1">IF('Восьмипредметные наборы'!$I29 &gt;=Параметры!$A$2,"{"&amp;'Восьмипредметные наборы'!$F29&amp;"}","")</f>
        <v>#N/A</v>
      </c>
      <c r="C4559" t="e">
        <f ca="1">'Восьмипредметные наборы'!$I29/COUNT('Список покупок'!$A$2:$A$31)</f>
        <v>#N/A</v>
      </c>
      <c r="D4559" t="e">
        <f ca="1">'Восьмипредметные наборы'!$I29/INDIRECT(ADDRESS(MATCH(A4559,Таблицы!$AU$3:$AU$122)+1,8,,,Таблицы!$AU$1))</f>
        <v>#N/A</v>
      </c>
      <c r="E4559" s="5" t="e">
        <f t="shared" ca="1" si="71"/>
        <v>#N/A</v>
      </c>
    </row>
    <row r="4560" spans="1:5" hidden="1" x14ac:dyDescent="0.3">
      <c r="A4560" t="e">
        <f ca="1">IF('Восьмипредметные наборы'!$I30 &gt;=Параметры!$A$2,"{"&amp;'Восьмипредметные наборы'!$A30&amp;", "&amp;'Восьмипредметные наборы'!$B30&amp;", "&amp;'Восьмипредметные наборы'!$C30&amp;", "&amp;'Восьмипредметные наборы'!$D30&amp;", "&amp;'Восьмипредметные наборы'!$E30&amp;", "&amp;'Восьмипредметные наборы'!$G30&amp;", "&amp;'Восьмипредметные наборы'!$H30&amp;"}","")</f>
        <v>#N/A</v>
      </c>
      <c r="B4560" t="e">
        <f ca="1">IF('Восьмипредметные наборы'!$I30 &gt;=Параметры!$A$2,"{"&amp;'Восьмипредметные наборы'!$F30&amp;"}","")</f>
        <v>#N/A</v>
      </c>
      <c r="C4560" t="e">
        <f ca="1">'Восьмипредметные наборы'!$I30/COUNT('Список покупок'!$A$2:$A$31)</f>
        <v>#N/A</v>
      </c>
      <c r="D4560" t="e">
        <f ca="1">'Восьмипредметные наборы'!$I30/INDIRECT(ADDRESS(MATCH(A4560,Таблицы!$AU$3:$AU$122)+1,8,,,Таблицы!$AU$1))</f>
        <v>#N/A</v>
      </c>
      <c r="E4560" s="5" t="e">
        <f t="shared" ca="1" si="71"/>
        <v>#N/A</v>
      </c>
    </row>
    <row r="4561" spans="1:5" hidden="1" x14ac:dyDescent="0.3">
      <c r="A4561" t="e">
        <f ca="1">IF('Восьмипредметные наборы'!$I31 &gt;=Параметры!$A$2,"{"&amp;'Восьмипредметные наборы'!$A31&amp;", "&amp;'Восьмипредметные наборы'!$B31&amp;", "&amp;'Восьмипредметные наборы'!$C31&amp;", "&amp;'Восьмипредметные наборы'!$D31&amp;", "&amp;'Восьмипредметные наборы'!$E31&amp;", "&amp;'Восьмипредметные наборы'!$G31&amp;", "&amp;'Восьмипредметные наборы'!$H31&amp;"}","")</f>
        <v>#N/A</v>
      </c>
      <c r="B4561" t="e">
        <f ca="1">IF('Восьмипредметные наборы'!$I31 &gt;=Параметры!$A$2,"{"&amp;'Восьмипредметные наборы'!$F31&amp;"}","")</f>
        <v>#N/A</v>
      </c>
      <c r="C4561" t="e">
        <f ca="1">'Восьмипредметные наборы'!$I31/COUNT('Список покупок'!$A$2:$A$31)</f>
        <v>#N/A</v>
      </c>
      <c r="D4561" t="e">
        <f ca="1">'Восьмипредметные наборы'!$I31/INDIRECT(ADDRESS(MATCH(A4561,Таблицы!$AU$3:$AU$122)+1,8,,,Таблицы!$AU$1))</f>
        <v>#N/A</v>
      </c>
      <c r="E4561" s="5" t="e">
        <f t="shared" ca="1" si="71"/>
        <v>#N/A</v>
      </c>
    </row>
    <row r="4562" spans="1:5" hidden="1" x14ac:dyDescent="0.3">
      <c r="A4562" t="e">
        <f ca="1">IF('Восьмипредметные наборы'!$I32 &gt;=Параметры!$A$2,"{"&amp;'Восьмипредметные наборы'!$A32&amp;", "&amp;'Восьмипредметные наборы'!$B32&amp;", "&amp;'Восьмипредметные наборы'!$C32&amp;", "&amp;'Восьмипредметные наборы'!$D32&amp;", "&amp;'Восьмипредметные наборы'!$E32&amp;", "&amp;'Восьмипредметные наборы'!$G32&amp;", "&amp;'Восьмипредметные наборы'!$H32&amp;"}","")</f>
        <v>#N/A</v>
      </c>
      <c r="B4562" t="e">
        <f ca="1">IF('Восьмипредметные наборы'!$I32 &gt;=Параметры!$A$2,"{"&amp;'Восьмипредметные наборы'!$F32&amp;"}","")</f>
        <v>#N/A</v>
      </c>
      <c r="C4562" t="e">
        <f ca="1">'Восьмипредметные наборы'!$I32/COUNT('Список покупок'!$A$2:$A$31)</f>
        <v>#N/A</v>
      </c>
      <c r="D4562" t="e">
        <f ca="1">'Восьмипредметные наборы'!$I32/INDIRECT(ADDRESS(MATCH(A4562,Таблицы!$AU$3:$AU$122)+1,8,,,Таблицы!$AU$1))</f>
        <v>#N/A</v>
      </c>
      <c r="E4562" s="5" t="e">
        <f t="shared" ca="1" si="71"/>
        <v>#N/A</v>
      </c>
    </row>
    <row r="4563" spans="1:5" hidden="1" x14ac:dyDescent="0.3">
      <c r="A4563" t="e">
        <f ca="1">IF('Восьмипредметные наборы'!$I33 &gt;=Параметры!$A$2,"{"&amp;'Восьмипредметные наборы'!$A33&amp;", "&amp;'Восьмипредметные наборы'!$B33&amp;", "&amp;'Восьмипредметные наборы'!$C33&amp;", "&amp;'Восьмипредметные наборы'!$D33&amp;", "&amp;'Восьмипредметные наборы'!$E33&amp;", "&amp;'Восьмипредметные наборы'!$G33&amp;", "&amp;'Восьмипредметные наборы'!$H33&amp;"}","")</f>
        <v>#N/A</v>
      </c>
      <c r="B4563" t="e">
        <f ca="1">IF('Восьмипредметные наборы'!$I33 &gt;=Параметры!$A$2,"{"&amp;'Восьмипредметные наборы'!$F33&amp;"}","")</f>
        <v>#N/A</v>
      </c>
      <c r="C4563" t="e">
        <f ca="1">'Восьмипредметные наборы'!$I33/COUNT('Список покупок'!$A$2:$A$31)</f>
        <v>#N/A</v>
      </c>
      <c r="D4563" t="e">
        <f ca="1">'Восьмипредметные наборы'!$I33/INDIRECT(ADDRESS(MATCH(A4563,Таблицы!$AU$3:$AU$122)+1,8,,,Таблицы!$AU$1))</f>
        <v>#N/A</v>
      </c>
      <c r="E4563" s="5" t="e">
        <f t="shared" ca="1" si="71"/>
        <v>#N/A</v>
      </c>
    </row>
    <row r="4564" spans="1:5" hidden="1" x14ac:dyDescent="0.3">
      <c r="A4564" t="e">
        <f ca="1">IF('Восьмипредметные наборы'!$I34 &gt;=Параметры!$A$2,"{"&amp;'Восьмипредметные наборы'!$A34&amp;", "&amp;'Восьмипредметные наборы'!$B34&amp;", "&amp;'Восьмипредметные наборы'!$C34&amp;", "&amp;'Восьмипредметные наборы'!$D34&amp;", "&amp;'Восьмипредметные наборы'!$E34&amp;", "&amp;'Восьмипредметные наборы'!$G34&amp;", "&amp;'Восьмипредметные наборы'!$H34&amp;"}","")</f>
        <v>#N/A</v>
      </c>
      <c r="B4564" t="e">
        <f ca="1">IF('Восьмипредметные наборы'!$I34 &gt;=Параметры!$A$2,"{"&amp;'Восьмипредметные наборы'!$F34&amp;"}","")</f>
        <v>#N/A</v>
      </c>
      <c r="C4564" t="e">
        <f ca="1">'Восьмипредметные наборы'!$I34/COUNT('Список покупок'!$A$2:$A$31)</f>
        <v>#N/A</v>
      </c>
      <c r="D4564" t="e">
        <f ca="1">'Восьмипредметные наборы'!$I34/INDIRECT(ADDRESS(MATCH(A4564,Таблицы!$AU$3:$AU$122)+1,8,,,Таблицы!$AU$1))</f>
        <v>#N/A</v>
      </c>
      <c r="E4564" s="5" t="e">
        <f t="shared" ca="1" si="71"/>
        <v>#N/A</v>
      </c>
    </row>
    <row r="4565" spans="1:5" hidden="1" x14ac:dyDescent="0.3">
      <c r="A4565" t="e">
        <f ca="1">IF('Восьмипредметные наборы'!$I35 &gt;=Параметры!$A$2,"{"&amp;'Восьмипредметные наборы'!$A35&amp;", "&amp;'Восьмипредметные наборы'!$B35&amp;", "&amp;'Восьмипредметные наборы'!$C35&amp;", "&amp;'Восьмипредметные наборы'!$D35&amp;", "&amp;'Восьмипредметные наборы'!$E35&amp;", "&amp;'Восьмипредметные наборы'!$G35&amp;", "&amp;'Восьмипредметные наборы'!$H35&amp;"}","")</f>
        <v>#N/A</v>
      </c>
      <c r="B4565" t="e">
        <f ca="1">IF('Восьмипредметные наборы'!$I35 &gt;=Параметры!$A$2,"{"&amp;'Восьмипредметные наборы'!$F35&amp;"}","")</f>
        <v>#N/A</v>
      </c>
      <c r="C4565" t="e">
        <f ca="1">'Восьмипредметные наборы'!$I35/COUNT('Список покупок'!$A$2:$A$31)</f>
        <v>#N/A</v>
      </c>
      <c r="D4565" t="e">
        <f ca="1">'Восьмипредметные наборы'!$I35/INDIRECT(ADDRESS(MATCH(A4565,Таблицы!$AU$3:$AU$122)+1,8,,,Таблицы!$AU$1))</f>
        <v>#N/A</v>
      </c>
      <c r="E4565" s="5" t="e">
        <f t="shared" ca="1" si="71"/>
        <v>#N/A</v>
      </c>
    </row>
    <row r="4566" spans="1:5" hidden="1" x14ac:dyDescent="0.3">
      <c r="A4566" t="e">
        <f ca="1">IF('Восьмипредметные наборы'!$I36 &gt;=Параметры!$A$2,"{"&amp;'Восьмипредметные наборы'!$A36&amp;", "&amp;'Восьмипредметные наборы'!$B36&amp;", "&amp;'Восьмипредметные наборы'!$C36&amp;", "&amp;'Восьмипредметные наборы'!$D36&amp;", "&amp;'Восьмипредметные наборы'!$E36&amp;", "&amp;'Восьмипредметные наборы'!$G36&amp;", "&amp;'Восьмипредметные наборы'!$H36&amp;"}","")</f>
        <v>#N/A</v>
      </c>
      <c r="B4566" t="e">
        <f ca="1">IF('Восьмипредметные наборы'!$I36 &gt;=Параметры!$A$2,"{"&amp;'Восьмипредметные наборы'!$F36&amp;"}","")</f>
        <v>#N/A</v>
      </c>
      <c r="C4566" t="e">
        <f ca="1">'Восьмипредметные наборы'!$I36/COUNT('Список покупок'!$A$2:$A$31)</f>
        <v>#N/A</v>
      </c>
      <c r="D4566" t="e">
        <f ca="1">'Восьмипредметные наборы'!$I36/INDIRECT(ADDRESS(MATCH(A4566,Таблицы!$AU$3:$AU$122)+1,8,,,Таблицы!$AU$1))</f>
        <v>#N/A</v>
      </c>
      <c r="E4566" s="5" t="e">
        <f t="shared" ca="1" si="71"/>
        <v>#N/A</v>
      </c>
    </row>
    <row r="4567" spans="1:5" hidden="1" x14ac:dyDescent="0.3">
      <c r="A4567" t="e">
        <f ca="1">IF('Восьмипредметные наборы'!$I37 &gt;=Параметры!$A$2,"{"&amp;'Восьмипредметные наборы'!$A37&amp;", "&amp;'Восьмипредметные наборы'!$B37&amp;", "&amp;'Восьмипредметные наборы'!$C37&amp;", "&amp;'Восьмипредметные наборы'!$D37&amp;", "&amp;'Восьмипредметные наборы'!$E37&amp;", "&amp;'Восьмипредметные наборы'!$G37&amp;", "&amp;'Восьмипредметные наборы'!$H37&amp;"}","")</f>
        <v>#N/A</v>
      </c>
      <c r="B4567" t="e">
        <f ca="1">IF('Восьмипредметные наборы'!$I37 &gt;=Параметры!$A$2,"{"&amp;'Восьмипредметные наборы'!$F37&amp;"}","")</f>
        <v>#N/A</v>
      </c>
      <c r="C4567" t="e">
        <f ca="1">'Восьмипредметные наборы'!$I37/COUNT('Список покупок'!$A$2:$A$31)</f>
        <v>#N/A</v>
      </c>
      <c r="D4567" t="e">
        <f ca="1">'Восьмипредметные наборы'!$I37/INDIRECT(ADDRESS(MATCH(A4567,Таблицы!$AU$3:$AU$122)+1,8,,,Таблицы!$AU$1))</f>
        <v>#N/A</v>
      </c>
      <c r="E4567" s="5" t="e">
        <f t="shared" ca="1" si="71"/>
        <v>#N/A</v>
      </c>
    </row>
    <row r="4568" spans="1:5" hidden="1" x14ac:dyDescent="0.3">
      <c r="A4568" t="e">
        <f ca="1">IF('Восьмипредметные наборы'!$I38 &gt;=Параметры!$A$2,"{"&amp;'Восьмипредметные наборы'!$A38&amp;", "&amp;'Восьмипредметные наборы'!$B38&amp;", "&amp;'Восьмипредметные наборы'!$C38&amp;", "&amp;'Восьмипредметные наборы'!$D38&amp;", "&amp;'Восьмипредметные наборы'!$E38&amp;", "&amp;'Восьмипредметные наборы'!$G38&amp;", "&amp;'Восьмипредметные наборы'!$H38&amp;"}","")</f>
        <v>#N/A</v>
      </c>
      <c r="B4568" t="e">
        <f ca="1">IF('Восьмипредметные наборы'!$I38 &gt;=Параметры!$A$2,"{"&amp;'Восьмипредметные наборы'!$F38&amp;"}","")</f>
        <v>#N/A</v>
      </c>
      <c r="C4568" t="e">
        <f ca="1">'Восьмипредметные наборы'!$I38/COUNT('Список покупок'!$A$2:$A$31)</f>
        <v>#N/A</v>
      </c>
      <c r="D4568" t="e">
        <f ca="1">'Восьмипредметные наборы'!$I38/INDIRECT(ADDRESS(MATCH(A4568,Таблицы!$AU$3:$AU$122)+1,8,,,Таблицы!$AU$1))</f>
        <v>#N/A</v>
      </c>
      <c r="E4568" s="5" t="e">
        <f t="shared" ca="1" si="71"/>
        <v>#N/A</v>
      </c>
    </row>
    <row r="4569" spans="1:5" hidden="1" x14ac:dyDescent="0.3">
      <c r="A4569" t="e">
        <f ca="1">IF('Восьмипредметные наборы'!$I39 &gt;=Параметры!$A$2,"{"&amp;'Восьмипредметные наборы'!$A39&amp;", "&amp;'Восьмипредметные наборы'!$B39&amp;", "&amp;'Восьмипредметные наборы'!$C39&amp;", "&amp;'Восьмипредметные наборы'!$D39&amp;", "&amp;'Восьмипредметные наборы'!$E39&amp;", "&amp;'Восьмипредметные наборы'!$G39&amp;", "&amp;'Восьмипредметные наборы'!$H39&amp;"}","")</f>
        <v>#N/A</v>
      </c>
      <c r="B4569" t="e">
        <f ca="1">IF('Восьмипредметные наборы'!$I39 &gt;=Параметры!$A$2,"{"&amp;'Восьмипредметные наборы'!$F39&amp;"}","")</f>
        <v>#N/A</v>
      </c>
      <c r="C4569" t="e">
        <f ca="1">'Восьмипредметные наборы'!$I39/COUNT('Список покупок'!$A$2:$A$31)</f>
        <v>#N/A</v>
      </c>
      <c r="D4569" t="e">
        <f ca="1">'Восьмипредметные наборы'!$I39/INDIRECT(ADDRESS(MATCH(A4569,Таблицы!$AU$3:$AU$122)+1,8,,,Таблицы!$AU$1))</f>
        <v>#N/A</v>
      </c>
      <c r="E4569" s="5" t="e">
        <f t="shared" ca="1" si="71"/>
        <v>#N/A</v>
      </c>
    </row>
    <row r="4570" spans="1:5" hidden="1" x14ac:dyDescent="0.3">
      <c r="A4570" t="e">
        <f ca="1">IF('Восьмипредметные наборы'!$I40 &gt;=Параметры!$A$2,"{"&amp;'Восьмипредметные наборы'!$A40&amp;", "&amp;'Восьмипредметные наборы'!$B40&amp;", "&amp;'Восьмипредметные наборы'!$C40&amp;", "&amp;'Восьмипредметные наборы'!$D40&amp;", "&amp;'Восьмипредметные наборы'!$E40&amp;", "&amp;'Восьмипредметные наборы'!$G40&amp;", "&amp;'Восьмипредметные наборы'!$H40&amp;"}","")</f>
        <v>#N/A</v>
      </c>
      <c r="B4570" t="e">
        <f ca="1">IF('Восьмипредметные наборы'!$I40 &gt;=Параметры!$A$2,"{"&amp;'Восьмипредметные наборы'!$F40&amp;"}","")</f>
        <v>#N/A</v>
      </c>
      <c r="C4570" t="e">
        <f ca="1">'Восьмипредметные наборы'!$I40/COUNT('Список покупок'!$A$2:$A$31)</f>
        <v>#N/A</v>
      </c>
      <c r="D4570" t="e">
        <f ca="1">'Восьмипредметные наборы'!$I40/INDIRECT(ADDRESS(MATCH(A4570,Таблицы!$AU$3:$AU$122)+1,8,,,Таблицы!$AU$1))</f>
        <v>#N/A</v>
      </c>
      <c r="E4570" s="5" t="e">
        <f t="shared" ca="1" si="71"/>
        <v>#N/A</v>
      </c>
    </row>
    <row r="4571" spans="1:5" hidden="1" x14ac:dyDescent="0.3">
      <c r="A4571" t="e">
        <f ca="1">IF('Восьмипредметные наборы'!$I41 &gt;=Параметры!$A$2,"{"&amp;'Восьмипредметные наборы'!$A41&amp;", "&amp;'Восьмипредметные наборы'!$B41&amp;", "&amp;'Восьмипредметные наборы'!$C41&amp;", "&amp;'Восьмипредметные наборы'!$D41&amp;", "&amp;'Восьмипредметные наборы'!$E41&amp;", "&amp;'Восьмипредметные наборы'!$G41&amp;", "&amp;'Восьмипредметные наборы'!$H41&amp;"}","")</f>
        <v>#N/A</v>
      </c>
      <c r="B4571" t="e">
        <f ca="1">IF('Восьмипредметные наборы'!$I41 &gt;=Параметры!$A$2,"{"&amp;'Восьмипредметные наборы'!$F41&amp;"}","")</f>
        <v>#N/A</v>
      </c>
      <c r="C4571" t="e">
        <f ca="1">'Восьмипредметные наборы'!$I41/COUNT('Список покупок'!$A$2:$A$31)</f>
        <v>#N/A</v>
      </c>
      <c r="D4571" t="e">
        <f ca="1">'Восьмипредметные наборы'!$I41/INDIRECT(ADDRESS(MATCH(A4571,Таблицы!$AU$3:$AU$122)+1,8,,,Таблицы!$AU$1))</f>
        <v>#N/A</v>
      </c>
      <c r="E4571" s="5" t="e">
        <f t="shared" ca="1" si="71"/>
        <v>#N/A</v>
      </c>
    </row>
    <row r="4572" spans="1:5" hidden="1" x14ac:dyDescent="0.3">
      <c r="A4572" t="e">
        <f ca="1">IF('Восьмипредметные наборы'!$I42 &gt;=Параметры!$A$2,"{"&amp;'Восьмипредметные наборы'!$A42&amp;", "&amp;'Восьмипредметные наборы'!$B42&amp;", "&amp;'Восьмипредметные наборы'!$C42&amp;", "&amp;'Восьмипредметные наборы'!$D42&amp;", "&amp;'Восьмипредметные наборы'!$E42&amp;", "&amp;'Восьмипредметные наборы'!$G42&amp;", "&amp;'Восьмипредметные наборы'!$H42&amp;"}","")</f>
        <v>#N/A</v>
      </c>
      <c r="B4572" t="e">
        <f ca="1">IF('Восьмипредметные наборы'!$I42 &gt;=Параметры!$A$2,"{"&amp;'Восьмипредметные наборы'!$F42&amp;"}","")</f>
        <v>#N/A</v>
      </c>
      <c r="C4572" t="e">
        <f ca="1">'Восьмипредметные наборы'!$I42/COUNT('Список покупок'!$A$2:$A$31)</f>
        <v>#N/A</v>
      </c>
      <c r="D4572" t="e">
        <f ca="1">'Восьмипредметные наборы'!$I42/INDIRECT(ADDRESS(MATCH(A4572,Таблицы!$AU$3:$AU$122)+1,8,,,Таблицы!$AU$1))</f>
        <v>#N/A</v>
      </c>
      <c r="E4572" s="5" t="e">
        <f t="shared" ca="1" si="71"/>
        <v>#N/A</v>
      </c>
    </row>
    <row r="4573" spans="1:5" hidden="1" x14ac:dyDescent="0.3">
      <c r="A4573" t="e">
        <f ca="1">IF('Восьмипредметные наборы'!$I43 &gt;=Параметры!$A$2,"{"&amp;'Восьмипредметные наборы'!$A43&amp;", "&amp;'Восьмипредметные наборы'!$B43&amp;", "&amp;'Восьмипредметные наборы'!$C43&amp;", "&amp;'Восьмипредметные наборы'!$D43&amp;", "&amp;'Восьмипредметные наборы'!$E43&amp;", "&amp;'Восьмипредметные наборы'!$G43&amp;", "&amp;'Восьмипредметные наборы'!$H43&amp;"}","")</f>
        <v>#N/A</v>
      </c>
      <c r="B4573" t="e">
        <f ca="1">IF('Восьмипредметные наборы'!$I43 &gt;=Параметры!$A$2,"{"&amp;'Восьмипредметные наборы'!$F43&amp;"}","")</f>
        <v>#N/A</v>
      </c>
      <c r="C4573" t="e">
        <f ca="1">'Восьмипредметные наборы'!$I43/COUNT('Список покупок'!$A$2:$A$31)</f>
        <v>#N/A</v>
      </c>
      <c r="D4573" t="e">
        <f ca="1">'Восьмипредметные наборы'!$I43/INDIRECT(ADDRESS(MATCH(A4573,Таблицы!$AU$3:$AU$122)+1,8,,,Таблицы!$AU$1))</f>
        <v>#N/A</v>
      </c>
      <c r="E4573" s="5" t="e">
        <f t="shared" ca="1" si="71"/>
        <v>#N/A</v>
      </c>
    </row>
    <row r="4574" spans="1:5" hidden="1" x14ac:dyDescent="0.3">
      <c r="A4574" t="e">
        <f ca="1">IF('Восьмипредметные наборы'!$I44 &gt;=Параметры!$A$2,"{"&amp;'Восьмипредметные наборы'!$A44&amp;", "&amp;'Восьмипредметные наборы'!$B44&amp;", "&amp;'Восьмипредметные наборы'!$C44&amp;", "&amp;'Восьмипредметные наборы'!$D44&amp;", "&amp;'Восьмипредметные наборы'!$E44&amp;", "&amp;'Восьмипредметные наборы'!$G44&amp;", "&amp;'Восьмипредметные наборы'!$H44&amp;"}","")</f>
        <v>#N/A</v>
      </c>
      <c r="B4574" t="e">
        <f ca="1">IF('Восьмипредметные наборы'!$I44 &gt;=Параметры!$A$2,"{"&amp;'Восьмипредметные наборы'!$F44&amp;"}","")</f>
        <v>#N/A</v>
      </c>
      <c r="C4574" t="e">
        <f ca="1">'Восьмипредметные наборы'!$I44/COUNT('Список покупок'!$A$2:$A$31)</f>
        <v>#N/A</v>
      </c>
      <c r="D4574" t="e">
        <f ca="1">'Восьмипредметные наборы'!$I44/INDIRECT(ADDRESS(MATCH(A4574,Таблицы!$AU$3:$AU$122)+1,8,,,Таблицы!$AU$1))</f>
        <v>#N/A</v>
      </c>
      <c r="E4574" s="5" t="e">
        <f t="shared" ca="1" si="71"/>
        <v>#N/A</v>
      </c>
    </row>
    <row r="4575" spans="1:5" hidden="1" x14ac:dyDescent="0.3">
      <c r="A4575" t="e">
        <f ca="1">IF('Восьмипредметные наборы'!$I45 &gt;=Параметры!$A$2,"{"&amp;'Восьмипредметные наборы'!$A45&amp;", "&amp;'Восьмипредметные наборы'!$B45&amp;", "&amp;'Восьмипредметные наборы'!$C45&amp;", "&amp;'Восьмипредметные наборы'!$D45&amp;", "&amp;'Восьмипредметные наборы'!$E45&amp;", "&amp;'Восьмипредметные наборы'!$G45&amp;", "&amp;'Восьмипредметные наборы'!$H45&amp;"}","")</f>
        <v>#N/A</v>
      </c>
      <c r="B4575" t="e">
        <f ca="1">IF('Восьмипредметные наборы'!$I45 &gt;=Параметры!$A$2,"{"&amp;'Восьмипредметные наборы'!$F45&amp;"}","")</f>
        <v>#N/A</v>
      </c>
      <c r="C4575" t="e">
        <f ca="1">'Восьмипредметные наборы'!$I45/COUNT('Список покупок'!$A$2:$A$31)</f>
        <v>#N/A</v>
      </c>
      <c r="D4575" t="e">
        <f ca="1">'Восьмипредметные наборы'!$I45/INDIRECT(ADDRESS(MATCH(A4575,Таблицы!$AU$3:$AU$122)+1,8,,,Таблицы!$AU$1))</f>
        <v>#N/A</v>
      </c>
      <c r="E4575" s="5" t="e">
        <f t="shared" ca="1" si="71"/>
        <v>#N/A</v>
      </c>
    </row>
    <row r="4576" spans="1:5" hidden="1" x14ac:dyDescent="0.3">
      <c r="A4576" t="e">
        <f ca="1">IF('Восьмипредметные наборы'!$I46 &gt;=Параметры!$A$2,"{"&amp;'Восьмипредметные наборы'!$A46&amp;", "&amp;'Восьмипредметные наборы'!$B46&amp;", "&amp;'Восьмипредметные наборы'!$C46&amp;", "&amp;'Восьмипредметные наборы'!$D46&amp;", "&amp;'Восьмипредметные наборы'!$E46&amp;", "&amp;'Восьмипредметные наборы'!$G46&amp;", "&amp;'Восьмипредметные наборы'!$H46&amp;"}","")</f>
        <v>#N/A</v>
      </c>
      <c r="B4576" t="e">
        <f ca="1">IF('Восьмипредметные наборы'!$I46 &gt;=Параметры!$A$2,"{"&amp;'Восьмипредметные наборы'!$F46&amp;"}","")</f>
        <v>#N/A</v>
      </c>
      <c r="C4576" t="e">
        <f ca="1">'Восьмипредметные наборы'!$I46/COUNT('Список покупок'!$A$2:$A$31)</f>
        <v>#N/A</v>
      </c>
      <c r="D4576" t="e">
        <f ca="1">'Восьмипредметные наборы'!$I46/INDIRECT(ADDRESS(MATCH(A4576,Таблицы!$AU$3:$AU$122)+1,8,,,Таблицы!$AU$1))</f>
        <v>#N/A</v>
      </c>
      <c r="E4576" s="5" t="e">
        <f t="shared" ca="1" si="71"/>
        <v>#N/A</v>
      </c>
    </row>
    <row r="4577" spans="1:5" hidden="1" x14ac:dyDescent="0.3">
      <c r="A4577" t="e">
        <f ca="1">IF('Восьмипредметные наборы'!$I2 &gt;=Параметры!$A$2,"{"&amp;'Восьмипредметные наборы'!$A2&amp;", "&amp;'Восьмипредметные наборы'!$B2&amp;", "&amp;'Восьмипредметные наборы'!$C2&amp;", "&amp;'Восьмипредметные наборы'!$D2&amp;", "&amp;'Восьмипредметные наборы'!$F2&amp;", "&amp;'Восьмипредметные наборы'!$G2&amp;", "&amp;'Восьмипредметные наборы'!$H2&amp;"}","")</f>
        <v>#N/A</v>
      </c>
      <c r="B4577" t="e">
        <f ca="1">IF('Восьмипредметные наборы'!$I2 &gt;=Параметры!$A$2,"{"&amp;'Восьмипредметные наборы'!$E2&amp;"}","")</f>
        <v>#N/A</v>
      </c>
      <c r="C4577" t="e">
        <f ca="1">'Восьмипредметные наборы'!$I2/COUNT('Список покупок'!$A$2:$A$31)</f>
        <v>#N/A</v>
      </c>
      <c r="D4577" t="e">
        <f ca="1">'Восьмипредметные наборы'!$I2/INDIRECT(ADDRESS(MATCH(A4577,Таблицы!$AU$3:$AU$122)+1,8,,,Таблицы!$AU$1))</f>
        <v>#N/A</v>
      </c>
      <c r="E4577" s="5" t="e">
        <f t="shared" ca="1" si="71"/>
        <v>#N/A</v>
      </c>
    </row>
    <row r="4578" spans="1:5" hidden="1" x14ac:dyDescent="0.3">
      <c r="A4578" t="e">
        <f ca="1">IF('Восьмипредметные наборы'!$I3 &gt;=Параметры!$A$2,"{"&amp;'Восьмипредметные наборы'!$A3&amp;", "&amp;'Восьмипредметные наборы'!$B3&amp;", "&amp;'Восьмипредметные наборы'!$C3&amp;", "&amp;'Восьмипредметные наборы'!$D3&amp;", "&amp;'Восьмипредметные наборы'!$F3&amp;", "&amp;'Восьмипредметные наборы'!$G3&amp;", "&amp;'Восьмипредметные наборы'!$H3&amp;"}","")</f>
        <v>#N/A</v>
      </c>
      <c r="B4578" t="e">
        <f ca="1">IF('Восьмипредметные наборы'!$I3 &gt;=Параметры!$A$2,"{"&amp;'Восьмипредметные наборы'!$E3&amp;"}","")</f>
        <v>#N/A</v>
      </c>
      <c r="C4578" t="e">
        <f ca="1">'Восьмипредметные наборы'!$I3/COUNT('Список покупок'!$A$2:$A$31)</f>
        <v>#N/A</v>
      </c>
      <c r="D4578" t="e">
        <f ca="1">'Восьмипредметные наборы'!$I3/INDIRECT(ADDRESS(MATCH(A4578,Таблицы!$AU$3:$AU$122)+1,8,,,Таблицы!$AU$1))</f>
        <v>#N/A</v>
      </c>
      <c r="E4578" s="5" t="e">
        <f t="shared" ca="1" si="71"/>
        <v>#N/A</v>
      </c>
    </row>
    <row r="4579" spans="1:5" hidden="1" x14ac:dyDescent="0.3">
      <c r="A4579" t="e">
        <f ca="1">IF('Восьмипредметные наборы'!$I4 &gt;=Параметры!$A$2,"{"&amp;'Восьмипредметные наборы'!$A4&amp;", "&amp;'Восьмипредметные наборы'!$B4&amp;", "&amp;'Восьмипредметные наборы'!$C4&amp;", "&amp;'Восьмипредметные наборы'!$D4&amp;", "&amp;'Восьмипредметные наборы'!$F4&amp;", "&amp;'Восьмипредметные наборы'!$G4&amp;", "&amp;'Восьмипредметные наборы'!$H4&amp;"}","")</f>
        <v>#N/A</v>
      </c>
      <c r="B4579" t="e">
        <f ca="1">IF('Восьмипредметные наборы'!$I4 &gt;=Параметры!$A$2,"{"&amp;'Восьмипредметные наборы'!$E4&amp;"}","")</f>
        <v>#N/A</v>
      </c>
      <c r="C4579" t="e">
        <f ca="1">'Восьмипредметные наборы'!$I4/COUNT('Список покупок'!$A$2:$A$31)</f>
        <v>#N/A</v>
      </c>
      <c r="D4579" t="e">
        <f ca="1">'Восьмипредметные наборы'!$I4/INDIRECT(ADDRESS(MATCH(A4579,Таблицы!$AU$3:$AU$122)+1,8,,,Таблицы!$AU$1))</f>
        <v>#N/A</v>
      </c>
      <c r="E4579" s="5" t="e">
        <f t="shared" ca="1" si="71"/>
        <v>#N/A</v>
      </c>
    </row>
    <row r="4580" spans="1:5" hidden="1" x14ac:dyDescent="0.3">
      <c r="A4580" t="e">
        <f ca="1">IF('Восьмипредметные наборы'!$I5 &gt;=Параметры!$A$2,"{"&amp;'Восьмипредметные наборы'!$A5&amp;", "&amp;'Восьмипредметные наборы'!$B5&amp;", "&amp;'Восьмипредметные наборы'!$C5&amp;", "&amp;'Восьмипредметные наборы'!$D5&amp;", "&amp;'Восьмипредметные наборы'!$F5&amp;", "&amp;'Восьмипредметные наборы'!$G5&amp;", "&amp;'Восьмипредметные наборы'!$H5&amp;"}","")</f>
        <v>#N/A</v>
      </c>
      <c r="B4580" t="e">
        <f ca="1">IF('Восьмипредметные наборы'!$I5 &gt;=Параметры!$A$2,"{"&amp;'Восьмипредметные наборы'!$E5&amp;"}","")</f>
        <v>#N/A</v>
      </c>
      <c r="C4580" t="e">
        <f ca="1">'Восьмипредметные наборы'!$I5/COUNT('Список покупок'!$A$2:$A$31)</f>
        <v>#N/A</v>
      </c>
      <c r="D4580" t="e">
        <f ca="1">'Восьмипредметные наборы'!$I5/INDIRECT(ADDRESS(MATCH(A4580,Таблицы!$AU$3:$AU$122)+1,8,,,Таблицы!$AU$1))</f>
        <v>#N/A</v>
      </c>
      <c r="E4580" s="5" t="e">
        <f t="shared" ca="1" si="71"/>
        <v>#N/A</v>
      </c>
    </row>
    <row r="4581" spans="1:5" hidden="1" x14ac:dyDescent="0.3">
      <c r="A4581" t="e">
        <f ca="1">IF('Восьмипредметные наборы'!$I6 &gt;=Параметры!$A$2,"{"&amp;'Восьмипредметные наборы'!$A6&amp;", "&amp;'Восьмипредметные наборы'!$B6&amp;", "&amp;'Восьмипредметные наборы'!$C6&amp;", "&amp;'Восьмипредметные наборы'!$D6&amp;", "&amp;'Восьмипредметные наборы'!$F6&amp;", "&amp;'Восьмипредметные наборы'!$G6&amp;", "&amp;'Восьмипредметные наборы'!$H6&amp;"}","")</f>
        <v>#N/A</v>
      </c>
      <c r="B4581" t="e">
        <f ca="1">IF('Восьмипредметные наборы'!$I6 &gt;=Параметры!$A$2,"{"&amp;'Восьмипредметные наборы'!$E6&amp;"}","")</f>
        <v>#N/A</v>
      </c>
      <c r="C4581" t="e">
        <f ca="1">'Восьмипредметные наборы'!$I6/COUNT('Список покупок'!$A$2:$A$31)</f>
        <v>#N/A</v>
      </c>
      <c r="D4581" t="e">
        <f ca="1">'Восьмипредметные наборы'!$I6/INDIRECT(ADDRESS(MATCH(A4581,Таблицы!$AU$3:$AU$122)+1,8,,,Таблицы!$AU$1))</f>
        <v>#N/A</v>
      </c>
      <c r="E4581" s="5" t="e">
        <f t="shared" ca="1" si="71"/>
        <v>#N/A</v>
      </c>
    </row>
    <row r="4582" spans="1:5" hidden="1" x14ac:dyDescent="0.3">
      <c r="A4582" t="e">
        <f ca="1">IF('Восьмипредметные наборы'!$I7 &gt;=Параметры!$A$2,"{"&amp;'Восьмипредметные наборы'!$A7&amp;", "&amp;'Восьмипредметные наборы'!$B7&amp;", "&amp;'Восьмипредметные наборы'!$C7&amp;", "&amp;'Восьмипредметные наборы'!$D7&amp;", "&amp;'Восьмипредметные наборы'!$F7&amp;", "&amp;'Восьмипредметные наборы'!$G7&amp;", "&amp;'Восьмипредметные наборы'!$H7&amp;"}","")</f>
        <v>#N/A</v>
      </c>
      <c r="B4582" t="e">
        <f ca="1">IF('Восьмипредметные наборы'!$I7 &gt;=Параметры!$A$2,"{"&amp;'Восьмипредметные наборы'!$E7&amp;"}","")</f>
        <v>#N/A</v>
      </c>
      <c r="C4582" t="e">
        <f ca="1">'Восьмипредметные наборы'!$I7/COUNT('Список покупок'!$A$2:$A$31)</f>
        <v>#N/A</v>
      </c>
      <c r="D4582" t="e">
        <f ca="1">'Восьмипредметные наборы'!$I7/INDIRECT(ADDRESS(MATCH(A4582,Таблицы!$AU$3:$AU$122)+1,8,,,Таблицы!$AU$1))</f>
        <v>#N/A</v>
      </c>
      <c r="E4582" s="5" t="e">
        <f t="shared" ca="1" si="71"/>
        <v>#N/A</v>
      </c>
    </row>
    <row r="4583" spans="1:5" hidden="1" x14ac:dyDescent="0.3">
      <c r="A4583" t="e">
        <f ca="1">IF('Восьмипредметные наборы'!$I8 &gt;=Параметры!$A$2,"{"&amp;'Восьмипредметные наборы'!$A8&amp;", "&amp;'Восьмипредметные наборы'!$B8&amp;", "&amp;'Восьмипредметные наборы'!$C8&amp;", "&amp;'Восьмипредметные наборы'!$D8&amp;", "&amp;'Восьмипредметные наборы'!$F8&amp;", "&amp;'Восьмипредметные наборы'!$G8&amp;", "&amp;'Восьмипредметные наборы'!$H8&amp;"}","")</f>
        <v>#N/A</v>
      </c>
      <c r="B4583" t="e">
        <f ca="1">IF('Восьмипредметные наборы'!$I8 &gt;=Параметры!$A$2,"{"&amp;'Восьмипредметные наборы'!$E8&amp;"}","")</f>
        <v>#N/A</v>
      </c>
      <c r="C4583" t="e">
        <f ca="1">'Восьмипредметные наборы'!$I8/COUNT('Список покупок'!$A$2:$A$31)</f>
        <v>#N/A</v>
      </c>
      <c r="D4583" t="e">
        <f ca="1">'Восьмипредметные наборы'!$I8/INDIRECT(ADDRESS(MATCH(A4583,Таблицы!$AU$3:$AU$122)+1,8,,,Таблицы!$AU$1))</f>
        <v>#N/A</v>
      </c>
      <c r="E4583" s="5" t="e">
        <f t="shared" ca="1" si="71"/>
        <v>#N/A</v>
      </c>
    </row>
    <row r="4584" spans="1:5" hidden="1" x14ac:dyDescent="0.3">
      <c r="A4584" t="e">
        <f ca="1">IF('Восьмипредметные наборы'!$I9 &gt;=Параметры!$A$2,"{"&amp;'Восьмипредметные наборы'!$A9&amp;", "&amp;'Восьмипредметные наборы'!$B9&amp;", "&amp;'Восьмипредметные наборы'!$C9&amp;", "&amp;'Восьмипредметные наборы'!$D9&amp;", "&amp;'Восьмипредметные наборы'!$F9&amp;", "&amp;'Восьмипредметные наборы'!$G9&amp;", "&amp;'Восьмипредметные наборы'!$H9&amp;"}","")</f>
        <v>#N/A</v>
      </c>
      <c r="B4584" t="e">
        <f ca="1">IF('Восьмипредметные наборы'!$I9 &gt;=Параметры!$A$2,"{"&amp;'Восьмипредметные наборы'!$E9&amp;"}","")</f>
        <v>#N/A</v>
      </c>
      <c r="C4584" t="e">
        <f ca="1">'Восьмипредметные наборы'!$I9/COUNT('Список покупок'!$A$2:$A$31)</f>
        <v>#N/A</v>
      </c>
      <c r="D4584" t="e">
        <f ca="1">'Восьмипредметные наборы'!$I9/INDIRECT(ADDRESS(MATCH(A4584,Таблицы!$AU$3:$AU$122)+1,8,,,Таблицы!$AU$1))</f>
        <v>#N/A</v>
      </c>
      <c r="E4584" s="5" t="e">
        <f t="shared" ca="1" si="71"/>
        <v>#N/A</v>
      </c>
    </row>
    <row r="4585" spans="1:5" hidden="1" x14ac:dyDescent="0.3">
      <c r="A4585" t="e">
        <f ca="1">IF('Восьмипредметные наборы'!$I10 &gt;=Параметры!$A$2,"{"&amp;'Восьмипредметные наборы'!$A10&amp;", "&amp;'Восьмипредметные наборы'!$B10&amp;", "&amp;'Восьмипредметные наборы'!$C10&amp;", "&amp;'Восьмипредметные наборы'!$D10&amp;", "&amp;'Восьмипредметные наборы'!$F10&amp;", "&amp;'Восьмипредметные наборы'!$G10&amp;", "&amp;'Восьмипредметные наборы'!$H10&amp;"}","")</f>
        <v>#N/A</v>
      </c>
      <c r="B4585" t="e">
        <f ca="1">IF('Восьмипредметные наборы'!$I10 &gt;=Параметры!$A$2,"{"&amp;'Восьмипредметные наборы'!$E10&amp;"}","")</f>
        <v>#N/A</v>
      </c>
      <c r="C4585" t="e">
        <f ca="1">'Восьмипредметные наборы'!$I10/COUNT('Список покупок'!$A$2:$A$31)</f>
        <v>#N/A</v>
      </c>
      <c r="D4585" t="e">
        <f ca="1">'Восьмипредметные наборы'!$I10/INDIRECT(ADDRESS(MATCH(A4585,Таблицы!$AU$3:$AU$122)+1,8,,,Таблицы!$AU$1))</f>
        <v>#N/A</v>
      </c>
      <c r="E4585" s="5" t="e">
        <f t="shared" ca="1" si="71"/>
        <v>#N/A</v>
      </c>
    </row>
    <row r="4586" spans="1:5" hidden="1" x14ac:dyDescent="0.3">
      <c r="A4586" t="e">
        <f ca="1">IF('Восьмипредметные наборы'!$I11 &gt;=Параметры!$A$2,"{"&amp;'Восьмипредметные наборы'!$A11&amp;", "&amp;'Восьмипредметные наборы'!$B11&amp;", "&amp;'Восьмипредметные наборы'!$C11&amp;", "&amp;'Восьмипредметные наборы'!$D11&amp;", "&amp;'Восьмипредметные наборы'!$F11&amp;", "&amp;'Восьмипредметные наборы'!$G11&amp;", "&amp;'Восьмипредметные наборы'!$H11&amp;"}","")</f>
        <v>#N/A</v>
      </c>
      <c r="B4586" t="e">
        <f ca="1">IF('Восьмипредметные наборы'!$I11 &gt;=Параметры!$A$2,"{"&amp;'Восьмипредметные наборы'!$E11&amp;"}","")</f>
        <v>#N/A</v>
      </c>
      <c r="C4586" t="e">
        <f ca="1">'Восьмипредметные наборы'!$I11/COUNT('Список покупок'!$A$2:$A$31)</f>
        <v>#N/A</v>
      </c>
      <c r="D4586" t="e">
        <f ca="1">'Восьмипредметные наборы'!$I11/INDIRECT(ADDRESS(MATCH(A4586,Таблицы!$AU$3:$AU$122)+1,8,,,Таблицы!$AU$1))</f>
        <v>#N/A</v>
      </c>
      <c r="E4586" s="5" t="e">
        <f t="shared" ca="1" si="71"/>
        <v>#N/A</v>
      </c>
    </row>
    <row r="4587" spans="1:5" hidden="1" x14ac:dyDescent="0.3">
      <c r="A4587" t="e">
        <f ca="1">IF('Восьмипредметные наборы'!$I12 &gt;=Параметры!$A$2,"{"&amp;'Восьмипредметные наборы'!$A12&amp;", "&amp;'Восьмипредметные наборы'!$B12&amp;", "&amp;'Восьмипредметные наборы'!$C12&amp;", "&amp;'Восьмипредметные наборы'!$D12&amp;", "&amp;'Восьмипредметные наборы'!$F12&amp;", "&amp;'Восьмипредметные наборы'!$G12&amp;", "&amp;'Восьмипредметные наборы'!$H12&amp;"}","")</f>
        <v>#N/A</v>
      </c>
      <c r="B4587" t="e">
        <f ca="1">IF('Восьмипредметные наборы'!$I12 &gt;=Параметры!$A$2,"{"&amp;'Восьмипредметные наборы'!$E12&amp;"}","")</f>
        <v>#N/A</v>
      </c>
      <c r="C4587" t="e">
        <f ca="1">'Восьмипредметные наборы'!$I12/COUNT('Список покупок'!$A$2:$A$31)</f>
        <v>#N/A</v>
      </c>
      <c r="D4587" t="e">
        <f ca="1">'Восьмипредметные наборы'!$I12/INDIRECT(ADDRESS(MATCH(A4587,Таблицы!$AU$3:$AU$122)+1,8,,,Таблицы!$AU$1))</f>
        <v>#N/A</v>
      </c>
      <c r="E4587" s="5" t="e">
        <f t="shared" ca="1" si="71"/>
        <v>#N/A</v>
      </c>
    </row>
    <row r="4588" spans="1:5" hidden="1" x14ac:dyDescent="0.3">
      <c r="A4588" t="e">
        <f ca="1">IF('Восьмипредметные наборы'!$I13 &gt;=Параметры!$A$2,"{"&amp;'Восьмипредметные наборы'!$A13&amp;", "&amp;'Восьмипредметные наборы'!$B13&amp;", "&amp;'Восьмипредметные наборы'!$C13&amp;", "&amp;'Восьмипредметные наборы'!$D13&amp;", "&amp;'Восьмипредметные наборы'!$F13&amp;", "&amp;'Восьмипредметные наборы'!$G13&amp;", "&amp;'Восьмипредметные наборы'!$H13&amp;"}","")</f>
        <v>#N/A</v>
      </c>
      <c r="B4588" t="e">
        <f ca="1">IF('Восьмипредметные наборы'!$I13 &gt;=Параметры!$A$2,"{"&amp;'Восьмипредметные наборы'!$E13&amp;"}","")</f>
        <v>#N/A</v>
      </c>
      <c r="C4588" t="e">
        <f ca="1">'Восьмипредметные наборы'!$I13/COUNT('Список покупок'!$A$2:$A$31)</f>
        <v>#N/A</v>
      </c>
      <c r="D4588" t="e">
        <f ca="1">'Восьмипредметные наборы'!$I13/INDIRECT(ADDRESS(MATCH(A4588,Таблицы!$AU$3:$AU$122)+1,8,,,Таблицы!$AU$1))</f>
        <v>#N/A</v>
      </c>
      <c r="E4588" s="5" t="e">
        <f t="shared" ca="1" si="71"/>
        <v>#N/A</v>
      </c>
    </row>
    <row r="4589" spans="1:5" hidden="1" x14ac:dyDescent="0.3">
      <c r="A4589" t="e">
        <f ca="1">IF('Восьмипредметные наборы'!$I14 &gt;=Параметры!$A$2,"{"&amp;'Восьмипредметные наборы'!$A14&amp;", "&amp;'Восьмипредметные наборы'!$B14&amp;", "&amp;'Восьмипредметные наборы'!$C14&amp;", "&amp;'Восьмипредметные наборы'!$D14&amp;", "&amp;'Восьмипредметные наборы'!$F14&amp;", "&amp;'Восьмипредметные наборы'!$G14&amp;", "&amp;'Восьмипредметные наборы'!$H14&amp;"}","")</f>
        <v>#N/A</v>
      </c>
      <c r="B4589" t="e">
        <f ca="1">IF('Восьмипредметные наборы'!$I14 &gt;=Параметры!$A$2,"{"&amp;'Восьмипредметные наборы'!$E14&amp;"}","")</f>
        <v>#N/A</v>
      </c>
      <c r="C4589" t="e">
        <f ca="1">'Восьмипредметные наборы'!$I14/COUNT('Список покупок'!$A$2:$A$31)</f>
        <v>#N/A</v>
      </c>
      <c r="D4589" t="e">
        <f ca="1">'Восьмипредметные наборы'!$I14/INDIRECT(ADDRESS(MATCH(A4589,Таблицы!$AU$3:$AU$122)+1,8,,,Таблицы!$AU$1))</f>
        <v>#N/A</v>
      </c>
      <c r="E4589" s="5" t="e">
        <f t="shared" ca="1" si="71"/>
        <v>#N/A</v>
      </c>
    </row>
    <row r="4590" spans="1:5" hidden="1" x14ac:dyDescent="0.3">
      <c r="A4590" t="e">
        <f ca="1">IF('Восьмипредметные наборы'!$I15 &gt;=Параметры!$A$2,"{"&amp;'Восьмипредметные наборы'!$A15&amp;", "&amp;'Восьмипредметные наборы'!$B15&amp;", "&amp;'Восьмипредметные наборы'!$C15&amp;", "&amp;'Восьмипредметные наборы'!$D15&amp;", "&amp;'Восьмипредметные наборы'!$F15&amp;", "&amp;'Восьмипредметные наборы'!$G15&amp;", "&amp;'Восьмипредметные наборы'!$H15&amp;"}","")</f>
        <v>#N/A</v>
      </c>
      <c r="B4590" t="e">
        <f ca="1">IF('Восьмипредметные наборы'!$I15 &gt;=Параметры!$A$2,"{"&amp;'Восьмипредметные наборы'!$E15&amp;"}","")</f>
        <v>#N/A</v>
      </c>
      <c r="C4590" t="e">
        <f ca="1">'Восьмипредметные наборы'!$I15/COUNT('Список покупок'!$A$2:$A$31)</f>
        <v>#N/A</v>
      </c>
      <c r="D4590" t="e">
        <f ca="1">'Восьмипредметные наборы'!$I15/INDIRECT(ADDRESS(MATCH(A4590,Таблицы!$AU$3:$AU$122)+1,8,,,Таблицы!$AU$1))</f>
        <v>#N/A</v>
      </c>
      <c r="E4590" s="5" t="e">
        <f t="shared" ca="1" si="71"/>
        <v>#N/A</v>
      </c>
    </row>
    <row r="4591" spans="1:5" hidden="1" x14ac:dyDescent="0.3">
      <c r="A4591" t="e">
        <f ca="1">IF('Восьмипредметные наборы'!$I16 &gt;=Параметры!$A$2,"{"&amp;'Восьмипредметные наборы'!$A16&amp;", "&amp;'Восьмипредметные наборы'!$B16&amp;", "&amp;'Восьмипредметные наборы'!$C16&amp;", "&amp;'Восьмипредметные наборы'!$D16&amp;", "&amp;'Восьмипредметные наборы'!$F16&amp;", "&amp;'Восьмипредметные наборы'!$G16&amp;", "&amp;'Восьмипредметные наборы'!$H16&amp;"}","")</f>
        <v>#N/A</v>
      </c>
      <c r="B4591" t="e">
        <f ca="1">IF('Восьмипредметные наборы'!$I16 &gt;=Параметры!$A$2,"{"&amp;'Восьмипредметные наборы'!$E16&amp;"}","")</f>
        <v>#N/A</v>
      </c>
      <c r="C4591" t="e">
        <f ca="1">'Восьмипредметные наборы'!$I16/COUNT('Список покупок'!$A$2:$A$31)</f>
        <v>#N/A</v>
      </c>
      <c r="D4591" t="e">
        <f ca="1">'Восьмипредметные наборы'!$I16/INDIRECT(ADDRESS(MATCH(A4591,Таблицы!$AU$3:$AU$122)+1,8,,,Таблицы!$AU$1))</f>
        <v>#N/A</v>
      </c>
      <c r="E4591" s="5" t="e">
        <f t="shared" ca="1" si="71"/>
        <v>#N/A</v>
      </c>
    </row>
    <row r="4592" spans="1:5" hidden="1" x14ac:dyDescent="0.3">
      <c r="A4592" t="e">
        <f ca="1">IF('Восьмипредметные наборы'!$I17 &gt;=Параметры!$A$2,"{"&amp;'Восьмипредметные наборы'!$A17&amp;", "&amp;'Восьмипредметные наборы'!$B17&amp;", "&amp;'Восьмипредметные наборы'!$C17&amp;", "&amp;'Восьмипредметные наборы'!$D17&amp;", "&amp;'Восьмипредметные наборы'!$F17&amp;", "&amp;'Восьмипредметные наборы'!$G17&amp;", "&amp;'Восьмипредметные наборы'!$H17&amp;"}","")</f>
        <v>#N/A</v>
      </c>
      <c r="B4592" t="e">
        <f ca="1">IF('Восьмипредметные наборы'!$I17 &gt;=Параметры!$A$2,"{"&amp;'Восьмипредметные наборы'!$E17&amp;"}","")</f>
        <v>#N/A</v>
      </c>
      <c r="C4592" t="e">
        <f ca="1">'Восьмипредметные наборы'!$I17/COUNT('Список покупок'!$A$2:$A$31)</f>
        <v>#N/A</v>
      </c>
      <c r="D4592" t="e">
        <f ca="1">'Восьмипредметные наборы'!$I17/INDIRECT(ADDRESS(MATCH(A4592,Таблицы!$AU$3:$AU$122)+1,8,,,Таблицы!$AU$1))</f>
        <v>#N/A</v>
      </c>
      <c r="E4592" s="5" t="e">
        <f t="shared" ca="1" si="71"/>
        <v>#N/A</v>
      </c>
    </row>
    <row r="4593" spans="1:5" hidden="1" x14ac:dyDescent="0.3">
      <c r="A4593" t="e">
        <f ca="1">IF('Восьмипредметные наборы'!$I18 &gt;=Параметры!$A$2,"{"&amp;'Восьмипредметные наборы'!$A18&amp;", "&amp;'Восьмипредметные наборы'!$B18&amp;", "&amp;'Восьмипредметные наборы'!$C18&amp;", "&amp;'Восьмипредметные наборы'!$D18&amp;", "&amp;'Восьмипредметные наборы'!$F18&amp;", "&amp;'Восьмипредметные наборы'!$G18&amp;", "&amp;'Восьмипредметные наборы'!$H18&amp;"}","")</f>
        <v>#N/A</v>
      </c>
      <c r="B4593" t="e">
        <f ca="1">IF('Восьмипредметные наборы'!$I18 &gt;=Параметры!$A$2,"{"&amp;'Восьмипредметные наборы'!$E18&amp;"}","")</f>
        <v>#N/A</v>
      </c>
      <c r="C4593" t="e">
        <f ca="1">'Восьмипредметные наборы'!$I18/COUNT('Список покупок'!$A$2:$A$31)</f>
        <v>#N/A</v>
      </c>
      <c r="D4593" t="e">
        <f ca="1">'Восьмипредметные наборы'!$I18/INDIRECT(ADDRESS(MATCH(A4593,Таблицы!$AU$3:$AU$122)+1,8,,,Таблицы!$AU$1))</f>
        <v>#N/A</v>
      </c>
      <c r="E4593" s="5" t="e">
        <f t="shared" ca="1" si="71"/>
        <v>#N/A</v>
      </c>
    </row>
    <row r="4594" spans="1:5" hidden="1" x14ac:dyDescent="0.3">
      <c r="A4594" t="e">
        <f ca="1">IF('Восьмипредметные наборы'!$I19 &gt;=Параметры!$A$2,"{"&amp;'Восьмипредметные наборы'!$A19&amp;", "&amp;'Восьмипредметные наборы'!$B19&amp;", "&amp;'Восьмипредметные наборы'!$C19&amp;", "&amp;'Восьмипредметные наборы'!$D19&amp;", "&amp;'Восьмипредметные наборы'!$F19&amp;", "&amp;'Восьмипредметные наборы'!$G19&amp;", "&amp;'Восьмипредметные наборы'!$H19&amp;"}","")</f>
        <v>#N/A</v>
      </c>
      <c r="B4594" t="e">
        <f ca="1">IF('Восьмипредметные наборы'!$I19 &gt;=Параметры!$A$2,"{"&amp;'Восьмипредметные наборы'!$E19&amp;"}","")</f>
        <v>#N/A</v>
      </c>
      <c r="C4594" t="e">
        <f ca="1">'Восьмипредметные наборы'!$I19/COUNT('Список покупок'!$A$2:$A$31)</f>
        <v>#N/A</v>
      </c>
      <c r="D4594" t="e">
        <f ca="1">'Восьмипредметные наборы'!$I19/INDIRECT(ADDRESS(MATCH(A4594,Таблицы!$AU$3:$AU$122)+1,8,,,Таблицы!$AU$1))</f>
        <v>#N/A</v>
      </c>
      <c r="E4594" s="5" t="e">
        <f t="shared" ca="1" si="71"/>
        <v>#N/A</v>
      </c>
    </row>
    <row r="4595" spans="1:5" hidden="1" x14ac:dyDescent="0.3">
      <c r="A4595" t="e">
        <f ca="1">IF('Восьмипредметные наборы'!$I20 &gt;=Параметры!$A$2,"{"&amp;'Восьмипредметные наборы'!$A20&amp;", "&amp;'Восьмипредметные наборы'!$B20&amp;", "&amp;'Восьмипредметные наборы'!$C20&amp;", "&amp;'Восьмипредметные наборы'!$D20&amp;", "&amp;'Восьмипредметные наборы'!$F20&amp;", "&amp;'Восьмипредметные наборы'!$G20&amp;", "&amp;'Восьмипредметные наборы'!$H20&amp;"}","")</f>
        <v>#N/A</v>
      </c>
      <c r="B4595" t="e">
        <f ca="1">IF('Восьмипредметные наборы'!$I20 &gt;=Параметры!$A$2,"{"&amp;'Восьмипредметные наборы'!$E20&amp;"}","")</f>
        <v>#N/A</v>
      </c>
      <c r="C4595" t="e">
        <f ca="1">'Восьмипредметные наборы'!$I20/COUNT('Список покупок'!$A$2:$A$31)</f>
        <v>#N/A</v>
      </c>
      <c r="D4595" t="e">
        <f ca="1">'Восьмипредметные наборы'!$I20/INDIRECT(ADDRESS(MATCH(A4595,Таблицы!$AU$3:$AU$122)+1,8,,,Таблицы!$AU$1))</f>
        <v>#N/A</v>
      </c>
      <c r="E4595" s="5" t="e">
        <f t="shared" ca="1" si="71"/>
        <v>#N/A</v>
      </c>
    </row>
    <row r="4596" spans="1:5" hidden="1" x14ac:dyDescent="0.3">
      <c r="A4596" t="e">
        <f ca="1">IF('Восьмипредметные наборы'!$I21 &gt;=Параметры!$A$2,"{"&amp;'Восьмипредметные наборы'!$A21&amp;", "&amp;'Восьмипредметные наборы'!$B21&amp;", "&amp;'Восьмипредметные наборы'!$C21&amp;", "&amp;'Восьмипредметные наборы'!$D21&amp;", "&amp;'Восьмипредметные наборы'!$F21&amp;", "&amp;'Восьмипредметные наборы'!$G21&amp;", "&amp;'Восьмипредметные наборы'!$H21&amp;"}","")</f>
        <v>#N/A</v>
      </c>
      <c r="B4596" t="e">
        <f ca="1">IF('Восьмипредметные наборы'!$I21 &gt;=Параметры!$A$2,"{"&amp;'Восьмипредметные наборы'!$E21&amp;"}","")</f>
        <v>#N/A</v>
      </c>
      <c r="C4596" t="e">
        <f ca="1">'Восьмипредметные наборы'!$I21/COUNT('Список покупок'!$A$2:$A$31)</f>
        <v>#N/A</v>
      </c>
      <c r="D4596" t="e">
        <f ca="1">'Восьмипредметные наборы'!$I21/INDIRECT(ADDRESS(MATCH(A4596,Таблицы!$AU$3:$AU$122)+1,8,,,Таблицы!$AU$1))</f>
        <v>#N/A</v>
      </c>
      <c r="E4596" s="5" t="e">
        <f t="shared" ca="1" si="71"/>
        <v>#N/A</v>
      </c>
    </row>
    <row r="4597" spans="1:5" hidden="1" x14ac:dyDescent="0.3">
      <c r="A4597" t="e">
        <f ca="1">IF('Восьмипредметные наборы'!$I22 &gt;=Параметры!$A$2,"{"&amp;'Восьмипредметные наборы'!$A22&amp;", "&amp;'Восьмипредметные наборы'!$B22&amp;", "&amp;'Восьмипредметные наборы'!$C22&amp;", "&amp;'Восьмипредметные наборы'!$D22&amp;", "&amp;'Восьмипредметные наборы'!$F22&amp;", "&amp;'Восьмипредметные наборы'!$G22&amp;", "&amp;'Восьмипредметные наборы'!$H22&amp;"}","")</f>
        <v>#N/A</v>
      </c>
      <c r="B4597" t="e">
        <f ca="1">IF('Восьмипредметные наборы'!$I22 &gt;=Параметры!$A$2,"{"&amp;'Восьмипредметные наборы'!$E22&amp;"}","")</f>
        <v>#N/A</v>
      </c>
      <c r="C4597" t="e">
        <f ca="1">'Восьмипредметные наборы'!$I22/COUNT('Список покупок'!$A$2:$A$31)</f>
        <v>#N/A</v>
      </c>
      <c r="D4597" t="e">
        <f ca="1">'Восьмипредметные наборы'!$I22/INDIRECT(ADDRESS(MATCH(A4597,Таблицы!$AU$3:$AU$122)+1,8,,,Таблицы!$AU$1))</f>
        <v>#N/A</v>
      </c>
      <c r="E4597" s="5" t="e">
        <f t="shared" ca="1" si="71"/>
        <v>#N/A</v>
      </c>
    </row>
    <row r="4598" spans="1:5" hidden="1" x14ac:dyDescent="0.3">
      <c r="A4598" t="e">
        <f ca="1">IF('Восьмипредметные наборы'!$I23 &gt;=Параметры!$A$2,"{"&amp;'Восьмипредметные наборы'!$A23&amp;", "&amp;'Восьмипредметные наборы'!$B23&amp;", "&amp;'Восьмипредметные наборы'!$C23&amp;", "&amp;'Восьмипредметные наборы'!$D23&amp;", "&amp;'Восьмипредметные наборы'!$F23&amp;", "&amp;'Восьмипредметные наборы'!$G23&amp;", "&amp;'Восьмипредметные наборы'!$H23&amp;"}","")</f>
        <v>#N/A</v>
      </c>
      <c r="B4598" t="e">
        <f ca="1">IF('Восьмипредметные наборы'!$I23 &gt;=Параметры!$A$2,"{"&amp;'Восьмипредметные наборы'!$E23&amp;"}","")</f>
        <v>#N/A</v>
      </c>
      <c r="C4598" t="e">
        <f ca="1">'Восьмипредметные наборы'!$I23/COUNT('Список покупок'!$A$2:$A$31)</f>
        <v>#N/A</v>
      </c>
      <c r="D4598" t="e">
        <f ca="1">'Восьмипредметные наборы'!$I23/INDIRECT(ADDRESS(MATCH(A4598,Таблицы!$AU$3:$AU$122)+1,8,,,Таблицы!$AU$1))</f>
        <v>#N/A</v>
      </c>
      <c r="E4598" s="5" t="e">
        <f t="shared" ca="1" si="71"/>
        <v>#N/A</v>
      </c>
    </row>
    <row r="4599" spans="1:5" hidden="1" x14ac:dyDescent="0.3">
      <c r="A4599" t="e">
        <f ca="1">IF('Восьмипредметные наборы'!$I24 &gt;=Параметры!$A$2,"{"&amp;'Восьмипредметные наборы'!$A24&amp;", "&amp;'Восьмипредметные наборы'!$B24&amp;", "&amp;'Восьмипредметные наборы'!$C24&amp;", "&amp;'Восьмипредметные наборы'!$D24&amp;", "&amp;'Восьмипредметные наборы'!$F24&amp;", "&amp;'Восьмипредметные наборы'!$G24&amp;", "&amp;'Восьмипредметные наборы'!$H24&amp;"}","")</f>
        <v>#N/A</v>
      </c>
      <c r="B4599" t="e">
        <f ca="1">IF('Восьмипредметные наборы'!$I24 &gt;=Параметры!$A$2,"{"&amp;'Восьмипредметные наборы'!$E24&amp;"}","")</f>
        <v>#N/A</v>
      </c>
      <c r="C4599" t="e">
        <f ca="1">'Восьмипредметные наборы'!$I24/COUNT('Список покупок'!$A$2:$A$31)</f>
        <v>#N/A</v>
      </c>
      <c r="D4599" t="e">
        <f ca="1">'Восьмипредметные наборы'!$I24/INDIRECT(ADDRESS(MATCH(A4599,Таблицы!$AU$3:$AU$122)+1,8,,,Таблицы!$AU$1))</f>
        <v>#N/A</v>
      </c>
      <c r="E4599" s="5" t="e">
        <f t="shared" ca="1" si="71"/>
        <v>#N/A</v>
      </c>
    </row>
    <row r="4600" spans="1:5" hidden="1" x14ac:dyDescent="0.3">
      <c r="A4600" t="e">
        <f ca="1">IF('Восьмипредметные наборы'!$I25 &gt;=Параметры!$A$2,"{"&amp;'Восьмипредметные наборы'!$A25&amp;", "&amp;'Восьмипредметные наборы'!$B25&amp;", "&amp;'Восьмипредметные наборы'!$C25&amp;", "&amp;'Восьмипредметные наборы'!$D25&amp;", "&amp;'Восьмипредметные наборы'!$F25&amp;", "&amp;'Восьмипредметные наборы'!$G25&amp;", "&amp;'Восьмипредметные наборы'!$H25&amp;"}","")</f>
        <v>#N/A</v>
      </c>
      <c r="B4600" t="e">
        <f ca="1">IF('Восьмипредметные наборы'!$I25 &gt;=Параметры!$A$2,"{"&amp;'Восьмипредметные наборы'!$E25&amp;"}","")</f>
        <v>#N/A</v>
      </c>
      <c r="C4600" t="e">
        <f ca="1">'Восьмипредметные наборы'!$I25/COUNT('Список покупок'!$A$2:$A$31)</f>
        <v>#N/A</v>
      </c>
      <c r="D4600" t="e">
        <f ca="1">'Восьмипредметные наборы'!$I25/INDIRECT(ADDRESS(MATCH(A4600,Таблицы!$AU$3:$AU$122)+1,8,,,Таблицы!$AU$1))</f>
        <v>#N/A</v>
      </c>
      <c r="E4600" s="5" t="e">
        <f t="shared" ca="1" si="71"/>
        <v>#N/A</v>
      </c>
    </row>
    <row r="4601" spans="1:5" hidden="1" x14ac:dyDescent="0.3">
      <c r="A4601" t="e">
        <f ca="1">IF('Восьмипредметные наборы'!$I26 &gt;=Параметры!$A$2,"{"&amp;'Восьмипредметные наборы'!$A26&amp;", "&amp;'Восьмипредметные наборы'!$B26&amp;", "&amp;'Восьмипредметные наборы'!$C26&amp;", "&amp;'Восьмипредметные наборы'!$D26&amp;", "&amp;'Восьмипредметные наборы'!$F26&amp;", "&amp;'Восьмипредметные наборы'!$G26&amp;", "&amp;'Восьмипредметные наборы'!$H26&amp;"}","")</f>
        <v>#N/A</v>
      </c>
      <c r="B4601" t="e">
        <f ca="1">IF('Восьмипредметные наборы'!$I26 &gt;=Параметры!$A$2,"{"&amp;'Восьмипредметные наборы'!$E26&amp;"}","")</f>
        <v>#N/A</v>
      </c>
      <c r="C4601" t="e">
        <f ca="1">'Восьмипредметные наборы'!$I26/COUNT('Список покупок'!$A$2:$A$31)</f>
        <v>#N/A</v>
      </c>
      <c r="D4601" t="e">
        <f ca="1">'Восьмипредметные наборы'!$I26/INDIRECT(ADDRESS(MATCH(A4601,Таблицы!$AU$3:$AU$122)+1,8,,,Таблицы!$AU$1))</f>
        <v>#N/A</v>
      </c>
      <c r="E4601" s="5" t="e">
        <f t="shared" ca="1" si="71"/>
        <v>#N/A</v>
      </c>
    </row>
    <row r="4602" spans="1:5" hidden="1" x14ac:dyDescent="0.3">
      <c r="A4602" t="e">
        <f ca="1">IF('Восьмипредметные наборы'!$I27 &gt;=Параметры!$A$2,"{"&amp;'Восьмипредметные наборы'!$A27&amp;", "&amp;'Восьмипредметные наборы'!$B27&amp;", "&amp;'Восьмипредметные наборы'!$C27&amp;", "&amp;'Восьмипредметные наборы'!$D27&amp;", "&amp;'Восьмипредметные наборы'!$F27&amp;", "&amp;'Восьмипредметные наборы'!$G27&amp;", "&amp;'Восьмипредметные наборы'!$H27&amp;"}","")</f>
        <v>#N/A</v>
      </c>
      <c r="B4602" t="e">
        <f ca="1">IF('Восьмипредметные наборы'!$I27 &gt;=Параметры!$A$2,"{"&amp;'Восьмипредметные наборы'!$E27&amp;"}","")</f>
        <v>#N/A</v>
      </c>
      <c r="C4602" t="e">
        <f ca="1">'Восьмипредметные наборы'!$I27/COUNT('Список покупок'!$A$2:$A$31)</f>
        <v>#N/A</v>
      </c>
      <c r="D4602" t="e">
        <f ca="1">'Восьмипредметные наборы'!$I27/INDIRECT(ADDRESS(MATCH(A4602,Таблицы!$AU$3:$AU$122)+1,8,,,Таблицы!$AU$1))</f>
        <v>#N/A</v>
      </c>
      <c r="E4602" s="5" t="e">
        <f t="shared" ca="1" si="71"/>
        <v>#N/A</v>
      </c>
    </row>
    <row r="4603" spans="1:5" hidden="1" x14ac:dyDescent="0.3">
      <c r="A4603" t="e">
        <f ca="1">IF('Восьмипредметные наборы'!$I28 &gt;=Параметры!$A$2,"{"&amp;'Восьмипредметные наборы'!$A28&amp;", "&amp;'Восьмипредметные наборы'!$B28&amp;", "&amp;'Восьмипредметные наборы'!$C28&amp;", "&amp;'Восьмипредметные наборы'!$D28&amp;", "&amp;'Восьмипредметные наборы'!$F28&amp;", "&amp;'Восьмипредметные наборы'!$G28&amp;", "&amp;'Восьмипредметные наборы'!$H28&amp;"}","")</f>
        <v>#N/A</v>
      </c>
      <c r="B4603" t="e">
        <f ca="1">IF('Восьмипредметные наборы'!$I28 &gt;=Параметры!$A$2,"{"&amp;'Восьмипредметные наборы'!$E28&amp;"}","")</f>
        <v>#N/A</v>
      </c>
      <c r="C4603" t="e">
        <f ca="1">'Восьмипредметные наборы'!$I28/COUNT('Список покупок'!$A$2:$A$31)</f>
        <v>#N/A</v>
      </c>
      <c r="D4603" t="e">
        <f ca="1">'Восьмипредметные наборы'!$I28/INDIRECT(ADDRESS(MATCH(A4603,Таблицы!$AU$3:$AU$122)+1,8,,,Таблицы!$AU$1))</f>
        <v>#N/A</v>
      </c>
      <c r="E4603" s="5" t="e">
        <f t="shared" ca="1" si="71"/>
        <v>#N/A</v>
      </c>
    </row>
    <row r="4604" spans="1:5" hidden="1" x14ac:dyDescent="0.3">
      <c r="A4604" t="e">
        <f ca="1">IF('Восьмипредметные наборы'!$I29 &gt;=Параметры!$A$2,"{"&amp;'Восьмипредметные наборы'!$A29&amp;", "&amp;'Восьмипредметные наборы'!$B29&amp;", "&amp;'Восьмипредметные наборы'!$C29&amp;", "&amp;'Восьмипредметные наборы'!$D29&amp;", "&amp;'Восьмипредметные наборы'!$F29&amp;", "&amp;'Восьмипредметные наборы'!$G29&amp;", "&amp;'Восьмипредметные наборы'!$H29&amp;"}","")</f>
        <v>#N/A</v>
      </c>
      <c r="B4604" t="e">
        <f ca="1">IF('Восьмипредметные наборы'!$I29 &gt;=Параметры!$A$2,"{"&amp;'Восьмипредметные наборы'!$E29&amp;"}","")</f>
        <v>#N/A</v>
      </c>
      <c r="C4604" t="e">
        <f ca="1">'Восьмипредметные наборы'!$I29/COUNT('Список покупок'!$A$2:$A$31)</f>
        <v>#N/A</v>
      </c>
      <c r="D4604" t="e">
        <f ca="1">'Восьмипредметные наборы'!$I29/INDIRECT(ADDRESS(MATCH(A4604,Таблицы!$AU$3:$AU$122)+1,8,,,Таблицы!$AU$1))</f>
        <v>#N/A</v>
      </c>
      <c r="E4604" s="5" t="e">
        <f t="shared" ca="1" si="71"/>
        <v>#N/A</v>
      </c>
    </row>
    <row r="4605" spans="1:5" hidden="1" x14ac:dyDescent="0.3">
      <c r="A4605" t="e">
        <f ca="1">IF('Восьмипредметные наборы'!$I30 &gt;=Параметры!$A$2,"{"&amp;'Восьмипредметные наборы'!$A30&amp;", "&amp;'Восьмипредметные наборы'!$B30&amp;", "&amp;'Восьмипредметные наборы'!$C30&amp;", "&amp;'Восьмипредметные наборы'!$D30&amp;", "&amp;'Восьмипредметные наборы'!$F30&amp;", "&amp;'Восьмипредметные наборы'!$G30&amp;", "&amp;'Восьмипредметные наборы'!$H30&amp;"}","")</f>
        <v>#N/A</v>
      </c>
      <c r="B4605" t="e">
        <f ca="1">IF('Восьмипредметные наборы'!$I30 &gt;=Параметры!$A$2,"{"&amp;'Восьмипредметные наборы'!$E30&amp;"}","")</f>
        <v>#N/A</v>
      </c>
      <c r="C4605" t="e">
        <f ca="1">'Восьмипредметные наборы'!$I30/COUNT('Список покупок'!$A$2:$A$31)</f>
        <v>#N/A</v>
      </c>
      <c r="D4605" t="e">
        <f ca="1">'Восьмипредметные наборы'!$I30/INDIRECT(ADDRESS(MATCH(A4605,Таблицы!$AU$3:$AU$122)+1,8,,,Таблицы!$AU$1))</f>
        <v>#N/A</v>
      </c>
      <c r="E4605" s="5" t="e">
        <f t="shared" ca="1" si="71"/>
        <v>#N/A</v>
      </c>
    </row>
    <row r="4606" spans="1:5" hidden="1" x14ac:dyDescent="0.3">
      <c r="A4606" t="e">
        <f ca="1">IF('Восьмипредметные наборы'!$I31 &gt;=Параметры!$A$2,"{"&amp;'Восьмипредметные наборы'!$A31&amp;", "&amp;'Восьмипредметные наборы'!$B31&amp;", "&amp;'Восьмипредметные наборы'!$C31&amp;", "&amp;'Восьмипредметные наборы'!$D31&amp;", "&amp;'Восьмипредметные наборы'!$F31&amp;", "&amp;'Восьмипредметные наборы'!$G31&amp;", "&amp;'Восьмипредметные наборы'!$H31&amp;"}","")</f>
        <v>#N/A</v>
      </c>
      <c r="B4606" t="e">
        <f ca="1">IF('Восьмипредметные наборы'!$I31 &gt;=Параметры!$A$2,"{"&amp;'Восьмипредметные наборы'!$E31&amp;"}","")</f>
        <v>#N/A</v>
      </c>
      <c r="C4606" t="e">
        <f ca="1">'Восьмипредметные наборы'!$I31/COUNT('Список покупок'!$A$2:$A$31)</f>
        <v>#N/A</v>
      </c>
      <c r="D4606" t="e">
        <f ca="1">'Восьмипредметные наборы'!$I31/INDIRECT(ADDRESS(MATCH(A4606,Таблицы!$AU$3:$AU$122)+1,8,,,Таблицы!$AU$1))</f>
        <v>#N/A</v>
      </c>
      <c r="E4606" s="5" t="e">
        <f t="shared" ca="1" si="71"/>
        <v>#N/A</v>
      </c>
    </row>
    <row r="4607" spans="1:5" hidden="1" x14ac:dyDescent="0.3">
      <c r="A4607" t="e">
        <f ca="1">IF('Восьмипредметные наборы'!$I32 &gt;=Параметры!$A$2,"{"&amp;'Восьмипредметные наборы'!$A32&amp;", "&amp;'Восьмипредметные наборы'!$B32&amp;", "&amp;'Восьмипредметные наборы'!$C32&amp;", "&amp;'Восьмипредметные наборы'!$D32&amp;", "&amp;'Восьмипредметные наборы'!$F32&amp;", "&amp;'Восьмипредметные наборы'!$G32&amp;", "&amp;'Восьмипредметные наборы'!$H32&amp;"}","")</f>
        <v>#N/A</v>
      </c>
      <c r="B4607" t="e">
        <f ca="1">IF('Восьмипредметные наборы'!$I32 &gt;=Параметры!$A$2,"{"&amp;'Восьмипредметные наборы'!$E32&amp;"}","")</f>
        <v>#N/A</v>
      </c>
      <c r="C4607" t="e">
        <f ca="1">'Восьмипредметные наборы'!$I32/COUNT('Список покупок'!$A$2:$A$31)</f>
        <v>#N/A</v>
      </c>
      <c r="D4607" t="e">
        <f ca="1">'Восьмипредметные наборы'!$I32/INDIRECT(ADDRESS(MATCH(A4607,Таблицы!$AU$3:$AU$122)+1,8,,,Таблицы!$AU$1))</f>
        <v>#N/A</v>
      </c>
      <c r="E4607" s="5" t="e">
        <f t="shared" ca="1" si="71"/>
        <v>#N/A</v>
      </c>
    </row>
    <row r="4608" spans="1:5" hidden="1" x14ac:dyDescent="0.3">
      <c r="A4608" t="e">
        <f ca="1">IF('Восьмипредметные наборы'!$I33 &gt;=Параметры!$A$2,"{"&amp;'Восьмипредметные наборы'!$A33&amp;", "&amp;'Восьмипредметные наборы'!$B33&amp;", "&amp;'Восьмипредметные наборы'!$C33&amp;", "&amp;'Восьмипредметные наборы'!$D33&amp;", "&amp;'Восьмипредметные наборы'!$F33&amp;", "&amp;'Восьмипредметные наборы'!$G33&amp;", "&amp;'Восьмипредметные наборы'!$H33&amp;"}","")</f>
        <v>#N/A</v>
      </c>
      <c r="B4608" t="e">
        <f ca="1">IF('Восьмипредметные наборы'!$I33 &gt;=Параметры!$A$2,"{"&amp;'Восьмипредметные наборы'!$E33&amp;"}","")</f>
        <v>#N/A</v>
      </c>
      <c r="C4608" t="e">
        <f ca="1">'Восьмипредметные наборы'!$I33/COUNT('Список покупок'!$A$2:$A$31)</f>
        <v>#N/A</v>
      </c>
      <c r="D4608" t="e">
        <f ca="1">'Восьмипредметные наборы'!$I33/INDIRECT(ADDRESS(MATCH(A4608,Таблицы!$AU$3:$AU$122)+1,8,,,Таблицы!$AU$1))</f>
        <v>#N/A</v>
      </c>
      <c r="E4608" s="5" t="e">
        <f t="shared" ca="1" si="71"/>
        <v>#N/A</v>
      </c>
    </row>
    <row r="4609" spans="1:5" hidden="1" x14ac:dyDescent="0.3">
      <c r="A4609" t="e">
        <f ca="1">IF('Восьмипредметные наборы'!$I34 &gt;=Параметры!$A$2,"{"&amp;'Восьмипредметные наборы'!$A34&amp;", "&amp;'Восьмипредметные наборы'!$B34&amp;", "&amp;'Восьмипредметные наборы'!$C34&amp;", "&amp;'Восьмипредметные наборы'!$D34&amp;", "&amp;'Восьмипредметные наборы'!$F34&amp;", "&amp;'Восьмипредметные наборы'!$G34&amp;", "&amp;'Восьмипредметные наборы'!$H34&amp;"}","")</f>
        <v>#N/A</v>
      </c>
      <c r="B4609" t="e">
        <f ca="1">IF('Восьмипредметные наборы'!$I34 &gt;=Параметры!$A$2,"{"&amp;'Восьмипредметные наборы'!$E34&amp;"}","")</f>
        <v>#N/A</v>
      </c>
      <c r="C4609" t="e">
        <f ca="1">'Восьмипредметные наборы'!$I34/COUNT('Список покупок'!$A$2:$A$31)</f>
        <v>#N/A</v>
      </c>
      <c r="D4609" t="e">
        <f ca="1">'Восьмипредметные наборы'!$I34/INDIRECT(ADDRESS(MATCH(A4609,Таблицы!$AU$3:$AU$122)+1,8,,,Таблицы!$AU$1))</f>
        <v>#N/A</v>
      </c>
      <c r="E4609" s="5" t="e">
        <f t="shared" ca="1" si="71"/>
        <v>#N/A</v>
      </c>
    </row>
    <row r="4610" spans="1:5" hidden="1" x14ac:dyDescent="0.3">
      <c r="A4610" t="e">
        <f ca="1">IF('Восьмипредметные наборы'!$I35 &gt;=Параметры!$A$2,"{"&amp;'Восьмипредметные наборы'!$A35&amp;", "&amp;'Восьмипредметные наборы'!$B35&amp;", "&amp;'Восьмипредметные наборы'!$C35&amp;", "&amp;'Восьмипредметные наборы'!$D35&amp;", "&amp;'Восьмипредметные наборы'!$F35&amp;", "&amp;'Восьмипредметные наборы'!$G35&amp;", "&amp;'Восьмипредметные наборы'!$H35&amp;"}","")</f>
        <v>#N/A</v>
      </c>
      <c r="B4610" t="e">
        <f ca="1">IF('Восьмипредметные наборы'!$I35 &gt;=Параметры!$A$2,"{"&amp;'Восьмипредметные наборы'!$E35&amp;"}","")</f>
        <v>#N/A</v>
      </c>
      <c r="C4610" t="e">
        <f ca="1">'Восьмипредметные наборы'!$I35/COUNT('Список покупок'!$A$2:$A$31)</f>
        <v>#N/A</v>
      </c>
      <c r="D4610" t="e">
        <f ca="1">'Восьмипредметные наборы'!$I35/INDIRECT(ADDRESS(MATCH(A4610,Таблицы!$AU$3:$AU$122)+1,8,,,Таблицы!$AU$1))</f>
        <v>#N/A</v>
      </c>
      <c r="E4610" s="5" t="e">
        <f t="shared" ca="1" si="71"/>
        <v>#N/A</v>
      </c>
    </row>
    <row r="4611" spans="1:5" hidden="1" x14ac:dyDescent="0.3">
      <c r="A4611" t="e">
        <f ca="1">IF('Восьмипредметные наборы'!$I36 &gt;=Параметры!$A$2,"{"&amp;'Восьмипредметные наборы'!$A36&amp;", "&amp;'Восьмипредметные наборы'!$B36&amp;", "&amp;'Восьмипредметные наборы'!$C36&amp;", "&amp;'Восьмипредметные наборы'!$D36&amp;", "&amp;'Восьмипредметные наборы'!$F36&amp;", "&amp;'Восьмипредметные наборы'!$G36&amp;", "&amp;'Восьмипредметные наборы'!$H36&amp;"}","")</f>
        <v>#N/A</v>
      </c>
      <c r="B4611" t="e">
        <f ca="1">IF('Восьмипредметные наборы'!$I36 &gt;=Параметры!$A$2,"{"&amp;'Восьмипредметные наборы'!$E36&amp;"}","")</f>
        <v>#N/A</v>
      </c>
      <c r="C4611" t="e">
        <f ca="1">'Восьмипредметные наборы'!$I36/COUNT('Список покупок'!$A$2:$A$31)</f>
        <v>#N/A</v>
      </c>
      <c r="D4611" t="e">
        <f ca="1">'Восьмипредметные наборы'!$I36/INDIRECT(ADDRESS(MATCH(A4611,Таблицы!$AU$3:$AU$122)+1,8,,,Таблицы!$AU$1))</f>
        <v>#N/A</v>
      </c>
      <c r="E4611" s="5" t="e">
        <f t="shared" ca="1" si="71"/>
        <v>#N/A</v>
      </c>
    </row>
    <row r="4612" spans="1:5" hidden="1" x14ac:dyDescent="0.3">
      <c r="A4612" t="e">
        <f ca="1">IF('Восьмипредметные наборы'!$I37 &gt;=Параметры!$A$2,"{"&amp;'Восьмипредметные наборы'!$A37&amp;", "&amp;'Восьмипредметные наборы'!$B37&amp;", "&amp;'Восьмипредметные наборы'!$C37&amp;", "&amp;'Восьмипредметные наборы'!$D37&amp;", "&amp;'Восьмипредметные наборы'!$F37&amp;", "&amp;'Восьмипредметные наборы'!$G37&amp;", "&amp;'Восьмипредметные наборы'!$H37&amp;"}","")</f>
        <v>#N/A</v>
      </c>
      <c r="B4612" t="e">
        <f ca="1">IF('Восьмипредметные наборы'!$I37 &gt;=Параметры!$A$2,"{"&amp;'Восьмипредметные наборы'!$E37&amp;"}","")</f>
        <v>#N/A</v>
      </c>
      <c r="C4612" t="e">
        <f ca="1">'Восьмипредметные наборы'!$I37/COUNT('Список покупок'!$A$2:$A$31)</f>
        <v>#N/A</v>
      </c>
      <c r="D4612" t="e">
        <f ca="1">'Восьмипредметные наборы'!$I37/INDIRECT(ADDRESS(MATCH(A4612,Таблицы!$AU$3:$AU$122)+1,8,,,Таблицы!$AU$1))</f>
        <v>#N/A</v>
      </c>
      <c r="E4612" s="5" t="e">
        <f t="shared" ca="1" si="71"/>
        <v>#N/A</v>
      </c>
    </row>
    <row r="4613" spans="1:5" hidden="1" x14ac:dyDescent="0.3">
      <c r="A4613" t="e">
        <f ca="1">IF('Восьмипредметные наборы'!$I38 &gt;=Параметры!$A$2,"{"&amp;'Восьмипредметные наборы'!$A38&amp;", "&amp;'Восьмипредметные наборы'!$B38&amp;", "&amp;'Восьмипредметные наборы'!$C38&amp;", "&amp;'Восьмипредметные наборы'!$D38&amp;", "&amp;'Восьмипредметные наборы'!$F38&amp;", "&amp;'Восьмипредметные наборы'!$G38&amp;", "&amp;'Восьмипредметные наборы'!$H38&amp;"}","")</f>
        <v>#N/A</v>
      </c>
      <c r="B4613" t="e">
        <f ca="1">IF('Восьмипредметные наборы'!$I38 &gt;=Параметры!$A$2,"{"&amp;'Восьмипредметные наборы'!$E38&amp;"}","")</f>
        <v>#N/A</v>
      </c>
      <c r="C4613" t="e">
        <f ca="1">'Восьмипредметные наборы'!$I38/COUNT('Список покупок'!$A$2:$A$31)</f>
        <v>#N/A</v>
      </c>
      <c r="D4613" t="e">
        <f ca="1">'Восьмипредметные наборы'!$I38/INDIRECT(ADDRESS(MATCH(A4613,Таблицы!$AU$3:$AU$122)+1,8,,,Таблицы!$AU$1))</f>
        <v>#N/A</v>
      </c>
      <c r="E4613" s="5" t="e">
        <f t="shared" ref="E4613:E4676" ca="1" si="72">C4613*D4613</f>
        <v>#N/A</v>
      </c>
    </row>
    <row r="4614" spans="1:5" hidden="1" x14ac:dyDescent="0.3">
      <c r="A4614" t="e">
        <f ca="1">IF('Восьмипредметные наборы'!$I39 &gt;=Параметры!$A$2,"{"&amp;'Восьмипредметные наборы'!$A39&amp;", "&amp;'Восьмипредметные наборы'!$B39&amp;", "&amp;'Восьмипредметные наборы'!$C39&amp;", "&amp;'Восьмипредметные наборы'!$D39&amp;", "&amp;'Восьмипредметные наборы'!$F39&amp;", "&amp;'Восьмипредметные наборы'!$G39&amp;", "&amp;'Восьмипредметные наборы'!$H39&amp;"}","")</f>
        <v>#N/A</v>
      </c>
      <c r="B4614" t="e">
        <f ca="1">IF('Восьмипредметные наборы'!$I39 &gt;=Параметры!$A$2,"{"&amp;'Восьмипредметные наборы'!$E39&amp;"}","")</f>
        <v>#N/A</v>
      </c>
      <c r="C4614" t="e">
        <f ca="1">'Восьмипредметные наборы'!$I39/COUNT('Список покупок'!$A$2:$A$31)</f>
        <v>#N/A</v>
      </c>
      <c r="D4614" t="e">
        <f ca="1">'Восьмипредметные наборы'!$I39/INDIRECT(ADDRESS(MATCH(A4614,Таблицы!$AU$3:$AU$122)+1,8,,,Таблицы!$AU$1))</f>
        <v>#N/A</v>
      </c>
      <c r="E4614" s="5" t="e">
        <f t="shared" ca="1" si="72"/>
        <v>#N/A</v>
      </c>
    </row>
    <row r="4615" spans="1:5" hidden="1" x14ac:dyDescent="0.3">
      <c r="A4615" t="e">
        <f ca="1">IF('Восьмипредметные наборы'!$I40 &gt;=Параметры!$A$2,"{"&amp;'Восьмипредметные наборы'!$A40&amp;", "&amp;'Восьмипредметные наборы'!$B40&amp;", "&amp;'Восьмипредметные наборы'!$C40&amp;", "&amp;'Восьмипредметные наборы'!$D40&amp;", "&amp;'Восьмипредметные наборы'!$F40&amp;", "&amp;'Восьмипредметные наборы'!$G40&amp;", "&amp;'Восьмипредметные наборы'!$H40&amp;"}","")</f>
        <v>#N/A</v>
      </c>
      <c r="B4615" t="e">
        <f ca="1">IF('Восьмипредметные наборы'!$I40 &gt;=Параметры!$A$2,"{"&amp;'Восьмипредметные наборы'!$E40&amp;"}","")</f>
        <v>#N/A</v>
      </c>
      <c r="C4615" t="e">
        <f ca="1">'Восьмипредметные наборы'!$I40/COUNT('Список покупок'!$A$2:$A$31)</f>
        <v>#N/A</v>
      </c>
      <c r="D4615" t="e">
        <f ca="1">'Восьмипредметные наборы'!$I40/INDIRECT(ADDRESS(MATCH(A4615,Таблицы!$AU$3:$AU$122)+1,8,,,Таблицы!$AU$1))</f>
        <v>#N/A</v>
      </c>
      <c r="E4615" s="5" t="e">
        <f t="shared" ca="1" si="72"/>
        <v>#N/A</v>
      </c>
    </row>
    <row r="4616" spans="1:5" hidden="1" x14ac:dyDescent="0.3">
      <c r="A4616" t="e">
        <f ca="1">IF('Восьмипредметные наборы'!$I41 &gt;=Параметры!$A$2,"{"&amp;'Восьмипредметные наборы'!$A41&amp;", "&amp;'Восьмипредметные наборы'!$B41&amp;", "&amp;'Восьмипредметные наборы'!$C41&amp;", "&amp;'Восьмипредметные наборы'!$D41&amp;", "&amp;'Восьмипредметные наборы'!$F41&amp;", "&amp;'Восьмипредметные наборы'!$G41&amp;", "&amp;'Восьмипредметные наборы'!$H41&amp;"}","")</f>
        <v>#N/A</v>
      </c>
      <c r="B4616" t="e">
        <f ca="1">IF('Восьмипредметные наборы'!$I41 &gt;=Параметры!$A$2,"{"&amp;'Восьмипредметные наборы'!$E41&amp;"}","")</f>
        <v>#N/A</v>
      </c>
      <c r="C4616" t="e">
        <f ca="1">'Восьмипредметные наборы'!$I41/COUNT('Список покупок'!$A$2:$A$31)</f>
        <v>#N/A</v>
      </c>
      <c r="D4616" t="e">
        <f ca="1">'Восьмипредметные наборы'!$I41/INDIRECT(ADDRESS(MATCH(A4616,Таблицы!$AU$3:$AU$122)+1,8,,,Таблицы!$AU$1))</f>
        <v>#N/A</v>
      </c>
      <c r="E4616" s="5" t="e">
        <f t="shared" ca="1" si="72"/>
        <v>#N/A</v>
      </c>
    </row>
    <row r="4617" spans="1:5" hidden="1" x14ac:dyDescent="0.3">
      <c r="A4617" t="e">
        <f ca="1">IF('Восьмипредметные наборы'!$I42 &gt;=Параметры!$A$2,"{"&amp;'Восьмипредметные наборы'!$A42&amp;", "&amp;'Восьмипредметные наборы'!$B42&amp;", "&amp;'Восьмипредметные наборы'!$C42&amp;", "&amp;'Восьмипредметные наборы'!$D42&amp;", "&amp;'Восьмипредметные наборы'!$F42&amp;", "&amp;'Восьмипредметные наборы'!$G42&amp;", "&amp;'Восьмипредметные наборы'!$H42&amp;"}","")</f>
        <v>#N/A</v>
      </c>
      <c r="B4617" t="e">
        <f ca="1">IF('Восьмипредметные наборы'!$I42 &gt;=Параметры!$A$2,"{"&amp;'Восьмипредметные наборы'!$E42&amp;"}","")</f>
        <v>#N/A</v>
      </c>
      <c r="C4617" t="e">
        <f ca="1">'Восьмипредметные наборы'!$I42/COUNT('Список покупок'!$A$2:$A$31)</f>
        <v>#N/A</v>
      </c>
      <c r="D4617" t="e">
        <f ca="1">'Восьмипредметные наборы'!$I42/INDIRECT(ADDRESS(MATCH(A4617,Таблицы!$AU$3:$AU$122)+1,8,,,Таблицы!$AU$1))</f>
        <v>#N/A</v>
      </c>
      <c r="E4617" s="5" t="e">
        <f t="shared" ca="1" si="72"/>
        <v>#N/A</v>
      </c>
    </row>
    <row r="4618" spans="1:5" hidden="1" x14ac:dyDescent="0.3">
      <c r="A4618" t="e">
        <f ca="1">IF('Восьмипредметные наборы'!$I43 &gt;=Параметры!$A$2,"{"&amp;'Восьмипредметные наборы'!$A43&amp;", "&amp;'Восьмипредметные наборы'!$B43&amp;", "&amp;'Восьмипредметные наборы'!$C43&amp;", "&amp;'Восьмипредметные наборы'!$D43&amp;", "&amp;'Восьмипредметные наборы'!$F43&amp;", "&amp;'Восьмипредметные наборы'!$G43&amp;", "&amp;'Восьмипредметные наборы'!$H43&amp;"}","")</f>
        <v>#N/A</v>
      </c>
      <c r="B4618" t="e">
        <f ca="1">IF('Восьмипредметные наборы'!$I43 &gt;=Параметры!$A$2,"{"&amp;'Восьмипредметные наборы'!$E43&amp;"}","")</f>
        <v>#N/A</v>
      </c>
      <c r="C4618" t="e">
        <f ca="1">'Восьмипредметные наборы'!$I43/COUNT('Список покупок'!$A$2:$A$31)</f>
        <v>#N/A</v>
      </c>
      <c r="D4618" t="e">
        <f ca="1">'Восьмипредметные наборы'!$I43/INDIRECT(ADDRESS(MATCH(A4618,Таблицы!$AU$3:$AU$122)+1,8,,,Таблицы!$AU$1))</f>
        <v>#N/A</v>
      </c>
      <c r="E4618" s="5" t="e">
        <f t="shared" ca="1" si="72"/>
        <v>#N/A</v>
      </c>
    </row>
    <row r="4619" spans="1:5" hidden="1" x14ac:dyDescent="0.3">
      <c r="A4619" t="e">
        <f ca="1">IF('Восьмипредметные наборы'!$I44 &gt;=Параметры!$A$2,"{"&amp;'Восьмипредметные наборы'!$A44&amp;", "&amp;'Восьмипредметные наборы'!$B44&amp;", "&amp;'Восьмипредметные наборы'!$C44&amp;", "&amp;'Восьмипредметные наборы'!$D44&amp;", "&amp;'Восьмипредметные наборы'!$F44&amp;", "&amp;'Восьмипредметные наборы'!$G44&amp;", "&amp;'Восьмипредметные наборы'!$H44&amp;"}","")</f>
        <v>#N/A</v>
      </c>
      <c r="B4619" t="e">
        <f ca="1">IF('Восьмипредметные наборы'!$I44 &gt;=Параметры!$A$2,"{"&amp;'Восьмипредметные наборы'!$E44&amp;"}","")</f>
        <v>#N/A</v>
      </c>
      <c r="C4619" t="e">
        <f ca="1">'Восьмипредметные наборы'!$I44/COUNT('Список покупок'!$A$2:$A$31)</f>
        <v>#N/A</v>
      </c>
      <c r="D4619" t="e">
        <f ca="1">'Восьмипредметные наборы'!$I44/INDIRECT(ADDRESS(MATCH(A4619,Таблицы!$AU$3:$AU$122)+1,8,,,Таблицы!$AU$1))</f>
        <v>#N/A</v>
      </c>
      <c r="E4619" s="5" t="e">
        <f t="shared" ca="1" si="72"/>
        <v>#N/A</v>
      </c>
    </row>
    <row r="4620" spans="1:5" hidden="1" x14ac:dyDescent="0.3">
      <c r="A4620" t="e">
        <f ca="1">IF('Восьмипредметные наборы'!$I45 &gt;=Параметры!$A$2,"{"&amp;'Восьмипредметные наборы'!$A45&amp;", "&amp;'Восьмипредметные наборы'!$B45&amp;", "&amp;'Восьмипредметные наборы'!$C45&amp;", "&amp;'Восьмипредметные наборы'!$D45&amp;", "&amp;'Восьмипредметные наборы'!$F45&amp;", "&amp;'Восьмипредметные наборы'!$G45&amp;", "&amp;'Восьмипредметные наборы'!$H45&amp;"}","")</f>
        <v>#N/A</v>
      </c>
      <c r="B4620" t="e">
        <f ca="1">IF('Восьмипредметные наборы'!$I45 &gt;=Параметры!$A$2,"{"&amp;'Восьмипредметные наборы'!$E45&amp;"}","")</f>
        <v>#N/A</v>
      </c>
      <c r="C4620" t="e">
        <f ca="1">'Восьмипредметные наборы'!$I45/COUNT('Список покупок'!$A$2:$A$31)</f>
        <v>#N/A</v>
      </c>
      <c r="D4620" t="e">
        <f ca="1">'Восьмипредметные наборы'!$I45/INDIRECT(ADDRESS(MATCH(A4620,Таблицы!$AU$3:$AU$122)+1,8,,,Таблицы!$AU$1))</f>
        <v>#N/A</v>
      </c>
      <c r="E4620" s="5" t="e">
        <f t="shared" ca="1" si="72"/>
        <v>#N/A</v>
      </c>
    </row>
    <row r="4621" spans="1:5" hidden="1" x14ac:dyDescent="0.3">
      <c r="A4621" t="e">
        <f ca="1">IF('Восьмипредметные наборы'!$I46 &gt;=Параметры!$A$2,"{"&amp;'Восьмипредметные наборы'!$A46&amp;", "&amp;'Восьмипредметные наборы'!$B46&amp;", "&amp;'Восьмипредметные наборы'!$C46&amp;", "&amp;'Восьмипредметные наборы'!$D46&amp;", "&amp;'Восьмипредметные наборы'!$F46&amp;", "&amp;'Восьмипредметные наборы'!$G46&amp;", "&amp;'Восьмипредметные наборы'!$H46&amp;"}","")</f>
        <v>#N/A</v>
      </c>
      <c r="B4621" t="e">
        <f ca="1">IF('Восьмипредметные наборы'!$I46 &gt;=Параметры!$A$2,"{"&amp;'Восьмипредметные наборы'!$E46&amp;"}","")</f>
        <v>#N/A</v>
      </c>
      <c r="C4621" t="e">
        <f ca="1">'Восьмипредметные наборы'!$I46/COUNT('Список покупок'!$A$2:$A$31)</f>
        <v>#N/A</v>
      </c>
      <c r="D4621" t="e">
        <f ca="1">'Восьмипредметные наборы'!$I46/INDIRECT(ADDRESS(MATCH(A4621,Таблицы!$AU$3:$AU$122)+1,8,,,Таблицы!$AU$1))</f>
        <v>#N/A</v>
      </c>
      <c r="E4621" s="5" t="e">
        <f t="shared" ca="1" si="72"/>
        <v>#N/A</v>
      </c>
    </row>
    <row r="4622" spans="1:5" hidden="1" x14ac:dyDescent="0.3">
      <c r="A4622" t="e">
        <f ca="1">IF('Восьмипредметные наборы'!$I2 &gt;=Параметры!$A$2,"{"&amp;'Восьмипредметные наборы'!$A2&amp;", "&amp;'Восьмипредметные наборы'!$B2&amp;", "&amp;'Восьмипредметные наборы'!$C2&amp;", "&amp;'Восьмипредметные наборы'!$E2&amp;", "&amp;'Восьмипредметные наборы'!$F2&amp;", "&amp;'Восьмипредметные наборы'!$G2&amp;", "&amp;'Восьмипредметные наборы'!$H2&amp;"}","")</f>
        <v>#N/A</v>
      </c>
      <c r="B4622" t="e">
        <f ca="1">IF('Восьмипредметные наборы'!$I2 &gt;=Параметры!$A$2,"{"&amp;'Восьмипредметные наборы'!$D2&amp;"}","")</f>
        <v>#N/A</v>
      </c>
      <c r="C4622" t="e">
        <f ca="1">'Восьмипредметные наборы'!$I2/COUNT('Список покупок'!$A$2:$A$31)</f>
        <v>#N/A</v>
      </c>
      <c r="D4622" t="e">
        <f ca="1">'Восьмипредметные наборы'!$I2/INDIRECT(ADDRESS(MATCH(A4622,Таблицы!$AU$3:$AU$122)+1,8,,,Таблицы!$AU$1))</f>
        <v>#N/A</v>
      </c>
      <c r="E4622" s="5" t="e">
        <f t="shared" ca="1" si="72"/>
        <v>#N/A</v>
      </c>
    </row>
    <row r="4623" spans="1:5" hidden="1" x14ac:dyDescent="0.3">
      <c r="A4623" t="e">
        <f ca="1">IF('Восьмипредметные наборы'!$I3 &gt;=Параметры!$A$2,"{"&amp;'Восьмипредметные наборы'!$A3&amp;", "&amp;'Восьмипредметные наборы'!$B3&amp;", "&amp;'Восьмипредметные наборы'!$C3&amp;", "&amp;'Восьмипредметные наборы'!$E3&amp;", "&amp;'Восьмипредметные наборы'!$F3&amp;", "&amp;'Восьмипредметные наборы'!$G3&amp;", "&amp;'Восьмипредметные наборы'!$H3&amp;"}","")</f>
        <v>#N/A</v>
      </c>
      <c r="B4623" t="e">
        <f ca="1">IF('Восьмипредметные наборы'!$I3 &gt;=Параметры!$A$2,"{"&amp;'Восьмипредметные наборы'!$D3&amp;"}","")</f>
        <v>#N/A</v>
      </c>
      <c r="C4623" t="e">
        <f ca="1">'Восьмипредметные наборы'!$I3/COUNT('Список покупок'!$A$2:$A$31)</f>
        <v>#N/A</v>
      </c>
      <c r="D4623" t="e">
        <f ca="1">'Восьмипредметные наборы'!$I3/INDIRECT(ADDRESS(MATCH(A4623,Таблицы!$AU$3:$AU$122)+1,8,,,Таблицы!$AU$1))</f>
        <v>#N/A</v>
      </c>
      <c r="E4623" s="5" t="e">
        <f t="shared" ca="1" si="72"/>
        <v>#N/A</v>
      </c>
    </row>
    <row r="4624" spans="1:5" hidden="1" x14ac:dyDescent="0.3">
      <c r="A4624" t="e">
        <f ca="1">IF('Восьмипредметные наборы'!$I4 &gt;=Параметры!$A$2,"{"&amp;'Восьмипредметные наборы'!$A4&amp;", "&amp;'Восьмипредметные наборы'!$B4&amp;", "&amp;'Восьмипредметные наборы'!$C4&amp;", "&amp;'Восьмипредметные наборы'!$E4&amp;", "&amp;'Восьмипредметные наборы'!$F4&amp;", "&amp;'Восьмипредметные наборы'!$G4&amp;", "&amp;'Восьмипредметные наборы'!$H4&amp;"}","")</f>
        <v>#N/A</v>
      </c>
      <c r="B4624" t="e">
        <f ca="1">IF('Восьмипредметные наборы'!$I4 &gt;=Параметры!$A$2,"{"&amp;'Восьмипредметные наборы'!$D4&amp;"}","")</f>
        <v>#N/A</v>
      </c>
      <c r="C4624" t="e">
        <f ca="1">'Восьмипредметные наборы'!$I4/COUNT('Список покупок'!$A$2:$A$31)</f>
        <v>#N/A</v>
      </c>
      <c r="D4624" t="e">
        <f ca="1">'Восьмипредметные наборы'!$I4/INDIRECT(ADDRESS(MATCH(A4624,Таблицы!$AU$3:$AU$122)+1,8,,,Таблицы!$AU$1))</f>
        <v>#N/A</v>
      </c>
      <c r="E4624" s="5" t="e">
        <f t="shared" ca="1" si="72"/>
        <v>#N/A</v>
      </c>
    </row>
    <row r="4625" spans="1:5" hidden="1" x14ac:dyDescent="0.3">
      <c r="A4625" t="e">
        <f ca="1">IF('Восьмипредметные наборы'!$I5 &gt;=Параметры!$A$2,"{"&amp;'Восьмипредметные наборы'!$A5&amp;", "&amp;'Восьмипредметные наборы'!$B5&amp;", "&amp;'Восьмипредметные наборы'!$C5&amp;", "&amp;'Восьмипредметные наборы'!$E5&amp;", "&amp;'Восьмипредметные наборы'!$F5&amp;", "&amp;'Восьмипредметные наборы'!$G5&amp;", "&amp;'Восьмипредметные наборы'!$H5&amp;"}","")</f>
        <v>#N/A</v>
      </c>
      <c r="B4625" t="e">
        <f ca="1">IF('Восьмипредметные наборы'!$I5 &gt;=Параметры!$A$2,"{"&amp;'Восьмипредметные наборы'!$D5&amp;"}","")</f>
        <v>#N/A</v>
      </c>
      <c r="C4625" t="e">
        <f ca="1">'Восьмипредметные наборы'!$I5/COUNT('Список покупок'!$A$2:$A$31)</f>
        <v>#N/A</v>
      </c>
      <c r="D4625" t="e">
        <f ca="1">'Восьмипредметные наборы'!$I5/INDIRECT(ADDRESS(MATCH(A4625,Таблицы!$AU$3:$AU$122)+1,8,,,Таблицы!$AU$1))</f>
        <v>#N/A</v>
      </c>
      <c r="E4625" s="5" t="e">
        <f t="shared" ca="1" si="72"/>
        <v>#N/A</v>
      </c>
    </row>
    <row r="4626" spans="1:5" hidden="1" x14ac:dyDescent="0.3">
      <c r="A4626" t="e">
        <f ca="1">IF('Восьмипредметные наборы'!$I6 &gt;=Параметры!$A$2,"{"&amp;'Восьмипредметные наборы'!$A6&amp;", "&amp;'Восьмипредметные наборы'!$B6&amp;", "&amp;'Восьмипредметные наборы'!$C6&amp;", "&amp;'Восьмипредметные наборы'!$E6&amp;", "&amp;'Восьмипредметные наборы'!$F6&amp;", "&amp;'Восьмипредметные наборы'!$G6&amp;", "&amp;'Восьмипредметные наборы'!$H6&amp;"}","")</f>
        <v>#N/A</v>
      </c>
      <c r="B4626" t="e">
        <f ca="1">IF('Восьмипредметные наборы'!$I6 &gt;=Параметры!$A$2,"{"&amp;'Восьмипредметные наборы'!$D6&amp;"}","")</f>
        <v>#N/A</v>
      </c>
      <c r="C4626" t="e">
        <f ca="1">'Восьмипредметные наборы'!$I6/COUNT('Список покупок'!$A$2:$A$31)</f>
        <v>#N/A</v>
      </c>
      <c r="D4626" t="e">
        <f ca="1">'Восьмипредметные наборы'!$I6/INDIRECT(ADDRESS(MATCH(A4626,Таблицы!$AU$3:$AU$122)+1,8,,,Таблицы!$AU$1))</f>
        <v>#N/A</v>
      </c>
      <c r="E4626" s="5" t="e">
        <f t="shared" ca="1" si="72"/>
        <v>#N/A</v>
      </c>
    </row>
    <row r="4627" spans="1:5" hidden="1" x14ac:dyDescent="0.3">
      <c r="A4627" t="e">
        <f ca="1">IF('Восьмипредметные наборы'!$I7 &gt;=Параметры!$A$2,"{"&amp;'Восьмипредметные наборы'!$A7&amp;", "&amp;'Восьмипредметные наборы'!$B7&amp;", "&amp;'Восьмипредметные наборы'!$C7&amp;", "&amp;'Восьмипредметные наборы'!$E7&amp;", "&amp;'Восьмипредметные наборы'!$F7&amp;", "&amp;'Восьмипредметные наборы'!$G7&amp;", "&amp;'Восьмипредметные наборы'!$H7&amp;"}","")</f>
        <v>#N/A</v>
      </c>
      <c r="B4627" t="e">
        <f ca="1">IF('Восьмипредметные наборы'!$I7 &gt;=Параметры!$A$2,"{"&amp;'Восьмипредметные наборы'!$D7&amp;"}","")</f>
        <v>#N/A</v>
      </c>
      <c r="C4627" t="e">
        <f ca="1">'Восьмипредметные наборы'!$I7/COUNT('Список покупок'!$A$2:$A$31)</f>
        <v>#N/A</v>
      </c>
      <c r="D4627" t="e">
        <f ca="1">'Восьмипредметные наборы'!$I7/INDIRECT(ADDRESS(MATCH(A4627,Таблицы!$AU$3:$AU$122)+1,8,,,Таблицы!$AU$1))</f>
        <v>#N/A</v>
      </c>
      <c r="E4627" s="5" t="e">
        <f t="shared" ca="1" si="72"/>
        <v>#N/A</v>
      </c>
    </row>
    <row r="4628" spans="1:5" hidden="1" x14ac:dyDescent="0.3">
      <c r="A4628" t="e">
        <f ca="1">IF('Восьмипредметные наборы'!$I8 &gt;=Параметры!$A$2,"{"&amp;'Восьмипредметные наборы'!$A8&amp;", "&amp;'Восьмипредметные наборы'!$B8&amp;", "&amp;'Восьмипредметные наборы'!$C8&amp;", "&amp;'Восьмипредметные наборы'!$E8&amp;", "&amp;'Восьмипредметные наборы'!$F8&amp;", "&amp;'Восьмипредметные наборы'!$G8&amp;", "&amp;'Восьмипредметные наборы'!$H8&amp;"}","")</f>
        <v>#N/A</v>
      </c>
      <c r="B4628" t="e">
        <f ca="1">IF('Восьмипредметные наборы'!$I8 &gt;=Параметры!$A$2,"{"&amp;'Восьмипредметные наборы'!$D8&amp;"}","")</f>
        <v>#N/A</v>
      </c>
      <c r="C4628" t="e">
        <f ca="1">'Восьмипредметные наборы'!$I8/COUNT('Список покупок'!$A$2:$A$31)</f>
        <v>#N/A</v>
      </c>
      <c r="D4628" t="e">
        <f ca="1">'Восьмипредметные наборы'!$I8/INDIRECT(ADDRESS(MATCH(A4628,Таблицы!$AU$3:$AU$122)+1,8,,,Таблицы!$AU$1))</f>
        <v>#N/A</v>
      </c>
      <c r="E4628" s="5" t="e">
        <f t="shared" ca="1" si="72"/>
        <v>#N/A</v>
      </c>
    </row>
    <row r="4629" spans="1:5" hidden="1" x14ac:dyDescent="0.3">
      <c r="A4629" t="e">
        <f ca="1">IF('Восьмипредметные наборы'!$I9 &gt;=Параметры!$A$2,"{"&amp;'Восьмипредметные наборы'!$A9&amp;", "&amp;'Восьмипредметные наборы'!$B9&amp;", "&amp;'Восьмипредметные наборы'!$C9&amp;", "&amp;'Восьмипредметные наборы'!$E9&amp;", "&amp;'Восьмипредметные наборы'!$F9&amp;", "&amp;'Восьмипредметные наборы'!$G9&amp;", "&amp;'Восьмипредметные наборы'!$H9&amp;"}","")</f>
        <v>#N/A</v>
      </c>
      <c r="B4629" t="e">
        <f ca="1">IF('Восьмипредметные наборы'!$I9 &gt;=Параметры!$A$2,"{"&amp;'Восьмипредметные наборы'!$D9&amp;"}","")</f>
        <v>#N/A</v>
      </c>
      <c r="C4629" t="e">
        <f ca="1">'Восьмипредметные наборы'!$I9/COUNT('Список покупок'!$A$2:$A$31)</f>
        <v>#N/A</v>
      </c>
      <c r="D4629" t="e">
        <f ca="1">'Восьмипредметные наборы'!$I9/INDIRECT(ADDRESS(MATCH(A4629,Таблицы!$AU$3:$AU$122)+1,8,,,Таблицы!$AU$1))</f>
        <v>#N/A</v>
      </c>
      <c r="E4629" s="5" t="e">
        <f t="shared" ca="1" si="72"/>
        <v>#N/A</v>
      </c>
    </row>
    <row r="4630" spans="1:5" hidden="1" x14ac:dyDescent="0.3">
      <c r="A4630" t="e">
        <f ca="1">IF('Восьмипредметные наборы'!$I10 &gt;=Параметры!$A$2,"{"&amp;'Восьмипредметные наборы'!$A10&amp;", "&amp;'Восьмипредметные наборы'!$B10&amp;", "&amp;'Восьмипредметные наборы'!$C10&amp;", "&amp;'Восьмипредметные наборы'!$E10&amp;", "&amp;'Восьмипредметные наборы'!$F10&amp;", "&amp;'Восьмипредметные наборы'!$G10&amp;", "&amp;'Восьмипредметные наборы'!$H10&amp;"}","")</f>
        <v>#N/A</v>
      </c>
      <c r="B4630" t="e">
        <f ca="1">IF('Восьмипредметные наборы'!$I10 &gt;=Параметры!$A$2,"{"&amp;'Восьмипредметные наборы'!$D10&amp;"}","")</f>
        <v>#N/A</v>
      </c>
      <c r="C4630" t="e">
        <f ca="1">'Восьмипредметные наборы'!$I10/COUNT('Список покупок'!$A$2:$A$31)</f>
        <v>#N/A</v>
      </c>
      <c r="D4630" t="e">
        <f ca="1">'Восьмипредметные наборы'!$I10/INDIRECT(ADDRESS(MATCH(A4630,Таблицы!$AU$3:$AU$122)+1,8,,,Таблицы!$AU$1))</f>
        <v>#N/A</v>
      </c>
      <c r="E4630" s="5" t="e">
        <f t="shared" ca="1" si="72"/>
        <v>#N/A</v>
      </c>
    </row>
    <row r="4631" spans="1:5" hidden="1" x14ac:dyDescent="0.3">
      <c r="A4631" t="e">
        <f ca="1">IF('Восьмипредметные наборы'!$I11 &gt;=Параметры!$A$2,"{"&amp;'Восьмипредметные наборы'!$A11&amp;", "&amp;'Восьмипредметные наборы'!$B11&amp;", "&amp;'Восьмипредметные наборы'!$C11&amp;", "&amp;'Восьмипредметные наборы'!$E11&amp;", "&amp;'Восьмипредметные наборы'!$F11&amp;", "&amp;'Восьмипредметные наборы'!$G11&amp;", "&amp;'Восьмипредметные наборы'!$H11&amp;"}","")</f>
        <v>#N/A</v>
      </c>
      <c r="B4631" t="e">
        <f ca="1">IF('Восьмипредметные наборы'!$I11 &gt;=Параметры!$A$2,"{"&amp;'Восьмипредметные наборы'!$D11&amp;"}","")</f>
        <v>#N/A</v>
      </c>
      <c r="C4631" t="e">
        <f ca="1">'Восьмипредметные наборы'!$I11/COUNT('Список покупок'!$A$2:$A$31)</f>
        <v>#N/A</v>
      </c>
      <c r="D4631" t="e">
        <f ca="1">'Восьмипредметные наборы'!$I11/INDIRECT(ADDRESS(MATCH(A4631,Таблицы!$AU$3:$AU$122)+1,8,,,Таблицы!$AU$1))</f>
        <v>#N/A</v>
      </c>
      <c r="E4631" s="5" t="e">
        <f t="shared" ca="1" si="72"/>
        <v>#N/A</v>
      </c>
    </row>
    <row r="4632" spans="1:5" hidden="1" x14ac:dyDescent="0.3">
      <c r="A4632" t="e">
        <f ca="1">IF('Восьмипредметные наборы'!$I12 &gt;=Параметры!$A$2,"{"&amp;'Восьмипредметные наборы'!$A12&amp;", "&amp;'Восьмипредметные наборы'!$B12&amp;", "&amp;'Восьмипредметные наборы'!$C12&amp;", "&amp;'Восьмипредметные наборы'!$E12&amp;", "&amp;'Восьмипредметные наборы'!$F12&amp;", "&amp;'Восьмипредметные наборы'!$G12&amp;", "&amp;'Восьмипредметные наборы'!$H12&amp;"}","")</f>
        <v>#N/A</v>
      </c>
      <c r="B4632" t="e">
        <f ca="1">IF('Восьмипредметные наборы'!$I12 &gt;=Параметры!$A$2,"{"&amp;'Восьмипредметные наборы'!$D12&amp;"}","")</f>
        <v>#N/A</v>
      </c>
      <c r="C4632" t="e">
        <f ca="1">'Восьмипредметные наборы'!$I12/COUNT('Список покупок'!$A$2:$A$31)</f>
        <v>#N/A</v>
      </c>
      <c r="D4632" t="e">
        <f ca="1">'Восьмипредметные наборы'!$I12/INDIRECT(ADDRESS(MATCH(A4632,Таблицы!$AU$3:$AU$122)+1,8,,,Таблицы!$AU$1))</f>
        <v>#N/A</v>
      </c>
      <c r="E4632" s="5" t="e">
        <f t="shared" ca="1" si="72"/>
        <v>#N/A</v>
      </c>
    </row>
    <row r="4633" spans="1:5" hidden="1" x14ac:dyDescent="0.3">
      <c r="A4633" t="e">
        <f ca="1">IF('Восьмипредметные наборы'!$I13 &gt;=Параметры!$A$2,"{"&amp;'Восьмипредметные наборы'!$A13&amp;", "&amp;'Восьмипредметные наборы'!$B13&amp;", "&amp;'Восьмипредметные наборы'!$C13&amp;", "&amp;'Восьмипредметные наборы'!$E13&amp;", "&amp;'Восьмипредметные наборы'!$F13&amp;", "&amp;'Восьмипредметные наборы'!$G13&amp;", "&amp;'Восьмипредметные наборы'!$H13&amp;"}","")</f>
        <v>#N/A</v>
      </c>
      <c r="B4633" t="e">
        <f ca="1">IF('Восьмипредметные наборы'!$I13 &gt;=Параметры!$A$2,"{"&amp;'Восьмипредметные наборы'!$D13&amp;"}","")</f>
        <v>#N/A</v>
      </c>
      <c r="C4633" t="e">
        <f ca="1">'Восьмипредметные наборы'!$I13/COUNT('Список покупок'!$A$2:$A$31)</f>
        <v>#N/A</v>
      </c>
      <c r="D4633" t="e">
        <f ca="1">'Восьмипредметные наборы'!$I13/INDIRECT(ADDRESS(MATCH(A4633,Таблицы!$AU$3:$AU$122)+1,8,,,Таблицы!$AU$1))</f>
        <v>#N/A</v>
      </c>
      <c r="E4633" s="5" t="e">
        <f t="shared" ca="1" si="72"/>
        <v>#N/A</v>
      </c>
    </row>
    <row r="4634" spans="1:5" hidden="1" x14ac:dyDescent="0.3">
      <c r="A4634" t="e">
        <f ca="1">IF('Восьмипредметные наборы'!$I14 &gt;=Параметры!$A$2,"{"&amp;'Восьмипредметные наборы'!$A14&amp;", "&amp;'Восьмипредметные наборы'!$B14&amp;", "&amp;'Восьмипредметные наборы'!$C14&amp;", "&amp;'Восьмипредметные наборы'!$E14&amp;", "&amp;'Восьмипредметные наборы'!$F14&amp;", "&amp;'Восьмипредметные наборы'!$G14&amp;", "&amp;'Восьмипредметные наборы'!$H14&amp;"}","")</f>
        <v>#N/A</v>
      </c>
      <c r="B4634" t="e">
        <f ca="1">IF('Восьмипредметные наборы'!$I14 &gt;=Параметры!$A$2,"{"&amp;'Восьмипредметные наборы'!$D14&amp;"}","")</f>
        <v>#N/A</v>
      </c>
      <c r="C4634" t="e">
        <f ca="1">'Восьмипредметные наборы'!$I14/COUNT('Список покупок'!$A$2:$A$31)</f>
        <v>#N/A</v>
      </c>
      <c r="D4634" t="e">
        <f ca="1">'Восьмипредметные наборы'!$I14/INDIRECT(ADDRESS(MATCH(A4634,Таблицы!$AU$3:$AU$122)+1,8,,,Таблицы!$AU$1))</f>
        <v>#N/A</v>
      </c>
      <c r="E4634" s="5" t="e">
        <f t="shared" ca="1" si="72"/>
        <v>#N/A</v>
      </c>
    </row>
    <row r="4635" spans="1:5" hidden="1" x14ac:dyDescent="0.3">
      <c r="A4635" t="e">
        <f ca="1">IF('Восьмипредметные наборы'!$I15 &gt;=Параметры!$A$2,"{"&amp;'Восьмипредметные наборы'!$A15&amp;", "&amp;'Восьмипредметные наборы'!$B15&amp;", "&amp;'Восьмипредметные наборы'!$C15&amp;", "&amp;'Восьмипредметные наборы'!$E15&amp;", "&amp;'Восьмипредметные наборы'!$F15&amp;", "&amp;'Восьмипредметные наборы'!$G15&amp;", "&amp;'Восьмипредметные наборы'!$H15&amp;"}","")</f>
        <v>#N/A</v>
      </c>
      <c r="B4635" t="e">
        <f ca="1">IF('Восьмипредметные наборы'!$I15 &gt;=Параметры!$A$2,"{"&amp;'Восьмипредметные наборы'!$D15&amp;"}","")</f>
        <v>#N/A</v>
      </c>
      <c r="C4635" t="e">
        <f ca="1">'Восьмипредметные наборы'!$I15/COUNT('Список покупок'!$A$2:$A$31)</f>
        <v>#N/A</v>
      </c>
      <c r="D4635" t="e">
        <f ca="1">'Восьмипредметные наборы'!$I15/INDIRECT(ADDRESS(MATCH(A4635,Таблицы!$AU$3:$AU$122)+1,8,,,Таблицы!$AU$1))</f>
        <v>#N/A</v>
      </c>
      <c r="E4635" s="5" t="e">
        <f t="shared" ca="1" si="72"/>
        <v>#N/A</v>
      </c>
    </row>
    <row r="4636" spans="1:5" hidden="1" x14ac:dyDescent="0.3">
      <c r="A4636" t="e">
        <f ca="1">IF('Восьмипредметные наборы'!$I16 &gt;=Параметры!$A$2,"{"&amp;'Восьмипредметные наборы'!$A16&amp;", "&amp;'Восьмипредметные наборы'!$B16&amp;", "&amp;'Восьмипредметные наборы'!$C16&amp;", "&amp;'Восьмипредметные наборы'!$E16&amp;", "&amp;'Восьмипредметные наборы'!$F16&amp;", "&amp;'Восьмипредметные наборы'!$G16&amp;", "&amp;'Восьмипредметные наборы'!$H16&amp;"}","")</f>
        <v>#N/A</v>
      </c>
      <c r="B4636" t="e">
        <f ca="1">IF('Восьмипредметные наборы'!$I16 &gt;=Параметры!$A$2,"{"&amp;'Восьмипредметные наборы'!$D16&amp;"}","")</f>
        <v>#N/A</v>
      </c>
      <c r="C4636" t="e">
        <f ca="1">'Восьмипредметные наборы'!$I16/COUNT('Список покупок'!$A$2:$A$31)</f>
        <v>#N/A</v>
      </c>
      <c r="D4636" t="e">
        <f ca="1">'Восьмипредметные наборы'!$I16/INDIRECT(ADDRESS(MATCH(A4636,Таблицы!$AU$3:$AU$122)+1,8,,,Таблицы!$AU$1))</f>
        <v>#N/A</v>
      </c>
      <c r="E4636" s="5" t="e">
        <f t="shared" ca="1" si="72"/>
        <v>#N/A</v>
      </c>
    </row>
    <row r="4637" spans="1:5" hidden="1" x14ac:dyDescent="0.3">
      <c r="A4637" t="e">
        <f ca="1">IF('Восьмипредметные наборы'!$I17 &gt;=Параметры!$A$2,"{"&amp;'Восьмипредметные наборы'!$A17&amp;", "&amp;'Восьмипредметные наборы'!$B17&amp;", "&amp;'Восьмипредметные наборы'!$C17&amp;", "&amp;'Восьмипредметные наборы'!$E17&amp;", "&amp;'Восьмипредметные наборы'!$F17&amp;", "&amp;'Восьмипредметные наборы'!$G17&amp;", "&amp;'Восьмипредметные наборы'!$H17&amp;"}","")</f>
        <v>#N/A</v>
      </c>
      <c r="B4637" t="e">
        <f ca="1">IF('Восьмипредметные наборы'!$I17 &gt;=Параметры!$A$2,"{"&amp;'Восьмипредметные наборы'!$D17&amp;"}","")</f>
        <v>#N/A</v>
      </c>
      <c r="C4637" t="e">
        <f ca="1">'Восьмипредметные наборы'!$I17/COUNT('Список покупок'!$A$2:$A$31)</f>
        <v>#N/A</v>
      </c>
      <c r="D4637" t="e">
        <f ca="1">'Восьмипредметные наборы'!$I17/INDIRECT(ADDRESS(MATCH(A4637,Таблицы!$AU$3:$AU$122)+1,8,,,Таблицы!$AU$1))</f>
        <v>#N/A</v>
      </c>
      <c r="E4637" s="5" t="e">
        <f t="shared" ca="1" si="72"/>
        <v>#N/A</v>
      </c>
    </row>
    <row r="4638" spans="1:5" hidden="1" x14ac:dyDescent="0.3">
      <c r="A4638" t="e">
        <f ca="1">IF('Восьмипредметные наборы'!$I18 &gt;=Параметры!$A$2,"{"&amp;'Восьмипредметные наборы'!$A18&amp;", "&amp;'Восьмипредметные наборы'!$B18&amp;", "&amp;'Восьмипредметные наборы'!$C18&amp;", "&amp;'Восьмипредметные наборы'!$E18&amp;", "&amp;'Восьмипредметные наборы'!$F18&amp;", "&amp;'Восьмипредметные наборы'!$G18&amp;", "&amp;'Восьмипредметные наборы'!$H18&amp;"}","")</f>
        <v>#N/A</v>
      </c>
      <c r="B4638" t="e">
        <f ca="1">IF('Восьмипредметные наборы'!$I18 &gt;=Параметры!$A$2,"{"&amp;'Восьмипредметные наборы'!$D18&amp;"}","")</f>
        <v>#N/A</v>
      </c>
      <c r="C4638" t="e">
        <f ca="1">'Восьмипредметные наборы'!$I18/COUNT('Список покупок'!$A$2:$A$31)</f>
        <v>#N/A</v>
      </c>
      <c r="D4638" t="e">
        <f ca="1">'Восьмипредметные наборы'!$I18/INDIRECT(ADDRESS(MATCH(A4638,Таблицы!$AU$3:$AU$122)+1,8,,,Таблицы!$AU$1))</f>
        <v>#N/A</v>
      </c>
      <c r="E4638" s="5" t="e">
        <f t="shared" ca="1" si="72"/>
        <v>#N/A</v>
      </c>
    </row>
    <row r="4639" spans="1:5" hidden="1" x14ac:dyDescent="0.3">
      <c r="A4639" t="e">
        <f ca="1">IF('Восьмипредметные наборы'!$I19 &gt;=Параметры!$A$2,"{"&amp;'Восьмипредметные наборы'!$A19&amp;", "&amp;'Восьмипредметные наборы'!$B19&amp;", "&amp;'Восьмипредметные наборы'!$C19&amp;", "&amp;'Восьмипредметные наборы'!$E19&amp;", "&amp;'Восьмипредметные наборы'!$F19&amp;", "&amp;'Восьмипредметные наборы'!$G19&amp;", "&amp;'Восьмипредметные наборы'!$H19&amp;"}","")</f>
        <v>#N/A</v>
      </c>
      <c r="B4639" t="e">
        <f ca="1">IF('Восьмипредметные наборы'!$I19 &gt;=Параметры!$A$2,"{"&amp;'Восьмипредметные наборы'!$D19&amp;"}","")</f>
        <v>#N/A</v>
      </c>
      <c r="C4639" t="e">
        <f ca="1">'Восьмипредметные наборы'!$I19/COUNT('Список покупок'!$A$2:$A$31)</f>
        <v>#N/A</v>
      </c>
      <c r="D4639" t="e">
        <f ca="1">'Восьмипредметные наборы'!$I19/INDIRECT(ADDRESS(MATCH(A4639,Таблицы!$AU$3:$AU$122)+1,8,,,Таблицы!$AU$1))</f>
        <v>#N/A</v>
      </c>
      <c r="E4639" s="5" t="e">
        <f t="shared" ca="1" si="72"/>
        <v>#N/A</v>
      </c>
    </row>
    <row r="4640" spans="1:5" hidden="1" x14ac:dyDescent="0.3">
      <c r="A4640" t="e">
        <f ca="1">IF('Восьмипредметные наборы'!$I20 &gt;=Параметры!$A$2,"{"&amp;'Восьмипредметные наборы'!$A20&amp;", "&amp;'Восьмипредметные наборы'!$B20&amp;", "&amp;'Восьмипредметные наборы'!$C20&amp;", "&amp;'Восьмипредметные наборы'!$E20&amp;", "&amp;'Восьмипредметные наборы'!$F20&amp;", "&amp;'Восьмипредметные наборы'!$G20&amp;", "&amp;'Восьмипредметные наборы'!$H20&amp;"}","")</f>
        <v>#N/A</v>
      </c>
      <c r="B4640" t="e">
        <f ca="1">IF('Восьмипредметные наборы'!$I20 &gt;=Параметры!$A$2,"{"&amp;'Восьмипредметные наборы'!$D20&amp;"}","")</f>
        <v>#N/A</v>
      </c>
      <c r="C4640" t="e">
        <f ca="1">'Восьмипредметные наборы'!$I20/COUNT('Список покупок'!$A$2:$A$31)</f>
        <v>#N/A</v>
      </c>
      <c r="D4640" t="e">
        <f ca="1">'Восьмипредметные наборы'!$I20/INDIRECT(ADDRESS(MATCH(A4640,Таблицы!$AU$3:$AU$122)+1,8,,,Таблицы!$AU$1))</f>
        <v>#N/A</v>
      </c>
      <c r="E4640" s="5" t="e">
        <f t="shared" ca="1" si="72"/>
        <v>#N/A</v>
      </c>
    </row>
    <row r="4641" spans="1:5" hidden="1" x14ac:dyDescent="0.3">
      <c r="A4641" t="e">
        <f ca="1">IF('Восьмипредметные наборы'!$I21 &gt;=Параметры!$A$2,"{"&amp;'Восьмипредметные наборы'!$A21&amp;", "&amp;'Восьмипредметные наборы'!$B21&amp;", "&amp;'Восьмипредметные наборы'!$C21&amp;", "&amp;'Восьмипредметные наборы'!$E21&amp;", "&amp;'Восьмипредметные наборы'!$F21&amp;", "&amp;'Восьмипредметные наборы'!$G21&amp;", "&amp;'Восьмипредметные наборы'!$H21&amp;"}","")</f>
        <v>#N/A</v>
      </c>
      <c r="B4641" t="e">
        <f ca="1">IF('Восьмипредметные наборы'!$I21 &gt;=Параметры!$A$2,"{"&amp;'Восьмипредметные наборы'!$D21&amp;"}","")</f>
        <v>#N/A</v>
      </c>
      <c r="C4641" t="e">
        <f ca="1">'Восьмипредметные наборы'!$I21/COUNT('Список покупок'!$A$2:$A$31)</f>
        <v>#N/A</v>
      </c>
      <c r="D4641" t="e">
        <f ca="1">'Восьмипредметные наборы'!$I21/INDIRECT(ADDRESS(MATCH(A4641,Таблицы!$AU$3:$AU$122)+1,8,,,Таблицы!$AU$1))</f>
        <v>#N/A</v>
      </c>
      <c r="E4641" s="5" t="e">
        <f t="shared" ca="1" si="72"/>
        <v>#N/A</v>
      </c>
    </row>
    <row r="4642" spans="1:5" hidden="1" x14ac:dyDescent="0.3">
      <c r="A4642" t="e">
        <f ca="1">IF('Восьмипредметные наборы'!$I22 &gt;=Параметры!$A$2,"{"&amp;'Восьмипредметные наборы'!$A22&amp;", "&amp;'Восьмипредметные наборы'!$B22&amp;", "&amp;'Восьмипредметные наборы'!$C22&amp;", "&amp;'Восьмипредметные наборы'!$E22&amp;", "&amp;'Восьмипредметные наборы'!$F22&amp;", "&amp;'Восьмипредметные наборы'!$G22&amp;", "&amp;'Восьмипредметные наборы'!$H22&amp;"}","")</f>
        <v>#N/A</v>
      </c>
      <c r="B4642" t="e">
        <f ca="1">IF('Восьмипредметные наборы'!$I22 &gt;=Параметры!$A$2,"{"&amp;'Восьмипредметные наборы'!$D22&amp;"}","")</f>
        <v>#N/A</v>
      </c>
      <c r="C4642" t="e">
        <f ca="1">'Восьмипредметные наборы'!$I22/COUNT('Список покупок'!$A$2:$A$31)</f>
        <v>#N/A</v>
      </c>
      <c r="D4642" t="e">
        <f ca="1">'Восьмипредметные наборы'!$I22/INDIRECT(ADDRESS(MATCH(A4642,Таблицы!$AU$3:$AU$122)+1,8,,,Таблицы!$AU$1))</f>
        <v>#N/A</v>
      </c>
      <c r="E4642" s="5" t="e">
        <f t="shared" ca="1" si="72"/>
        <v>#N/A</v>
      </c>
    </row>
    <row r="4643" spans="1:5" hidden="1" x14ac:dyDescent="0.3">
      <c r="A4643" t="e">
        <f ca="1">IF('Восьмипредметные наборы'!$I23 &gt;=Параметры!$A$2,"{"&amp;'Восьмипредметные наборы'!$A23&amp;", "&amp;'Восьмипредметные наборы'!$B23&amp;", "&amp;'Восьмипредметные наборы'!$C23&amp;", "&amp;'Восьмипредметные наборы'!$E23&amp;", "&amp;'Восьмипредметные наборы'!$F23&amp;", "&amp;'Восьмипредметные наборы'!$G23&amp;", "&amp;'Восьмипредметные наборы'!$H23&amp;"}","")</f>
        <v>#N/A</v>
      </c>
      <c r="B4643" t="e">
        <f ca="1">IF('Восьмипредметные наборы'!$I23 &gt;=Параметры!$A$2,"{"&amp;'Восьмипредметные наборы'!$D23&amp;"}","")</f>
        <v>#N/A</v>
      </c>
      <c r="C4643" t="e">
        <f ca="1">'Восьмипредметные наборы'!$I23/COUNT('Список покупок'!$A$2:$A$31)</f>
        <v>#N/A</v>
      </c>
      <c r="D4643" t="e">
        <f ca="1">'Восьмипредметные наборы'!$I23/INDIRECT(ADDRESS(MATCH(A4643,Таблицы!$AU$3:$AU$122)+1,8,,,Таблицы!$AU$1))</f>
        <v>#N/A</v>
      </c>
      <c r="E4643" s="5" t="e">
        <f t="shared" ca="1" si="72"/>
        <v>#N/A</v>
      </c>
    </row>
    <row r="4644" spans="1:5" hidden="1" x14ac:dyDescent="0.3">
      <c r="A4644" t="e">
        <f ca="1">IF('Восьмипредметные наборы'!$I24 &gt;=Параметры!$A$2,"{"&amp;'Восьмипредметные наборы'!$A24&amp;", "&amp;'Восьмипредметные наборы'!$B24&amp;", "&amp;'Восьмипредметные наборы'!$C24&amp;", "&amp;'Восьмипредметные наборы'!$E24&amp;", "&amp;'Восьмипредметные наборы'!$F24&amp;", "&amp;'Восьмипредметные наборы'!$G24&amp;", "&amp;'Восьмипредметные наборы'!$H24&amp;"}","")</f>
        <v>#N/A</v>
      </c>
      <c r="B4644" t="e">
        <f ca="1">IF('Восьмипредметные наборы'!$I24 &gt;=Параметры!$A$2,"{"&amp;'Восьмипредметные наборы'!$D24&amp;"}","")</f>
        <v>#N/A</v>
      </c>
      <c r="C4644" t="e">
        <f ca="1">'Восьмипредметные наборы'!$I24/COUNT('Список покупок'!$A$2:$A$31)</f>
        <v>#N/A</v>
      </c>
      <c r="D4644" t="e">
        <f ca="1">'Восьмипредметные наборы'!$I24/INDIRECT(ADDRESS(MATCH(A4644,Таблицы!$AU$3:$AU$122)+1,8,,,Таблицы!$AU$1))</f>
        <v>#N/A</v>
      </c>
      <c r="E4644" s="5" t="e">
        <f t="shared" ca="1" si="72"/>
        <v>#N/A</v>
      </c>
    </row>
    <row r="4645" spans="1:5" hidden="1" x14ac:dyDescent="0.3">
      <c r="A4645" t="e">
        <f ca="1">IF('Восьмипредметные наборы'!$I25 &gt;=Параметры!$A$2,"{"&amp;'Восьмипредметные наборы'!$A25&amp;", "&amp;'Восьмипредметные наборы'!$B25&amp;", "&amp;'Восьмипредметные наборы'!$C25&amp;", "&amp;'Восьмипредметные наборы'!$E25&amp;", "&amp;'Восьмипредметные наборы'!$F25&amp;", "&amp;'Восьмипредметные наборы'!$G25&amp;", "&amp;'Восьмипредметные наборы'!$H25&amp;"}","")</f>
        <v>#N/A</v>
      </c>
      <c r="B4645" t="e">
        <f ca="1">IF('Восьмипредметные наборы'!$I25 &gt;=Параметры!$A$2,"{"&amp;'Восьмипредметные наборы'!$D25&amp;"}","")</f>
        <v>#N/A</v>
      </c>
      <c r="C4645" t="e">
        <f ca="1">'Восьмипредметные наборы'!$I25/COUNT('Список покупок'!$A$2:$A$31)</f>
        <v>#N/A</v>
      </c>
      <c r="D4645" t="e">
        <f ca="1">'Восьмипредметные наборы'!$I25/INDIRECT(ADDRESS(MATCH(A4645,Таблицы!$AU$3:$AU$122)+1,8,,,Таблицы!$AU$1))</f>
        <v>#N/A</v>
      </c>
      <c r="E4645" s="5" t="e">
        <f t="shared" ca="1" si="72"/>
        <v>#N/A</v>
      </c>
    </row>
    <row r="4646" spans="1:5" hidden="1" x14ac:dyDescent="0.3">
      <c r="A4646" t="e">
        <f ca="1">IF('Восьмипредметные наборы'!$I26 &gt;=Параметры!$A$2,"{"&amp;'Восьмипредметные наборы'!$A26&amp;", "&amp;'Восьмипредметные наборы'!$B26&amp;", "&amp;'Восьмипредметные наборы'!$C26&amp;", "&amp;'Восьмипредметные наборы'!$E26&amp;", "&amp;'Восьмипредметные наборы'!$F26&amp;", "&amp;'Восьмипредметные наборы'!$G26&amp;", "&amp;'Восьмипредметные наборы'!$H26&amp;"}","")</f>
        <v>#N/A</v>
      </c>
      <c r="B4646" t="e">
        <f ca="1">IF('Восьмипредметные наборы'!$I26 &gt;=Параметры!$A$2,"{"&amp;'Восьмипредметные наборы'!$D26&amp;"}","")</f>
        <v>#N/A</v>
      </c>
      <c r="C4646" t="e">
        <f ca="1">'Восьмипредметные наборы'!$I26/COUNT('Список покупок'!$A$2:$A$31)</f>
        <v>#N/A</v>
      </c>
      <c r="D4646" t="e">
        <f ca="1">'Восьмипредметные наборы'!$I26/INDIRECT(ADDRESS(MATCH(A4646,Таблицы!$AU$3:$AU$122)+1,8,,,Таблицы!$AU$1))</f>
        <v>#N/A</v>
      </c>
      <c r="E4646" s="5" t="e">
        <f t="shared" ca="1" si="72"/>
        <v>#N/A</v>
      </c>
    </row>
    <row r="4647" spans="1:5" hidden="1" x14ac:dyDescent="0.3">
      <c r="A4647" t="e">
        <f ca="1">IF('Восьмипредметные наборы'!$I27 &gt;=Параметры!$A$2,"{"&amp;'Восьмипредметные наборы'!$A27&amp;", "&amp;'Восьмипредметные наборы'!$B27&amp;", "&amp;'Восьмипредметные наборы'!$C27&amp;", "&amp;'Восьмипредметные наборы'!$E27&amp;", "&amp;'Восьмипредметные наборы'!$F27&amp;", "&amp;'Восьмипредметные наборы'!$G27&amp;", "&amp;'Восьмипредметные наборы'!$H27&amp;"}","")</f>
        <v>#N/A</v>
      </c>
      <c r="B4647" t="e">
        <f ca="1">IF('Восьмипредметные наборы'!$I27 &gt;=Параметры!$A$2,"{"&amp;'Восьмипредметные наборы'!$D27&amp;"}","")</f>
        <v>#N/A</v>
      </c>
      <c r="C4647" t="e">
        <f ca="1">'Восьмипредметные наборы'!$I27/COUNT('Список покупок'!$A$2:$A$31)</f>
        <v>#N/A</v>
      </c>
      <c r="D4647" t="e">
        <f ca="1">'Восьмипредметные наборы'!$I27/INDIRECT(ADDRESS(MATCH(A4647,Таблицы!$AU$3:$AU$122)+1,8,,,Таблицы!$AU$1))</f>
        <v>#N/A</v>
      </c>
      <c r="E4647" s="5" t="e">
        <f t="shared" ca="1" si="72"/>
        <v>#N/A</v>
      </c>
    </row>
    <row r="4648" spans="1:5" hidden="1" x14ac:dyDescent="0.3">
      <c r="A4648" t="e">
        <f ca="1">IF('Восьмипредметные наборы'!$I28 &gt;=Параметры!$A$2,"{"&amp;'Восьмипредметные наборы'!$A28&amp;", "&amp;'Восьмипредметные наборы'!$B28&amp;", "&amp;'Восьмипредметные наборы'!$C28&amp;", "&amp;'Восьмипредметные наборы'!$E28&amp;", "&amp;'Восьмипредметные наборы'!$F28&amp;", "&amp;'Восьмипредметные наборы'!$G28&amp;", "&amp;'Восьмипредметные наборы'!$H28&amp;"}","")</f>
        <v>#N/A</v>
      </c>
      <c r="B4648" t="e">
        <f ca="1">IF('Восьмипредметные наборы'!$I28 &gt;=Параметры!$A$2,"{"&amp;'Восьмипредметные наборы'!$D28&amp;"}","")</f>
        <v>#N/A</v>
      </c>
      <c r="C4648" t="e">
        <f ca="1">'Восьмипредметные наборы'!$I28/COUNT('Список покупок'!$A$2:$A$31)</f>
        <v>#N/A</v>
      </c>
      <c r="D4648" t="e">
        <f ca="1">'Восьмипредметные наборы'!$I28/INDIRECT(ADDRESS(MATCH(A4648,Таблицы!$AU$3:$AU$122)+1,8,,,Таблицы!$AU$1))</f>
        <v>#N/A</v>
      </c>
      <c r="E4648" s="5" t="e">
        <f t="shared" ca="1" si="72"/>
        <v>#N/A</v>
      </c>
    </row>
    <row r="4649" spans="1:5" hidden="1" x14ac:dyDescent="0.3">
      <c r="A4649" t="e">
        <f ca="1">IF('Восьмипредметные наборы'!$I29 &gt;=Параметры!$A$2,"{"&amp;'Восьмипредметные наборы'!$A29&amp;", "&amp;'Восьмипредметные наборы'!$B29&amp;", "&amp;'Восьмипредметные наборы'!$C29&amp;", "&amp;'Восьмипредметные наборы'!$E29&amp;", "&amp;'Восьмипредметные наборы'!$F29&amp;", "&amp;'Восьмипредметные наборы'!$G29&amp;", "&amp;'Восьмипредметные наборы'!$H29&amp;"}","")</f>
        <v>#N/A</v>
      </c>
      <c r="B4649" t="e">
        <f ca="1">IF('Восьмипредметные наборы'!$I29 &gt;=Параметры!$A$2,"{"&amp;'Восьмипредметные наборы'!$D29&amp;"}","")</f>
        <v>#N/A</v>
      </c>
      <c r="C4649" t="e">
        <f ca="1">'Восьмипредметные наборы'!$I29/COUNT('Список покупок'!$A$2:$A$31)</f>
        <v>#N/A</v>
      </c>
      <c r="D4649" t="e">
        <f ca="1">'Восьмипредметные наборы'!$I29/INDIRECT(ADDRESS(MATCH(A4649,Таблицы!$AU$3:$AU$122)+1,8,,,Таблицы!$AU$1))</f>
        <v>#N/A</v>
      </c>
      <c r="E4649" s="5" t="e">
        <f t="shared" ca="1" si="72"/>
        <v>#N/A</v>
      </c>
    </row>
    <row r="4650" spans="1:5" hidden="1" x14ac:dyDescent="0.3">
      <c r="A4650" t="e">
        <f ca="1">IF('Восьмипредметные наборы'!$I30 &gt;=Параметры!$A$2,"{"&amp;'Восьмипредметные наборы'!$A30&amp;", "&amp;'Восьмипредметные наборы'!$B30&amp;", "&amp;'Восьмипредметные наборы'!$C30&amp;", "&amp;'Восьмипредметные наборы'!$E30&amp;", "&amp;'Восьмипредметные наборы'!$F30&amp;", "&amp;'Восьмипредметные наборы'!$G30&amp;", "&amp;'Восьмипредметные наборы'!$H30&amp;"}","")</f>
        <v>#N/A</v>
      </c>
      <c r="B4650" t="e">
        <f ca="1">IF('Восьмипредметные наборы'!$I30 &gt;=Параметры!$A$2,"{"&amp;'Восьмипредметные наборы'!$D30&amp;"}","")</f>
        <v>#N/A</v>
      </c>
      <c r="C4650" t="e">
        <f ca="1">'Восьмипредметные наборы'!$I30/COUNT('Список покупок'!$A$2:$A$31)</f>
        <v>#N/A</v>
      </c>
      <c r="D4650" t="e">
        <f ca="1">'Восьмипредметные наборы'!$I30/INDIRECT(ADDRESS(MATCH(A4650,Таблицы!$AU$3:$AU$122)+1,8,,,Таблицы!$AU$1))</f>
        <v>#N/A</v>
      </c>
      <c r="E4650" s="5" t="e">
        <f t="shared" ca="1" si="72"/>
        <v>#N/A</v>
      </c>
    </row>
    <row r="4651" spans="1:5" hidden="1" x14ac:dyDescent="0.3">
      <c r="A4651" t="e">
        <f ca="1">IF('Восьмипредметные наборы'!$I31 &gt;=Параметры!$A$2,"{"&amp;'Восьмипредметные наборы'!$A31&amp;", "&amp;'Восьмипредметные наборы'!$B31&amp;", "&amp;'Восьмипредметные наборы'!$C31&amp;", "&amp;'Восьмипредметные наборы'!$E31&amp;", "&amp;'Восьмипредметные наборы'!$F31&amp;", "&amp;'Восьмипредметные наборы'!$G31&amp;", "&amp;'Восьмипредметные наборы'!$H31&amp;"}","")</f>
        <v>#N/A</v>
      </c>
      <c r="B4651" t="e">
        <f ca="1">IF('Восьмипредметные наборы'!$I31 &gt;=Параметры!$A$2,"{"&amp;'Восьмипредметные наборы'!$D31&amp;"}","")</f>
        <v>#N/A</v>
      </c>
      <c r="C4651" t="e">
        <f ca="1">'Восьмипредметные наборы'!$I31/COUNT('Список покупок'!$A$2:$A$31)</f>
        <v>#N/A</v>
      </c>
      <c r="D4651" t="e">
        <f ca="1">'Восьмипредметные наборы'!$I31/INDIRECT(ADDRESS(MATCH(A4651,Таблицы!$AU$3:$AU$122)+1,8,,,Таблицы!$AU$1))</f>
        <v>#N/A</v>
      </c>
      <c r="E4651" s="5" t="e">
        <f t="shared" ca="1" si="72"/>
        <v>#N/A</v>
      </c>
    </row>
    <row r="4652" spans="1:5" hidden="1" x14ac:dyDescent="0.3">
      <c r="A4652" t="e">
        <f ca="1">IF('Восьмипредметные наборы'!$I32 &gt;=Параметры!$A$2,"{"&amp;'Восьмипредметные наборы'!$A32&amp;", "&amp;'Восьмипредметные наборы'!$B32&amp;", "&amp;'Восьмипредметные наборы'!$C32&amp;", "&amp;'Восьмипредметные наборы'!$E32&amp;", "&amp;'Восьмипредметные наборы'!$F32&amp;", "&amp;'Восьмипредметные наборы'!$G32&amp;", "&amp;'Восьмипредметные наборы'!$H32&amp;"}","")</f>
        <v>#N/A</v>
      </c>
      <c r="B4652" t="e">
        <f ca="1">IF('Восьмипредметные наборы'!$I32 &gt;=Параметры!$A$2,"{"&amp;'Восьмипредметные наборы'!$D32&amp;"}","")</f>
        <v>#N/A</v>
      </c>
      <c r="C4652" t="e">
        <f ca="1">'Восьмипредметные наборы'!$I32/COUNT('Список покупок'!$A$2:$A$31)</f>
        <v>#N/A</v>
      </c>
      <c r="D4652" t="e">
        <f ca="1">'Восьмипредметные наборы'!$I32/INDIRECT(ADDRESS(MATCH(A4652,Таблицы!$AU$3:$AU$122)+1,8,,,Таблицы!$AU$1))</f>
        <v>#N/A</v>
      </c>
      <c r="E4652" s="5" t="e">
        <f t="shared" ca="1" si="72"/>
        <v>#N/A</v>
      </c>
    </row>
    <row r="4653" spans="1:5" hidden="1" x14ac:dyDescent="0.3">
      <c r="A4653" t="e">
        <f ca="1">IF('Восьмипредметные наборы'!$I33 &gt;=Параметры!$A$2,"{"&amp;'Восьмипредметные наборы'!$A33&amp;", "&amp;'Восьмипредметные наборы'!$B33&amp;", "&amp;'Восьмипредметные наборы'!$C33&amp;", "&amp;'Восьмипредметные наборы'!$E33&amp;", "&amp;'Восьмипредметные наборы'!$F33&amp;", "&amp;'Восьмипредметные наборы'!$G33&amp;", "&amp;'Восьмипредметные наборы'!$H33&amp;"}","")</f>
        <v>#N/A</v>
      </c>
      <c r="B4653" t="e">
        <f ca="1">IF('Восьмипредметные наборы'!$I33 &gt;=Параметры!$A$2,"{"&amp;'Восьмипредметные наборы'!$D33&amp;"}","")</f>
        <v>#N/A</v>
      </c>
      <c r="C4653" t="e">
        <f ca="1">'Восьмипредметные наборы'!$I33/COUNT('Список покупок'!$A$2:$A$31)</f>
        <v>#N/A</v>
      </c>
      <c r="D4653" t="e">
        <f ca="1">'Восьмипредметные наборы'!$I33/INDIRECT(ADDRESS(MATCH(A4653,Таблицы!$AU$3:$AU$122)+1,8,,,Таблицы!$AU$1))</f>
        <v>#N/A</v>
      </c>
      <c r="E4653" s="5" t="e">
        <f t="shared" ca="1" si="72"/>
        <v>#N/A</v>
      </c>
    </row>
    <row r="4654" spans="1:5" hidden="1" x14ac:dyDescent="0.3">
      <c r="A4654" t="e">
        <f ca="1">IF('Восьмипредметные наборы'!$I34 &gt;=Параметры!$A$2,"{"&amp;'Восьмипредметные наборы'!$A34&amp;", "&amp;'Восьмипредметные наборы'!$B34&amp;", "&amp;'Восьмипредметные наборы'!$C34&amp;", "&amp;'Восьмипредметные наборы'!$E34&amp;", "&amp;'Восьмипредметные наборы'!$F34&amp;", "&amp;'Восьмипредметные наборы'!$G34&amp;", "&amp;'Восьмипредметные наборы'!$H34&amp;"}","")</f>
        <v>#N/A</v>
      </c>
      <c r="B4654" t="e">
        <f ca="1">IF('Восьмипредметные наборы'!$I34 &gt;=Параметры!$A$2,"{"&amp;'Восьмипредметные наборы'!$D34&amp;"}","")</f>
        <v>#N/A</v>
      </c>
      <c r="C4654" t="e">
        <f ca="1">'Восьмипредметные наборы'!$I34/COUNT('Список покупок'!$A$2:$A$31)</f>
        <v>#N/A</v>
      </c>
      <c r="D4654" t="e">
        <f ca="1">'Восьмипредметные наборы'!$I34/INDIRECT(ADDRESS(MATCH(A4654,Таблицы!$AU$3:$AU$122)+1,8,,,Таблицы!$AU$1))</f>
        <v>#N/A</v>
      </c>
      <c r="E4654" s="5" t="e">
        <f t="shared" ca="1" si="72"/>
        <v>#N/A</v>
      </c>
    </row>
    <row r="4655" spans="1:5" hidden="1" x14ac:dyDescent="0.3">
      <c r="A4655" t="e">
        <f ca="1">IF('Восьмипредметные наборы'!$I35 &gt;=Параметры!$A$2,"{"&amp;'Восьмипредметные наборы'!$A35&amp;", "&amp;'Восьмипредметные наборы'!$B35&amp;", "&amp;'Восьмипредметные наборы'!$C35&amp;", "&amp;'Восьмипредметные наборы'!$E35&amp;", "&amp;'Восьмипредметные наборы'!$F35&amp;", "&amp;'Восьмипредметные наборы'!$G35&amp;", "&amp;'Восьмипредметные наборы'!$H35&amp;"}","")</f>
        <v>#N/A</v>
      </c>
      <c r="B4655" t="e">
        <f ca="1">IF('Восьмипредметные наборы'!$I35 &gt;=Параметры!$A$2,"{"&amp;'Восьмипредметные наборы'!$D35&amp;"}","")</f>
        <v>#N/A</v>
      </c>
      <c r="C4655" t="e">
        <f ca="1">'Восьмипредметные наборы'!$I35/COUNT('Список покупок'!$A$2:$A$31)</f>
        <v>#N/A</v>
      </c>
      <c r="D4655" t="e">
        <f ca="1">'Восьмипредметные наборы'!$I35/INDIRECT(ADDRESS(MATCH(A4655,Таблицы!$AU$3:$AU$122)+1,8,,,Таблицы!$AU$1))</f>
        <v>#N/A</v>
      </c>
      <c r="E4655" s="5" t="e">
        <f t="shared" ca="1" si="72"/>
        <v>#N/A</v>
      </c>
    </row>
    <row r="4656" spans="1:5" hidden="1" x14ac:dyDescent="0.3">
      <c r="A4656" t="e">
        <f ca="1">IF('Восьмипредметные наборы'!$I36 &gt;=Параметры!$A$2,"{"&amp;'Восьмипредметные наборы'!$A36&amp;", "&amp;'Восьмипредметные наборы'!$B36&amp;", "&amp;'Восьмипредметные наборы'!$C36&amp;", "&amp;'Восьмипредметные наборы'!$E36&amp;", "&amp;'Восьмипредметные наборы'!$F36&amp;", "&amp;'Восьмипредметные наборы'!$G36&amp;", "&amp;'Восьмипредметные наборы'!$H36&amp;"}","")</f>
        <v>#N/A</v>
      </c>
      <c r="B4656" t="e">
        <f ca="1">IF('Восьмипредметные наборы'!$I36 &gt;=Параметры!$A$2,"{"&amp;'Восьмипредметные наборы'!$D36&amp;"}","")</f>
        <v>#N/A</v>
      </c>
      <c r="C4656" t="e">
        <f ca="1">'Восьмипредметные наборы'!$I36/COUNT('Список покупок'!$A$2:$A$31)</f>
        <v>#N/A</v>
      </c>
      <c r="D4656" t="e">
        <f ca="1">'Восьмипредметные наборы'!$I36/INDIRECT(ADDRESS(MATCH(A4656,Таблицы!$AU$3:$AU$122)+1,8,,,Таблицы!$AU$1))</f>
        <v>#N/A</v>
      </c>
      <c r="E4656" s="5" t="e">
        <f t="shared" ca="1" si="72"/>
        <v>#N/A</v>
      </c>
    </row>
    <row r="4657" spans="1:5" hidden="1" x14ac:dyDescent="0.3">
      <c r="A4657" t="e">
        <f ca="1">IF('Восьмипредметные наборы'!$I37 &gt;=Параметры!$A$2,"{"&amp;'Восьмипредметные наборы'!$A37&amp;", "&amp;'Восьмипредметные наборы'!$B37&amp;", "&amp;'Восьмипредметные наборы'!$C37&amp;", "&amp;'Восьмипредметные наборы'!$E37&amp;", "&amp;'Восьмипредметные наборы'!$F37&amp;", "&amp;'Восьмипредметные наборы'!$G37&amp;", "&amp;'Восьмипредметные наборы'!$H37&amp;"}","")</f>
        <v>#N/A</v>
      </c>
      <c r="B4657" t="e">
        <f ca="1">IF('Восьмипредметные наборы'!$I37 &gt;=Параметры!$A$2,"{"&amp;'Восьмипредметные наборы'!$D37&amp;"}","")</f>
        <v>#N/A</v>
      </c>
      <c r="C4657" t="e">
        <f ca="1">'Восьмипредметные наборы'!$I37/COUNT('Список покупок'!$A$2:$A$31)</f>
        <v>#N/A</v>
      </c>
      <c r="D4657" t="e">
        <f ca="1">'Восьмипредметные наборы'!$I37/INDIRECT(ADDRESS(MATCH(A4657,Таблицы!$AU$3:$AU$122)+1,8,,,Таблицы!$AU$1))</f>
        <v>#N/A</v>
      </c>
      <c r="E4657" s="5" t="e">
        <f t="shared" ca="1" si="72"/>
        <v>#N/A</v>
      </c>
    </row>
    <row r="4658" spans="1:5" hidden="1" x14ac:dyDescent="0.3">
      <c r="A4658" t="e">
        <f ca="1">IF('Восьмипредметные наборы'!$I38 &gt;=Параметры!$A$2,"{"&amp;'Восьмипредметные наборы'!$A38&amp;", "&amp;'Восьмипредметные наборы'!$B38&amp;", "&amp;'Восьмипредметные наборы'!$C38&amp;", "&amp;'Восьмипредметные наборы'!$E38&amp;", "&amp;'Восьмипредметные наборы'!$F38&amp;", "&amp;'Восьмипредметные наборы'!$G38&amp;", "&amp;'Восьмипредметные наборы'!$H38&amp;"}","")</f>
        <v>#N/A</v>
      </c>
      <c r="B4658" t="e">
        <f ca="1">IF('Восьмипредметные наборы'!$I38 &gt;=Параметры!$A$2,"{"&amp;'Восьмипредметные наборы'!$D38&amp;"}","")</f>
        <v>#N/A</v>
      </c>
      <c r="C4658" t="e">
        <f ca="1">'Восьмипредметные наборы'!$I38/COUNT('Список покупок'!$A$2:$A$31)</f>
        <v>#N/A</v>
      </c>
      <c r="D4658" t="e">
        <f ca="1">'Восьмипредметные наборы'!$I38/INDIRECT(ADDRESS(MATCH(A4658,Таблицы!$AU$3:$AU$122)+1,8,,,Таблицы!$AU$1))</f>
        <v>#N/A</v>
      </c>
      <c r="E4658" s="5" t="e">
        <f t="shared" ca="1" si="72"/>
        <v>#N/A</v>
      </c>
    </row>
    <row r="4659" spans="1:5" hidden="1" x14ac:dyDescent="0.3">
      <c r="A4659" t="e">
        <f ca="1">IF('Восьмипредметные наборы'!$I39 &gt;=Параметры!$A$2,"{"&amp;'Восьмипредметные наборы'!$A39&amp;", "&amp;'Восьмипредметные наборы'!$B39&amp;", "&amp;'Восьмипредметные наборы'!$C39&amp;", "&amp;'Восьмипредметные наборы'!$E39&amp;", "&amp;'Восьмипредметные наборы'!$F39&amp;", "&amp;'Восьмипредметные наборы'!$G39&amp;", "&amp;'Восьмипредметные наборы'!$H39&amp;"}","")</f>
        <v>#N/A</v>
      </c>
      <c r="B4659" t="e">
        <f ca="1">IF('Восьмипредметные наборы'!$I39 &gt;=Параметры!$A$2,"{"&amp;'Восьмипредметные наборы'!$D39&amp;"}","")</f>
        <v>#N/A</v>
      </c>
      <c r="C4659" t="e">
        <f ca="1">'Восьмипредметные наборы'!$I39/COUNT('Список покупок'!$A$2:$A$31)</f>
        <v>#N/A</v>
      </c>
      <c r="D4659" t="e">
        <f ca="1">'Восьмипредметные наборы'!$I39/INDIRECT(ADDRESS(MATCH(A4659,Таблицы!$AU$3:$AU$122)+1,8,,,Таблицы!$AU$1))</f>
        <v>#N/A</v>
      </c>
      <c r="E4659" s="5" t="e">
        <f t="shared" ca="1" si="72"/>
        <v>#N/A</v>
      </c>
    </row>
    <row r="4660" spans="1:5" hidden="1" x14ac:dyDescent="0.3">
      <c r="A4660" t="e">
        <f ca="1">IF('Восьмипредметные наборы'!$I40 &gt;=Параметры!$A$2,"{"&amp;'Восьмипредметные наборы'!$A40&amp;", "&amp;'Восьмипредметные наборы'!$B40&amp;", "&amp;'Восьмипредметные наборы'!$C40&amp;", "&amp;'Восьмипредметные наборы'!$E40&amp;", "&amp;'Восьмипредметные наборы'!$F40&amp;", "&amp;'Восьмипредметные наборы'!$G40&amp;", "&amp;'Восьмипредметные наборы'!$H40&amp;"}","")</f>
        <v>#N/A</v>
      </c>
      <c r="B4660" t="e">
        <f ca="1">IF('Восьмипредметные наборы'!$I40 &gt;=Параметры!$A$2,"{"&amp;'Восьмипредметные наборы'!$D40&amp;"}","")</f>
        <v>#N/A</v>
      </c>
      <c r="C4660" t="e">
        <f ca="1">'Восьмипредметные наборы'!$I40/COUNT('Список покупок'!$A$2:$A$31)</f>
        <v>#N/A</v>
      </c>
      <c r="D4660" t="e">
        <f ca="1">'Восьмипредметные наборы'!$I40/INDIRECT(ADDRESS(MATCH(A4660,Таблицы!$AU$3:$AU$122)+1,8,,,Таблицы!$AU$1))</f>
        <v>#N/A</v>
      </c>
      <c r="E4660" s="5" t="e">
        <f t="shared" ca="1" si="72"/>
        <v>#N/A</v>
      </c>
    </row>
    <row r="4661" spans="1:5" hidden="1" x14ac:dyDescent="0.3">
      <c r="A4661" t="e">
        <f ca="1">IF('Восьмипредметные наборы'!$I41 &gt;=Параметры!$A$2,"{"&amp;'Восьмипредметные наборы'!$A41&amp;", "&amp;'Восьмипредметные наборы'!$B41&amp;", "&amp;'Восьмипредметные наборы'!$C41&amp;", "&amp;'Восьмипредметные наборы'!$E41&amp;", "&amp;'Восьмипредметные наборы'!$F41&amp;", "&amp;'Восьмипредметные наборы'!$G41&amp;", "&amp;'Восьмипредметные наборы'!$H41&amp;"}","")</f>
        <v>#N/A</v>
      </c>
      <c r="B4661" t="e">
        <f ca="1">IF('Восьмипредметные наборы'!$I41 &gt;=Параметры!$A$2,"{"&amp;'Восьмипредметные наборы'!$D41&amp;"}","")</f>
        <v>#N/A</v>
      </c>
      <c r="C4661" t="e">
        <f ca="1">'Восьмипредметные наборы'!$I41/COUNT('Список покупок'!$A$2:$A$31)</f>
        <v>#N/A</v>
      </c>
      <c r="D4661" t="e">
        <f ca="1">'Восьмипредметные наборы'!$I41/INDIRECT(ADDRESS(MATCH(A4661,Таблицы!$AU$3:$AU$122)+1,8,,,Таблицы!$AU$1))</f>
        <v>#N/A</v>
      </c>
      <c r="E4661" s="5" t="e">
        <f t="shared" ca="1" si="72"/>
        <v>#N/A</v>
      </c>
    </row>
    <row r="4662" spans="1:5" hidden="1" x14ac:dyDescent="0.3">
      <c r="A4662" t="e">
        <f ca="1">IF('Восьмипредметные наборы'!$I42 &gt;=Параметры!$A$2,"{"&amp;'Восьмипредметные наборы'!$A42&amp;", "&amp;'Восьмипредметные наборы'!$B42&amp;", "&amp;'Восьмипредметные наборы'!$C42&amp;", "&amp;'Восьмипредметные наборы'!$E42&amp;", "&amp;'Восьмипредметные наборы'!$F42&amp;", "&amp;'Восьмипредметные наборы'!$G42&amp;", "&amp;'Восьмипредметные наборы'!$H42&amp;"}","")</f>
        <v>#N/A</v>
      </c>
      <c r="B4662" t="e">
        <f ca="1">IF('Восьмипредметные наборы'!$I42 &gt;=Параметры!$A$2,"{"&amp;'Восьмипредметные наборы'!$D42&amp;"}","")</f>
        <v>#N/A</v>
      </c>
      <c r="C4662" t="e">
        <f ca="1">'Восьмипредметные наборы'!$I42/COUNT('Список покупок'!$A$2:$A$31)</f>
        <v>#N/A</v>
      </c>
      <c r="D4662" t="e">
        <f ca="1">'Восьмипредметные наборы'!$I42/INDIRECT(ADDRESS(MATCH(A4662,Таблицы!$AU$3:$AU$122)+1,8,,,Таблицы!$AU$1))</f>
        <v>#N/A</v>
      </c>
      <c r="E4662" s="5" t="e">
        <f t="shared" ca="1" si="72"/>
        <v>#N/A</v>
      </c>
    </row>
    <row r="4663" spans="1:5" hidden="1" x14ac:dyDescent="0.3">
      <c r="A4663" t="e">
        <f ca="1">IF('Восьмипредметные наборы'!$I43 &gt;=Параметры!$A$2,"{"&amp;'Восьмипредметные наборы'!$A43&amp;", "&amp;'Восьмипредметные наборы'!$B43&amp;", "&amp;'Восьмипредметные наборы'!$C43&amp;", "&amp;'Восьмипредметные наборы'!$E43&amp;", "&amp;'Восьмипредметные наборы'!$F43&amp;", "&amp;'Восьмипредметные наборы'!$G43&amp;", "&amp;'Восьмипредметные наборы'!$H43&amp;"}","")</f>
        <v>#N/A</v>
      </c>
      <c r="B4663" t="e">
        <f ca="1">IF('Восьмипредметные наборы'!$I43 &gt;=Параметры!$A$2,"{"&amp;'Восьмипредметные наборы'!$D43&amp;"}","")</f>
        <v>#N/A</v>
      </c>
      <c r="C4663" t="e">
        <f ca="1">'Восьмипредметные наборы'!$I43/COUNT('Список покупок'!$A$2:$A$31)</f>
        <v>#N/A</v>
      </c>
      <c r="D4663" t="e">
        <f ca="1">'Восьмипредметные наборы'!$I43/INDIRECT(ADDRESS(MATCH(A4663,Таблицы!$AU$3:$AU$122)+1,8,,,Таблицы!$AU$1))</f>
        <v>#N/A</v>
      </c>
      <c r="E4663" s="5" t="e">
        <f t="shared" ca="1" si="72"/>
        <v>#N/A</v>
      </c>
    </row>
    <row r="4664" spans="1:5" hidden="1" x14ac:dyDescent="0.3">
      <c r="A4664" t="e">
        <f ca="1">IF('Восьмипредметные наборы'!$I44 &gt;=Параметры!$A$2,"{"&amp;'Восьмипредметные наборы'!$A44&amp;", "&amp;'Восьмипредметные наборы'!$B44&amp;", "&amp;'Восьмипредметные наборы'!$C44&amp;", "&amp;'Восьмипредметные наборы'!$E44&amp;", "&amp;'Восьмипредметные наборы'!$F44&amp;", "&amp;'Восьмипредметные наборы'!$G44&amp;", "&amp;'Восьмипредметные наборы'!$H44&amp;"}","")</f>
        <v>#N/A</v>
      </c>
      <c r="B4664" t="e">
        <f ca="1">IF('Восьмипредметные наборы'!$I44 &gt;=Параметры!$A$2,"{"&amp;'Восьмипредметные наборы'!$D44&amp;"}","")</f>
        <v>#N/A</v>
      </c>
      <c r="C4664" t="e">
        <f ca="1">'Восьмипредметные наборы'!$I44/COUNT('Список покупок'!$A$2:$A$31)</f>
        <v>#N/A</v>
      </c>
      <c r="D4664" t="e">
        <f ca="1">'Восьмипредметные наборы'!$I44/INDIRECT(ADDRESS(MATCH(A4664,Таблицы!$AU$3:$AU$122)+1,8,,,Таблицы!$AU$1))</f>
        <v>#N/A</v>
      </c>
      <c r="E4664" s="5" t="e">
        <f t="shared" ca="1" si="72"/>
        <v>#N/A</v>
      </c>
    </row>
    <row r="4665" spans="1:5" hidden="1" x14ac:dyDescent="0.3">
      <c r="A4665" t="e">
        <f ca="1">IF('Восьмипредметные наборы'!$I45 &gt;=Параметры!$A$2,"{"&amp;'Восьмипредметные наборы'!$A45&amp;", "&amp;'Восьмипредметные наборы'!$B45&amp;", "&amp;'Восьмипредметные наборы'!$C45&amp;", "&amp;'Восьмипредметные наборы'!$E45&amp;", "&amp;'Восьмипредметные наборы'!$F45&amp;", "&amp;'Восьмипредметные наборы'!$G45&amp;", "&amp;'Восьмипредметные наборы'!$H45&amp;"}","")</f>
        <v>#N/A</v>
      </c>
      <c r="B4665" t="e">
        <f ca="1">IF('Восьмипредметные наборы'!$I45 &gt;=Параметры!$A$2,"{"&amp;'Восьмипредметные наборы'!$D45&amp;"}","")</f>
        <v>#N/A</v>
      </c>
      <c r="C4665" t="e">
        <f ca="1">'Восьмипредметные наборы'!$I45/COUNT('Список покупок'!$A$2:$A$31)</f>
        <v>#N/A</v>
      </c>
      <c r="D4665" t="e">
        <f ca="1">'Восьмипредметные наборы'!$I45/INDIRECT(ADDRESS(MATCH(A4665,Таблицы!$AU$3:$AU$122)+1,8,,,Таблицы!$AU$1))</f>
        <v>#N/A</v>
      </c>
      <c r="E4665" s="5" t="e">
        <f t="shared" ca="1" si="72"/>
        <v>#N/A</v>
      </c>
    </row>
    <row r="4666" spans="1:5" hidden="1" x14ac:dyDescent="0.3">
      <c r="A4666" t="e">
        <f ca="1">IF('Восьмипредметные наборы'!$I46 &gt;=Параметры!$A$2,"{"&amp;'Восьмипредметные наборы'!$A46&amp;", "&amp;'Восьмипредметные наборы'!$B46&amp;", "&amp;'Восьмипредметные наборы'!$C46&amp;", "&amp;'Восьмипредметные наборы'!$E46&amp;", "&amp;'Восьмипредметные наборы'!$F46&amp;", "&amp;'Восьмипредметные наборы'!$G46&amp;", "&amp;'Восьмипредметные наборы'!$H46&amp;"}","")</f>
        <v>#N/A</v>
      </c>
      <c r="B4666" t="e">
        <f ca="1">IF('Восьмипредметные наборы'!$I46 &gt;=Параметры!$A$2,"{"&amp;'Восьмипредметные наборы'!$D46&amp;"}","")</f>
        <v>#N/A</v>
      </c>
      <c r="C4666" t="e">
        <f ca="1">'Восьмипредметные наборы'!$I46/COUNT('Список покупок'!$A$2:$A$31)</f>
        <v>#N/A</v>
      </c>
      <c r="D4666" t="e">
        <f ca="1">'Восьмипредметные наборы'!$I46/INDIRECT(ADDRESS(MATCH(A4666,Таблицы!$AU$3:$AU$122)+1,8,,,Таблицы!$AU$1))</f>
        <v>#N/A</v>
      </c>
      <c r="E4666" s="5" t="e">
        <f t="shared" ca="1" si="72"/>
        <v>#N/A</v>
      </c>
    </row>
    <row r="4667" spans="1:5" hidden="1" x14ac:dyDescent="0.3">
      <c r="A4667" t="e">
        <f ca="1">IF('Восьмипредметные наборы'!$I2 &gt;=Параметры!$A$2,"{"&amp;'Восьмипредметные наборы'!$A2&amp;", "&amp;'Восьмипредметные наборы'!$B2&amp;", "&amp;'Восьмипредметные наборы'!$D2&amp;", "&amp;'Восьмипредметные наборы'!$E2&amp;", "&amp;'Восьмипредметные наборы'!$F2&amp;", "&amp;'Восьмипредметные наборы'!$G2&amp;", "&amp;'Восьмипредметные наборы'!$H2&amp;"}","")</f>
        <v>#N/A</v>
      </c>
      <c r="B4667" t="e">
        <f ca="1">IF('Восьмипредметные наборы'!$I2 &gt;=Параметры!$A$2,"{"&amp;'Восьмипредметные наборы'!$C2&amp;"}","")</f>
        <v>#N/A</v>
      </c>
      <c r="C4667" t="e">
        <f ca="1">'Восьмипредметные наборы'!$I2/COUNT('Список покупок'!$A$2:$A$31)</f>
        <v>#N/A</v>
      </c>
      <c r="D4667" t="e">
        <f ca="1">'Восьмипредметные наборы'!$I2/INDIRECT(ADDRESS(MATCH(A4667,Таблицы!$AU$3:$AU$122)+1,8,,,Таблицы!$AU$1))</f>
        <v>#N/A</v>
      </c>
      <c r="E4667" s="5" t="e">
        <f t="shared" ca="1" si="72"/>
        <v>#N/A</v>
      </c>
    </row>
    <row r="4668" spans="1:5" hidden="1" x14ac:dyDescent="0.3">
      <c r="A4668" t="e">
        <f ca="1">IF('Восьмипредметные наборы'!$I3 &gt;=Параметры!$A$2,"{"&amp;'Восьмипредметные наборы'!$A3&amp;", "&amp;'Восьмипредметные наборы'!$B3&amp;", "&amp;'Восьмипредметные наборы'!$D3&amp;", "&amp;'Восьмипредметные наборы'!$E3&amp;", "&amp;'Восьмипредметные наборы'!$F3&amp;", "&amp;'Восьмипредметные наборы'!$G3&amp;", "&amp;'Восьмипредметные наборы'!$H3&amp;"}","")</f>
        <v>#N/A</v>
      </c>
      <c r="B4668" t="e">
        <f ca="1">IF('Восьмипредметные наборы'!$I3 &gt;=Параметры!$A$2,"{"&amp;'Восьмипредметные наборы'!$C3&amp;"}","")</f>
        <v>#N/A</v>
      </c>
      <c r="C4668" t="e">
        <f ca="1">'Восьмипредметные наборы'!$I3/COUNT('Список покупок'!$A$2:$A$31)</f>
        <v>#N/A</v>
      </c>
      <c r="D4668" t="e">
        <f ca="1">'Восьмипредметные наборы'!$I3/INDIRECT(ADDRESS(MATCH(A4668,Таблицы!$AU$3:$AU$122)+1,8,,,Таблицы!$AU$1))</f>
        <v>#N/A</v>
      </c>
      <c r="E4668" s="5" t="e">
        <f t="shared" ca="1" si="72"/>
        <v>#N/A</v>
      </c>
    </row>
    <row r="4669" spans="1:5" hidden="1" x14ac:dyDescent="0.3">
      <c r="A4669" t="e">
        <f ca="1">IF('Восьмипредметные наборы'!$I4 &gt;=Параметры!$A$2,"{"&amp;'Восьмипредметные наборы'!$A4&amp;", "&amp;'Восьмипредметные наборы'!$B4&amp;", "&amp;'Восьмипредметные наборы'!$D4&amp;", "&amp;'Восьмипредметные наборы'!$E4&amp;", "&amp;'Восьмипредметные наборы'!$F4&amp;", "&amp;'Восьмипредметные наборы'!$G4&amp;", "&amp;'Восьмипредметные наборы'!$H4&amp;"}","")</f>
        <v>#N/A</v>
      </c>
      <c r="B4669" t="e">
        <f ca="1">IF('Восьмипредметные наборы'!$I4 &gt;=Параметры!$A$2,"{"&amp;'Восьмипредметные наборы'!$C4&amp;"}","")</f>
        <v>#N/A</v>
      </c>
      <c r="C4669" t="e">
        <f ca="1">'Восьмипредметные наборы'!$I4/COUNT('Список покупок'!$A$2:$A$31)</f>
        <v>#N/A</v>
      </c>
      <c r="D4669" t="e">
        <f ca="1">'Восьмипредметные наборы'!$I4/INDIRECT(ADDRESS(MATCH(A4669,Таблицы!$AU$3:$AU$122)+1,8,,,Таблицы!$AU$1))</f>
        <v>#N/A</v>
      </c>
      <c r="E4669" s="5" t="e">
        <f t="shared" ca="1" si="72"/>
        <v>#N/A</v>
      </c>
    </row>
    <row r="4670" spans="1:5" hidden="1" x14ac:dyDescent="0.3">
      <c r="A4670" t="e">
        <f ca="1">IF('Восьмипредметные наборы'!$I5 &gt;=Параметры!$A$2,"{"&amp;'Восьмипредметные наборы'!$A5&amp;", "&amp;'Восьмипредметные наборы'!$B5&amp;", "&amp;'Восьмипредметные наборы'!$D5&amp;", "&amp;'Восьмипредметные наборы'!$E5&amp;", "&amp;'Восьмипредметные наборы'!$F5&amp;", "&amp;'Восьмипредметные наборы'!$G5&amp;", "&amp;'Восьмипредметные наборы'!$H5&amp;"}","")</f>
        <v>#N/A</v>
      </c>
      <c r="B4670" t="e">
        <f ca="1">IF('Восьмипредметные наборы'!$I5 &gt;=Параметры!$A$2,"{"&amp;'Восьмипредметные наборы'!$C5&amp;"}","")</f>
        <v>#N/A</v>
      </c>
      <c r="C4670" t="e">
        <f ca="1">'Восьмипредметные наборы'!$I5/COUNT('Список покупок'!$A$2:$A$31)</f>
        <v>#N/A</v>
      </c>
      <c r="D4670" t="e">
        <f ca="1">'Восьмипредметные наборы'!$I5/INDIRECT(ADDRESS(MATCH(A4670,Таблицы!$AU$3:$AU$122)+1,8,,,Таблицы!$AU$1))</f>
        <v>#N/A</v>
      </c>
      <c r="E4670" s="5" t="e">
        <f t="shared" ca="1" si="72"/>
        <v>#N/A</v>
      </c>
    </row>
    <row r="4671" spans="1:5" hidden="1" x14ac:dyDescent="0.3">
      <c r="A4671" t="e">
        <f ca="1">IF('Восьмипредметные наборы'!$I6 &gt;=Параметры!$A$2,"{"&amp;'Восьмипредметные наборы'!$A6&amp;", "&amp;'Восьмипредметные наборы'!$B6&amp;", "&amp;'Восьмипредметные наборы'!$D6&amp;", "&amp;'Восьмипредметные наборы'!$E6&amp;", "&amp;'Восьмипредметные наборы'!$F6&amp;", "&amp;'Восьмипредметные наборы'!$G6&amp;", "&amp;'Восьмипредметные наборы'!$H6&amp;"}","")</f>
        <v>#N/A</v>
      </c>
      <c r="B4671" t="e">
        <f ca="1">IF('Восьмипредметные наборы'!$I6 &gt;=Параметры!$A$2,"{"&amp;'Восьмипредметные наборы'!$C6&amp;"}","")</f>
        <v>#N/A</v>
      </c>
      <c r="C4671" t="e">
        <f ca="1">'Восьмипредметные наборы'!$I6/COUNT('Список покупок'!$A$2:$A$31)</f>
        <v>#N/A</v>
      </c>
      <c r="D4671" t="e">
        <f ca="1">'Восьмипредметные наборы'!$I6/INDIRECT(ADDRESS(MATCH(A4671,Таблицы!$AU$3:$AU$122)+1,8,,,Таблицы!$AU$1))</f>
        <v>#N/A</v>
      </c>
      <c r="E4671" s="5" t="e">
        <f t="shared" ca="1" si="72"/>
        <v>#N/A</v>
      </c>
    </row>
    <row r="4672" spans="1:5" hidden="1" x14ac:dyDescent="0.3">
      <c r="A4672" t="e">
        <f ca="1">IF('Восьмипредметные наборы'!$I7 &gt;=Параметры!$A$2,"{"&amp;'Восьмипредметные наборы'!$A7&amp;", "&amp;'Восьмипредметные наборы'!$B7&amp;", "&amp;'Восьмипредметные наборы'!$D7&amp;", "&amp;'Восьмипредметные наборы'!$E7&amp;", "&amp;'Восьмипредметные наборы'!$F7&amp;", "&amp;'Восьмипредметные наборы'!$G7&amp;", "&amp;'Восьмипредметные наборы'!$H7&amp;"}","")</f>
        <v>#N/A</v>
      </c>
      <c r="B4672" t="e">
        <f ca="1">IF('Восьмипредметные наборы'!$I7 &gt;=Параметры!$A$2,"{"&amp;'Восьмипредметные наборы'!$C7&amp;"}","")</f>
        <v>#N/A</v>
      </c>
      <c r="C4672" t="e">
        <f ca="1">'Восьмипредметные наборы'!$I7/COUNT('Список покупок'!$A$2:$A$31)</f>
        <v>#N/A</v>
      </c>
      <c r="D4672" t="e">
        <f ca="1">'Восьмипредметные наборы'!$I7/INDIRECT(ADDRESS(MATCH(A4672,Таблицы!$AU$3:$AU$122)+1,8,,,Таблицы!$AU$1))</f>
        <v>#N/A</v>
      </c>
      <c r="E4672" s="5" t="e">
        <f t="shared" ca="1" si="72"/>
        <v>#N/A</v>
      </c>
    </row>
    <row r="4673" spans="1:5" hidden="1" x14ac:dyDescent="0.3">
      <c r="A4673" t="e">
        <f ca="1">IF('Восьмипредметные наборы'!$I8 &gt;=Параметры!$A$2,"{"&amp;'Восьмипредметные наборы'!$A8&amp;", "&amp;'Восьмипредметные наборы'!$B8&amp;", "&amp;'Восьмипредметные наборы'!$D8&amp;", "&amp;'Восьмипредметные наборы'!$E8&amp;", "&amp;'Восьмипредметные наборы'!$F8&amp;", "&amp;'Восьмипредметные наборы'!$G8&amp;", "&amp;'Восьмипредметные наборы'!$H8&amp;"}","")</f>
        <v>#N/A</v>
      </c>
      <c r="B4673" t="e">
        <f ca="1">IF('Восьмипредметные наборы'!$I8 &gt;=Параметры!$A$2,"{"&amp;'Восьмипредметные наборы'!$C8&amp;"}","")</f>
        <v>#N/A</v>
      </c>
      <c r="C4673" t="e">
        <f ca="1">'Восьмипредметные наборы'!$I8/COUNT('Список покупок'!$A$2:$A$31)</f>
        <v>#N/A</v>
      </c>
      <c r="D4673" t="e">
        <f ca="1">'Восьмипредметные наборы'!$I8/INDIRECT(ADDRESS(MATCH(A4673,Таблицы!$AU$3:$AU$122)+1,8,,,Таблицы!$AU$1))</f>
        <v>#N/A</v>
      </c>
      <c r="E4673" s="5" t="e">
        <f t="shared" ca="1" si="72"/>
        <v>#N/A</v>
      </c>
    </row>
    <row r="4674" spans="1:5" hidden="1" x14ac:dyDescent="0.3">
      <c r="A4674" t="e">
        <f ca="1">IF('Восьмипредметные наборы'!$I9 &gt;=Параметры!$A$2,"{"&amp;'Восьмипредметные наборы'!$A9&amp;", "&amp;'Восьмипредметные наборы'!$B9&amp;", "&amp;'Восьмипредметные наборы'!$D9&amp;", "&amp;'Восьмипредметные наборы'!$E9&amp;", "&amp;'Восьмипредметные наборы'!$F9&amp;", "&amp;'Восьмипредметные наборы'!$G9&amp;", "&amp;'Восьмипредметные наборы'!$H9&amp;"}","")</f>
        <v>#N/A</v>
      </c>
      <c r="B4674" t="e">
        <f ca="1">IF('Восьмипредметные наборы'!$I9 &gt;=Параметры!$A$2,"{"&amp;'Восьмипредметные наборы'!$C9&amp;"}","")</f>
        <v>#N/A</v>
      </c>
      <c r="C4674" t="e">
        <f ca="1">'Восьмипредметные наборы'!$I9/COUNT('Список покупок'!$A$2:$A$31)</f>
        <v>#N/A</v>
      </c>
      <c r="D4674" t="e">
        <f ca="1">'Восьмипредметные наборы'!$I9/INDIRECT(ADDRESS(MATCH(A4674,Таблицы!$AU$3:$AU$122)+1,8,,,Таблицы!$AU$1))</f>
        <v>#N/A</v>
      </c>
      <c r="E4674" s="5" t="e">
        <f t="shared" ca="1" si="72"/>
        <v>#N/A</v>
      </c>
    </row>
    <row r="4675" spans="1:5" hidden="1" x14ac:dyDescent="0.3">
      <c r="A4675" t="e">
        <f ca="1">IF('Восьмипредметные наборы'!$I10 &gt;=Параметры!$A$2,"{"&amp;'Восьмипредметные наборы'!$A10&amp;", "&amp;'Восьмипредметные наборы'!$B10&amp;", "&amp;'Восьмипредметные наборы'!$D10&amp;", "&amp;'Восьмипредметные наборы'!$E10&amp;", "&amp;'Восьмипредметные наборы'!$F10&amp;", "&amp;'Восьмипредметные наборы'!$G10&amp;", "&amp;'Восьмипредметные наборы'!$H10&amp;"}","")</f>
        <v>#N/A</v>
      </c>
      <c r="B4675" t="e">
        <f ca="1">IF('Восьмипредметные наборы'!$I10 &gt;=Параметры!$A$2,"{"&amp;'Восьмипредметные наборы'!$C10&amp;"}","")</f>
        <v>#N/A</v>
      </c>
      <c r="C4675" t="e">
        <f ca="1">'Восьмипредметные наборы'!$I10/COUNT('Список покупок'!$A$2:$A$31)</f>
        <v>#N/A</v>
      </c>
      <c r="D4675" t="e">
        <f ca="1">'Восьмипредметные наборы'!$I10/INDIRECT(ADDRESS(MATCH(A4675,Таблицы!$AU$3:$AU$122)+1,8,,,Таблицы!$AU$1))</f>
        <v>#N/A</v>
      </c>
      <c r="E4675" s="5" t="e">
        <f t="shared" ca="1" si="72"/>
        <v>#N/A</v>
      </c>
    </row>
    <row r="4676" spans="1:5" hidden="1" x14ac:dyDescent="0.3">
      <c r="A4676" t="e">
        <f ca="1">IF('Восьмипредметные наборы'!$I11 &gt;=Параметры!$A$2,"{"&amp;'Восьмипредметные наборы'!$A11&amp;", "&amp;'Восьмипредметные наборы'!$B11&amp;", "&amp;'Восьмипредметные наборы'!$D11&amp;", "&amp;'Восьмипредметные наборы'!$E11&amp;", "&amp;'Восьмипредметные наборы'!$F11&amp;", "&amp;'Восьмипредметные наборы'!$G11&amp;", "&amp;'Восьмипредметные наборы'!$H11&amp;"}","")</f>
        <v>#N/A</v>
      </c>
      <c r="B4676" t="e">
        <f ca="1">IF('Восьмипредметные наборы'!$I11 &gt;=Параметры!$A$2,"{"&amp;'Восьмипредметные наборы'!$C11&amp;"}","")</f>
        <v>#N/A</v>
      </c>
      <c r="C4676" t="e">
        <f ca="1">'Восьмипредметные наборы'!$I11/COUNT('Список покупок'!$A$2:$A$31)</f>
        <v>#N/A</v>
      </c>
      <c r="D4676" t="e">
        <f ca="1">'Восьмипредметные наборы'!$I11/INDIRECT(ADDRESS(MATCH(A4676,Таблицы!$AU$3:$AU$122)+1,8,,,Таблицы!$AU$1))</f>
        <v>#N/A</v>
      </c>
      <c r="E4676" s="5" t="e">
        <f t="shared" ca="1" si="72"/>
        <v>#N/A</v>
      </c>
    </row>
    <row r="4677" spans="1:5" hidden="1" x14ac:dyDescent="0.3">
      <c r="A4677" t="e">
        <f ca="1">IF('Восьмипредметные наборы'!$I12 &gt;=Параметры!$A$2,"{"&amp;'Восьмипредметные наборы'!$A12&amp;", "&amp;'Восьмипредметные наборы'!$B12&amp;", "&amp;'Восьмипредметные наборы'!$D12&amp;", "&amp;'Восьмипредметные наборы'!$E12&amp;", "&amp;'Восьмипредметные наборы'!$F12&amp;", "&amp;'Восьмипредметные наборы'!$G12&amp;", "&amp;'Восьмипредметные наборы'!$H12&amp;"}","")</f>
        <v>#N/A</v>
      </c>
      <c r="B4677" t="e">
        <f ca="1">IF('Восьмипредметные наборы'!$I12 &gt;=Параметры!$A$2,"{"&amp;'Восьмипредметные наборы'!$C12&amp;"}","")</f>
        <v>#N/A</v>
      </c>
      <c r="C4677" t="e">
        <f ca="1">'Восьмипредметные наборы'!$I12/COUNT('Список покупок'!$A$2:$A$31)</f>
        <v>#N/A</v>
      </c>
      <c r="D4677" t="e">
        <f ca="1">'Восьмипредметные наборы'!$I12/INDIRECT(ADDRESS(MATCH(A4677,Таблицы!$AU$3:$AU$122)+1,8,,,Таблицы!$AU$1))</f>
        <v>#N/A</v>
      </c>
      <c r="E4677" s="5" t="e">
        <f t="shared" ref="E4677:E4740" ca="1" si="73">C4677*D4677</f>
        <v>#N/A</v>
      </c>
    </row>
    <row r="4678" spans="1:5" hidden="1" x14ac:dyDescent="0.3">
      <c r="A4678" t="e">
        <f ca="1">IF('Восьмипредметные наборы'!$I13 &gt;=Параметры!$A$2,"{"&amp;'Восьмипредметные наборы'!$A13&amp;", "&amp;'Восьмипредметные наборы'!$B13&amp;", "&amp;'Восьмипредметные наборы'!$D13&amp;", "&amp;'Восьмипредметные наборы'!$E13&amp;", "&amp;'Восьмипредметные наборы'!$F13&amp;", "&amp;'Восьмипредметные наборы'!$G13&amp;", "&amp;'Восьмипредметные наборы'!$H13&amp;"}","")</f>
        <v>#N/A</v>
      </c>
      <c r="B4678" t="e">
        <f ca="1">IF('Восьмипредметные наборы'!$I13 &gt;=Параметры!$A$2,"{"&amp;'Восьмипредметные наборы'!$C13&amp;"}","")</f>
        <v>#N/A</v>
      </c>
      <c r="C4678" t="e">
        <f ca="1">'Восьмипредметные наборы'!$I13/COUNT('Список покупок'!$A$2:$A$31)</f>
        <v>#N/A</v>
      </c>
      <c r="D4678" t="e">
        <f ca="1">'Восьмипредметные наборы'!$I13/INDIRECT(ADDRESS(MATCH(A4678,Таблицы!$AU$3:$AU$122)+1,8,,,Таблицы!$AU$1))</f>
        <v>#N/A</v>
      </c>
      <c r="E4678" s="5" t="e">
        <f t="shared" ca="1" si="73"/>
        <v>#N/A</v>
      </c>
    </row>
    <row r="4679" spans="1:5" hidden="1" x14ac:dyDescent="0.3">
      <c r="A4679" t="e">
        <f ca="1">IF('Восьмипредметные наборы'!$I14 &gt;=Параметры!$A$2,"{"&amp;'Восьмипредметные наборы'!$A14&amp;", "&amp;'Восьмипредметные наборы'!$B14&amp;", "&amp;'Восьмипредметные наборы'!$D14&amp;", "&amp;'Восьмипредметные наборы'!$E14&amp;", "&amp;'Восьмипредметные наборы'!$F14&amp;", "&amp;'Восьмипредметные наборы'!$G14&amp;", "&amp;'Восьмипредметные наборы'!$H14&amp;"}","")</f>
        <v>#N/A</v>
      </c>
      <c r="B4679" t="e">
        <f ca="1">IF('Восьмипредметные наборы'!$I14 &gt;=Параметры!$A$2,"{"&amp;'Восьмипредметные наборы'!$C14&amp;"}","")</f>
        <v>#N/A</v>
      </c>
      <c r="C4679" t="e">
        <f ca="1">'Восьмипредметные наборы'!$I14/COUNT('Список покупок'!$A$2:$A$31)</f>
        <v>#N/A</v>
      </c>
      <c r="D4679" t="e">
        <f ca="1">'Восьмипредметные наборы'!$I14/INDIRECT(ADDRESS(MATCH(A4679,Таблицы!$AU$3:$AU$122)+1,8,,,Таблицы!$AU$1))</f>
        <v>#N/A</v>
      </c>
      <c r="E4679" s="5" t="e">
        <f t="shared" ca="1" si="73"/>
        <v>#N/A</v>
      </c>
    </row>
    <row r="4680" spans="1:5" hidden="1" x14ac:dyDescent="0.3">
      <c r="A4680" t="e">
        <f ca="1">IF('Восьмипредметные наборы'!$I15 &gt;=Параметры!$A$2,"{"&amp;'Восьмипредметные наборы'!$A15&amp;", "&amp;'Восьмипредметные наборы'!$B15&amp;", "&amp;'Восьмипредметные наборы'!$D15&amp;", "&amp;'Восьмипредметные наборы'!$E15&amp;", "&amp;'Восьмипредметные наборы'!$F15&amp;", "&amp;'Восьмипредметные наборы'!$G15&amp;", "&amp;'Восьмипредметные наборы'!$H15&amp;"}","")</f>
        <v>#N/A</v>
      </c>
      <c r="B4680" t="e">
        <f ca="1">IF('Восьмипредметные наборы'!$I15 &gt;=Параметры!$A$2,"{"&amp;'Восьмипредметные наборы'!$C15&amp;"}","")</f>
        <v>#N/A</v>
      </c>
      <c r="C4680" t="e">
        <f ca="1">'Восьмипредметные наборы'!$I15/COUNT('Список покупок'!$A$2:$A$31)</f>
        <v>#N/A</v>
      </c>
      <c r="D4680" t="e">
        <f ca="1">'Восьмипредметные наборы'!$I15/INDIRECT(ADDRESS(MATCH(A4680,Таблицы!$AU$3:$AU$122)+1,8,,,Таблицы!$AU$1))</f>
        <v>#N/A</v>
      </c>
      <c r="E4680" s="5" t="e">
        <f t="shared" ca="1" si="73"/>
        <v>#N/A</v>
      </c>
    </row>
    <row r="4681" spans="1:5" hidden="1" x14ac:dyDescent="0.3">
      <c r="A4681" t="e">
        <f ca="1">IF('Восьмипредметные наборы'!$I16 &gt;=Параметры!$A$2,"{"&amp;'Восьмипредметные наборы'!$A16&amp;", "&amp;'Восьмипредметные наборы'!$B16&amp;", "&amp;'Восьмипредметные наборы'!$D16&amp;", "&amp;'Восьмипредметные наборы'!$E16&amp;", "&amp;'Восьмипредметные наборы'!$F16&amp;", "&amp;'Восьмипредметные наборы'!$G16&amp;", "&amp;'Восьмипредметные наборы'!$H16&amp;"}","")</f>
        <v>#N/A</v>
      </c>
      <c r="B4681" t="e">
        <f ca="1">IF('Восьмипредметные наборы'!$I16 &gt;=Параметры!$A$2,"{"&amp;'Восьмипредметные наборы'!$C16&amp;"}","")</f>
        <v>#N/A</v>
      </c>
      <c r="C4681" t="e">
        <f ca="1">'Восьмипредметные наборы'!$I16/COUNT('Список покупок'!$A$2:$A$31)</f>
        <v>#N/A</v>
      </c>
      <c r="D4681" t="e">
        <f ca="1">'Восьмипредметные наборы'!$I16/INDIRECT(ADDRESS(MATCH(A4681,Таблицы!$AU$3:$AU$122)+1,8,,,Таблицы!$AU$1))</f>
        <v>#N/A</v>
      </c>
      <c r="E4681" s="5" t="e">
        <f t="shared" ca="1" si="73"/>
        <v>#N/A</v>
      </c>
    </row>
    <row r="4682" spans="1:5" hidden="1" x14ac:dyDescent="0.3">
      <c r="A4682" t="e">
        <f ca="1">IF('Восьмипредметные наборы'!$I17 &gt;=Параметры!$A$2,"{"&amp;'Восьмипредметные наборы'!$A17&amp;", "&amp;'Восьмипредметные наборы'!$B17&amp;", "&amp;'Восьмипредметные наборы'!$D17&amp;", "&amp;'Восьмипредметные наборы'!$E17&amp;", "&amp;'Восьмипредметные наборы'!$F17&amp;", "&amp;'Восьмипредметные наборы'!$G17&amp;", "&amp;'Восьмипредметные наборы'!$H17&amp;"}","")</f>
        <v>#N/A</v>
      </c>
      <c r="B4682" t="e">
        <f ca="1">IF('Восьмипредметные наборы'!$I17 &gt;=Параметры!$A$2,"{"&amp;'Восьмипредметные наборы'!$C17&amp;"}","")</f>
        <v>#N/A</v>
      </c>
      <c r="C4682" t="e">
        <f ca="1">'Восьмипредметные наборы'!$I17/COUNT('Список покупок'!$A$2:$A$31)</f>
        <v>#N/A</v>
      </c>
      <c r="D4682" t="e">
        <f ca="1">'Восьмипредметные наборы'!$I17/INDIRECT(ADDRESS(MATCH(A4682,Таблицы!$AU$3:$AU$122)+1,8,,,Таблицы!$AU$1))</f>
        <v>#N/A</v>
      </c>
      <c r="E4682" s="5" t="e">
        <f t="shared" ca="1" si="73"/>
        <v>#N/A</v>
      </c>
    </row>
    <row r="4683" spans="1:5" hidden="1" x14ac:dyDescent="0.3">
      <c r="A4683" t="e">
        <f ca="1">IF('Восьмипредметные наборы'!$I18 &gt;=Параметры!$A$2,"{"&amp;'Восьмипредметные наборы'!$A18&amp;", "&amp;'Восьмипредметные наборы'!$B18&amp;", "&amp;'Восьмипредметные наборы'!$D18&amp;", "&amp;'Восьмипредметные наборы'!$E18&amp;", "&amp;'Восьмипредметные наборы'!$F18&amp;", "&amp;'Восьмипредметные наборы'!$G18&amp;", "&amp;'Восьмипредметные наборы'!$H18&amp;"}","")</f>
        <v>#N/A</v>
      </c>
      <c r="B4683" t="e">
        <f ca="1">IF('Восьмипредметные наборы'!$I18 &gt;=Параметры!$A$2,"{"&amp;'Восьмипредметные наборы'!$C18&amp;"}","")</f>
        <v>#N/A</v>
      </c>
      <c r="C4683" t="e">
        <f ca="1">'Восьмипредметные наборы'!$I18/COUNT('Список покупок'!$A$2:$A$31)</f>
        <v>#N/A</v>
      </c>
      <c r="D4683" t="e">
        <f ca="1">'Восьмипредметные наборы'!$I18/INDIRECT(ADDRESS(MATCH(A4683,Таблицы!$AU$3:$AU$122)+1,8,,,Таблицы!$AU$1))</f>
        <v>#N/A</v>
      </c>
      <c r="E4683" s="5" t="e">
        <f t="shared" ca="1" si="73"/>
        <v>#N/A</v>
      </c>
    </row>
    <row r="4684" spans="1:5" hidden="1" x14ac:dyDescent="0.3">
      <c r="A4684" t="e">
        <f ca="1">IF('Восьмипредметные наборы'!$I19 &gt;=Параметры!$A$2,"{"&amp;'Восьмипредметные наборы'!$A19&amp;", "&amp;'Восьмипредметные наборы'!$B19&amp;", "&amp;'Восьмипредметные наборы'!$D19&amp;", "&amp;'Восьмипредметные наборы'!$E19&amp;", "&amp;'Восьмипредметные наборы'!$F19&amp;", "&amp;'Восьмипредметные наборы'!$G19&amp;", "&amp;'Восьмипредметные наборы'!$H19&amp;"}","")</f>
        <v>#N/A</v>
      </c>
      <c r="B4684" t="e">
        <f ca="1">IF('Восьмипредметные наборы'!$I19 &gt;=Параметры!$A$2,"{"&amp;'Восьмипредметные наборы'!$C19&amp;"}","")</f>
        <v>#N/A</v>
      </c>
      <c r="C4684" t="e">
        <f ca="1">'Восьмипредметные наборы'!$I19/COUNT('Список покупок'!$A$2:$A$31)</f>
        <v>#N/A</v>
      </c>
      <c r="D4684" t="e">
        <f ca="1">'Восьмипредметные наборы'!$I19/INDIRECT(ADDRESS(MATCH(A4684,Таблицы!$AU$3:$AU$122)+1,8,,,Таблицы!$AU$1))</f>
        <v>#N/A</v>
      </c>
      <c r="E4684" s="5" t="e">
        <f t="shared" ca="1" si="73"/>
        <v>#N/A</v>
      </c>
    </row>
    <row r="4685" spans="1:5" hidden="1" x14ac:dyDescent="0.3">
      <c r="A4685" t="e">
        <f ca="1">IF('Восьмипредметные наборы'!$I20 &gt;=Параметры!$A$2,"{"&amp;'Восьмипредметные наборы'!$A20&amp;", "&amp;'Восьмипредметные наборы'!$B20&amp;", "&amp;'Восьмипредметные наборы'!$D20&amp;", "&amp;'Восьмипредметные наборы'!$E20&amp;", "&amp;'Восьмипредметные наборы'!$F20&amp;", "&amp;'Восьмипредметные наборы'!$G20&amp;", "&amp;'Восьмипредметные наборы'!$H20&amp;"}","")</f>
        <v>#N/A</v>
      </c>
      <c r="B4685" t="e">
        <f ca="1">IF('Восьмипредметные наборы'!$I20 &gt;=Параметры!$A$2,"{"&amp;'Восьмипредметные наборы'!$C20&amp;"}","")</f>
        <v>#N/A</v>
      </c>
      <c r="C4685" t="e">
        <f ca="1">'Восьмипредметные наборы'!$I20/COUNT('Список покупок'!$A$2:$A$31)</f>
        <v>#N/A</v>
      </c>
      <c r="D4685" t="e">
        <f ca="1">'Восьмипредметные наборы'!$I20/INDIRECT(ADDRESS(MATCH(A4685,Таблицы!$AU$3:$AU$122)+1,8,,,Таблицы!$AU$1))</f>
        <v>#N/A</v>
      </c>
      <c r="E4685" s="5" t="e">
        <f t="shared" ca="1" si="73"/>
        <v>#N/A</v>
      </c>
    </row>
    <row r="4686" spans="1:5" hidden="1" x14ac:dyDescent="0.3">
      <c r="A4686" t="e">
        <f ca="1">IF('Восьмипредметные наборы'!$I21 &gt;=Параметры!$A$2,"{"&amp;'Восьмипредметные наборы'!$A21&amp;", "&amp;'Восьмипредметные наборы'!$B21&amp;", "&amp;'Восьмипредметные наборы'!$D21&amp;", "&amp;'Восьмипредметные наборы'!$E21&amp;", "&amp;'Восьмипредметные наборы'!$F21&amp;", "&amp;'Восьмипредметные наборы'!$G21&amp;", "&amp;'Восьмипредметные наборы'!$H21&amp;"}","")</f>
        <v>#N/A</v>
      </c>
      <c r="B4686" t="e">
        <f ca="1">IF('Восьмипредметные наборы'!$I21 &gt;=Параметры!$A$2,"{"&amp;'Восьмипредметные наборы'!$C21&amp;"}","")</f>
        <v>#N/A</v>
      </c>
      <c r="C4686" t="e">
        <f ca="1">'Восьмипредметные наборы'!$I21/COUNT('Список покупок'!$A$2:$A$31)</f>
        <v>#N/A</v>
      </c>
      <c r="D4686" t="e">
        <f ca="1">'Восьмипредметные наборы'!$I21/INDIRECT(ADDRESS(MATCH(A4686,Таблицы!$AU$3:$AU$122)+1,8,,,Таблицы!$AU$1))</f>
        <v>#N/A</v>
      </c>
      <c r="E4686" s="5" t="e">
        <f t="shared" ca="1" si="73"/>
        <v>#N/A</v>
      </c>
    </row>
    <row r="4687" spans="1:5" hidden="1" x14ac:dyDescent="0.3">
      <c r="A4687" t="e">
        <f ca="1">IF('Восьмипредметные наборы'!$I22 &gt;=Параметры!$A$2,"{"&amp;'Восьмипредметные наборы'!$A22&amp;", "&amp;'Восьмипредметные наборы'!$B22&amp;", "&amp;'Восьмипредметные наборы'!$D22&amp;", "&amp;'Восьмипредметные наборы'!$E22&amp;", "&amp;'Восьмипредметные наборы'!$F22&amp;", "&amp;'Восьмипредметные наборы'!$G22&amp;", "&amp;'Восьмипредметные наборы'!$H22&amp;"}","")</f>
        <v>#N/A</v>
      </c>
      <c r="B4687" t="e">
        <f ca="1">IF('Восьмипредметные наборы'!$I22 &gt;=Параметры!$A$2,"{"&amp;'Восьмипредметные наборы'!$C22&amp;"}","")</f>
        <v>#N/A</v>
      </c>
      <c r="C4687" t="e">
        <f ca="1">'Восьмипредметные наборы'!$I22/COUNT('Список покупок'!$A$2:$A$31)</f>
        <v>#N/A</v>
      </c>
      <c r="D4687" t="e">
        <f ca="1">'Восьмипредметные наборы'!$I22/INDIRECT(ADDRESS(MATCH(A4687,Таблицы!$AU$3:$AU$122)+1,8,,,Таблицы!$AU$1))</f>
        <v>#N/A</v>
      </c>
      <c r="E4687" s="5" t="e">
        <f t="shared" ca="1" si="73"/>
        <v>#N/A</v>
      </c>
    </row>
    <row r="4688" spans="1:5" hidden="1" x14ac:dyDescent="0.3">
      <c r="A4688" t="e">
        <f ca="1">IF('Восьмипредметные наборы'!$I23 &gt;=Параметры!$A$2,"{"&amp;'Восьмипредметные наборы'!$A23&amp;", "&amp;'Восьмипредметные наборы'!$B23&amp;", "&amp;'Восьмипредметные наборы'!$D23&amp;", "&amp;'Восьмипредметные наборы'!$E23&amp;", "&amp;'Восьмипредметные наборы'!$F23&amp;", "&amp;'Восьмипредметные наборы'!$G23&amp;", "&amp;'Восьмипредметные наборы'!$H23&amp;"}","")</f>
        <v>#N/A</v>
      </c>
      <c r="B4688" t="e">
        <f ca="1">IF('Восьмипредметные наборы'!$I23 &gt;=Параметры!$A$2,"{"&amp;'Восьмипредметные наборы'!$C23&amp;"}","")</f>
        <v>#N/A</v>
      </c>
      <c r="C4688" t="e">
        <f ca="1">'Восьмипредметные наборы'!$I23/COUNT('Список покупок'!$A$2:$A$31)</f>
        <v>#N/A</v>
      </c>
      <c r="D4688" t="e">
        <f ca="1">'Восьмипредметные наборы'!$I23/INDIRECT(ADDRESS(MATCH(A4688,Таблицы!$AU$3:$AU$122)+1,8,,,Таблицы!$AU$1))</f>
        <v>#N/A</v>
      </c>
      <c r="E4688" s="5" t="e">
        <f t="shared" ca="1" si="73"/>
        <v>#N/A</v>
      </c>
    </row>
    <row r="4689" spans="1:5" hidden="1" x14ac:dyDescent="0.3">
      <c r="A4689" t="e">
        <f ca="1">IF('Восьмипредметные наборы'!$I24 &gt;=Параметры!$A$2,"{"&amp;'Восьмипредметные наборы'!$A24&amp;", "&amp;'Восьмипредметные наборы'!$B24&amp;", "&amp;'Восьмипредметные наборы'!$D24&amp;", "&amp;'Восьмипредметные наборы'!$E24&amp;", "&amp;'Восьмипредметные наборы'!$F24&amp;", "&amp;'Восьмипредметные наборы'!$G24&amp;", "&amp;'Восьмипредметные наборы'!$H24&amp;"}","")</f>
        <v>#N/A</v>
      </c>
      <c r="B4689" t="e">
        <f ca="1">IF('Восьмипредметные наборы'!$I24 &gt;=Параметры!$A$2,"{"&amp;'Восьмипредметные наборы'!$C24&amp;"}","")</f>
        <v>#N/A</v>
      </c>
      <c r="C4689" t="e">
        <f ca="1">'Восьмипредметные наборы'!$I24/COUNT('Список покупок'!$A$2:$A$31)</f>
        <v>#N/A</v>
      </c>
      <c r="D4689" t="e">
        <f ca="1">'Восьмипредметные наборы'!$I24/INDIRECT(ADDRESS(MATCH(A4689,Таблицы!$AU$3:$AU$122)+1,8,,,Таблицы!$AU$1))</f>
        <v>#N/A</v>
      </c>
      <c r="E4689" s="5" t="e">
        <f t="shared" ca="1" si="73"/>
        <v>#N/A</v>
      </c>
    </row>
    <row r="4690" spans="1:5" hidden="1" x14ac:dyDescent="0.3">
      <c r="A4690" t="e">
        <f ca="1">IF('Восьмипредметные наборы'!$I25 &gt;=Параметры!$A$2,"{"&amp;'Восьмипредметные наборы'!$A25&amp;", "&amp;'Восьмипредметные наборы'!$B25&amp;", "&amp;'Восьмипредметные наборы'!$D25&amp;", "&amp;'Восьмипредметные наборы'!$E25&amp;", "&amp;'Восьмипредметные наборы'!$F25&amp;", "&amp;'Восьмипредметные наборы'!$G25&amp;", "&amp;'Восьмипредметные наборы'!$H25&amp;"}","")</f>
        <v>#N/A</v>
      </c>
      <c r="B4690" t="e">
        <f ca="1">IF('Восьмипредметные наборы'!$I25 &gt;=Параметры!$A$2,"{"&amp;'Восьмипредметные наборы'!$C25&amp;"}","")</f>
        <v>#N/A</v>
      </c>
      <c r="C4690" t="e">
        <f ca="1">'Восьмипредметные наборы'!$I25/COUNT('Список покупок'!$A$2:$A$31)</f>
        <v>#N/A</v>
      </c>
      <c r="D4690" t="e">
        <f ca="1">'Восьмипредметные наборы'!$I25/INDIRECT(ADDRESS(MATCH(A4690,Таблицы!$AU$3:$AU$122)+1,8,,,Таблицы!$AU$1))</f>
        <v>#N/A</v>
      </c>
      <c r="E4690" s="5" t="e">
        <f t="shared" ca="1" si="73"/>
        <v>#N/A</v>
      </c>
    </row>
    <row r="4691" spans="1:5" hidden="1" x14ac:dyDescent="0.3">
      <c r="A4691" t="e">
        <f ca="1">IF('Восьмипредметные наборы'!$I26 &gt;=Параметры!$A$2,"{"&amp;'Восьмипредметные наборы'!$A26&amp;", "&amp;'Восьмипредметные наборы'!$B26&amp;", "&amp;'Восьмипредметные наборы'!$D26&amp;", "&amp;'Восьмипредметные наборы'!$E26&amp;", "&amp;'Восьмипредметные наборы'!$F26&amp;", "&amp;'Восьмипредметные наборы'!$G26&amp;", "&amp;'Восьмипредметные наборы'!$H26&amp;"}","")</f>
        <v>#N/A</v>
      </c>
      <c r="B4691" t="e">
        <f ca="1">IF('Восьмипредметные наборы'!$I26 &gt;=Параметры!$A$2,"{"&amp;'Восьмипредметные наборы'!$C26&amp;"}","")</f>
        <v>#N/A</v>
      </c>
      <c r="C4691" t="e">
        <f ca="1">'Восьмипредметные наборы'!$I26/COUNT('Список покупок'!$A$2:$A$31)</f>
        <v>#N/A</v>
      </c>
      <c r="D4691" t="e">
        <f ca="1">'Восьмипредметные наборы'!$I26/INDIRECT(ADDRESS(MATCH(A4691,Таблицы!$AU$3:$AU$122)+1,8,,,Таблицы!$AU$1))</f>
        <v>#N/A</v>
      </c>
      <c r="E4691" s="5" t="e">
        <f t="shared" ca="1" si="73"/>
        <v>#N/A</v>
      </c>
    </row>
    <row r="4692" spans="1:5" hidden="1" x14ac:dyDescent="0.3">
      <c r="A4692" t="e">
        <f ca="1">IF('Восьмипредметные наборы'!$I27 &gt;=Параметры!$A$2,"{"&amp;'Восьмипредметные наборы'!$A27&amp;", "&amp;'Восьмипредметные наборы'!$B27&amp;", "&amp;'Восьмипредметные наборы'!$D27&amp;", "&amp;'Восьмипредметные наборы'!$E27&amp;", "&amp;'Восьмипредметные наборы'!$F27&amp;", "&amp;'Восьмипредметные наборы'!$G27&amp;", "&amp;'Восьмипредметные наборы'!$H27&amp;"}","")</f>
        <v>#N/A</v>
      </c>
      <c r="B4692" t="e">
        <f ca="1">IF('Восьмипредметные наборы'!$I27 &gt;=Параметры!$A$2,"{"&amp;'Восьмипредметные наборы'!$C27&amp;"}","")</f>
        <v>#N/A</v>
      </c>
      <c r="C4692" t="e">
        <f ca="1">'Восьмипредметные наборы'!$I27/COUNT('Список покупок'!$A$2:$A$31)</f>
        <v>#N/A</v>
      </c>
      <c r="D4692" t="e">
        <f ca="1">'Восьмипредметные наборы'!$I27/INDIRECT(ADDRESS(MATCH(A4692,Таблицы!$AU$3:$AU$122)+1,8,,,Таблицы!$AU$1))</f>
        <v>#N/A</v>
      </c>
      <c r="E4692" s="5" t="e">
        <f t="shared" ca="1" si="73"/>
        <v>#N/A</v>
      </c>
    </row>
    <row r="4693" spans="1:5" hidden="1" x14ac:dyDescent="0.3">
      <c r="A4693" t="e">
        <f ca="1">IF('Восьмипредметные наборы'!$I28 &gt;=Параметры!$A$2,"{"&amp;'Восьмипредметные наборы'!$A28&amp;", "&amp;'Восьмипредметные наборы'!$B28&amp;", "&amp;'Восьмипредметные наборы'!$D28&amp;", "&amp;'Восьмипредметные наборы'!$E28&amp;", "&amp;'Восьмипредметные наборы'!$F28&amp;", "&amp;'Восьмипредметные наборы'!$G28&amp;", "&amp;'Восьмипредметные наборы'!$H28&amp;"}","")</f>
        <v>#N/A</v>
      </c>
      <c r="B4693" t="e">
        <f ca="1">IF('Восьмипредметные наборы'!$I28 &gt;=Параметры!$A$2,"{"&amp;'Восьмипредметные наборы'!$C28&amp;"}","")</f>
        <v>#N/A</v>
      </c>
      <c r="C4693" t="e">
        <f ca="1">'Восьмипредметные наборы'!$I28/COUNT('Список покупок'!$A$2:$A$31)</f>
        <v>#N/A</v>
      </c>
      <c r="D4693" t="e">
        <f ca="1">'Восьмипредметные наборы'!$I28/INDIRECT(ADDRESS(MATCH(A4693,Таблицы!$AU$3:$AU$122)+1,8,,,Таблицы!$AU$1))</f>
        <v>#N/A</v>
      </c>
      <c r="E4693" s="5" t="e">
        <f t="shared" ca="1" si="73"/>
        <v>#N/A</v>
      </c>
    </row>
    <row r="4694" spans="1:5" hidden="1" x14ac:dyDescent="0.3">
      <c r="A4694" t="e">
        <f ca="1">IF('Восьмипредметные наборы'!$I29 &gt;=Параметры!$A$2,"{"&amp;'Восьмипредметные наборы'!$A29&amp;", "&amp;'Восьмипредметные наборы'!$B29&amp;", "&amp;'Восьмипредметные наборы'!$D29&amp;", "&amp;'Восьмипредметные наборы'!$E29&amp;", "&amp;'Восьмипредметные наборы'!$F29&amp;", "&amp;'Восьмипредметные наборы'!$G29&amp;", "&amp;'Восьмипредметные наборы'!$H29&amp;"}","")</f>
        <v>#N/A</v>
      </c>
      <c r="B4694" t="e">
        <f ca="1">IF('Восьмипредметные наборы'!$I29 &gt;=Параметры!$A$2,"{"&amp;'Восьмипредметные наборы'!$C29&amp;"}","")</f>
        <v>#N/A</v>
      </c>
      <c r="C4694" t="e">
        <f ca="1">'Восьмипредметные наборы'!$I29/COUNT('Список покупок'!$A$2:$A$31)</f>
        <v>#N/A</v>
      </c>
      <c r="D4694" t="e">
        <f ca="1">'Восьмипредметные наборы'!$I29/INDIRECT(ADDRESS(MATCH(A4694,Таблицы!$AU$3:$AU$122)+1,8,,,Таблицы!$AU$1))</f>
        <v>#N/A</v>
      </c>
      <c r="E4694" s="5" t="e">
        <f t="shared" ca="1" si="73"/>
        <v>#N/A</v>
      </c>
    </row>
    <row r="4695" spans="1:5" hidden="1" x14ac:dyDescent="0.3">
      <c r="A4695" t="e">
        <f ca="1">IF('Восьмипредметные наборы'!$I30 &gt;=Параметры!$A$2,"{"&amp;'Восьмипредметные наборы'!$A30&amp;", "&amp;'Восьмипредметные наборы'!$B30&amp;", "&amp;'Восьмипредметные наборы'!$D30&amp;", "&amp;'Восьмипредметные наборы'!$E30&amp;", "&amp;'Восьмипредметные наборы'!$F30&amp;", "&amp;'Восьмипредметные наборы'!$G30&amp;", "&amp;'Восьмипредметные наборы'!$H30&amp;"}","")</f>
        <v>#N/A</v>
      </c>
      <c r="B4695" t="e">
        <f ca="1">IF('Восьмипредметные наборы'!$I30 &gt;=Параметры!$A$2,"{"&amp;'Восьмипредметные наборы'!$C30&amp;"}","")</f>
        <v>#N/A</v>
      </c>
      <c r="C4695" t="e">
        <f ca="1">'Восьмипредметные наборы'!$I30/COUNT('Список покупок'!$A$2:$A$31)</f>
        <v>#N/A</v>
      </c>
      <c r="D4695" t="e">
        <f ca="1">'Восьмипредметные наборы'!$I30/INDIRECT(ADDRESS(MATCH(A4695,Таблицы!$AU$3:$AU$122)+1,8,,,Таблицы!$AU$1))</f>
        <v>#N/A</v>
      </c>
      <c r="E4695" s="5" t="e">
        <f t="shared" ca="1" si="73"/>
        <v>#N/A</v>
      </c>
    </row>
    <row r="4696" spans="1:5" hidden="1" x14ac:dyDescent="0.3">
      <c r="A4696" t="e">
        <f ca="1">IF('Восьмипредметные наборы'!$I31 &gt;=Параметры!$A$2,"{"&amp;'Восьмипредметные наборы'!$A31&amp;", "&amp;'Восьмипредметные наборы'!$B31&amp;", "&amp;'Восьмипредметные наборы'!$D31&amp;", "&amp;'Восьмипредметные наборы'!$E31&amp;", "&amp;'Восьмипредметные наборы'!$F31&amp;", "&amp;'Восьмипредметные наборы'!$G31&amp;", "&amp;'Восьмипредметные наборы'!$H31&amp;"}","")</f>
        <v>#N/A</v>
      </c>
      <c r="B4696" t="e">
        <f ca="1">IF('Восьмипредметные наборы'!$I31 &gt;=Параметры!$A$2,"{"&amp;'Восьмипредметные наборы'!$C31&amp;"}","")</f>
        <v>#N/A</v>
      </c>
      <c r="C4696" t="e">
        <f ca="1">'Восьмипредметные наборы'!$I31/COUNT('Список покупок'!$A$2:$A$31)</f>
        <v>#N/A</v>
      </c>
      <c r="D4696" t="e">
        <f ca="1">'Восьмипредметные наборы'!$I31/INDIRECT(ADDRESS(MATCH(A4696,Таблицы!$AU$3:$AU$122)+1,8,,,Таблицы!$AU$1))</f>
        <v>#N/A</v>
      </c>
      <c r="E4696" s="5" t="e">
        <f t="shared" ca="1" si="73"/>
        <v>#N/A</v>
      </c>
    </row>
    <row r="4697" spans="1:5" hidden="1" x14ac:dyDescent="0.3">
      <c r="A4697" t="e">
        <f ca="1">IF('Восьмипредметные наборы'!$I32 &gt;=Параметры!$A$2,"{"&amp;'Восьмипредметные наборы'!$A32&amp;", "&amp;'Восьмипредметные наборы'!$B32&amp;", "&amp;'Восьмипредметные наборы'!$D32&amp;", "&amp;'Восьмипредметные наборы'!$E32&amp;", "&amp;'Восьмипредметные наборы'!$F32&amp;", "&amp;'Восьмипредметные наборы'!$G32&amp;", "&amp;'Восьмипредметные наборы'!$H32&amp;"}","")</f>
        <v>#N/A</v>
      </c>
      <c r="B4697" t="e">
        <f ca="1">IF('Восьмипредметные наборы'!$I32 &gt;=Параметры!$A$2,"{"&amp;'Восьмипредметные наборы'!$C32&amp;"}","")</f>
        <v>#N/A</v>
      </c>
      <c r="C4697" t="e">
        <f ca="1">'Восьмипредметные наборы'!$I32/COUNT('Список покупок'!$A$2:$A$31)</f>
        <v>#N/A</v>
      </c>
      <c r="D4697" t="e">
        <f ca="1">'Восьмипредметные наборы'!$I32/INDIRECT(ADDRESS(MATCH(A4697,Таблицы!$AU$3:$AU$122)+1,8,,,Таблицы!$AU$1))</f>
        <v>#N/A</v>
      </c>
      <c r="E4697" s="5" t="e">
        <f t="shared" ca="1" si="73"/>
        <v>#N/A</v>
      </c>
    </row>
    <row r="4698" spans="1:5" hidden="1" x14ac:dyDescent="0.3">
      <c r="A4698" t="e">
        <f ca="1">IF('Восьмипредметные наборы'!$I33 &gt;=Параметры!$A$2,"{"&amp;'Восьмипредметные наборы'!$A33&amp;", "&amp;'Восьмипредметные наборы'!$B33&amp;", "&amp;'Восьмипредметные наборы'!$D33&amp;", "&amp;'Восьмипредметные наборы'!$E33&amp;", "&amp;'Восьмипредметные наборы'!$F33&amp;", "&amp;'Восьмипредметные наборы'!$G33&amp;", "&amp;'Восьмипредметные наборы'!$H33&amp;"}","")</f>
        <v>#N/A</v>
      </c>
      <c r="B4698" t="e">
        <f ca="1">IF('Восьмипредметные наборы'!$I33 &gt;=Параметры!$A$2,"{"&amp;'Восьмипредметные наборы'!$C33&amp;"}","")</f>
        <v>#N/A</v>
      </c>
      <c r="C4698" t="e">
        <f ca="1">'Восьмипредметные наборы'!$I33/COUNT('Список покупок'!$A$2:$A$31)</f>
        <v>#N/A</v>
      </c>
      <c r="D4698" t="e">
        <f ca="1">'Восьмипредметные наборы'!$I33/INDIRECT(ADDRESS(MATCH(A4698,Таблицы!$AU$3:$AU$122)+1,8,,,Таблицы!$AU$1))</f>
        <v>#N/A</v>
      </c>
      <c r="E4698" s="5" t="e">
        <f t="shared" ca="1" si="73"/>
        <v>#N/A</v>
      </c>
    </row>
    <row r="4699" spans="1:5" hidden="1" x14ac:dyDescent="0.3">
      <c r="A4699" t="e">
        <f ca="1">IF('Восьмипредметные наборы'!$I34 &gt;=Параметры!$A$2,"{"&amp;'Восьмипредметные наборы'!$A34&amp;", "&amp;'Восьмипредметные наборы'!$B34&amp;", "&amp;'Восьмипредметные наборы'!$D34&amp;", "&amp;'Восьмипредметные наборы'!$E34&amp;", "&amp;'Восьмипредметные наборы'!$F34&amp;", "&amp;'Восьмипредметные наборы'!$G34&amp;", "&amp;'Восьмипредметные наборы'!$H34&amp;"}","")</f>
        <v>#N/A</v>
      </c>
      <c r="B4699" t="e">
        <f ca="1">IF('Восьмипредметные наборы'!$I34 &gt;=Параметры!$A$2,"{"&amp;'Восьмипредметные наборы'!$C34&amp;"}","")</f>
        <v>#N/A</v>
      </c>
      <c r="C4699" t="e">
        <f ca="1">'Восьмипредметные наборы'!$I34/COUNT('Список покупок'!$A$2:$A$31)</f>
        <v>#N/A</v>
      </c>
      <c r="D4699" t="e">
        <f ca="1">'Восьмипредметные наборы'!$I34/INDIRECT(ADDRESS(MATCH(A4699,Таблицы!$AU$3:$AU$122)+1,8,,,Таблицы!$AU$1))</f>
        <v>#N/A</v>
      </c>
      <c r="E4699" s="5" t="e">
        <f t="shared" ca="1" si="73"/>
        <v>#N/A</v>
      </c>
    </row>
    <row r="4700" spans="1:5" hidden="1" x14ac:dyDescent="0.3">
      <c r="A4700" t="e">
        <f ca="1">IF('Восьмипредметные наборы'!$I35 &gt;=Параметры!$A$2,"{"&amp;'Восьмипредметные наборы'!$A35&amp;", "&amp;'Восьмипредметные наборы'!$B35&amp;", "&amp;'Восьмипредметные наборы'!$D35&amp;", "&amp;'Восьмипредметные наборы'!$E35&amp;", "&amp;'Восьмипредметные наборы'!$F35&amp;", "&amp;'Восьмипредметные наборы'!$G35&amp;", "&amp;'Восьмипредметные наборы'!$H35&amp;"}","")</f>
        <v>#N/A</v>
      </c>
      <c r="B4700" t="e">
        <f ca="1">IF('Восьмипредметные наборы'!$I35 &gt;=Параметры!$A$2,"{"&amp;'Восьмипредметные наборы'!$C35&amp;"}","")</f>
        <v>#N/A</v>
      </c>
      <c r="C4700" t="e">
        <f ca="1">'Восьмипредметные наборы'!$I35/COUNT('Список покупок'!$A$2:$A$31)</f>
        <v>#N/A</v>
      </c>
      <c r="D4700" t="e">
        <f ca="1">'Восьмипредметные наборы'!$I35/INDIRECT(ADDRESS(MATCH(A4700,Таблицы!$AU$3:$AU$122)+1,8,,,Таблицы!$AU$1))</f>
        <v>#N/A</v>
      </c>
      <c r="E4700" s="5" t="e">
        <f t="shared" ca="1" si="73"/>
        <v>#N/A</v>
      </c>
    </row>
    <row r="4701" spans="1:5" hidden="1" x14ac:dyDescent="0.3">
      <c r="A4701" t="e">
        <f ca="1">IF('Восьмипредметные наборы'!$I36 &gt;=Параметры!$A$2,"{"&amp;'Восьмипредметные наборы'!$A36&amp;", "&amp;'Восьмипредметные наборы'!$B36&amp;", "&amp;'Восьмипредметные наборы'!$D36&amp;", "&amp;'Восьмипредметные наборы'!$E36&amp;", "&amp;'Восьмипредметные наборы'!$F36&amp;", "&amp;'Восьмипредметные наборы'!$G36&amp;", "&amp;'Восьмипредметные наборы'!$H36&amp;"}","")</f>
        <v>#N/A</v>
      </c>
      <c r="B4701" t="e">
        <f ca="1">IF('Восьмипредметные наборы'!$I36 &gt;=Параметры!$A$2,"{"&amp;'Восьмипредметные наборы'!$C36&amp;"}","")</f>
        <v>#N/A</v>
      </c>
      <c r="C4701" t="e">
        <f ca="1">'Восьмипредметные наборы'!$I36/COUNT('Список покупок'!$A$2:$A$31)</f>
        <v>#N/A</v>
      </c>
      <c r="D4701" t="e">
        <f ca="1">'Восьмипредметные наборы'!$I36/INDIRECT(ADDRESS(MATCH(A4701,Таблицы!$AU$3:$AU$122)+1,8,,,Таблицы!$AU$1))</f>
        <v>#N/A</v>
      </c>
      <c r="E4701" s="5" t="e">
        <f t="shared" ca="1" si="73"/>
        <v>#N/A</v>
      </c>
    </row>
    <row r="4702" spans="1:5" hidden="1" x14ac:dyDescent="0.3">
      <c r="A4702" t="e">
        <f ca="1">IF('Восьмипредметные наборы'!$I37 &gt;=Параметры!$A$2,"{"&amp;'Восьмипредметные наборы'!$A37&amp;", "&amp;'Восьмипредметные наборы'!$B37&amp;", "&amp;'Восьмипредметные наборы'!$D37&amp;", "&amp;'Восьмипредметные наборы'!$E37&amp;", "&amp;'Восьмипредметные наборы'!$F37&amp;", "&amp;'Восьмипредметные наборы'!$G37&amp;", "&amp;'Восьмипредметные наборы'!$H37&amp;"}","")</f>
        <v>#N/A</v>
      </c>
      <c r="B4702" t="e">
        <f ca="1">IF('Восьмипредметные наборы'!$I37 &gt;=Параметры!$A$2,"{"&amp;'Восьмипредметные наборы'!$C37&amp;"}","")</f>
        <v>#N/A</v>
      </c>
      <c r="C4702" t="e">
        <f ca="1">'Восьмипредметные наборы'!$I37/COUNT('Список покупок'!$A$2:$A$31)</f>
        <v>#N/A</v>
      </c>
      <c r="D4702" t="e">
        <f ca="1">'Восьмипредметные наборы'!$I37/INDIRECT(ADDRESS(MATCH(A4702,Таблицы!$AU$3:$AU$122)+1,8,,,Таблицы!$AU$1))</f>
        <v>#N/A</v>
      </c>
      <c r="E4702" s="5" t="e">
        <f t="shared" ca="1" si="73"/>
        <v>#N/A</v>
      </c>
    </row>
    <row r="4703" spans="1:5" hidden="1" x14ac:dyDescent="0.3">
      <c r="A4703" t="e">
        <f ca="1">IF('Восьмипредметные наборы'!$I38 &gt;=Параметры!$A$2,"{"&amp;'Восьмипредметные наборы'!$A38&amp;", "&amp;'Восьмипредметные наборы'!$B38&amp;", "&amp;'Восьмипредметные наборы'!$D38&amp;", "&amp;'Восьмипредметные наборы'!$E38&amp;", "&amp;'Восьмипредметные наборы'!$F38&amp;", "&amp;'Восьмипредметные наборы'!$G38&amp;", "&amp;'Восьмипредметные наборы'!$H38&amp;"}","")</f>
        <v>#N/A</v>
      </c>
      <c r="B4703" t="e">
        <f ca="1">IF('Восьмипредметные наборы'!$I38 &gt;=Параметры!$A$2,"{"&amp;'Восьмипредметные наборы'!$C38&amp;"}","")</f>
        <v>#N/A</v>
      </c>
      <c r="C4703" t="e">
        <f ca="1">'Восьмипредметные наборы'!$I38/COUNT('Список покупок'!$A$2:$A$31)</f>
        <v>#N/A</v>
      </c>
      <c r="D4703" t="e">
        <f ca="1">'Восьмипредметные наборы'!$I38/INDIRECT(ADDRESS(MATCH(A4703,Таблицы!$AU$3:$AU$122)+1,8,,,Таблицы!$AU$1))</f>
        <v>#N/A</v>
      </c>
      <c r="E4703" s="5" t="e">
        <f t="shared" ca="1" si="73"/>
        <v>#N/A</v>
      </c>
    </row>
    <row r="4704" spans="1:5" hidden="1" x14ac:dyDescent="0.3">
      <c r="A4704" t="e">
        <f ca="1">IF('Восьмипредметные наборы'!$I39 &gt;=Параметры!$A$2,"{"&amp;'Восьмипредметные наборы'!$A39&amp;", "&amp;'Восьмипредметные наборы'!$B39&amp;", "&amp;'Восьмипредметные наборы'!$D39&amp;", "&amp;'Восьмипредметные наборы'!$E39&amp;", "&amp;'Восьмипредметные наборы'!$F39&amp;", "&amp;'Восьмипредметные наборы'!$G39&amp;", "&amp;'Восьмипредметные наборы'!$H39&amp;"}","")</f>
        <v>#N/A</v>
      </c>
      <c r="B4704" t="e">
        <f ca="1">IF('Восьмипредметные наборы'!$I39 &gt;=Параметры!$A$2,"{"&amp;'Восьмипредметные наборы'!$C39&amp;"}","")</f>
        <v>#N/A</v>
      </c>
      <c r="C4704" t="e">
        <f ca="1">'Восьмипредметные наборы'!$I39/COUNT('Список покупок'!$A$2:$A$31)</f>
        <v>#N/A</v>
      </c>
      <c r="D4704" t="e">
        <f ca="1">'Восьмипредметные наборы'!$I39/INDIRECT(ADDRESS(MATCH(A4704,Таблицы!$AU$3:$AU$122)+1,8,,,Таблицы!$AU$1))</f>
        <v>#N/A</v>
      </c>
      <c r="E4704" s="5" t="e">
        <f t="shared" ca="1" si="73"/>
        <v>#N/A</v>
      </c>
    </row>
    <row r="4705" spans="1:5" hidden="1" x14ac:dyDescent="0.3">
      <c r="A4705" t="e">
        <f ca="1">IF('Восьмипредметные наборы'!$I40 &gt;=Параметры!$A$2,"{"&amp;'Восьмипредметные наборы'!$A40&amp;", "&amp;'Восьмипредметные наборы'!$B40&amp;", "&amp;'Восьмипредметные наборы'!$D40&amp;", "&amp;'Восьмипредметные наборы'!$E40&amp;", "&amp;'Восьмипредметные наборы'!$F40&amp;", "&amp;'Восьмипредметные наборы'!$G40&amp;", "&amp;'Восьмипредметные наборы'!$H40&amp;"}","")</f>
        <v>#N/A</v>
      </c>
      <c r="B4705" t="e">
        <f ca="1">IF('Восьмипредметные наборы'!$I40 &gt;=Параметры!$A$2,"{"&amp;'Восьмипредметные наборы'!$C40&amp;"}","")</f>
        <v>#N/A</v>
      </c>
      <c r="C4705" t="e">
        <f ca="1">'Восьмипредметные наборы'!$I40/COUNT('Список покупок'!$A$2:$A$31)</f>
        <v>#N/A</v>
      </c>
      <c r="D4705" t="e">
        <f ca="1">'Восьмипредметные наборы'!$I40/INDIRECT(ADDRESS(MATCH(A4705,Таблицы!$AU$3:$AU$122)+1,8,,,Таблицы!$AU$1))</f>
        <v>#N/A</v>
      </c>
      <c r="E4705" s="5" t="e">
        <f t="shared" ca="1" si="73"/>
        <v>#N/A</v>
      </c>
    </row>
    <row r="4706" spans="1:5" hidden="1" x14ac:dyDescent="0.3">
      <c r="A4706" t="e">
        <f ca="1">IF('Восьмипредметные наборы'!$I41 &gt;=Параметры!$A$2,"{"&amp;'Восьмипредметные наборы'!$A41&amp;", "&amp;'Восьмипредметные наборы'!$B41&amp;", "&amp;'Восьмипредметные наборы'!$D41&amp;", "&amp;'Восьмипредметные наборы'!$E41&amp;", "&amp;'Восьмипредметные наборы'!$F41&amp;", "&amp;'Восьмипредметные наборы'!$G41&amp;", "&amp;'Восьмипредметные наборы'!$H41&amp;"}","")</f>
        <v>#N/A</v>
      </c>
      <c r="B4706" t="e">
        <f ca="1">IF('Восьмипредметные наборы'!$I41 &gt;=Параметры!$A$2,"{"&amp;'Восьмипредметные наборы'!$C41&amp;"}","")</f>
        <v>#N/A</v>
      </c>
      <c r="C4706" t="e">
        <f ca="1">'Восьмипредметные наборы'!$I41/COUNT('Список покупок'!$A$2:$A$31)</f>
        <v>#N/A</v>
      </c>
      <c r="D4706" t="e">
        <f ca="1">'Восьмипредметные наборы'!$I41/INDIRECT(ADDRESS(MATCH(A4706,Таблицы!$AU$3:$AU$122)+1,8,,,Таблицы!$AU$1))</f>
        <v>#N/A</v>
      </c>
      <c r="E4706" s="5" t="e">
        <f t="shared" ca="1" si="73"/>
        <v>#N/A</v>
      </c>
    </row>
    <row r="4707" spans="1:5" hidden="1" x14ac:dyDescent="0.3">
      <c r="A4707" t="e">
        <f ca="1">IF('Восьмипредметные наборы'!$I42 &gt;=Параметры!$A$2,"{"&amp;'Восьмипредметные наборы'!$A42&amp;", "&amp;'Восьмипредметные наборы'!$B42&amp;", "&amp;'Восьмипредметные наборы'!$D42&amp;", "&amp;'Восьмипредметные наборы'!$E42&amp;", "&amp;'Восьмипредметные наборы'!$F42&amp;", "&amp;'Восьмипредметные наборы'!$G42&amp;", "&amp;'Восьмипредметные наборы'!$H42&amp;"}","")</f>
        <v>#N/A</v>
      </c>
      <c r="B4707" t="e">
        <f ca="1">IF('Восьмипредметные наборы'!$I42 &gt;=Параметры!$A$2,"{"&amp;'Восьмипредметные наборы'!$C42&amp;"}","")</f>
        <v>#N/A</v>
      </c>
      <c r="C4707" t="e">
        <f ca="1">'Восьмипредметные наборы'!$I42/COUNT('Список покупок'!$A$2:$A$31)</f>
        <v>#N/A</v>
      </c>
      <c r="D4707" t="e">
        <f ca="1">'Восьмипредметные наборы'!$I42/INDIRECT(ADDRESS(MATCH(A4707,Таблицы!$AU$3:$AU$122)+1,8,,,Таблицы!$AU$1))</f>
        <v>#N/A</v>
      </c>
      <c r="E4707" s="5" t="e">
        <f t="shared" ca="1" si="73"/>
        <v>#N/A</v>
      </c>
    </row>
    <row r="4708" spans="1:5" hidden="1" x14ac:dyDescent="0.3">
      <c r="A4708" t="e">
        <f ca="1">IF('Восьмипредметные наборы'!$I43 &gt;=Параметры!$A$2,"{"&amp;'Восьмипредметные наборы'!$A43&amp;", "&amp;'Восьмипредметные наборы'!$B43&amp;", "&amp;'Восьмипредметные наборы'!$D43&amp;", "&amp;'Восьмипредметные наборы'!$E43&amp;", "&amp;'Восьмипредметные наборы'!$F43&amp;", "&amp;'Восьмипредметные наборы'!$G43&amp;", "&amp;'Восьмипредметные наборы'!$H43&amp;"}","")</f>
        <v>#N/A</v>
      </c>
      <c r="B4708" t="e">
        <f ca="1">IF('Восьмипредметные наборы'!$I43 &gt;=Параметры!$A$2,"{"&amp;'Восьмипредметные наборы'!$C43&amp;"}","")</f>
        <v>#N/A</v>
      </c>
      <c r="C4708" t="e">
        <f ca="1">'Восьмипредметные наборы'!$I43/COUNT('Список покупок'!$A$2:$A$31)</f>
        <v>#N/A</v>
      </c>
      <c r="D4708" t="e">
        <f ca="1">'Восьмипредметные наборы'!$I43/INDIRECT(ADDRESS(MATCH(A4708,Таблицы!$AU$3:$AU$122)+1,8,,,Таблицы!$AU$1))</f>
        <v>#N/A</v>
      </c>
      <c r="E4708" s="5" t="e">
        <f t="shared" ca="1" si="73"/>
        <v>#N/A</v>
      </c>
    </row>
    <row r="4709" spans="1:5" hidden="1" x14ac:dyDescent="0.3">
      <c r="A4709" t="e">
        <f ca="1">IF('Восьмипредметные наборы'!$I44 &gt;=Параметры!$A$2,"{"&amp;'Восьмипредметные наборы'!$A44&amp;", "&amp;'Восьмипредметные наборы'!$B44&amp;", "&amp;'Восьмипредметные наборы'!$D44&amp;", "&amp;'Восьмипредметные наборы'!$E44&amp;", "&amp;'Восьмипредметные наборы'!$F44&amp;", "&amp;'Восьмипредметные наборы'!$G44&amp;", "&amp;'Восьмипредметные наборы'!$H44&amp;"}","")</f>
        <v>#N/A</v>
      </c>
      <c r="B4709" t="e">
        <f ca="1">IF('Восьмипредметные наборы'!$I44 &gt;=Параметры!$A$2,"{"&amp;'Восьмипредметные наборы'!$C44&amp;"}","")</f>
        <v>#N/A</v>
      </c>
      <c r="C4709" t="e">
        <f ca="1">'Восьмипредметные наборы'!$I44/COUNT('Список покупок'!$A$2:$A$31)</f>
        <v>#N/A</v>
      </c>
      <c r="D4709" t="e">
        <f ca="1">'Восьмипредметные наборы'!$I44/INDIRECT(ADDRESS(MATCH(A4709,Таблицы!$AU$3:$AU$122)+1,8,,,Таблицы!$AU$1))</f>
        <v>#N/A</v>
      </c>
      <c r="E4709" s="5" t="e">
        <f t="shared" ca="1" si="73"/>
        <v>#N/A</v>
      </c>
    </row>
    <row r="4710" spans="1:5" hidden="1" x14ac:dyDescent="0.3">
      <c r="A4710" t="e">
        <f ca="1">IF('Восьмипредметные наборы'!$I45 &gt;=Параметры!$A$2,"{"&amp;'Восьмипредметные наборы'!$A45&amp;", "&amp;'Восьмипредметные наборы'!$B45&amp;", "&amp;'Восьмипредметные наборы'!$D45&amp;", "&amp;'Восьмипредметные наборы'!$E45&amp;", "&amp;'Восьмипредметные наборы'!$F45&amp;", "&amp;'Восьмипредметные наборы'!$G45&amp;", "&amp;'Восьмипредметные наборы'!$H45&amp;"}","")</f>
        <v>#N/A</v>
      </c>
      <c r="B4710" t="e">
        <f ca="1">IF('Восьмипредметные наборы'!$I45 &gt;=Параметры!$A$2,"{"&amp;'Восьмипредметные наборы'!$C45&amp;"}","")</f>
        <v>#N/A</v>
      </c>
      <c r="C4710" t="e">
        <f ca="1">'Восьмипредметные наборы'!$I45/COUNT('Список покупок'!$A$2:$A$31)</f>
        <v>#N/A</v>
      </c>
      <c r="D4710" t="e">
        <f ca="1">'Восьмипредметные наборы'!$I45/INDIRECT(ADDRESS(MATCH(A4710,Таблицы!$AU$3:$AU$122)+1,8,,,Таблицы!$AU$1))</f>
        <v>#N/A</v>
      </c>
      <c r="E4710" s="5" t="e">
        <f t="shared" ca="1" si="73"/>
        <v>#N/A</v>
      </c>
    </row>
    <row r="4711" spans="1:5" hidden="1" x14ac:dyDescent="0.3">
      <c r="A4711" t="e">
        <f ca="1">IF('Восьмипредметные наборы'!$I46 &gt;=Параметры!$A$2,"{"&amp;'Восьмипредметные наборы'!$A46&amp;", "&amp;'Восьмипредметные наборы'!$B46&amp;", "&amp;'Восьмипредметные наборы'!$D46&amp;", "&amp;'Восьмипредметные наборы'!$E46&amp;", "&amp;'Восьмипредметные наборы'!$F46&amp;", "&amp;'Восьмипредметные наборы'!$G46&amp;", "&amp;'Восьмипредметные наборы'!$H46&amp;"}","")</f>
        <v>#N/A</v>
      </c>
      <c r="B4711" t="e">
        <f ca="1">IF('Восьмипредметные наборы'!$I46 &gt;=Параметры!$A$2,"{"&amp;'Восьмипредметные наборы'!$C46&amp;"}","")</f>
        <v>#N/A</v>
      </c>
      <c r="C4711" t="e">
        <f ca="1">'Восьмипредметные наборы'!$I46/COUNT('Список покупок'!$A$2:$A$31)</f>
        <v>#N/A</v>
      </c>
      <c r="D4711" t="e">
        <f ca="1">'Восьмипредметные наборы'!$I46/INDIRECT(ADDRESS(MATCH(A4711,Таблицы!$AU$3:$AU$122)+1,8,,,Таблицы!$AU$1))</f>
        <v>#N/A</v>
      </c>
      <c r="E4711" s="5" t="e">
        <f t="shared" ca="1" si="73"/>
        <v>#N/A</v>
      </c>
    </row>
    <row r="4712" spans="1:5" hidden="1" x14ac:dyDescent="0.3">
      <c r="A4712" t="e">
        <f ca="1">IF('Восьмипредметные наборы'!$I2 &gt;=Параметры!$A$2,"{"&amp;'Восьмипредметные наборы'!$A2&amp;", "&amp;'Восьмипредметные наборы'!$C2&amp;", "&amp;'Восьмипредметные наборы'!$D2&amp;", "&amp;'Восьмипредметные наборы'!$E2&amp;", "&amp;'Восьмипредметные наборы'!$F2&amp;", "&amp;'Восьмипредметные наборы'!$G2&amp;", "&amp;'Восьмипредметные наборы'!$H2&amp;"}","")</f>
        <v>#N/A</v>
      </c>
      <c r="B4712" t="e">
        <f ca="1">IF('Восьмипредметные наборы'!$I2 &gt;=Параметры!$A$2,"{"&amp;'Восьмипредметные наборы'!$B2&amp;"}","")</f>
        <v>#N/A</v>
      </c>
      <c r="C4712" t="e">
        <f ca="1">'Восьмипредметные наборы'!$I2/COUNT('Список покупок'!$A$2:$A$31)</f>
        <v>#N/A</v>
      </c>
      <c r="D4712" t="e">
        <f ca="1">'Восьмипредметные наборы'!$I2/INDIRECT(ADDRESS(MATCH(A4712,Таблицы!$AU$3:$AU$122)+1,8,,,Таблицы!$AU$1))</f>
        <v>#N/A</v>
      </c>
      <c r="E4712" s="5" t="e">
        <f t="shared" ca="1" si="73"/>
        <v>#N/A</v>
      </c>
    </row>
    <row r="4713" spans="1:5" hidden="1" x14ac:dyDescent="0.3">
      <c r="A4713" t="e">
        <f ca="1">IF('Восьмипредметные наборы'!$I3 &gt;=Параметры!$A$2,"{"&amp;'Восьмипредметные наборы'!$A3&amp;", "&amp;'Восьмипредметные наборы'!$C3&amp;", "&amp;'Восьмипредметные наборы'!$D3&amp;", "&amp;'Восьмипредметные наборы'!$E3&amp;", "&amp;'Восьмипредметные наборы'!$F3&amp;", "&amp;'Восьмипредметные наборы'!$G3&amp;", "&amp;'Восьмипредметные наборы'!$H3&amp;"}","")</f>
        <v>#N/A</v>
      </c>
      <c r="B4713" t="e">
        <f ca="1">IF('Восьмипредметные наборы'!$I3 &gt;=Параметры!$A$2,"{"&amp;'Восьмипредметные наборы'!$B3&amp;"}","")</f>
        <v>#N/A</v>
      </c>
      <c r="C4713" t="e">
        <f ca="1">'Восьмипредметные наборы'!$I3/COUNT('Список покупок'!$A$2:$A$31)</f>
        <v>#N/A</v>
      </c>
      <c r="D4713" t="e">
        <f ca="1">'Восьмипредметные наборы'!$I3/INDIRECT(ADDRESS(MATCH(A4713,Таблицы!$AU$3:$AU$122)+1,8,,,Таблицы!$AU$1))</f>
        <v>#N/A</v>
      </c>
      <c r="E4713" s="5" t="e">
        <f t="shared" ca="1" si="73"/>
        <v>#N/A</v>
      </c>
    </row>
    <row r="4714" spans="1:5" hidden="1" x14ac:dyDescent="0.3">
      <c r="A4714" t="e">
        <f ca="1">IF('Восьмипредметные наборы'!$I4 &gt;=Параметры!$A$2,"{"&amp;'Восьмипредметные наборы'!$A4&amp;", "&amp;'Восьмипредметные наборы'!$C4&amp;", "&amp;'Восьмипредметные наборы'!$D4&amp;", "&amp;'Восьмипредметные наборы'!$E4&amp;", "&amp;'Восьмипредметные наборы'!$F4&amp;", "&amp;'Восьмипредметные наборы'!$G4&amp;", "&amp;'Восьмипредметные наборы'!$H4&amp;"}","")</f>
        <v>#N/A</v>
      </c>
      <c r="B4714" t="e">
        <f ca="1">IF('Восьмипредметные наборы'!$I4 &gt;=Параметры!$A$2,"{"&amp;'Восьмипредметные наборы'!$B4&amp;"}","")</f>
        <v>#N/A</v>
      </c>
      <c r="C4714" t="e">
        <f ca="1">'Восьмипредметные наборы'!$I4/COUNT('Список покупок'!$A$2:$A$31)</f>
        <v>#N/A</v>
      </c>
      <c r="D4714" t="e">
        <f ca="1">'Восьмипредметные наборы'!$I4/INDIRECT(ADDRESS(MATCH(A4714,Таблицы!$AU$3:$AU$122)+1,8,,,Таблицы!$AU$1))</f>
        <v>#N/A</v>
      </c>
      <c r="E4714" s="5" t="e">
        <f t="shared" ca="1" si="73"/>
        <v>#N/A</v>
      </c>
    </row>
    <row r="4715" spans="1:5" hidden="1" x14ac:dyDescent="0.3">
      <c r="A4715" t="e">
        <f ca="1">IF('Восьмипредметные наборы'!$I5 &gt;=Параметры!$A$2,"{"&amp;'Восьмипредметные наборы'!$A5&amp;", "&amp;'Восьмипредметные наборы'!$C5&amp;", "&amp;'Восьмипредметные наборы'!$D5&amp;", "&amp;'Восьмипредметные наборы'!$E5&amp;", "&amp;'Восьмипредметные наборы'!$F5&amp;", "&amp;'Восьмипредметные наборы'!$G5&amp;", "&amp;'Восьмипредметные наборы'!$H5&amp;"}","")</f>
        <v>#N/A</v>
      </c>
      <c r="B4715" t="e">
        <f ca="1">IF('Восьмипредметные наборы'!$I5 &gt;=Параметры!$A$2,"{"&amp;'Восьмипредметные наборы'!$B5&amp;"}","")</f>
        <v>#N/A</v>
      </c>
      <c r="C4715" t="e">
        <f ca="1">'Восьмипредметные наборы'!$I5/COUNT('Список покупок'!$A$2:$A$31)</f>
        <v>#N/A</v>
      </c>
      <c r="D4715" t="e">
        <f ca="1">'Восьмипредметные наборы'!$I5/INDIRECT(ADDRESS(MATCH(A4715,Таблицы!$AU$3:$AU$122)+1,8,,,Таблицы!$AU$1))</f>
        <v>#N/A</v>
      </c>
      <c r="E4715" s="5" t="e">
        <f t="shared" ca="1" si="73"/>
        <v>#N/A</v>
      </c>
    </row>
    <row r="4716" spans="1:5" hidden="1" x14ac:dyDescent="0.3">
      <c r="A4716" t="e">
        <f ca="1">IF('Восьмипредметные наборы'!$I6 &gt;=Параметры!$A$2,"{"&amp;'Восьмипредметные наборы'!$A6&amp;", "&amp;'Восьмипредметные наборы'!$C6&amp;", "&amp;'Восьмипредметные наборы'!$D6&amp;", "&amp;'Восьмипредметные наборы'!$E6&amp;", "&amp;'Восьмипредметные наборы'!$F6&amp;", "&amp;'Восьмипредметные наборы'!$G6&amp;", "&amp;'Восьмипредметные наборы'!$H6&amp;"}","")</f>
        <v>#N/A</v>
      </c>
      <c r="B4716" t="e">
        <f ca="1">IF('Восьмипредметные наборы'!$I6 &gt;=Параметры!$A$2,"{"&amp;'Восьмипредметные наборы'!$B6&amp;"}","")</f>
        <v>#N/A</v>
      </c>
      <c r="C4716" t="e">
        <f ca="1">'Восьмипредметные наборы'!$I6/COUNT('Список покупок'!$A$2:$A$31)</f>
        <v>#N/A</v>
      </c>
      <c r="D4716" t="e">
        <f ca="1">'Восьмипредметные наборы'!$I6/INDIRECT(ADDRESS(MATCH(A4716,Таблицы!$AU$3:$AU$122)+1,8,,,Таблицы!$AU$1))</f>
        <v>#N/A</v>
      </c>
      <c r="E4716" s="5" t="e">
        <f t="shared" ca="1" si="73"/>
        <v>#N/A</v>
      </c>
    </row>
    <row r="4717" spans="1:5" hidden="1" x14ac:dyDescent="0.3">
      <c r="A4717" t="e">
        <f ca="1">IF('Восьмипредметные наборы'!$I7 &gt;=Параметры!$A$2,"{"&amp;'Восьмипредметные наборы'!$A7&amp;", "&amp;'Восьмипредметные наборы'!$C7&amp;", "&amp;'Восьмипредметные наборы'!$D7&amp;", "&amp;'Восьмипредметные наборы'!$E7&amp;", "&amp;'Восьмипредметные наборы'!$F7&amp;", "&amp;'Восьмипредметные наборы'!$G7&amp;", "&amp;'Восьмипредметные наборы'!$H7&amp;"}","")</f>
        <v>#N/A</v>
      </c>
      <c r="B4717" t="e">
        <f ca="1">IF('Восьмипредметные наборы'!$I7 &gt;=Параметры!$A$2,"{"&amp;'Восьмипредметные наборы'!$B7&amp;"}","")</f>
        <v>#N/A</v>
      </c>
      <c r="C4717" t="e">
        <f ca="1">'Восьмипредметные наборы'!$I7/COUNT('Список покупок'!$A$2:$A$31)</f>
        <v>#N/A</v>
      </c>
      <c r="D4717" t="e">
        <f ca="1">'Восьмипредметные наборы'!$I7/INDIRECT(ADDRESS(MATCH(A4717,Таблицы!$AU$3:$AU$122)+1,8,,,Таблицы!$AU$1))</f>
        <v>#N/A</v>
      </c>
      <c r="E4717" s="5" t="e">
        <f t="shared" ca="1" si="73"/>
        <v>#N/A</v>
      </c>
    </row>
    <row r="4718" spans="1:5" hidden="1" x14ac:dyDescent="0.3">
      <c r="A4718" t="e">
        <f ca="1">IF('Восьмипредметные наборы'!$I8 &gt;=Параметры!$A$2,"{"&amp;'Восьмипредметные наборы'!$A8&amp;", "&amp;'Восьмипредметные наборы'!$C8&amp;", "&amp;'Восьмипредметные наборы'!$D8&amp;", "&amp;'Восьмипредметные наборы'!$E8&amp;", "&amp;'Восьмипредметные наборы'!$F8&amp;", "&amp;'Восьмипредметные наборы'!$G8&amp;", "&amp;'Восьмипредметные наборы'!$H8&amp;"}","")</f>
        <v>#N/A</v>
      </c>
      <c r="B4718" t="e">
        <f ca="1">IF('Восьмипредметные наборы'!$I8 &gt;=Параметры!$A$2,"{"&amp;'Восьмипредметные наборы'!$B8&amp;"}","")</f>
        <v>#N/A</v>
      </c>
      <c r="C4718" t="e">
        <f ca="1">'Восьмипредметные наборы'!$I8/COUNT('Список покупок'!$A$2:$A$31)</f>
        <v>#N/A</v>
      </c>
      <c r="D4718" t="e">
        <f ca="1">'Восьмипредметные наборы'!$I8/INDIRECT(ADDRESS(MATCH(A4718,Таблицы!$AU$3:$AU$122)+1,8,,,Таблицы!$AU$1))</f>
        <v>#N/A</v>
      </c>
      <c r="E4718" s="5" t="e">
        <f t="shared" ca="1" si="73"/>
        <v>#N/A</v>
      </c>
    </row>
    <row r="4719" spans="1:5" hidden="1" x14ac:dyDescent="0.3">
      <c r="A4719" t="e">
        <f ca="1">IF('Восьмипредметные наборы'!$I9 &gt;=Параметры!$A$2,"{"&amp;'Восьмипредметные наборы'!$A9&amp;", "&amp;'Восьмипредметные наборы'!$C9&amp;", "&amp;'Восьмипредметные наборы'!$D9&amp;", "&amp;'Восьмипредметные наборы'!$E9&amp;", "&amp;'Восьмипредметные наборы'!$F9&amp;", "&amp;'Восьмипредметные наборы'!$G9&amp;", "&amp;'Восьмипредметные наборы'!$H9&amp;"}","")</f>
        <v>#N/A</v>
      </c>
      <c r="B4719" t="e">
        <f ca="1">IF('Восьмипредметные наборы'!$I9 &gt;=Параметры!$A$2,"{"&amp;'Восьмипредметные наборы'!$B9&amp;"}","")</f>
        <v>#N/A</v>
      </c>
      <c r="C4719" t="e">
        <f ca="1">'Восьмипредметные наборы'!$I9/COUNT('Список покупок'!$A$2:$A$31)</f>
        <v>#N/A</v>
      </c>
      <c r="D4719" t="e">
        <f ca="1">'Восьмипредметные наборы'!$I9/INDIRECT(ADDRESS(MATCH(A4719,Таблицы!$AU$3:$AU$122)+1,8,,,Таблицы!$AU$1))</f>
        <v>#N/A</v>
      </c>
      <c r="E4719" s="5" t="e">
        <f t="shared" ca="1" si="73"/>
        <v>#N/A</v>
      </c>
    </row>
    <row r="4720" spans="1:5" hidden="1" x14ac:dyDescent="0.3">
      <c r="A4720" t="e">
        <f ca="1">IF('Восьмипредметные наборы'!$I10 &gt;=Параметры!$A$2,"{"&amp;'Восьмипредметные наборы'!$A10&amp;", "&amp;'Восьмипредметные наборы'!$C10&amp;", "&amp;'Восьмипредметные наборы'!$D10&amp;", "&amp;'Восьмипредметные наборы'!$E10&amp;", "&amp;'Восьмипредметные наборы'!$F10&amp;", "&amp;'Восьмипредметные наборы'!$G10&amp;", "&amp;'Восьмипредметные наборы'!$H10&amp;"}","")</f>
        <v>#N/A</v>
      </c>
      <c r="B4720" t="e">
        <f ca="1">IF('Восьмипредметные наборы'!$I10 &gt;=Параметры!$A$2,"{"&amp;'Восьмипредметные наборы'!$B10&amp;"}","")</f>
        <v>#N/A</v>
      </c>
      <c r="C4720" t="e">
        <f ca="1">'Восьмипредметные наборы'!$I10/COUNT('Список покупок'!$A$2:$A$31)</f>
        <v>#N/A</v>
      </c>
      <c r="D4720" t="e">
        <f ca="1">'Восьмипредметные наборы'!$I10/INDIRECT(ADDRESS(MATCH(A4720,Таблицы!$AU$3:$AU$122)+1,8,,,Таблицы!$AU$1))</f>
        <v>#N/A</v>
      </c>
      <c r="E4720" s="5" t="e">
        <f t="shared" ca="1" si="73"/>
        <v>#N/A</v>
      </c>
    </row>
    <row r="4721" spans="1:5" hidden="1" x14ac:dyDescent="0.3">
      <c r="A4721" t="e">
        <f ca="1">IF('Восьмипредметные наборы'!$I11 &gt;=Параметры!$A$2,"{"&amp;'Восьмипредметные наборы'!$A11&amp;", "&amp;'Восьмипредметные наборы'!$C11&amp;", "&amp;'Восьмипредметные наборы'!$D11&amp;", "&amp;'Восьмипредметные наборы'!$E11&amp;", "&amp;'Восьмипредметные наборы'!$F11&amp;", "&amp;'Восьмипредметные наборы'!$G11&amp;", "&amp;'Восьмипредметные наборы'!$H11&amp;"}","")</f>
        <v>#N/A</v>
      </c>
      <c r="B4721" t="e">
        <f ca="1">IF('Восьмипредметные наборы'!$I11 &gt;=Параметры!$A$2,"{"&amp;'Восьмипредметные наборы'!$B11&amp;"}","")</f>
        <v>#N/A</v>
      </c>
      <c r="C4721" t="e">
        <f ca="1">'Восьмипредметные наборы'!$I11/COUNT('Список покупок'!$A$2:$A$31)</f>
        <v>#N/A</v>
      </c>
      <c r="D4721" t="e">
        <f ca="1">'Восьмипредметные наборы'!$I11/INDIRECT(ADDRESS(MATCH(A4721,Таблицы!$AU$3:$AU$122)+1,8,,,Таблицы!$AU$1))</f>
        <v>#N/A</v>
      </c>
      <c r="E4721" s="5" t="e">
        <f t="shared" ca="1" si="73"/>
        <v>#N/A</v>
      </c>
    </row>
    <row r="4722" spans="1:5" hidden="1" x14ac:dyDescent="0.3">
      <c r="A4722" t="e">
        <f ca="1">IF('Восьмипредметные наборы'!$I12 &gt;=Параметры!$A$2,"{"&amp;'Восьмипредметные наборы'!$A12&amp;", "&amp;'Восьмипредметные наборы'!$C12&amp;", "&amp;'Восьмипредметные наборы'!$D12&amp;", "&amp;'Восьмипредметные наборы'!$E12&amp;", "&amp;'Восьмипредметные наборы'!$F12&amp;", "&amp;'Восьмипредметные наборы'!$G12&amp;", "&amp;'Восьмипредметные наборы'!$H12&amp;"}","")</f>
        <v>#N/A</v>
      </c>
      <c r="B4722" t="e">
        <f ca="1">IF('Восьмипредметные наборы'!$I12 &gt;=Параметры!$A$2,"{"&amp;'Восьмипредметные наборы'!$B12&amp;"}","")</f>
        <v>#N/A</v>
      </c>
      <c r="C4722" t="e">
        <f ca="1">'Восьмипредметные наборы'!$I12/COUNT('Список покупок'!$A$2:$A$31)</f>
        <v>#N/A</v>
      </c>
      <c r="D4722" t="e">
        <f ca="1">'Восьмипредметные наборы'!$I12/INDIRECT(ADDRESS(MATCH(A4722,Таблицы!$AU$3:$AU$122)+1,8,,,Таблицы!$AU$1))</f>
        <v>#N/A</v>
      </c>
      <c r="E4722" s="5" t="e">
        <f t="shared" ca="1" si="73"/>
        <v>#N/A</v>
      </c>
    </row>
    <row r="4723" spans="1:5" hidden="1" x14ac:dyDescent="0.3">
      <c r="A4723" t="e">
        <f ca="1">IF('Восьмипредметные наборы'!$I13 &gt;=Параметры!$A$2,"{"&amp;'Восьмипредметные наборы'!$A13&amp;", "&amp;'Восьмипредметные наборы'!$C13&amp;", "&amp;'Восьмипредметные наборы'!$D13&amp;", "&amp;'Восьмипредметные наборы'!$E13&amp;", "&amp;'Восьмипредметные наборы'!$F13&amp;", "&amp;'Восьмипредметные наборы'!$G13&amp;", "&amp;'Восьмипредметные наборы'!$H13&amp;"}","")</f>
        <v>#N/A</v>
      </c>
      <c r="B4723" t="e">
        <f ca="1">IF('Восьмипредметные наборы'!$I13 &gt;=Параметры!$A$2,"{"&amp;'Восьмипредметные наборы'!$B13&amp;"}","")</f>
        <v>#N/A</v>
      </c>
      <c r="C4723" t="e">
        <f ca="1">'Восьмипредметные наборы'!$I13/COUNT('Список покупок'!$A$2:$A$31)</f>
        <v>#N/A</v>
      </c>
      <c r="D4723" t="e">
        <f ca="1">'Восьмипредметные наборы'!$I13/INDIRECT(ADDRESS(MATCH(A4723,Таблицы!$AU$3:$AU$122)+1,8,,,Таблицы!$AU$1))</f>
        <v>#N/A</v>
      </c>
      <c r="E4723" s="5" t="e">
        <f t="shared" ca="1" si="73"/>
        <v>#N/A</v>
      </c>
    </row>
    <row r="4724" spans="1:5" hidden="1" x14ac:dyDescent="0.3">
      <c r="A4724" t="e">
        <f ca="1">IF('Восьмипредметные наборы'!$I14 &gt;=Параметры!$A$2,"{"&amp;'Восьмипредметные наборы'!$A14&amp;", "&amp;'Восьмипредметные наборы'!$C14&amp;", "&amp;'Восьмипредметные наборы'!$D14&amp;", "&amp;'Восьмипредметные наборы'!$E14&amp;", "&amp;'Восьмипредметные наборы'!$F14&amp;", "&amp;'Восьмипредметные наборы'!$G14&amp;", "&amp;'Восьмипредметные наборы'!$H14&amp;"}","")</f>
        <v>#N/A</v>
      </c>
      <c r="B4724" t="e">
        <f ca="1">IF('Восьмипредметные наборы'!$I14 &gt;=Параметры!$A$2,"{"&amp;'Восьмипредметные наборы'!$B14&amp;"}","")</f>
        <v>#N/A</v>
      </c>
      <c r="C4724" t="e">
        <f ca="1">'Восьмипредметные наборы'!$I14/COUNT('Список покупок'!$A$2:$A$31)</f>
        <v>#N/A</v>
      </c>
      <c r="D4724" t="e">
        <f ca="1">'Восьмипредметные наборы'!$I14/INDIRECT(ADDRESS(MATCH(A4724,Таблицы!$AU$3:$AU$122)+1,8,,,Таблицы!$AU$1))</f>
        <v>#N/A</v>
      </c>
      <c r="E4724" s="5" t="e">
        <f t="shared" ca="1" si="73"/>
        <v>#N/A</v>
      </c>
    </row>
    <row r="4725" spans="1:5" hidden="1" x14ac:dyDescent="0.3">
      <c r="A4725" t="e">
        <f ca="1">IF('Восьмипредметные наборы'!$I15 &gt;=Параметры!$A$2,"{"&amp;'Восьмипредметные наборы'!$A15&amp;", "&amp;'Восьмипредметные наборы'!$C15&amp;", "&amp;'Восьмипредметные наборы'!$D15&amp;", "&amp;'Восьмипредметные наборы'!$E15&amp;", "&amp;'Восьмипредметные наборы'!$F15&amp;", "&amp;'Восьмипредметные наборы'!$G15&amp;", "&amp;'Восьмипредметные наборы'!$H15&amp;"}","")</f>
        <v>#N/A</v>
      </c>
      <c r="B4725" t="e">
        <f ca="1">IF('Восьмипредметные наборы'!$I15 &gt;=Параметры!$A$2,"{"&amp;'Восьмипредметные наборы'!$B15&amp;"}","")</f>
        <v>#N/A</v>
      </c>
      <c r="C4725" t="e">
        <f ca="1">'Восьмипредметные наборы'!$I15/COUNT('Список покупок'!$A$2:$A$31)</f>
        <v>#N/A</v>
      </c>
      <c r="D4725" t="e">
        <f ca="1">'Восьмипредметные наборы'!$I15/INDIRECT(ADDRESS(MATCH(A4725,Таблицы!$AU$3:$AU$122)+1,8,,,Таблицы!$AU$1))</f>
        <v>#N/A</v>
      </c>
      <c r="E4725" s="5" t="e">
        <f t="shared" ca="1" si="73"/>
        <v>#N/A</v>
      </c>
    </row>
    <row r="4726" spans="1:5" hidden="1" x14ac:dyDescent="0.3">
      <c r="A4726" t="e">
        <f ca="1">IF('Восьмипредметные наборы'!$I16 &gt;=Параметры!$A$2,"{"&amp;'Восьмипредметные наборы'!$A16&amp;", "&amp;'Восьмипредметные наборы'!$C16&amp;", "&amp;'Восьмипредметные наборы'!$D16&amp;", "&amp;'Восьмипредметные наборы'!$E16&amp;", "&amp;'Восьмипредметные наборы'!$F16&amp;", "&amp;'Восьмипредметные наборы'!$G16&amp;", "&amp;'Восьмипредметные наборы'!$H16&amp;"}","")</f>
        <v>#N/A</v>
      </c>
      <c r="B4726" t="e">
        <f ca="1">IF('Восьмипредметные наборы'!$I16 &gt;=Параметры!$A$2,"{"&amp;'Восьмипредметные наборы'!$B16&amp;"}","")</f>
        <v>#N/A</v>
      </c>
      <c r="C4726" t="e">
        <f ca="1">'Восьмипредметные наборы'!$I16/COUNT('Список покупок'!$A$2:$A$31)</f>
        <v>#N/A</v>
      </c>
      <c r="D4726" t="e">
        <f ca="1">'Восьмипредметные наборы'!$I16/INDIRECT(ADDRESS(MATCH(A4726,Таблицы!$AU$3:$AU$122)+1,8,,,Таблицы!$AU$1))</f>
        <v>#N/A</v>
      </c>
      <c r="E4726" s="5" t="e">
        <f t="shared" ca="1" si="73"/>
        <v>#N/A</v>
      </c>
    </row>
    <row r="4727" spans="1:5" hidden="1" x14ac:dyDescent="0.3">
      <c r="A4727" t="e">
        <f ca="1">IF('Восьмипредметные наборы'!$I17 &gt;=Параметры!$A$2,"{"&amp;'Восьмипредметные наборы'!$A17&amp;", "&amp;'Восьмипредметные наборы'!$C17&amp;", "&amp;'Восьмипредметные наборы'!$D17&amp;", "&amp;'Восьмипредметные наборы'!$E17&amp;", "&amp;'Восьмипредметные наборы'!$F17&amp;", "&amp;'Восьмипредметные наборы'!$G17&amp;", "&amp;'Восьмипредметные наборы'!$H17&amp;"}","")</f>
        <v>#N/A</v>
      </c>
      <c r="B4727" t="e">
        <f ca="1">IF('Восьмипредметные наборы'!$I17 &gt;=Параметры!$A$2,"{"&amp;'Восьмипредметные наборы'!$B17&amp;"}","")</f>
        <v>#N/A</v>
      </c>
      <c r="C4727" t="e">
        <f ca="1">'Восьмипредметные наборы'!$I17/COUNT('Список покупок'!$A$2:$A$31)</f>
        <v>#N/A</v>
      </c>
      <c r="D4727" t="e">
        <f ca="1">'Восьмипредметные наборы'!$I17/INDIRECT(ADDRESS(MATCH(A4727,Таблицы!$AU$3:$AU$122)+1,8,,,Таблицы!$AU$1))</f>
        <v>#N/A</v>
      </c>
      <c r="E4727" s="5" t="e">
        <f t="shared" ca="1" si="73"/>
        <v>#N/A</v>
      </c>
    </row>
    <row r="4728" spans="1:5" hidden="1" x14ac:dyDescent="0.3">
      <c r="A4728" t="e">
        <f ca="1">IF('Восьмипредметные наборы'!$I18 &gt;=Параметры!$A$2,"{"&amp;'Восьмипредметные наборы'!$A18&amp;", "&amp;'Восьмипредметные наборы'!$C18&amp;", "&amp;'Восьмипредметные наборы'!$D18&amp;", "&amp;'Восьмипредметные наборы'!$E18&amp;", "&amp;'Восьмипредметные наборы'!$F18&amp;", "&amp;'Восьмипредметные наборы'!$G18&amp;", "&amp;'Восьмипредметные наборы'!$H18&amp;"}","")</f>
        <v>#N/A</v>
      </c>
      <c r="B4728" t="e">
        <f ca="1">IF('Восьмипредметные наборы'!$I18 &gt;=Параметры!$A$2,"{"&amp;'Восьмипредметные наборы'!$B18&amp;"}","")</f>
        <v>#N/A</v>
      </c>
      <c r="C4728" t="e">
        <f ca="1">'Восьмипредметные наборы'!$I18/COUNT('Список покупок'!$A$2:$A$31)</f>
        <v>#N/A</v>
      </c>
      <c r="D4728" t="e">
        <f ca="1">'Восьмипредметные наборы'!$I18/INDIRECT(ADDRESS(MATCH(A4728,Таблицы!$AU$3:$AU$122)+1,8,,,Таблицы!$AU$1))</f>
        <v>#N/A</v>
      </c>
      <c r="E4728" s="5" t="e">
        <f t="shared" ca="1" si="73"/>
        <v>#N/A</v>
      </c>
    </row>
    <row r="4729" spans="1:5" hidden="1" x14ac:dyDescent="0.3">
      <c r="A4729" t="e">
        <f ca="1">IF('Восьмипредметные наборы'!$I19 &gt;=Параметры!$A$2,"{"&amp;'Восьмипредметные наборы'!$A19&amp;", "&amp;'Восьмипредметные наборы'!$C19&amp;", "&amp;'Восьмипредметные наборы'!$D19&amp;", "&amp;'Восьмипредметные наборы'!$E19&amp;", "&amp;'Восьмипредметные наборы'!$F19&amp;", "&amp;'Восьмипредметные наборы'!$G19&amp;", "&amp;'Восьмипредметные наборы'!$H19&amp;"}","")</f>
        <v>#N/A</v>
      </c>
      <c r="B4729" t="e">
        <f ca="1">IF('Восьмипредметные наборы'!$I19 &gt;=Параметры!$A$2,"{"&amp;'Восьмипредметные наборы'!$B19&amp;"}","")</f>
        <v>#N/A</v>
      </c>
      <c r="C4729" t="e">
        <f ca="1">'Восьмипредметные наборы'!$I19/COUNT('Список покупок'!$A$2:$A$31)</f>
        <v>#N/A</v>
      </c>
      <c r="D4729" t="e">
        <f ca="1">'Восьмипредметные наборы'!$I19/INDIRECT(ADDRESS(MATCH(A4729,Таблицы!$AU$3:$AU$122)+1,8,,,Таблицы!$AU$1))</f>
        <v>#N/A</v>
      </c>
      <c r="E4729" s="5" t="e">
        <f t="shared" ca="1" si="73"/>
        <v>#N/A</v>
      </c>
    </row>
    <row r="4730" spans="1:5" hidden="1" x14ac:dyDescent="0.3">
      <c r="A4730" t="e">
        <f ca="1">IF('Восьмипредметные наборы'!$I20 &gt;=Параметры!$A$2,"{"&amp;'Восьмипредметные наборы'!$A20&amp;", "&amp;'Восьмипредметные наборы'!$C20&amp;", "&amp;'Восьмипредметные наборы'!$D20&amp;", "&amp;'Восьмипредметные наборы'!$E20&amp;", "&amp;'Восьмипредметные наборы'!$F20&amp;", "&amp;'Восьмипредметные наборы'!$G20&amp;", "&amp;'Восьмипредметные наборы'!$H20&amp;"}","")</f>
        <v>#N/A</v>
      </c>
      <c r="B4730" t="e">
        <f ca="1">IF('Восьмипредметные наборы'!$I20 &gt;=Параметры!$A$2,"{"&amp;'Восьмипредметные наборы'!$B20&amp;"}","")</f>
        <v>#N/A</v>
      </c>
      <c r="C4730" t="e">
        <f ca="1">'Восьмипредметные наборы'!$I20/COUNT('Список покупок'!$A$2:$A$31)</f>
        <v>#N/A</v>
      </c>
      <c r="D4730" t="e">
        <f ca="1">'Восьмипредметные наборы'!$I20/INDIRECT(ADDRESS(MATCH(A4730,Таблицы!$AU$3:$AU$122)+1,8,,,Таблицы!$AU$1))</f>
        <v>#N/A</v>
      </c>
      <c r="E4730" s="5" t="e">
        <f t="shared" ca="1" si="73"/>
        <v>#N/A</v>
      </c>
    </row>
    <row r="4731" spans="1:5" hidden="1" x14ac:dyDescent="0.3">
      <c r="A4731" t="e">
        <f ca="1">IF('Восьмипредметные наборы'!$I21 &gt;=Параметры!$A$2,"{"&amp;'Восьмипредметные наборы'!$A21&amp;", "&amp;'Восьмипредметные наборы'!$C21&amp;", "&amp;'Восьмипредметные наборы'!$D21&amp;", "&amp;'Восьмипредметные наборы'!$E21&amp;", "&amp;'Восьмипредметные наборы'!$F21&amp;", "&amp;'Восьмипредметные наборы'!$G21&amp;", "&amp;'Восьмипредметные наборы'!$H21&amp;"}","")</f>
        <v>#N/A</v>
      </c>
      <c r="B4731" t="e">
        <f ca="1">IF('Восьмипредметные наборы'!$I21 &gt;=Параметры!$A$2,"{"&amp;'Восьмипредметные наборы'!$B21&amp;"}","")</f>
        <v>#N/A</v>
      </c>
      <c r="C4731" t="e">
        <f ca="1">'Восьмипредметные наборы'!$I21/COUNT('Список покупок'!$A$2:$A$31)</f>
        <v>#N/A</v>
      </c>
      <c r="D4731" t="e">
        <f ca="1">'Восьмипредметные наборы'!$I21/INDIRECT(ADDRESS(MATCH(A4731,Таблицы!$AU$3:$AU$122)+1,8,,,Таблицы!$AU$1))</f>
        <v>#N/A</v>
      </c>
      <c r="E4731" s="5" t="e">
        <f t="shared" ca="1" si="73"/>
        <v>#N/A</v>
      </c>
    </row>
    <row r="4732" spans="1:5" hidden="1" x14ac:dyDescent="0.3">
      <c r="A4732" t="e">
        <f ca="1">IF('Восьмипредметные наборы'!$I22 &gt;=Параметры!$A$2,"{"&amp;'Восьмипредметные наборы'!$A22&amp;", "&amp;'Восьмипредметные наборы'!$C22&amp;", "&amp;'Восьмипредметные наборы'!$D22&amp;", "&amp;'Восьмипредметные наборы'!$E22&amp;", "&amp;'Восьмипредметные наборы'!$F22&amp;", "&amp;'Восьмипредметные наборы'!$G22&amp;", "&amp;'Восьмипредметные наборы'!$H22&amp;"}","")</f>
        <v>#N/A</v>
      </c>
      <c r="B4732" t="e">
        <f ca="1">IF('Восьмипредметные наборы'!$I22 &gt;=Параметры!$A$2,"{"&amp;'Восьмипредметные наборы'!$B22&amp;"}","")</f>
        <v>#N/A</v>
      </c>
      <c r="C4732" t="e">
        <f ca="1">'Восьмипредметные наборы'!$I22/COUNT('Список покупок'!$A$2:$A$31)</f>
        <v>#N/A</v>
      </c>
      <c r="D4732" t="e">
        <f ca="1">'Восьмипредметные наборы'!$I22/INDIRECT(ADDRESS(MATCH(A4732,Таблицы!$AU$3:$AU$122)+1,8,,,Таблицы!$AU$1))</f>
        <v>#N/A</v>
      </c>
      <c r="E4732" s="5" t="e">
        <f t="shared" ca="1" si="73"/>
        <v>#N/A</v>
      </c>
    </row>
    <row r="4733" spans="1:5" hidden="1" x14ac:dyDescent="0.3">
      <c r="A4733" t="e">
        <f ca="1">IF('Восьмипредметные наборы'!$I23 &gt;=Параметры!$A$2,"{"&amp;'Восьмипредметные наборы'!$A23&amp;", "&amp;'Восьмипредметные наборы'!$C23&amp;", "&amp;'Восьмипредметные наборы'!$D23&amp;", "&amp;'Восьмипредметные наборы'!$E23&amp;", "&amp;'Восьмипредметные наборы'!$F23&amp;", "&amp;'Восьмипредметные наборы'!$G23&amp;", "&amp;'Восьмипредметные наборы'!$H23&amp;"}","")</f>
        <v>#N/A</v>
      </c>
      <c r="B4733" t="e">
        <f ca="1">IF('Восьмипредметные наборы'!$I23 &gt;=Параметры!$A$2,"{"&amp;'Восьмипредметные наборы'!$B23&amp;"}","")</f>
        <v>#N/A</v>
      </c>
      <c r="C4733" t="e">
        <f ca="1">'Восьмипредметные наборы'!$I23/COUNT('Список покупок'!$A$2:$A$31)</f>
        <v>#N/A</v>
      </c>
      <c r="D4733" t="e">
        <f ca="1">'Восьмипредметные наборы'!$I23/INDIRECT(ADDRESS(MATCH(A4733,Таблицы!$AU$3:$AU$122)+1,8,,,Таблицы!$AU$1))</f>
        <v>#N/A</v>
      </c>
      <c r="E4733" s="5" t="e">
        <f t="shared" ca="1" si="73"/>
        <v>#N/A</v>
      </c>
    </row>
    <row r="4734" spans="1:5" hidden="1" x14ac:dyDescent="0.3">
      <c r="A4734" t="e">
        <f ca="1">IF('Восьмипредметные наборы'!$I24 &gt;=Параметры!$A$2,"{"&amp;'Восьмипредметные наборы'!$A24&amp;", "&amp;'Восьмипредметные наборы'!$C24&amp;", "&amp;'Восьмипредметные наборы'!$D24&amp;", "&amp;'Восьмипредметные наборы'!$E24&amp;", "&amp;'Восьмипредметные наборы'!$F24&amp;", "&amp;'Восьмипредметные наборы'!$G24&amp;", "&amp;'Восьмипредметные наборы'!$H24&amp;"}","")</f>
        <v>#N/A</v>
      </c>
      <c r="B4734" t="e">
        <f ca="1">IF('Восьмипредметные наборы'!$I24 &gt;=Параметры!$A$2,"{"&amp;'Восьмипредметные наборы'!$B24&amp;"}","")</f>
        <v>#N/A</v>
      </c>
      <c r="C4734" t="e">
        <f ca="1">'Восьмипредметные наборы'!$I24/COUNT('Список покупок'!$A$2:$A$31)</f>
        <v>#N/A</v>
      </c>
      <c r="D4734" t="e">
        <f ca="1">'Восьмипредметные наборы'!$I24/INDIRECT(ADDRESS(MATCH(A4734,Таблицы!$AU$3:$AU$122)+1,8,,,Таблицы!$AU$1))</f>
        <v>#N/A</v>
      </c>
      <c r="E4734" s="5" t="e">
        <f t="shared" ca="1" si="73"/>
        <v>#N/A</v>
      </c>
    </row>
    <row r="4735" spans="1:5" hidden="1" x14ac:dyDescent="0.3">
      <c r="A4735" t="e">
        <f ca="1">IF('Восьмипредметные наборы'!$I25 &gt;=Параметры!$A$2,"{"&amp;'Восьмипредметные наборы'!$A25&amp;", "&amp;'Восьмипредметные наборы'!$C25&amp;", "&amp;'Восьмипредметные наборы'!$D25&amp;", "&amp;'Восьмипредметные наборы'!$E25&amp;", "&amp;'Восьмипредметные наборы'!$F25&amp;", "&amp;'Восьмипредметные наборы'!$G25&amp;", "&amp;'Восьмипредметные наборы'!$H25&amp;"}","")</f>
        <v>#N/A</v>
      </c>
      <c r="B4735" t="e">
        <f ca="1">IF('Восьмипредметные наборы'!$I25 &gt;=Параметры!$A$2,"{"&amp;'Восьмипредметные наборы'!$B25&amp;"}","")</f>
        <v>#N/A</v>
      </c>
      <c r="C4735" t="e">
        <f ca="1">'Восьмипредметные наборы'!$I25/COUNT('Список покупок'!$A$2:$A$31)</f>
        <v>#N/A</v>
      </c>
      <c r="D4735" t="e">
        <f ca="1">'Восьмипредметные наборы'!$I25/INDIRECT(ADDRESS(MATCH(A4735,Таблицы!$AU$3:$AU$122)+1,8,,,Таблицы!$AU$1))</f>
        <v>#N/A</v>
      </c>
      <c r="E4735" s="5" t="e">
        <f t="shared" ca="1" si="73"/>
        <v>#N/A</v>
      </c>
    </row>
    <row r="4736" spans="1:5" hidden="1" x14ac:dyDescent="0.3">
      <c r="A4736" t="e">
        <f ca="1">IF('Восьмипредметные наборы'!$I26 &gt;=Параметры!$A$2,"{"&amp;'Восьмипредметные наборы'!$A26&amp;", "&amp;'Восьмипредметные наборы'!$C26&amp;", "&amp;'Восьмипредметные наборы'!$D26&amp;", "&amp;'Восьмипредметные наборы'!$E26&amp;", "&amp;'Восьмипредметные наборы'!$F26&amp;", "&amp;'Восьмипредметные наборы'!$G26&amp;", "&amp;'Восьмипредметные наборы'!$H26&amp;"}","")</f>
        <v>#N/A</v>
      </c>
      <c r="B4736" t="e">
        <f ca="1">IF('Восьмипредметные наборы'!$I26 &gt;=Параметры!$A$2,"{"&amp;'Восьмипредметные наборы'!$B26&amp;"}","")</f>
        <v>#N/A</v>
      </c>
      <c r="C4736" t="e">
        <f ca="1">'Восьмипредметные наборы'!$I26/COUNT('Список покупок'!$A$2:$A$31)</f>
        <v>#N/A</v>
      </c>
      <c r="D4736" t="e">
        <f ca="1">'Восьмипредметные наборы'!$I26/INDIRECT(ADDRESS(MATCH(A4736,Таблицы!$AU$3:$AU$122)+1,8,,,Таблицы!$AU$1))</f>
        <v>#N/A</v>
      </c>
      <c r="E4736" s="5" t="e">
        <f t="shared" ca="1" si="73"/>
        <v>#N/A</v>
      </c>
    </row>
    <row r="4737" spans="1:5" hidden="1" x14ac:dyDescent="0.3">
      <c r="A4737" t="e">
        <f ca="1">IF('Восьмипредметные наборы'!$I27 &gt;=Параметры!$A$2,"{"&amp;'Восьмипредметные наборы'!$A27&amp;", "&amp;'Восьмипредметные наборы'!$C27&amp;", "&amp;'Восьмипредметные наборы'!$D27&amp;", "&amp;'Восьмипредметные наборы'!$E27&amp;", "&amp;'Восьмипредметные наборы'!$F27&amp;", "&amp;'Восьмипредметные наборы'!$G27&amp;", "&amp;'Восьмипредметные наборы'!$H27&amp;"}","")</f>
        <v>#N/A</v>
      </c>
      <c r="B4737" t="e">
        <f ca="1">IF('Восьмипредметные наборы'!$I27 &gt;=Параметры!$A$2,"{"&amp;'Восьмипредметные наборы'!$B27&amp;"}","")</f>
        <v>#N/A</v>
      </c>
      <c r="C4737" t="e">
        <f ca="1">'Восьмипредметные наборы'!$I27/COUNT('Список покупок'!$A$2:$A$31)</f>
        <v>#N/A</v>
      </c>
      <c r="D4737" t="e">
        <f ca="1">'Восьмипредметные наборы'!$I27/INDIRECT(ADDRESS(MATCH(A4737,Таблицы!$AU$3:$AU$122)+1,8,,,Таблицы!$AU$1))</f>
        <v>#N/A</v>
      </c>
      <c r="E4737" s="5" t="e">
        <f t="shared" ca="1" si="73"/>
        <v>#N/A</v>
      </c>
    </row>
    <row r="4738" spans="1:5" hidden="1" x14ac:dyDescent="0.3">
      <c r="A4738" t="e">
        <f ca="1">IF('Восьмипредметные наборы'!$I28 &gt;=Параметры!$A$2,"{"&amp;'Восьмипредметные наборы'!$A28&amp;", "&amp;'Восьмипредметные наборы'!$C28&amp;", "&amp;'Восьмипредметные наборы'!$D28&amp;", "&amp;'Восьмипредметные наборы'!$E28&amp;", "&amp;'Восьмипредметные наборы'!$F28&amp;", "&amp;'Восьмипредметные наборы'!$G28&amp;", "&amp;'Восьмипредметные наборы'!$H28&amp;"}","")</f>
        <v>#N/A</v>
      </c>
      <c r="B4738" t="e">
        <f ca="1">IF('Восьмипредметные наборы'!$I28 &gt;=Параметры!$A$2,"{"&amp;'Восьмипредметные наборы'!$B28&amp;"}","")</f>
        <v>#N/A</v>
      </c>
      <c r="C4738" t="e">
        <f ca="1">'Восьмипредметные наборы'!$I28/COUNT('Список покупок'!$A$2:$A$31)</f>
        <v>#N/A</v>
      </c>
      <c r="D4738" t="e">
        <f ca="1">'Восьмипредметные наборы'!$I28/INDIRECT(ADDRESS(MATCH(A4738,Таблицы!$AU$3:$AU$122)+1,8,,,Таблицы!$AU$1))</f>
        <v>#N/A</v>
      </c>
      <c r="E4738" s="5" t="e">
        <f t="shared" ca="1" si="73"/>
        <v>#N/A</v>
      </c>
    </row>
    <row r="4739" spans="1:5" hidden="1" x14ac:dyDescent="0.3">
      <c r="A4739" t="e">
        <f ca="1">IF('Восьмипредметные наборы'!$I29 &gt;=Параметры!$A$2,"{"&amp;'Восьмипредметные наборы'!$A29&amp;", "&amp;'Восьмипредметные наборы'!$C29&amp;", "&amp;'Восьмипредметные наборы'!$D29&amp;", "&amp;'Восьмипредметные наборы'!$E29&amp;", "&amp;'Восьмипредметные наборы'!$F29&amp;", "&amp;'Восьмипредметные наборы'!$G29&amp;", "&amp;'Восьмипредметные наборы'!$H29&amp;"}","")</f>
        <v>#N/A</v>
      </c>
      <c r="B4739" t="e">
        <f ca="1">IF('Восьмипредметные наборы'!$I29 &gt;=Параметры!$A$2,"{"&amp;'Восьмипредметные наборы'!$B29&amp;"}","")</f>
        <v>#N/A</v>
      </c>
      <c r="C4739" t="e">
        <f ca="1">'Восьмипредметные наборы'!$I29/COUNT('Список покупок'!$A$2:$A$31)</f>
        <v>#N/A</v>
      </c>
      <c r="D4739" t="e">
        <f ca="1">'Восьмипредметные наборы'!$I29/INDIRECT(ADDRESS(MATCH(A4739,Таблицы!$AU$3:$AU$122)+1,8,,,Таблицы!$AU$1))</f>
        <v>#N/A</v>
      </c>
      <c r="E4739" s="5" t="e">
        <f t="shared" ca="1" si="73"/>
        <v>#N/A</v>
      </c>
    </row>
    <row r="4740" spans="1:5" hidden="1" x14ac:dyDescent="0.3">
      <c r="A4740" t="e">
        <f ca="1">IF('Восьмипредметные наборы'!$I30 &gt;=Параметры!$A$2,"{"&amp;'Восьмипредметные наборы'!$A30&amp;", "&amp;'Восьмипредметные наборы'!$C30&amp;", "&amp;'Восьмипредметные наборы'!$D30&amp;", "&amp;'Восьмипредметные наборы'!$E30&amp;", "&amp;'Восьмипредметные наборы'!$F30&amp;", "&amp;'Восьмипредметные наборы'!$G30&amp;", "&amp;'Восьмипредметные наборы'!$H30&amp;"}","")</f>
        <v>#N/A</v>
      </c>
      <c r="B4740" t="e">
        <f ca="1">IF('Восьмипредметные наборы'!$I30 &gt;=Параметры!$A$2,"{"&amp;'Восьмипредметные наборы'!$B30&amp;"}","")</f>
        <v>#N/A</v>
      </c>
      <c r="C4740" t="e">
        <f ca="1">'Восьмипредметные наборы'!$I30/COUNT('Список покупок'!$A$2:$A$31)</f>
        <v>#N/A</v>
      </c>
      <c r="D4740" t="e">
        <f ca="1">'Восьмипредметные наборы'!$I30/INDIRECT(ADDRESS(MATCH(A4740,Таблицы!$AU$3:$AU$122)+1,8,,,Таблицы!$AU$1))</f>
        <v>#N/A</v>
      </c>
      <c r="E4740" s="5" t="e">
        <f t="shared" ca="1" si="73"/>
        <v>#N/A</v>
      </c>
    </row>
    <row r="4741" spans="1:5" hidden="1" x14ac:dyDescent="0.3">
      <c r="A4741" t="e">
        <f ca="1">IF('Восьмипредметные наборы'!$I31 &gt;=Параметры!$A$2,"{"&amp;'Восьмипредметные наборы'!$A31&amp;", "&amp;'Восьмипредметные наборы'!$C31&amp;", "&amp;'Восьмипредметные наборы'!$D31&amp;", "&amp;'Восьмипредметные наборы'!$E31&amp;", "&amp;'Восьмипредметные наборы'!$F31&amp;", "&amp;'Восьмипредметные наборы'!$G31&amp;", "&amp;'Восьмипредметные наборы'!$H31&amp;"}","")</f>
        <v>#N/A</v>
      </c>
      <c r="B4741" t="e">
        <f ca="1">IF('Восьмипредметные наборы'!$I31 &gt;=Параметры!$A$2,"{"&amp;'Восьмипредметные наборы'!$B31&amp;"}","")</f>
        <v>#N/A</v>
      </c>
      <c r="C4741" t="e">
        <f ca="1">'Восьмипредметные наборы'!$I31/COUNT('Список покупок'!$A$2:$A$31)</f>
        <v>#N/A</v>
      </c>
      <c r="D4741" t="e">
        <f ca="1">'Восьмипредметные наборы'!$I31/INDIRECT(ADDRESS(MATCH(A4741,Таблицы!$AU$3:$AU$122)+1,8,,,Таблицы!$AU$1))</f>
        <v>#N/A</v>
      </c>
      <c r="E4741" s="5" t="e">
        <f t="shared" ref="E4741:E4804" ca="1" si="74">C4741*D4741</f>
        <v>#N/A</v>
      </c>
    </row>
    <row r="4742" spans="1:5" hidden="1" x14ac:dyDescent="0.3">
      <c r="A4742" t="e">
        <f ca="1">IF('Восьмипредметные наборы'!$I32 &gt;=Параметры!$A$2,"{"&amp;'Восьмипредметные наборы'!$A32&amp;", "&amp;'Восьмипредметные наборы'!$C32&amp;", "&amp;'Восьмипредметные наборы'!$D32&amp;", "&amp;'Восьмипредметные наборы'!$E32&amp;", "&amp;'Восьмипредметные наборы'!$F32&amp;", "&amp;'Восьмипредметные наборы'!$G32&amp;", "&amp;'Восьмипредметные наборы'!$H32&amp;"}","")</f>
        <v>#N/A</v>
      </c>
      <c r="B4742" t="e">
        <f ca="1">IF('Восьмипредметные наборы'!$I32 &gt;=Параметры!$A$2,"{"&amp;'Восьмипредметные наборы'!$B32&amp;"}","")</f>
        <v>#N/A</v>
      </c>
      <c r="C4742" t="e">
        <f ca="1">'Восьмипредметные наборы'!$I32/COUNT('Список покупок'!$A$2:$A$31)</f>
        <v>#N/A</v>
      </c>
      <c r="D4742" t="e">
        <f ca="1">'Восьмипредметные наборы'!$I32/INDIRECT(ADDRESS(MATCH(A4742,Таблицы!$AU$3:$AU$122)+1,8,,,Таблицы!$AU$1))</f>
        <v>#N/A</v>
      </c>
      <c r="E4742" s="5" t="e">
        <f t="shared" ca="1" si="74"/>
        <v>#N/A</v>
      </c>
    </row>
    <row r="4743" spans="1:5" hidden="1" x14ac:dyDescent="0.3">
      <c r="A4743" t="e">
        <f ca="1">IF('Восьмипредметные наборы'!$I33 &gt;=Параметры!$A$2,"{"&amp;'Восьмипредметные наборы'!$A33&amp;", "&amp;'Восьмипредметные наборы'!$C33&amp;", "&amp;'Восьмипредметные наборы'!$D33&amp;", "&amp;'Восьмипредметные наборы'!$E33&amp;", "&amp;'Восьмипредметные наборы'!$F33&amp;", "&amp;'Восьмипредметные наборы'!$G33&amp;", "&amp;'Восьмипредметные наборы'!$H33&amp;"}","")</f>
        <v>#N/A</v>
      </c>
      <c r="B4743" t="e">
        <f ca="1">IF('Восьмипредметные наборы'!$I33 &gt;=Параметры!$A$2,"{"&amp;'Восьмипредметные наборы'!$B33&amp;"}","")</f>
        <v>#N/A</v>
      </c>
      <c r="C4743" t="e">
        <f ca="1">'Восьмипредметные наборы'!$I33/COUNT('Список покупок'!$A$2:$A$31)</f>
        <v>#N/A</v>
      </c>
      <c r="D4743" t="e">
        <f ca="1">'Восьмипредметные наборы'!$I33/INDIRECT(ADDRESS(MATCH(A4743,Таблицы!$AU$3:$AU$122)+1,8,,,Таблицы!$AU$1))</f>
        <v>#N/A</v>
      </c>
      <c r="E4743" s="5" t="e">
        <f t="shared" ca="1" si="74"/>
        <v>#N/A</v>
      </c>
    </row>
    <row r="4744" spans="1:5" hidden="1" x14ac:dyDescent="0.3">
      <c r="A4744" t="e">
        <f ca="1">IF('Восьмипредметные наборы'!$I34 &gt;=Параметры!$A$2,"{"&amp;'Восьмипредметные наборы'!$A34&amp;", "&amp;'Восьмипредметные наборы'!$C34&amp;", "&amp;'Восьмипредметные наборы'!$D34&amp;", "&amp;'Восьмипредметные наборы'!$E34&amp;", "&amp;'Восьмипредметные наборы'!$F34&amp;", "&amp;'Восьмипредметные наборы'!$G34&amp;", "&amp;'Восьмипредметные наборы'!$H34&amp;"}","")</f>
        <v>#N/A</v>
      </c>
      <c r="B4744" t="e">
        <f ca="1">IF('Восьмипредметные наборы'!$I34 &gt;=Параметры!$A$2,"{"&amp;'Восьмипредметные наборы'!$B34&amp;"}","")</f>
        <v>#N/A</v>
      </c>
      <c r="C4744" t="e">
        <f ca="1">'Восьмипредметные наборы'!$I34/COUNT('Список покупок'!$A$2:$A$31)</f>
        <v>#N/A</v>
      </c>
      <c r="D4744" t="e">
        <f ca="1">'Восьмипредметные наборы'!$I34/INDIRECT(ADDRESS(MATCH(A4744,Таблицы!$AU$3:$AU$122)+1,8,,,Таблицы!$AU$1))</f>
        <v>#N/A</v>
      </c>
      <c r="E4744" s="5" t="e">
        <f t="shared" ca="1" si="74"/>
        <v>#N/A</v>
      </c>
    </row>
    <row r="4745" spans="1:5" hidden="1" x14ac:dyDescent="0.3">
      <c r="A4745" t="e">
        <f ca="1">IF('Восьмипредметные наборы'!$I35 &gt;=Параметры!$A$2,"{"&amp;'Восьмипредметные наборы'!$A35&amp;", "&amp;'Восьмипредметные наборы'!$C35&amp;", "&amp;'Восьмипредметные наборы'!$D35&amp;", "&amp;'Восьмипредметные наборы'!$E35&amp;", "&amp;'Восьмипредметные наборы'!$F35&amp;", "&amp;'Восьмипредметные наборы'!$G35&amp;", "&amp;'Восьмипредметные наборы'!$H35&amp;"}","")</f>
        <v>#N/A</v>
      </c>
      <c r="B4745" t="e">
        <f ca="1">IF('Восьмипредметные наборы'!$I35 &gt;=Параметры!$A$2,"{"&amp;'Восьмипредметные наборы'!$B35&amp;"}","")</f>
        <v>#N/A</v>
      </c>
      <c r="C4745" t="e">
        <f ca="1">'Восьмипредметные наборы'!$I35/COUNT('Список покупок'!$A$2:$A$31)</f>
        <v>#N/A</v>
      </c>
      <c r="D4745" t="e">
        <f ca="1">'Восьмипредметные наборы'!$I35/INDIRECT(ADDRESS(MATCH(A4745,Таблицы!$AU$3:$AU$122)+1,8,,,Таблицы!$AU$1))</f>
        <v>#N/A</v>
      </c>
      <c r="E4745" s="5" t="e">
        <f t="shared" ca="1" si="74"/>
        <v>#N/A</v>
      </c>
    </row>
    <row r="4746" spans="1:5" hidden="1" x14ac:dyDescent="0.3">
      <c r="A4746" t="e">
        <f ca="1">IF('Восьмипредметные наборы'!$I36 &gt;=Параметры!$A$2,"{"&amp;'Восьмипредметные наборы'!$A36&amp;", "&amp;'Восьмипредметные наборы'!$C36&amp;", "&amp;'Восьмипредметные наборы'!$D36&amp;", "&amp;'Восьмипредметные наборы'!$E36&amp;", "&amp;'Восьмипредметные наборы'!$F36&amp;", "&amp;'Восьмипредметные наборы'!$G36&amp;", "&amp;'Восьмипредметные наборы'!$H36&amp;"}","")</f>
        <v>#N/A</v>
      </c>
      <c r="B4746" t="e">
        <f ca="1">IF('Восьмипредметные наборы'!$I36 &gt;=Параметры!$A$2,"{"&amp;'Восьмипредметные наборы'!$B36&amp;"}","")</f>
        <v>#N/A</v>
      </c>
      <c r="C4746" t="e">
        <f ca="1">'Восьмипредметные наборы'!$I36/COUNT('Список покупок'!$A$2:$A$31)</f>
        <v>#N/A</v>
      </c>
      <c r="D4746" t="e">
        <f ca="1">'Восьмипредметные наборы'!$I36/INDIRECT(ADDRESS(MATCH(A4746,Таблицы!$AU$3:$AU$122)+1,8,,,Таблицы!$AU$1))</f>
        <v>#N/A</v>
      </c>
      <c r="E4746" s="5" t="e">
        <f t="shared" ca="1" si="74"/>
        <v>#N/A</v>
      </c>
    </row>
    <row r="4747" spans="1:5" hidden="1" x14ac:dyDescent="0.3">
      <c r="A4747" t="e">
        <f ca="1">IF('Восьмипредметные наборы'!$I37 &gt;=Параметры!$A$2,"{"&amp;'Восьмипредметные наборы'!$A37&amp;", "&amp;'Восьмипредметные наборы'!$C37&amp;", "&amp;'Восьмипредметные наборы'!$D37&amp;", "&amp;'Восьмипредметные наборы'!$E37&amp;", "&amp;'Восьмипредметные наборы'!$F37&amp;", "&amp;'Восьмипредметные наборы'!$G37&amp;", "&amp;'Восьмипредметные наборы'!$H37&amp;"}","")</f>
        <v>#N/A</v>
      </c>
      <c r="B4747" t="e">
        <f ca="1">IF('Восьмипредметные наборы'!$I37 &gt;=Параметры!$A$2,"{"&amp;'Восьмипредметные наборы'!$B37&amp;"}","")</f>
        <v>#N/A</v>
      </c>
      <c r="C4747" t="e">
        <f ca="1">'Восьмипредметные наборы'!$I37/COUNT('Список покупок'!$A$2:$A$31)</f>
        <v>#N/A</v>
      </c>
      <c r="D4747" t="e">
        <f ca="1">'Восьмипредметные наборы'!$I37/INDIRECT(ADDRESS(MATCH(A4747,Таблицы!$AU$3:$AU$122)+1,8,,,Таблицы!$AU$1))</f>
        <v>#N/A</v>
      </c>
      <c r="E4747" s="5" t="e">
        <f t="shared" ca="1" si="74"/>
        <v>#N/A</v>
      </c>
    </row>
    <row r="4748" spans="1:5" hidden="1" x14ac:dyDescent="0.3">
      <c r="A4748" t="e">
        <f ca="1">IF('Восьмипредметные наборы'!$I38 &gt;=Параметры!$A$2,"{"&amp;'Восьмипредметные наборы'!$A38&amp;", "&amp;'Восьмипредметные наборы'!$C38&amp;", "&amp;'Восьмипредметные наборы'!$D38&amp;", "&amp;'Восьмипредметные наборы'!$E38&amp;", "&amp;'Восьмипредметные наборы'!$F38&amp;", "&amp;'Восьмипредметные наборы'!$G38&amp;", "&amp;'Восьмипредметные наборы'!$H38&amp;"}","")</f>
        <v>#N/A</v>
      </c>
      <c r="B4748" t="e">
        <f ca="1">IF('Восьмипредметные наборы'!$I38 &gt;=Параметры!$A$2,"{"&amp;'Восьмипредметные наборы'!$B38&amp;"}","")</f>
        <v>#N/A</v>
      </c>
      <c r="C4748" t="e">
        <f ca="1">'Восьмипредметные наборы'!$I38/COUNT('Список покупок'!$A$2:$A$31)</f>
        <v>#N/A</v>
      </c>
      <c r="D4748" t="e">
        <f ca="1">'Восьмипредметные наборы'!$I38/INDIRECT(ADDRESS(MATCH(A4748,Таблицы!$AU$3:$AU$122)+1,8,,,Таблицы!$AU$1))</f>
        <v>#N/A</v>
      </c>
      <c r="E4748" s="5" t="e">
        <f t="shared" ca="1" si="74"/>
        <v>#N/A</v>
      </c>
    </row>
    <row r="4749" spans="1:5" hidden="1" x14ac:dyDescent="0.3">
      <c r="A4749" t="e">
        <f ca="1">IF('Восьмипредметные наборы'!$I39 &gt;=Параметры!$A$2,"{"&amp;'Восьмипредметные наборы'!$A39&amp;", "&amp;'Восьмипредметные наборы'!$C39&amp;", "&amp;'Восьмипредметные наборы'!$D39&amp;", "&amp;'Восьмипредметные наборы'!$E39&amp;", "&amp;'Восьмипредметные наборы'!$F39&amp;", "&amp;'Восьмипредметные наборы'!$G39&amp;", "&amp;'Восьмипредметные наборы'!$H39&amp;"}","")</f>
        <v>#N/A</v>
      </c>
      <c r="B4749" t="e">
        <f ca="1">IF('Восьмипредметные наборы'!$I39 &gt;=Параметры!$A$2,"{"&amp;'Восьмипредметные наборы'!$B39&amp;"}","")</f>
        <v>#N/A</v>
      </c>
      <c r="C4749" t="e">
        <f ca="1">'Восьмипредметные наборы'!$I39/COUNT('Список покупок'!$A$2:$A$31)</f>
        <v>#N/A</v>
      </c>
      <c r="D4749" t="e">
        <f ca="1">'Восьмипредметные наборы'!$I39/INDIRECT(ADDRESS(MATCH(A4749,Таблицы!$AU$3:$AU$122)+1,8,,,Таблицы!$AU$1))</f>
        <v>#N/A</v>
      </c>
      <c r="E4749" s="5" t="e">
        <f t="shared" ca="1" si="74"/>
        <v>#N/A</v>
      </c>
    </row>
    <row r="4750" spans="1:5" hidden="1" x14ac:dyDescent="0.3">
      <c r="A4750" t="e">
        <f ca="1">IF('Восьмипредметные наборы'!$I40 &gt;=Параметры!$A$2,"{"&amp;'Восьмипредметные наборы'!$A40&amp;", "&amp;'Восьмипредметные наборы'!$C40&amp;", "&amp;'Восьмипредметные наборы'!$D40&amp;", "&amp;'Восьмипредметные наборы'!$E40&amp;", "&amp;'Восьмипредметные наборы'!$F40&amp;", "&amp;'Восьмипредметные наборы'!$G40&amp;", "&amp;'Восьмипредметные наборы'!$H40&amp;"}","")</f>
        <v>#N/A</v>
      </c>
      <c r="B4750" t="e">
        <f ca="1">IF('Восьмипредметные наборы'!$I40 &gt;=Параметры!$A$2,"{"&amp;'Восьмипредметные наборы'!$B40&amp;"}","")</f>
        <v>#N/A</v>
      </c>
      <c r="C4750" t="e">
        <f ca="1">'Восьмипредметные наборы'!$I40/COUNT('Список покупок'!$A$2:$A$31)</f>
        <v>#N/A</v>
      </c>
      <c r="D4750" t="e">
        <f ca="1">'Восьмипредметные наборы'!$I40/INDIRECT(ADDRESS(MATCH(A4750,Таблицы!$AU$3:$AU$122)+1,8,,,Таблицы!$AU$1))</f>
        <v>#N/A</v>
      </c>
      <c r="E4750" s="5" t="e">
        <f t="shared" ca="1" si="74"/>
        <v>#N/A</v>
      </c>
    </row>
    <row r="4751" spans="1:5" hidden="1" x14ac:dyDescent="0.3">
      <c r="A4751" t="e">
        <f ca="1">IF('Восьмипредметные наборы'!$I41 &gt;=Параметры!$A$2,"{"&amp;'Восьмипредметные наборы'!$A41&amp;", "&amp;'Восьмипредметные наборы'!$C41&amp;", "&amp;'Восьмипредметные наборы'!$D41&amp;", "&amp;'Восьмипредметные наборы'!$E41&amp;", "&amp;'Восьмипредметные наборы'!$F41&amp;", "&amp;'Восьмипредметные наборы'!$G41&amp;", "&amp;'Восьмипредметные наборы'!$H41&amp;"}","")</f>
        <v>#N/A</v>
      </c>
      <c r="B4751" t="e">
        <f ca="1">IF('Восьмипредметные наборы'!$I41 &gt;=Параметры!$A$2,"{"&amp;'Восьмипредметные наборы'!$B41&amp;"}","")</f>
        <v>#N/A</v>
      </c>
      <c r="C4751" t="e">
        <f ca="1">'Восьмипредметные наборы'!$I41/COUNT('Список покупок'!$A$2:$A$31)</f>
        <v>#N/A</v>
      </c>
      <c r="D4751" t="e">
        <f ca="1">'Восьмипредметные наборы'!$I41/INDIRECT(ADDRESS(MATCH(A4751,Таблицы!$AU$3:$AU$122)+1,8,,,Таблицы!$AU$1))</f>
        <v>#N/A</v>
      </c>
      <c r="E4751" s="5" t="e">
        <f t="shared" ca="1" si="74"/>
        <v>#N/A</v>
      </c>
    </row>
    <row r="4752" spans="1:5" hidden="1" x14ac:dyDescent="0.3">
      <c r="A4752" t="e">
        <f ca="1">IF('Восьмипредметные наборы'!$I42 &gt;=Параметры!$A$2,"{"&amp;'Восьмипредметные наборы'!$A42&amp;", "&amp;'Восьмипредметные наборы'!$C42&amp;", "&amp;'Восьмипредметные наборы'!$D42&amp;", "&amp;'Восьмипредметные наборы'!$E42&amp;", "&amp;'Восьмипредметные наборы'!$F42&amp;", "&amp;'Восьмипредметные наборы'!$G42&amp;", "&amp;'Восьмипредметные наборы'!$H42&amp;"}","")</f>
        <v>#N/A</v>
      </c>
      <c r="B4752" t="e">
        <f ca="1">IF('Восьмипредметные наборы'!$I42 &gt;=Параметры!$A$2,"{"&amp;'Восьмипредметные наборы'!$B42&amp;"}","")</f>
        <v>#N/A</v>
      </c>
      <c r="C4752" t="e">
        <f ca="1">'Восьмипредметные наборы'!$I42/COUNT('Список покупок'!$A$2:$A$31)</f>
        <v>#N/A</v>
      </c>
      <c r="D4752" t="e">
        <f ca="1">'Восьмипредметные наборы'!$I42/INDIRECT(ADDRESS(MATCH(A4752,Таблицы!$AU$3:$AU$122)+1,8,,,Таблицы!$AU$1))</f>
        <v>#N/A</v>
      </c>
      <c r="E4752" s="5" t="e">
        <f t="shared" ca="1" si="74"/>
        <v>#N/A</v>
      </c>
    </row>
    <row r="4753" spans="1:5" hidden="1" x14ac:dyDescent="0.3">
      <c r="A4753" t="e">
        <f ca="1">IF('Восьмипредметные наборы'!$I43 &gt;=Параметры!$A$2,"{"&amp;'Восьмипредметные наборы'!$A43&amp;", "&amp;'Восьмипредметные наборы'!$C43&amp;", "&amp;'Восьмипредметные наборы'!$D43&amp;", "&amp;'Восьмипредметные наборы'!$E43&amp;", "&amp;'Восьмипредметные наборы'!$F43&amp;", "&amp;'Восьмипредметные наборы'!$G43&amp;", "&amp;'Восьмипредметные наборы'!$H43&amp;"}","")</f>
        <v>#N/A</v>
      </c>
      <c r="B4753" t="e">
        <f ca="1">IF('Восьмипредметные наборы'!$I43 &gt;=Параметры!$A$2,"{"&amp;'Восьмипредметные наборы'!$B43&amp;"}","")</f>
        <v>#N/A</v>
      </c>
      <c r="C4753" t="e">
        <f ca="1">'Восьмипредметные наборы'!$I43/COUNT('Список покупок'!$A$2:$A$31)</f>
        <v>#N/A</v>
      </c>
      <c r="D4753" t="e">
        <f ca="1">'Восьмипредметные наборы'!$I43/INDIRECT(ADDRESS(MATCH(A4753,Таблицы!$AU$3:$AU$122)+1,8,,,Таблицы!$AU$1))</f>
        <v>#N/A</v>
      </c>
      <c r="E4753" s="5" t="e">
        <f t="shared" ca="1" si="74"/>
        <v>#N/A</v>
      </c>
    </row>
    <row r="4754" spans="1:5" hidden="1" x14ac:dyDescent="0.3">
      <c r="A4754" t="e">
        <f ca="1">IF('Восьмипредметные наборы'!$I44 &gt;=Параметры!$A$2,"{"&amp;'Восьмипредметные наборы'!$A44&amp;", "&amp;'Восьмипредметные наборы'!$C44&amp;", "&amp;'Восьмипредметные наборы'!$D44&amp;", "&amp;'Восьмипредметные наборы'!$E44&amp;", "&amp;'Восьмипредметные наборы'!$F44&amp;", "&amp;'Восьмипредметные наборы'!$G44&amp;", "&amp;'Восьмипредметные наборы'!$H44&amp;"}","")</f>
        <v>#N/A</v>
      </c>
      <c r="B4754" t="e">
        <f ca="1">IF('Восьмипредметные наборы'!$I44 &gt;=Параметры!$A$2,"{"&amp;'Восьмипредметные наборы'!$B44&amp;"}","")</f>
        <v>#N/A</v>
      </c>
      <c r="C4754" t="e">
        <f ca="1">'Восьмипредметные наборы'!$I44/COUNT('Список покупок'!$A$2:$A$31)</f>
        <v>#N/A</v>
      </c>
      <c r="D4754" t="e">
        <f ca="1">'Восьмипредметные наборы'!$I44/INDIRECT(ADDRESS(MATCH(A4754,Таблицы!$AU$3:$AU$122)+1,8,,,Таблицы!$AU$1))</f>
        <v>#N/A</v>
      </c>
      <c r="E4754" s="5" t="e">
        <f t="shared" ca="1" si="74"/>
        <v>#N/A</v>
      </c>
    </row>
    <row r="4755" spans="1:5" hidden="1" x14ac:dyDescent="0.3">
      <c r="A4755" t="e">
        <f ca="1">IF('Восьмипредметные наборы'!$I45 &gt;=Параметры!$A$2,"{"&amp;'Восьмипредметные наборы'!$A45&amp;", "&amp;'Восьмипредметные наборы'!$C45&amp;", "&amp;'Восьмипредметные наборы'!$D45&amp;", "&amp;'Восьмипредметные наборы'!$E45&amp;", "&amp;'Восьмипредметные наборы'!$F45&amp;", "&amp;'Восьмипредметные наборы'!$G45&amp;", "&amp;'Восьмипредметные наборы'!$H45&amp;"}","")</f>
        <v>#N/A</v>
      </c>
      <c r="B4755" t="e">
        <f ca="1">IF('Восьмипредметные наборы'!$I45 &gt;=Параметры!$A$2,"{"&amp;'Восьмипредметные наборы'!$B45&amp;"}","")</f>
        <v>#N/A</v>
      </c>
      <c r="C4755" t="e">
        <f ca="1">'Восьмипредметные наборы'!$I45/COUNT('Список покупок'!$A$2:$A$31)</f>
        <v>#N/A</v>
      </c>
      <c r="D4755" t="e">
        <f ca="1">'Восьмипредметные наборы'!$I45/INDIRECT(ADDRESS(MATCH(A4755,Таблицы!$AU$3:$AU$122)+1,8,,,Таблицы!$AU$1))</f>
        <v>#N/A</v>
      </c>
      <c r="E4755" s="5" t="e">
        <f t="shared" ca="1" si="74"/>
        <v>#N/A</v>
      </c>
    </row>
    <row r="4756" spans="1:5" hidden="1" x14ac:dyDescent="0.3">
      <c r="A4756" t="e">
        <f ca="1">IF('Восьмипредметные наборы'!$I46 &gt;=Параметры!$A$2,"{"&amp;'Восьмипредметные наборы'!$A46&amp;", "&amp;'Восьмипредметные наборы'!$C46&amp;", "&amp;'Восьмипредметные наборы'!$D46&amp;", "&amp;'Восьмипредметные наборы'!$E46&amp;", "&amp;'Восьмипредметные наборы'!$F46&amp;", "&amp;'Восьмипредметные наборы'!$G46&amp;", "&amp;'Восьмипредметные наборы'!$H46&amp;"}","")</f>
        <v>#N/A</v>
      </c>
      <c r="B4756" t="e">
        <f ca="1">IF('Восьмипредметные наборы'!$I46 &gt;=Параметры!$A$2,"{"&amp;'Восьмипредметные наборы'!$B46&amp;"}","")</f>
        <v>#N/A</v>
      </c>
      <c r="C4756" t="e">
        <f ca="1">'Восьмипредметные наборы'!$I46/COUNT('Список покупок'!$A$2:$A$31)</f>
        <v>#N/A</v>
      </c>
      <c r="D4756" t="e">
        <f ca="1">'Восьмипредметные наборы'!$I46/INDIRECT(ADDRESS(MATCH(A4756,Таблицы!$AU$3:$AU$122)+1,8,,,Таблицы!$AU$1))</f>
        <v>#N/A</v>
      </c>
      <c r="E4756" s="5" t="e">
        <f t="shared" ca="1" si="74"/>
        <v>#N/A</v>
      </c>
    </row>
    <row r="4757" spans="1:5" hidden="1" x14ac:dyDescent="0.3">
      <c r="A4757" t="e">
        <f ca="1">IF('Восьмипредметные наборы'!$I2 &gt;=Параметры!$A$2,"{"&amp;'Восьмипредметные наборы'!$B2&amp;", "&amp;'Восьмипредметные наборы'!$C2&amp;", "&amp;'Восьмипредметные наборы'!$D2&amp;", "&amp;'Восьмипредметные наборы'!$E2&amp;", "&amp;'Восьмипредметные наборы'!$F2&amp;", "&amp;'Восьмипредметные наборы'!$G2&amp;", "&amp;'Восьмипредметные наборы'!$H2&amp;"}","")</f>
        <v>#N/A</v>
      </c>
      <c r="B4757" t="e">
        <f ca="1">IF('Восьмипредметные наборы'!$I2 &gt;=Параметры!$A$2,"{"&amp;'Восьмипредметные наборы'!$A2&amp;"}","")</f>
        <v>#N/A</v>
      </c>
      <c r="C4757" t="e">
        <f ca="1">'Восьмипредметные наборы'!$I2/COUNT('Список покупок'!$A$2:$A$31)</f>
        <v>#N/A</v>
      </c>
      <c r="D4757" t="e">
        <f ca="1">'Восьмипредметные наборы'!$I2/INDIRECT(ADDRESS(MATCH(A4757,Таблицы!$AU$3:$AU$122)+1,8,,,Таблицы!$AU$1))</f>
        <v>#N/A</v>
      </c>
      <c r="E4757" s="5" t="e">
        <f t="shared" ca="1" si="74"/>
        <v>#N/A</v>
      </c>
    </row>
    <row r="4758" spans="1:5" hidden="1" x14ac:dyDescent="0.3">
      <c r="A4758" t="e">
        <f ca="1">IF('Восьмипредметные наборы'!$I3 &gt;=Параметры!$A$2,"{"&amp;'Восьмипредметные наборы'!$B3&amp;", "&amp;'Восьмипредметные наборы'!$C3&amp;", "&amp;'Восьмипредметные наборы'!$D3&amp;", "&amp;'Восьмипредметные наборы'!$E3&amp;", "&amp;'Восьмипредметные наборы'!$F3&amp;", "&amp;'Восьмипредметные наборы'!$G3&amp;", "&amp;'Восьмипредметные наборы'!$H3&amp;"}","")</f>
        <v>#N/A</v>
      </c>
      <c r="B4758" t="e">
        <f ca="1">IF('Восьмипредметные наборы'!$I3 &gt;=Параметры!$A$2,"{"&amp;'Восьмипредметные наборы'!$A3&amp;"}","")</f>
        <v>#N/A</v>
      </c>
      <c r="C4758" t="e">
        <f ca="1">'Восьмипредметные наборы'!$I3/COUNT('Список покупок'!$A$2:$A$31)</f>
        <v>#N/A</v>
      </c>
      <c r="D4758" t="e">
        <f ca="1">'Восьмипредметные наборы'!$I3/INDIRECT(ADDRESS(MATCH(A4758,Таблицы!$AU$3:$AU$122)+1,8,,,Таблицы!$AU$1))</f>
        <v>#N/A</v>
      </c>
      <c r="E4758" s="5" t="e">
        <f t="shared" ca="1" si="74"/>
        <v>#N/A</v>
      </c>
    </row>
    <row r="4759" spans="1:5" hidden="1" x14ac:dyDescent="0.3">
      <c r="A4759" t="e">
        <f ca="1">IF('Восьмипредметные наборы'!$I4 &gt;=Параметры!$A$2,"{"&amp;'Восьмипредметные наборы'!$B4&amp;", "&amp;'Восьмипредметные наборы'!$C4&amp;", "&amp;'Восьмипредметные наборы'!$D4&amp;", "&amp;'Восьмипредметные наборы'!$E4&amp;", "&amp;'Восьмипредметные наборы'!$F4&amp;", "&amp;'Восьмипредметные наборы'!$G4&amp;", "&amp;'Восьмипредметные наборы'!$H4&amp;"}","")</f>
        <v>#N/A</v>
      </c>
      <c r="B4759" t="e">
        <f ca="1">IF('Восьмипредметные наборы'!$I4 &gt;=Параметры!$A$2,"{"&amp;'Восьмипредметные наборы'!$A4&amp;"}","")</f>
        <v>#N/A</v>
      </c>
      <c r="C4759" t="e">
        <f ca="1">'Восьмипредметные наборы'!$I4/COUNT('Список покупок'!$A$2:$A$31)</f>
        <v>#N/A</v>
      </c>
      <c r="D4759" t="e">
        <f ca="1">'Восьмипредметные наборы'!$I4/INDIRECT(ADDRESS(MATCH(A4759,Таблицы!$AU$3:$AU$122)+1,8,,,Таблицы!$AU$1))</f>
        <v>#N/A</v>
      </c>
      <c r="E4759" s="5" t="e">
        <f t="shared" ca="1" si="74"/>
        <v>#N/A</v>
      </c>
    </row>
    <row r="4760" spans="1:5" hidden="1" x14ac:dyDescent="0.3">
      <c r="A4760" t="e">
        <f ca="1">IF('Восьмипредметные наборы'!$I5 &gt;=Параметры!$A$2,"{"&amp;'Восьмипредметные наборы'!$B5&amp;", "&amp;'Восьмипредметные наборы'!$C5&amp;", "&amp;'Восьмипредметные наборы'!$D5&amp;", "&amp;'Восьмипредметные наборы'!$E5&amp;", "&amp;'Восьмипредметные наборы'!$F5&amp;", "&amp;'Восьмипредметные наборы'!$G5&amp;", "&amp;'Восьмипредметные наборы'!$H5&amp;"}","")</f>
        <v>#N/A</v>
      </c>
      <c r="B4760" t="e">
        <f ca="1">IF('Восьмипредметные наборы'!$I5 &gt;=Параметры!$A$2,"{"&amp;'Восьмипредметные наборы'!$A5&amp;"}","")</f>
        <v>#N/A</v>
      </c>
      <c r="C4760" t="e">
        <f ca="1">'Восьмипредметные наборы'!$I5/COUNT('Список покупок'!$A$2:$A$31)</f>
        <v>#N/A</v>
      </c>
      <c r="D4760" t="e">
        <f ca="1">'Восьмипредметные наборы'!$I5/INDIRECT(ADDRESS(MATCH(A4760,Таблицы!$AU$3:$AU$122)+1,8,,,Таблицы!$AU$1))</f>
        <v>#N/A</v>
      </c>
      <c r="E4760" s="5" t="e">
        <f t="shared" ca="1" si="74"/>
        <v>#N/A</v>
      </c>
    </row>
    <row r="4761" spans="1:5" hidden="1" x14ac:dyDescent="0.3">
      <c r="A4761" t="e">
        <f ca="1">IF('Восьмипредметные наборы'!$I6 &gt;=Параметры!$A$2,"{"&amp;'Восьмипредметные наборы'!$B6&amp;", "&amp;'Восьмипредметные наборы'!$C6&amp;", "&amp;'Восьмипредметные наборы'!$D6&amp;", "&amp;'Восьмипредметные наборы'!$E6&amp;", "&amp;'Восьмипредметные наборы'!$F6&amp;", "&amp;'Восьмипредметные наборы'!$G6&amp;", "&amp;'Восьмипредметные наборы'!$H6&amp;"}","")</f>
        <v>#N/A</v>
      </c>
      <c r="B4761" t="e">
        <f ca="1">IF('Восьмипредметные наборы'!$I6 &gt;=Параметры!$A$2,"{"&amp;'Восьмипредметные наборы'!$A6&amp;"}","")</f>
        <v>#N/A</v>
      </c>
      <c r="C4761" t="e">
        <f ca="1">'Восьмипредметные наборы'!$I6/COUNT('Список покупок'!$A$2:$A$31)</f>
        <v>#N/A</v>
      </c>
      <c r="D4761" t="e">
        <f ca="1">'Восьмипредметные наборы'!$I6/INDIRECT(ADDRESS(MATCH(A4761,Таблицы!$AU$3:$AU$122)+1,8,,,Таблицы!$AU$1))</f>
        <v>#N/A</v>
      </c>
      <c r="E4761" s="5" t="e">
        <f t="shared" ca="1" si="74"/>
        <v>#N/A</v>
      </c>
    </row>
    <row r="4762" spans="1:5" hidden="1" x14ac:dyDescent="0.3">
      <c r="A4762" t="e">
        <f ca="1">IF('Восьмипредметные наборы'!$I7 &gt;=Параметры!$A$2,"{"&amp;'Восьмипредметные наборы'!$B7&amp;", "&amp;'Восьмипредметные наборы'!$C7&amp;", "&amp;'Восьмипредметные наборы'!$D7&amp;", "&amp;'Восьмипредметные наборы'!$E7&amp;", "&amp;'Восьмипредметные наборы'!$F7&amp;", "&amp;'Восьмипредметные наборы'!$G7&amp;", "&amp;'Восьмипредметные наборы'!$H7&amp;"}","")</f>
        <v>#N/A</v>
      </c>
      <c r="B4762" t="e">
        <f ca="1">IF('Восьмипредметные наборы'!$I7 &gt;=Параметры!$A$2,"{"&amp;'Восьмипредметные наборы'!$A7&amp;"}","")</f>
        <v>#N/A</v>
      </c>
      <c r="C4762" t="e">
        <f ca="1">'Восьмипредметные наборы'!$I7/COUNT('Список покупок'!$A$2:$A$31)</f>
        <v>#N/A</v>
      </c>
      <c r="D4762" t="e">
        <f ca="1">'Восьмипредметные наборы'!$I7/INDIRECT(ADDRESS(MATCH(A4762,Таблицы!$AU$3:$AU$122)+1,8,,,Таблицы!$AU$1))</f>
        <v>#N/A</v>
      </c>
      <c r="E4762" s="5" t="e">
        <f t="shared" ca="1" si="74"/>
        <v>#N/A</v>
      </c>
    </row>
    <row r="4763" spans="1:5" hidden="1" x14ac:dyDescent="0.3">
      <c r="A4763" t="e">
        <f ca="1">IF('Восьмипредметные наборы'!$I8 &gt;=Параметры!$A$2,"{"&amp;'Восьмипредметные наборы'!$B8&amp;", "&amp;'Восьмипредметные наборы'!$C8&amp;", "&amp;'Восьмипредметные наборы'!$D8&amp;", "&amp;'Восьмипредметные наборы'!$E8&amp;", "&amp;'Восьмипредметные наборы'!$F8&amp;", "&amp;'Восьмипредметные наборы'!$G8&amp;", "&amp;'Восьмипредметные наборы'!$H8&amp;"}","")</f>
        <v>#N/A</v>
      </c>
      <c r="B4763" t="e">
        <f ca="1">IF('Восьмипредметные наборы'!$I8 &gt;=Параметры!$A$2,"{"&amp;'Восьмипредметные наборы'!$A8&amp;"}","")</f>
        <v>#N/A</v>
      </c>
      <c r="C4763" t="e">
        <f ca="1">'Восьмипредметные наборы'!$I8/COUNT('Список покупок'!$A$2:$A$31)</f>
        <v>#N/A</v>
      </c>
      <c r="D4763" t="e">
        <f ca="1">'Восьмипредметные наборы'!$I8/INDIRECT(ADDRESS(MATCH(A4763,Таблицы!$AU$3:$AU$122)+1,8,,,Таблицы!$AU$1))</f>
        <v>#N/A</v>
      </c>
      <c r="E4763" s="5" t="e">
        <f t="shared" ca="1" si="74"/>
        <v>#N/A</v>
      </c>
    </row>
    <row r="4764" spans="1:5" hidden="1" x14ac:dyDescent="0.3">
      <c r="A4764" t="e">
        <f ca="1">IF('Восьмипредметные наборы'!$I9 &gt;=Параметры!$A$2,"{"&amp;'Восьмипредметные наборы'!$B9&amp;", "&amp;'Восьмипредметные наборы'!$C9&amp;", "&amp;'Восьмипредметные наборы'!$D9&amp;", "&amp;'Восьмипредметные наборы'!$E9&amp;", "&amp;'Восьмипредметные наборы'!$F9&amp;", "&amp;'Восьмипредметные наборы'!$G9&amp;", "&amp;'Восьмипредметные наборы'!$H9&amp;"}","")</f>
        <v>#N/A</v>
      </c>
      <c r="B4764" t="e">
        <f ca="1">IF('Восьмипредметные наборы'!$I9 &gt;=Параметры!$A$2,"{"&amp;'Восьмипредметные наборы'!$A9&amp;"}","")</f>
        <v>#N/A</v>
      </c>
      <c r="C4764" t="e">
        <f ca="1">'Восьмипредметные наборы'!$I9/COUNT('Список покупок'!$A$2:$A$31)</f>
        <v>#N/A</v>
      </c>
      <c r="D4764" t="e">
        <f ca="1">'Восьмипредметные наборы'!$I9/INDIRECT(ADDRESS(MATCH(A4764,Таблицы!$AU$3:$AU$122)+1,8,,,Таблицы!$AU$1))</f>
        <v>#N/A</v>
      </c>
      <c r="E4764" s="5" t="e">
        <f t="shared" ca="1" si="74"/>
        <v>#N/A</v>
      </c>
    </row>
    <row r="4765" spans="1:5" hidden="1" x14ac:dyDescent="0.3">
      <c r="A4765" t="e">
        <f ca="1">IF('Восьмипредметные наборы'!$I10 &gt;=Параметры!$A$2,"{"&amp;'Восьмипредметные наборы'!$B10&amp;", "&amp;'Восьмипредметные наборы'!$C10&amp;", "&amp;'Восьмипредметные наборы'!$D10&amp;", "&amp;'Восьмипредметные наборы'!$E10&amp;", "&amp;'Восьмипредметные наборы'!$F10&amp;", "&amp;'Восьмипредметные наборы'!$G10&amp;", "&amp;'Восьмипредметные наборы'!$H10&amp;"}","")</f>
        <v>#N/A</v>
      </c>
      <c r="B4765" t="e">
        <f ca="1">IF('Восьмипредметные наборы'!$I10 &gt;=Параметры!$A$2,"{"&amp;'Восьмипредметные наборы'!$A10&amp;"}","")</f>
        <v>#N/A</v>
      </c>
      <c r="C4765" t="e">
        <f ca="1">'Восьмипредметные наборы'!$I10/COUNT('Список покупок'!$A$2:$A$31)</f>
        <v>#N/A</v>
      </c>
      <c r="D4765" t="e">
        <f ca="1">'Восьмипредметные наборы'!$I10/INDIRECT(ADDRESS(MATCH(A4765,Таблицы!$AU$3:$AU$122)+1,8,,,Таблицы!$AU$1))</f>
        <v>#N/A</v>
      </c>
      <c r="E4765" s="5" t="e">
        <f t="shared" ca="1" si="74"/>
        <v>#N/A</v>
      </c>
    </row>
    <row r="4766" spans="1:5" hidden="1" x14ac:dyDescent="0.3">
      <c r="A4766" t="e">
        <f ca="1">IF('Восьмипредметные наборы'!$I11 &gt;=Параметры!$A$2,"{"&amp;'Восьмипредметные наборы'!$B11&amp;", "&amp;'Восьмипредметные наборы'!$C11&amp;", "&amp;'Восьмипредметные наборы'!$D11&amp;", "&amp;'Восьмипредметные наборы'!$E11&amp;", "&amp;'Восьмипредметные наборы'!$F11&amp;", "&amp;'Восьмипредметные наборы'!$G11&amp;", "&amp;'Восьмипредметные наборы'!$H11&amp;"}","")</f>
        <v>#N/A</v>
      </c>
      <c r="B4766" t="e">
        <f ca="1">IF('Восьмипредметные наборы'!$I11 &gt;=Параметры!$A$2,"{"&amp;'Восьмипредметные наборы'!$A11&amp;"}","")</f>
        <v>#N/A</v>
      </c>
      <c r="C4766" t="e">
        <f ca="1">'Восьмипредметные наборы'!$I11/COUNT('Список покупок'!$A$2:$A$31)</f>
        <v>#N/A</v>
      </c>
      <c r="D4766" t="e">
        <f ca="1">'Восьмипредметные наборы'!$I11/INDIRECT(ADDRESS(MATCH(A4766,Таблицы!$AU$3:$AU$122)+1,8,,,Таблицы!$AU$1))</f>
        <v>#N/A</v>
      </c>
      <c r="E4766" s="5" t="e">
        <f t="shared" ca="1" si="74"/>
        <v>#N/A</v>
      </c>
    </row>
    <row r="4767" spans="1:5" hidden="1" x14ac:dyDescent="0.3">
      <c r="A4767" t="e">
        <f ca="1">IF('Восьмипредметные наборы'!$I12 &gt;=Параметры!$A$2,"{"&amp;'Восьмипредметные наборы'!$B12&amp;", "&amp;'Восьмипредметные наборы'!$C12&amp;", "&amp;'Восьмипредметные наборы'!$D12&amp;", "&amp;'Восьмипредметные наборы'!$E12&amp;", "&amp;'Восьмипредметные наборы'!$F12&amp;", "&amp;'Восьмипредметные наборы'!$G12&amp;", "&amp;'Восьмипредметные наборы'!$H12&amp;"}","")</f>
        <v>#N/A</v>
      </c>
      <c r="B4767" t="e">
        <f ca="1">IF('Восьмипредметные наборы'!$I12 &gt;=Параметры!$A$2,"{"&amp;'Восьмипредметные наборы'!$A12&amp;"}","")</f>
        <v>#N/A</v>
      </c>
      <c r="C4767" t="e">
        <f ca="1">'Восьмипредметные наборы'!$I12/COUNT('Список покупок'!$A$2:$A$31)</f>
        <v>#N/A</v>
      </c>
      <c r="D4767" t="e">
        <f ca="1">'Восьмипредметные наборы'!$I12/INDIRECT(ADDRESS(MATCH(A4767,Таблицы!$AU$3:$AU$122)+1,8,,,Таблицы!$AU$1))</f>
        <v>#N/A</v>
      </c>
      <c r="E4767" s="5" t="e">
        <f t="shared" ca="1" si="74"/>
        <v>#N/A</v>
      </c>
    </row>
    <row r="4768" spans="1:5" hidden="1" x14ac:dyDescent="0.3">
      <c r="A4768" t="e">
        <f ca="1">IF('Восьмипредметные наборы'!$I13 &gt;=Параметры!$A$2,"{"&amp;'Восьмипредметные наборы'!$B13&amp;", "&amp;'Восьмипредметные наборы'!$C13&amp;", "&amp;'Восьмипредметные наборы'!$D13&amp;", "&amp;'Восьмипредметные наборы'!$E13&amp;", "&amp;'Восьмипредметные наборы'!$F13&amp;", "&amp;'Восьмипредметные наборы'!$G13&amp;", "&amp;'Восьмипредметные наборы'!$H13&amp;"}","")</f>
        <v>#N/A</v>
      </c>
      <c r="B4768" t="e">
        <f ca="1">IF('Восьмипредметные наборы'!$I13 &gt;=Параметры!$A$2,"{"&amp;'Восьмипредметные наборы'!$A13&amp;"}","")</f>
        <v>#N/A</v>
      </c>
      <c r="C4768" t="e">
        <f ca="1">'Восьмипредметные наборы'!$I13/COUNT('Список покупок'!$A$2:$A$31)</f>
        <v>#N/A</v>
      </c>
      <c r="D4768" t="e">
        <f ca="1">'Восьмипредметные наборы'!$I13/INDIRECT(ADDRESS(MATCH(A4768,Таблицы!$AU$3:$AU$122)+1,8,,,Таблицы!$AU$1))</f>
        <v>#N/A</v>
      </c>
      <c r="E4768" s="5" t="e">
        <f t="shared" ca="1" si="74"/>
        <v>#N/A</v>
      </c>
    </row>
    <row r="4769" spans="1:5" hidden="1" x14ac:dyDescent="0.3">
      <c r="A4769" t="e">
        <f ca="1">IF('Восьмипредметные наборы'!$I14 &gt;=Параметры!$A$2,"{"&amp;'Восьмипредметные наборы'!$B14&amp;", "&amp;'Восьмипредметные наборы'!$C14&amp;", "&amp;'Восьмипредметные наборы'!$D14&amp;", "&amp;'Восьмипредметные наборы'!$E14&amp;", "&amp;'Восьмипредметные наборы'!$F14&amp;", "&amp;'Восьмипредметные наборы'!$G14&amp;", "&amp;'Восьмипредметные наборы'!$H14&amp;"}","")</f>
        <v>#N/A</v>
      </c>
      <c r="B4769" t="e">
        <f ca="1">IF('Восьмипредметные наборы'!$I14 &gt;=Параметры!$A$2,"{"&amp;'Восьмипредметные наборы'!$A14&amp;"}","")</f>
        <v>#N/A</v>
      </c>
      <c r="C4769" t="e">
        <f ca="1">'Восьмипредметные наборы'!$I14/COUNT('Список покупок'!$A$2:$A$31)</f>
        <v>#N/A</v>
      </c>
      <c r="D4769" t="e">
        <f ca="1">'Восьмипредметные наборы'!$I14/INDIRECT(ADDRESS(MATCH(A4769,Таблицы!$AU$3:$AU$122)+1,8,,,Таблицы!$AU$1))</f>
        <v>#N/A</v>
      </c>
      <c r="E4769" s="5" t="e">
        <f t="shared" ca="1" si="74"/>
        <v>#N/A</v>
      </c>
    </row>
    <row r="4770" spans="1:5" hidden="1" x14ac:dyDescent="0.3">
      <c r="A4770" t="e">
        <f ca="1">IF('Восьмипредметные наборы'!$I15 &gt;=Параметры!$A$2,"{"&amp;'Восьмипредметные наборы'!$B15&amp;", "&amp;'Восьмипредметные наборы'!$C15&amp;", "&amp;'Восьмипредметные наборы'!$D15&amp;", "&amp;'Восьмипредметные наборы'!$E15&amp;", "&amp;'Восьмипредметные наборы'!$F15&amp;", "&amp;'Восьмипредметные наборы'!$G15&amp;", "&amp;'Восьмипредметные наборы'!$H15&amp;"}","")</f>
        <v>#N/A</v>
      </c>
      <c r="B4770" t="e">
        <f ca="1">IF('Восьмипредметные наборы'!$I15 &gt;=Параметры!$A$2,"{"&amp;'Восьмипредметные наборы'!$A15&amp;"}","")</f>
        <v>#N/A</v>
      </c>
      <c r="C4770" t="e">
        <f ca="1">'Восьмипредметные наборы'!$I15/COUNT('Список покупок'!$A$2:$A$31)</f>
        <v>#N/A</v>
      </c>
      <c r="D4770" t="e">
        <f ca="1">'Восьмипредметные наборы'!$I15/INDIRECT(ADDRESS(MATCH(A4770,Таблицы!$AU$3:$AU$122)+1,8,,,Таблицы!$AU$1))</f>
        <v>#N/A</v>
      </c>
      <c r="E4770" s="5" t="e">
        <f t="shared" ca="1" si="74"/>
        <v>#N/A</v>
      </c>
    </row>
    <row r="4771" spans="1:5" hidden="1" x14ac:dyDescent="0.3">
      <c r="A4771" t="e">
        <f ca="1">IF('Восьмипредметные наборы'!$I16 &gt;=Параметры!$A$2,"{"&amp;'Восьмипредметные наборы'!$B16&amp;", "&amp;'Восьмипредметные наборы'!$C16&amp;", "&amp;'Восьмипредметные наборы'!$D16&amp;", "&amp;'Восьмипредметные наборы'!$E16&amp;", "&amp;'Восьмипредметные наборы'!$F16&amp;", "&amp;'Восьмипредметные наборы'!$G16&amp;", "&amp;'Восьмипредметные наборы'!$H16&amp;"}","")</f>
        <v>#N/A</v>
      </c>
      <c r="B4771" t="e">
        <f ca="1">IF('Восьмипредметные наборы'!$I16 &gt;=Параметры!$A$2,"{"&amp;'Восьмипредметные наборы'!$A16&amp;"}","")</f>
        <v>#N/A</v>
      </c>
      <c r="C4771" t="e">
        <f ca="1">'Восьмипредметные наборы'!$I16/COUNT('Список покупок'!$A$2:$A$31)</f>
        <v>#N/A</v>
      </c>
      <c r="D4771" t="e">
        <f ca="1">'Восьмипредметные наборы'!$I16/INDIRECT(ADDRESS(MATCH(A4771,Таблицы!$AU$3:$AU$122)+1,8,,,Таблицы!$AU$1))</f>
        <v>#N/A</v>
      </c>
      <c r="E4771" s="5" t="e">
        <f t="shared" ca="1" si="74"/>
        <v>#N/A</v>
      </c>
    </row>
    <row r="4772" spans="1:5" hidden="1" x14ac:dyDescent="0.3">
      <c r="A4772" t="e">
        <f ca="1">IF('Восьмипредметные наборы'!$I17 &gt;=Параметры!$A$2,"{"&amp;'Восьмипредметные наборы'!$B17&amp;", "&amp;'Восьмипредметные наборы'!$C17&amp;", "&amp;'Восьмипредметные наборы'!$D17&amp;", "&amp;'Восьмипредметные наборы'!$E17&amp;", "&amp;'Восьмипредметные наборы'!$F17&amp;", "&amp;'Восьмипредметные наборы'!$G17&amp;", "&amp;'Восьмипредметные наборы'!$H17&amp;"}","")</f>
        <v>#N/A</v>
      </c>
      <c r="B4772" t="e">
        <f ca="1">IF('Восьмипредметные наборы'!$I17 &gt;=Параметры!$A$2,"{"&amp;'Восьмипредметные наборы'!$A17&amp;"}","")</f>
        <v>#N/A</v>
      </c>
      <c r="C4772" t="e">
        <f ca="1">'Восьмипредметные наборы'!$I17/COUNT('Список покупок'!$A$2:$A$31)</f>
        <v>#N/A</v>
      </c>
      <c r="D4772" t="e">
        <f ca="1">'Восьмипредметные наборы'!$I17/INDIRECT(ADDRESS(MATCH(A4772,Таблицы!$AU$3:$AU$122)+1,8,,,Таблицы!$AU$1))</f>
        <v>#N/A</v>
      </c>
      <c r="E4772" s="5" t="e">
        <f t="shared" ca="1" si="74"/>
        <v>#N/A</v>
      </c>
    </row>
    <row r="4773" spans="1:5" hidden="1" x14ac:dyDescent="0.3">
      <c r="A4773" t="e">
        <f ca="1">IF('Восьмипредметные наборы'!$I18 &gt;=Параметры!$A$2,"{"&amp;'Восьмипредметные наборы'!$B18&amp;", "&amp;'Восьмипредметные наборы'!$C18&amp;", "&amp;'Восьмипредметные наборы'!$D18&amp;", "&amp;'Восьмипредметные наборы'!$E18&amp;", "&amp;'Восьмипредметные наборы'!$F18&amp;", "&amp;'Восьмипредметные наборы'!$G18&amp;", "&amp;'Восьмипредметные наборы'!$H18&amp;"}","")</f>
        <v>#N/A</v>
      </c>
      <c r="B4773" t="e">
        <f ca="1">IF('Восьмипредметные наборы'!$I18 &gt;=Параметры!$A$2,"{"&amp;'Восьмипредметные наборы'!$A18&amp;"}","")</f>
        <v>#N/A</v>
      </c>
      <c r="C4773" t="e">
        <f ca="1">'Восьмипредметные наборы'!$I18/COUNT('Список покупок'!$A$2:$A$31)</f>
        <v>#N/A</v>
      </c>
      <c r="D4773" t="e">
        <f ca="1">'Восьмипредметные наборы'!$I18/INDIRECT(ADDRESS(MATCH(A4773,Таблицы!$AU$3:$AU$122)+1,8,,,Таблицы!$AU$1))</f>
        <v>#N/A</v>
      </c>
      <c r="E4773" s="5" t="e">
        <f t="shared" ca="1" si="74"/>
        <v>#N/A</v>
      </c>
    </row>
    <row r="4774" spans="1:5" hidden="1" x14ac:dyDescent="0.3">
      <c r="A4774" t="e">
        <f ca="1">IF('Восьмипредметные наборы'!$I19 &gt;=Параметры!$A$2,"{"&amp;'Восьмипредметные наборы'!$B19&amp;", "&amp;'Восьмипредметные наборы'!$C19&amp;", "&amp;'Восьмипредметные наборы'!$D19&amp;", "&amp;'Восьмипредметные наборы'!$E19&amp;", "&amp;'Восьмипредметные наборы'!$F19&amp;", "&amp;'Восьмипредметные наборы'!$G19&amp;", "&amp;'Восьмипредметные наборы'!$H19&amp;"}","")</f>
        <v>#N/A</v>
      </c>
      <c r="B4774" t="e">
        <f ca="1">IF('Восьмипредметные наборы'!$I19 &gt;=Параметры!$A$2,"{"&amp;'Восьмипредметные наборы'!$A19&amp;"}","")</f>
        <v>#N/A</v>
      </c>
      <c r="C4774" t="e">
        <f ca="1">'Восьмипредметные наборы'!$I19/COUNT('Список покупок'!$A$2:$A$31)</f>
        <v>#N/A</v>
      </c>
      <c r="D4774" t="e">
        <f ca="1">'Восьмипредметные наборы'!$I19/INDIRECT(ADDRESS(MATCH(A4774,Таблицы!$AU$3:$AU$122)+1,8,,,Таблицы!$AU$1))</f>
        <v>#N/A</v>
      </c>
      <c r="E4774" s="5" t="e">
        <f t="shared" ca="1" si="74"/>
        <v>#N/A</v>
      </c>
    </row>
    <row r="4775" spans="1:5" hidden="1" x14ac:dyDescent="0.3">
      <c r="A4775" t="e">
        <f ca="1">IF('Восьмипредметные наборы'!$I20 &gt;=Параметры!$A$2,"{"&amp;'Восьмипредметные наборы'!$B20&amp;", "&amp;'Восьмипредметные наборы'!$C20&amp;", "&amp;'Восьмипредметные наборы'!$D20&amp;", "&amp;'Восьмипредметные наборы'!$E20&amp;", "&amp;'Восьмипредметные наборы'!$F20&amp;", "&amp;'Восьмипредметные наборы'!$G20&amp;", "&amp;'Восьмипредметные наборы'!$H20&amp;"}","")</f>
        <v>#N/A</v>
      </c>
      <c r="B4775" t="e">
        <f ca="1">IF('Восьмипредметные наборы'!$I20 &gt;=Параметры!$A$2,"{"&amp;'Восьмипредметные наборы'!$A20&amp;"}","")</f>
        <v>#N/A</v>
      </c>
      <c r="C4775" t="e">
        <f ca="1">'Восьмипредметные наборы'!$I20/COUNT('Список покупок'!$A$2:$A$31)</f>
        <v>#N/A</v>
      </c>
      <c r="D4775" t="e">
        <f ca="1">'Восьмипредметные наборы'!$I20/INDIRECT(ADDRESS(MATCH(A4775,Таблицы!$AU$3:$AU$122)+1,8,,,Таблицы!$AU$1))</f>
        <v>#N/A</v>
      </c>
      <c r="E4775" s="5" t="e">
        <f t="shared" ca="1" si="74"/>
        <v>#N/A</v>
      </c>
    </row>
    <row r="4776" spans="1:5" hidden="1" x14ac:dyDescent="0.3">
      <c r="A4776" t="e">
        <f ca="1">IF('Восьмипредметные наборы'!$I21 &gt;=Параметры!$A$2,"{"&amp;'Восьмипредметные наборы'!$B21&amp;", "&amp;'Восьмипредметные наборы'!$C21&amp;", "&amp;'Восьмипредметные наборы'!$D21&amp;", "&amp;'Восьмипредметные наборы'!$E21&amp;", "&amp;'Восьмипредметные наборы'!$F21&amp;", "&amp;'Восьмипредметные наборы'!$G21&amp;", "&amp;'Восьмипредметные наборы'!$H21&amp;"}","")</f>
        <v>#N/A</v>
      </c>
      <c r="B4776" t="e">
        <f ca="1">IF('Восьмипредметные наборы'!$I21 &gt;=Параметры!$A$2,"{"&amp;'Восьмипредметные наборы'!$A21&amp;"}","")</f>
        <v>#N/A</v>
      </c>
      <c r="C4776" t="e">
        <f ca="1">'Восьмипредметные наборы'!$I21/COUNT('Список покупок'!$A$2:$A$31)</f>
        <v>#N/A</v>
      </c>
      <c r="D4776" t="e">
        <f ca="1">'Восьмипредметные наборы'!$I21/INDIRECT(ADDRESS(MATCH(A4776,Таблицы!$AU$3:$AU$122)+1,8,,,Таблицы!$AU$1))</f>
        <v>#N/A</v>
      </c>
      <c r="E4776" s="5" t="e">
        <f t="shared" ca="1" si="74"/>
        <v>#N/A</v>
      </c>
    </row>
    <row r="4777" spans="1:5" hidden="1" x14ac:dyDescent="0.3">
      <c r="A4777" t="e">
        <f ca="1">IF('Восьмипредметные наборы'!$I22 &gt;=Параметры!$A$2,"{"&amp;'Восьмипредметные наборы'!$B22&amp;", "&amp;'Восьмипредметные наборы'!$C22&amp;", "&amp;'Восьмипредметные наборы'!$D22&amp;", "&amp;'Восьмипредметные наборы'!$E22&amp;", "&amp;'Восьмипредметные наборы'!$F22&amp;", "&amp;'Восьмипредметные наборы'!$G22&amp;", "&amp;'Восьмипредметные наборы'!$H22&amp;"}","")</f>
        <v>#N/A</v>
      </c>
      <c r="B4777" t="e">
        <f ca="1">IF('Восьмипредметные наборы'!$I22 &gt;=Параметры!$A$2,"{"&amp;'Восьмипредметные наборы'!$A22&amp;"}","")</f>
        <v>#N/A</v>
      </c>
      <c r="C4777" t="e">
        <f ca="1">'Восьмипредметные наборы'!$I22/COUNT('Список покупок'!$A$2:$A$31)</f>
        <v>#N/A</v>
      </c>
      <c r="D4777" t="e">
        <f ca="1">'Восьмипредметные наборы'!$I22/INDIRECT(ADDRESS(MATCH(A4777,Таблицы!$AU$3:$AU$122)+1,8,,,Таблицы!$AU$1))</f>
        <v>#N/A</v>
      </c>
      <c r="E4777" s="5" t="e">
        <f t="shared" ca="1" si="74"/>
        <v>#N/A</v>
      </c>
    </row>
    <row r="4778" spans="1:5" hidden="1" x14ac:dyDescent="0.3">
      <c r="A4778" t="e">
        <f ca="1">IF('Восьмипредметные наборы'!$I23 &gt;=Параметры!$A$2,"{"&amp;'Восьмипредметные наборы'!$B23&amp;", "&amp;'Восьмипредметные наборы'!$C23&amp;", "&amp;'Восьмипредметные наборы'!$D23&amp;", "&amp;'Восьмипредметные наборы'!$E23&amp;", "&amp;'Восьмипредметные наборы'!$F23&amp;", "&amp;'Восьмипредметные наборы'!$G23&amp;", "&amp;'Восьмипредметные наборы'!$H23&amp;"}","")</f>
        <v>#N/A</v>
      </c>
      <c r="B4778" t="e">
        <f ca="1">IF('Восьмипредметные наборы'!$I23 &gt;=Параметры!$A$2,"{"&amp;'Восьмипредметные наборы'!$A23&amp;"}","")</f>
        <v>#N/A</v>
      </c>
      <c r="C4778" t="e">
        <f ca="1">'Восьмипредметные наборы'!$I23/COUNT('Список покупок'!$A$2:$A$31)</f>
        <v>#N/A</v>
      </c>
      <c r="D4778" t="e">
        <f ca="1">'Восьмипредметные наборы'!$I23/INDIRECT(ADDRESS(MATCH(A4778,Таблицы!$AU$3:$AU$122)+1,8,,,Таблицы!$AU$1))</f>
        <v>#N/A</v>
      </c>
      <c r="E4778" s="5" t="e">
        <f t="shared" ca="1" si="74"/>
        <v>#N/A</v>
      </c>
    </row>
    <row r="4779" spans="1:5" hidden="1" x14ac:dyDescent="0.3">
      <c r="A4779" t="e">
        <f ca="1">IF('Восьмипредметные наборы'!$I24 &gt;=Параметры!$A$2,"{"&amp;'Восьмипредметные наборы'!$B24&amp;", "&amp;'Восьмипредметные наборы'!$C24&amp;", "&amp;'Восьмипредметные наборы'!$D24&amp;", "&amp;'Восьмипредметные наборы'!$E24&amp;", "&amp;'Восьмипредметные наборы'!$F24&amp;", "&amp;'Восьмипредметные наборы'!$G24&amp;", "&amp;'Восьмипредметные наборы'!$H24&amp;"}","")</f>
        <v>#N/A</v>
      </c>
      <c r="B4779" t="e">
        <f ca="1">IF('Восьмипредметные наборы'!$I24 &gt;=Параметры!$A$2,"{"&amp;'Восьмипредметные наборы'!$A24&amp;"}","")</f>
        <v>#N/A</v>
      </c>
      <c r="C4779" t="e">
        <f ca="1">'Восьмипредметные наборы'!$I24/COUNT('Список покупок'!$A$2:$A$31)</f>
        <v>#N/A</v>
      </c>
      <c r="D4779" t="e">
        <f ca="1">'Восьмипредметные наборы'!$I24/INDIRECT(ADDRESS(MATCH(A4779,Таблицы!$AU$3:$AU$122)+1,8,,,Таблицы!$AU$1))</f>
        <v>#N/A</v>
      </c>
      <c r="E4779" s="5" t="e">
        <f t="shared" ca="1" si="74"/>
        <v>#N/A</v>
      </c>
    </row>
    <row r="4780" spans="1:5" hidden="1" x14ac:dyDescent="0.3">
      <c r="A4780" t="e">
        <f ca="1">IF('Восьмипредметные наборы'!$I25 &gt;=Параметры!$A$2,"{"&amp;'Восьмипредметные наборы'!$B25&amp;", "&amp;'Восьмипредметные наборы'!$C25&amp;", "&amp;'Восьмипредметные наборы'!$D25&amp;", "&amp;'Восьмипредметные наборы'!$E25&amp;", "&amp;'Восьмипредметные наборы'!$F25&amp;", "&amp;'Восьмипредметные наборы'!$G25&amp;", "&amp;'Восьмипредметные наборы'!$H25&amp;"}","")</f>
        <v>#N/A</v>
      </c>
      <c r="B4780" t="e">
        <f ca="1">IF('Восьмипредметные наборы'!$I25 &gt;=Параметры!$A$2,"{"&amp;'Восьмипредметные наборы'!$A25&amp;"}","")</f>
        <v>#N/A</v>
      </c>
      <c r="C4780" t="e">
        <f ca="1">'Восьмипредметные наборы'!$I25/COUNT('Список покупок'!$A$2:$A$31)</f>
        <v>#N/A</v>
      </c>
      <c r="D4780" t="e">
        <f ca="1">'Восьмипредметные наборы'!$I25/INDIRECT(ADDRESS(MATCH(A4780,Таблицы!$AU$3:$AU$122)+1,8,,,Таблицы!$AU$1))</f>
        <v>#N/A</v>
      </c>
      <c r="E4780" s="5" t="e">
        <f t="shared" ca="1" si="74"/>
        <v>#N/A</v>
      </c>
    </row>
    <row r="4781" spans="1:5" hidden="1" x14ac:dyDescent="0.3">
      <c r="A4781" t="e">
        <f ca="1">IF('Восьмипредметные наборы'!$I26 &gt;=Параметры!$A$2,"{"&amp;'Восьмипредметные наборы'!$B26&amp;", "&amp;'Восьмипредметные наборы'!$C26&amp;", "&amp;'Восьмипредметные наборы'!$D26&amp;", "&amp;'Восьмипредметные наборы'!$E26&amp;", "&amp;'Восьмипредметные наборы'!$F26&amp;", "&amp;'Восьмипредметные наборы'!$G26&amp;", "&amp;'Восьмипредметные наборы'!$H26&amp;"}","")</f>
        <v>#N/A</v>
      </c>
      <c r="B4781" t="e">
        <f ca="1">IF('Восьмипредметные наборы'!$I26 &gt;=Параметры!$A$2,"{"&amp;'Восьмипредметные наборы'!$A26&amp;"}","")</f>
        <v>#N/A</v>
      </c>
      <c r="C4781" t="e">
        <f ca="1">'Восьмипредметные наборы'!$I26/COUNT('Список покупок'!$A$2:$A$31)</f>
        <v>#N/A</v>
      </c>
      <c r="D4781" t="e">
        <f ca="1">'Восьмипредметные наборы'!$I26/INDIRECT(ADDRESS(MATCH(A4781,Таблицы!$AU$3:$AU$122)+1,8,,,Таблицы!$AU$1))</f>
        <v>#N/A</v>
      </c>
      <c r="E4781" s="5" t="e">
        <f t="shared" ca="1" si="74"/>
        <v>#N/A</v>
      </c>
    </row>
    <row r="4782" spans="1:5" hidden="1" x14ac:dyDescent="0.3">
      <c r="A4782" t="e">
        <f ca="1">IF('Восьмипредметные наборы'!$I27 &gt;=Параметры!$A$2,"{"&amp;'Восьмипредметные наборы'!$B27&amp;", "&amp;'Восьмипредметные наборы'!$C27&amp;", "&amp;'Восьмипредметные наборы'!$D27&amp;", "&amp;'Восьмипредметные наборы'!$E27&amp;", "&amp;'Восьмипредметные наборы'!$F27&amp;", "&amp;'Восьмипредметные наборы'!$G27&amp;", "&amp;'Восьмипредметные наборы'!$H27&amp;"}","")</f>
        <v>#N/A</v>
      </c>
      <c r="B4782" t="e">
        <f ca="1">IF('Восьмипредметные наборы'!$I27 &gt;=Параметры!$A$2,"{"&amp;'Восьмипредметные наборы'!$A27&amp;"}","")</f>
        <v>#N/A</v>
      </c>
      <c r="C4782" t="e">
        <f ca="1">'Восьмипредметные наборы'!$I27/COUNT('Список покупок'!$A$2:$A$31)</f>
        <v>#N/A</v>
      </c>
      <c r="D4782" t="e">
        <f ca="1">'Восьмипредметные наборы'!$I27/INDIRECT(ADDRESS(MATCH(A4782,Таблицы!$AU$3:$AU$122)+1,8,,,Таблицы!$AU$1))</f>
        <v>#N/A</v>
      </c>
      <c r="E4782" s="5" t="e">
        <f t="shared" ca="1" si="74"/>
        <v>#N/A</v>
      </c>
    </row>
    <row r="4783" spans="1:5" hidden="1" x14ac:dyDescent="0.3">
      <c r="A4783" t="e">
        <f ca="1">IF('Восьмипредметные наборы'!$I28 &gt;=Параметры!$A$2,"{"&amp;'Восьмипредметные наборы'!$B28&amp;", "&amp;'Восьмипредметные наборы'!$C28&amp;", "&amp;'Восьмипредметные наборы'!$D28&amp;", "&amp;'Восьмипредметные наборы'!$E28&amp;", "&amp;'Восьмипредметные наборы'!$F28&amp;", "&amp;'Восьмипредметные наборы'!$G28&amp;", "&amp;'Восьмипредметные наборы'!$H28&amp;"}","")</f>
        <v>#N/A</v>
      </c>
      <c r="B4783" t="e">
        <f ca="1">IF('Восьмипредметные наборы'!$I28 &gt;=Параметры!$A$2,"{"&amp;'Восьмипредметные наборы'!$A28&amp;"}","")</f>
        <v>#N/A</v>
      </c>
      <c r="C4783" t="e">
        <f ca="1">'Восьмипредметные наборы'!$I28/COUNT('Список покупок'!$A$2:$A$31)</f>
        <v>#N/A</v>
      </c>
      <c r="D4783" t="e">
        <f ca="1">'Восьмипредметные наборы'!$I28/INDIRECT(ADDRESS(MATCH(A4783,Таблицы!$AU$3:$AU$122)+1,8,,,Таблицы!$AU$1))</f>
        <v>#N/A</v>
      </c>
      <c r="E4783" s="5" t="e">
        <f t="shared" ca="1" si="74"/>
        <v>#N/A</v>
      </c>
    </row>
    <row r="4784" spans="1:5" hidden="1" x14ac:dyDescent="0.3">
      <c r="A4784" t="e">
        <f ca="1">IF('Восьмипредметные наборы'!$I29 &gt;=Параметры!$A$2,"{"&amp;'Восьмипредметные наборы'!$B29&amp;", "&amp;'Восьмипредметные наборы'!$C29&amp;", "&amp;'Восьмипредметные наборы'!$D29&amp;", "&amp;'Восьмипредметные наборы'!$E29&amp;", "&amp;'Восьмипредметные наборы'!$F29&amp;", "&amp;'Восьмипредметные наборы'!$G29&amp;", "&amp;'Восьмипредметные наборы'!$H29&amp;"}","")</f>
        <v>#N/A</v>
      </c>
      <c r="B4784" t="e">
        <f ca="1">IF('Восьмипредметные наборы'!$I29 &gt;=Параметры!$A$2,"{"&amp;'Восьмипредметные наборы'!$A29&amp;"}","")</f>
        <v>#N/A</v>
      </c>
      <c r="C4784" t="e">
        <f ca="1">'Восьмипредметные наборы'!$I29/COUNT('Список покупок'!$A$2:$A$31)</f>
        <v>#N/A</v>
      </c>
      <c r="D4784" t="e">
        <f ca="1">'Восьмипредметные наборы'!$I29/INDIRECT(ADDRESS(MATCH(A4784,Таблицы!$AU$3:$AU$122)+1,8,,,Таблицы!$AU$1))</f>
        <v>#N/A</v>
      </c>
      <c r="E4784" s="5" t="e">
        <f t="shared" ca="1" si="74"/>
        <v>#N/A</v>
      </c>
    </row>
    <row r="4785" spans="1:5" hidden="1" x14ac:dyDescent="0.3">
      <c r="A4785" t="e">
        <f ca="1">IF('Восьмипредметные наборы'!$I30 &gt;=Параметры!$A$2,"{"&amp;'Восьмипредметные наборы'!$B30&amp;", "&amp;'Восьмипредметные наборы'!$C30&amp;", "&amp;'Восьмипредметные наборы'!$D30&amp;", "&amp;'Восьмипредметные наборы'!$E30&amp;", "&amp;'Восьмипредметные наборы'!$F30&amp;", "&amp;'Восьмипредметные наборы'!$G30&amp;", "&amp;'Восьмипредметные наборы'!$H30&amp;"}","")</f>
        <v>#N/A</v>
      </c>
      <c r="B4785" t="e">
        <f ca="1">IF('Восьмипредметные наборы'!$I30 &gt;=Параметры!$A$2,"{"&amp;'Восьмипредметные наборы'!$A30&amp;"}","")</f>
        <v>#N/A</v>
      </c>
      <c r="C4785" t="e">
        <f ca="1">'Восьмипредметные наборы'!$I30/COUNT('Список покупок'!$A$2:$A$31)</f>
        <v>#N/A</v>
      </c>
      <c r="D4785" t="e">
        <f ca="1">'Восьмипредметные наборы'!$I30/INDIRECT(ADDRESS(MATCH(A4785,Таблицы!$AU$3:$AU$122)+1,8,,,Таблицы!$AU$1))</f>
        <v>#N/A</v>
      </c>
      <c r="E4785" s="5" t="e">
        <f t="shared" ca="1" si="74"/>
        <v>#N/A</v>
      </c>
    </row>
    <row r="4786" spans="1:5" hidden="1" x14ac:dyDescent="0.3">
      <c r="A4786" t="e">
        <f ca="1">IF('Восьмипредметные наборы'!$I31 &gt;=Параметры!$A$2,"{"&amp;'Восьмипредметные наборы'!$B31&amp;", "&amp;'Восьмипредметные наборы'!$C31&amp;", "&amp;'Восьмипредметные наборы'!$D31&amp;", "&amp;'Восьмипредметные наборы'!$E31&amp;", "&amp;'Восьмипредметные наборы'!$F31&amp;", "&amp;'Восьмипредметные наборы'!$G31&amp;", "&amp;'Восьмипредметные наборы'!$H31&amp;"}","")</f>
        <v>#N/A</v>
      </c>
      <c r="B4786" t="e">
        <f ca="1">IF('Восьмипредметные наборы'!$I31 &gt;=Параметры!$A$2,"{"&amp;'Восьмипредметные наборы'!$A31&amp;"}","")</f>
        <v>#N/A</v>
      </c>
      <c r="C4786" t="e">
        <f ca="1">'Восьмипредметные наборы'!$I31/COUNT('Список покупок'!$A$2:$A$31)</f>
        <v>#N/A</v>
      </c>
      <c r="D4786" t="e">
        <f ca="1">'Восьмипредметные наборы'!$I31/INDIRECT(ADDRESS(MATCH(A4786,Таблицы!$AU$3:$AU$122)+1,8,,,Таблицы!$AU$1))</f>
        <v>#N/A</v>
      </c>
      <c r="E4786" s="5" t="e">
        <f t="shared" ca="1" si="74"/>
        <v>#N/A</v>
      </c>
    </row>
    <row r="4787" spans="1:5" hidden="1" x14ac:dyDescent="0.3">
      <c r="A4787" t="e">
        <f ca="1">IF('Восьмипредметные наборы'!$I32 &gt;=Параметры!$A$2,"{"&amp;'Восьмипредметные наборы'!$B32&amp;", "&amp;'Восьмипредметные наборы'!$C32&amp;", "&amp;'Восьмипредметные наборы'!$D32&amp;", "&amp;'Восьмипредметные наборы'!$E32&amp;", "&amp;'Восьмипредметные наборы'!$F32&amp;", "&amp;'Восьмипредметные наборы'!$G32&amp;", "&amp;'Восьмипредметные наборы'!$H32&amp;"}","")</f>
        <v>#N/A</v>
      </c>
      <c r="B4787" t="e">
        <f ca="1">IF('Восьмипредметные наборы'!$I32 &gt;=Параметры!$A$2,"{"&amp;'Восьмипредметные наборы'!$A32&amp;"}","")</f>
        <v>#N/A</v>
      </c>
      <c r="C4787" t="e">
        <f ca="1">'Восьмипредметные наборы'!$I32/COUNT('Список покупок'!$A$2:$A$31)</f>
        <v>#N/A</v>
      </c>
      <c r="D4787" t="e">
        <f ca="1">'Восьмипредметные наборы'!$I32/INDIRECT(ADDRESS(MATCH(A4787,Таблицы!$AU$3:$AU$122)+1,8,,,Таблицы!$AU$1))</f>
        <v>#N/A</v>
      </c>
      <c r="E4787" s="5" t="e">
        <f t="shared" ca="1" si="74"/>
        <v>#N/A</v>
      </c>
    </row>
    <row r="4788" spans="1:5" hidden="1" x14ac:dyDescent="0.3">
      <c r="A4788" t="e">
        <f ca="1">IF('Восьмипредметные наборы'!$I33 &gt;=Параметры!$A$2,"{"&amp;'Восьмипредметные наборы'!$B33&amp;", "&amp;'Восьмипредметные наборы'!$C33&amp;", "&amp;'Восьмипредметные наборы'!$D33&amp;", "&amp;'Восьмипредметные наборы'!$E33&amp;", "&amp;'Восьмипредметные наборы'!$F33&amp;", "&amp;'Восьмипредметные наборы'!$G33&amp;", "&amp;'Восьмипредметные наборы'!$H33&amp;"}","")</f>
        <v>#N/A</v>
      </c>
      <c r="B4788" t="e">
        <f ca="1">IF('Восьмипредметные наборы'!$I33 &gt;=Параметры!$A$2,"{"&amp;'Восьмипредметные наборы'!$A33&amp;"}","")</f>
        <v>#N/A</v>
      </c>
      <c r="C4788" t="e">
        <f ca="1">'Восьмипредметные наборы'!$I33/COUNT('Список покупок'!$A$2:$A$31)</f>
        <v>#N/A</v>
      </c>
      <c r="D4788" t="e">
        <f ca="1">'Восьмипредметные наборы'!$I33/INDIRECT(ADDRESS(MATCH(A4788,Таблицы!$AU$3:$AU$122)+1,8,,,Таблицы!$AU$1))</f>
        <v>#N/A</v>
      </c>
      <c r="E4788" s="5" t="e">
        <f t="shared" ca="1" si="74"/>
        <v>#N/A</v>
      </c>
    </row>
    <row r="4789" spans="1:5" hidden="1" x14ac:dyDescent="0.3">
      <c r="A4789" t="e">
        <f ca="1">IF('Восьмипредметные наборы'!$I34 &gt;=Параметры!$A$2,"{"&amp;'Восьмипредметные наборы'!$B34&amp;", "&amp;'Восьмипредметные наборы'!$C34&amp;", "&amp;'Восьмипредметные наборы'!$D34&amp;", "&amp;'Восьмипредметные наборы'!$E34&amp;", "&amp;'Восьмипредметные наборы'!$F34&amp;", "&amp;'Восьмипредметные наборы'!$G34&amp;", "&amp;'Восьмипредметные наборы'!$H34&amp;"}","")</f>
        <v>#N/A</v>
      </c>
      <c r="B4789" t="e">
        <f ca="1">IF('Восьмипредметные наборы'!$I34 &gt;=Параметры!$A$2,"{"&amp;'Восьмипредметные наборы'!$A34&amp;"}","")</f>
        <v>#N/A</v>
      </c>
      <c r="C4789" t="e">
        <f ca="1">'Восьмипредметные наборы'!$I34/COUNT('Список покупок'!$A$2:$A$31)</f>
        <v>#N/A</v>
      </c>
      <c r="D4789" t="e">
        <f ca="1">'Восьмипредметные наборы'!$I34/INDIRECT(ADDRESS(MATCH(A4789,Таблицы!$AU$3:$AU$122)+1,8,,,Таблицы!$AU$1))</f>
        <v>#N/A</v>
      </c>
      <c r="E4789" s="5" t="e">
        <f t="shared" ca="1" si="74"/>
        <v>#N/A</v>
      </c>
    </row>
    <row r="4790" spans="1:5" hidden="1" x14ac:dyDescent="0.3">
      <c r="A4790" t="e">
        <f ca="1">IF('Восьмипредметные наборы'!$I35 &gt;=Параметры!$A$2,"{"&amp;'Восьмипредметные наборы'!$B35&amp;", "&amp;'Восьмипредметные наборы'!$C35&amp;", "&amp;'Восьмипредметные наборы'!$D35&amp;", "&amp;'Восьмипредметные наборы'!$E35&amp;", "&amp;'Восьмипредметные наборы'!$F35&amp;", "&amp;'Восьмипредметные наборы'!$G35&amp;", "&amp;'Восьмипредметные наборы'!$H35&amp;"}","")</f>
        <v>#N/A</v>
      </c>
      <c r="B4790" t="e">
        <f ca="1">IF('Восьмипредметные наборы'!$I35 &gt;=Параметры!$A$2,"{"&amp;'Восьмипредметные наборы'!$A35&amp;"}","")</f>
        <v>#N/A</v>
      </c>
      <c r="C4790" t="e">
        <f ca="1">'Восьмипредметные наборы'!$I35/COUNT('Список покупок'!$A$2:$A$31)</f>
        <v>#N/A</v>
      </c>
      <c r="D4790" t="e">
        <f ca="1">'Восьмипредметные наборы'!$I35/INDIRECT(ADDRESS(MATCH(A4790,Таблицы!$AU$3:$AU$122)+1,8,,,Таблицы!$AU$1))</f>
        <v>#N/A</v>
      </c>
      <c r="E4790" s="5" t="e">
        <f t="shared" ca="1" si="74"/>
        <v>#N/A</v>
      </c>
    </row>
    <row r="4791" spans="1:5" hidden="1" x14ac:dyDescent="0.3">
      <c r="A4791" t="e">
        <f ca="1">IF('Восьмипредметные наборы'!$I36 &gt;=Параметры!$A$2,"{"&amp;'Восьмипредметные наборы'!$B36&amp;", "&amp;'Восьмипредметные наборы'!$C36&amp;", "&amp;'Восьмипредметные наборы'!$D36&amp;", "&amp;'Восьмипредметные наборы'!$E36&amp;", "&amp;'Восьмипредметные наборы'!$F36&amp;", "&amp;'Восьмипредметные наборы'!$G36&amp;", "&amp;'Восьмипредметные наборы'!$H36&amp;"}","")</f>
        <v>#N/A</v>
      </c>
      <c r="B4791" t="e">
        <f ca="1">IF('Восьмипредметные наборы'!$I36 &gt;=Параметры!$A$2,"{"&amp;'Восьмипредметные наборы'!$A36&amp;"}","")</f>
        <v>#N/A</v>
      </c>
      <c r="C4791" t="e">
        <f ca="1">'Восьмипредметные наборы'!$I36/COUNT('Список покупок'!$A$2:$A$31)</f>
        <v>#N/A</v>
      </c>
      <c r="D4791" t="e">
        <f ca="1">'Восьмипредметные наборы'!$I36/INDIRECT(ADDRESS(MATCH(A4791,Таблицы!$AU$3:$AU$122)+1,8,,,Таблицы!$AU$1))</f>
        <v>#N/A</v>
      </c>
      <c r="E4791" s="5" t="e">
        <f t="shared" ca="1" si="74"/>
        <v>#N/A</v>
      </c>
    </row>
    <row r="4792" spans="1:5" hidden="1" x14ac:dyDescent="0.3">
      <c r="A4792" t="e">
        <f ca="1">IF('Восьмипредметные наборы'!$I37 &gt;=Параметры!$A$2,"{"&amp;'Восьмипредметные наборы'!$B37&amp;", "&amp;'Восьмипредметные наборы'!$C37&amp;", "&amp;'Восьмипредметные наборы'!$D37&amp;", "&amp;'Восьмипредметные наборы'!$E37&amp;", "&amp;'Восьмипредметные наборы'!$F37&amp;", "&amp;'Восьмипредметные наборы'!$G37&amp;", "&amp;'Восьмипредметные наборы'!$H37&amp;"}","")</f>
        <v>#N/A</v>
      </c>
      <c r="B4792" t="e">
        <f ca="1">IF('Восьмипредметные наборы'!$I37 &gt;=Параметры!$A$2,"{"&amp;'Восьмипредметные наборы'!$A37&amp;"}","")</f>
        <v>#N/A</v>
      </c>
      <c r="C4792" t="e">
        <f ca="1">'Восьмипредметные наборы'!$I37/COUNT('Список покупок'!$A$2:$A$31)</f>
        <v>#N/A</v>
      </c>
      <c r="D4792" t="e">
        <f ca="1">'Восьмипредметные наборы'!$I37/INDIRECT(ADDRESS(MATCH(A4792,Таблицы!$AU$3:$AU$122)+1,8,,,Таблицы!$AU$1))</f>
        <v>#N/A</v>
      </c>
      <c r="E4792" s="5" t="e">
        <f t="shared" ca="1" si="74"/>
        <v>#N/A</v>
      </c>
    </row>
    <row r="4793" spans="1:5" hidden="1" x14ac:dyDescent="0.3">
      <c r="A4793" t="e">
        <f ca="1">IF('Восьмипредметные наборы'!$I38 &gt;=Параметры!$A$2,"{"&amp;'Восьмипредметные наборы'!$B38&amp;", "&amp;'Восьмипредметные наборы'!$C38&amp;", "&amp;'Восьмипредметные наборы'!$D38&amp;", "&amp;'Восьмипредметные наборы'!$E38&amp;", "&amp;'Восьмипредметные наборы'!$F38&amp;", "&amp;'Восьмипредметные наборы'!$G38&amp;", "&amp;'Восьмипредметные наборы'!$H38&amp;"}","")</f>
        <v>#N/A</v>
      </c>
      <c r="B4793" t="e">
        <f ca="1">IF('Восьмипредметные наборы'!$I38 &gt;=Параметры!$A$2,"{"&amp;'Восьмипредметные наборы'!$A38&amp;"}","")</f>
        <v>#N/A</v>
      </c>
      <c r="C4793" t="e">
        <f ca="1">'Восьмипредметные наборы'!$I38/COUNT('Список покупок'!$A$2:$A$31)</f>
        <v>#N/A</v>
      </c>
      <c r="D4793" t="e">
        <f ca="1">'Восьмипредметные наборы'!$I38/INDIRECT(ADDRESS(MATCH(A4793,Таблицы!$AU$3:$AU$122)+1,8,,,Таблицы!$AU$1))</f>
        <v>#N/A</v>
      </c>
      <c r="E4793" s="5" t="e">
        <f t="shared" ca="1" si="74"/>
        <v>#N/A</v>
      </c>
    </row>
    <row r="4794" spans="1:5" hidden="1" x14ac:dyDescent="0.3">
      <c r="A4794" t="e">
        <f ca="1">IF('Восьмипредметные наборы'!$I39 &gt;=Параметры!$A$2,"{"&amp;'Восьмипредметные наборы'!$B39&amp;", "&amp;'Восьмипредметные наборы'!$C39&amp;", "&amp;'Восьмипредметные наборы'!$D39&amp;", "&amp;'Восьмипредметные наборы'!$E39&amp;", "&amp;'Восьмипредметные наборы'!$F39&amp;", "&amp;'Восьмипредметные наборы'!$G39&amp;", "&amp;'Восьмипредметные наборы'!$H39&amp;"}","")</f>
        <v>#N/A</v>
      </c>
      <c r="B4794" t="e">
        <f ca="1">IF('Восьмипредметные наборы'!$I39 &gt;=Параметры!$A$2,"{"&amp;'Восьмипредметные наборы'!$A39&amp;"}","")</f>
        <v>#N/A</v>
      </c>
      <c r="C4794" t="e">
        <f ca="1">'Восьмипредметные наборы'!$I39/COUNT('Список покупок'!$A$2:$A$31)</f>
        <v>#N/A</v>
      </c>
      <c r="D4794" t="e">
        <f ca="1">'Восьмипредметные наборы'!$I39/INDIRECT(ADDRESS(MATCH(A4794,Таблицы!$AU$3:$AU$122)+1,8,,,Таблицы!$AU$1))</f>
        <v>#N/A</v>
      </c>
      <c r="E4794" s="5" t="e">
        <f t="shared" ca="1" si="74"/>
        <v>#N/A</v>
      </c>
    </row>
    <row r="4795" spans="1:5" hidden="1" x14ac:dyDescent="0.3">
      <c r="A4795" t="e">
        <f ca="1">IF('Восьмипредметные наборы'!$I40 &gt;=Параметры!$A$2,"{"&amp;'Восьмипредметные наборы'!$B40&amp;", "&amp;'Восьмипредметные наборы'!$C40&amp;", "&amp;'Восьмипредметные наборы'!$D40&amp;", "&amp;'Восьмипредметные наборы'!$E40&amp;", "&amp;'Восьмипредметные наборы'!$F40&amp;", "&amp;'Восьмипредметные наборы'!$G40&amp;", "&amp;'Восьмипредметные наборы'!$H40&amp;"}","")</f>
        <v>#N/A</v>
      </c>
      <c r="B4795" t="e">
        <f ca="1">IF('Восьмипредметные наборы'!$I40 &gt;=Параметры!$A$2,"{"&amp;'Восьмипредметные наборы'!$A40&amp;"}","")</f>
        <v>#N/A</v>
      </c>
      <c r="C4795" t="e">
        <f ca="1">'Восьмипредметные наборы'!$I40/COUNT('Список покупок'!$A$2:$A$31)</f>
        <v>#N/A</v>
      </c>
      <c r="D4795" t="e">
        <f ca="1">'Восьмипредметные наборы'!$I40/INDIRECT(ADDRESS(MATCH(A4795,Таблицы!$AU$3:$AU$122)+1,8,,,Таблицы!$AU$1))</f>
        <v>#N/A</v>
      </c>
      <c r="E4795" s="5" t="e">
        <f t="shared" ca="1" si="74"/>
        <v>#N/A</v>
      </c>
    </row>
    <row r="4796" spans="1:5" hidden="1" x14ac:dyDescent="0.3">
      <c r="A4796" t="e">
        <f ca="1">IF('Восьмипредметные наборы'!$I41 &gt;=Параметры!$A$2,"{"&amp;'Восьмипредметные наборы'!$B41&amp;", "&amp;'Восьмипредметные наборы'!$C41&amp;", "&amp;'Восьмипредметные наборы'!$D41&amp;", "&amp;'Восьмипредметные наборы'!$E41&amp;", "&amp;'Восьмипредметные наборы'!$F41&amp;", "&amp;'Восьмипредметные наборы'!$G41&amp;", "&amp;'Восьмипредметные наборы'!$H41&amp;"}","")</f>
        <v>#N/A</v>
      </c>
      <c r="B4796" t="e">
        <f ca="1">IF('Восьмипредметные наборы'!$I41 &gt;=Параметры!$A$2,"{"&amp;'Восьмипредметные наборы'!$A41&amp;"}","")</f>
        <v>#N/A</v>
      </c>
      <c r="C4796" t="e">
        <f ca="1">'Восьмипредметные наборы'!$I41/COUNT('Список покупок'!$A$2:$A$31)</f>
        <v>#N/A</v>
      </c>
      <c r="D4796" t="e">
        <f ca="1">'Восьмипредметные наборы'!$I41/INDIRECT(ADDRESS(MATCH(A4796,Таблицы!$AU$3:$AU$122)+1,8,,,Таблицы!$AU$1))</f>
        <v>#N/A</v>
      </c>
      <c r="E4796" s="5" t="e">
        <f t="shared" ca="1" si="74"/>
        <v>#N/A</v>
      </c>
    </row>
    <row r="4797" spans="1:5" hidden="1" x14ac:dyDescent="0.3">
      <c r="A4797" t="e">
        <f ca="1">IF('Восьмипредметные наборы'!$I42 &gt;=Параметры!$A$2,"{"&amp;'Восьмипредметные наборы'!$B42&amp;", "&amp;'Восьмипредметные наборы'!$C42&amp;", "&amp;'Восьмипредметные наборы'!$D42&amp;", "&amp;'Восьмипредметные наборы'!$E42&amp;", "&amp;'Восьмипредметные наборы'!$F42&amp;", "&amp;'Восьмипредметные наборы'!$G42&amp;", "&amp;'Восьмипредметные наборы'!$H42&amp;"}","")</f>
        <v>#N/A</v>
      </c>
      <c r="B4797" t="e">
        <f ca="1">IF('Восьмипредметные наборы'!$I42 &gt;=Параметры!$A$2,"{"&amp;'Восьмипредметные наборы'!$A42&amp;"}","")</f>
        <v>#N/A</v>
      </c>
      <c r="C4797" t="e">
        <f ca="1">'Восьмипредметные наборы'!$I42/COUNT('Список покупок'!$A$2:$A$31)</f>
        <v>#N/A</v>
      </c>
      <c r="D4797" t="e">
        <f ca="1">'Восьмипредметные наборы'!$I42/INDIRECT(ADDRESS(MATCH(A4797,Таблицы!$AU$3:$AU$122)+1,8,,,Таблицы!$AU$1))</f>
        <v>#N/A</v>
      </c>
      <c r="E4797" s="5" t="e">
        <f t="shared" ca="1" si="74"/>
        <v>#N/A</v>
      </c>
    </row>
    <row r="4798" spans="1:5" hidden="1" x14ac:dyDescent="0.3">
      <c r="A4798" t="e">
        <f ca="1">IF('Восьмипредметные наборы'!$I43 &gt;=Параметры!$A$2,"{"&amp;'Восьмипредметные наборы'!$B43&amp;", "&amp;'Восьмипредметные наборы'!$C43&amp;", "&amp;'Восьмипредметные наборы'!$D43&amp;", "&amp;'Восьмипредметные наборы'!$E43&amp;", "&amp;'Восьмипредметные наборы'!$F43&amp;", "&amp;'Восьмипредметные наборы'!$G43&amp;", "&amp;'Восьмипредметные наборы'!$H43&amp;"}","")</f>
        <v>#N/A</v>
      </c>
      <c r="B4798" t="e">
        <f ca="1">IF('Восьмипредметные наборы'!$I43 &gt;=Параметры!$A$2,"{"&amp;'Восьмипредметные наборы'!$A43&amp;"}","")</f>
        <v>#N/A</v>
      </c>
      <c r="C4798" t="e">
        <f ca="1">'Восьмипредметные наборы'!$I43/COUNT('Список покупок'!$A$2:$A$31)</f>
        <v>#N/A</v>
      </c>
      <c r="D4798" t="e">
        <f ca="1">'Восьмипредметные наборы'!$I43/INDIRECT(ADDRESS(MATCH(A4798,Таблицы!$AU$3:$AU$122)+1,8,,,Таблицы!$AU$1))</f>
        <v>#N/A</v>
      </c>
      <c r="E4798" s="5" t="e">
        <f t="shared" ca="1" si="74"/>
        <v>#N/A</v>
      </c>
    </row>
    <row r="4799" spans="1:5" hidden="1" x14ac:dyDescent="0.3">
      <c r="A4799" t="e">
        <f ca="1">IF('Восьмипредметные наборы'!$I44 &gt;=Параметры!$A$2,"{"&amp;'Восьмипредметные наборы'!$B44&amp;", "&amp;'Восьмипредметные наборы'!$C44&amp;", "&amp;'Восьмипредметные наборы'!$D44&amp;", "&amp;'Восьмипредметные наборы'!$E44&amp;", "&amp;'Восьмипредметные наборы'!$F44&amp;", "&amp;'Восьмипредметные наборы'!$G44&amp;", "&amp;'Восьмипредметные наборы'!$H44&amp;"}","")</f>
        <v>#N/A</v>
      </c>
      <c r="B4799" t="e">
        <f ca="1">IF('Восьмипредметные наборы'!$I44 &gt;=Параметры!$A$2,"{"&amp;'Восьмипредметные наборы'!$A44&amp;"}","")</f>
        <v>#N/A</v>
      </c>
      <c r="C4799" t="e">
        <f ca="1">'Восьмипредметные наборы'!$I44/COUNT('Список покупок'!$A$2:$A$31)</f>
        <v>#N/A</v>
      </c>
      <c r="D4799" t="e">
        <f ca="1">'Восьмипредметные наборы'!$I44/INDIRECT(ADDRESS(MATCH(A4799,Таблицы!$AU$3:$AU$122)+1,8,,,Таблицы!$AU$1))</f>
        <v>#N/A</v>
      </c>
      <c r="E4799" s="5" t="e">
        <f t="shared" ca="1" si="74"/>
        <v>#N/A</v>
      </c>
    </row>
    <row r="4800" spans="1:5" hidden="1" x14ac:dyDescent="0.3">
      <c r="A4800" t="e">
        <f ca="1">IF('Восьмипредметные наборы'!$I45 &gt;=Параметры!$A$2,"{"&amp;'Восьмипредметные наборы'!$B45&amp;", "&amp;'Восьмипредметные наборы'!$C45&amp;", "&amp;'Восьмипредметные наборы'!$D45&amp;", "&amp;'Восьмипредметные наборы'!$E45&amp;", "&amp;'Восьмипредметные наборы'!$F45&amp;", "&amp;'Восьмипредметные наборы'!$G45&amp;", "&amp;'Восьмипредметные наборы'!$H45&amp;"}","")</f>
        <v>#N/A</v>
      </c>
      <c r="B4800" t="e">
        <f ca="1">IF('Восьмипредметные наборы'!$I45 &gt;=Параметры!$A$2,"{"&amp;'Восьмипредметные наборы'!$A45&amp;"}","")</f>
        <v>#N/A</v>
      </c>
      <c r="C4800" t="e">
        <f ca="1">'Восьмипредметные наборы'!$I45/COUNT('Список покупок'!$A$2:$A$31)</f>
        <v>#N/A</v>
      </c>
      <c r="D4800" t="e">
        <f ca="1">'Восьмипредметные наборы'!$I45/INDIRECT(ADDRESS(MATCH(A4800,Таблицы!$AU$3:$AU$122)+1,8,,,Таблицы!$AU$1))</f>
        <v>#N/A</v>
      </c>
      <c r="E4800" s="5" t="e">
        <f t="shared" ca="1" si="74"/>
        <v>#N/A</v>
      </c>
    </row>
    <row r="4801" spans="1:5" hidden="1" x14ac:dyDescent="0.3">
      <c r="A4801" t="e">
        <f ca="1">IF('Восьмипредметные наборы'!$I46 &gt;=Параметры!$A$2,"{"&amp;'Восьмипредметные наборы'!$B46&amp;", "&amp;'Восьмипредметные наборы'!$C46&amp;", "&amp;'Восьмипредметные наборы'!$D46&amp;", "&amp;'Восьмипредметные наборы'!$E46&amp;", "&amp;'Восьмипредметные наборы'!$F46&amp;", "&amp;'Восьмипредметные наборы'!$G46&amp;", "&amp;'Восьмипредметные наборы'!$H46&amp;"}","")</f>
        <v>#N/A</v>
      </c>
      <c r="B4801" t="e">
        <f ca="1">IF('Восьмипредметные наборы'!$I46 &gt;=Параметры!$A$2,"{"&amp;'Восьмипредметные наборы'!$A46&amp;"}","")</f>
        <v>#N/A</v>
      </c>
      <c r="C4801" t="e">
        <f ca="1">'Восьмипредметные наборы'!$I46/COUNT('Список покупок'!$A$2:$A$31)</f>
        <v>#N/A</v>
      </c>
      <c r="D4801" t="e">
        <f ca="1">'Восьмипредметные наборы'!$I46/INDIRECT(ADDRESS(MATCH(A4801,Таблицы!$AU$3:$AU$122)+1,8,,,Таблицы!$AU$1))</f>
        <v>#N/A</v>
      </c>
      <c r="E4801" s="5" t="e">
        <f t="shared" ca="1" si="74"/>
        <v>#N/A</v>
      </c>
    </row>
    <row r="4802" spans="1:5" hidden="1" x14ac:dyDescent="0.3">
      <c r="A480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наборы'!$C2&amp;", "&amp;'Девятипредметные наборы'!$D2&amp;", "&amp;'Девятипредметные наборы'!$E2&amp;", "&amp;'Девятипредметные наборы'!$F2&amp;", "&amp;'Девятипредметные наборы'!$G2&amp;", "&amp;'Девятипредметные наборы'!$H2&amp;"}","")</f>
        <v>#N/A</v>
      </c>
      <c r="B4802" t="e">
        <f ca="1">IF('Девятипредметные наборы'!$J2 &gt;=Параметры!$A$2,"{"&amp;'Девятипредметные наборы'!$I2&amp;"}","")</f>
        <v>#N/A</v>
      </c>
      <c r="C4802" t="e">
        <f ca="1">'Девятипредметные наборы'!$J2/COUNT('Список покупок'!$A$2:$A$31)</f>
        <v>#N/A</v>
      </c>
      <c r="D4802" t="e">
        <f ca="1">'Девятипредметные наборы'!$J2/INDIRECT(ADDRESS(MATCH(A4802,Таблицы!$BF$3:$BF$47)+1,9,,,Таблицы!$BF$1))</f>
        <v>#N/A</v>
      </c>
      <c r="E4802" s="5" t="e">
        <f t="shared" ca="1" si="74"/>
        <v>#N/A</v>
      </c>
    </row>
    <row r="4803" spans="1:5" hidden="1" x14ac:dyDescent="0.3">
      <c r="A480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наборы'!$C3&amp;", "&amp;'Девятипредметные наборы'!$D3&amp;", "&amp;'Девятипредметные наборы'!$E3&amp;", "&amp;'Девятипредметные наборы'!$F3&amp;", "&amp;'Девятипредметные наборы'!$G3&amp;", "&amp;'Девятипредметные наборы'!$H3&amp;"}","")</f>
        <v>#N/A</v>
      </c>
      <c r="B4803" t="e">
        <f ca="1">IF('Девятипредметные наборы'!$J3 &gt;=Параметры!$A$2,"{"&amp;'Девятипредметные наборы'!$I3&amp;"}","")</f>
        <v>#N/A</v>
      </c>
      <c r="C4803" t="e">
        <f ca="1">'Девятипредметные наборы'!$J3/COUNT('Список покупок'!$A$2:$A$31)</f>
        <v>#N/A</v>
      </c>
      <c r="D4803" t="e">
        <f ca="1">'Девятипредметные наборы'!$J3/INDIRECT(ADDRESS(MATCH(A4803,Таблицы!$BF$3:$BF$47)+1,9,,,Таблицы!$BF$1))</f>
        <v>#N/A</v>
      </c>
      <c r="E4803" s="5" t="e">
        <f t="shared" ca="1" si="74"/>
        <v>#N/A</v>
      </c>
    </row>
    <row r="4804" spans="1:5" hidden="1" x14ac:dyDescent="0.3">
      <c r="A480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наборы'!$C4&amp;", "&amp;'Девятипредметные наборы'!$D4&amp;", "&amp;'Девятипредметные наборы'!$E4&amp;", "&amp;'Девятипредметные наборы'!$F4&amp;", "&amp;'Девятипредметные наборы'!$G4&amp;", "&amp;'Девятипредметные наборы'!$H4&amp;"}","")</f>
        <v>#N/A</v>
      </c>
      <c r="B4804" t="e">
        <f ca="1">IF('Девятипредметные наборы'!$J4 &gt;=Параметры!$A$2,"{"&amp;'Девятипредметные наборы'!$I4&amp;"}","")</f>
        <v>#N/A</v>
      </c>
      <c r="C4804" t="e">
        <f ca="1">'Девятипредметные наборы'!$J4/COUNT('Список покупок'!$A$2:$A$31)</f>
        <v>#N/A</v>
      </c>
      <c r="D4804" t="e">
        <f ca="1">'Девятипредметные наборы'!$J4/INDIRECT(ADDRESS(MATCH(A4804,Таблицы!$BF$3:$BF$47)+1,9,,,Таблицы!$BF$1))</f>
        <v>#N/A</v>
      </c>
      <c r="E4804" s="5" t="e">
        <f t="shared" ca="1" si="74"/>
        <v>#N/A</v>
      </c>
    </row>
    <row r="4805" spans="1:5" hidden="1" x14ac:dyDescent="0.3">
      <c r="A480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наборы'!$C5&amp;", "&amp;'Девятипредметные наборы'!$D5&amp;", "&amp;'Девятипредметные наборы'!$E5&amp;", "&amp;'Девятипредметные наборы'!$F5&amp;", "&amp;'Девятипредметные наборы'!$G5&amp;", "&amp;'Девятипредметные наборы'!$H5&amp;"}","")</f>
        <v>#N/A</v>
      </c>
      <c r="B4805" t="e">
        <f ca="1">IF('Девятипредметные наборы'!$J5 &gt;=Параметры!$A$2,"{"&amp;'Девятипредметные наборы'!$I5&amp;"}","")</f>
        <v>#N/A</v>
      </c>
      <c r="C4805" t="e">
        <f ca="1">'Девятипредметные наборы'!$J5/COUNT('Список покупок'!$A$2:$A$31)</f>
        <v>#N/A</v>
      </c>
      <c r="D4805" t="e">
        <f ca="1">'Девятипредметные наборы'!$J5/INDIRECT(ADDRESS(MATCH(A4805,Таблицы!$BF$3:$BF$47)+1,9,,,Таблицы!$BF$1))</f>
        <v>#N/A</v>
      </c>
      <c r="E4805" s="5" t="e">
        <f t="shared" ref="E4805:E4868" ca="1" si="75">C4805*D4805</f>
        <v>#N/A</v>
      </c>
    </row>
    <row r="4806" spans="1:5" hidden="1" x14ac:dyDescent="0.3">
      <c r="A480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наборы'!$C6&amp;", "&amp;'Девятипредметные наборы'!$D6&amp;", "&amp;'Девятипредметные наборы'!$E6&amp;", "&amp;'Девятипредметные наборы'!$F6&amp;", "&amp;'Девятипредметные наборы'!$G6&amp;", "&amp;'Девятипредметные наборы'!$H6&amp;"}","")</f>
        <v>#N/A</v>
      </c>
      <c r="B4806" t="e">
        <f ca="1">IF('Девятипредметные наборы'!$J6 &gt;=Параметры!$A$2,"{"&amp;'Девятипредметные наборы'!$I6&amp;"}","")</f>
        <v>#N/A</v>
      </c>
      <c r="C4806" t="e">
        <f ca="1">'Девятипредметные наборы'!$J6/COUNT('Список покупок'!$A$2:$A$31)</f>
        <v>#N/A</v>
      </c>
      <c r="D4806" t="e">
        <f ca="1">'Девятипредметные наборы'!$J6/INDIRECT(ADDRESS(MATCH(A4806,Таблицы!$BF$3:$BF$47)+1,9,,,Таблицы!$BF$1))</f>
        <v>#N/A</v>
      </c>
      <c r="E4806" s="5" t="e">
        <f t="shared" ca="1" si="75"/>
        <v>#N/A</v>
      </c>
    </row>
    <row r="4807" spans="1:5" hidden="1" x14ac:dyDescent="0.3">
      <c r="A480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наборы'!$C7&amp;", "&amp;'Девятипредметные наборы'!$D7&amp;", "&amp;'Девятипредметные наборы'!$E7&amp;", "&amp;'Девятипредметные наборы'!$F7&amp;", "&amp;'Девятипредметные наборы'!$G7&amp;", "&amp;'Девятипредметные наборы'!$H7&amp;"}","")</f>
        <v>#N/A</v>
      </c>
      <c r="B4807" t="e">
        <f ca="1">IF('Девятипредметные наборы'!$J7 &gt;=Параметры!$A$2,"{"&amp;'Девятипредметные наборы'!$I7&amp;"}","")</f>
        <v>#N/A</v>
      </c>
      <c r="C4807" t="e">
        <f ca="1">'Девятипредметные наборы'!$J7/COUNT('Список покупок'!$A$2:$A$31)</f>
        <v>#N/A</v>
      </c>
      <c r="D4807" t="e">
        <f ca="1">'Девятипредметные наборы'!$J7/INDIRECT(ADDRESS(MATCH(A4807,Таблицы!$BF$3:$BF$47)+1,9,,,Таблицы!$BF$1))</f>
        <v>#N/A</v>
      </c>
      <c r="E4807" s="5" t="e">
        <f t="shared" ca="1" si="75"/>
        <v>#N/A</v>
      </c>
    </row>
    <row r="4808" spans="1:5" hidden="1" x14ac:dyDescent="0.3">
      <c r="A480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наборы'!$C8&amp;", "&amp;'Девятипредметные наборы'!$D8&amp;", "&amp;'Девятипредметные наборы'!$E8&amp;", "&amp;'Девятипредметные наборы'!$F8&amp;", "&amp;'Девятипредметные наборы'!$G8&amp;", "&amp;'Девятипредметные наборы'!$H8&amp;"}","")</f>
        <v>#N/A</v>
      </c>
      <c r="B4808" t="e">
        <f ca="1">IF('Девятипредметные наборы'!$J8 &gt;=Параметры!$A$2,"{"&amp;'Девятипредметные наборы'!$I8&amp;"}","")</f>
        <v>#N/A</v>
      </c>
      <c r="C4808" t="e">
        <f ca="1">'Девятипредметные наборы'!$J8/COUNT('Список покупок'!$A$2:$A$31)</f>
        <v>#N/A</v>
      </c>
      <c r="D4808" t="e">
        <f ca="1">'Девятипредметные наборы'!$J8/INDIRECT(ADDRESS(MATCH(A4808,Таблицы!$BF$3:$BF$47)+1,9,,,Таблицы!$BF$1))</f>
        <v>#N/A</v>
      </c>
      <c r="E4808" s="5" t="e">
        <f t="shared" ca="1" si="75"/>
        <v>#N/A</v>
      </c>
    </row>
    <row r="4809" spans="1:5" hidden="1" x14ac:dyDescent="0.3">
      <c r="A480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наборы'!$C9&amp;", "&amp;'Девятипредметные наборы'!$D9&amp;", "&amp;'Девятипредметные наборы'!$E9&amp;", "&amp;'Девятипредметные наборы'!$F9&amp;", "&amp;'Девятипредметные наборы'!$G9&amp;", "&amp;'Девятипредметные наборы'!$H9&amp;"}","")</f>
        <v>#N/A</v>
      </c>
      <c r="B4809" t="e">
        <f ca="1">IF('Девятипредметные наборы'!$J9 &gt;=Параметры!$A$2,"{"&amp;'Девятипредметные наборы'!$I9&amp;"}","")</f>
        <v>#N/A</v>
      </c>
      <c r="C4809" t="e">
        <f ca="1">'Девятипредметные наборы'!$J9/COUNT('Список покупок'!$A$2:$A$31)</f>
        <v>#N/A</v>
      </c>
      <c r="D4809" t="e">
        <f ca="1">'Девятипредметные наборы'!$J9/INDIRECT(ADDRESS(MATCH(A4809,Таблицы!$BF$3:$BF$47)+1,9,,,Таблицы!$BF$1))</f>
        <v>#N/A</v>
      </c>
      <c r="E4809" s="5" t="e">
        <f t="shared" ca="1" si="75"/>
        <v>#N/A</v>
      </c>
    </row>
    <row r="4810" spans="1:5" hidden="1" x14ac:dyDescent="0.3">
      <c r="A481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наборы'!$C10&amp;", "&amp;'Девятипредметные наборы'!$D10&amp;", "&amp;'Девятипредметные наборы'!$E10&amp;", "&amp;'Девятипредметные наборы'!$F10&amp;", "&amp;'Девятипредметные наборы'!$G10&amp;", "&amp;'Девятипредметные наборы'!$H10&amp;"}","")</f>
        <v>#N/A</v>
      </c>
      <c r="B4810" t="e">
        <f ca="1">IF('Девятипредметные наборы'!$J10 &gt;=Параметры!$A$2,"{"&amp;'Девятипредметные наборы'!$I10&amp;"}","")</f>
        <v>#N/A</v>
      </c>
      <c r="C4810" t="e">
        <f ca="1">'Девятипредметные наборы'!$J10/COUNT('Список покупок'!$A$2:$A$31)</f>
        <v>#N/A</v>
      </c>
      <c r="D4810" t="e">
        <f ca="1">'Девятипредметные наборы'!$J10/INDIRECT(ADDRESS(MATCH(A4810,Таблицы!$BF$3:$BF$47)+1,9,,,Таблицы!$BF$1))</f>
        <v>#N/A</v>
      </c>
      <c r="E4810" s="5" t="e">
        <f t="shared" ca="1" si="75"/>
        <v>#N/A</v>
      </c>
    </row>
    <row r="4811" spans="1:5" hidden="1" x14ac:dyDescent="0.3">
      <c r="A481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наборы'!$C11&amp;", "&amp;'Девятипредметные наборы'!$D11&amp;", "&amp;'Девятипредметные наборы'!$E11&amp;", "&amp;'Девятипредметные наборы'!$F11&amp;", "&amp;'Девятипредметные наборы'!$G11&amp;", "&amp;'Девятипредметные наборы'!$H11&amp;"}","")</f>
        <v>#N/A</v>
      </c>
      <c r="B4811" t="e">
        <f ca="1">IF('Девятипредметные наборы'!$J11 &gt;=Параметры!$A$2,"{"&amp;'Девятипредметные наборы'!$I11&amp;"}","")</f>
        <v>#N/A</v>
      </c>
      <c r="C4811" t="e">
        <f ca="1">'Девятипредметные наборы'!$J11/COUNT('Список покупок'!$A$2:$A$31)</f>
        <v>#N/A</v>
      </c>
      <c r="D4811" t="e">
        <f ca="1">'Девятипредметные наборы'!$J11/INDIRECT(ADDRESS(MATCH(A4811,Таблицы!$BF$3:$BF$47)+1,9,,,Таблицы!$BF$1))</f>
        <v>#N/A</v>
      </c>
      <c r="E4811" s="5" t="e">
        <f t="shared" ca="1" si="75"/>
        <v>#N/A</v>
      </c>
    </row>
    <row r="4812" spans="1:5" hidden="1" x14ac:dyDescent="0.3">
      <c r="A481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наборы'!$C2&amp;", "&amp;'Девятипредметные наборы'!$D2&amp;", "&amp;'Девятипредметные наборы'!$E2&amp;", "&amp;'Девятипредметные наборы'!$F2&amp;", "&amp;'Девятипредметные наборы'!$G2&amp;", "&amp;'Девятипредметные наборы'!$I2&amp;"}","")</f>
        <v>#N/A</v>
      </c>
      <c r="B4812" t="e">
        <f ca="1">IF('Девятипредметные наборы'!$J2 &gt;=Параметры!$A$2,"{"&amp;'Девятипредметные наборы'!$H2&amp;"}","")</f>
        <v>#N/A</v>
      </c>
      <c r="C4812" t="e">
        <f ca="1">'Девятипредметные наборы'!$J2/COUNT('Список покупок'!$A$2:$A$31)</f>
        <v>#N/A</v>
      </c>
      <c r="D4812" t="e">
        <f ca="1">'Девятипредметные наборы'!$J2/INDIRECT(ADDRESS(MATCH(A4812,Таблицы!$BF$3:$BF$47)+1,9,,,Таблицы!$BF$1))</f>
        <v>#N/A</v>
      </c>
      <c r="E4812" s="5" t="e">
        <f t="shared" ca="1" si="75"/>
        <v>#N/A</v>
      </c>
    </row>
    <row r="4813" spans="1:5" hidden="1" x14ac:dyDescent="0.3">
      <c r="A481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наборы'!$C3&amp;", "&amp;'Девятипредметные наборы'!$D3&amp;", "&amp;'Девятипредметные наборы'!$E3&amp;", "&amp;'Девятипредметные наборы'!$F3&amp;", "&amp;'Девятипредметные наборы'!$G3&amp;", "&amp;'Девятипредметные наборы'!$I3&amp;"}","")</f>
        <v>#N/A</v>
      </c>
      <c r="B4813" t="e">
        <f ca="1">IF('Девятипредметные наборы'!$J3 &gt;=Параметры!$A$2,"{"&amp;'Девятипредметные наборы'!$H3&amp;"}","")</f>
        <v>#N/A</v>
      </c>
      <c r="C4813" t="e">
        <f ca="1">'Девятипредметные наборы'!$J3/COUNT('Список покупок'!$A$2:$A$31)</f>
        <v>#N/A</v>
      </c>
      <c r="D4813" t="e">
        <f ca="1">'Девятипредметные наборы'!$J3/INDIRECT(ADDRESS(MATCH(A4813,Таблицы!$BF$3:$BF$47)+1,9,,,Таблицы!$BF$1))</f>
        <v>#N/A</v>
      </c>
      <c r="E4813" s="5" t="e">
        <f t="shared" ca="1" si="75"/>
        <v>#N/A</v>
      </c>
    </row>
    <row r="4814" spans="1:5" hidden="1" x14ac:dyDescent="0.3">
      <c r="A481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наборы'!$C4&amp;", "&amp;'Девятипредметные наборы'!$D4&amp;", "&amp;'Девятипредметные наборы'!$E4&amp;", "&amp;'Девятипредметные наборы'!$F4&amp;", "&amp;'Девятипредметные наборы'!$G4&amp;", "&amp;'Девятипредметные наборы'!$I4&amp;"}","")</f>
        <v>#N/A</v>
      </c>
      <c r="B4814" t="e">
        <f ca="1">IF('Девятипредметные наборы'!$J4 &gt;=Параметры!$A$2,"{"&amp;'Девятипредметные наборы'!$H4&amp;"}","")</f>
        <v>#N/A</v>
      </c>
      <c r="C4814" t="e">
        <f ca="1">'Девятипредметные наборы'!$J4/COUNT('Список покупок'!$A$2:$A$31)</f>
        <v>#N/A</v>
      </c>
      <c r="D4814" t="e">
        <f ca="1">'Девятипредметные наборы'!$J4/INDIRECT(ADDRESS(MATCH(A4814,Таблицы!$BF$3:$BF$47)+1,9,,,Таблицы!$BF$1))</f>
        <v>#N/A</v>
      </c>
      <c r="E4814" s="5" t="e">
        <f t="shared" ca="1" si="75"/>
        <v>#N/A</v>
      </c>
    </row>
    <row r="4815" spans="1:5" hidden="1" x14ac:dyDescent="0.3">
      <c r="A481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наборы'!$C5&amp;", "&amp;'Девятипредметные наборы'!$D5&amp;", "&amp;'Девятипредметные наборы'!$E5&amp;", "&amp;'Девятипредметные наборы'!$F5&amp;", "&amp;'Девятипредметные наборы'!$G5&amp;", "&amp;'Девятипредметные наборы'!$I5&amp;"}","")</f>
        <v>#N/A</v>
      </c>
      <c r="B4815" t="e">
        <f ca="1">IF('Девятипредметные наборы'!$J5 &gt;=Параметры!$A$2,"{"&amp;'Девятипредметные наборы'!$H5&amp;"}","")</f>
        <v>#N/A</v>
      </c>
      <c r="C4815" t="e">
        <f ca="1">'Девятипредметные наборы'!$J5/COUNT('Список покупок'!$A$2:$A$31)</f>
        <v>#N/A</v>
      </c>
      <c r="D4815" t="e">
        <f ca="1">'Девятипредметные наборы'!$J5/INDIRECT(ADDRESS(MATCH(A4815,Таблицы!$BF$3:$BF$47)+1,9,,,Таблицы!$BF$1))</f>
        <v>#N/A</v>
      </c>
      <c r="E4815" s="5" t="e">
        <f t="shared" ca="1" si="75"/>
        <v>#N/A</v>
      </c>
    </row>
    <row r="4816" spans="1:5" hidden="1" x14ac:dyDescent="0.3">
      <c r="A481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наборы'!$C6&amp;", "&amp;'Девятипредметные наборы'!$D6&amp;", "&amp;'Девятипредметные наборы'!$E6&amp;", "&amp;'Девятипредметные наборы'!$F6&amp;", "&amp;'Девятипредметные наборы'!$G6&amp;", "&amp;'Девятипредметные наборы'!$I6&amp;"}","")</f>
        <v>#N/A</v>
      </c>
      <c r="B4816" t="e">
        <f ca="1">IF('Девятипредметные наборы'!$J6 &gt;=Параметры!$A$2,"{"&amp;'Девятипредметные наборы'!$H6&amp;"}","")</f>
        <v>#N/A</v>
      </c>
      <c r="C4816" t="e">
        <f ca="1">'Девятипредметные наборы'!$J6/COUNT('Список покупок'!$A$2:$A$31)</f>
        <v>#N/A</v>
      </c>
      <c r="D4816" t="e">
        <f ca="1">'Девятипредметные наборы'!$J6/INDIRECT(ADDRESS(MATCH(A4816,Таблицы!$BF$3:$BF$47)+1,9,,,Таблицы!$BF$1))</f>
        <v>#N/A</v>
      </c>
      <c r="E4816" s="5" t="e">
        <f t="shared" ca="1" si="75"/>
        <v>#N/A</v>
      </c>
    </row>
    <row r="4817" spans="1:5" hidden="1" x14ac:dyDescent="0.3">
      <c r="A481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наборы'!$C7&amp;", "&amp;'Девятипредметные наборы'!$D7&amp;", "&amp;'Девятипредметные наборы'!$E7&amp;", "&amp;'Девятипредметные наборы'!$F7&amp;", "&amp;'Девятипредметные наборы'!$G7&amp;", "&amp;'Девятипредметные наборы'!$I7&amp;"}","")</f>
        <v>#N/A</v>
      </c>
      <c r="B4817" t="e">
        <f ca="1">IF('Девятипредметные наборы'!$J7 &gt;=Параметры!$A$2,"{"&amp;'Девятипредметные наборы'!$H7&amp;"}","")</f>
        <v>#N/A</v>
      </c>
      <c r="C4817" t="e">
        <f ca="1">'Девятипредметные наборы'!$J7/COUNT('Список покупок'!$A$2:$A$31)</f>
        <v>#N/A</v>
      </c>
      <c r="D4817" t="e">
        <f ca="1">'Девятипредметные наборы'!$J7/INDIRECT(ADDRESS(MATCH(A4817,Таблицы!$BF$3:$BF$47)+1,9,,,Таблицы!$BF$1))</f>
        <v>#N/A</v>
      </c>
      <c r="E4817" s="5" t="e">
        <f t="shared" ca="1" si="75"/>
        <v>#N/A</v>
      </c>
    </row>
    <row r="4818" spans="1:5" hidden="1" x14ac:dyDescent="0.3">
      <c r="A481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наборы'!$C8&amp;", "&amp;'Девятипредметные наборы'!$D8&amp;", "&amp;'Девятипредметные наборы'!$E8&amp;", "&amp;'Девятипредметные наборы'!$F8&amp;", "&amp;'Девятипредметные наборы'!$G8&amp;", "&amp;'Девятипредметные наборы'!$I8&amp;"}","")</f>
        <v>#N/A</v>
      </c>
      <c r="B4818" t="e">
        <f ca="1">IF('Девятипредметные наборы'!$J8 &gt;=Параметры!$A$2,"{"&amp;'Девятипредметные наборы'!$H8&amp;"}","")</f>
        <v>#N/A</v>
      </c>
      <c r="C4818" t="e">
        <f ca="1">'Девятипредметные наборы'!$J8/COUNT('Список покупок'!$A$2:$A$31)</f>
        <v>#N/A</v>
      </c>
      <c r="D4818" t="e">
        <f ca="1">'Девятипредметные наборы'!$J8/INDIRECT(ADDRESS(MATCH(A4818,Таблицы!$BF$3:$BF$47)+1,9,,,Таблицы!$BF$1))</f>
        <v>#N/A</v>
      </c>
      <c r="E4818" s="5" t="e">
        <f t="shared" ca="1" si="75"/>
        <v>#N/A</v>
      </c>
    </row>
    <row r="4819" spans="1:5" hidden="1" x14ac:dyDescent="0.3">
      <c r="A481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наборы'!$C9&amp;", "&amp;'Девятипредметные наборы'!$D9&amp;", "&amp;'Девятипредметные наборы'!$E9&amp;", "&amp;'Девятипредметные наборы'!$F9&amp;", "&amp;'Девятипредметные наборы'!$G9&amp;", "&amp;'Девятипредметные наборы'!$I9&amp;"}","")</f>
        <v>#N/A</v>
      </c>
      <c r="B4819" t="e">
        <f ca="1">IF('Девятипредметные наборы'!$J9 &gt;=Параметры!$A$2,"{"&amp;'Девятипредметные наборы'!$H9&amp;"}","")</f>
        <v>#N/A</v>
      </c>
      <c r="C4819" t="e">
        <f ca="1">'Девятипредметные наборы'!$J9/COUNT('Список покупок'!$A$2:$A$31)</f>
        <v>#N/A</v>
      </c>
      <c r="D4819" t="e">
        <f ca="1">'Девятипредметные наборы'!$J9/INDIRECT(ADDRESS(MATCH(A4819,Таблицы!$BF$3:$BF$47)+1,9,,,Таблицы!$BF$1))</f>
        <v>#N/A</v>
      </c>
      <c r="E4819" s="5" t="e">
        <f t="shared" ca="1" si="75"/>
        <v>#N/A</v>
      </c>
    </row>
    <row r="4820" spans="1:5" hidden="1" x14ac:dyDescent="0.3">
      <c r="A482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наборы'!$C10&amp;", "&amp;'Девятипредметные наборы'!$D10&amp;", "&amp;'Девятипредметные наборы'!$E10&amp;", "&amp;'Девятипредметные наборы'!$F10&amp;", "&amp;'Девятипредметные наборы'!$G10&amp;", "&amp;'Девятипредметные наборы'!$I10&amp;"}","")</f>
        <v>#N/A</v>
      </c>
      <c r="B4820" t="e">
        <f ca="1">IF('Девятипредметные наборы'!$J10 &gt;=Параметры!$A$2,"{"&amp;'Девятипредметные наборы'!$H10&amp;"}","")</f>
        <v>#N/A</v>
      </c>
      <c r="C4820" t="e">
        <f ca="1">'Девятипредметные наборы'!$J10/COUNT('Список покупок'!$A$2:$A$31)</f>
        <v>#N/A</v>
      </c>
      <c r="D4820" t="e">
        <f ca="1">'Девятипредметные наборы'!$J10/INDIRECT(ADDRESS(MATCH(A4820,Таблицы!$BF$3:$BF$47)+1,9,,,Таблицы!$BF$1))</f>
        <v>#N/A</v>
      </c>
      <c r="E4820" s="5" t="e">
        <f t="shared" ca="1" si="75"/>
        <v>#N/A</v>
      </c>
    </row>
    <row r="4821" spans="1:5" hidden="1" x14ac:dyDescent="0.3">
      <c r="A482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наборы'!$C11&amp;", "&amp;'Девятипредметные наборы'!$D11&amp;", "&amp;'Девятипредметные наборы'!$E11&amp;", "&amp;'Девятипредметные наборы'!$F11&amp;", "&amp;'Девятипредметные наборы'!$G11&amp;", "&amp;'Девятипредметные наборы'!$I11&amp;"}","")</f>
        <v>#N/A</v>
      </c>
      <c r="B4821" t="e">
        <f ca="1">IF('Девятипредметные наборы'!$J11 &gt;=Параметры!$A$2,"{"&amp;'Девятипредметные наборы'!$H11&amp;"}","")</f>
        <v>#N/A</v>
      </c>
      <c r="C4821" t="e">
        <f ca="1">'Девятипредметные наборы'!$J11/COUNT('Список покупок'!$A$2:$A$31)</f>
        <v>#N/A</v>
      </c>
      <c r="D4821" t="e">
        <f ca="1">'Девятипредметные наборы'!$J11/INDIRECT(ADDRESS(MATCH(A4821,Таблицы!$BF$3:$BF$47)+1,9,,,Таблицы!$BF$1))</f>
        <v>#N/A</v>
      </c>
      <c r="E4821" s="5" t="e">
        <f t="shared" ca="1" si="75"/>
        <v>#N/A</v>
      </c>
    </row>
    <row r="4822" spans="1:5" hidden="1" x14ac:dyDescent="0.3">
      <c r="A482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наборы'!$C2&amp;", "&amp;'Девятипредметные наборы'!$D2&amp;", "&amp;'Девятипредметные наборы'!$E2&amp;", "&amp;'Девятипредметные наборы'!$F2&amp;", "&amp;'Девятипредметные наборы'!$H2&amp;", "&amp;'Девятипредметные наборы'!$I2&amp;"}","")</f>
        <v>#N/A</v>
      </c>
      <c r="B4822" t="e">
        <f ca="1">IF('Девятипредметные наборы'!$J2 &gt;=Параметры!$A$2,"{"&amp;'Девятипредметные наборы'!$G2&amp;"}","")</f>
        <v>#N/A</v>
      </c>
      <c r="C4822" t="e">
        <f ca="1">'Девятипредметные наборы'!$J2/COUNT('Список покупок'!$A$2:$A$31)</f>
        <v>#N/A</v>
      </c>
      <c r="D4822" t="e">
        <f ca="1">'Девятипредметные наборы'!$J2/INDIRECT(ADDRESS(MATCH(A4822,Таблицы!$BF$3:$BF$47)+1,9,,,Таблицы!$BF$1))</f>
        <v>#N/A</v>
      </c>
      <c r="E4822" s="5" t="e">
        <f t="shared" ca="1" si="75"/>
        <v>#N/A</v>
      </c>
    </row>
    <row r="4823" spans="1:5" hidden="1" x14ac:dyDescent="0.3">
      <c r="A482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наборы'!$C3&amp;", "&amp;'Девятипредметные наборы'!$D3&amp;", "&amp;'Девятипредметные наборы'!$E3&amp;", "&amp;'Девятипредметные наборы'!$F3&amp;", "&amp;'Девятипредметные наборы'!$H3&amp;", "&amp;'Девятипредметные наборы'!$I3&amp;"}","")</f>
        <v>#N/A</v>
      </c>
      <c r="B4823" t="e">
        <f ca="1">IF('Девятипредметные наборы'!$J3 &gt;=Параметры!$A$2,"{"&amp;'Девятипредметные наборы'!$G3&amp;"}","")</f>
        <v>#N/A</v>
      </c>
      <c r="C4823" t="e">
        <f ca="1">'Девятипредметные наборы'!$J3/COUNT('Список покупок'!$A$2:$A$31)</f>
        <v>#N/A</v>
      </c>
      <c r="D4823" t="e">
        <f ca="1">'Девятипредметные наборы'!$J3/INDIRECT(ADDRESS(MATCH(A4823,Таблицы!$BF$3:$BF$47)+1,9,,,Таблицы!$BF$1))</f>
        <v>#N/A</v>
      </c>
      <c r="E4823" s="5" t="e">
        <f t="shared" ca="1" si="75"/>
        <v>#N/A</v>
      </c>
    </row>
    <row r="4824" spans="1:5" hidden="1" x14ac:dyDescent="0.3">
      <c r="A482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наборы'!$C4&amp;", "&amp;'Девятипредметные наборы'!$D4&amp;", "&amp;'Девятипредметные наборы'!$E4&amp;", "&amp;'Девятипредметные наборы'!$F4&amp;", "&amp;'Девятипредметные наборы'!$H4&amp;", "&amp;'Девятипредметные наборы'!$I4&amp;"}","")</f>
        <v>#N/A</v>
      </c>
      <c r="B4824" t="e">
        <f ca="1">IF('Девятипредметные наборы'!$J4 &gt;=Параметры!$A$2,"{"&amp;'Девятипредметные наборы'!$G4&amp;"}","")</f>
        <v>#N/A</v>
      </c>
      <c r="C4824" t="e">
        <f ca="1">'Девятипредметные наборы'!$J4/COUNT('Список покупок'!$A$2:$A$31)</f>
        <v>#N/A</v>
      </c>
      <c r="D4824" t="e">
        <f ca="1">'Девятипредметные наборы'!$J4/INDIRECT(ADDRESS(MATCH(A4824,Таблицы!$BF$3:$BF$47)+1,9,,,Таблицы!$BF$1))</f>
        <v>#N/A</v>
      </c>
      <c r="E4824" s="5" t="e">
        <f t="shared" ca="1" si="75"/>
        <v>#N/A</v>
      </c>
    </row>
    <row r="4825" spans="1:5" hidden="1" x14ac:dyDescent="0.3">
      <c r="A482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наборы'!$C5&amp;", "&amp;'Девятипредметные наборы'!$D5&amp;", "&amp;'Девятипредметные наборы'!$E5&amp;", "&amp;'Девятипредметные наборы'!$F5&amp;", "&amp;'Девятипредметные наборы'!$H5&amp;", "&amp;'Девятипредметные наборы'!$I5&amp;"}","")</f>
        <v>#N/A</v>
      </c>
      <c r="B4825" t="e">
        <f ca="1">IF('Девятипредметные наборы'!$J5 &gt;=Параметры!$A$2,"{"&amp;'Девятипредметные наборы'!$G5&amp;"}","")</f>
        <v>#N/A</v>
      </c>
      <c r="C4825" t="e">
        <f ca="1">'Девятипредметные наборы'!$J5/COUNT('Список покупок'!$A$2:$A$31)</f>
        <v>#N/A</v>
      </c>
      <c r="D4825" t="e">
        <f ca="1">'Девятипредметные наборы'!$J5/INDIRECT(ADDRESS(MATCH(A4825,Таблицы!$BF$3:$BF$47)+1,9,,,Таблицы!$BF$1))</f>
        <v>#N/A</v>
      </c>
      <c r="E4825" s="5" t="e">
        <f t="shared" ca="1" si="75"/>
        <v>#N/A</v>
      </c>
    </row>
    <row r="4826" spans="1:5" hidden="1" x14ac:dyDescent="0.3">
      <c r="A482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наборы'!$C6&amp;", "&amp;'Девятипредметные наборы'!$D6&amp;", "&amp;'Девятипредметные наборы'!$E6&amp;", "&amp;'Девятипредметные наборы'!$F6&amp;", "&amp;'Девятипредметные наборы'!$H6&amp;", "&amp;'Девятипредметные наборы'!$I6&amp;"}","")</f>
        <v>#N/A</v>
      </c>
      <c r="B4826" t="e">
        <f ca="1">IF('Девятипредметные наборы'!$J6 &gt;=Параметры!$A$2,"{"&amp;'Девятипредметные наборы'!$G6&amp;"}","")</f>
        <v>#N/A</v>
      </c>
      <c r="C4826" t="e">
        <f ca="1">'Девятипредметные наборы'!$J6/COUNT('Список покупок'!$A$2:$A$31)</f>
        <v>#N/A</v>
      </c>
      <c r="D4826" t="e">
        <f ca="1">'Девятипредметные наборы'!$J6/INDIRECT(ADDRESS(MATCH(A4826,Таблицы!$BF$3:$BF$47)+1,9,,,Таблицы!$BF$1))</f>
        <v>#N/A</v>
      </c>
      <c r="E4826" s="5" t="e">
        <f t="shared" ca="1" si="75"/>
        <v>#N/A</v>
      </c>
    </row>
    <row r="4827" spans="1:5" hidden="1" x14ac:dyDescent="0.3">
      <c r="A482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наборы'!$C7&amp;", "&amp;'Девятипредметные наборы'!$D7&amp;", "&amp;'Девятипредметные наборы'!$E7&amp;", "&amp;'Девятипредметные наборы'!$F7&amp;", "&amp;'Девятипредметные наборы'!$H7&amp;", "&amp;'Девятипредметные наборы'!$I7&amp;"}","")</f>
        <v>#N/A</v>
      </c>
      <c r="B4827" t="e">
        <f ca="1">IF('Девятипредметные наборы'!$J7 &gt;=Параметры!$A$2,"{"&amp;'Девятипредметные наборы'!$G7&amp;"}","")</f>
        <v>#N/A</v>
      </c>
      <c r="C4827" t="e">
        <f ca="1">'Девятипредметные наборы'!$J7/COUNT('Список покупок'!$A$2:$A$31)</f>
        <v>#N/A</v>
      </c>
      <c r="D4827" t="e">
        <f ca="1">'Девятипредметные наборы'!$J7/INDIRECT(ADDRESS(MATCH(A4827,Таблицы!$BF$3:$BF$47)+1,9,,,Таблицы!$BF$1))</f>
        <v>#N/A</v>
      </c>
      <c r="E4827" s="5" t="e">
        <f t="shared" ca="1" si="75"/>
        <v>#N/A</v>
      </c>
    </row>
    <row r="4828" spans="1:5" hidden="1" x14ac:dyDescent="0.3">
      <c r="A482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наборы'!$C8&amp;", "&amp;'Девятипредметные наборы'!$D8&amp;", "&amp;'Девятипредметные наборы'!$E8&amp;", "&amp;'Девятипредметные наборы'!$F8&amp;", "&amp;'Девятипредметные наборы'!$H8&amp;", "&amp;'Девятипредметные наборы'!$I8&amp;"}","")</f>
        <v>#N/A</v>
      </c>
      <c r="B4828" t="e">
        <f ca="1">IF('Девятипредметные наборы'!$J8 &gt;=Параметры!$A$2,"{"&amp;'Девятипредметные наборы'!$G8&amp;"}","")</f>
        <v>#N/A</v>
      </c>
      <c r="C4828" t="e">
        <f ca="1">'Девятипредметные наборы'!$J8/COUNT('Список покупок'!$A$2:$A$31)</f>
        <v>#N/A</v>
      </c>
      <c r="D4828" t="e">
        <f ca="1">'Девятипредметные наборы'!$J8/INDIRECT(ADDRESS(MATCH(A4828,Таблицы!$BF$3:$BF$47)+1,9,,,Таблицы!$BF$1))</f>
        <v>#N/A</v>
      </c>
      <c r="E4828" s="5" t="e">
        <f t="shared" ca="1" si="75"/>
        <v>#N/A</v>
      </c>
    </row>
    <row r="4829" spans="1:5" hidden="1" x14ac:dyDescent="0.3">
      <c r="A482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наборы'!$C9&amp;", "&amp;'Девятипредметные наборы'!$D9&amp;", "&amp;'Девятипредметные наборы'!$E9&amp;", "&amp;'Девятипредметные наборы'!$F9&amp;", "&amp;'Девятипредметные наборы'!$H9&amp;", "&amp;'Девятипредметные наборы'!$I9&amp;"}","")</f>
        <v>#N/A</v>
      </c>
      <c r="B4829" t="e">
        <f ca="1">IF('Девятипредметные наборы'!$J9 &gt;=Параметры!$A$2,"{"&amp;'Девятипредметные наборы'!$G9&amp;"}","")</f>
        <v>#N/A</v>
      </c>
      <c r="C4829" t="e">
        <f ca="1">'Девятипредметные наборы'!$J9/COUNT('Список покупок'!$A$2:$A$31)</f>
        <v>#N/A</v>
      </c>
      <c r="D4829" t="e">
        <f ca="1">'Девятипредметные наборы'!$J9/INDIRECT(ADDRESS(MATCH(A4829,Таблицы!$BF$3:$BF$47)+1,9,,,Таблицы!$BF$1))</f>
        <v>#N/A</v>
      </c>
      <c r="E4829" s="5" t="e">
        <f t="shared" ca="1" si="75"/>
        <v>#N/A</v>
      </c>
    </row>
    <row r="4830" spans="1:5" hidden="1" x14ac:dyDescent="0.3">
      <c r="A483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наборы'!$C10&amp;", "&amp;'Девятипредметные наборы'!$D10&amp;", "&amp;'Девятипредметные наборы'!$E10&amp;", "&amp;'Девятипредметные наборы'!$F10&amp;", "&amp;'Девятипредметные наборы'!$H10&amp;", "&amp;'Девятипредметные наборы'!$I10&amp;"}","")</f>
        <v>#N/A</v>
      </c>
      <c r="B4830" t="e">
        <f ca="1">IF('Девятипредметные наборы'!$J10 &gt;=Параметры!$A$2,"{"&amp;'Девятипредметные наборы'!$G10&amp;"}","")</f>
        <v>#N/A</v>
      </c>
      <c r="C4830" t="e">
        <f ca="1">'Девятипредметные наборы'!$J10/COUNT('Список покупок'!$A$2:$A$31)</f>
        <v>#N/A</v>
      </c>
      <c r="D4830" t="e">
        <f ca="1">'Девятипредметные наборы'!$J10/INDIRECT(ADDRESS(MATCH(A4830,Таблицы!$BF$3:$BF$47)+1,9,,,Таблицы!$BF$1))</f>
        <v>#N/A</v>
      </c>
      <c r="E4830" s="5" t="e">
        <f t="shared" ca="1" si="75"/>
        <v>#N/A</v>
      </c>
    </row>
    <row r="4831" spans="1:5" hidden="1" x14ac:dyDescent="0.3">
      <c r="A483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наборы'!$C11&amp;", "&amp;'Девятипредметные наборы'!$D11&amp;", "&amp;'Девятипредметные наборы'!$E11&amp;", "&amp;'Девятипредметные наборы'!$F11&amp;", "&amp;'Девятипредметные наборы'!$H11&amp;", "&amp;'Девятипредметные наборы'!$I11&amp;"}","")</f>
        <v>#N/A</v>
      </c>
      <c r="B4831" t="e">
        <f ca="1">IF('Девятипредметные наборы'!$J11 &gt;=Параметры!$A$2,"{"&amp;'Девятипредметные наборы'!$G11&amp;"}","")</f>
        <v>#N/A</v>
      </c>
      <c r="C4831" t="e">
        <f ca="1">'Девятипредметные наборы'!$J11/COUNT('Список покупок'!$A$2:$A$31)</f>
        <v>#N/A</v>
      </c>
      <c r="D4831" t="e">
        <f ca="1">'Девятипредметные наборы'!$J11/INDIRECT(ADDRESS(MATCH(A4831,Таблицы!$BF$3:$BF$47)+1,9,,,Таблицы!$BF$1))</f>
        <v>#N/A</v>
      </c>
      <c r="E4831" s="5" t="e">
        <f t="shared" ca="1" si="75"/>
        <v>#N/A</v>
      </c>
    </row>
    <row r="4832" spans="1:5" hidden="1" x14ac:dyDescent="0.3">
      <c r="A483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наборы'!$C2&amp;", "&amp;'Девятипредметные наборы'!$D2&amp;", "&amp;'Девятипредметные наборы'!$E2&amp;", "&amp;'Девятипредметные наборы'!$G2&amp;", "&amp;'Девятипредметные наборы'!$H2&amp;", "&amp;'Девятипредметные наборы'!$I2&amp;"}","")</f>
        <v>#N/A</v>
      </c>
      <c r="B4832" t="e">
        <f ca="1">IF('Девятипредметные наборы'!$J2 &gt;=Параметры!$A$2,"{"&amp;'Девятипредметные наборы'!$F2&amp;"}","")</f>
        <v>#N/A</v>
      </c>
      <c r="C4832" t="e">
        <f ca="1">'Девятипредметные наборы'!$J2/COUNT('Список покупок'!$A$2:$A$31)</f>
        <v>#N/A</v>
      </c>
      <c r="D4832" t="e">
        <f ca="1">'Девятипредметные наборы'!$J2/INDIRECT(ADDRESS(MATCH(A4832,Таблицы!$BF$3:$BF$47)+1,9,,,Таблицы!$BF$1))</f>
        <v>#N/A</v>
      </c>
      <c r="E4832" s="5" t="e">
        <f t="shared" ca="1" si="75"/>
        <v>#N/A</v>
      </c>
    </row>
    <row r="4833" spans="1:5" hidden="1" x14ac:dyDescent="0.3">
      <c r="A483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наборы'!$C3&amp;", "&amp;'Девятипредметные наборы'!$D3&amp;", "&amp;'Девятипредметные наборы'!$E3&amp;", "&amp;'Девятипредметные наборы'!$G3&amp;", "&amp;'Девятипредметные наборы'!$H3&amp;", "&amp;'Девятипредметные наборы'!$I3&amp;"}","")</f>
        <v>#N/A</v>
      </c>
      <c r="B4833" t="e">
        <f ca="1">IF('Девятипредметные наборы'!$J3 &gt;=Параметры!$A$2,"{"&amp;'Девятипредметные наборы'!$F3&amp;"}","")</f>
        <v>#N/A</v>
      </c>
      <c r="C4833" t="e">
        <f ca="1">'Девятипредметные наборы'!$J3/COUNT('Список покупок'!$A$2:$A$31)</f>
        <v>#N/A</v>
      </c>
      <c r="D4833" t="e">
        <f ca="1">'Девятипредметные наборы'!$J3/INDIRECT(ADDRESS(MATCH(A4833,Таблицы!$BF$3:$BF$47)+1,9,,,Таблицы!$BF$1))</f>
        <v>#N/A</v>
      </c>
      <c r="E4833" s="5" t="e">
        <f t="shared" ca="1" si="75"/>
        <v>#N/A</v>
      </c>
    </row>
    <row r="4834" spans="1:5" hidden="1" x14ac:dyDescent="0.3">
      <c r="A483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наборы'!$C4&amp;", "&amp;'Девятипредметные наборы'!$D4&amp;", "&amp;'Девятипредметные наборы'!$E4&amp;", "&amp;'Девятипредметные наборы'!$G4&amp;", "&amp;'Девятипредметные наборы'!$H4&amp;", "&amp;'Девятипредметные наборы'!$I4&amp;"}","")</f>
        <v>#N/A</v>
      </c>
      <c r="B4834" t="e">
        <f ca="1">IF('Девятипредметные наборы'!$J4 &gt;=Параметры!$A$2,"{"&amp;'Девятипредметные наборы'!$F4&amp;"}","")</f>
        <v>#N/A</v>
      </c>
      <c r="C4834" t="e">
        <f ca="1">'Девятипредметные наборы'!$J4/COUNT('Список покупок'!$A$2:$A$31)</f>
        <v>#N/A</v>
      </c>
      <c r="D4834" t="e">
        <f ca="1">'Девятипредметные наборы'!$J4/INDIRECT(ADDRESS(MATCH(A4834,Таблицы!$BF$3:$BF$47)+1,9,,,Таблицы!$BF$1))</f>
        <v>#N/A</v>
      </c>
      <c r="E4834" s="5" t="e">
        <f t="shared" ca="1" si="75"/>
        <v>#N/A</v>
      </c>
    </row>
    <row r="4835" spans="1:5" hidden="1" x14ac:dyDescent="0.3">
      <c r="A483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наборы'!$C5&amp;", "&amp;'Девятипредметные наборы'!$D5&amp;", "&amp;'Девятипредметные наборы'!$E5&amp;", "&amp;'Девятипредметные наборы'!$G5&amp;", "&amp;'Девятипредметные наборы'!$H5&amp;", "&amp;'Девятипредметные наборы'!$I5&amp;"}","")</f>
        <v>#N/A</v>
      </c>
      <c r="B4835" t="e">
        <f ca="1">IF('Девятипредметные наборы'!$J5 &gt;=Параметры!$A$2,"{"&amp;'Девятипредметные наборы'!$F5&amp;"}","")</f>
        <v>#N/A</v>
      </c>
      <c r="C4835" t="e">
        <f ca="1">'Девятипредметные наборы'!$J5/COUNT('Список покупок'!$A$2:$A$31)</f>
        <v>#N/A</v>
      </c>
      <c r="D4835" t="e">
        <f ca="1">'Девятипредметные наборы'!$J5/INDIRECT(ADDRESS(MATCH(A4835,Таблицы!$BF$3:$BF$47)+1,9,,,Таблицы!$BF$1))</f>
        <v>#N/A</v>
      </c>
      <c r="E4835" s="5" t="e">
        <f t="shared" ca="1" si="75"/>
        <v>#N/A</v>
      </c>
    </row>
    <row r="4836" spans="1:5" hidden="1" x14ac:dyDescent="0.3">
      <c r="A483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наборы'!$C6&amp;", "&amp;'Девятипредметные наборы'!$D6&amp;", "&amp;'Девятипредметные наборы'!$E6&amp;", "&amp;'Девятипредметные наборы'!$G6&amp;", "&amp;'Девятипредметные наборы'!$H6&amp;", "&amp;'Девятипредметные наборы'!$I6&amp;"}","")</f>
        <v>#N/A</v>
      </c>
      <c r="B4836" t="e">
        <f ca="1">IF('Девятипредметные наборы'!$J6 &gt;=Параметры!$A$2,"{"&amp;'Девятипредметные наборы'!$F6&amp;"}","")</f>
        <v>#N/A</v>
      </c>
      <c r="C4836" t="e">
        <f ca="1">'Девятипредметные наборы'!$J6/COUNT('Список покупок'!$A$2:$A$31)</f>
        <v>#N/A</v>
      </c>
      <c r="D4836" t="e">
        <f ca="1">'Девятипредметные наборы'!$J6/INDIRECT(ADDRESS(MATCH(A4836,Таблицы!$BF$3:$BF$47)+1,9,,,Таблицы!$BF$1))</f>
        <v>#N/A</v>
      </c>
      <c r="E4836" s="5" t="e">
        <f t="shared" ca="1" si="75"/>
        <v>#N/A</v>
      </c>
    </row>
    <row r="4837" spans="1:5" hidden="1" x14ac:dyDescent="0.3">
      <c r="A483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наборы'!$C7&amp;", "&amp;'Девятипредметные наборы'!$D7&amp;", "&amp;'Девятипредметные наборы'!$E7&amp;", "&amp;'Девятипредметные наборы'!$G7&amp;", "&amp;'Девятипредметные наборы'!$H7&amp;", "&amp;'Девятипредметные наборы'!$I7&amp;"}","")</f>
        <v>#N/A</v>
      </c>
      <c r="B4837" t="e">
        <f ca="1">IF('Девятипредметные наборы'!$J7 &gt;=Параметры!$A$2,"{"&amp;'Девятипредметные наборы'!$F7&amp;"}","")</f>
        <v>#N/A</v>
      </c>
      <c r="C4837" t="e">
        <f ca="1">'Девятипредметные наборы'!$J7/COUNT('Список покупок'!$A$2:$A$31)</f>
        <v>#N/A</v>
      </c>
      <c r="D4837" t="e">
        <f ca="1">'Девятипредметные наборы'!$J7/INDIRECT(ADDRESS(MATCH(A4837,Таблицы!$BF$3:$BF$47)+1,9,,,Таблицы!$BF$1))</f>
        <v>#N/A</v>
      </c>
      <c r="E4837" s="5" t="e">
        <f t="shared" ca="1" si="75"/>
        <v>#N/A</v>
      </c>
    </row>
    <row r="4838" spans="1:5" hidden="1" x14ac:dyDescent="0.3">
      <c r="A483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наборы'!$C8&amp;", "&amp;'Девятипредметные наборы'!$D8&amp;", "&amp;'Девятипредметные наборы'!$E8&amp;", "&amp;'Девятипредметные наборы'!$G8&amp;", "&amp;'Девятипредметные наборы'!$H8&amp;", "&amp;'Девятипредметные наборы'!$I8&amp;"}","")</f>
        <v>#N/A</v>
      </c>
      <c r="B4838" t="e">
        <f ca="1">IF('Девятипредметные наборы'!$J8 &gt;=Параметры!$A$2,"{"&amp;'Девятипредметные наборы'!$F8&amp;"}","")</f>
        <v>#N/A</v>
      </c>
      <c r="C4838" t="e">
        <f ca="1">'Девятипредметные наборы'!$J8/COUNT('Список покупок'!$A$2:$A$31)</f>
        <v>#N/A</v>
      </c>
      <c r="D4838" t="e">
        <f ca="1">'Девятипредметные наборы'!$J8/INDIRECT(ADDRESS(MATCH(A4838,Таблицы!$BF$3:$BF$47)+1,9,,,Таблицы!$BF$1))</f>
        <v>#N/A</v>
      </c>
      <c r="E4838" s="5" t="e">
        <f t="shared" ca="1" si="75"/>
        <v>#N/A</v>
      </c>
    </row>
    <row r="4839" spans="1:5" hidden="1" x14ac:dyDescent="0.3">
      <c r="A483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наборы'!$C9&amp;", "&amp;'Девятипредметные наборы'!$D9&amp;", "&amp;'Девятипредметные наборы'!$E9&amp;", "&amp;'Девятипредметные наборы'!$G9&amp;", "&amp;'Девятипредметные наборы'!$H9&amp;", "&amp;'Девятипредметные наборы'!$I9&amp;"}","")</f>
        <v>#N/A</v>
      </c>
      <c r="B4839" t="e">
        <f ca="1">IF('Девятипредметные наборы'!$J9 &gt;=Параметры!$A$2,"{"&amp;'Девятипредметные наборы'!$F9&amp;"}","")</f>
        <v>#N/A</v>
      </c>
      <c r="C4839" t="e">
        <f ca="1">'Девятипредметные наборы'!$J9/COUNT('Список покупок'!$A$2:$A$31)</f>
        <v>#N/A</v>
      </c>
      <c r="D4839" t="e">
        <f ca="1">'Девятипредметные наборы'!$J9/INDIRECT(ADDRESS(MATCH(A4839,Таблицы!$BF$3:$BF$47)+1,9,,,Таблицы!$BF$1))</f>
        <v>#N/A</v>
      </c>
      <c r="E4839" s="5" t="e">
        <f t="shared" ca="1" si="75"/>
        <v>#N/A</v>
      </c>
    </row>
    <row r="4840" spans="1:5" hidden="1" x14ac:dyDescent="0.3">
      <c r="A484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наборы'!$C10&amp;", "&amp;'Девятипредметные наборы'!$D10&amp;", "&amp;'Девятипредметные наборы'!$E10&amp;", "&amp;'Девятипредметные наборы'!$G10&amp;", "&amp;'Девятипредметные наборы'!$H10&amp;", "&amp;'Девятипредметные наборы'!$I10&amp;"}","")</f>
        <v>#N/A</v>
      </c>
      <c r="B4840" t="e">
        <f ca="1">IF('Девятипредметные наборы'!$J10 &gt;=Параметры!$A$2,"{"&amp;'Девятипредметные наборы'!$F10&amp;"}","")</f>
        <v>#N/A</v>
      </c>
      <c r="C4840" t="e">
        <f ca="1">'Девятипредметные наборы'!$J10/COUNT('Список покупок'!$A$2:$A$31)</f>
        <v>#N/A</v>
      </c>
      <c r="D4840" t="e">
        <f ca="1">'Девятипредметные наборы'!$J10/INDIRECT(ADDRESS(MATCH(A4840,Таблицы!$BF$3:$BF$47)+1,9,,,Таблицы!$BF$1))</f>
        <v>#N/A</v>
      </c>
      <c r="E4840" s="5" t="e">
        <f t="shared" ca="1" si="75"/>
        <v>#N/A</v>
      </c>
    </row>
    <row r="4841" spans="1:5" hidden="1" x14ac:dyDescent="0.3">
      <c r="A484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наборы'!$C11&amp;", "&amp;'Девятипредметные наборы'!$D11&amp;", "&amp;'Девятипредметные наборы'!$E11&amp;", "&amp;'Девятипредметные наборы'!$G11&amp;", "&amp;'Девятипредметные наборы'!$H11&amp;", "&amp;'Девятипредметные наборы'!$I11&amp;"}","")</f>
        <v>#N/A</v>
      </c>
      <c r="B4841" t="e">
        <f ca="1">IF('Девятипредметные наборы'!$J11 &gt;=Параметры!$A$2,"{"&amp;'Девятипредметные наборы'!$F11&amp;"}","")</f>
        <v>#N/A</v>
      </c>
      <c r="C4841" t="e">
        <f ca="1">'Девятипредметные наборы'!$J11/COUNT('Список покупок'!$A$2:$A$31)</f>
        <v>#N/A</v>
      </c>
      <c r="D4841" t="e">
        <f ca="1">'Девятипредметные наборы'!$J11/INDIRECT(ADDRESS(MATCH(A4841,Таблицы!$BF$3:$BF$47)+1,9,,,Таблицы!$BF$1))</f>
        <v>#N/A</v>
      </c>
      <c r="E4841" s="5" t="e">
        <f t="shared" ca="1" si="75"/>
        <v>#N/A</v>
      </c>
    </row>
    <row r="4842" spans="1:5" hidden="1" x14ac:dyDescent="0.3">
      <c r="A484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наборы'!$C2&amp;", "&amp;'Девятипредметные наборы'!$D2&amp;", "&amp;'Девятипредметные наборы'!$F2&amp;", "&amp;'Девятипредметные наборы'!$G2&amp;", "&amp;'Девятипредметные наборы'!$H2&amp;", "&amp;'Девятипредметные наборы'!$I2&amp;"}","")</f>
        <v>#N/A</v>
      </c>
      <c r="B4842" t="e">
        <f ca="1">IF('Девятипредметные наборы'!$J2 &gt;=Параметры!$A$2,"{"&amp;'Девятипредметные наборы'!$E2&amp;"}","")</f>
        <v>#N/A</v>
      </c>
      <c r="C4842" t="e">
        <f ca="1">'Девятипредметные наборы'!$J2/COUNT('Список покупок'!$A$2:$A$31)</f>
        <v>#N/A</v>
      </c>
      <c r="D4842" t="e">
        <f ca="1">'Девятипредметные наборы'!$J2/INDIRECT(ADDRESS(MATCH(A4842,Таблицы!$BF$3:$BF$47)+1,9,,,Таблицы!$BF$1))</f>
        <v>#N/A</v>
      </c>
      <c r="E4842" s="5" t="e">
        <f t="shared" ca="1" si="75"/>
        <v>#N/A</v>
      </c>
    </row>
    <row r="4843" spans="1:5" hidden="1" x14ac:dyDescent="0.3">
      <c r="A484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наборы'!$C3&amp;", "&amp;'Девятипредметные наборы'!$D3&amp;", "&amp;'Девятипредметные наборы'!$F3&amp;", "&amp;'Девятипредметные наборы'!$G3&amp;", "&amp;'Девятипредметные наборы'!$H3&amp;", "&amp;'Девятипредметные наборы'!$I3&amp;"}","")</f>
        <v>#N/A</v>
      </c>
      <c r="B4843" t="e">
        <f ca="1">IF('Девятипредметные наборы'!$J3 &gt;=Параметры!$A$2,"{"&amp;'Девятипредметные наборы'!$E3&amp;"}","")</f>
        <v>#N/A</v>
      </c>
      <c r="C4843" t="e">
        <f ca="1">'Девятипредметные наборы'!$J3/COUNT('Список покупок'!$A$2:$A$31)</f>
        <v>#N/A</v>
      </c>
      <c r="D4843" t="e">
        <f ca="1">'Девятипредметные наборы'!$J3/INDIRECT(ADDRESS(MATCH(A4843,Таблицы!$BF$3:$BF$47)+1,9,,,Таблицы!$BF$1))</f>
        <v>#N/A</v>
      </c>
      <c r="E4843" s="5" t="e">
        <f t="shared" ca="1" si="75"/>
        <v>#N/A</v>
      </c>
    </row>
    <row r="4844" spans="1:5" hidden="1" x14ac:dyDescent="0.3">
      <c r="A484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наборы'!$C4&amp;", "&amp;'Девятипредметные наборы'!$D4&amp;", "&amp;'Девятипредметные наборы'!$F4&amp;", "&amp;'Девятипредметные наборы'!$G4&amp;", "&amp;'Девятипредметные наборы'!$H4&amp;", "&amp;'Девятипредметные наборы'!$I4&amp;"}","")</f>
        <v>#N/A</v>
      </c>
      <c r="B4844" t="e">
        <f ca="1">IF('Девятипредметные наборы'!$J4 &gt;=Параметры!$A$2,"{"&amp;'Девятипредметные наборы'!$E4&amp;"}","")</f>
        <v>#N/A</v>
      </c>
      <c r="C4844" t="e">
        <f ca="1">'Девятипредметные наборы'!$J4/COUNT('Список покупок'!$A$2:$A$31)</f>
        <v>#N/A</v>
      </c>
      <c r="D4844" t="e">
        <f ca="1">'Девятипредметные наборы'!$J4/INDIRECT(ADDRESS(MATCH(A4844,Таблицы!$BF$3:$BF$47)+1,9,,,Таблицы!$BF$1))</f>
        <v>#N/A</v>
      </c>
      <c r="E4844" s="5" t="e">
        <f t="shared" ca="1" si="75"/>
        <v>#N/A</v>
      </c>
    </row>
    <row r="4845" spans="1:5" hidden="1" x14ac:dyDescent="0.3">
      <c r="A484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наборы'!$C5&amp;", "&amp;'Девятипредметные наборы'!$D5&amp;", "&amp;'Девятипредметные наборы'!$F5&amp;", "&amp;'Девятипредметные наборы'!$G5&amp;", "&amp;'Девятипредметные наборы'!$H5&amp;", "&amp;'Девятипредметные наборы'!$I5&amp;"}","")</f>
        <v>#N/A</v>
      </c>
      <c r="B4845" t="e">
        <f ca="1">IF('Девятипредметные наборы'!$J5 &gt;=Параметры!$A$2,"{"&amp;'Девятипредметные наборы'!$E5&amp;"}","")</f>
        <v>#N/A</v>
      </c>
      <c r="C4845" t="e">
        <f ca="1">'Девятипредметные наборы'!$J5/COUNT('Список покупок'!$A$2:$A$31)</f>
        <v>#N/A</v>
      </c>
      <c r="D4845" t="e">
        <f ca="1">'Девятипредметные наборы'!$J5/INDIRECT(ADDRESS(MATCH(A4845,Таблицы!$BF$3:$BF$47)+1,9,,,Таблицы!$BF$1))</f>
        <v>#N/A</v>
      </c>
      <c r="E4845" s="5" t="e">
        <f t="shared" ca="1" si="75"/>
        <v>#N/A</v>
      </c>
    </row>
    <row r="4846" spans="1:5" hidden="1" x14ac:dyDescent="0.3">
      <c r="A484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наборы'!$C6&amp;", "&amp;'Девятипредметные наборы'!$D6&amp;", "&amp;'Девятипредметные наборы'!$F6&amp;", "&amp;'Девятипредметные наборы'!$G6&amp;", "&amp;'Девятипредметные наборы'!$H6&amp;", "&amp;'Девятипредметные наборы'!$I6&amp;"}","")</f>
        <v>#N/A</v>
      </c>
      <c r="B4846" t="e">
        <f ca="1">IF('Девятипредметные наборы'!$J6 &gt;=Параметры!$A$2,"{"&amp;'Девятипредметные наборы'!$E6&amp;"}","")</f>
        <v>#N/A</v>
      </c>
      <c r="C4846" t="e">
        <f ca="1">'Девятипредметные наборы'!$J6/COUNT('Список покупок'!$A$2:$A$31)</f>
        <v>#N/A</v>
      </c>
      <c r="D4846" t="e">
        <f ca="1">'Девятипредметные наборы'!$J6/INDIRECT(ADDRESS(MATCH(A4846,Таблицы!$BF$3:$BF$47)+1,9,,,Таблицы!$BF$1))</f>
        <v>#N/A</v>
      </c>
      <c r="E4846" s="5" t="e">
        <f t="shared" ca="1" si="75"/>
        <v>#N/A</v>
      </c>
    </row>
    <row r="4847" spans="1:5" hidden="1" x14ac:dyDescent="0.3">
      <c r="A484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наборы'!$C7&amp;", "&amp;'Девятипредметные наборы'!$D7&amp;", "&amp;'Девятипредметные наборы'!$F7&amp;", "&amp;'Девятипредметные наборы'!$G7&amp;", "&amp;'Девятипредметные наборы'!$H7&amp;", "&amp;'Девятипредметные наборы'!$I7&amp;"}","")</f>
        <v>#N/A</v>
      </c>
      <c r="B4847" t="e">
        <f ca="1">IF('Девятипредметные наборы'!$J7 &gt;=Параметры!$A$2,"{"&amp;'Девятипредметные наборы'!$E7&amp;"}","")</f>
        <v>#N/A</v>
      </c>
      <c r="C4847" t="e">
        <f ca="1">'Девятипредметные наборы'!$J7/COUNT('Список покупок'!$A$2:$A$31)</f>
        <v>#N/A</v>
      </c>
      <c r="D4847" t="e">
        <f ca="1">'Девятипредметные наборы'!$J7/INDIRECT(ADDRESS(MATCH(A4847,Таблицы!$BF$3:$BF$47)+1,9,,,Таблицы!$BF$1))</f>
        <v>#N/A</v>
      </c>
      <c r="E4847" s="5" t="e">
        <f t="shared" ca="1" si="75"/>
        <v>#N/A</v>
      </c>
    </row>
    <row r="4848" spans="1:5" hidden="1" x14ac:dyDescent="0.3">
      <c r="A484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наборы'!$C8&amp;", "&amp;'Девятипредметные наборы'!$D8&amp;", "&amp;'Девятипредметные наборы'!$F8&amp;", "&amp;'Девятипредметные наборы'!$G8&amp;", "&amp;'Девятипредметные наборы'!$H8&amp;", "&amp;'Девятипредметные наборы'!$I8&amp;"}","")</f>
        <v>#N/A</v>
      </c>
      <c r="B4848" t="e">
        <f ca="1">IF('Девятипредметные наборы'!$J8 &gt;=Параметры!$A$2,"{"&amp;'Девятипредметные наборы'!$E8&amp;"}","")</f>
        <v>#N/A</v>
      </c>
      <c r="C4848" t="e">
        <f ca="1">'Девятипредметные наборы'!$J8/COUNT('Список покупок'!$A$2:$A$31)</f>
        <v>#N/A</v>
      </c>
      <c r="D4848" t="e">
        <f ca="1">'Девятипредметные наборы'!$J8/INDIRECT(ADDRESS(MATCH(A4848,Таблицы!$BF$3:$BF$47)+1,9,,,Таблицы!$BF$1))</f>
        <v>#N/A</v>
      </c>
      <c r="E4848" s="5" t="e">
        <f t="shared" ca="1" si="75"/>
        <v>#N/A</v>
      </c>
    </row>
    <row r="4849" spans="1:5" hidden="1" x14ac:dyDescent="0.3">
      <c r="A484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наборы'!$C9&amp;", "&amp;'Девятипредметные наборы'!$D9&amp;", "&amp;'Девятипредметные наборы'!$F9&amp;", "&amp;'Девятипредметные наборы'!$G9&amp;", "&amp;'Девятипредметные наборы'!$H9&amp;", "&amp;'Девятипредметные наборы'!$I9&amp;"}","")</f>
        <v>#N/A</v>
      </c>
      <c r="B4849" t="e">
        <f ca="1">IF('Девятипредметные наборы'!$J9 &gt;=Параметры!$A$2,"{"&amp;'Девятипредметные наборы'!$E9&amp;"}","")</f>
        <v>#N/A</v>
      </c>
      <c r="C4849" t="e">
        <f ca="1">'Девятипредметные наборы'!$J9/COUNT('Список покупок'!$A$2:$A$31)</f>
        <v>#N/A</v>
      </c>
      <c r="D4849" t="e">
        <f ca="1">'Девятипредметные наборы'!$J9/INDIRECT(ADDRESS(MATCH(A4849,Таблицы!$BF$3:$BF$47)+1,9,,,Таблицы!$BF$1))</f>
        <v>#N/A</v>
      </c>
      <c r="E4849" s="5" t="e">
        <f t="shared" ca="1" si="75"/>
        <v>#N/A</v>
      </c>
    </row>
    <row r="4850" spans="1:5" hidden="1" x14ac:dyDescent="0.3">
      <c r="A485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наборы'!$C10&amp;", "&amp;'Девятипредметные наборы'!$D10&amp;", "&amp;'Девятипредметные наборы'!$F10&amp;", "&amp;'Девятипредметные наборы'!$G10&amp;", "&amp;'Девятипредметные наборы'!$H10&amp;", "&amp;'Девятипредметные наборы'!$I10&amp;"}","")</f>
        <v>#N/A</v>
      </c>
      <c r="B4850" t="e">
        <f ca="1">IF('Девятипредметные наборы'!$J10 &gt;=Параметры!$A$2,"{"&amp;'Девятипредметные наборы'!$E10&amp;"}","")</f>
        <v>#N/A</v>
      </c>
      <c r="C4850" t="e">
        <f ca="1">'Девятипредметные наборы'!$J10/COUNT('Список покупок'!$A$2:$A$31)</f>
        <v>#N/A</v>
      </c>
      <c r="D4850" t="e">
        <f ca="1">'Девятипредметные наборы'!$J10/INDIRECT(ADDRESS(MATCH(A4850,Таблицы!$BF$3:$BF$47)+1,9,,,Таблицы!$BF$1))</f>
        <v>#N/A</v>
      </c>
      <c r="E4850" s="5" t="e">
        <f t="shared" ca="1" si="75"/>
        <v>#N/A</v>
      </c>
    </row>
    <row r="4851" spans="1:5" hidden="1" x14ac:dyDescent="0.3">
      <c r="A485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наборы'!$C11&amp;", "&amp;'Девятипредметные наборы'!$D11&amp;", "&amp;'Девятипредметные наборы'!$F11&amp;", "&amp;'Девятипредметные наборы'!$G11&amp;", "&amp;'Девятипредметные наборы'!$H11&amp;", "&amp;'Девятипредметные наборы'!$I11&amp;"}","")</f>
        <v>#N/A</v>
      </c>
      <c r="B4851" t="e">
        <f ca="1">IF('Девятипредметные наборы'!$J11 &gt;=Параметры!$A$2,"{"&amp;'Девятипредметные наборы'!$E11&amp;"}","")</f>
        <v>#N/A</v>
      </c>
      <c r="C4851" t="e">
        <f ca="1">'Девятипредметные наборы'!$J11/COUNT('Список покупок'!$A$2:$A$31)</f>
        <v>#N/A</v>
      </c>
      <c r="D4851" t="e">
        <f ca="1">'Девятипредметные наборы'!$J11/INDIRECT(ADDRESS(MATCH(A4851,Таблицы!$BF$3:$BF$47)+1,9,,,Таблицы!$BF$1))</f>
        <v>#N/A</v>
      </c>
      <c r="E4851" s="5" t="e">
        <f t="shared" ca="1" si="75"/>
        <v>#N/A</v>
      </c>
    </row>
    <row r="4852" spans="1:5" hidden="1" x14ac:dyDescent="0.3">
      <c r="A485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наборы'!$C2&amp;", "&amp;'Девятипредметные наборы'!$E2&amp;", "&amp;'Девятипредметные наборы'!$F2&amp;", "&amp;'Девятипредметные наборы'!$G2&amp;", "&amp;'Девятипредметные наборы'!$H2&amp;", "&amp;'Девятипредметные наборы'!$I2&amp;"}","")</f>
        <v>#N/A</v>
      </c>
      <c r="B4852" t="e">
        <f ca="1">IF('Девятипредметные наборы'!$J2 &gt;=Параметры!$A$2,"{"&amp;'Девятипредметные наборы'!$D2&amp;"}","")</f>
        <v>#N/A</v>
      </c>
      <c r="C4852" t="e">
        <f ca="1">'Девятипредметные наборы'!$J2/COUNT('Список покупок'!$A$2:$A$31)</f>
        <v>#N/A</v>
      </c>
      <c r="D4852" t="e">
        <f ca="1">'Девятипредметные наборы'!$J2/INDIRECT(ADDRESS(MATCH(A4852,Таблицы!$BF$3:$BF$47)+1,9,,,Таблицы!$BF$1))</f>
        <v>#N/A</v>
      </c>
      <c r="E4852" s="5" t="e">
        <f t="shared" ca="1" si="75"/>
        <v>#N/A</v>
      </c>
    </row>
    <row r="4853" spans="1:5" hidden="1" x14ac:dyDescent="0.3">
      <c r="A485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наборы'!$C3&amp;", "&amp;'Девятипредметные наборы'!$E3&amp;", "&amp;'Девятипредметные наборы'!$F3&amp;", "&amp;'Девятипредметные наборы'!$G3&amp;", "&amp;'Девятипредметные наборы'!$H3&amp;", "&amp;'Девятипредметные наборы'!$I3&amp;"}","")</f>
        <v>#N/A</v>
      </c>
      <c r="B4853" t="e">
        <f ca="1">IF('Девятипредметные наборы'!$J3 &gt;=Параметры!$A$2,"{"&amp;'Девятипредметные наборы'!$D3&amp;"}","")</f>
        <v>#N/A</v>
      </c>
      <c r="C4853" t="e">
        <f ca="1">'Девятипредметные наборы'!$J3/COUNT('Список покупок'!$A$2:$A$31)</f>
        <v>#N/A</v>
      </c>
      <c r="D4853" t="e">
        <f ca="1">'Девятипредметные наборы'!$J3/INDIRECT(ADDRESS(MATCH(A4853,Таблицы!$BF$3:$BF$47)+1,9,,,Таблицы!$BF$1))</f>
        <v>#N/A</v>
      </c>
      <c r="E4853" s="5" t="e">
        <f t="shared" ca="1" si="75"/>
        <v>#N/A</v>
      </c>
    </row>
    <row r="4854" spans="1:5" hidden="1" x14ac:dyDescent="0.3">
      <c r="A485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наборы'!$C4&amp;", "&amp;'Девятипредметные наборы'!$E4&amp;", "&amp;'Девятипредметные наборы'!$F4&amp;", "&amp;'Девятипредметные наборы'!$G4&amp;", "&amp;'Девятипредметные наборы'!$H4&amp;", "&amp;'Девятипредметные наборы'!$I4&amp;"}","")</f>
        <v>#N/A</v>
      </c>
      <c r="B4854" t="e">
        <f ca="1">IF('Девятипредметные наборы'!$J4 &gt;=Параметры!$A$2,"{"&amp;'Девятипредметные наборы'!$D4&amp;"}","")</f>
        <v>#N/A</v>
      </c>
      <c r="C4854" t="e">
        <f ca="1">'Девятипредметные наборы'!$J4/COUNT('Список покупок'!$A$2:$A$31)</f>
        <v>#N/A</v>
      </c>
      <c r="D4854" t="e">
        <f ca="1">'Девятипредметные наборы'!$J4/INDIRECT(ADDRESS(MATCH(A4854,Таблицы!$BF$3:$BF$47)+1,9,,,Таблицы!$BF$1))</f>
        <v>#N/A</v>
      </c>
      <c r="E4854" s="5" t="e">
        <f t="shared" ca="1" si="75"/>
        <v>#N/A</v>
      </c>
    </row>
    <row r="4855" spans="1:5" hidden="1" x14ac:dyDescent="0.3">
      <c r="A485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наборы'!$C5&amp;", "&amp;'Девятипредметные наборы'!$E5&amp;", "&amp;'Девятипредметные наборы'!$F5&amp;", "&amp;'Девятипредметные наборы'!$G5&amp;", "&amp;'Девятипредметные наборы'!$H5&amp;", "&amp;'Девятипредметные наборы'!$I5&amp;"}","")</f>
        <v>#N/A</v>
      </c>
      <c r="B4855" t="e">
        <f ca="1">IF('Девятипредметные наборы'!$J5 &gt;=Параметры!$A$2,"{"&amp;'Девятипредметные наборы'!$D5&amp;"}","")</f>
        <v>#N/A</v>
      </c>
      <c r="C4855" t="e">
        <f ca="1">'Девятипредметные наборы'!$J5/COUNT('Список покупок'!$A$2:$A$31)</f>
        <v>#N/A</v>
      </c>
      <c r="D4855" t="e">
        <f ca="1">'Девятипредметные наборы'!$J5/INDIRECT(ADDRESS(MATCH(A4855,Таблицы!$BF$3:$BF$47)+1,9,,,Таблицы!$BF$1))</f>
        <v>#N/A</v>
      </c>
      <c r="E4855" s="5" t="e">
        <f t="shared" ca="1" si="75"/>
        <v>#N/A</v>
      </c>
    </row>
    <row r="4856" spans="1:5" hidden="1" x14ac:dyDescent="0.3">
      <c r="A485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наборы'!$C6&amp;", "&amp;'Девятипредметные наборы'!$E6&amp;", "&amp;'Девятипредметные наборы'!$F6&amp;", "&amp;'Девятипредметные наборы'!$G6&amp;", "&amp;'Девятипредметные наборы'!$H6&amp;", "&amp;'Девятипредметные наборы'!$I6&amp;"}","")</f>
        <v>#N/A</v>
      </c>
      <c r="B4856" t="e">
        <f ca="1">IF('Девятипредметные наборы'!$J6 &gt;=Параметры!$A$2,"{"&amp;'Девятипредметные наборы'!$D6&amp;"}","")</f>
        <v>#N/A</v>
      </c>
      <c r="C4856" t="e">
        <f ca="1">'Девятипредметные наборы'!$J6/COUNT('Список покупок'!$A$2:$A$31)</f>
        <v>#N/A</v>
      </c>
      <c r="D4856" t="e">
        <f ca="1">'Девятипредметные наборы'!$J6/INDIRECT(ADDRESS(MATCH(A4856,Таблицы!$BF$3:$BF$47)+1,9,,,Таблицы!$BF$1))</f>
        <v>#N/A</v>
      </c>
      <c r="E4856" s="5" t="e">
        <f t="shared" ca="1" si="75"/>
        <v>#N/A</v>
      </c>
    </row>
    <row r="4857" spans="1:5" hidden="1" x14ac:dyDescent="0.3">
      <c r="A485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наборы'!$C7&amp;", "&amp;'Девятипредметные наборы'!$E7&amp;", "&amp;'Девятипредметные наборы'!$F7&amp;", "&amp;'Девятипредметные наборы'!$G7&amp;", "&amp;'Девятипредметные наборы'!$H7&amp;", "&amp;'Девятипредметные наборы'!$I7&amp;"}","")</f>
        <v>#N/A</v>
      </c>
      <c r="B4857" t="e">
        <f ca="1">IF('Девятипредметные наборы'!$J7 &gt;=Параметры!$A$2,"{"&amp;'Девятипредметные наборы'!$D7&amp;"}","")</f>
        <v>#N/A</v>
      </c>
      <c r="C4857" t="e">
        <f ca="1">'Девятипредметные наборы'!$J7/COUNT('Список покупок'!$A$2:$A$31)</f>
        <v>#N/A</v>
      </c>
      <c r="D4857" t="e">
        <f ca="1">'Девятипредметные наборы'!$J7/INDIRECT(ADDRESS(MATCH(A4857,Таблицы!$BF$3:$BF$47)+1,9,,,Таблицы!$BF$1))</f>
        <v>#N/A</v>
      </c>
      <c r="E4857" s="5" t="e">
        <f t="shared" ca="1" si="75"/>
        <v>#N/A</v>
      </c>
    </row>
    <row r="4858" spans="1:5" hidden="1" x14ac:dyDescent="0.3">
      <c r="A485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наборы'!$C8&amp;", "&amp;'Девятипредметные наборы'!$E8&amp;", "&amp;'Девятипредметные наборы'!$F8&amp;", "&amp;'Девятипредметные наборы'!$G8&amp;", "&amp;'Девятипредметные наборы'!$H8&amp;", "&amp;'Девятипредметные наборы'!$I8&amp;"}","")</f>
        <v>#N/A</v>
      </c>
      <c r="B4858" t="e">
        <f ca="1">IF('Девятипредметные наборы'!$J8 &gt;=Параметры!$A$2,"{"&amp;'Девятипредметные наборы'!$D8&amp;"}","")</f>
        <v>#N/A</v>
      </c>
      <c r="C4858" t="e">
        <f ca="1">'Девятипредметные наборы'!$J8/COUNT('Список покупок'!$A$2:$A$31)</f>
        <v>#N/A</v>
      </c>
      <c r="D4858" t="e">
        <f ca="1">'Девятипредметные наборы'!$J8/INDIRECT(ADDRESS(MATCH(A4858,Таблицы!$BF$3:$BF$47)+1,9,,,Таблицы!$BF$1))</f>
        <v>#N/A</v>
      </c>
      <c r="E4858" s="5" t="e">
        <f t="shared" ca="1" si="75"/>
        <v>#N/A</v>
      </c>
    </row>
    <row r="4859" spans="1:5" hidden="1" x14ac:dyDescent="0.3">
      <c r="A485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наборы'!$C9&amp;", "&amp;'Девятипредметные наборы'!$E9&amp;", "&amp;'Девятипредметные наборы'!$F9&amp;", "&amp;'Девятипредметные наборы'!$G9&amp;", "&amp;'Девятипредметные наборы'!$H9&amp;", "&amp;'Девятипредметные наборы'!$I9&amp;"}","")</f>
        <v>#N/A</v>
      </c>
      <c r="B4859" t="e">
        <f ca="1">IF('Девятипредметные наборы'!$J9 &gt;=Параметры!$A$2,"{"&amp;'Девятипредметные наборы'!$D9&amp;"}","")</f>
        <v>#N/A</v>
      </c>
      <c r="C4859" t="e">
        <f ca="1">'Девятипредметные наборы'!$J9/COUNT('Список покупок'!$A$2:$A$31)</f>
        <v>#N/A</v>
      </c>
      <c r="D4859" t="e">
        <f ca="1">'Девятипредметные наборы'!$J9/INDIRECT(ADDRESS(MATCH(A4859,Таблицы!$BF$3:$BF$47)+1,9,,,Таблицы!$BF$1))</f>
        <v>#N/A</v>
      </c>
      <c r="E4859" s="5" t="e">
        <f t="shared" ca="1" si="75"/>
        <v>#N/A</v>
      </c>
    </row>
    <row r="4860" spans="1:5" hidden="1" x14ac:dyDescent="0.3">
      <c r="A486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наборы'!$C10&amp;", "&amp;'Девятипредметные наборы'!$E10&amp;", "&amp;'Девятипредметные наборы'!$F10&amp;", "&amp;'Девятипредметные наборы'!$G10&amp;", "&amp;'Девятипредметные наборы'!$H10&amp;", "&amp;'Девятипредметные наборы'!$I10&amp;"}","")</f>
        <v>#N/A</v>
      </c>
      <c r="B4860" t="e">
        <f ca="1">IF('Девятипредметные наборы'!$J10 &gt;=Параметры!$A$2,"{"&amp;'Девятипредметные наборы'!$D10&amp;"}","")</f>
        <v>#N/A</v>
      </c>
      <c r="C4860" t="e">
        <f ca="1">'Девятипредметные наборы'!$J10/COUNT('Список покупок'!$A$2:$A$31)</f>
        <v>#N/A</v>
      </c>
      <c r="D4860" t="e">
        <f ca="1">'Девятипредметные наборы'!$J10/INDIRECT(ADDRESS(MATCH(A4860,Таблицы!$BF$3:$BF$47)+1,9,,,Таблицы!$BF$1))</f>
        <v>#N/A</v>
      </c>
      <c r="E4860" s="5" t="e">
        <f t="shared" ca="1" si="75"/>
        <v>#N/A</v>
      </c>
    </row>
    <row r="4861" spans="1:5" hidden="1" x14ac:dyDescent="0.3">
      <c r="A486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наборы'!$C11&amp;", "&amp;'Девятипредметные наборы'!$E11&amp;", "&amp;'Девятипредметные наборы'!$F11&amp;", "&amp;'Девятипредметные наборы'!$G11&amp;", "&amp;'Девятипредметные наборы'!$H11&amp;", "&amp;'Девятипредметные наборы'!$I11&amp;"}","")</f>
        <v>#N/A</v>
      </c>
      <c r="B4861" t="e">
        <f ca="1">IF('Девятипредметные наборы'!$J11 &gt;=Параметры!$A$2,"{"&amp;'Девятипредметные наборы'!$D11&amp;"}","")</f>
        <v>#N/A</v>
      </c>
      <c r="C4861" t="e">
        <f ca="1">'Девятипредметные наборы'!$J11/COUNT('Список покупок'!$A$2:$A$31)</f>
        <v>#N/A</v>
      </c>
      <c r="D4861" t="e">
        <f ca="1">'Девятипредметные наборы'!$J11/INDIRECT(ADDRESS(MATCH(A4861,Таблицы!$BF$3:$BF$47)+1,9,,,Таблицы!$BF$1))</f>
        <v>#N/A</v>
      </c>
      <c r="E4861" s="5" t="e">
        <f t="shared" ca="1" si="75"/>
        <v>#N/A</v>
      </c>
    </row>
    <row r="4862" spans="1:5" hidden="1" x14ac:dyDescent="0.3">
      <c r="A4862" t="e">
        <f ca="1">IF('Девятипредметные наборы'!$J2 &gt;=Параметры!$A$2,"{"&amp;'Девятипредметные наборы'!$A2&amp;", "&amp;'Девятипредметные наборы'!$B2&amp;", "&amp;'Девятипредметные наборы'!$D2&amp;", "&amp;'Девятипредметные наборы'!$E2&amp;", "&amp;'Девятипредметные наборы'!$F2&amp;", "&amp;'Девятипредметные наборы'!$G2&amp;", "&amp;'Девятипредметные наборы'!$H2&amp;", "&amp;'Девятипредметные наборы'!$I2&amp;"}","")</f>
        <v>#N/A</v>
      </c>
      <c r="B4862" t="e">
        <f ca="1">IF('Девятипредметные наборы'!$J2 &gt;=Параметры!$A$2,"{"&amp;'Девятипредметные наборы'!$C2&amp;"}","")</f>
        <v>#N/A</v>
      </c>
      <c r="C4862" t="e">
        <f ca="1">'Девятипредметные наборы'!$J2/COUNT('Список покупок'!$A$2:$A$31)</f>
        <v>#N/A</v>
      </c>
      <c r="D4862" t="e">
        <f ca="1">'Девятипредметные наборы'!$J2/INDIRECT(ADDRESS(MATCH(A4862,Таблицы!$BF$3:$BF$47)+1,9,,,Таблицы!$BF$1))</f>
        <v>#N/A</v>
      </c>
      <c r="E4862" s="5" t="e">
        <f t="shared" ca="1" si="75"/>
        <v>#N/A</v>
      </c>
    </row>
    <row r="4863" spans="1:5" hidden="1" x14ac:dyDescent="0.3">
      <c r="A4863" t="e">
        <f ca="1">IF('Девятипредметные наборы'!$J3 &gt;=Параметры!$A$2,"{"&amp;'Девятипредметные наборы'!$A3&amp;", "&amp;'Девятипредметные наборы'!$B3&amp;", "&amp;'Девятипредметные наборы'!$D3&amp;", "&amp;'Девятипредметные наборы'!$E3&amp;", "&amp;'Девятипредметные наборы'!$F3&amp;", "&amp;'Девятипредметные наборы'!$G3&amp;", "&amp;'Девятипредметные наборы'!$H3&amp;", "&amp;'Девятипредметные наборы'!$I3&amp;"}","")</f>
        <v>#N/A</v>
      </c>
      <c r="B4863" t="e">
        <f ca="1">IF('Девятипредметные наборы'!$J3 &gt;=Параметры!$A$2,"{"&amp;'Девятипредметные наборы'!$C3&amp;"}","")</f>
        <v>#N/A</v>
      </c>
      <c r="C4863" t="e">
        <f ca="1">'Девятипредметные наборы'!$J3/COUNT('Список покупок'!$A$2:$A$31)</f>
        <v>#N/A</v>
      </c>
      <c r="D4863" t="e">
        <f ca="1">'Девятипредметные наборы'!$J3/INDIRECT(ADDRESS(MATCH(A4863,Таблицы!$BF$3:$BF$47)+1,9,,,Таблицы!$BF$1))</f>
        <v>#N/A</v>
      </c>
      <c r="E4863" s="5" t="e">
        <f t="shared" ca="1" si="75"/>
        <v>#N/A</v>
      </c>
    </row>
    <row r="4864" spans="1:5" hidden="1" x14ac:dyDescent="0.3">
      <c r="A4864" t="e">
        <f ca="1">IF('Девятипредметные наборы'!$J4 &gt;=Параметры!$A$2,"{"&amp;'Девятипредметные наборы'!$A4&amp;", "&amp;'Девятипредметные наборы'!$B4&amp;", "&amp;'Девятипредметные наборы'!$D4&amp;", "&amp;'Девятипредметные наборы'!$E4&amp;", "&amp;'Девятипредметные наборы'!$F4&amp;", "&amp;'Девятипредметные наборы'!$G4&amp;", "&amp;'Девятипредметные наборы'!$H4&amp;", "&amp;'Девятипредметные наборы'!$I4&amp;"}","")</f>
        <v>#N/A</v>
      </c>
      <c r="B4864" t="e">
        <f ca="1">IF('Девятипредметные наборы'!$J4 &gt;=Параметры!$A$2,"{"&amp;'Девятипредметные наборы'!$C4&amp;"}","")</f>
        <v>#N/A</v>
      </c>
      <c r="C4864" t="e">
        <f ca="1">'Девятипредметные наборы'!$J4/COUNT('Список покупок'!$A$2:$A$31)</f>
        <v>#N/A</v>
      </c>
      <c r="D4864" t="e">
        <f ca="1">'Девятипредметные наборы'!$J4/INDIRECT(ADDRESS(MATCH(A4864,Таблицы!$BF$3:$BF$47)+1,9,,,Таблицы!$BF$1))</f>
        <v>#N/A</v>
      </c>
      <c r="E4864" s="5" t="e">
        <f t="shared" ca="1" si="75"/>
        <v>#N/A</v>
      </c>
    </row>
    <row r="4865" spans="1:5" hidden="1" x14ac:dyDescent="0.3">
      <c r="A4865" t="e">
        <f ca="1">IF('Девятипредметные наборы'!$J5 &gt;=Параметры!$A$2,"{"&amp;'Девятипредметные наборы'!$A5&amp;", "&amp;'Девятипредметные наборы'!$B5&amp;", "&amp;'Девятипредметные наборы'!$D5&amp;", "&amp;'Девятипредметные наборы'!$E5&amp;", "&amp;'Девятипредметные наборы'!$F5&amp;", "&amp;'Девятипредметные наборы'!$G5&amp;", "&amp;'Девятипредметные наборы'!$H5&amp;", "&amp;'Девятипредметные наборы'!$I5&amp;"}","")</f>
        <v>#N/A</v>
      </c>
      <c r="B4865" t="e">
        <f ca="1">IF('Девятипредметные наборы'!$J5 &gt;=Параметры!$A$2,"{"&amp;'Девятипредметные наборы'!$C5&amp;"}","")</f>
        <v>#N/A</v>
      </c>
      <c r="C4865" t="e">
        <f ca="1">'Девятипредметные наборы'!$J5/COUNT('Список покупок'!$A$2:$A$31)</f>
        <v>#N/A</v>
      </c>
      <c r="D4865" t="e">
        <f ca="1">'Девятипредметные наборы'!$J5/INDIRECT(ADDRESS(MATCH(A4865,Таблицы!$BF$3:$BF$47)+1,9,,,Таблицы!$BF$1))</f>
        <v>#N/A</v>
      </c>
      <c r="E4865" s="5" t="e">
        <f t="shared" ca="1" si="75"/>
        <v>#N/A</v>
      </c>
    </row>
    <row r="4866" spans="1:5" hidden="1" x14ac:dyDescent="0.3">
      <c r="A4866" t="e">
        <f ca="1">IF('Девятипредметные наборы'!$J6 &gt;=Параметры!$A$2,"{"&amp;'Девятипредметные наборы'!$A6&amp;", "&amp;'Девятипредметные наборы'!$B6&amp;", "&amp;'Девятипредметные наборы'!$D6&amp;", "&amp;'Девятипредметные наборы'!$E6&amp;", "&amp;'Девятипредметные наборы'!$F6&amp;", "&amp;'Девятипредметные наборы'!$G6&amp;", "&amp;'Девятипредметные наборы'!$H6&amp;", "&amp;'Девятипредметные наборы'!$I6&amp;"}","")</f>
        <v>#N/A</v>
      </c>
      <c r="B4866" t="e">
        <f ca="1">IF('Девятипредметные наборы'!$J6 &gt;=Параметры!$A$2,"{"&amp;'Девятипредметные наборы'!$C6&amp;"}","")</f>
        <v>#N/A</v>
      </c>
      <c r="C4866" t="e">
        <f ca="1">'Девятипредметные наборы'!$J6/COUNT('Список покупок'!$A$2:$A$31)</f>
        <v>#N/A</v>
      </c>
      <c r="D4866" t="e">
        <f ca="1">'Девятипредметные наборы'!$J6/INDIRECT(ADDRESS(MATCH(A4866,Таблицы!$BF$3:$BF$47)+1,9,,,Таблицы!$BF$1))</f>
        <v>#N/A</v>
      </c>
      <c r="E4866" s="5" t="e">
        <f t="shared" ca="1" si="75"/>
        <v>#N/A</v>
      </c>
    </row>
    <row r="4867" spans="1:5" hidden="1" x14ac:dyDescent="0.3">
      <c r="A4867" t="e">
        <f ca="1">IF('Девятипредметные наборы'!$J7 &gt;=Параметры!$A$2,"{"&amp;'Девятипредметные наборы'!$A7&amp;", "&amp;'Девятипредметные наборы'!$B7&amp;", "&amp;'Девятипредметные наборы'!$D7&amp;", "&amp;'Девятипредметные наборы'!$E7&amp;", "&amp;'Девятипредметные наборы'!$F7&amp;", "&amp;'Девятипредметные наборы'!$G7&amp;", "&amp;'Девятипредметные наборы'!$H7&amp;", "&amp;'Девятипредметные наборы'!$I7&amp;"}","")</f>
        <v>#N/A</v>
      </c>
      <c r="B4867" t="e">
        <f ca="1">IF('Девятипредметные наборы'!$J7 &gt;=Параметры!$A$2,"{"&amp;'Девятипредметные наборы'!$C7&amp;"}","")</f>
        <v>#N/A</v>
      </c>
      <c r="C4867" t="e">
        <f ca="1">'Девятипредметные наборы'!$J7/COUNT('Список покупок'!$A$2:$A$31)</f>
        <v>#N/A</v>
      </c>
      <c r="D4867" t="e">
        <f ca="1">'Девятипредметные наборы'!$J7/INDIRECT(ADDRESS(MATCH(A4867,Таблицы!$BF$3:$BF$47)+1,9,,,Таблицы!$BF$1))</f>
        <v>#N/A</v>
      </c>
      <c r="E4867" s="5" t="e">
        <f t="shared" ca="1" si="75"/>
        <v>#N/A</v>
      </c>
    </row>
    <row r="4868" spans="1:5" hidden="1" x14ac:dyDescent="0.3">
      <c r="A4868" t="e">
        <f ca="1">IF('Девятипредметные наборы'!$J8 &gt;=Параметры!$A$2,"{"&amp;'Девятипредметные наборы'!$A8&amp;", "&amp;'Девятипредметные наборы'!$B8&amp;", "&amp;'Девятипредметные наборы'!$D8&amp;", "&amp;'Девятипредметные наборы'!$E8&amp;", "&amp;'Девятипредметные наборы'!$F8&amp;", "&amp;'Девятипредметные наборы'!$G8&amp;", "&amp;'Девятипредметные наборы'!$H8&amp;", "&amp;'Девятипредметные наборы'!$I8&amp;"}","")</f>
        <v>#N/A</v>
      </c>
      <c r="B4868" t="e">
        <f ca="1">IF('Девятипредметные наборы'!$J8 &gt;=Параметры!$A$2,"{"&amp;'Девятипредметные наборы'!$C8&amp;"}","")</f>
        <v>#N/A</v>
      </c>
      <c r="C4868" t="e">
        <f ca="1">'Девятипредметные наборы'!$J8/COUNT('Список покупок'!$A$2:$A$31)</f>
        <v>#N/A</v>
      </c>
      <c r="D4868" t="e">
        <f ca="1">'Девятипредметные наборы'!$J8/INDIRECT(ADDRESS(MATCH(A4868,Таблицы!$BF$3:$BF$47)+1,9,,,Таблицы!$BF$1))</f>
        <v>#N/A</v>
      </c>
      <c r="E4868" s="5" t="e">
        <f t="shared" ca="1" si="75"/>
        <v>#N/A</v>
      </c>
    </row>
    <row r="4869" spans="1:5" hidden="1" x14ac:dyDescent="0.3">
      <c r="A4869" t="e">
        <f ca="1">IF('Девятипредметные наборы'!$J9 &gt;=Параметры!$A$2,"{"&amp;'Девятипредметные наборы'!$A9&amp;", "&amp;'Девятипредметные наборы'!$B9&amp;", "&amp;'Девятипредметные наборы'!$D9&amp;", "&amp;'Девятипредметные наборы'!$E9&amp;", "&amp;'Девятипредметные наборы'!$F9&amp;", "&amp;'Девятипредметные наборы'!$G9&amp;", "&amp;'Девятипредметные наборы'!$H9&amp;", "&amp;'Девятипредметные наборы'!$I9&amp;"}","")</f>
        <v>#N/A</v>
      </c>
      <c r="B4869" t="e">
        <f ca="1">IF('Девятипредметные наборы'!$J9 &gt;=Параметры!$A$2,"{"&amp;'Девятипредметные наборы'!$C9&amp;"}","")</f>
        <v>#N/A</v>
      </c>
      <c r="C4869" t="e">
        <f ca="1">'Девятипредметные наборы'!$J9/COUNT('Список покупок'!$A$2:$A$31)</f>
        <v>#N/A</v>
      </c>
      <c r="D4869" t="e">
        <f ca="1">'Девятипредметные наборы'!$J9/INDIRECT(ADDRESS(MATCH(A4869,Таблицы!$BF$3:$BF$47)+1,9,,,Таблицы!$BF$1))</f>
        <v>#N/A</v>
      </c>
      <c r="E4869" s="5" t="e">
        <f t="shared" ref="E4869:E4901" ca="1" si="76">C4869*D4869</f>
        <v>#N/A</v>
      </c>
    </row>
    <row r="4870" spans="1:5" hidden="1" x14ac:dyDescent="0.3">
      <c r="A4870" t="e">
        <f ca="1">IF('Девятипредметные наборы'!$J10 &gt;=Параметры!$A$2,"{"&amp;'Девятипредметные наборы'!$A10&amp;", "&amp;'Девятипредметные наборы'!$B10&amp;", "&amp;'Девятипредметные наборы'!$D10&amp;", "&amp;'Девятипредметные наборы'!$E10&amp;", "&amp;'Девятипредметные наборы'!$F10&amp;", "&amp;'Девятипредметные наборы'!$G10&amp;", "&amp;'Девятипредметные наборы'!$H10&amp;", "&amp;'Девятипредметные наборы'!$I10&amp;"}","")</f>
        <v>#N/A</v>
      </c>
      <c r="B4870" t="e">
        <f ca="1">IF('Девятипредметные наборы'!$J10 &gt;=Параметры!$A$2,"{"&amp;'Девятипредметные наборы'!$C10&amp;"}","")</f>
        <v>#N/A</v>
      </c>
      <c r="C4870" t="e">
        <f ca="1">'Девятипредметные наборы'!$J10/COUNT('Список покупок'!$A$2:$A$31)</f>
        <v>#N/A</v>
      </c>
      <c r="D4870" t="e">
        <f ca="1">'Девятипредметные наборы'!$J10/INDIRECT(ADDRESS(MATCH(A4870,Таблицы!$BF$3:$BF$47)+1,9,,,Таблицы!$BF$1))</f>
        <v>#N/A</v>
      </c>
      <c r="E4870" s="5" t="e">
        <f t="shared" ca="1" si="76"/>
        <v>#N/A</v>
      </c>
    </row>
    <row r="4871" spans="1:5" hidden="1" x14ac:dyDescent="0.3">
      <c r="A4871" t="e">
        <f ca="1">IF('Девятипредметные наборы'!$J11 &gt;=Параметры!$A$2,"{"&amp;'Девятипредметные наборы'!$A11&amp;", "&amp;'Девятипредметные наборы'!$B11&amp;", "&amp;'Девятипредметные наборы'!$D11&amp;", "&amp;'Девятипредметные наборы'!$E11&amp;", "&amp;'Девятипредметные наборы'!$F11&amp;", "&amp;'Девятипредметные наборы'!$G11&amp;", "&amp;'Девятипредметные наборы'!$H11&amp;", "&amp;'Девятипредметные наборы'!$I11&amp;"}","")</f>
        <v>#N/A</v>
      </c>
      <c r="B4871" t="e">
        <f ca="1">IF('Девятипредметные наборы'!$J11 &gt;=Параметры!$A$2,"{"&amp;'Девятипредметные наборы'!$C11&amp;"}","")</f>
        <v>#N/A</v>
      </c>
      <c r="C4871" t="e">
        <f ca="1">'Девятипредметные наборы'!$J11/COUNT('Список покупок'!$A$2:$A$31)</f>
        <v>#N/A</v>
      </c>
      <c r="D4871" t="e">
        <f ca="1">'Девятипредметные наборы'!$J11/INDIRECT(ADDRESS(MATCH(A4871,Таблицы!$BF$3:$BF$47)+1,9,,,Таблицы!$BF$1))</f>
        <v>#N/A</v>
      </c>
      <c r="E4871" s="5" t="e">
        <f t="shared" ca="1" si="76"/>
        <v>#N/A</v>
      </c>
    </row>
    <row r="4872" spans="1:5" hidden="1" x14ac:dyDescent="0.3">
      <c r="A4872" t="e">
        <f ca="1">IF('Девятипредметные наборы'!$J2 &gt;=Параметры!$A$2,"{"&amp;'Девятипредметные наборы'!$A2&amp;", "&amp;'Девятипредметные наборы'!$C2&amp;", "&amp;'Девятипредметные наборы'!$D2&amp;", "&amp;'Девятипредметные наборы'!$E2&amp;", "&amp;'Девятипредметные наборы'!$F2&amp;", "&amp;'Девятипредметные наборы'!$G2&amp;", "&amp;'Девятипредметные наборы'!$H2&amp;", "&amp;'Девятипредметные наборы'!$I2&amp;"}","")</f>
        <v>#N/A</v>
      </c>
      <c r="B4872" t="e">
        <f ca="1">IF('Девятипредметные наборы'!$J2 &gt;=Параметры!$A$2,"{"&amp;'Девятипредметные наборы'!$B2&amp;"}","")</f>
        <v>#N/A</v>
      </c>
      <c r="C4872" t="e">
        <f ca="1">'Девятипредметные наборы'!$J2/COUNT('Список покупок'!$A$2:$A$31)</f>
        <v>#N/A</v>
      </c>
      <c r="D4872" t="e">
        <f ca="1">'Девятипредметные наборы'!$J2/INDIRECT(ADDRESS(MATCH(A4872,Таблицы!$BF$3:$BF$47)+1,9,,,Таблицы!$BF$1))</f>
        <v>#N/A</v>
      </c>
      <c r="E4872" s="5" t="e">
        <f t="shared" ca="1" si="76"/>
        <v>#N/A</v>
      </c>
    </row>
    <row r="4873" spans="1:5" hidden="1" x14ac:dyDescent="0.3">
      <c r="A4873" t="e">
        <f ca="1">IF('Девятипредметные наборы'!$J3 &gt;=Параметры!$A$2,"{"&amp;'Девятипредметные наборы'!$A3&amp;", "&amp;'Девятипредметные наборы'!$C3&amp;", "&amp;'Девятипредметные наборы'!$D3&amp;", "&amp;'Девятипредметные наборы'!$E3&amp;", "&amp;'Девятипредметные наборы'!$F3&amp;", "&amp;'Девятипредметные наборы'!$G3&amp;", "&amp;'Девятипредметные наборы'!$H3&amp;", "&amp;'Девятипредметные наборы'!$I3&amp;"}","")</f>
        <v>#N/A</v>
      </c>
      <c r="B4873" t="e">
        <f ca="1">IF('Девятипредметные наборы'!$J3 &gt;=Параметры!$A$2,"{"&amp;'Девятипредметные наборы'!$B3&amp;"}","")</f>
        <v>#N/A</v>
      </c>
      <c r="C4873" t="e">
        <f ca="1">'Девятипредметные наборы'!$J3/COUNT('Список покупок'!$A$2:$A$31)</f>
        <v>#N/A</v>
      </c>
      <c r="D4873" t="e">
        <f ca="1">'Девятипредметные наборы'!$J3/INDIRECT(ADDRESS(MATCH(A4873,Таблицы!$BF$3:$BF$47)+1,9,,,Таблицы!$BF$1))</f>
        <v>#N/A</v>
      </c>
      <c r="E4873" s="5" t="e">
        <f t="shared" ca="1" si="76"/>
        <v>#N/A</v>
      </c>
    </row>
    <row r="4874" spans="1:5" hidden="1" x14ac:dyDescent="0.3">
      <c r="A4874" t="e">
        <f ca="1">IF('Девятипредметные наборы'!$J4 &gt;=Параметры!$A$2,"{"&amp;'Девятипредметные наборы'!$A4&amp;", "&amp;'Девятипредметные наборы'!$C4&amp;", "&amp;'Девятипредметные наборы'!$D4&amp;", "&amp;'Девятипредметные наборы'!$E4&amp;", "&amp;'Девятипредметные наборы'!$F4&amp;", "&amp;'Девятипредметные наборы'!$G4&amp;", "&amp;'Девятипредметные наборы'!$H4&amp;", "&amp;'Девятипредметные наборы'!$I4&amp;"}","")</f>
        <v>#N/A</v>
      </c>
      <c r="B4874" t="e">
        <f ca="1">IF('Девятипредметные наборы'!$J4 &gt;=Параметры!$A$2,"{"&amp;'Девятипредметные наборы'!$B4&amp;"}","")</f>
        <v>#N/A</v>
      </c>
      <c r="C4874" t="e">
        <f ca="1">'Девятипредметные наборы'!$J4/COUNT('Список покупок'!$A$2:$A$31)</f>
        <v>#N/A</v>
      </c>
      <c r="D4874" t="e">
        <f ca="1">'Девятипредметные наборы'!$J4/INDIRECT(ADDRESS(MATCH(A4874,Таблицы!$BF$3:$BF$47)+1,9,,,Таблицы!$BF$1))</f>
        <v>#N/A</v>
      </c>
      <c r="E4874" s="5" t="e">
        <f t="shared" ca="1" si="76"/>
        <v>#N/A</v>
      </c>
    </row>
    <row r="4875" spans="1:5" hidden="1" x14ac:dyDescent="0.3">
      <c r="A4875" t="e">
        <f ca="1">IF('Девятипредметные наборы'!$J5 &gt;=Параметры!$A$2,"{"&amp;'Девятипредметные наборы'!$A5&amp;", "&amp;'Девятипредметные наборы'!$C5&amp;", "&amp;'Девятипредметные наборы'!$D5&amp;", "&amp;'Девятипредметные наборы'!$E5&amp;", "&amp;'Девятипредметные наборы'!$F5&amp;", "&amp;'Девятипредметные наборы'!$G5&amp;", "&amp;'Девятипредметные наборы'!$H5&amp;", "&amp;'Девятипредметные наборы'!$I5&amp;"}","")</f>
        <v>#N/A</v>
      </c>
      <c r="B4875" t="e">
        <f ca="1">IF('Девятипредметные наборы'!$J5 &gt;=Параметры!$A$2,"{"&amp;'Девятипредметные наборы'!$B5&amp;"}","")</f>
        <v>#N/A</v>
      </c>
      <c r="C4875" t="e">
        <f ca="1">'Девятипредметные наборы'!$J5/COUNT('Список покупок'!$A$2:$A$31)</f>
        <v>#N/A</v>
      </c>
      <c r="D4875" t="e">
        <f ca="1">'Девятипредметные наборы'!$J5/INDIRECT(ADDRESS(MATCH(A4875,Таблицы!$BF$3:$BF$47)+1,9,,,Таблицы!$BF$1))</f>
        <v>#N/A</v>
      </c>
      <c r="E4875" s="5" t="e">
        <f t="shared" ca="1" si="76"/>
        <v>#N/A</v>
      </c>
    </row>
    <row r="4876" spans="1:5" hidden="1" x14ac:dyDescent="0.3">
      <c r="A4876" t="e">
        <f ca="1">IF('Девятипредметные наборы'!$J6 &gt;=Параметры!$A$2,"{"&amp;'Девятипредметные наборы'!$A6&amp;", "&amp;'Девятипредметные наборы'!$C6&amp;", "&amp;'Девятипредметные наборы'!$D6&amp;", "&amp;'Девятипредметные наборы'!$E6&amp;", "&amp;'Девятипредметные наборы'!$F6&amp;", "&amp;'Девятипредметные наборы'!$G6&amp;", "&amp;'Девятипредметные наборы'!$H6&amp;", "&amp;'Девятипредметные наборы'!$I6&amp;"}","")</f>
        <v>#N/A</v>
      </c>
      <c r="B4876" t="e">
        <f ca="1">IF('Девятипредметные наборы'!$J6 &gt;=Параметры!$A$2,"{"&amp;'Девятипредметные наборы'!$B6&amp;"}","")</f>
        <v>#N/A</v>
      </c>
      <c r="C4876" t="e">
        <f ca="1">'Девятипредметные наборы'!$J6/COUNT('Список покупок'!$A$2:$A$31)</f>
        <v>#N/A</v>
      </c>
      <c r="D4876" t="e">
        <f ca="1">'Девятипредметные наборы'!$J6/INDIRECT(ADDRESS(MATCH(A4876,Таблицы!$BF$3:$BF$47)+1,9,,,Таблицы!$BF$1))</f>
        <v>#N/A</v>
      </c>
      <c r="E4876" s="5" t="e">
        <f t="shared" ca="1" si="76"/>
        <v>#N/A</v>
      </c>
    </row>
    <row r="4877" spans="1:5" hidden="1" x14ac:dyDescent="0.3">
      <c r="A4877" t="e">
        <f ca="1">IF('Девятипредметные наборы'!$J7 &gt;=Параметры!$A$2,"{"&amp;'Девятипредметные наборы'!$A7&amp;", "&amp;'Девятипредметные наборы'!$C7&amp;", "&amp;'Девятипредметные наборы'!$D7&amp;", "&amp;'Девятипредметные наборы'!$E7&amp;", "&amp;'Девятипредметные наборы'!$F7&amp;", "&amp;'Девятипредметные наборы'!$G7&amp;", "&amp;'Девятипредметные наборы'!$H7&amp;", "&amp;'Девятипредметные наборы'!$I7&amp;"}","")</f>
        <v>#N/A</v>
      </c>
      <c r="B4877" t="e">
        <f ca="1">IF('Девятипредметные наборы'!$J7 &gt;=Параметры!$A$2,"{"&amp;'Девятипредметные наборы'!$B7&amp;"}","")</f>
        <v>#N/A</v>
      </c>
      <c r="C4877" t="e">
        <f ca="1">'Девятипредметные наборы'!$J7/COUNT('Список покупок'!$A$2:$A$31)</f>
        <v>#N/A</v>
      </c>
      <c r="D4877" t="e">
        <f ca="1">'Девятипредметные наборы'!$J7/INDIRECT(ADDRESS(MATCH(A4877,Таблицы!$BF$3:$BF$47)+1,9,,,Таблицы!$BF$1))</f>
        <v>#N/A</v>
      </c>
      <c r="E4877" s="5" t="e">
        <f t="shared" ca="1" si="76"/>
        <v>#N/A</v>
      </c>
    </row>
    <row r="4878" spans="1:5" hidden="1" x14ac:dyDescent="0.3">
      <c r="A4878" t="e">
        <f ca="1">IF('Девятипредметные наборы'!$J8 &gt;=Параметры!$A$2,"{"&amp;'Девятипредметные наборы'!$A8&amp;", "&amp;'Девятипредметные наборы'!$C8&amp;", "&amp;'Девятипредметные наборы'!$D8&amp;", "&amp;'Девятипредметные наборы'!$E8&amp;", "&amp;'Девятипредметные наборы'!$F8&amp;", "&amp;'Девятипредметные наборы'!$G8&amp;", "&amp;'Девятипредметные наборы'!$H8&amp;", "&amp;'Девятипредметные наборы'!$I8&amp;"}","")</f>
        <v>#N/A</v>
      </c>
      <c r="B4878" t="e">
        <f ca="1">IF('Девятипредметные наборы'!$J8 &gt;=Параметры!$A$2,"{"&amp;'Девятипредметные наборы'!$B8&amp;"}","")</f>
        <v>#N/A</v>
      </c>
      <c r="C4878" t="e">
        <f ca="1">'Девятипредметные наборы'!$J8/COUNT('Список покупок'!$A$2:$A$31)</f>
        <v>#N/A</v>
      </c>
      <c r="D4878" t="e">
        <f ca="1">'Девятипредметные наборы'!$J8/INDIRECT(ADDRESS(MATCH(A4878,Таблицы!$BF$3:$BF$47)+1,9,,,Таблицы!$BF$1))</f>
        <v>#N/A</v>
      </c>
      <c r="E4878" s="5" t="e">
        <f t="shared" ca="1" si="76"/>
        <v>#N/A</v>
      </c>
    </row>
    <row r="4879" spans="1:5" hidden="1" x14ac:dyDescent="0.3">
      <c r="A4879" t="e">
        <f ca="1">IF('Девятипредметные наборы'!$J9 &gt;=Параметры!$A$2,"{"&amp;'Девятипредметные наборы'!$A9&amp;", "&amp;'Девятипредметные наборы'!$C9&amp;", "&amp;'Девятипредметные наборы'!$D9&amp;", "&amp;'Девятипредметные наборы'!$E9&amp;", "&amp;'Девятипредметные наборы'!$F9&amp;", "&amp;'Девятипредметные наборы'!$G9&amp;", "&amp;'Девятипредметные наборы'!$H9&amp;", "&amp;'Девятипредметные наборы'!$I9&amp;"}","")</f>
        <v>#N/A</v>
      </c>
      <c r="B4879" t="e">
        <f ca="1">IF('Девятипредметные наборы'!$J9 &gt;=Параметры!$A$2,"{"&amp;'Девятипредметные наборы'!$B9&amp;"}","")</f>
        <v>#N/A</v>
      </c>
      <c r="C4879" t="e">
        <f ca="1">'Девятипредметные наборы'!$J9/COUNT('Список покупок'!$A$2:$A$31)</f>
        <v>#N/A</v>
      </c>
      <c r="D4879" t="e">
        <f ca="1">'Девятипредметные наборы'!$J9/INDIRECT(ADDRESS(MATCH(A4879,Таблицы!$BF$3:$BF$47)+1,9,,,Таблицы!$BF$1))</f>
        <v>#N/A</v>
      </c>
      <c r="E4879" s="5" t="e">
        <f t="shared" ca="1" si="76"/>
        <v>#N/A</v>
      </c>
    </row>
    <row r="4880" spans="1:5" hidden="1" x14ac:dyDescent="0.3">
      <c r="A4880" t="e">
        <f ca="1">IF('Девятипредметные наборы'!$J10 &gt;=Параметры!$A$2,"{"&amp;'Девятипредметные наборы'!$A10&amp;", "&amp;'Девятипредметные наборы'!$C10&amp;", "&amp;'Девятипредметные наборы'!$D10&amp;", "&amp;'Девятипредметные наборы'!$E10&amp;", "&amp;'Девятипредметные наборы'!$F10&amp;", "&amp;'Девятипредметные наборы'!$G10&amp;", "&amp;'Девятипредметные наборы'!$H10&amp;", "&amp;'Девятипредметные наборы'!$I10&amp;"}","")</f>
        <v>#N/A</v>
      </c>
      <c r="B4880" t="e">
        <f ca="1">IF('Девятипредметные наборы'!$J10 &gt;=Параметры!$A$2,"{"&amp;'Девятипредметные наборы'!$B10&amp;"}","")</f>
        <v>#N/A</v>
      </c>
      <c r="C4880" t="e">
        <f ca="1">'Девятипредметные наборы'!$J10/COUNT('Список покупок'!$A$2:$A$31)</f>
        <v>#N/A</v>
      </c>
      <c r="D4880" t="e">
        <f ca="1">'Девятипредметные наборы'!$J10/INDIRECT(ADDRESS(MATCH(A4880,Таблицы!$BF$3:$BF$47)+1,9,,,Таблицы!$BF$1))</f>
        <v>#N/A</v>
      </c>
      <c r="E4880" s="5" t="e">
        <f t="shared" ca="1" si="76"/>
        <v>#N/A</v>
      </c>
    </row>
    <row r="4881" spans="1:5" hidden="1" x14ac:dyDescent="0.3">
      <c r="A4881" t="e">
        <f ca="1">IF('Девятипредметные наборы'!$J11 &gt;=Параметры!$A$2,"{"&amp;'Девятипредметные наборы'!$A11&amp;", "&amp;'Девятипредметные наборы'!$C11&amp;", "&amp;'Девятипредметные наборы'!$D11&amp;", "&amp;'Девятипредметные наборы'!$E11&amp;", "&amp;'Девятипредметные наборы'!$F11&amp;", "&amp;'Девятипредметные наборы'!$G11&amp;", "&amp;'Девятипредметные наборы'!$H11&amp;", "&amp;'Девятипредметные наборы'!$I11&amp;"}","")</f>
        <v>#N/A</v>
      </c>
      <c r="B4881" t="e">
        <f ca="1">IF('Девятипредметные наборы'!$J11 &gt;=Параметры!$A$2,"{"&amp;'Девятипредметные наборы'!$B11&amp;"}","")</f>
        <v>#N/A</v>
      </c>
      <c r="C4881" t="e">
        <f ca="1">'Девятипредметные наборы'!$J11/COUNT('Список покупок'!$A$2:$A$31)</f>
        <v>#N/A</v>
      </c>
      <c r="D4881" t="e">
        <f ca="1">'Девятипредметные наборы'!$J11/INDIRECT(ADDRESS(MATCH(A4881,Таблицы!$BF$3:$BF$47)+1,9,,,Таблицы!$BF$1))</f>
        <v>#N/A</v>
      </c>
      <c r="E4881" s="5" t="e">
        <f t="shared" ca="1" si="76"/>
        <v>#N/A</v>
      </c>
    </row>
    <row r="4882" spans="1:5" hidden="1" x14ac:dyDescent="0.3">
      <c r="A4882" t="e">
        <f ca="1">IF('Девятипредметные наборы'!$J2 &gt;=Параметры!$A$2,"{"&amp;'Девятипредметные наборы'!$B2&amp;", "&amp;'Девятипредметные наборы'!$C2&amp;", "&amp;'Девятипредметные наборы'!$D2&amp;", "&amp;'Девятипредметные наборы'!$E2&amp;", "&amp;'Девятипредметные наборы'!$F2&amp;", "&amp;'Девятипредметные наборы'!$G2&amp;", "&amp;'Девятипредметные наборы'!$H2&amp;", "&amp;'Девятипредметные наборы'!$I2&amp;"}","")</f>
        <v>#N/A</v>
      </c>
      <c r="B4882" t="e">
        <f ca="1">IF('Девятипредметные наборы'!$J2 &gt;=Параметры!$A$2,"{"&amp;'Девятипредметные наборы'!$A2&amp;"}","")</f>
        <v>#N/A</v>
      </c>
      <c r="C4882" t="e">
        <f ca="1">'Девятипредметные наборы'!$J2/COUNT('Список покупок'!$A$2:$A$31)</f>
        <v>#N/A</v>
      </c>
      <c r="D4882" t="e">
        <f ca="1">'Девятипредметные наборы'!$J2/INDIRECT(ADDRESS(MATCH(A4882,Таблицы!$BF$3:$BF$47)+1,9,,,Таблицы!$BF$1))</f>
        <v>#N/A</v>
      </c>
      <c r="E4882" s="5" t="e">
        <f t="shared" ca="1" si="76"/>
        <v>#N/A</v>
      </c>
    </row>
    <row r="4883" spans="1:5" hidden="1" x14ac:dyDescent="0.3">
      <c r="A4883" t="e">
        <f ca="1">IF('Девятипредметные наборы'!$J3 &gt;=Параметры!$A$2,"{"&amp;'Девятипредметные наборы'!$B3&amp;", "&amp;'Девятипредметные наборы'!$C3&amp;", "&amp;'Девятипредметные наборы'!$D3&amp;", "&amp;'Девятипредметные наборы'!$E3&amp;", "&amp;'Девятипредметные наборы'!$F3&amp;", "&amp;'Девятипредметные наборы'!$G3&amp;", "&amp;'Девятипредметные наборы'!$H3&amp;", "&amp;'Девятипредметные наборы'!$I3&amp;"}","")</f>
        <v>#N/A</v>
      </c>
      <c r="B4883" t="e">
        <f ca="1">IF('Девятипредметные наборы'!$J3 &gt;=Параметры!$A$2,"{"&amp;'Девятипредметные наборы'!$A3&amp;"}","")</f>
        <v>#N/A</v>
      </c>
      <c r="C4883" t="e">
        <f ca="1">'Девятипредметные наборы'!$J3/COUNT('Список покупок'!$A$2:$A$31)</f>
        <v>#N/A</v>
      </c>
      <c r="D4883" t="e">
        <f ca="1">'Девятипредметные наборы'!$J3/INDIRECT(ADDRESS(MATCH(A4883,Таблицы!$BF$3:$BF$47)+1,9,,,Таблицы!$BF$1))</f>
        <v>#N/A</v>
      </c>
      <c r="E4883" s="5" t="e">
        <f t="shared" ca="1" si="76"/>
        <v>#N/A</v>
      </c>
    </row>
    <row r="4884" spans="1:5" hidden="1" x14ac:dyDescent="0.3">
      <c r="A4884" t="e">
        <f ca="1">IF('Девятипредметные наборы'!$J4 &gt;=Параметры!$A$2,"{"&amp;'Девятипредметные наборы'!$B4&amp;", "&amp;'Девятипредметные наборы'!$C4&amp;", "&amp;'Девятипредметные наборы'!$D4&amp;", "&amp;'Девятипредметные наборы'!$E4&amp;", "&amp;'Девятипредметные наборы'!$F4&amp;", "&amp;'Девятипредметные наборы'!$G4&amp;", "&amp;'Девятипредметные наборы'!$H4&amp;", "&amp;'Девятипредметные наборы'!$I4&amp;"}","")</f>
        <v>#N/A</v>
      </c>
      <c r="B4884" t="e">
        <f ca="1">IF('Девятипредметные наборы'!$J4 &gt;=Параметры!$A$2,"{"&amp;'Девятипредметные наборы'!$A4&amp;"}","")</f>
        <v>#N/A</v>
      </c>
      <c r="C4884" t="e">
        <f ca="1">'Девятипредметные наборы'!$J4/COUNT('Список покупок'!$A$2:$A$31)</f>
        <v>#N/A</v>
      </c>
      <c r="D4884" t="e">
        <f ca="1">'Девятипредметные наборы'!$J4/INDIRECT(ADDRESS(MATCH(A4884,Таблицы!$BF$3:$BF$47)+1,9,,,Таблицы!$BF$1))</f>
        <v>#N/A</v>
      </c>
      <c r="E4884" s="5" t="e">
        <f t="shared" ca="1" si="76"/>
        <v>#N/A</v>
      </c>
    </row>
    <row r="4885" spans="1:5" hidden="1" x14ac:dyDescent="0.3">
      <c r="A4885" t="e">
        <f ca="1">IF('Девятипредметные наборы'!$J5 &gt;=Параметры!$A$2,"{"&amp;'Девятипредметные наборы'!$B5&amp;", "&amp;'Девятипредметные наборы'!$C5&amp;", "&amp;'Девятипредметные наборы'!$D5&amp;", "&amp;'Девятипредметные наборы'!$E5&amp;", "&amp;'Девятипредметные наборы'!$F5&amp;", "&amp;'Девятипредметные наборы'!$G5&amp;", "&amp;'Девятипредметные наборы'!$H5&amp;", "&amp;'Девятипредметные наборы'!$I5&amp;"}","")</f>
        <v>#N/A</v>
      </c>
      <c r="B4885" t="e">
        <f ca="1">IF('Девятипредметные наборы'!$J5 &gt;=Параметры!$A$2,"{"&amp;'Девятипредметные наборы'!$A5&amp;"}","")</f>
        <v>#N/A</v>
      </c>
      <c r="C4885" t="e">
        <f ca="1">'Девятипредметные наборы'!$J5/COUNT('Список покупок'!$A$2:$A$31)</f>
        <v>#N/A</v>
      </c>
      <c r="D4885" t="e">
        <f ca="1">'Девятипредметные наборы'!$J5/INDIRECT(ADDRESS(MATCH(A4885,Таблицы!$BF$3:$BF$47)+1,9,,,Таблицы!$BF$1))</f>
        <v>#N/A</v>
      </c>
      <c r="E4885" s="5" t="e">
        <f t="shared" ca="1" si="76"/>
        <v>#N/A</v>
      </c>
    </row>
    <row r="4886" spans="1:5" hidden="1" x14ac:dyDescent="0.3">
      <c r="A4886" t="e">
        <f ca="1">IF('Девятипредметные наборы'!$J6 &gt;=Параметры!$A$2,"{"&amp;'Девятипредметные наборы'!$B6&amp;", "&amp;'Девятипредметные наборы'!$C6&amp;", "&amp;'Девятипредметные наборы'!$D6&amp;", "&amp;'Девятипредметные наборы'!$E6&amp;", "&amp;'Девятипредметные наборы'!$F6&amp;", "&amp;'Девятипредметные наборы'!$G6&amp;", "&amp;'Девятипредметные наборы'!$H6&amp;", "&amp;'Девятипредметные наборы'!$I6&amp;"}","")</f>
        <v>#N/A</v>
      </c>
      <c r="B4886" t="e">
        <f ca="1">IF('Девятипредметные наборы'!$J6 &gt;=Параметры!$A$2,"{"&amp;'Девятипредметные наборы'!$A6&amp;"}","")</f>
        <v>#N/A</v>
      </c>
      <c r="C4886" t="e">
        <f ca="1">'Девятипредметные наборы'!$J6/COUNT('Список покупок'!$A$2:$A$31)</f>
        <v>#N/A</v>
      </c>
      <c r="D4886" t="e">
        <f ca="1">'Девятипредметные наборы'!$J6/INDIRECT(ADDRESS(MATCH(A4886,Таблицы!$BF$3:$BF$47)+1,9,,,Таблицы!$BF$1))</f>
        <v>#N/A</v>
      </c>
      <c r="E4886" s="5" t="e">
        <f t="shared" ca="1" si="76"/>
        <v>#N/A</v>
      </c>
    </row>
    <row r="4887" spans="1:5" hidden="1" x14ac:dyDescent="0.3">
      <c r="A4887" t="e">
        <f ca="1">IF('Девятипредметные наборы'!$J7 &gt;=Параметры!$A$2,"{"&amp;'Девятипредметные наборы'!$B7&amp;", "&amp;'Девятипредметные наборы'!$C7&amp;", "&amp;'Девятипредметные наборы'!$D7&amp;", "&amp;'Девятипредметные наборы'!$E7&amp;", "&amp;'Девятипредметные наборы'!$F7&amp;", "&amp;'Девятипредметные наборы'!$G7&amp;", "&amp;'Девятипредметные наборы'!$H7&amp;", "&amp;'Девятипредметные наборы'!$I7&amp;"}","")</f>
        <v>#N/A</v>
      </c>
      <c r="B4887" t="e">
        <f ca="1">IF('Девятипредметные наборы'!$J7 &gt;=Параметры!$A$2,"{"&amp;'Девятипредметные наборы'!$A7&amp;"}","")</f>
        <v>#N/A</v>
      </c>
      <c r="C4887" t="e">
        <f ca="1">'Девятипредметные наборы'!$J7/COUNT('Список покупок'!$A$2:$A$31)</f>
        <v>#N/A</v>
      </c>
      <c r="D4887" t="e">
        <f ca="1">'Девятипредметные наборы'!$J7/INDIRECT(ADDRESS(MATCH(A4887,Таблицы!$BF$3:$BF$47)+1,9,,,Таблицы!$BF$1))</f>
        <v>#N/A</v>
      </c>
      <c r="E4887" s="5" t="e">
        <f t="shared" ca="1" si="76"/>
        <v>#N/A</v>
      </c>
    </row>
    <row r="4888" spans="1:5" hidden="1" x14ac:dyDescent="0.3">
      <c r="A4888" t="e">
        <f ca="1">IF('Девятипредметные наборы'!$J8 &gt;=Параметры!$A$2,"{"&amp;'Девятипредметные наборы'!$B8&amp;", "&amp;'Девятипредметные наборы'!$C8&amp;", "&amp;'Девятипредметные наборы'!$D8&amp;", "&amp;'Девятипредметные наборы'!$E8&amp;", "&amp;'Девятипредметные наборы'!$F8&amp;", "&amp;'Девятипредметные наборы'!$G8&amp;", "&amp;'Девятипредметные наборы'!$H8&amp;", "&amp;'Девятипредметные наборы'!$I8&amp;"}","")</f>
        <v>#N/A</v>
      </c>
      <c r="B4888" t="e">
        <f ca="1">IF('Девятипредметные наборы'!$J8 &gt;=Параметры!$A$2,"{"&amp;'Девятипредметные наборы'!$A8&amp;"}","")</f>
        <v>#N/A</v>
      </c>
      <c r="C4888" t="e">
        <f ca="1">'Девятипредметные наборы'!$J8/COUNT('Список покупок'!$A$2:$A$31)</f>
        <v>#N/A</v>
      </c>
      <c r="D4888" t="e">
        <f ca="1">'Девятипредметные наборы'!$J8/INDIRECT(ADDRESS(MATCH(A4888,Таблицы!$BF$3:$BF$47)+1,9,,,Таблицы!$BF$1))</f>
        <v>#N/A</v>
      </c>
      <c r="E4888" s="5" t="e">
        <f t="shared" ca="1" si="76"/>
        <v>#N/A</v>
      </c>
    </row>
    <row r="4889" spans="1:5" hidden="1" x14ac:dyDescent="0.3">
      <c r="A4889" t="e">
        <f ca="1">IF('Девятипредметные наборы'!$J9 &gt;=Параметры!$A$2,"{"&amp;'Девятипредметные наборы'!$B9&amp;", "&amp;'Девятипредметные наборы'!$C9&amp;", "&amp;'Девятипредметные наборы'!$D9&amp;", "&amp;'Девятипредметные наборы'!$E9&amp;", "&amp;'Девятипредметные наборы'!$F9&amp;", "&amp;'Девятипредметные наборы'!$G9&amp;", "&amp;'Девятипредметные наборы'!$H9&amp;", "&amp;'Девятипредметные наборы'!$I9&amp;"}","")</f>
        <v>#N/A</v>
      </c>
      <c r="B4889" t="e">
        <f ca="1">IF('Девятипредметные наборы'!$J9 &gt;=Параметры!$A$2,"{"&amp;'Девятипредметные наборы'!$A9&amp;"}","")</f>
        <v>#N/A</v>
      </c>
      <c r="C4889" t="e">
        <f ca="1">'Девятипредметные наборы'!$J9/COUNT('Список покупок'!$A$2:$A$31)</f>
        <v>#N/A</v>
      </c>
      <c r="D4889" t="e">
        <f ca="1">'Девятипредметные наборы'!$J9/INDIRECT(ADDRESS(MATCH(A4889,Таблицы!$BF$3:$BF$47)+1,9,,,Таблицы!$BF$1))</f>
        <v>#N/A</v>
      </c>
      <c r="E4889" s="5" t="e">
        <f t="shared" ca="1" si="76"/>
        <v>#N/A</v>
      </c>
    </row>
    <row r="4890" spans="1:5" hidden="1" x14ac:dyDescent="0.3">
      <c r="A4890" t="e">
        <f ca="1">IF('Девятипредметные наборы'!$J10 &gt;=Параметры!$A$2,"{"&amp;'Девятипредметные наборы'!$B10&amp;", "&amp;'Девятипредметные наборы'!$C10&amp;", "&amp;'Девятипредметные наборы'!$D10&amp;", "&amp;'Девятипредметные наборы'!$E10&amp;", "&amp;'Девятипредметные наборы'!$F10&amp;", "&amp;'Девятипредметные наборы'!$G10&amp;", "&amp;'Девятипредметные наборы'!$H10&amp;", "&amp;'Девятипредметные наборы'!$I10&amp;"}","")</f>
        <v>#N/A</v>
      </c>
      <c r="B4890" t="e">
        <f ca="1">IF('Девятипредметные наборы'!$J10 &gt;=Параметры!$A$2,"{"&amp;'Девятипредметные наборы'!$A10&amp;"}","")</f>
        <v>#N/A</v>
      </c>
      <c r="C4890" t="e">
        <f ca="1">'Девятипредметные наборы'!$J10/COUNT('Список покупок'!$A$2:$A$31)</f>
        <v>#N/A</v>
      </c>
      <c r="D4890" t="e">
        <f ca="1">'Девятипредметные наборы'!$J10/INDIRECT(ADDRESS(MATCH(A4890,Таблицы!$BF$3:$BF$47)+1,9,,,Таблицы!$BF$1))</f>
        <v>#N/A</v>
      </c>
      <c r="E4890" s="5" t="e">
        <f t="shared" ca="1" si="76"/>
        <v>#N/A</v>
      </c>
    </row>
    <row r="4891" spans="1:5" hidden="1" x14ac:dyDescent="0.3">
      <c r="A4891" t="e">
        <f ca="1">IF('Девятипредметные наборы'!$J11 &gt;=Параметры!$A$2,"{"&amp;'Девятипредметные наборы'!$B11&amp;", "&amp;'Девятипредметные наборы'!$C11&amp;", "&amp;'Девятипредметные наборы'!$D11&amp;", "&amp;'Девятипредметные наборы'!$E11&amp;", "&amp;'Девятипредметные наборы'!$F11&amp;", "&amp;'Девятипредметные наборы'!$G11&amp;", "&amp;'Девятипредметные наборы'!$H11&amp;", "&amp;'Девятипредметные наборы'!$I11&amp;"}","")</f>
        <v>#N/A</v>
      </c>
      <c r="B4891" t="e">
        <f ca="1">IF('Девятипредметные наборы'!$J11 &gt;=Параметры!$A$2,"{"&amp;'Девятипредметные наборы'!$A11&amp;"}","")</f>
        <v>#N/A</v>
      </c>
      <c r="C4891" t="e">
        <f ca="1">'Девятипредметные наборы'!$J11/COUNT('Список покупок'!$A$2:$A$31)</f>
        <v>#N/A</v>
      </c>
      <c r="D4891" t="e">
        <f ca="1">'Девятипредметные наборы'!$J11/INDIRECT(ADDRESS(MATCH(A4891,Таблицы!$BF$3:$BF$47)+1,9,,,Таблицы!$BF$1))</f>
        <v>#N/A</v>
      </c>
      <c r="E4891" s="5" t="e">
        <f t="shared" ca="1" si="76"/>
        <v>#N/A</v>
      </c>
    </row>
    <row r="4892" spans="1:5" hidden="1" x14ac:dyDescent="0.3">
      <c r="A4892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наборы'!$D2&amp;", "&amp;'Десятипредметные наборы'!$E2&amp;", "&amp;'Десятипредметные наборы'!$F2&amp;", "&amp;'Десятипредметные наборы'!$G2&amp;", "&amp;'Десятипредметные наборы'!$H2&amp;", "&amp;'Десятипредметные наборы'!$I2&amp;"}","")</f>
        <v>#N/A</v>
      </c>
      <c r="B4892" t="e">
        <f ca="1">IF('Десятипредметные наборы'!$K2 &gt;=Параметры!$A$2,"{"&amp;'Десятипредметные наборы'!$J2&amp;"}","")</f>
        <v>#N/A</v>
      </c>
      <c r="C4892" t="e">
        <f ca="1">'Десятипредметные наборы'!$K2/COUNT('Список покупок'!$A$2:$A$31)</f>
        <v>#N/A</v>
      </c>
      <c r="D4892" t="e">
        <f ca="1">'Десятипредметные наборы'!$K2/INDIRECT(ADDRESS(MATCH(A4892,Таблицы!$BR$3:$BR$12)+1,10,,,Таблицы!$BR$1))</f>
        <v>#N/A</v>
      </c>
      <c r="E4892" s="5" t="e">
        <f t="shared" ca="1" si="76"/>
        <v>#N/A</v>
      </c>
    </row>
    <row r="4893" spans="1:5" hidden="1" x14ac:dyDescent="0.3">
      <c r="A4893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наборы'!$D2&amp;", "&amp;'Десятипредметные наборы'!$E2&amp;", "&amp;'Десятипредметные наборы'!$F2&amp;", "&amp;'Десятипредметные наборы'!$G2&amp;", "&amp;'Десятипредметные наборы'!$H2&amp;", "&amp;'Десятипредметные наборы'!$J2&amp;"}","")</f>
        <v>#N/A</v>
      </c>
      <c r="B4893" t="e">
        <f ca="1">IF('Десятипредметные наборы'!$K2 &gt;=Параметры!$A$2,"{"&amp;'Десятипредметные наборы'!$I2&amp;"}","")</f>
        <v>#N/A</v>
      </c>
      <c r="C4893" t="e">
        <f ca="1">'Десятипредметные наборы'!$K2/COUNT('Список покупок'!$A$2:$A$31)</f>
        <v>#N/A</v>
      </c>
      <c r="D4893" t="e">
        <f ca="1">'Десятипредметные наборы'!$K2/INDIRECT(ADDRESS(MATCH(A4893,Таблицы!$BR$3:$BR$12)+1,10,,,Таблицы!$BR$1))</f>
        <v>#N/A</v>
      </c>
      <c r="E4893" s="5" t="e">
        <f t="shared" ca="1" si="76"/>
        <v>#N/A</v>
      </c>
    </row>
    <row r="4894" spans="1:5" hidden="1" x14ac:dyDescent="0.3">
      <c r="A4894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наборы'!$D2&amp;", "&amp;'Десятипредметные наборы'!$E2&amp;", "&amp;'Десятипредметные наборы'!$F2&amp;", "&amp;'Десятипредметные наборы'!$G2&amp;", "&amp;'Десятипредметные наборы'!$I2&amp;", "&amp;'Десятипредметные наборы'!$J2&amp;"}","")</f>
        <v>#N/A</v>
      </c>
      <c r="B4894" t="e">
        <f ca="1">IF('Десятипредметные наборы'!$K2 &gt;=Параметры!$A$2,"{"&amp;'Десятипредметные наборы'!$H2&amp;"}","")</f>
        <v>#N/A</v>
      </c>
      <c r="C4894" t="e">
        <f ca="1">'Десятипредметные наборы'!$K2/COUNT('Список покупок'!$A$2:$A$31)</f>
        <v>#N/A</v>
      </c>
      <c r="D4894" t="e">
        <f ca="1">'Десятипредметные наборы'!$K2/INDIRECT(ADDRESS(MATCH(A4894,Таблицы!$BR$3:$BR$12)+1,10,,,Таблицы!$BR$1))</f>
        <v>#N/A</v>
      </c>
      <c r="E4894" s="5" t="e">
        <f t="shared" ca="1" si="76"/>
        <v>#N/A</v>
      </c>
    </row>
    <row r="4895" spans="1:5" hidden="1" x14ac:dyDescent="0.3">
      <c r="A4895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наборы'!$D2&amp;", "&amp;'Десятипредметные наборы'!$E2&amp;", "&amp;'Десятипредметные наборы'!$F2&amp;", "&amp;'Десятипредметные наборы'!$H2&amp;", "&amp;'Десятипредметные наборы'!$I2&amp;", "&amp;'Десятипредметные наборы'!$J2&amp;"}","")</f>
        <v>#N/A</v>
      </c>
      <c r="B4895" t="e">
        <f ca="1">IF('Десятипредметные наборы'!$K2 &gt;=Параметры!$A$2,"{"&amp;'Десятипредметные наборы'!$G2&amp;"}","")</f>
        <v>#N/A</v>
      </c>
      <c r="C4895" t="e">
        <f ca="1">'Десятипредметные наборы'!$K2/COUNT('Список покупок'!$A$2:$A$31)</f>
        <v>#N/A</v>
      </c>
      <c r="D4895" t="e">
        <f ca="1">'Десятипредметные наборы'!$K2/INDIRECT(ADDRESS(MATCH(A4895,Таблицы!$BR$3:$BR$12)+1,10,,,Таблицы!$BR$1))</f>
        <v>#N/A</v>
      </c>
      <c r="E4895" s="5" t="e">
        <f t="shared" ca="1" si="76"/>
        <v>#N/A</v>
      </c>
    </row>
    <row r="4896" spans="1:5" hidden="1" x14ac:dyDescent="0.3">
      <c r="A4896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наборы'!$D2&amp;", "&amp;'Десятипредметные наборы'!$E2&amp;", "&amp;'Десятипредметные наборы'!$G2&amp;", "&amp;'Десятипредметные наборы'!$H2&amp;", "&amp;'Десятипредметные наборы'!$I2&amp;", "&amp;'Десятипредметные наборы'!$J2&amp;"}","")</f>
        <v>#N/A</v>
      </c>
      <c r="B4896" t="e">
        <f ca="1">IF('Десятипредметные наборы'!$K2 &gt;=Параметры!$A$2,"{"&amp;'Десятипредметные наборы'!$F2&amp;"}","")</f>
        <v>#N/A</v>
      </c>
      <c r="C4896" t="e">
        <f ca="1">'Десятипредметные наборы'!$K2/COUNT('Список покупок'!$A$2:$A$31)</f>
        <v>#N/A</v>
      </c>
      <c r="D4896" t="e">
        <f ca="1">'Десятипредметные наборы'!$K2/INDIRECT(ADDRESS(MATCH(A4896,Таблицы!$BR$3:$BR$12)+1,10,,,Таблицы!$BR$1))</f>
        <v>#N/A</v>
      </c>
      <c r="E4896" s="5" t="e">
        <f t="shared" ca="1" si="76"/>
        <v>#N/A</v>
      </c>
    </row>
    <row r="4897" spans="1:5" hidden="1" x14ac:dyDescent="0.3">
      <c r="A4897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наборы'!$D2&amp;", "&amp;'Десятипредметные наборы'!$F2&amp;", "&amp;'Десятипредметные наборы'!$G2&amp;", "&amp;'Десятипредметные наборы'!$H2&amp;", "&amp;'Десятипредметные наборы'!$I2&amp;", "&amp;'Десятипредметные наборы'!$J2&amp;"}","")</f>
        <v>#N/A</v>
      </c>
      <c r="B4897" t="e">
        <f ca="1">IF('Десятипредметные наборы'!$K2 &gt;=Параметры!$A$2,"{"&amp;'Десятипредметные наборы'!$E2&amp;"}","")</f>
        <v>#N/A</v>
      </c>
      <c r="C4897" t="e">
        <f ca="1">'Десятипредметные наборы'!$K2/COUNT('Список покупок'!$A$2:$A$31)</f>
        <v>#N/A</v>
      </c>
      <c r="D4897" t="e">
        <f ca="1">'Десятипредметные наборы'!$K2/INDIRECT(ADDRESS(MATCH(A4897,Таблицы!$BR$3:$BR$12)+1,10,,,Таблицы!$BR$1))</f>
        <v>#N/A</v>
      </c>
      <c r="E4897" s="5" t="e">
        <f t="shared" ca="1" si="76"/>
        <v>#N/A</v>
      </c>
    </row>
    <row r="4898" spans="1:5" hidden="1" x14ac:dyDescent="0.3">
      <c r="A4898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наборы'!$C2&amp;", "&amp;'Десятипредметные наборы'!$E2&amp;", "&amp;'Десятипредметные наборы'!$F2&amp;", "&amp;'Десятипредметные наборы'!$G2&amp;", "&amp;'Десятипредметные наборы'!$H2&amp;", "&amp;'Десятипредметные наборы'!$I2&amp;", "&amp;'Десятипредметные наборы'!$J2&amp;"}","")</f>
        <v>#N/A</v>
      </c>
      <c r="B4898" t="e">
        <f ca="1">IF('Десятипредметные наборы'!$K2 &gt;=Параметры!$A$2,"{"&amp;'Десятипредметные наборы'!$D2&amp;"}","")</f>
        <v>#N/A</v>
      </c>
      <c r="C4898" t="e">
        <f ca="1">'Десятипредметные наборы'!$K2/COUNT('Список покупок'!$A$2:$A$31)</f>
        <v>#N/A</v>
      </c>
      <c r="D4898" t="e">
        <f ca="1">'Десятипредметные наборы'!$K2/INDIRECT(ADDRESS(MATCH(A4898,Таблицы!$BR$3:$BR$12)+1,10,,,Таблицы!$BR$1))</f>
        <v>#N/A</v>
      </c>
      <c r="E4898" s="5" t="e">
        <f t="shared" ca="1" si="76"/>
        <v>#N/A</v>
      </c>
    </row>
    <row r="4899" spans="1:5" hidden="1" x14ac:dyDescent="0.3">
      <c r="A4899" t="e">
        <f ca="1">IF('Десятипредметные наборы'!$K2 &gt;=Параметры!$A$2,"{"&amp;'Десятипредметные наборы'!$A2&amp;", "&amp;'Десятипредметные наборы'!$B2&amp;", "&amp;'Десятипредметные наборы'!$D2&amp;", "&amp;'Десятипредметные наборы'!$E2&amp;", "&amp;'Десятипредметные наборы'!$F2&amp;", "&amp;'Десятипредметные наборы'!$G2&amp;", "&amp;'Десятипредметные наборы'!$H2&amp;", "&amp;'Десятипредметные наборы'!$I2&amp;", "&amp;'Десятипредметные наборы'!$J2&amp;"}","")</f>
        <v>#N/A</v>
      </c>
      <c r="B4899" t="e">
        <f ca="1">IF('Десятипредметные наборы'!$K2 &gt;=Параметры!$A$2,"{"&amp;'Десятипредметные наборы'!$C2&amp;"}","")</f>
        <v>#N/A</v>
      </c>
      <c r="C4899" t="e">
        <f ca="1">'Десятипредметные наборы'!$K2/COUNT('Список покупок'!$A$2:$A$31)</f>
        <v>#N/A</v>
      </c>
      <c r="D4899" t="e">
        <f ca="1">'Десятипредметные наборы'!$K2/INDIRECT(ADDRESS(MATCH(A4899,Таблицы!$BR$3:$BR$12)+1,10,,,Таблицы!$BR$1))</f>
        <v>#N/A</v>
      </c>
      <c r="E4899" s="5" t="e">
        <f t="shared" ca="1" si="76"/>
        <v>#N/A</v>
      </c>
    </row>
    <row r="4900" spans="1:5" hidden="1" x14ac:dyDescent="0.3">
      <c r="A4900" t="e">
        <f ca="1">IF('Десятипредметные наборы'!$K2 &gt;=Параметры!$A$2,"{"&amp;'Десятипредметные наборы'!$A2&amp;", "&amp;'Десятипредметные наборы'!$C2&amp;", "&amp;'Десятипредметные наборы'!$D2&amp;", "&amp;'Десятипредметные наборы'!$E2&amp;", "&amp;'Десятипредметные наборы'!$F2&amp;", "&amp;'Десятипредметные наборы'!$G2&amp;", "&amp;'Десятипредметные наборы'!$H2&amp;", "&amp;'Десятипредметные наборы'!$I2&amp;", "&amp;'Десятипредметные наборы'!$J2&amp;"}","")</f>
        <v>#N/A</v>
      </c>
      <c r="B4900" t="e">
        <f ca="1">IF('Десятипредметные наборы'!$K2 &gt;=Параметры!$A$2,"{"&amp;'Десятипредметные наборы'!$B2&amp;"}","")</f>
        <v>#N/A</v>
      </c>
      <c r="C4900" t="e">
        <f ca="1">'Десятипредметные наборы'!$K2/COUNT('Список покупок'!$A$2:$A$31)</f>
        <v>#N/A</v>
      </c>
      <c r="D4900" t="e">
        <f ca="1">'Десятипредметные наборы'!$K2/INDIRECT(ADDRESS(MATCH(A4900,Таблицы!$BR$3:$BR$12)+1,10,,,Таблицы!$BR$1))</f>
        <v>#N/A</v>
      </c>
      <c r="E4900" s="5" t="e">
        <f t="shared" ca="1" si="76"/>
        <v>#N/A</v>
      </c>
    </row>
    <row r="4901" spans="1:5" hidden="1" x14ac:dyDescent="0.3">
      <c r="A4901" t="e">
        <f ca="1">IF('Десятипредметные наборы'!$K2 &gt;=Параметры!$A$2,"{"&amp;'Десятипредметные наборы'!$B2&amp;", "&amp;'Десятипредметные наборы'!$C2&amp;", "&amp;'Десятипредметные наборы'!$D2&amp;", "&amp;'Десятипредметные наборы'!$E2&amp;", "&amp;'Десятипредметные наборы'!$F2&amp;", "&amp;'Десятипредметные наборы'!$G2&amp;", "&amp;'Десятипредметные наборы'!$H2&amp;", "&amp;'Десятипредметные наборы'!$I2&amp;", "&amp;'Десятипредметные наборы'!$J2&amp;"}","")</f>
        <v>#N/A</v>
      </c>
      <c r="B4901" t="e">
        <f ca="1">IF('Десятипредметные наборы'!$K2 &gt;=Параметры!$A$2,"{"&amp;'Десятипредметные наборы'!$A2&amp;"}","")</f>
        <v>#N/A</v>
      </c>
      <c r="C4901" t="e">
        <f ca="1">'Десятипредметные наборы'!$K2/COUNT('Список покупок'!$A$2:$A$31)</f>
        <v>#N/A</v>
      </c>
      <c r="D4901" t="e">
        <f ca="1">'Десятипредметные наборы'!$K2/INDIRECT(ADDRESS(MATCH(A4901,Таблицы!$BR$3:$BR$12)+1,10,,,Таблицы!$BR$1))</f>
        <v>#N/A</v>
      </c>
      <c r="E4901" s="5" t="e">
        <f t="shared" ca="1" si="76"/>
        <v>#N/A</v>
      </c>
    </row>
  </sheetData>
  <autoFilter ref="A1:E4901">
    <filterColumn colId="2">
      <colorFilter dxfId="0"/>
    </filterColumn>
    <filterColumn colId="3">
      <colorFilter dxfId="1"/>
    </filterColumn>
    <filterColumn colId="4">
      <filters>
        <filter val="0,007017544"/>
        <filter val="0,015"/>
        <filter val="0,017647059"/>
        <filter val="0,019047619"/>
        <filter val="0,022222222"/>
        <filter val="0,027272727"/>
        <filter val="0,031372549"/>
        <filter val="0,036231884"/>
        <filter val="0,038095238"/>
        <filter val="0,041666667"/>
        <filter val="0,042857143"/>
        <filter val="0,048484848"/>
        <filter val="0,05"/>
        <filter val="0,052083333"/>
        <filter val="0,05952381"/>
        <filter val="0,063157895"/>
        <filter val="0,064102564"/>
        <filter val="0,070588235"/>
        <filter val="0,075"/>
        <filter val="0,075757576"/>
        <filter val="0,076190476"/>
        <filter val="0,081666667"/>
        <filter val="0,085714286"/>
        <filter val="0,092307692"/>
        <filter val="0,092592593"/>
        <filter val="0,096078431"/>
        <filter val="0,1"/>
        <filter val="0,102083333"/>
        <filter val="0,104166667"/>
        <filter val="0,106666667"/>
        <filter val="0,109090909"/>
        <filter val="0,117391304"/>
        <filter val="0,119047619"/>
        <filter val="0,125641026"/>
        <filter val="0,133333333"/>
        <filter val="0,138888889"/>
        <filter val="0,142105263"/>
        <filter val="0,148484848"/>
        <filter val="0,152380952"/>
        <filter val="0,166666667"/>
        <filter val="0,16875"/>
        <filter val="0,171428571"/>
        <filter val="0,177777778"/>
        <filter val="0,181481481"/>
        <filter val="0,192857143"/>
        <filter val="0,2"/>
        <filter val="0,204166667"/>
        <filter val="0,208695652"/>
        <filter val="0,225"/>
        <filter val="0,233333333"/>
        <filter val="0,244927536"/>
        <filter val="0,245454545"/>
        <filter val="0,252083333"/>
        <filter val="0,256410256"/>
        <filter val="0,266666667"/>
        <filter val="0,288095238"/>
        <filter val="0,3"/>
        <filter val="0,303030303"/>
        <filter val="0,31025641"/>
        <filter val="0,326666667"/>
        <filter val="0,331372549"/>
        <filter val="0,342857143"/>
        <filter val="0,343859649"/>
        <filter val="0,352083333"/>
        <filter val="0,371014493"/>
        <filter val="0,384313725"/>
        <filter val="0,402380952"/>
        <filter val="0,426666667"/>
        <filter val="0,449122807"/>
      </filters>
    </filterColumn>
  </autoFilter>
  <conditionalFormatting sqref="D2:D5000">
    <cfRule type="cellIs" dxfId="4" priority="6" operator="greaterThan">
      <formula>0.6</formula>
    </cfRule>
  </conditionalFormatting>
  <conditionalFormatting sqref="C2:C5000">
    <cfRule type="cellIs" dxfId="3" priority="1" operator="greaterThan">
      <formula>0.5</formula>
    </cfRule>
  </conditionalFormatting>
  <conditionalFormatting sqref="F2:F5000">
    <cfRule type="cellIs" dxfId="2" priority="5" operator="greaterThan">
      <formula>0.8</formula>
    </cfRule>
  </conditionalFormatting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B15" sqref="B15"/>
    </sheetView>
  </sheetViews>
  <sheetFormatPr defaultRowHeight="14.4" x14ac:dyDescent="0.3"/>
  <cols>
    <col min="1" max="1" width="18.77734375" customWidth="1"/>
    <col min="2" max="2" width="23.77734375" customWidth="1"/>
    <col min="3" max="3" width="19.5546875" customWidth="1"/>
    <col min="4" max="4" width="33" customWidth="1"/>
    <col min="5" max="5" width="26.21875" customWidth="1"/>
    <col min="6" max="6" width="18.109375" customWidth="1"/>
  </cols>
  <sheetData>
    <row r="1" spans="1:10" x14ac:dyDescent="0.3">
      <c r="A1" s="3" t="s">
        <v>13</v>
      </c>
      <c r="B1" s="3" t="s">
        <v>12</v>
      </c>
      <c r="C1" s="18"/>
    </row>
    <row r="2" spans="1:10" x14ac:dyDescent="0.3">
      <c r="A2" s="6" t="str">
        <f>Таблицы!A3</f>
        <v>Анальгин</v>
      </c>
      <c r="B2" s="7">
        <f>'Нормализованная таблица'!B$32</f>
        <v>11</v>
      </c>
    </row>
    <row r="3" spans="1:10" x14ac:dyDescent="0.3">
      <c r="A3" s="6" t="str">
        <f>Таблицы!A4</f>
        <v>Баралгин</v>
      </c>
      <c r="B3" s="9">
        <f>'Нормализованная таблица'!C$32</f>
        <v>17</v>
      </c>
    </row>
    <row r="4" spans="1:10" x14ac:dyDescent="0.3">
      <c r="A4" s="6" t="str">
        <f>Таблицы!A5</f>
        <v>Валидол</v>
      </c>
      <c r="B4" s="9">
        <f>'Нормализованная таблица'!D$32</f>
        <v>19</v>
      </c>
    </row>
    <row r="5" spans="1:10" x14ac:dyDescent="0.3">
      <c r="A5" s="6" t="str">
        <f>Таблицы!A6</f>
        <v>Влажные салфетки</v>
      </c>
      <c r="B5" s="9">
        <f>'Нормализованная таблица'!E$32</f>
        <v>23</v>
      </c>
      <c r="J5" s="12"/>
    </row>
    <row r="6" spans="1:10" x14ac:dyDescent="0.3">
      <c r="A6" s="6" t="str">
        <f>Таблицы!A7</f>
        <v>Долгит</v>
      </c>
      <c r="B6" s="9">
        <f>'Нормализованная таблица'!F$32</f>
        <v>14</v>
      </c>
    </row>
    <row r="7" spans="1:10" x14ac:dyDescent="0.3">
      <c r="A7" s="6" t="str">
        <f>Таблицы!A8</f>
        <v>Контрактубекс</v>
      </c>
      <c r="B7" s="9">
        <f>'Нормализованная таблица'!G$32</f>
        <v>20</v>
      </c>
    </row>
    <row r="8" spans="1:10" x14ac:dyDescent="0.3">
      <c r="A8" s="6" t="str">
        <f>Таблицы!A9</f>
        <v>Корвалол</v>
      </c>
      <c r="B8" s="9">
        <f>'Нормализованная таблица'!H$32</f>
        <v>7</v>
      </c>
    </row>
    <row r="9" spans="1:10" x14ac:dyDescent="0.3">
      <c r="A9" s="6" t="str">
        <f>Таблицы!A10</f>
        <v>Мирамистин</v>
      </c>
      <c r="B9" s="9">
        <f>'Нормализованная таблица'!I$32</f>
        <v>4</v>
      </c>
    </row>
    <row r="10" spans="1:10" x14ac:dyDescent="0.3">
      <c r="A10" s="6" t="str">
        <f>Таблицы!A11</f>
        <v>Стелланин</v>
      </c>
      <c r="B10" s="9">
        <f>'Нормализованная таблица'!J$32</f>
        <v>4</v>
      </c>
    </row>
    <row r="11" spans="1:10" x14ac:dyDescent="0.3">
      <c r="A11" s="6" t="str">
        <f>Таблицы!A12</f>
        <v>Терафлю</v>
      </c>
      <c r="B11" s="11">
        <f>'Нормализованная таблица'!K$32</f>
        <v>6</v>
      </c>
    </row>
    <row r="46" spans="4:4" x14ac:dyDescent="0.3">
      <c r="D46" t="str">
        <f>IF(AND(B$9&gt;$BL$1,E46&lt;&gt;""),A$9,"")</f>
        <v/>
      </c>
    </row>
    <row r="47" spans="4:4" x14ac:dyDescent="0.3">
      <c r="D47" t="str">
        <f>IF(AND(B$9&gt;$BL$1,E47&lt;&gt;""),A$9,"")</f>
        <v/>
      </c>
    </row>
    <row r="48" spans="4:4" x14ac:dyDescent="0.3">
      <c r="D48" t="str">
        <f>IF(AND(B$10&gt;$BL$1,E48&lt;&gt;""),A$10,"")</f>
        <v/>
      </c>
    </row>
  </sheetData>
  <autoFilter ref="A1:B1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lessThan" id="{D83FE575-E638-473D-B07D-D3E1F48610D7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B2:B11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6"/>
  <sheetViews>
    <sheetView zoomScale="85" zoomScaleNormal="85" workbookViewId="0">
      <selection activeCell="C15" sqref="C15"/>
    </sheetView>
  </sheetViews>
  <sheetFormatPr defaultRowHeight="14.4" x14ac:dyDescent="0.3"/>
  <cols>
    <col min="1" max="1" width="23.33203125" customWidth="1"/>
    <col min="2" max="2" width="21.44140625" customWidth="1"/>
    <col min="3" max="3" width="27.77734375" customWidth="1"/>
    <col min="4" max="4" width="12" customWidth="1"/>
    <col min="5" max="5" width="19.5546875" bestFit="1" customWidth="1"/>
    <col min="7" max="7" width="10.21875" bestFit="1" customWidth="1"/>
    <col min="10" max="11" width="19.5546875" bestFit="1" customWidth="1"/>
  </cols>
  <sheetData>
    <row r="1" spans="1:3" x14ac:dyDescent="0.3">
      <c r="A1" s="13" t="s">
        <v>13</v>
      </c>
      <c r="B1" s="13" t="s">
        <v>14</v>
      </c>
      <c r="C1" s="13" t="s">
        <v>12</v>
      </c>
    </row>
    <row r="2" spans="1:3" x14ac:dyDescent="0.3">
      <c r="A2" s="5" t="str">
        <f ca="1">IF(INDIRECT(ADDRESS(MATCH(Таблицы!C3,'Однопредметные наборы'!$A$2:$A$11)+1,2,,,"Однопредметные наборы"))&gt;=Параметры!$A$2,Таблицы!C3,"")</f>
        <v>Анальгин</v>
      </c>
      <c r="B2" s="5" t="str">
        <f ca="1">IF(INDIRECT(ADDRESS(MATCH(Таблицы!D3,'Однопредметные наборы'!$A$2:$A$11)+1,2,,,"Однопредметные наборы"))&gt;=Параметры!$A$2,Таблицы!D3,"")</f>
        <v>Баралгин</v>
      </c>
      <c r="C2" s="5">
        <f ca="1">SUMPRODUCT(INDIRECT(ADDRESS(2,MATCH(A2,'Нормализованная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таблица")))</f>
        <v>7</v>
      </c>
    </row>
    <row r="3" spans="1:3" x14ac:dyDescent="0.3">
      <c r="A3" s="5" t="str">
        <f ca="1">IF(INDIRECT(ADDRESS(MATCH(Таблицы!C4,'Однопредметные наборы'!$A$2:$A$11)+1,2,,,"Однопредметные наборы"))&gt;=Параметры!$A$2,Таблицы!C4,"")</f>
        <v>Анальгин</v>
      </c>
      <c r="B3" s="5" t="str">
        <f ca="1">IF(INDIRECT(ADDRESS(MATCH(Таблицы!D4,'Однопредметные наборы'!$A$2:$A$11)+1,2,,,"Однопредметные наборы"))&gt;=Параметры!$A$2,Таблицы!D4,"")</f>
        <v>Валидол</v>
      </c>
      <c r="C3" s="5">
        <f ca="1">SUMPRODUCT(INDIRECT(ADDRESS(2,MATCH(A3,'Нормализованная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таблица")))</f>
        <v>6</v>
      </c>
    </row>
    <row r="4" spans="1:3" x14ac:dyDescent="0.3">
      <c r="A4" s="5" t="str">
        <f ca="1">IF(INDIRECT(ADDRESS(MATCH(Таблицы!C5,'Однопредметные наборы'!$A$2:$A$11)+1,2,,,"Однопредметные наборы"))&gt;=Параметры!$A$2,Таблицы!C5,"")</f>
        <v>Анальгин</v>
      </c>
      <c r="B4" s="5" t="str">
        <f ca="1">IF(INDIRECT(ADDRESS(MATCH(Таблицы!D5,'Однопредметные наборы'!$A$2:$A$11)+1,2,,,"Однопредметные наборы"))&gt;=Параметры!$A$2,Таблицы!D5,"")</f>
        <v>Влажные салфетки</v>
      </c>
      <c r="C4" s="5">
        <f ca="1">SUMPRODUCT(INDIRECT(ADDRESS(2,MATCH(A4,'Нормализованная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таблица")))</f>
        <v>9</v>
      </c>
    </row>
    <row r="5" spans="1:3" x14ac:dyDescent="0.3">
      <c r="A5" s="5" t="str">
        <f ca="1">IF(INDIRECT(ADDRESS(MATCH(Таблицы!C6,'Однопредметные наборы'!$A$2:$A$11)+1,2,,,"Однопредметные наборы"))&gt;=Параметры!$A$2,Таблицы!C6,"")</f>
        <v>Анальгин</v>
      </c>
      <c r="B5" s="5" t="str">
        <f ca="1">IF(INDIRECT(ADDRESS(MATCH(Таблицы!D6,'Однопредметные наборы'!$A$2:$A$11)+1,2,,,"Однопредметные наборы"))&gt;=Параметры!$A$2,Таблицы!D6,"")</f>
        <v>Долгит</v>
      </c>
      <c r="C5" s="5">
        <f ca="1">SUMPRODUCT(INDIRECT(ADDRESS(2,MATCH(A5,'Нормализованная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таблица")))</f>
        <v>4</v>
      </c>
    </row>
    <row r="6" spans="1:3" x14ac:dyDescent="0.3">
      <c r="A6" s="5" t="str">
        <f ca="1">IF(INDIRECT(ADDRESS(MATCH(Таблицы!C7,'Однопредметные наборы'!$A$2:$A$11)+1,2,,,"Однопредметные наборы"))&gt;=Параметры!$A$2,Таблицы!C7,"")</f>
        <v>Анальгин</v>
      </c>
      <c r="B6" s="5" t="str">
        <f ca="1">IF(INDIRECT(ADDRESS(MATCH(Таблицы!D7,'Однопредметные наборы'!$A$2:$A$11)+1,2,,,"Однопредметные наборы"))&gt;=Параметры!$A$2,Таблицы!D7,"")</f>
        <v>Контрактубекс</v>
      </c>
      <c r="C6" s="5">
        <f ca="1">SUMPRODUCT(INDIRECT(ADDRESS(2,MATCH(A6,'Нормализованная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таблица")))</f>
        <v>7</v>
      </c>
    </row>
    <row r="7" spans="1:3" x14ac:dyDescent="0.3">
      <c r="A7" s="5" t="str">
        <f ca="1">IF(INDIRECT(ADDRESS(MATCH(Таблицы!C8,'Однопредметные наборы'!$A$2:$A$11)+1,2,,,"Однопредметные наборы"))&gt;=Параметры!$A$2,Таблицы!C8,"")</f>
        <v>Анальгин</v>
      </c>
      <c r="B7" s="5" t="str">
        <f ca="1">IF(INDIRECT(ADDRESS(MATCH(Таблицы!D8,'Однопредметные наборы'!$A$2:$A$11)+1,2,,,"Однопредметные наборы"))&gt;=Параметры!$A$2,Таблицы!D8,"")</f>
        <v>Корвалол</v>
      </c>
      <c r="C7" s="5">
        <f ca="1">SUMPRODUCT(INDIRECT(ADDRESS(2,MATCH(A7,'Нормализованная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таблица")))</f>
        <v>3</v>
      </c>
    </row>
    <row r="8" spans="1:3" hidden="1" x14ac:dyDescent="0.3">
      <c r="A8" s="5" t="str">
        <f ca="1">IF(INDIRECT(ADDRESS(MATCH(Таблицы!C9,'Однопредметные наборы'!$A$2:$A$11)+1,2,,,"Однопредметные наборы"))&gt;=Параметры!$A$2,Таблицы!C9,"")</f>
        <v>Анальгин</v>
      </c>
      <c r="B8" s="5" t="str">
        <f ca="1">IF(INDIRECT(ADDRESS(MATCH(Таблицы!D9,'Однопредметные наборы'!$A$2:$A$11)+1,2,,,"Однопредметные наборы"))&gt;=Параметры!$A$2,Таблицы!D9,"")</f>
        <v/>
      </c>
      <c r="C8" s="5" t="e">
        <f ca="1">SUMPRODUCT(INDIRECT(ADDRESS(2,MATCH(A8,'Нормализованная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таблица")))</f>
        <v>#N/A</v>
      </c>
    </row>
    <row r="9" spans="1:3" hidden="1" x14ac:dyDescent="0.3">
      <c r="A9" s="5" t="str">
        <f ca="1">IF(INDIRECT(ADDRESS(MATCH(Таблицы!C10,'Однопредметные наборы'!$A$2:$A$11)+1,2,,,"Однопредметные наборы"))&gt;=Параметры!$A$2,Таблицы!C10,"")</f>
        <v>Анальгин</v>
      </c>
      <c r="B9" s="5" t="str">
        <f ca="1">IF(INDIRECT(ADDRESS(MATCH(Таблицы!D10,'Однопредметные наборы'!$A$2:$A$11)+1,2,,,"Однопредметные наборы"))&gt;=Параметры!$A$2,Таблицы!D10,"")</f>
        <v/>
      </c>
      <c r="C9" s="5" t="e">
        <f ca="1">SUMPRODUCT(INDIRECT(ADDRESS(2,MATCH(A9,'Нормализованная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таблица")))</f>
        <v>#N/A</v>
      </c>
    </row>
    <row r="10" spans="1:3" x14ac:dyDescent="0.3">
      <c r="A10" s="5" t="str">
        <f ca="1">IF(INDIRECT(ADDRESS(MATCH(Таблицы!C11,'Однопредметные наборы'!$A$2:$A$11)+1,2,,,"Однопредметные наборы"))&gt;=Параметры!$A$2,Таблицы!C11,"")</f>
        <v>Анальгин</v>
      </c>
      <c r="B10" s="5" t="str">
        <f ca="1">IF(INDIRECT(ADDRESS(MATCH(Таблицы!D11,'Однопредметные наборы'!$A$2:$A$11)+1,2,,,"Однопредметные наборы"))&gt;=Параметры!$A$2,Таблицы!D11,"")</f>
        <v>Терафлю</v>
      </c>
      <c r="C10" s="5">
        <f ca="1">SUMPRODUCT(INDIRECT(ADDRESS(2,MATCH(A10,'Нормализованная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таблица")))</f>
        <v>3</v>
      </c>
    </row>
    <row r="11" spans="1:3" x14ac:dyDescent="0.3">
      <c r="A11" s="5" t="str">
        <f ca="1">IF(INDIRECT(ADDRESS(MATCH(Таблицы!C12,'Однопредметные наборы'!$A$2:$A$11)+1,2,,,"Однопредметные наборы"))&gt;=Параметры!$A$2,Таблицы!C12,"")</f>
        <v>Баралгин</v>
      </c>
      <c r="B11" s="5" t="str">
        <f ca="1">IF(INDIRECT(ADDRESS(MATCH(Таблицы!D12,'Однопредметные наборы'!$A$2:$A$11)+1,2,,,"Однопредметные наборы"))&gt;=Параметры!$A$2,Таблицы!D12,"")</f>
        <v>Валидол</v>
      </c>
      <c r="C11" s="5">
        <f ca="1">SUMPRODUCT(INDIRECT(ADDRESS(2,MATCH(A11,'Нормализованная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таблица")))</f>
        <v>14</v>
      </c>
    </row>
    <row r="12" spans="1:3" x14ac:dyDescent="0.3">
      <c r="A12" s="5" t="str">
        <f ca="1">IF(INDIRECT(ADDRESS(MATCH(Таблицы!C13,'Однопредметные наборы'!$A$2:$A$11)+1,2,,,"Однопредметные наборы"))&gt;=Параметры!$A$2,Таблицы!C13,"")</f>
        <v>Баралгин</v>
      </c>
      <c r="B12" s="5" t="str">
        <f ca="1">IF(INDIRECT(ADDRESS(MATCH(Таблицы!D13,'Однопредметные наборы'!$A$2:$A$11)+1,2,,,"Однопредметные наборы"))&gt;=Параметры!$A$2,Таблицы!D13,"")</f>
        <v>Влажные салфетки</v>
      </c>
      <c r="C12" s="5">
        <f ca="1">SUMPRODUCT(INDIRECT(ADDRESS(2,MATCH(A12,'Нормализованная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таблица")),INDIRECT(ADDRESS(2,MATCH(B12,'Нормализованная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таблица")))</f>
        <v>13</v>
      </c>
    </row>
    <row r="13" spans="1:3" x14ac:dyDescent="0.3">
      <c r="A13" s="5" t="str">
        <f ca="1">IF(INDIRECT(ADDRESS(MATCH(Таблицы!C14,'Однопредметные наборы'!$A$2:$A$11)+1,2,,,"Однопредметные наборы"))&gt;=Параметры!$A$2,Таблицы!C14,"")</f>
        <v>Баралгин</v>
      </c>
      <c r="B13" s="5" t="str">
        <f ca="1">IF(INDIRECT(ADDRESS(MATCH(Таблицы!D14,'Однопредметные наборы'!$A$2:$A$11)+1,2,,,"Однопредметные наборы"))&gt;=Параметры!$A$2,Таблицы!D14,"")</f>
        <v>Долгит</v>
      </c>
      <c r="C13" s="5">
        <f ca="1">SUMPRODUCT(INDIRECT(ADDRESS(2,MATCH(A13,'Нормализованная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таблица")),INDIRECT(ADDRESS(2,MATCH(B13,'Нормализованная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таблица")))</f>
        <v>6</v>
      </c>
    </row>
    <row r="14" spans="1:3" x14ac:dyDescent="0.3">
      <c r="A14" s="5" t="str">
        <f ca="1">IF(INDIRECT(ADDRESS(MATCH(Таблицы!C15,'Однопредметные наборы'!$A$2:$A$11)+1,2,,,"Однопредметные наборы"))&gt;=Параметры!$A$2,Таблицы!C15,"")</f>
        <v>Баралгин</v>
      </c>
      <c r="B14" s="5" t="str">
        <f ca="1">IF(INDIRECT(ADDRESS(MATCH(Таблицы!D15,'Однопредметные наборы'!$A$2:$A$11)+1,2,,,"Однопредметные наборы"))&gt;=Параметры!$A$2,Таблицы!D15,"")</f>
        <v>Контрактубекс</v>
      </c>
      <c r="C14" s="5">
        <f ca="1">SUMPRODUCT(INDIRECT(ADDRESS(2,MATCH(A14,'Нормализованная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таблица")),INDIRECT(ADDRESS(2,MATCH(B14,'Нормализованная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таблица")))</f>
        <v>14</v>
      </c>
    </row>
    <row r="15" spans="1:3" x14ac:dyDescent="0.3">
      <c r="A15" s="5" t="str">
        <f ca="1">IF(INDIRECT(ADDRESS(MATCH(Таблицы!C16,'Однопредметные наборы'!$A$2:$A$11)+1,2,,,"Однопредметные наборы"))&gt;=Параметры!$A$2,Таблицы!C16,"")</f>
        <v>Баралгин</v>
      </c>
      <c r="B15" s="5" t="str">
        <f ca="1">IF(INDIRECT(ADDRESS(MATCH(Таблицы!D16,'Однопредметные наборы'!$A$2:$A$11)+1,2,,,"Однопредметные наборы"))&gt;=Параметры!$A$2,Таблицы!D16,"")</f>
        <v>Корвалол</v>
      </c>
      <c r="C15" s="5">
        <f ca="1">SUMPRODUCT(INDIRECT(ADDRESS(2,MATCH(A15,'Нормализованная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таблица")),INDIRECT(ADDRESS(2,MATCH(B15,'Нормализованная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таблица")))</f>
        <v>4</v>
      </c>
    </row>
    <row r="16" spans="1:3" hidden="1" x14ac:dyDescent="0.3">
      <c r="A16" s="5" t="str">
        <f ca="1">IF(INDIRECT(ADDRESS(MATCH(Таблицы!C17,'Однопредметные наборы'!$A$2:$A$11)+1,2,,,"Однопредметные наборы"))&gt;=Параметры!$A$2,Таблицы!C17,"")</f>
        <v>Баралгин</v>
      </c>
      <c r="B16" s="5" t="str">
        <f ca="1">IF(INDIRECT(ADDRESS(MATCH(Таблицы!D17,'Однопредметные наборы'!$A$2:$A$11)+1,2,,,"Однопредметные наборы"))&gt;=Параметры!$A$2,Таблицы!D17,"")</f>
        <v/>
      </c>
      <c r="C16" s="5" t="e">
        <f ca="1">SUMPRODUCT(INDIRECT(ADDRESS(2,MATCH(A16,'Нормализованная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таблица")),INDIRECT(ADDRESS(2,MATCH(B16,'Нормализованная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таблица")))</f>
        <v>#N/A</v>
      </c>
    </row>
    <row r="17" spans="1:3" hidden="1" x14ac:dyDescent="0.3">
      <c r="A17" s="5" t="str">
        <f ca="1">IF(INDIRECT(ADDRESS(MATCH(Таблицы!C18,'Однопредметные наборы'!$A$2:$A$11)+1,2,,,"Однопредметные наборы"))&gt;=Параметры!$A$2,Таблицы!C18,"")</f>
        <v>Баралгин</v>
      </c>
      <c r="B17" s="5" t="str">
        <f ca="1">IF(INDIRECT(ADDRESS(MATCH(Таблицы!D18,'Однопредметные наборы'!$A$2:$A$11)+1,2,,,"Однопредметные наборы"))&gt;=Параметры!$A$2,Таблицы!D18,"")</f>
        <v/>
      </c>
      <c r="C17" s="5" t="e">
        <f ca="1">SUMPRODUCT(INDIRECT(ADDRESS(2,MATCH(A17,'Нормализованная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таблица")),INDIRECT(ADDRESS(2,MATCH(B17,'Нормализованная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таблица")))</f>
        <v>#N/A</v>
      </c>
    </row>
    <row r="18" spans="1:3" x14ac:dyDescent="0.3">
      <c r="A18" s="5" t="str">
        <f ca="1">IF(INDIRECT(ADDRESS(MATCH(Таблицы!C19,'Однопредметные наборы'!$A$2:$A$11)+1,2,,,"Однопредметные наборы"))&gt;=Параметры!$A$2,Таблицы!C19,"")</f>
        <v>Баралгин</v>
      </c>
      <c r="B18" s="5" t="str">
        <f ca="1">IF(INDIRECT(ADDRESS(MATCH(Таблицы!D19,'Однопредметные наборы'!$A$2:$A$11)+1,2,,,"Однопредметные наборы"))&gt;=Параметры!$A$2,Таблицы!D19,"")</f>
        <v>Терафлю</v>
      </c>
      <c r="C18" s="5">
        <f ca="1">SUMPRODUCT(INDIRECT(ADDRESS(2,MATCH(A18,'Нормализованная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таблица")),INDIRECT(ADDRESS(2,MATCH(B18,'Нормализованная таблица'!B1:K1)+1,,,"Нормализованная таблица")):INDIRECT(ADDRESS(31,MATCH(B18,'Нормализованная таблица'!$B$1:$K$1)+1,,,"Нормализованная таблица")))</f>
        <v>3</v>
      </c>
    </row>
    <row r="19" spans="1:3" x14ac:dyDescent="0.3">
      <c r="A19" s="5" t="str">
        <f ca="1">IF(INDIRECT(ADDRESS(MATCH(Таблицы!C20,'Однопредметные наборы'!$A$2:$A$11)+1,2,,,"Однопредметные наборы"))&gt;=Параметры!$A$2,Таблицы!C20,"")</f>
        <v>Валидол</v>
      </c>
      <c r="B19" s="5" t="str">
        <f ca="1">IF(INDIRECT(ADDRESS(MATCH(Таблицы!D20,'Однопредметные наборы'!$A$2:$A$11)+1,2,,,"Однопредметные наборы"))&gt;=Параметры!$A$2,Таблицы!D20,"")</f>
        <v>Влажные салфетки</v>
      </c>
      <c r="C19" s="5">
        <f ca="1">SUMPRODUCT(INDIRECT(ADDRESS(2,MATCH(A19,'Нормализованная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таблица")),INDIRECT(ADDRESS(2,MATCH(B19,'Нормализованная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таблица")))</f>
        <v>16</v>
      </c>
    </row>
    <row r="20" spans="1:3" x14ac:dyDescent="0.3">
      <c r="A20" s="5" t="str">
        <f ca="1">IF(INDIRECT(ADDRESS(MATCH(Таблицы!C21,'Однопредметные наборы'!$A$2:$A$11)+1,2,,,"Однопредметные наборы"))&gt;=Параметры!$A$2,Таблицы!C21,"")</f>
        <v>Валидол</v>
      </c>
      <c r="B20" s="5" t="str">
        <f ca="1">IF(INDIRECT(ADDRESS(MATCH(Таблицы!D21,'Однопредметные наборы'!$A$2:$A$11)+1,2,,,"Однопредметные наборы"))&gt;=Параметры!$A$2,Таблицы!D21,"")</f>
        <v>Долгит</v>
      </c>
      <c r="C20" s="5">
        <f ca="1">SUMPRODUCT(INDIRECT(ADDRESS(2,MATCH(A20,'Нормализованная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таблица")),INDIRECT(ADDRESS(2,MATCH(B20,'Нормализованная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таблица")))</f>
        <v>9</v>
      </c>
    </row>
    <row r="21" spans="1:3" x14ac:dyDescent="0.3">
      <c r="A21" s="5" t="str">
        <f ca="1">IF(INDIRECT(ADDRESS(MATCH(Таблицы!C22,'Однопредметные наборы'!$A$2:$A$11)+1,2,,,"Однопредметные наборы"))&gt;=Параметры!$A$2,Таблицы!C22,"")</f>
        <v>Валидол</v>
      </c>
      <c r="B21" s="5" t="str">
        <f ca="1">IF(INDIRECT(ADDRESS(MATCH(Таблицы!D22,'Однопредметные наборы'!$A$2:$A$11)+1,2,,,"Однопредметные наборы"))&gt;=Параметры!$A$2,Таблицы!D22,"")</f>
        <v>Контрактубекс</v>
      </c>
      <c r="C21" s="5">
        <f ca="1">SUMPRODUCT(INDIRECT(ADDRESS(2,MATCH(A21,'Нормализованная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таблица")),INDIRECT(ADDRESS(2,MATCH(B21,'Нормализованная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таблица")))</f>
        <v>16</v>
      </c>
    </row>
    <row r="22" spans="1:3" x14ac:dyDescent="0.3">
      <c r="A22" s="5" t="str">
        <f ca="1">IF(INDIRECT(ADDRESS(MATCH(Таблицы!C23,'Однопредметные наборы'!$A$2:$A$11)+1,2,,,"Однопредметные наборы"))&gt;=Параметры!$A$2,Таблицы!C23,"")</f>
        <v>Валидол</v>
      </c>
      <c r="B22" s="5" t="str">
        <f ca="1">IF(INDIRECT(ADDRESS(MATCH(Таблицы!D23,'Однопредметные наборы'!$A$2:$A$11)+1,2,,,"Однопредметные наборы"))&gt;=Параметры!$A$2,Таблицы!D23,"")</f>
        <v>Корвалол</v>
      </c>
      <c r="C22" s="5">
        <f ca="1">SUMPRODUCT(INDIRECT(ADDRESS(2,MATCH(A22,'Нормализованная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таблица")),INDIRECT(ADDRESS(2,MATCH(B22,'Нормализованная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таблица")))</f>
        <v>6</v>
      </c>
    </row>
    <row r="23" spans="1:3" hidden="1" x14ac:dyDescent="0.3">
      <c r="A23" s="5" t="str">
        <f ca="1">IF(INDIRECT(ADDRESS(MATCH(Таблицы!C24,'Однопредметные наборы'!$A$2:$A$11)+1,2,,,"Однопредметные наборы"))&gt;=Параметры!$A$2,Таблицы!C24,"")</f>
        <v>Валидол</v>
      </c>
      <c r="B23" s="5" t="str">
        <f ca="1">IF(INDIRECT(ADDRESS(MATCH(Таблицы!D24,'Однопредметные наборы'!$A$2:$A$11)+1,2,,,"Однопредметные наборы"))&gt;=Параметры!$A$2,Таблицы!D24,"")</f>
        <v/>
      </c>
      <c r="C23" s="5" t="e">
        <f ca="1">SUMPRODUCT(INDIRECT(ADDRESS(2,MATCH(A23,'Нормализованная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таблица")),INDIRECT(ADDRESS(2,MATCH(B23,'Нормализованная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таблица")))</f>
        <v>#N/A</v>
      </c>
    </row>
    <row r="24" spans="1:3" hidden="1" x14ac:dyDescent="0.3">
      <c r="A24" s="5" t="str">
        <f ca="1">IF(INDIRECT(ADDRESS(MATCH(Таблицы!C25,'Однопредметные наборы'!$A$2:$A$11)+1,2,,,"Однопредметные наборы"))&gt;=Параметры!$A$2,Таблицы!C25,"")</f>
        <v>Валидол</v>
      </c>
      <c r="B24" s="5" t="str">
        <f ca="1">IF(INDIRECT(ADDRESS(MATCH(Таблицы!D25,'Однопредметные наборы'!$A$2:$A$11)+1,2,,,"Однопредметные наборы"))&gt;=Параметры!$A$2,Таблицы!D25,"")</f>
        <v/>
      </c>
      <c r="C24" s="5" t="e">
        <f ca="1">SUMPRODUCT(INDIRECT(ADDRESS(2,MATCH(A24,'Нормализованная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таблица")),INDIRECT(ADDRESS(2,MATCH(B24,'Нормализованная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таблица")))</f>
        <v>#N/A</v>
      </c>
    </row>
    <row r="25" spans="1:3" x14ac:dyDescent="0.3">
      <c r="A25" s="5" t="str">
        <f ca="1">IF(INDIRECT(ADDRESS(MATCH(Таблицы!C26,'Однопредметные наборы'!$A$2:$A$11)+1,2,,,"Однопредметные наборы"))&gt;=Параметры!$A$2,Таблицы!C26,"")</f>
        <v>Валидол</v>
      </c>
      <c r="B25" s="5" t="str">
        <f ca="1">IF(INDIRECT(ADDRESS(MATCH(Таблицы!D26,'Однопредметные наборы'!$A$2:$A$11)+1,2,,,"Однопредметные наборы"))&gt;=Параметры!$A$2,Таблицы!D26,"")</f>
        <v>Терафлю</v>
      </c>
      <c r="C25" s="5">
        <f ca="1">SUMPRODUCT(INDIRECT(ADDRESS(2,MATCH(A25,'Нормализованная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таблица")),INDIRECT(ADDRESS(2,MATCH(B25,'Нормализованная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таблица")))</f>
        <v>2</v>
      </c>
    </row>
    <row r="26" spans="1:3" x14ac:dyDescent="0.3">
      <c r="A26" s="5" t="str">
        <f ca="1">IF(INDIRECT(ADDRESS(MATCH(Таблицы!C27,'Однопредметные наборы'!$A$2:$A$11)+1,2,,,"Однопредметные наборы"))&gt;=Параметры!$A$2,Таблицы!C27,"")</f>
        <v>Влажные салфетки</v>
      </c>
      <c r="B26" s="5" t="str">
        <f ca="1">IF(INDIRECT(ADDRESS(MATCH(Таблицы!D27,'Однопредметные наборы'!$A$2:$A$11)+1,2,,,"Однопредметные наборы"))&gt;=Параметры!$A$2,Таблицы!D27,"")</f>
        <v>Долгит</v>
      </c>
      <c r="C26" s="5">
        <f ca="1">SUMPRODUCT(INDIRECT(ADDRESS(2,MATCH(A26,'Нормализованная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таблица")),INDIRECT(ADDRESS(2,MATCH(B26,'Нормализованная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таблица")))</f>
        <v>12</v>
      </c>
    </row>
    <row r="27" spans="1:3" x14ac:dyDescent="0.3">
      <c r="A27" s="5" t="str">
        <f ca="1">IF(INDIRECT(ADDRESS(MATCH(Таблицы!C28,'Однопредметные наборы'!$A$2:$A$11)+1,2,,,"Однопредметные наборы"))&gt;=Параметры!$A$2,Таблицы!C28,"")</f>
        <v>Влажные салфетки</v>
      </c>
      <c r="B27" s="5" t="str">
        <f ca="1">IF(INDIRECT(ADDRESS(MATCH(Таблицы!D28,'Однопредметные наборы'!$A$2:$A$11)+1,2,,,"Однопредметные наборы"))&gt;=Параметры!$A$2,Таблицы!D28,"")</f>
        <v>Контрактубекс</v>
      </c>
      <c r="C27" s="5">
        <f ca="1">SUMPRODUCT(INDIRECT(ADDRESS(2,MATCH(A27,'Нормализованная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таблица")),INDIRECT(ADDRESS(2,MATCH(B27,'Нормализованная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таблица")))</f>
        <v>16</v>
      </c>
    </row>
    <row r="28" spans="1:3" x14ac:dyDescent="0.3">
      <c r="A28" s="5" t="str">
        <f ca="1">IF(INDIRECT(ADDRESS(MATCH(Таблицы!C29,'Однопредметные наборы'!$A$2:$A$11)+1,2,,,"Однопредметные наборы"))&gt;=Параметры!$A$2,Таблицы!C29,"")</f>
        <v>Влажные салфетки</v>
      </c>
      <c r="B28" s="5" t="str">
        <f ca="1">IF(INDIRECT(ADDRESS(MATCH(Таблицы!D29,'Однопредметные наборы'!$A$2:$A$11)+1,2,,,"Однопредметные наборы"))&gt;=Параметры!$A$2,Таблицы!D29,"")</f>
        <v>Корвалол</v>
      </c>
      <c r="C28" s="5">
        <f ca="1">SUMPRODUCT(INDIRECT(ADDRESS(2,MATCH(A28,'Нормализованная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таблица")),INDIRECT(ADDRESS(2,MATCH(B28,'Нормализованная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таблица")))</f>
        <v>5</v>
      </c>
    </row>
    <row r="29" spans="1:3" hidden="1" x14ac:dyDescent="0.3">
      <c r="A29" s="5" t="str">
        <f ca="1">IF(INDIRECT(ADDRESS(MATCH(Таблицы!C30,'Однопредметные наборы'!$A$2:$A$11)+1,2,,,"Однопредметные наборы"))&gt;=Параметры!$A$2,Таблицы!C30,"")</f>
        <v>Влажные салфетки</v>
      </c>
      <c r="B29" s="5" t="str">
        <f ca="1">IF(INDIRECT(ADDRESS(MATCH(Таблицы!D30,'Однопредметные наборы'!$A$2:$A$11)+1,2,,,"Однопредметные наборы"))&gt;=Параметры!$A$2,Таблицы!D30,"")</f>
        <v/>
      </c>
      <c r="C29" s="5" t="e">
        <f ca="1">SUMPRODUCT(INDIRECT(ADDRESS(2,MATCH(A29,'Нормализованная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таблица")),INDIRECT(ADDRESS(2,MATCH(B29,'Нормализованная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таблица")))</f>
        <v>#N/A</v>
      </c>
    </row>
    <row r="30" spans="1:3" hidden="1" x14ac:dyDescent="0.3">
      <c r="A30" s="5" t="str">
        <f ca="1">IF(INDIRECT(ADDRESS(MATCH(Таблицы!C31,'Однопредметные наборы'!$A$2:$A$11)+1,2,,,"Однопредметные наборы"))&gt;=Параметры!$A$2,Таблицы!C31,"")</f>
        <v>Влажные салфетки</v>
      </c>
      <c r="B30" s="5" t="str">
        <f ca="1">IF(INDIRECT(ADDRESS(MATCH(Таблицы!D31,'Однопредметные наборы'!$A$2:$A$11)+1,2,,,"Однопредметные наборы"))&gt;=Параметры!$A$2,Таблицы!D31,"")</f>
        <v/>
      </c>
      <c r="C30" s="5" t="e">
        <f ca="1">SUMPRODUCT(INDIRECT(ADDRESS(2,MATCH(A30,'Нормализованная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таблица")),INDIRECT(ADDRESS(2,MATCH(B30,'Нормализованная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таблица")))</f>
        <v>#N/A</v>
      </c>
    </row>
    <row r="31" spans="1:3" x14ac:dyDescent="0.3">
      <c r="A31" s="5" t="str">
        <f ca="1">IF(INDIRECT(ADDRESS(MATCH(Таблицы!C32,'Однопредметные наборы'!$A$2:$A$11)+1,2,,,"Однопредметные наборы"))&gt;=Параметры!$A$2,Таблицы!C32,"")</f>
        <v>Влажные салфетки</v>
      </c>
      <c r="B31" s="5" t="str">
        <f ca="1">IF(INDIRECT(ADDRESS(MATCH(Таблицы!D32,'Однопредметные наборы'!$A$2:$A$11)+1,2,,,"Однопредметные наборы"))&gt;=Параметры!$A$2,Таблицы!D32,"")</f>
        <v>Терафлю</v>
      </c>
      <c r="C31" s="5">
        <f ca="1">SUMPRODUCT(INDIRECT(ADDRESS(2,MATCH(A31,'Нормализованная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таблица")),INDIRECT(ADDRESS(2,MATCH(B31,'Нормализованная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таблица")))</f>
        <v>5</v>
      </c>
    </row>
    <row r="32" spans="1:3" x14ac:dyDescent="0.3">
      <c r="A32" s="5" t="str">
        <f ca="1">IF(INDIRECT(ADDRESS(MATCH(Таблицы!C33,'Однопредметные наборы'!$A$2:$A$11)+1,2,,,"Однопредметные наборы"))&gt;=Параметры!$A$2,Таблицы!C33,"")</f>
        <v>Долгит</v>
      </c>
      <c r="B32" s="5" t="str">
        <f ca="1">IF(INDIRECT(ADDRESS(MATCH(Таблицы!D33,'Однопредметные наборы'!$A$2:$A$11)+1,2,,,"Однопредметные наборы"))&gt;=Параметры!$A$2,Таблицы!D33,"")</f>
        <v>Контрактубекс</v>
      </c>
      <c r="C32" s="5">
        <f ca="1">SUMPRODUCT(INDIRECT(ADDRESS(2,MATCH(A32,'Нормализованная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таблица")),INDIRECT(ADDRESS(2,MATCH(B32,'Нормализованная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таблица")))</f>
        <v>8</v>
      </c>
    </row>
    <row r="33" spans="1:3" x14ac:dyDescent="0.3">
      <c r="A33" s="5" t="str">
        <f ca="1">IF(INDIRECT(ADDRESS(MATCH(Таблицы!C34,'Однопредметные наборы'!$A$2:$A$11)+1,2,,,"Однопредметные наборы"))&gt;=Параметры!$A$2,Таблицы!C34,"")</f>
        <v>Долгит</v>
      </c>
      <c r="B33" s="5" t="str">
        <f ca="1">IF(INDIRECT(ADDRESS(MATCH(Таблицы!D34,'Однопредметные наборы'!$A$2:$A$11)+1,2,,,"Однопредметные наборы"))&gt;=Параметры!$A$2,Таблицы!D34,"")</f>
        <v>Корвалол</v>
      </c>
      <c r="C33" s="5">
        <f ca="1">SUMPRODUCT(INDIRECT(ADDRESS(2,MATCH(A33,'Нормализованная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таблица")),INDIRECT(ADDRESS(2,MATCH(B33,'Нормализованная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таблица")))</f>
        <v>5</v>
      </c>
    </row>
    <row r="34" spans="1:3" hidden="1" x14ac:dyDescent="0.3">
      <c r="A34" s="5" t="str">
        <f ca="1">IF(INDIRECT(ADDRESS(MATCH(Таблицы!C35,'Однопредметные наборы'!$A$2:$A$11)+1,2,,,"Однопредметные наборы"))&gt;=Параметры!$A$2,Таблицы!C35,"")</f>
        <v>Долгит</v>
      </c>
      <c r="B34" s="5" t="str">
        <f ca="1">IF(INDIRECT(ADDRESS(MATCH(Таблицы!D35,'Однопредметные наборы'!$A$2:$A$11)+1,2,,,"Однопредметные наборы"))&gt;=Параметры!$A$2,Таблицы!D35,"")</f>
        <v/>
      </c>
      <c r="C34" s="5" t="e">
        <f ca="1">SUMPRODUCT(INDIRECT(ADDRESS(2,MATCH(A34,'Нормализованная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таблица")),INDIRECT(ADDRESS(2,MATCH(B34,'Нормализованная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таблица")))</f>
        <v>#N/A</v>
      </c>
    </row>
    <row r="35" spans="1:3" hidden="1" x14ac:dyDescent="0.3">
      <c r="A35" s="5" t="str">
        <f ca="1">IF(INDIRECT(ADDRESS(MATCH(Таблицы!C36,'Однопредметные наборы'!$A$2:$A$11)+1,2,,,"Однопредметные наборы"))&gt;=Параметры!$A$2,Таблицы!C36,"")</f>
        <v>Долгит</v>
      </c>
      <c r="B35" s="5" t="str">
        <f ca="1">IF(INDIRECT(ADDRESS(MATCH(Таблицы!D36,'Однопредметные наборы'!$A$2:$A$11)+1,2,,,"Однопредметные наборы"))&gt;=Параметры!$A$2,Таблицы!D36,"")</f>
        <v/>
      </c>
      <c r="C35" s="5" t="e">
        <f ca="1">SUMPRODUCT(INDIRECT(ADDRESS(2,MATCH(A35,'Нормализованная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таблица")),INDIRECT(ADDRESS(2,MATCH(B35,'Нормализованная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таблица")))</f>
        <v>#N/A</v>
      </c>
    </row>
    <row r="36" spans="1:3" x14ac:dyDescent="0.3">
      <c r="A36" s="5" t="str">
        <f ca="1">IF(INDIRECT(ADDRESS(MATCH(Таблицы!C37,'Однопредметные наборы'!$A$2:$A$11)+1,2,,,"Однопредметные наборы"))&gt;=Параметры!$A$2,Таблицы!C37,"")</f>
        <v>Долгит</v>
      </c>
      <c r="B36" s="5" t="str">
        <f ca="1">IF(INDIRECT(ADDRESS(MATCH(Таблицы!D37,'Однопредметные наборы'!$A$2:$A$11)+1,2,,,"Однопредметные наборы"))&gt;=Параметры!$A$2,Таблицы!D37,"")</f>
        <v>Терафлю</v>
      </c>
      <c r="C36" s="5">
        <f ca="1">SUMPRODUCT(INDIRECT(ADDRESS(2,MATCH(A36,'Нормализованная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таблица")),INDIRECT(ADDRESS(2,MATCH(B36,'Нормализованная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таблица")))</f>
        <v>5</v>
      </c>
    </row>
    <row r="37" spans="1:3" x14ac:dyDescent="0.3">
      <c r="A37" s="5" t="str">
        <f ca="1">IF(INDIRECT(ADDRESS(MATCH(Таблицы!C38,'Однопредметные наборы'!$A$2:$A$11)+1,2,,,"Однопредметные наборы"))&gt;=Параметры!$A$2,Таблицы!C38,"")</f>
        <v>Контрактубекс</v>
      </c>
      <c r="B37" s="5" t="str">
        <f ca="1">IF(INDIRECT(ADDRESS(MATCH(Таблицы!D38,'Однопредметные наборы'!$A$2:$A$11)+1,2,,,"Однопредметные наборы"))&gt;=Параметры!$A$2,Таблицы!D38,"")</f>
        <v>Корвалол</v>
      </c>
      <c r="C37" s="5">
        <f ca="1">SUMPRODUCT(INDIRECT(ADDRESS(2,MATCH(A37,'Нормализованная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таблица")),INDIRECT(ADDRESS(2,MATCH(B37,'Нормализованная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таблица")))</f>
        <v>5</v>
      </c>
    </row>
    <row r="38" spans="1:3" hidden="1" x14ac:dyDescent="0.3">
      <c r="A38" s="5" t="str">
        <f ca="1">IF(INDIRECT(ADDRESS(MATCH(Таблицы!C39,'Однопредметные наборы'!$A$2:$A$11)+1,2,,,"Однопредметные наборы"))&gt;=Параметры!$A$2,Таблицы!C39,"")</f>
        <v>Контрактубекс</v>
      </c>
      <c r="B38" s="5" t="str">
        <f ca="1">IF(INDIRECT(ADDRESS(MATCH(Таблицы!D39,'Однопредметные наборы'!$A$2:$A$11)+1,2,,,"Однопредметные наборы"))&gt;=Параметры!$A$2,Таблицы!D39,"")</f>
        <v/>
      </c>
      <c r="C38" s="5" t="e">
        <f ca="1">SUMPRODUCT(INDIRECT(ADDRESS(2,MATCH(A38,'Нормализованная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таблица")),INDIRECT(ADDRESS(2,MATCH(B38,'Нормализованная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таблица")))</f>
        <v>#N/A</v>
      </c>
    </row>
    <row r="39" spans="1:3" hidden="1" x14ac:dyDescent="0.3">
      <c r="A39" s="5" t="str">
        <f ca="1">IF(INDIRECT(ADDRESS(MATCH(Таблицы!C40,'Однопредметные наборы'!$A$2:$A$11)+1,2,,,"Однопредметные наборы"))&gt;=Параметры!$A$2,Таблицы!C40,"")</f>
        <v>Контрактубекс</v>
      </c>
      <c r="B39" s="5" t="str">
        <f ca="1">IF(INDIRECT(ADDRESS(MATCH(Таблицы!D40,'Однопредметные наборы'!$A$2:$A$11)+1,2,,,"Однопредметные наборы"))&gt;=Параметры!$A$2,Таблицы!D40,"")</f>
        <v/>
      </c>
      <c r="C39" s="5" t="e">
        <f ca="1">SUMPRODUCT(INDIRECT(ADDRESS(2,MATCH(A39,'Нормализованная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таблица")),INDIRECT(ADDRESS(2,MATCH(B39,'Нормализованная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таблица")))</f>
        <v>#N/A</v>
      </c>
    </row>
    <row r="40" spans="1:3" x14ac:dyDescent="0.3">
      <c r="A40" s="5" t="str">
        <f ca="1">IF(INDIRECT(ADDRESS(MATCH(Таблицы!C41,'Однопредметные наборы'!$A$2:$A$11)+1,2,,,"Однопредметные наборы"))&gt;=Параметры!$A$2,Таблицы!C41,"")</f>
        <v>Контрактубекс</v>
      </c>
      <c r="B40" s="5" t="str">
        <f ca="1">IF(INDIRECT(ADDRESS(MATCH(Таблицы!D41,'Однопредметные наборы'!$A$2:$A$11)+1,2,,,"Однопредметные наборы"))&gt;=Параметры!$A$2,Таблицы!D41,"")</f>
        <v>Терафлю</v>
      </c>
      <c r="C40" s="5">
        <f ca="1">SUMPRODUCT(INDIRECT(ADDRESS(2,MATCH(A40,'Нормализованная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таблица")),INDIRECT(ADDRESS(2,MATCH(B40,'Нормализованная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таблица")))</f>
        <v>3</v>
      </c>
    </row>
    <row r="41" spans="1:3" hidden="1" x14ac:dyDescent="0.3">
      <c r="A41" s="5" t="str">
        <f ca="1">IF(INDIRECT(ADDRESS(MATCH(Таблицы!C42,'Однопредметные наборы'!$A$2:$A$11)+1,2,,,"Однопредметные наборы"))&gt;=Параметры!$A$2,Таблицы!C42,"")</f>
        <v>Корвалол</v>
      </c>
      <c r="B41" s="5" t="str">
        <f ca="1">IF(INDIRECT(ADDRESS(MATCH(Таблицы!D42,'Однопредметные наборы'!$A$2:$A$11)+1,2,,,"Однопредметные наборы"))&gt;=Параметры!$A$2,Таблицы!D42,"")</f>
        <v/>
      </c>
      <c r="C41" s="5" t="e">
        <f ca="1">SUMPRODUCT(INDIRECT(ADDRESS(2,MATCH(A41,'Нормализованная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таблица")),INDIRECT(ADDRESS(2,MATCH(B41,'Нормализованная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таблица")))</f>
        <v>#N/A</v>
      </c>
    </row>
    <row r="42" spans="1:3" hidden="1" x14ac:dyDescent="0.3">
      <c r="A42" s="5" t="str">
        <f ca="1">IF(INDIRECT(ADDRESS(MATCH(Таблицы!C43,'Однопредметные наборы'!$A$2:$A$11)+1,2,,,"Однопредметные наборы"))&gt;=Параметры!$A$2,Таблицы!C43,"")</f>
        <v>Корвалол</v>
      </c>
      <c r="B42" s="5" t="str">
        <f ca="1">IF(INDIRECT(ADDRESS(MATCH(Таблицы!D43,'Однопредметные наборы'!$A$2:$A$11)+1,2,,,"Однопредметные наборы"))&gt;=Параметры!$A$2,Таблицы!D43,"")</f>
        <v/>
      </c>
      <c r="C42" s="5" t="e">
        <f ca="1">SUMPRODUCT(INDIRECT(ADDRESS(2,MATCH(A42,'Нормализованная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таблица")),INDIRECT(ADDRESS(2,MATCH(B42,'Нормализованная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таблица")))</f>
        <v>#N/A</v>
      </c>
    </row>
    <row r="43" spans="1:3" x14ac:dyDescent="0.3">
      <c r="A43" s="5" t="str">
        <f ca="1">IF(INDIRECT(ADDRESS(MATCH(Таблицы!C44,'Однопредметные наборы'!$A$2:$A$11)+1,2,,,"Однопредметные наборы"))&gt;=Параметры!$A$2,Таблицы!C44,"")</f>
        <v>Корвалол</v>
      </c>
      <c r="B43" s="5" t="str">
        <f ca="1">IF(INDIRECT(ADDRESS(MATCH(Таблицы!D44,'Однопредметные наборы'!$A$2:$A$11)+1,2,,,"Однопредметные наборы"))&gt;=Параметры!$A$2,Таблицы!D44,"")</f>
        <v>Терафлю</v>
      </c>
      <c r="C43" s="5">
        <f ca="1">SUMPRODUCT(INDIRECT(ADDRESS(2,MATCH(A43,'Нормализованная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таблица")),INDIRECT(ADDRESS(2,MATCH(B43,'Нормализованная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таблица")))</f>
        <v>2</v>
      </c>
    </row>
    <row r="44" spans="1:3" hidden="1" x14ac:dyDescent="0.3">
      <c r="A44" s="5" t="str">
        <f ca="1">IF(INDIRECT(ADDRESS(MATCH(Таблицы!C45,'Однопредметные наборы'!$A$2:$A$11)+1,2,,,"Однопредметные наборы"))&gt;=Параметры!$A$2,Таблицы!C45,"")</f>
        <v/>
      </c>
      <c r="B44" s="5" t="str">
        <f ca="1">IF(INDIRECT(ADDRESS(MATCH(Таблицы!D45,'Однопредметные наборы'!$A$2:$A$11)+1,2,,,"Однопредметные наборы"))&gt;=Параметры!$A$2,Таблицы!D45,"")</f>
        <v/>
      </c>
      <c r="C44" s="5" t="e">
        <f ca="1">SUMPRODUCT(INDIRECT(ADDRESS(2,MATCH(A44,'Нормализованная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таблица")),INDIRECT(ADDRESS(2,MATCH(B44,'Нормализованная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таблица")))</f>
        <v>#N/A</v>
      </c>
    </row>
    <row r="45" spans="1:3" hidden="1" x14ac:dyDescent="0.3">
      <c r="A45" s="5" t="str">
        <f ca="1">IF(INDIRECT(ADDRESS(MATCH(Таблицы!C46,'Однопредметные наборы'!$A$2:$A$11)+1,2,,,"Однопредметные наборы"))&gt;=Параметры!$A$2,Таблицы!C46,"")</f>
        <v/>
      </c>
      <c r="B45" s="5" t="str">
        <f ca="1">IF(INDIRECT(ADDRESS(MATCH(Таблицы!D46,'Однопредметные наборы'!$A$2:$A$11)+1,2,,,"Однопредметные наборы"))&gt;=Параметры!$A$2,Таблицы!D46,"")</f>
        <v>Терафлю</v>
      </c>
      <c r="C45" s="5" t="e">
        <f ca="1">SUMPRODUCT(INDIRECT(ADDRESS(2,MATCH(A45,'Нормализованная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таблица")),INDIRECT(ADDRESS(2,MATCH(B45,'Нормализованная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таблица")))</f>
        <v>#N/A</v>
      </c>
    </row>
    <row r="46" spans="1:3" hidden="1" x14ac:dyDescent="0.3">
      <c r="A46" s="5" t="str">
        <f ca="1">IF(INDIRECT(ADDRESS(MATCH(Таблицы!C47,'Однопредметные наборы'!$A$2:$A$11)+1,2,,,"Однопредметные наборы"))&gt;=Параметры!$A$2,Таблицы!C47,"")</f>
        <v/>
      </c>
      <c r="B46" s="5" t="str">
        <f ca="1">IF(INDIRECT(ADDRESS(MATCH(Таблицы!D47,'Однопредметные наборы'!$A$2:$A$11)+1,2,,,"Однопредметные наборы"))&gt;=Параметры!$A$2,Таблицы!D47,"")</f>
        <v>Терафлю</v>
      </c>
      <c r="C46" s="5" t="e">
        <f ca="1">SUMPRODUCT(INDIRECT(ADDRESS(2,MATCH(A46,'Нормализованная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таблица")),INDIRECT(ADDRESS(2,MATCH(B46,'Нормализованная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таблица")))</f>
        <v>#N/A</v>
      </c>
    </row>
  </sheetData>
  <autoFilter ref="A1:C46">
    <filterColumn colId="2">
      <filters>
        <filter val="12"/>
        <filter val="13"/>
        <filter val="14"/>
        <filter val="16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4233026F-1983-463C-97DD-A2F950C0EC41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C2:C46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"/>
  <sheetViews>
    <sheetView topLeftCell="C1" workbookViewId="0">
      <selection activeCell="U15" sqref="U15"/>
    </sheetView>
  </sheetViews>
  <sheetFormatPr defaultRowHeight="14.4" x14ac:dyDescent="0.3"/>
  <cols>
    <col min="1" max="3" width="17.44140625" bestFit="1" customWidth="1"/>
    <col min="4" max="4" width="22.109375" bestFit="1" customWidth="1"/>
    <col min="5" max="5" width="20.77734375" style="19" customWidth="1"/>
    <col min="9" max="14" width="8.33203125" customWidth="1"/>
  </cols>
  <sheetData>
    <row r="1" spans="1:4" x14ac:dyDescent="0.3">
      <c r="A1" s="13" t="s">
        <v>13</v>
      </c>
      <c r="B1" s="13" t="s">
        <v>14</v>
      </c>
      <c r="C1" s="13" t="s">
        <v>15</v>
      </c>
      <c r="D1" s="13" t="s">
        <v>12</v>
      </c>
    </row>
    <row r="2" spans="1:4" x14ac:dyDescent="0.3">
      <c r="A2" t="str">
        <f ca="1">IF(INDIRECT(ADDRESS(Таблицы!$K3-1,3,,,"Двухпредметные наборы"))&gt;=Параметры!$A$2,Таблицы!H3,"")</f>
        <v>Анальгин</v>
      </c>
      <c r="B2" t="str">
        <f ca="1">IF(INDIRECT(ADDRESS(Таблицы!$K3-1,3,,,"Двухпредметные наборы"))&gt;=Параметры!$A$2,Таблицы!I3,"")</f>
        <v>Баралгин</v>
      </c>
      <c r="C2" t="str">
        <f ca="1">IF(INDIRECT(ADDRESS(MATCH(Таблицы!J3,'Однопредметные наборы'!$A$2:$A$11)+1,2,,,"Однопредметные наборы"))&gt;=Параметры!$A$2,Таблицы!J3,"")</f>
        <v>Валидол</v>
      </c>
      <c r="D2" s="5">
        <f ca="1">SUMPRODUCT(INDIRECT(ADDRESS(2,MATCH(A2,'Нормализованная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таблица")))</f>
        <v>6</v>
      </c>
    </row>
    <row r="3" spans="1:4" x14ac:dyDescent="0.3">
      <c r="A3" t="str">
        <f ca="1">IF(INDIRECT(ADDRESS(Таблицы!$K4-1,3,,,"Двухпредметные наборы"))&gt;=Параметры!$A$2,Таблицы!H4,"")</f>
        <v>Анальгин</v>
      </c>
      <c r="B3" t="str">
        <f ca="1">IF(INDIRECT(ADDRESS(Таблицы!$K4-1,3,,,"Двухпредметные наборы"))&gt;=Параметры!$A$2,Таблицы!I4,"")</f>
        <v>Баралгин</v>
      </c>
      <c r="C3" t="str">
        <f ca="1">IF(INDIRECT(ADDRESS(MATCH(Таблицы!J4,'Однопредметные наборы'!$A$2:$A$11)+1,2,,,"Однопредметные наборы"))&gt;=Параметры!$A$2,Таблицы!J4,"")</f>
        <v>Влажные салфетки</v>
      </c>
      <c r="D3" s="5">
        <f ca="1">SUMPRODUCT(INDIRECT(ADDRESS(2,MATCH(A3,'Нормализованная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таблица")))</f>
        <v>6</v>
      </c>
    </row>
    <row r="4" spans="1:4" x14ac:dyDescent="0.3">
      <c r="A4" t="str">
        <f ca="1">IF(INDIRECT(ADDRESS(Таблицы!$K5-1,3,,,"Двухпредметные наборы"))&gt;=Параметры!$A$2,Таблицы!H5,"")</f>
        <v>Анальгин</v>
      </c>
      <c r="B4" t="str">
        <f ca="1">IF(INDIRECT(ADDRESS(Таблицы!$K5-1,3,,,"Двухпредметные наборы"))&gt;=Параметры!$A$2,Таблицы!I5,"")</f>
        <v>Баралгин</v>
      </c>
      <c r="C4" t="str">
        <f ca="1">IF(INDIRECT(ADDRESS(MATCH(Таблицы!J5,'Однопредметные наборы'!$A$2:$A$11)+1,2,,,"Однопредметные наборы"))&gt;=Параметры!$A$2,Таблицы!J5,"")</f>
        <v>Долгит</v>
      </c>
      <c r="D4" s="5">
        <f ca="1">SUMPRODUCT(INDIRECT(ADDRESS(2,MATCH(A4,'Нормализованная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таблица")))</f>
        <v>3</v>
      </c>
    </row>
    <row r="5" spans="1:4" x14ac:dyDescent="0.3">
      <c r="A5" t="str">
        <f ca="1">IF(INDIRECT(ADDRESS(Таблицы!$K6-1,3,,,"Двухпредметные наборы"))&gt;=Параметры!$A$2,Таблицы!H6,"")</f>
        <v>Анальгин</v>
      </c>
      <c r="B5" t="str">
        <f ca="1">IF(INDIRECT(ADDRESS(Таблицы!$K6-1,3,,,"Двухпредметные наборы"))&gt;=Параметры!$A$2,Таблицы!I6,"")</f>
        <v>Баралгин</v>
      </c>
      <c r="C5" t="str">
        <f ca="1">IF(INDIRECT(ADDRESS(MATCH(Таблицы!J6,'Однопредметные наборы'!$A$2:$A$11)+1,2,,,"Однопредметные наборы"))&gt;=Параметры!$A$2,Таблицы!J6,"")</f>
        <v>Контрактубекс</v>
      </c>
      <c r="D5" s="5">
        <f ca="1">SUMPRODUCT(INDIRECT(ADDRESS(2,MATCH(A5,'Нормализованная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таблица")))</f>
        <v>6</v>
      </c>
    </row>
    <row r="6" spans="1:4" x14ac:dyDescent="0.3">
      <c r="A6" t="str">
        <f ca="1">IF(INDIRECT(ADDRESS(Таблицы!$K7-1,3,,,"Двухпредметные наборы"))&gt;=Параметры!$A$2,Таблицы!H7,"")</f>
        <v>Анальгин</v>
      </c>
      <c r="B6" t="str">
        <f ca="1">IF(INDIRECT(ADDRESS(Таблицы!$K7-1,3,,,"Двухпредметные наборы"))&gt;=Параметры!$A$2,Таблицы!I7,"")</f>
        <v>Баралгин</v>
      </c>
      <c r="C6" t="str">
        <f ca="1">IF(INDIRECT(ADDRESS(MATCH(Таблицы!J7,'Однопредметные наборы'!$A$2:$A$11)+1,2,,,"Однопредметные наборы"))&gt;=Параметры!$A$2,Таблицы!J7,"")</f>
        <v>Корвалол</v>
      </c>
      <c r="D6" s="5">
        <f ca="1">SUMPRODUCT(INDIRECT(ADDRESS(2,MATCH(A6,'Нормализованная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таблица")))</f>
        <v>3</v>
      </c>
    </row>
    <row r="7" spans="1:4" hidden="1" x14ac:dyDescent="0.3">
      <c r="A7" t="str">
        <f ca="1">IF(INDIRECT(ADDRESS(Таблицы!$K8-1,3,,,"Двухпредметные наборы"))&gt;=Параметры!$A$2,Таблицы!H8,"")</f>
        <v>Анальгин</v>
      </c>
      <c r="B7" t="str">
        <f ca="1">IF(INDIRECT(ADDRESS(Таблицы!$K8-1,3,,,"Двухпредметные наборы"))&gt;=Параметры!$A$2,Таблицы!I8,"")</f>
        <v>Баралгин</v>
      </c>
      <c r="C7" t="str">
        <f ca="1">IF(INDIRECT(ADDRESS(MATCH(Таблицы!J8,'Однопредметные наборы'!$A$2:$A$11)+1,2,,,"Однопредметные наборы"))&gt;=Параметры!$A$2,Таблицы!J8,"")</f>
        <v/>
      </c>
      <c r="D7" s="5" t="e">
        <f ca="1">SUMPRODUCT(INDIRECT(ADDRESS(2,MATCH(A7,'Нормализованная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таблица")))</f>
        <v>#N/A</v>
      </c>
    </row>
    <row r="8" spans="1:4" hidden="1" x14ac:dyDescent="0.3">
      <c r="A8" t="str">
        <f ca="1">IF(INDIRECT(ADDRESS(Таблицы!$K9-1,3,,,"Двухпредметные наборы"))&gt;=Параметры!$A$2,Таблицы!H9,"")</f>
        <v>Анальгин</v>
      </c>
      <c r="B8" t="str">
        <f ca="1">IF(INDIRECT(ADDRESS(Таблицы!$K9-1,3,,,"Двухпредметные наборы"))&gt;=Параметры!$A$2,Таблицы!I9,"")</f>
        <v>Баралгин</v>
      </c>
      <c r="C8" t="str">
        <f ca="1">IF(INDIRECT(ADDRESS(MATCH(Таблицы!J9,'Однопредметные наборы'!$A$2:$A$11)+1,2,,,"Однопредметные наборы"))&gt;=Параметры!$A$2,Таблицы!J9,"")</f>
        <v/>
      </c>
      <c r="D8" s="5" t="e">
        <f ca="1">SUMPRODUCT(INDIRECT(ADDRESS(2,MATCH(A8,'Нормализованная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таблица")))</f>
        <v>#N/A</v>
      </c>
    </row>
    <row r="9" spans="1:4" x14ac:dyDescent="0.3">
      <c r="A9" t="str">
        <f ca="1">IF(INDIRECT(ADDRESS(Таблицы!$K10-1,3,,,"Двухпредметные наборы"))&gt;=Параметры!$A$2,Таблицы!H10,"")</f>
        <v>Анальгин</v>
      </c>
      <c r="B9" t="str">
        <f ca="1">IF(INDIRECT(ADDRESS(Таблицы!$K10-1,3,,,"Двухпредметные наборы"))&gt;=Параметры!$A$2,Таблицы!I10,"")</f>
        <v>Баралгин</v>
      </c>
      <c r="C9" t="str">
        <f ca="1">IF(INDIRECT(ADDRESS(MATCH(Таблицы!J10,'Однопредметные наборы'!$A$2:$A$11)+1,2,,,"Однопредметные наборы"))&gt;=Параметры!$A$2,Таблицы!J10,"")</f>
        <v>Терафлю</v>
      </c>
      <c r="D9" s="5">
        <f ca="1">SUMPRODUCT(INDIRECT(ADDRESS(2,MATCH(A9,'Нормализованная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таблица")))</f>
        <v>2</v>
      </c>
    </row>
    <row r="10" spans="1:4" x14ac:dyDescent="0.3">
      <c r="A10" t="str">
        <f ca="1">IF(INDIRECT(ADDRESS(Таблицы!$K11-1,3,,,"Двухпредметные наборы"))&gt;=Параметры!$A$2,Таблицы!H11,"")</f>
        <v>Анальгин</v>
      </c>
      <c r="B10" t="str">
        <f ca="1">IF(INDIRECT(ADDRESS(Таблицы!$K11-1,3,,,"Двухпредметные наборы"))&gt;=Параметры!$A$2,Таблицы!I11,"")</f>
        <v>Валидол</v>
      </c>
      <c r="C10" t="str">
        <f ca="1">IF(INDIRECT(ADDRESS(MATCH(Таблицы!J11,'Однопредметные наборы'!$A$2:$A$11)+1,2,,,"Однопредметные наборы"))&gt;=Параметры!$A$2,Таблицы!J11,"")</f>
        <v>Влажные салфетки</v>
      </c>
      <c r="D10" s="5">
        <f ca="1">SUMPRODUCT(INDIRECT(ADDRESS(2,MATCH(A10,'Нормализованная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таблица")))</f>
        <v>6</v>
      </c>
    </row>
    <row r="11" spans="1:4" x14ac:dyDescent="0.3">
      <c r="A11" t="str">
        <f ca="1">IF(INDIRECT(ADDRESS(Таблицы!$K12-1,3,,,"Двухпредметные наборы"))&gt;=Параметры!$A$2,Таблицы!H12,"")</f>
        <v>Анальгин</v>
      </c>
      <c r="B11" t="str">
        <f ca="1">IF(INDIRECT(ADDRESS(Таблицы!$K12-1,3,,,"Двухпредметные наборы"))&gt;=Параметры!$A$2,Таблицы!I12,"")</f>
        <v>Валидол</v>
      </c>
      <c r="C11" t="str">
        <f ca="1">IF(INDIRECT(ADDRESS(MATCH(Таблицы!J12,'Однопредметные наборы'!$A$2:$A$11)+1,2,,,"Однопредметные наборы"))&gt;=Параметры!$A$2,Таблицы!J12,"")</f>
        <v>Долгит</v>
      </c>
      <c r="D11" s="5">
        <f ca="1">SUMPRODUCT(INDIRECT(ADDRESS(2,MATCH(A11,'Нормализованная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таблица")))</f>
        <v>3</v>
      </c>
    </row>
    <row r="12" spans="1:4" x14ac:dyDescent="0.3">
      <c r="A12" t="str">
        <f ca="1">IF(INDIRECT(ADDRESS(Таблицы!$K13-1,3,,,"Двухпредметные наборы"))&gt;=Параметры!$A$2,Таблицы!H13,"")</f>
        <v>Анальгин</v>
      </c>
      <c r="B12" t="str">
        <f ca="1">IF(INDIRECT(ADDRESS(Таблицы!$K13-1,3,,,"Двухпредметные наборы"))&gt;=Параметры!$A$2,Таблицы!I13,"")</f>
        <v>Валидол</v>
      </c>
      <c r="C12" t="str">
        <f ca="1">IF(INDIRECT(ADDRESS(MATCH(Таблицы!J13,'Однопредметные наборы'!$A$2:$A$11)+1,2,,,"Однопредметные наборы"))&gt;=Параметры!$A$2,Таблицы!J13,"")</f>
        <v>Контрактубекс</v>
      </c>
      <c r="D12" s="5">
        <f ca="1">SUMPRODUCT(INDIRECT(ADDRESS(2,MATCH(A12,'Нормализованная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таблица")),INDIRECT(ADDRESS(2,MATCH(B12,'Нормализованная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таблица")),INDIRECT(ADDRESS(2,MATCH(C12,'Нормализованная таблица'!$B$1:$K$1)+1,,,"Нормализованная таблица")):INDIRECT(ADDRESS(31,MATCH(C12,'Нормализованная таблица'!$B$1:$K$1)+1,,,"Нормализованная таблица")))</f>
        <v>6</v>
      </c>
    </row>
    <row r="13" spans="1:4" x14ac:dyDescent="0.3">
      <c r="A13" t="str">
        <f ca="1">IF(INDIRECT(ADDRESS(Таблицы!$K14-1,3,,,"Двухпредметные наборы"))&gt;=Параметры!$A$2,Таблицы!H14,"")</f>
        <v>Анальгин</v>
      </c>
      <c r="B13" t="str">
        <f ca="1">IF(INDIRECT(ADDRESS(Таблицы!$K14-1,3,,,"Двухпредметные наборы"))&gt;=Параметры!$A$2,Таблицы!I14,"")</f>
        <v>Валидол</v>
      </c>
      <c r="C13" t="str">
        <f ca="1">IF(INDIRECT(ADDRESS(MATCH(Таблицы!J14,'Однопредметные наборы'!$A$2:$A$11)+1,2,,,"Однопредметные наборы"))&gt;=Параметры!$A$2,Таблицы!J14,"")</f>
        <v>Корвалол</v>
      </c>
      <c r="D13" s="5">
        <f ca="1">SUMPRODUCT(INDIRECT(ADDRESS(2,MATCH(A13,'Нормализованная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таблица")),INDIRECT(ADDRESS(2,MATCH(B13,'Нормализованная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таблица")),INDIRECT(ADDRESS(2,MATCH(C13,'Нормализованная таблица'!$B$1:$K$1)+1,,,"Нормализованная таблица")):INDIRECT(ADDRESS(31,MATCH(C13,'Нормализованная таблица'!$B$1:$K$1)+1,,,"Нормализованная таблица")))</f>
        <v>3</v>
      </c>
    </row>
    <row r="14" spans="1:4" hidden="1" x14ac:dyDescent="0.3">
      <c r="A14" t="str">
        <f ca="1">IF(INDIRECT(ADDRESS(Таблицы!$K15-1,3,,,"Двухпредметные наборы"))&gt;=Параметры!$A$2,Таблицы!H15,"")</f>
        <v>Анальгин</v>
      </c>
      <c r="B14" t="str">
        <f ca="1">IF(INDIRECT(ADDRESS(Таблицы!$K15-1,3,,,"Двухпредметные наборы"))&gt;=Параметры!$A$2,Таблицы!I15,"")</f>
        <v>Валидол</v>
      </c>
      <c r="C14" t="str">
        <f ca="1">IF(INDIRECT(ADDRESS(MATCH(Таблицы!J15,'Однопредметные наборы'!$A$2:$A$11)+1,2,,,"Однопредметные наборы"))&gt;=Параметры!$A$2,Таблицы!J15,"")</f>
        <v/>
      </c>
      <c r="D14" s="5" t="e">
        <f ca="1">SUMPRODUCT(INDIRECT(ADDRESS(2,MATCH(A14,'Нормализованная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таблица")),INDIRECT(ADDRESS(2,MATCH(B14,'Нормализованная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таблица")),INDIRECT(ADDRESS(2,MATCH(C14,'Нормализованная таблица'!$B$1:$K$1)+1,,,"Нормализованная таблица")):INDIRECT(ADDRESS(31,MATCH(C14,'Нормализованная таблица'!$B$1:$K$1)+1,,,"Нормализованная таблица")))</f>
        <v>#N/A</v>
      </c>
    </row>
    <row r="15" spans="1:4" hidden="1" x14ac:dyDescent="0.3">
      <c r="A15" t="str">
        <f ca="1">IF(INDIRECT(ADDRESS(Таблицы!$K16-1,3,,,"Двухпредметные наборы"))&gt;=Параметры!$A$2,Таблицы!H16,"")</f>
        <v>Анальгин</v>
      </c>
      <c r="B15" t="str">
        <f ca="1">IF(INDIRECT(ADDRESS(Таблицы!$K16-1,3,,,"Двухпредметные наборы"))&gt;=Параметры!$A$2,Таблицы!I16,"")</f>
        <v>Валидол</v>
      </c>
      <c r="C15" t="str">
        <f ca="1">IF(INDIRECT(ADDRESS(MATCH(Таблицы!J16,'Однопредметные наборы'!$A$2:$A$11)+1,2,,,"Однопредметные наборы"))&gt;=Параметры!$A$2,Таблицы!J16,"")</f>
        <v/>
      </c>
      <c r="D15" s="5" t="e">
        <f ca="1">SUMPRODUCT(INDIRECT(ADDRESS(2,MATCH(A15,'Нормализованная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таблица")),INDIRECT(ADDRESS(2,MATCH(B15,'Нормализованная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таблица")),INDIRECT(ADDRESS(2,MATCH(C15,'Нормализованная таблица'!$B$1:$K$1)+1,,,"Нормализованная таблица")):INDIRECT(ADDRESS(31,MATCH(C15,'Нормализованная таблица'!$B$1:$K$1)+1,,,"Нормализованная таблица")))</f>
        <v>#N/A</v>
      </c>
    </row>
    <row r="16" spans="1:4" x14ac:dyDescent="0.3">
      <c r="A16" t="str">
        <f ca="1">IF(INDIRECT(ADDRESS(Таблицы!$K17-1,3,,,"Двухпредметные наборы"))&gt;=Параметры!$A$2,Таблицы!H17,"")</f>
        <v>Анальгин</v>
      </c>
      <c r="B16" t="str">
        <f ca="1">IF(INDIRECT(ADDRESS(Таблицы!$K17-1,3,,,"Двухпредметные наборы"))&gt;=Параметры!$A$2,Таблицы!I17,"")</f>
        <v>Валидол</v>
      </c>
      <c r="C16" t="str">
        <f ca="1">IF(INDIRECT(ADDRESS(MATCH(Таблицы!J17,'Однопредметные наборы'!$A$2:$A$11)+1,2,,,"Однопредметные наборы"))&gt;=Параметры!$A$2,Таблицы!J17,"")</f>
        <v>Терафлю</v>
      </c>
      <c r="D16" s="5">
        <f ca="1">SUMPRODUCT(INDIRECT(ADDRESS(2,MATCH(A16,'Нормализованная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таблица")),INDIRECT(ADDRESS(2,MATCH(B16,'Нормализованная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таблица")),INDIRECT(ADDRESS(2,MATCH(C16,'Нормализованная таблица'!$B$1:$K$1)+1,,,"Нормализованная таблица")):INDIRECT(ADDRESS(31,MATCH(C16,'Нормализованная таблица'!$B$1:$K$1)+1,,,"Нормализованная таблица")))</f>
        <v>2</v>
      </c>
    </row>
    <row r="17" spans="1:4" x14ac:dyDescent="0.3">
      <c r="A17" t="str">
        <f ca="1">IF(INDIRECT(ADDRESS(Таблицы!$K18-1,3,,,"Двухпредметные наборы"))&gt;=Параметры!$A$2,Таблицы!H18,"")</f>
        <v>Анальгин</v>
      </c>
      <c r="B17" t="str">
        <f ca="1">IF(INDIRECT(ADDRESS(Таблицы!$K18-1,3,,,"Двухпредметные наборы"))&gt;=Параметры!$A$2,Таблицы!I18,"")</f>
        <v>Влажные салфетки</v>
      </c>
      <c r="C17" t="str">
        <f ca="1">IF(INDIRECT(ADDRESS(MATCH(Таблицы!J18,'Однопредметные наборы'!$A$2:$A$11)+1,2,,,"Однопредметные наборы"))&gt;=Параметры!$A$2,Таблицы!J18,"")</f>
        <v>Долгит</v>
      </c>
      <c r="D17" s="5">
        <f ca="1">SUMPRODUCT(INDIRECT(ADDRESS(2,MATCH(A17,'Нормализованная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таблица")),INDIRECT(ADDRESS(2,MATCH(B17,'Нормализованная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таблица")),INDIRECT(ADDRESS(2,MATCH(C17,'Нормализованная таблица'!$B$1:$K$1)+1,,,"Нормализованная таблица")):INDIRECT(ADDRESS(31,MATCH(C17,'Нормализованная таблица'!$B$1:$K$1)+1,,,"Нормализованная таблица")))</f>
        <v>4</v>
      </c>
    </row>
    <row r="18" spans="1:4" x14ac:dyDescent="0.3">
      <c r="A18" t="str">
        <f ca="1">IF(INDIRECT(ADDRESS(Таблицы!$K19-1,3,,,"Двухпредметные наборы"))&gt;=Параметры!$A$2,Таблицы!H19,"")</f>
        <v>Анальгин</v>
      </c>
      <c r="B18" t="str">
        <f ca="1">IF(INDIRECT(ADDRESS(Таблицы!$K19-1,3,,,"Двухпредметные наборы"))&gt;=Параметры!$A$2,Таблицы!I19,"")</f>
        <v>Влажные салфетки</v>
      </c>
      <c r="C18" t="str">
        <f ca="1">IF(INDIRECT(ADDRESS(MATCH(Таблицы!J19,'Однопредметные наборы'!$A$2:$A$11)+1,2,,,"Однопредметные наборы"))&gt;=Параметры!$A$2,Таблицы!J19,"")</f>
        <v>Контрактубекс</v>
      </c>
      <c r="D18" s="5">
        <f ca="1">SUMPRODUCT(INDIRECT(ADDRESS(2,MATCH(A18,'Нормализованная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таблица")),INDIRECT(ADDRESS(2,MATCH(B18,'Нормализованная таблица'!$B$1:$K$1)+1,,,"Нормализованная таблица")):INDIRECT(ADDRESS(31,MATCH(B18,'Нормализованная таблица'!$B$1:$K$1)+1,,,"Нормализованная таблица")),INDIRECT(ADDRESS(2,MATCH(C18,'Нормализованная таблица'!$B$1:$K$1)+1,,,"Нормализованная таблица")):INDIRECT(ADDRESS(31,MATCH(C18,'Нормализованная таблица'!$B$1:$K$1)+1,,,"Нормализованная таблица")))</f>
        <v>6</v>
      </c>
    </row>
    <row r="19" spans="1:4" x14ac:dyDescent="0.3">
      <c r="A19" t="str">
        <f ca="1">IF(INDIRECT(ADDRESS(Таблицы!$K20-1,3,,,"Двухпредметные наборы"))&gt;=Параметры!$A$2,Таблицы!H20,"")</f>
        <v>Анальгин</v>
      </c>
      <c r="B19" t="str">
        <f ca="1">IF(INDIRECT(ADDRESS(Таблицы!$K20-1,3,,,"Двухпредметные наборы"))&gt;=Параметры!$A$2,Таблицы!I20,"")</f>
        <v>Влажные салфетки</v>
      </c>
      <c r="C19" t="str">
        <f ca="1">IF(INDIRECT(ADDRESS(MATCH(Таблицы!J20,'Однопредметные наборы'!$A$2:$A$11)+1,2,,,"Однопредметные наборы"))&gt;=Параметры!$A$2,Таблицы!J20,"")</f>
        <v>Корвалол</v>
      </c>
      <c r="D19" s="5">
        <f ca="1">SUMPRODUCT(INDIRECT(ADDRESS(2,MATCH(A19,'Нормализованная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таблица")),INDIRECT(ADDRESS(2,MATCH(B19,'Нормализованная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таблица")),INDIRECT(ADDRESS(2,MATCH(C19,'Нормализованная таблица'!$B$1:$K$1)+1,,,"Нормализованная таблица")):INDIRECT(ADDRESS(31,MATCH(C19,'Нормализованная таблица'!$B$1:$K$1)+1,,,"Нормализованная таблица")))</f>
        <v>3</v>
      </c>
    </row>
    <row r="20" spans="1:4" hidden="1" x14ac:dyDescent="0.3">
      <c r="A20" t="str">
        <f ca="1">IF(INDIRECT(ADDRESS(Таблицы!$K21-1,3,,,"Двухпредметные наборы"))&gt;=Параметры!$A$2,Таблицы!H21,"")</f>
        <v>Анальгин</v>
      </c>
      <c r="B20" t="str">
        <f ca="1">IF(INDIRECT(ADDRESS(Таблицы!$K21-1,3,,,"Двухпредметные наборы"))&gt;=Параметры!$A$2,Таблицы!I21,"")</f>
        <v>Влажные салфетки</v>
      </c>
      <c r="C20" t="str">
        <f ca="1">IF(INDIRECT(ADDRESS(MATCH(Таблицы!J21,'Однопредметные наборы'!$A$2:$A$11)+1,2,,,"Однопредметные наборы"))&gt;=Параметры!$A$2,Таблицы!J21,"")</f>
        <v/>
      </c>
      <c r="D20" s="5" t="e">
        <f ca="1">SUMPRODUCT(INDIRECT(ADDRESS(2,MATCH(A20,'Нормализованная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таблица")),INDIRECT(ADDRESS(2,MATCH(B20,'Нормализованная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таблица")),INDIRECT(ADDRESS(2,MATCH(C20,'Нормализованная таблица'!$B$1:$K$1)+1,,,"Нормализованная таблица")):INDIRECT(ADDRESS(31,MATCH(C20,'Нормализованная таблица'!$B$1:$K$1)+1,,,"Нормализованная таблица")))</f>
        <v>#N/A</v>
      </c>
    </row>
    <row r="21" spans="1:4" hidden="1" x14ac:dyDescent="0.3">
      <c r="A21" t="str">
        <f ca="1">IF(INDIRECT(ADDRESS(Таблицы!$K22-1,3,,,"Двухпредметные наборы"))&gt;=Параметры!$A$2,Таблицы!H22,"")</f>
        <v>Анальгин</v>
      </c>
      <c r="B21" t="str">
        <f ca="1">IF(INDIRECT(ADDRESS(Таблицы!$K22-1,3,,,"Двухпредметные наборы"))&gt;=Параметры!$A$2,Таблицы!I22,"")</f>
        <v>Влажные салфетки</v>
      </c>
      <c r="C21" t="str">
        <f ca="1">IF(INDIRECT(ADDRESS(MATCH(Таблицы!J22,'Однопредметные наборы'!$A$2:$A$11)+1,2,,,"Однопредметные наборы"))&gt;=Параметры!$A$2,Таблицы!J22,"")</f>
        <v/>
      </c>
      <c r="D21" s="5" t="e">
        <f ca="1">SUMPRODUCT(INDIRECT(ADDRESS(2,MATCH(A21,'Нормализованная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таблица")),INDIRECT(ADDRESS(2,MATCH(B21,'Нормализованная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таблица")),INDIRECT(ADDRESS(2,MATCH(C21,'Нормализованная таблица'!$B$1:$K$1)+1,,,"Нормализованная таблица")):INDIRECT(ADDRESS(31,MATCH(C21,'Нормализованная таблица'!$B$1:$K$1)+1,,,"Нормализованная таблица")))</f>
        <v>#N/A</v>
      </c>
    </row>
    <row r="22" spans="1:4" x14ac:dyDescent="0.3">
      <c r="A22" t="str">
        <f ca="1">IF(INDIRECT(ADDRESS(Таблицы!$K23-1,3,,,"Двухпредметные наборы"))&gt;=Параметры!$A$2,Таблицы!H23,"")</f>
        <v>Анальгин</v>
      </c>
      <c r="B22" t="str">
        <f ca="1">IF(INDIRECT(ADDRESS(Таблицы!$K23-1,3,,,"Двухпредметные наборы"))&gt;=Параметры!$A$2,Таблицы!I23,"")</f>
        <v>Влажные салфетки</v>
      </c>
      <c r="C22" t="str">
        <f ca="1">IF(INDIRECT(ADDRESS(MATCH(Таблицы!J23,'Однопредметные наборы'!$A$2:$A$11)+1,2,,,"Однопредметные наборы"))&gt;=Параметры!$A$2,Таблицы!J23,"")</f>
        <v>Терафлю</v>
      </c>
      <c r="D22" s="5">
        <f ca="1">SUMPRODUCT(INDIRECT(ADDRESS(2,MATCH(A22,'Нормализованная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таблица")),INDIRECT(ADDRESS(2,MATCH(B22,'Нормализованная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таблица")),INDIRECT(ADDRESS(2,MATCH(C22,'Нормализованная таблица'!$B$1:$K$1)+1,,,"Нормализованная таблица")):INDIRECT(ADDRESS(31,MATCH(C22,'Нормализованная таблица'!$B$1:$K$1)+1,,,"Нормализованная таблица")))</f>
        <v>3</v>
      </c>
    </row>
    <row r="23" spans="1:4" hidden="1" x14ac:dyDescent="0.3">
      <c r="A23" t="str">
        <f ca="1">IF(INDIRECT(ADDRESS(Таблицы!$K24-1,3,,,"Двухпредметные наборы"))&gt;=Параметры!$A$2,Таблицы!H24,"")</f>
        <v/>
      </c>
      <c r="B23" t="str">
        <f ca="1">IF(INDIRECT(ADDRESS(Таблицы!$K24-1,3,,,"Двухпредметные наборы"))&gt;=Параметры!$A$2,Таблицы!I24,"")</f>
        <v/>
      </c>
      <c r="C23" t="str">
        <f ca="1">IF(INDIRECT(ADDRESS(MATCH(Таблицы!J24,'Однопредметные наборы'!$A$2:$A$11)+1,2,,,"Однопредметные наборы"))&gt;=Параметры!$A$2,Таблицы!J24,"")</f>
        <v>Контрактубекс</v>
      </c>
      <c r="D23" s="5" t="e">
        <f ca="1">SUMPRODUCT(INDIRECT(ADDRESS(2,MATCH(A23,'Нормализованная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таблица")),INDIRECT(ADDRESS(2,MATCH(B23,'Нормализованная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таблица")),INDIRECT(ADDRESS(2,MATCH(C23,'Нормализованная таблица'!$B$1:$K$1)+1,,,"Нормализованная таблица")):INDIRECT(ADDRESS(31,MATCH(C23,'Нормализованная таблица'!$B$1:$K$1)+1,,,"Нормализованная таблица")))</f>
        <v>#N/A</v>
      </c>
    </row>
    <row r="24" spans="1:4" hidden="1" x14ac:dyDescent="0.3">
      <c r="A24" t="str">
        <f ca="1">IF(INDIRECT(ADDRESS(Таблицы!$K25-1,3,,,"Двухпредметные наборы"))&gt;=Параметры!$A$2,Таблицы!H25,"")</f>
        <v/>
      </c>
      <c r="B24" t="str">
        <f ca="1">IF(INDIRECT(ADDRESS(Таблицы!$K25-1,3,,,"Двухпредметные наборы"))&gt;=Параметры!$A$2,Таблицы!I25,"")</f>
        <v/>
      </c>
      <c r="C24" t="str">
        <f ca="1">IF(INDIRECT(ADDRESS(MATCH(Таблицы!J25,'Однопредметные наборы'!$A$2:$A$11)+1,2,,,"Однопредметные наборы"))&gt;=Параметры!$A$2,Таблицы!J25,"")</f>
        <v>Корвалол</v>
      </c>
      <c r="D24" s="5" t="e">
        <f ca="1">SUMPRODUCT(INDIRECT(ADDRESS(2,MATCH(A24,'Нормализованная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таблица")),INDIRECT(ADDRESS(2,MATCH(B24,'Нормализованная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таблица")),INDIRECT(ADDRESS(2,MATCH(C24,'Нормализованная таблица'!$B$1:$K$1)+1,,,"Нормализованная таблица")):INDIRECT(ADDRESS(31,MATCH(C24,'Нормализованная таблица'!$B$1:$K$1)+1,,,"Нормализованная таблица")))</f>
        <v>#N/A</v>
      </c>
    </row>
    <row r="25" spans="1:4" hidden="1" x14ac:dyDescent="0.3">
      <c r="A25" t="str">
        <f ca="1">IF(INDIRECT(ADDRESS(Таблицы!$K26-1,3,,,"Двухпредметные наборы"))&gt;=Параметры!$A$2,Таблицы!H26,"")</f>
        <v/>
      </c>
      <c r="B25" t="str">
        <f ca="1">IF(INDIRECT(ADDRESS(Таблицы!$K26-1,3,,,"Двухпредметные наборы"))&gt;=Параметры!$A$2,Таблицы!I26,"")</f>
        <v/>
      </c>
      <c r="C25" t="str">
        <f ca="1">IF(INDIRECT(ADDRESS(MATCH(Таблицы!J26,'Однопредметные наборы'!$A$2:$A$11)+1,2,,,"Однопредметные наборы"))&gt;=Параметры!$A$2,Таблицы!J26,"")</f>
        <v/>
      </c>
      <c r="D25" s="5" t="e">
        <f ca="1">SUMPRODUCT(INDIRECT(ADDRESS(2,MATCH(A25,'Нормализованная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таблица")),INDIRECT(ADDRESS(2,MATCH(B25,'Нормализованная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таблица")),INDIRECT(ADDRESS(2,MATCH(C25,'Нормализованная таблица'!$B$1:$K$1)+1,,,"Нормализованная таблица")):INDIRECT(ADDRESS(31,MATCH(C25,'Нормализованная таблица'!$B$1:$K$1)+1,,,"Нормализованная таблица")))</f>
        <v>#N/A</v>
      </c>
    </row>
    <row r="26" spans="1:4" hidden="1" x14ac:dyDescent="0.3">
      <c r="A26" t="str">
        <f ca="1">IF(INDIRECT(ADDRESS(Таблицы!$K27-1,3,,,"Двухпредметные наборы"))&gt;=Параметры!$A$2,Таблицы!H27,"")</f>
        <v/>
      </c>
      <c r="B26" t="str">
        <f ca="1">IF(INDIRECT(ADDRESS(Таблицы!$K27-1,3,,,"Двухпредметные наборы"))&gt;=Параметры!$A$2,Таблицы!I27,"")</f>
        <v/>
      </c>
      <c r="C26" t="str">
        <f ca="1">IF(INDIRECT(ADDRESS(MATCH(Таблицы!J27,'Однопредметные наборы'!$A$2:$A$11)+1,2,,,"Однопредметные наборы"))&gt;=Параметры!$A$2,Таблицы!J27,"")</f>
        <v/>
      </c>
      <c r="D26" s="5" t="e">
        <f ca="1">SUMPRODUCT(INDIRECT(ADDRESS(2,MATCH(A26,'Нормализованная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таблица")),INDIRECT(ADDRESS(2,MATCH(B26,'Нормализованная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таблица")),INDIRECT(ADDRESS(2,MATCH(C26,'Нормализованная таблица'!$B$1:$K$1)+1,,,"Нормализованная таблица")):INDIRECT(ADDRESS(31,MATCH(C26,'Нормализованная таблица'!$B$1:$K$1)+1,,,"Нормализованная таблица")))</f>
        <v>#N/A</v>
      </c>
    </row>
    <row r="27" spans="1:4" hidden="1" x14ac:dyDescent="0.3">
      <c r="A27" t="str">
        <f ca="1">IF(INDIRECT(ADDRESS(Таблицы!$K28-1,3,,,"Двухпредметные наборы"))&gt;=Параметры!$A$2,Таблицы!H28,"")</f>
        <v/>
      </c>
      <c r="B27" t="str">
        <f ca="1">IF(INDIRECT(ADDRESS(Таблицы!$K28-1,3,,,"Двухпредметные наборы"))&gt;=Параметры!$A$2,Таблицы!I28,"")</f>
        <v/>
      </c>
      <c r="C27" t="str">
        <f ca="1">IF(INDIRECT(ADDRESS(MATCH(Таблицы!J28,'Однопредметные наборы'!$A$2:$A$11)+1,2,,,"Однопредметные наборы"))&gt;=Параметры!$A$2,Таблицы!J28,"")</f>
        <v>Терафлю</v>
      </c>
      <c r="D27" s="5" t="e">
        <f ca="1">SUMPRODUCT(INDIRECT(ADDRESS(2,MATCH(A27,'Нормализованная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таблица")),INDIRECT(ADDRESS(2,MATCH(B27,'Нормализованная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таблица")),INDIRECT(ADDRESS(2,MATCH(C27,'Нормализованная таблица'!$B$1:$K$1)+1,,,"Нормализованная таблица")):INDIRECT(ADDRESS(31,MATCH(C27,'Нормализованная таблица'!$B$1:$K$1)+1,,,"Нормализованная таблица")))</f>
        <v>#N/A</v>
      </c>
    </row>
    <row r="28" spans="1:4" x14ac:dyDescent="0.3">
      <c r="A28" t="str">
        <f ca="1">IF(INDIRECT(ADDRESS(Таблицы!$K29-1,3,,,"Двухпредметные наборы"))&gt;=Параметры!$A$2,Таблицы!H29,"")</f>
        <v>Анальгин</v>
      </c>
      <c r="B28" t="str">
        <f ca="1">IF(INDIRECT(ADDRESS(Таблицы!$K29-1,3,,,"Двухпредметные наборы"))&gt;=Параметры!$A$2,Таблицы!I29,"")</f>
        <v>Контрактубекс</v>
      </c>
      <c r="C28" t="str">
        <f ca="1">IF(INDIRECT(ADDRESS(MATCH(Таблицы!J29,'Однопредметные наборы'!$A$2:$A$11)+1,2,,,"Однопредметные наборы"))&gt;=Параметры!$A$2,Таблицы!J29,"")</f>
        <v>Корвалол</v>
      </c>
      <c r="D28" s="5">
        <f ca="1">SUMPRODUCT(INDIRECT(ADDRESS(2,MATCH(A28,'Нормализованная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таблица")),INDIRECT(ADDRESS(2,MATCH(B28,'Нормализованная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таблица")),INDIRECT(ADDRESS(2,MATCH(C28,'Нормализованная таблица'!$B$1:$K$1)+1,,,"Нормализованная таблица")):INDIRECT(ADDRESS(31,MATCH(C28,'Нормализованная таблица'!$B$1:$K$1)+1,,,"Нормализованная таблица")))</f>
        <v>3</v>
      </c>
    </row>
    <row r="29" spans="1:4" hidden="1" x14ac:dyDescent="0.3">
      <c r="A29" t="str">
        <f ca="1">IF(INDIRECT(ADDRESS(Таблицы!$K30-1,3,,,"Двухпредметные наборы"))&gt;=Параметры!$A$2,Таблицы!H30,"")</f>
        <v>Анальгин</v>
      </c>
      <c r="B29" t="str">
        <f ca="1">IF(INDIRECT(ADDRESS(Таблицы!$K30-1,3,,,"Двухпредметные наборы"))&gt;=Параметры!$A$2,Таблицы!I30,"")</f>
        <v>Контрактубекс</v>
      </c>
      <c r="C29" t="str">
        <f ca="1">IF(INDIRECT(ADDRESS(MATCH(Таблицы!J30,'Однопредметные наборы'!$A$2:$A$11)+1,2,,,"Однопредметные наборы"))&gt;=Параметры!$A$2,Таблицы!J30,"")</f>
        <v/>
      </c>
      <c r="D29" s="5" t="e">
        <f ca="1">SUMPRODUCT(INDIRECT(ADDRESS(2,MATCH(A29,'Нормализованная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таблица")),INDIRECT(ADDRESS(2,MATCH(B29,'Нормализованная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таблица")),INDIRECT(ADDRESS(2,MATCH(C29,'Нормализованная таблица'!$B$1:$K$1)+1,,,"Нормализованная таблица")):INDIRECT(ADDRESS(31,MATCH(C29,'Нормализованная таблица'!$B$1:$K$1)+1,,,"Нормализованная таблица")))</f>
        <v>#N/A</v>
      </c>
    </row>
    <row r="30" spans="1:4" hidden="1" x14ac:dyDescent="0.3">
      <c r="A30" t="str">
        <f ca="1">IF(INDIRECT(ADDRESS(Таблицы!$K31-1,3,,,"Двухпредметные наборы"))&gt;=Параметры!$A$2,Таблицы!H31,"")</f>
        <v>Анальгин</v>
      </c>
      <c r="B30" t="str">
        <f ca="1">IF(INDIRECT(ADDRESS(Таблицы!$K31-1,3,,,"Двухпредметные наборы"))&gt;=Параметры!$A$2,Таблицы!I31,"")</f>
        <v>Контрактубекс</v>
      </c>
      <c r="C30" t="str">
        <f ca="1">IF(INDIRECT(ADDRESS(MATCH(Таблицы!J31,'Однопредметные наборы'!$A$2:$A$11)+1,2,,,"Однопредметные наборы"))&gt;=Параметры!$A$2,Таблицы!J31,"")</f>
        <v/>
      </c>
      <c r="D30" s="5" t="e">
        <f ca="1">SUMPRODUCT(INDIRECT(ADDRESS(2,MATCH(A30,'Нормализованная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таблица")),INDIRECT(ADDRESS(2,MATCH(B30,'Нормализованная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таблица")),INDIRECT(ADDRESS(2,MATCH(C30,'Нормализованная таблица'!$B$1:$K$1)+1,,,"Нормализованная таблица")):INDIRECT(ADDRESS(31,MATCH(C30,'Нормализованная таблица'!$B$1:$K$1)+1,,,"Нормализованная таблица")))</f>
        <v>#N/A</v>
      </c>
    </row>
    <row r="31" spans="1:4" x14ac:dyDescent="0.3">
      <c r="A31" t="str">
        <f ca="1">IF(INDIRECT(ADDRESS(Таблицы!$K32-1,3,,,"Двухпредметные наборы"))&gt;=Параметры!$A$2,Таблицы!H32,"")</f>
        <v>Анальгин</v>
      </c>
      <c r="B31" t="str">
        <f ca="1">IF(INDIRECT(ADDRESS(Таблицы!$K32-1,3,,,"Двухпредметные наборы"))&gt;=Параметры!$A$2,Таблицы!I32,"")</f>
        <v>Контрактубекс</v>
      </c>
      <c r="C31" t="str">
        <f ca="1">IF(INDIRECT(ADDRESS(MATCH(Таблицы!J32,'Однопредметные наборы'!$A$2:$A$11)+1,2,,,"Однопредметные наборы"))&gt;=Параметры!$A$2,Таблицы!J32,"")</f>
        <v>Терафлю</v>
      </c>
      <c r="D31" s="5">
        <f ca="1">SUMPRODUCT(INDIRECT(ADDRESS(2,MATCH(A31,'Нормализованная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таблица")),INDIRECT(ADDRESS(2,MATCH(B31,'Нормализованная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таблица")),INDIRECT(ADDRESS(2,MATCH(C31,'Нормализованная таблица'!$B$1:$K$1)+1,,,"Нормализованная таблица")):INDIRECT(ADDRESS(31,MATCH(C31,'Нормализованная таблица'!$B$1:$K$1)+1,,,"Нормализованная таблица")))</f>
        <v>2</v>
      </c>
    </row>
    <row r="32" spans="1:4" hidden="1" x14ac:dyDescent="0.3">
      <c r="A32" t="str">
        <f ca="1">IF(INDIRECT(ADDRESS(Таблицы!$K33-1,3,,,"Двухпредметные наборы"))&gt;=Параметры!$A$2,Таблицы!H33,"")</f>
        <v/>
      </c>
      <c r="B32" t="str">
        <f ca="1">IF(INDIRECT(ADDRESS(Таблицы!$K33-1,3,,,"Двухпредметные наборы"))&gt;=Параметры!$A$2,Таблицы!I33,"")</f>
        <v/>
      </c>
      <c r="C32" t="str">
        <f ca="1">IF(INDIRECT(ADDRESS(MATCH(Таблицы!J33,'Однопредметные наборы'!$A$2:$A$11)+1,2,,,"Однопредметные наборы"))&gt;=Параметры!$A$2,Таблицы!J33,"")</f>
        <v/>
      </c>
      <c r="D32" s="5" t="e">
        <f ca="1">SUMPRODUCT(INDIRECT(ADDRESS(2,MATCH(A32,'Нормализованная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таблица")),INDIRECT(ADDRESS(2,MATCH(B32,'Нормализованная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таблица")),INDIRECT(ADDRESS(2,MATCH(C32,'Нормализованная таблица'!$B$1:$K$1)+1,,,"Нормализованная таблица")):INDIRECT(ADDRESS(31,MATCH(C32,'Нормализованная таблица'!$B$1:$K$1)+1,,,"Нормализованная таблица")))</f>
        <v>#N/A</v>
      </c>
    </row>
    <row r="33" spans="1:4" hidden="1" x14ac:dyDescent="0.3">
      <c r="A33" t="str">
        <f ca="1">IF(INDIRECT(ADDRESS(Таблицы!$K34-1,3,,,"Двухпредметные наборы"))&gt;=Параметры!$A$2,Таблицы!H34,"")</f>
        <v/>
      </c>
      <c r="B33" t="str">
        <f ca="1">IF(INDIRECT(ADDRESS(Таблицы!$K34-1,3,,,"Двухпредметные наборы"))&gt;=Параметры!$A$2,Таблицы!I34,"")</f>
        <v/>
      </c>
      <c r="C33" t="str">
        <f ca="1">IF(INDIRECT(ADDRESS(MATCH(Таблицы!J34,'Однопредметные наборы'!$A$2:$A$11)+1,2,,,"Однопредметные наборы"))&gt;=Параметры!$A$2,Таблицы!J34,"")</f>
        <v/>
      </c>
      <c r="D33" s="5" t="e">
        <f ca="1">SUMPRODUCT(INDIRECT(ADDRESS(2,MATCH(A33,'Нормализованная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таблица")),INDIRECT(ADDRESS(2,MATCH(B33,'Нормализованная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таблица")),INDIRECT(ADDRESS(2,MATCH(C33,'Нормализованная таблица'!$B$1:$K$1)+1,,,"Нормализованная таблица")):INDIRECT(ADDRESS(31,MATCH(C33,'Нормализованная таблица'!$B$1:$K$1)+1,,,"Нормализованная таблица")))</f>
        <v>#N/A</v>
      </c>
    </row>
    <row r="34" spans="1:4" hidden="1" x14ac:dyDescent="0.3">
      <c r="A34" t="str">
        <f ca="1">IF(INDIRECT(ADDRESS(Таблицы!$K35-1,3,,,"Двухпредметные наборы"))&gt;=Параметры!$A$2,Таблицы!H35,"")</f>
        <v/>
      </c>
      <c r="B34" t="str">
        <f ca="1">IF(INDIRECT(ADDRESS(Таблицы!$K35-1,3,,,"Двухпредметные наборы"))&gt;=Параметры!$A$2,Таблицы!I35,"")</f>
        <v/>
      </c>
      <c r="C34" t="str">
        <f ca="1">IF(INDIRECT(ADDRESS(MATCH(Таблицы!J35,'Однопредметные наборы'!$A$2:$A$11)+1,2,,,"Однопредметные наборы"))&gt;=Параметры!$A$2,Таблицы!J35,"")</f>
        <v>Терафлю</v>
      </c>
      <c r="D34" s="5" t="e">
        <f ca="1">SUMPRODUCT(INDIRECT(ADDRESS(2,MATCH(A34,'Нормализованная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таблица")),INDIRECT(ADDRESS(2,MATCH(B34,'Нормализованная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таблица")),INDIRECT(ADDRESS(2,MATCH(C34,'Нормализованная таблица'!$B$1:$K$1)+1,,,"Нормализованная таблица")):INDIRECT(ADDRESS(31,MATCH(C34,'Нормализованная таблица'!$B$1:$K$1)+1,,,"Нормализованная таблица")))</f>
        <v>#N/A</v>
      </c>
    </row>
    <row r="35" spans="1:4" hidden="1" x14ac:dyDescent="0.3">
      <c r="A35" t="e">
        <f ca="1">IF(INDIRECT(ADDRESS(Таблицы!$K36-1,3,,,"Двухпредметные наборы"))&gt;=Параметры!$A$2,Таблицы!H36,"")</f>
        <v>#N/A</v>
      </c>
      <c r="B35" t="e">
        <f ca="1">IF(INDIRECT(ADDRESS(Таблицы!$K36-1,3,,,"Двухпредметные наборы"))&gt;=Параметры!$A$2,Таблицы!I36,"")</f>
        <v>#N/A</v>
      </c>
      <c r="C35" t="str">
        <f ca="1">IF(INDIRECT(ADDRESS(MATCH(Таблицы!J36,'Однопредметные наборы'!$A$2:$A$11)+1,2,,,"Однопредметные наборы"))&gt;=Параметры!$A$2,Таблицы!J36,"")</f>
        <v/>
      </c>
      <c r="D35" s="5" t="e">
        <f ca="1">SUMPRODUCT(INDIRECT(ADDRESS(2,MATCH(A35,'Нормализованная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таблица")),INDIRECT(ADDRESS(2,MATCH(B35,'Нормализованная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таблица")),INDIRECT(ADDRESS(2,MATCH(C35,'Нормализованная таблица'!$B$1:$K$1)+1,,,"Нормализованная таблица")):INDIRECT(ADDRESS(31,MATCH(C35,'Нормализованная таблица'!$B$1:$K$1)+1,,,"Нормализованная таблица")))</f>
        <v>#N/A</v>
      </c>
    </row>
    <row r="36" spans="1:4" hidden="1" x14ac:dyDescent="0.3">
      <c r="A36" t="e">
        <f ca="1">IF(INDIRECT(ADDRESS(Таблицы!$K37-1,3,,,"Двухпредметные наборы"))&gt;=Параметры!$A$2,Таблицы!H37,"")</f>
        <v>#N/A</v>
      </c>
      <c r="B36" t="e">
        <f ca="1">IF(INDIRECT(ADDRESS(Таблицы!$K37-1,3,,,"Двухпредметные наборы"))&gt;=Параметры!$A$2,Таблицы!I37,"")</f>
        <v>#N/A</v>
      </c>
      <c r="C36" t="str">
        <f ca="1">IF(INDIRECT(ADDRESS(MATCH(Таблицы!J37,'Однопредметные наборы'!$A$2:$A$11)+1,2,,,"Однопредметные наборы"))&gt;=Параметры!$A$2,Таблицы!J37,"")</f>
        <v>Терафлю</v>
      </c>
      <c r="D36" s="5" t="e">
        <f ca="1">SUMPRODUCT(INDIRECT(ADDRESS(2,MATCH(A36,'Нормализованная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таблица")),INDIRECT(ADDRESS(2,MATCH(B36,'Нормализованная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таблица")),INDIRECT(ADDRESS(2,MATCH(C36,'Нормализованная таблица'!$B$1:$K$1)+1,,,"Нормализованная таблица")):INDIRECT(ADDRESS(31,MATCH(C36,'Нормализованная таблица'!$B$1:$K$1)+1,,,"Нормализованная таблица")))</f>
        <v>#N/A</v>
      </c>
    </row>
    <row r="37" spans="1:4" hidden="1" x14ac:dyDescent="0.3">
      <c r="A37" t="e">
        <f ca="1">IF(INDIRECT(ADDRESS(Таблицы!$K38-1,3,,,"Двухпредметные наборы"))&gt;=Параметры!$A$2,Таблицы!H38,"")</f>
        <v>#N/A</v>
      </c>
      <c r="B37" t="e">
        <f ca="1">IF(INDIRECT(ADDRESS(Таблицы!$K38-1,3,,,"Двухпредметные наборы"))&gt;=Параметры!$A$2,Таблицы!I38,"")</f>
        <v>#N/A</v>
      </c>
      <c r="C37" t="str">
        <f ca="1">IF(INDIRECT(ADDRESS(MATCH(Таблицы!J38,'Однопредметные наборы'!$A$2:$A$11)+1,2,,,"Однопредметные наборы"))&gt;=Параметры!$A$2,Таблицы!J38,"")</f>
        <v>Терафлю</v>
      </c>
      <c r="D37" s="5" t="e">
        <f ca="1">SUMPRODUCT(INDIRECT(ADDRESS(2,MATCH(A37,'Нормализованная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таблица")),INDIRECT(ADDRESS(2,MATCH(B37,'Нормализованная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таблица")),INDIRECT(ADDRESS(2,MATCH(C37,'Нормализованная таблица'!$B$1:$K$1)+1,,,"Нормализованная таблица")):INDIRECT(ADDRESS(31,MATCH(C37,'Нормализованная таблица'!$B$1:$K$1)+1,,,"Нормализованная таблица")))</f>
        <v>#N/A</v>
      </c>
    </row>
    <row r="38" spans="1:4" x14ac:dyDescent="0.3">
      <c r="A38" t="str">
        <f ca="1">IF(INDIRECT(ADDRESS(Таблицы!$K39-1,3,,,"Двухпредметные наборы"))&gt;=Параметры!$A$2,Таблицы!H39,"")</f>
        <v>Баралгин</v>
      </c>
      <c r="B38" t="str">
        <f ca="1">IF(INDIRECT(ADDRESS(Таблицы!$K39-1,3,,,"Двухпредметные наборы"))&gt;=Параметры!$A$2,Таблицы!I39,"")</f>
        <v>Валидол</v>
      </c>
      <c r="C38" t="str">
        <f ca="1">IF(INDIRECT(ADDRESS(MATCH(Таблицы!J39,'Однопредметные наборы'!$A$2:$A$11)+1,2,,,"Однопредметные наборы"))&gt;=Параметры!$A$2,Таблицы!J39,"")</f>
        <v>Влажные салфетки</v>
      </c>
      <c r="D38" s="5">
        <f ca="1">SUMPRODUCT(INDIRECT(ADDRESS(2,MATCH(A38,'Нормализованная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таблица")),INDIRECT(ADDRESS(2,MATCH(B38,'Нормализованная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таблица")),INDIRECT(ADDRESS(2,MATCH(C38,'Нормализованная таблица'!$B$1:$K$1)+1,,,"Нормализованная таблица")):INDIRECT(ADDRESS(31,MATCH(C38,'Нормализованная таблица'!$B$1:$K$1)+1,,,"Нормализованная таблица")))</f>
        <v>11</v>
      </c>
    </row>
    <row r="39" spans="1:4" x14ac:dyDescent="0.3">
      <c r="A39" t="str">
        <f ca="1">IF(INDIRECT(ADDRESS(Таблицы!$K40-1,3,,,"Двухпредметные наборы"))&gt;=Параметры!$A$2,Таблицы!H40,"")</f>
        <v>Баралгин</v>
      </c>
      <c r="B39" t="str">
        <f ca="1">IF(INDIRECT(ADDRESS(Таблицы!$K40-1,3,,,"Двухпредметные наборы"))&gt;=Параметры!$A$2,Таблицы!I40,"")</f>
        <v>Валидол</v>
      </c>
      <c r="C39" t="str">
        <f ca="1">IF(INDIRECT(ADDRESS(MATCH(Таблицы!J40,'Однопредметные наборы'!$A$2:$A$11)+1,2,,,"Однопредметные наборы"))&gt;=Параметры!$A$2,Таблицы!J40,"")</f>
        <v>Долгит</v>
      </c>
      <c r="D39" s="5">
        <f ca="1">SUMPRODUCT(INDIRECT(ADDRESS(2,MATCH(A39,'Нормализованная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таблица")),INDIRECT(ADDRESS(2,MATCH(B39,'Нормализованная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таблица")),INDIRECT(ADDRESS(2,MATCH(C39,'Нормализованная таблица'!$B$1:$K$1)+1,,,"Нормализованная таблица")):INDIRECT(ADDRESS(31,MATCH(C39,'Нормализованная таблица'!$B$1:$K$1)+1,,,"Нормализованная таблица")))</f>
        <v>5</v>
      </c>
    </row>
    <row r="40" spans="1:4" x14ac:dyDescent="0.3">
      <c r="A40" t="str">
        <f ca="1">IF(INDIRECT(ADDRESS(Таблицы!$K41-1,3,,,"Двухпредметные наборы"))&gt;=Параметры!$A$2,Таблицы!H41,"")</f>
        <v>Баралгин</v>
      </c>
      <c r="B40" t="str">
        <f ca="1">IF(INDIRECT(ADDRESS(Таблицы!$K41-1,3,,,"Двухпредметные наборы"))&gt;=Параметры!$A$2,Таблицы!I41,"")</f>
        <v>Валидол</v>
      </c>
      <c r="C40" t="str">
        <f ca="1">IF(INDIRECT(ADDRESS(MATCH(Таблицы!J41,'Однопредметные наборы'!$A$2:$A$11)+1,2,,,"Однопредметные наборы"))&gt;=Параметры!$A$2,Таблицы!J41,"")</f>
        <v>Контрактубекс</v>
      </c>
      <c r="D40" s="5">
        <f ca="1">SUMPRODUCT(INDIRECT(ADDRESS(2,MATCH(A40,'Нормализованная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таблица")),INDIRECT(ADDRESS(2,MATCH(B40,'Нормализованная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таблица")),INDIRECT(ADDRESS(2,MATCH(C40,'Нормализованная таблица'!$B$1:$K$1)+1,,,"Нормализованная таблица")):INDIRECT(ADDRESS(31,MATCH(C40,'Нормализованная таблица'!$B$1:$K$1)+1,,,"Нормализованная таблица")))</f>
        <v>13</v>
      </c>
    </row>
    <row r="41" spans="1:4" x14ac:dyDescent="0.3">
      <c r="A41" t="str">
        <f ca="1">IF(INDIRECT(ADDRESS(Таблицы!$K42-1,3,,,"Двухпредметные наборы"))&gt;=Параметры!$A$2,Таблицы!H42,"")</f>
        <v>Баралгин</v>
      </c>
      <c r="B41" t="str">
        <f ca="1">IF(INDIRECT(ADDRESS(Таблицы!$K42-1,3,,,"Двухпредметные наборы"))&gt;=Параметры!$A$2,Таблицы!I42,"")</f>
        <v>Валидол</v>
      </c>
      <c r="C41" t="str">
        <f ca="1">IF(INDIRECT(ADDRESS(MATCH(Таблицы!J42,'Однопредметные наборы'!$A$2:$A$11)+1,2,,,"Однопредметные наборы"))&gt;=Параметры!$A$2,Таблицы!J42,"")</f>
        <v>Корвалол</v>
      </c>
      <c r="D41" s="5">
        <f ca="1">SUMPRODUCT(INDIRECT(ADDRESS(2,MATCH(A41,'Нормализованная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таблица")),INDIRECT(ADDRESS(2,MATCH(B41,'Нормализованная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таблица")),INDIRECT(ADDRESS(2,MATCH(C41,'Нормализованная таблица'!$B$1:$K$1)+1,,,"Нормализованная таблица")):INDIRECT(ADDRESS(31,MATCH(C41,'Нормализованная таблица'!$B$1:$K$1)+1,,,"Нормализованная таблица")))</f>
        <v>4</v>
      </c>
    </row>
    <row r="42" spans="1:4" hidden="1" x14ac:dyDescent="0.3">
      <c r="A42" t="str">
        <f ca="1">IF(INDIRECT(ADDRESS(Таблицы!$K43-1,3,,,"Двухпредметные наборы"))&gt;=Параметры!$A$2,Таблицы!H43,"")</f>
        <v>Баралгин</v>
      </c>
      <c r="B42" t="str">
        <f ca="1">IF(INDIRECT(ADDRESS(Таблицы!$K43-1,3,,,"Двухпредметные наборы"))&gt;=Параметры!$A$2,Таблицы!I43,"")</f>
        <v>Валидол</v>
      </c>
      <c r="C42" t="str">
        <f ca="1">IF(INDIRECT(ADDRESS(MATCH(Таблицы!J43,'Однопредметные наборы'!$A$2:$A$11)+1,2,,,"Однопредметные наборы"))&gt;=Параметры!$A$2,Таблицы!J43,"")</f>
        <v/>
      </c>
      <c r="D42" s="5" t="e">
        <f ca="1">SUMPRODUCT(INDIRECT(ADDRESS(2,MATCH(A42,'Нормализованная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таблица")),INDIRECT(ADDRESS(2,MATCH(B42,'Нормализованная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таблица")),INDIRECT(ADDRESS(2,MATCH(C42,'Нормализованная таблица'!$B$1:$K$1)+1,,,"Нормализованная таблица")):INDIRECT(ADDRESS(31,MATCH(C42,'Нормализованная таблица'!$B$1:$K$1)+1,,,"Нормализованная таблица")))</f>
        <v>#N/A</v>
      </c>
    </row>
    <row r="43" spans="1:4" hidden="1" x14ac:dyDescent="0.3">
      <c r="A43" t="str">
        <f ca="1">IF(INDIRECT(ADDRESS(Таблицы!$K44-1,3,,,"Двухпредметные наборы"))&gt;=Параметры!$A$2,Таблицы!H44,"")</f>
        <v>Баралгин</v>
      </c>
      <c r="B43" t="str">
        <f ca="1">IF(INDIRECT(ADDRESS(Таблицы!$K44-1,3,,,"Двухпредметные наборы"))&gt;=Параметры!$A$2,Таблицы!I44,"")</f>
        <v>Валидол</v>
      </c>
      <c r="C43" t="str">
        <f ca="1">IF(INDIRECT(ADDRESS(MATCH(Таблицы!J44,'Однопредметные наборы'!$A$2:$A$11)+1,2,,,"Однопредметные наборы"))&gt;=Параметры!$A$2,Таблицы!J44,"")</f>
        <v/>
      </c>
      <c r="D43" s="5" t="e">
        <f ca="1">SUMPRODUCT(INDIRECT(ADDRESS(2,MATCH(A43,'Нормализованная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таблица")),INDIRECT(ADDRESS(2,MATCH(B43,'Нормализованная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таблица")),INDIRECT(ADDRESS(2,MATCH(C43,'Нормализованная таблица'!$B$1:$K$1)+1,,,"Нормализованная таблица")):INDIRECT(ADDRESS(31,MATCH(C43,'Нормализованная таблица'!$B$1:$K$1)+1,,,"Нормализованная таблица")))</f>
        <v>#N/A</v>
      </c>
    </row>
    <row r="44" spans="1:4" x14ac:dyDescent="0.3">
      <c r="A44" t="str">
        <f ca="1">IF(INDIRECT(ADDRESS(Таблицы!$K45-1,3,,,"Двухпредметные наборы"))&gt;=Параметры!$A$2,Таблицы!H45,"")</f>
        <v>Баралгин</v>
      </c>
      <c r="B44" t="str">
        <f ca="1">IF(INDIRECT(ADDRESS(Таблицы!$K45-1,3,,,"Двухпредметные наборы"))&gt;=Параметры!$A$2,Таблицы!I45,"")</f>
        <v>Валидол</v>
      </c>
      <c r="C44" t="str">
        <f ca="1">IF(INDIRECT(ADDRESS(MATCH(Таблицы!J45,'Однопредметные наборы'!$A$2:$A$11)+1,2,,,"Однопредметные наборы"))&gt;=Параметры!$A$2,Таблицы!J45,"")</f>
        <v>Терафлю</v>
      </c>
      <c r="D44" s="5">
        <f ca="1">SUMPRODUCT(INDIRECT(ADDRESS(2,MATCH(A44,'Нормализованная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таблица")),INDIRECT(ADDRESS(2,MATCH(B44,'Нормализованная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таблица")),INDIRECT(ADDRESS(2,MATCH(C44,'Нормализованная таблица'!$B$1:$K$1)+1,,,"Нормализованная таблица")):INDIRECT(ADDRESS(31,MATCH(C44,'Нормализованная таблица'!$B$1:$K$1)+1,,,"Нормализованная таблица")))</f>
        <v>2</v>
      </c>
    </row>
    <row r="45" spans="1:4" x14ac:dyDescent="0.3">
      <c r="A45" t="str">
        <f ca="1">IF(INDIRECT(ADDRESS(Таблицы!$K46-1,3,,,"Двухпредметные наборы"))&gt;=Параметры!$A$2,Таблицы!H46,"")</f>
        <v>Баралгин</v>
      </c>
      <c r="B45" t="str">
        <f ca="1">IF(INDIRECT(ADDRESS(Таблицы!$K46-1,3,,,"Двухпредметные наборы"))&gt;=Параметры!$A$2,Таблицы!I46,"")</f>
        <v>Влажные салфетки</v>
      </c>
      <c r="C45" t="str">
        <f ca="1">IF(INDIRECT(ADDRESS(MATCH(Таблицы!J46,'Однопредметные наборы'!$A$2:$A$11)+1,2,,,"Однопредметные наборы"))&gt;=Параметры!$A$2,Таблицы!J46,"")</f>
        <v>Долгит</v>
      </c>
      <c r="D45" s="5">
        <f ca="1">SUMPRODUCT(INDIRECT(ADDRESS(2,MATCH(A45,'Нормализованная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таблица")),INDIRECT(ADDRESS(2,MATCH(B45,'Нормализованная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таблица")),INDIRECT(ADDRESS(2,MATCH(C45,'Нормализованная таблица'!$B$1:$K$1)+1,,,"Нормализованная таблица")):INDIRECT(ADDRESS(31,MATCH(C45,'Нормализованная таблица'!$B$1:$K$1)+1,,,"Нормализованная таблица")))</f>
        <v>6</v>
      </c>
    </row>
    <row r="46" spans="1:4" x14ac:dyDescent="0.3">
      <c r="A46" t="str">
        <f ca="1">IF(INDIRECT(ADDRESS(Таблицы!$K47-1,3,,,"Двухпредметные наборы"))&gt;=Параметры!$A$2,Таблицы!H47,"")</f>
        <v>Баралгин</v>
      </c>
      <c r="B46" t="str">
        <f ca="1">IF(INDIRECT(ADDRESS(Таблицы!$K47-1,3,,,"Двухпредметные наборы"))&gt;=Параметры!$A$2,Таблицы!I47,"")</f>
        <v>Влажные салфетки</v>
      </c>
      <c r="C46" t="str">
        <f ca="1">IF(INDIRECT(ADDRESS(MATCH(Таблицы!J47,'Однопредметные наборы'!$A$2:$A$11)+1,2,,,"Однопредметные наборы"))&gt;=Параметры!$A$2,Таблицы!J47,"")</f>
        <v>Контрактубекс</v>
      </c>
      <c r="D46" s="5">
        <f ca="1">SUMPRODUCT(INDIRECT(ADDRESS(2,MATCH(A46,'Нормализованная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таблица")),INDIRECT(ADDRESS(2,MATCH(B46,'Нормализованная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таблица")),INDIRECT(ADDRESS(2,MATCH(C46,'Нормализованная таблица'!$B$1:$K$1)+1,,,"Нормализованная таблица")):INDIRECT(ADDRESS(31,MATCH(C46,'Нормализованная таблица'!$B$1:$K$1)+1,,,"Нормализованная таблица")))</f>
        <v>11</v>
      </c>
    </row>
    <row r="47" spans="1:4" x14ac:dyDescent="0.3">
      <c r="A47" t="str">
        <f ca="1">IF(INDIRECT(ADDRESS(Таблицы!$K48-1,3,,,"Двухпредметные наборы"))&gt;=Параметры!$A$2,Таблицы!H48,"")</f>
        <v>Баралгин</v>
      </c>
      <c r="B47" t="str">
        <f ca="1">IF(INDIRECT(ADDRESS(Таблицы!$K48-1,3,,,"Двухпредметные наборы"))&gt;=Параметры!$A$2,Таблицы!I48,"")</f>
        <v>Влажные салфетки</v>
      </c>
      <c r="C47" t="str">
        <f ca="1">IF(INDIRECT(ADDRESS(MATCH(Таблицы!J48,'Однопредметные наборы'!$A$2:$A$11)+1,2,,,"Однопредметные наборы"))&gt;=Параметры!$A$2,Таблицы!J48,"")</f>
        <v>Корвалол</v>
      </c>
      <c r="D47" s="5">
        <f ca="1">SUMPRODUCT(INDIRECT(ADDRESS(2,MATCH(A47,'Нормализованная таблица'!$B$1:$K$1)+1,,,"Нормализованная таблица")):INDIRECT(ADDRESS(31,MATCH(A47,'Нормализованная таблица'!$B$1:$K$1)+1,,,"Нормализованная таблица")),INDIRECT(ADDRESS(2,MATCH(B47,'Нормализованная таблица'!$B$1:$K$1)+1,,,"Нормализованная таблица")):INDIRECT(ADDRESS(31,MATCH(B47,'Нормализованная таблица'!$B$1:$K$1)+1,,,"Нормализованная таблица")),INDIRECT(ADDRESS(2,MATCH(C47,'Нормализованная таблица'!$B$1:$K$1)+1,,,"Нормализованная таблица")):INDIRECT(ADDRESS(31,MATCH(C47,'Нормализованная таблица'!$B$1:$K$1)+1,,,"Нормализованная таблица")))</f>
        <v>3</v>
      </c>
    </row>
    <row r="48" spans="1:4" hidden="1" x14ac:dyDescent="0.3">
      <c r="A48" t="str">
        <f ca="1">IF(INDIRECT(ADDRESS(Таблицы!$K49-1,3,,,"Двухпредметные наборы"))&gt;=Параметры!$A$2,Таблицы!H49,"")</f>
        <v>Баралгин</v>
      </c>
      <c r="B48" t="str">
        <f ca="1">IF(INDIRECT(ADDRESS(Таблицы!$K49-1,3,,,"Двухпредметные наборы"))&gt;=Параметры!$A$2,Таблицы!I49,"")</f>
        <v>Влажные салфетки</v>
      </c>
      <c r="C48" t="str">
        <f ca="1">IF(INDIRECT(ADDRESS(MATCH(Таблицы!J49,'Однопредметные наборы'!$A$2:$A$11)+1,2,,,"Однопредметные наборы"))&gt;=Параметры!$A$2,Таблицы!J49,"")</f>
        <v/>
      </c>
      <c r="D48" s="5" t="e">
        <f ca="1">SUMPRODUCT(INDIRECT(ADDRESS(2,MATCH(A48,'Нормализованная таблица'!$B$1:$K$1)+1,,,"Нормализованная таблица")):INDIRECT(ADDRESS(31,MATCH(A48,'Нормализованная таблица'!$B$1:$K$1)+1,,,"Нормализованная таблица")),INDIRECT(ADDRESS(2,MATCH(B48,'Нормализованная таблица'!$B$1:$K$1)+1,,,"Нормализованная таблица")):INDIRECT(ADDRESS(31,MATCH(B48,'Нормализованная таблица'!$B$1:$K$1)+1,,,"Нормализованная таблица")),INDIRECT(ADDRESS(2,MATCH(C48,'Нормализованная таблица'!$B$1:$K$1)+1,,,"Нормализованная таблица")):INDIRECT(ADDRESS(31,MATCH(C48,'Нормализованная таблица'!$B$1:$K$1)+1,,,"Нормализованная таблица")))</f>
        <v>#N/A</v>
      </c>
    </row>
    <row r="49" spans="1:4" hidden="1" x14ac:dyDescent="0.3">
      <c r="A49" t="str">
        <f ca="1">IF(INDIRECT(ADDRESS(Таблицы!$K50-1,3,,,"Двухпредметные наборы"))&gt;=Параметры!$A$2,Таблицы!H50,"")</f>
        <v>Баралгин</v>
      </c>
      <c r="B49" t="str">
        <f ca="1">IF(INDIRECT(ADDRESS(Таблицы!$K50-1,3,,,"Двухпредметные наборы"))&gt;=Параметры!$A$2,Таблицы!I50,"")</f>
        <v>Влажные салфетки</v>
      </c>
      <c r="C49" t="str">
        <f ca="1">IF(INDIRECT(ADDRESS(MATCH(Таблицы!J50,'Однопредметные наборы'!$A$2:$A$11)+1,2,,,"Однопредметные наборы"))&gt;=Параметры!$A$2,Таблицы!J50,"")</f>
        <v/>
      </c>
      <c r="D49" s="5" t="e">
        <f ca="1">SUMPRODUCT(INDIRECT(ADDRESS(2,MATCH(A49,'Нормализованная таблица'!$B$1:$K$1)+1,,,"Нормализованная таблица")):INDIRECT(ADDRESS(31,MATCH(A49,'Нормализованная таблица'!$B$1:$K$1)+1,,,"Нормализованная таблица")),INDIRECT(ADDRESS(2,MATCH(B49,'Нормализованная таблица'!$B$1:$K$1)+1,,,"Нормализованная таблица")):INDIRECT(ADDRESS(31,MATCH(B49,'Нормализованная таблица'!$B$1:$K$1)+1,,,"Нормализованная таблица")),INDIRECT(ADDRESS(2,MATCH(C49,'Нормализованная таблица'!$B$1:$K$1)+1,,,"Нормализованная таблица")):INDIRECT(ADDRESS(31,MATCH(C49,'Нормализованная таблица'!$B$1:$K$1)+1,,,"Нормализованная таблица")))</f>
        <v>#N/A</v>
      </c>
    </row>
    <row r="50" spans="1:4" x14ac:dyDescent="0.3">
      <c r="A50" t="str">
        <f ca="1">IF(INDIRECT(ADDRESS(Таблицы!$K51-1,3,,,"Двухпредметные наборы"))&gt;=Параметры!$A$2,Таблицы!H51,"")</f>
        <v>Баралгин</v>
      </c>
      <c r="B50" t="str">
        <f ca="1">IF(INDIRECT(ADDRESS(Таблицы!$K51-1,3,,,"Двухпредметные наборы"))&gt;=Параметры!$A$2,Таблицы!I51,"")</f>
        <v>Влажные салфетки</v>
      </c>
      <c r="C50" t="str">
        <f ca="1">IF(INDIRECT(ADDRESS(MATCH(Таблицы!J51,'Однопредметные наборы'!$A$2:$A$11)+1,2,,,"Однопредметные наборы"))&gt;=Параметры!$A$2,Таблицы!J51,"")</f>
        <v>Терафлю</v>
      </c>
      <c r="D50" s="5">
        <f ca="1">SUMPRODUCT(INDIRECT(ADDRESS(2,MATCH(A50,'Нормализованная таблица'!$B$1:$K$1)+1,,,"Нормализованная таблица")):INDIRECT(ADDRESS(31,MATCH(A50,'Нормализованная таблица'!$B$1:$K$1)+1,,,"Нормализованная таблица")),INDIRECT(ADDRESS(2,MATCH(B50,'Нормализованная таблица'!$B$1:$K$1)+1,,,"Нормализованная таблица")):INDIRECT(ADDRESS(31,MATCH(B50,'Нормализованная таблица'!$B$1:$K$1)+1,,,"Нормализованная таблица")),INDIRECT(ADDRESS(2,MATCH(C50,'Нормализованная таблица'!$B$1:$K$1)+1,,,"Нормализованная таблица")):INDIRECT(ADDRESS(31,MATCH(C50,'Нормализованная таблица'!$B$1:$K$1)+1,,,"Нормализованная таблица")))</f>
        <v>3</v>
      </c>
    </row>
    <row r="51" spans="1:4" x14ac:dyDescent="0.3">
      <c r="A51" t="str">
        <f ca="1">IF(INDIRECT(ADDRESS(Таблицы!$K52-1,3,,,"Двухпредметные наборы"))&gt;=Параметры!$A$2,Таблицы!H52,"")</f>
        <v>Баралгин</v>
      </c>
      <c r="B51" t="str">
        <f ca="1">IF(INDIRECT(ADDRESS(Таблицы!$K52-1,3,,,"Двухпредметные наборы"))&gt;=Параметры!$A$2,Таблицы!I52,"")</f>
        <v>Долгит</v>
      </c>
      <c r="C51" t="str">
        <f ca="1">IF(INDIRECT(ADDRESS(MATCH(Таблицы!J52,'Однопредметные наборы'!$A$2:$A$11)+1,2,,,"Однопредметные наборы"))&gt;=Параметры!$A$2,Таблицы!J52,"")</f>
        <v>Контрактубекс</v>
      </c>
      <c r="D51" s="5">
        <f ca="1">SUMPRODUCT(INDIRECT(ADDRESS(2,MATCH(A51,'Нормализованная таблица'!$B$1:$K$1)+1,,,"Нормализованная таблица")):INDIRECT(ADDRESS(31,MATCH(A51,'Нормализованная таблица'!$B$1:$K$1)+1,,,"Нормализованная таблица")),INDIRECT(ADDRESS(2,MATCH(B51,'Нормализованная таблица'!$B$1:$K$1)+1,,,"Нормализованная таблица")):INDIRECT(ADDRESS(31,MATCH(B51,'Нормализованная таблица'!$B$1:$K$1)+1,,,"Нормализованная таблица")),INDIRECT(ADDRESS(2,MATCH(C51,'Нормализованная таблица'!$B$1:$K$1)+1,,,"Нормализованная таблица")):INDIRECT(ADDRESS(31,MATCH(C51,'Нормализованная таблица'!$B$1:$K$1)+1,,,"Нормализованная таблица")))</f>
        <v>5</v>
      </c>
    </row>
    <row r="52" spans="1:4" x14ac:dyDescent="0.3">
      <c r="A52" t="str">
        <f ca="1">IF(INDIRECT(ADDRESS(Таблицы!$K53-1,3,,,"Двухпредметные наборы"))&gt;=Параметры!$A$2,Таблицы!H53,"")</f>
        <v>Баралгин</v>
      </c>
      <c r="B52" t="str">
        <f ca="1">IF(INDIRECT(ADDRESS(Таблицы!$K53-1,3,,,"Двухпредметные наборы"))&gt;=Параметры!$A$2,Таблицы!I53,"")</f>
        <v>Долгит</v>
      </c>
      <c r="C52" t="str">
        <f ca="1">IF(INDIRECT(ADDRESS(MATCH(Таблицы!J53,'Однопредметные наборы'!$A$2:$A$11)+1,2,,,"Однопредметные наборы"))&gt;=Параметры!$A$2,Таблицы!J53,"")</f>
        <v>Корвалол</v>
      </c>
      <c r="D52" s="5">
        <f ca="1">SUMPRODUCT(INDIRECT(ADDRESS(2,MATCH(A52,'Нормализованная таблица'!$B$1:$K$1)+1,,,"Нормализованная таблица")):INDIRECT(ADDRESS(31,MATCH(A52,'Нормализованная таблица'!$B$1:$K$1)+1,,,"Нормализованная таблица")),INDIRECT(ADDRESS(2,MATCH(B52,'Нормализованная таблица'!$B$1:$K$1)+1,,,"Нормализованная таблица")):INDIRECT(ADDRESS(31,MATCH(B52,'Нормализованная таблица'!$B$1:$K$1)+1,,,"Нормализованная таблица")),INDIRECT(ADDRESS(2,MATCH(C52,'Нормализованная таблица'!$B$1:$K$1)+1,,,"Нормализованная таблица")):INDIRECT(ADDRESS(31,MATCH(C52,'Нормализованная таблица'!$B$1:$K$1)+1,,,"Нормализованная таблица")))</f>
        <v>2</v>
      </c>
    </row>
    <row r="53" spans="1:4" hidden="1" x14ac:dyDescent="0.3">
      <c r="A53" t="str">
        <f ca="1">IF(INDIRECT(ADDRESS(Таблицы!$K54-1,3,,,"Двухпредметные наборы"))&gt;=Параметры!$A$2,Таблицы!H54,"")</f>
        <v>Баралгин</v>
      </c>
      <c r="B53" t="str">
        <f ca="1">IF(INDIRECT(ADDRESS(Таблицы!$K54-1,3,,,"Двухпредметные наборы"))&gt;=Параметры!$A$2,Таблицы!I54,"")</f>
        <v>Долгит</v>
      </c>
      <c r="C53" t="str">
        <f ca="1">IF(INDIRECT(ADDRESS(MATCH(Таблицы!J54,'Однопредметные наборы'!$A$2:$A$11)+1,2,,,"Однопредметные наборы"))&gt;=Параметры!$A$2,Таблицы!J54,"")</f>
        <v/>
      </c>
      <c r="D53" s="5" t="e">
        <f ca="1">SUMPRODUCT(INDIRECT(ADDRESS(2,MATCH(A53,'Нормализованная таблица'!$B$1:$K$1)+1,,,"Нормализованная таблица")):INDIRECT(ADDRESS(31,MATCH(A53,'Нормализованная таблица'!$B$1:$K$1)+1,,,"Нормализованная таблица")),INDIRECT(ADDRESS(2,MATCH(B53,'Нормализованная таблица'!$B$1:$K$1)+1,,,"Нормализованная таблица")):INDIRECT(ADDRESS(31,MATCH(B53,'Нормализованная таблица'!$B$1:$K$1)+1,,,"Нормализованная таблица")),INDIRECT(ADDRESS(2,MATCH(C53,'Нормализованная таблица'!$B$1:$K$1)+1,,,"Нормализованная таблица")):INDIRECT(ADDRESS(31,MATCH(C53,'Нормализованная таблица'!$B$1:$K$1)+1,,,"Нормализованная таблица")))</f>
        <v>#N/A</v>
      </c>
    </row>
    <row r="54" spans="1:4" hidden="1" x14ac:dyDescent="0.3">
      <c r="A54" t="str">
        <f ca="1">IF(INDIRECT(ADDRESS(Таблицы!$K55-1,3,,,"Двухпредметные наборы"))&gt;=Параметры!$A$2,Таблицы!H55,"")</f>
        <v>Баралгин</v>
      </c>
      <c r="B54" t="str">
        <f ca="1">IF(INDIRECT(ADDRESS(Таблицы!$K55-1,3,,,"Двухпредметные наборы"))&gt;=Параметры!$A$2,Таблицы!I55,"")</f>
        <v>Долгит</v>
      </c>
      <c r="C54" t="str">
        <f ca="1">IF(INDIRECT(ADDRESS(MATCH(Таблицы!J55,'Однопредметные наборы'!$A$2:$A$11)+1,2,,,"Однопредметные наборы"))&gt;=Параметры!$A$2,Таблицы!J55,"")</f>
        <v/>
      </c>
      <c r="D54" s="5" t="e">
        <f ca="1">SUMPRODUCT(INDIRECT(ADDRESS(2,MATCH(A54,'Нормализованная таблица'!$B$1:$K$1)+1,,,"Нормализованная таблица")):INDIRECT(ADDRESS(31,MATCH(A54,'Нормализованная таблица'!$B$1:$K$1)+1,,,"Нормализованная таблица")),INDIRECT(ADDRESS(2,MATCH(B54,'Нормализованная таблица'!$B$1:$K$1)+1,,,"Нормализованная таблица")):INDIRECT(ADDRESS(31,MATCH(B54,'Нормализованная таблица'!$B$1:$K$1)+1,,,"Нормализованная таблица")),INDIRECT(ADDRESS(2,MATCH(C54,'Нормализованная таблица'!$B$1:$K$1)+1,,,"Нормализованная таблица")):INDIRECT(ADDRESS(31,MATCH(C54,'Нормализованная таблица'!$B$1:$K$1)+1,,,"Нормализованная таблица")))</f>
        <v>#N/A</v>
      </c>
    </row>
    <row r="55" spans="1:4" x14ac:dyDescent="0.3">
      <c r="A55" t="str">
        <f ca="1">IF(INDIRECT(ADDRESS(Таблицы!$K56-1,3,,,"Двухпредметные наборы"))&gt;=Параметры!$A$2,Таблицы!H56,"")</f>
        <v>Баралгин</v>
      </c>
      <c r="B55" t="str">
        <f ca="1">IF(INDIRECT(ADDRESS(Таблицы!$K56-1,3,,,"Двухпредметные наборы"))&gt;=Параметры!$A$2,Таблицы!I56,"")</f>
        <v>Долгит</v>
      </c>
      <c r="C55" t="str">
        <f ca="1">IF(INDIRECT(ADDRESS(MATCH(Таблицы!J56,'Однопредметные наборы'!$A$2:$A$11)+1,2,,,"Однопредметные наборы"))&gt;=Параметры!$A$2,Таблицы!J56,"")</f>
        <v>Терафлю</v>
      </c>
      <c r="D55" s="5">
        <f ca="1">SUMPRODUCT(INDIRECT(ADDRESS(2,MATCH(A55,'Нормализованная таблица'!$B$1:$K$1)+1,,,"Нормализованная таблица")):INDIRECT(ADDRESS(31,MATCH(A55,'Нормализованная таблица'!$B$1:$K$1)+1,,,"Нормализованная таблица")),INDIRECT(ADDRESS(2,MATCH(B55,'Нормализованная таблица'!$B$1:$K$1)+1,,,"Нормализованная таблица")):INDIRECT(ADDRESS(31,MATCH(B55,'Нормализованная таблица'!$B$1:$K$1)+1,,,"Нормализованная таблица")),INDIRECT(ADDRESS(2,MATCH(C55,'Нормализованная таблица'!$B$1:$K$1)+1,,,"Нормализованная таблица")):INDIRECT(ADDRESS(31,MATCH(C55,'Нормализованная таблица'!$B$1:$K$1)+1,,,"Нормализованная таблица")))</f>
        <v>2</v>
      </c>
    </row>
    <row r="56" spans="1:4" x14ac:dyDescent="0.3">
      <c r="A56" t="str">
        <f ca="1">IF(INDIRECT(ADDRESS(Таблицы!$K57-1,3,,,"Двухпредметные наборы"))&gt;=Параметры!$A$2,Таблицы!H57,"")</f>
        <v>Баралгин</v>
      </c>
      <c r="B56" t="str">
        <f ca="1">IF(INDIRECT(ADDRESS(Таблицы!$K57-1,3,,,"Двухпредметные наборы"))&gt;=Параметры!$A$2,Таблицы!I57,"")</f>
        <v>Контрактубекс</v>
      </c>
      <c r="C56" t="str">
        <f ca="1">IF(INDIRECT(ADDRESS(MATCH(Таблицы!J57,'Однопредметные наборы'!$A$2:$A$11)+1,2,,,"Однопредметные наборы"))&gt;=Параметры!$A$2,Таблицы!J57,"")</f>
        <v>Корвалол</v>
      </c>
      <c r="D56" s="5">
        <f ca="1">SUMPRODUCT(INDIRECT(ADDRESS(2,MATCH(A56,'Нормализованная таблица'!$B$1:$K$1)+1,,,"Нормализованная таблица")):INDIRECT(ADDRESS(31,MATCH(A56,'Нормализованная таблица'!$B$1:$K$1)+1,,,"Нормализованная таблица")),INDIRECT(ADDRESS(2,MATCH(B56,'Нормализованная таблица'!$B$1:$K$1)+1,,,"Нормализованная таблица")):INDIRECT(ADDRESS(31,MATCH(B56,'Нормализованная таблица'!$B$1:$K$1)+1,,,"Нормализованная таблица")),INDIRECT(ADDRESS(2,MATCH(C56,'Нормализованная таблица'!$B$1:$K$1)+1,,,"Нормализованная таблица")):INDIRECT(ADDRESS(31,MATCH(C56,'Нормализованная таблица'!$B$1:$K$1)+1,,,"Нормализованная таблица")))</f>
        <v>4</v>
      </c>
    </row>
    <row r="57" spans="1:4" hidden="1" x14ac:dyDescent="0.3">
      <c r="A57" t="str">
        <f ca="1">IF(INDIRECT(ADDRESS(Таблицы!$K58-1,3,,,"Двухпредметные наборы"))&gt;=Параметры!$A$2,Таблицы!H58,"")</f>
        <v>Баралгин</v>
      </c>
      <c r="B57" t="str">
        <f ca="1">IF(INDIRECT(ADDRESS(Таблицы!$K58-1,3,,,"Двухпредметные наборы"))&gt;=Параметры!$A$2,Таблицы!I58,"")</f>
        <v>Контрактубекс</v>
      </c>
      <c r="C57" t="str">
        <f ca="1">IF(INDIRECT(ADDRESS(MATCH(Таблицы!J58,'Однопредметные наборы'!$A$2:$A$11)+1,2,,,"Однопредметные наборы"))&gt;=Параметры!$A$2,Таблицы!J58,"")</f>
        <v/>
      </c>
      <c r="D57" s="5" t="e">
        <f ca="1">SUMPRODUCT(INDIRECT(ADDRESS(2,MATCH(A57,'Нормализованная таблица'!$B$1:$K$1)+1,,,"Нормализованная таблица")):INDIRECT(ADDRESS(31,MATCH(A57,'Нормализованная таблица'!$B$1:$K$1)+1,,,"Нормализованная таблица")),INDIRECT(ADDRESS(2,MATCH(B57,'Нормализованная таблица'!$B$1:$K$1)+1,,,"Нормализованная таблица")):INDIRECT(ADDRESS(31,MATCH(B57,'Нормализованная таблица'!$B$1:$K$1)+1,,,"Нормализованная таблица")),INDIRECT(ADDRESS(2,MATCH(C57,'Нормализованная таблица'!$B$1:$K$1)+1,,,"Нормализованная таблица")):INDIRECT(ADDRESS(31,MATCH(C57,'Нормализованная таблица'!$B$1:$K$1)+1,,,"Нормализованная таблица")))</f>
        <v>#N/A</v>
      </c>
    </row>
    <row r="58" spans="1:4" hidden="1" x14ac:dyDescent="0.3">
      <c r="A58" t="str">
        <f ca="1">IF(INDIRECT(ADDRESS(Таблицы!$K59-1,3,,,"Двухпредметные наборы"))&gt;=Параметры!$A$2,Таблицы!H59,"")</f>
        <v>Баралгин</v>
      </c>
      <c r="B58" t="str">
        <f ca="1">IF(INDIRECT(ADDRESS(Таблицы!$K59-1,3,,,"Двухпредметные наборы"))&gt;=Параметры!$A$2,Таблицы!I59,"")</f>
        <v>Контрактубекс</v>
      </c>
      <c r="C58" t="str">
        <f ca="1">IF(INDIRECT(ADDRESS(MATCH(Таблицы!J59,'Однопредметные наборы'!$A$2:$A$11)+1,2,,,"Однопредметные наборы"))&gt;=Параметры!$A$2,Таблицы!J59,"")</f>
        <v/>
      </c>
      <c r="D58" s="5" t="e">
        <f ca="1">SUMPRODUCT(INDIRECT(ADDRESS(2,MATCH(A58,'Нормализованная таблица'!$B$1:$K$1)+1,,,"Нормализованная таблица")):INDIRECT(ADDRESS(31,MATCH(A58,'Нормализованная таблица'!$B$1:$K$1)+1,,,"Нормализованная таблица")),INDIRECT(ADDRESS(2,MATCH(B58,'Нормализованная таблица'!$B$1:$K$1)+1,,,"Нормализованная таблица")):INDIRECT(ADDRESS(31,MATCH(B58,'Нормализованная таблица'!$B$1:$K$1)+1,,,"Нормализованная таблица")),INDIRECT(ADDRESS(2,MATCH(C58,'Нормализованная таблица'!$B$1:$K$1)+1,,,"Нормализованная таблица")):INDIRECT(ADDRESS(31,MATCH(C58,'Нормализованная таблица'!$B$1:$K$1)+1,,,"Нормализованная таблица")))</f>
        <v>#N/A</v>
      </c>
    </row>
    <row r="59" spans="1:4" x14ac:dyDescent="0.3">
      <c r="A59" t="str">
        <f ca="1">IF(INDIRECT(ADDRESS(Таблицы!$K60-1,3,,,"Двухпредметные наборы"))&gt;=Параметры!$A$2,Таблицы!H60,"")</f>
        <v>Баралгин</v>
      </c>
      <c r="B59" t="str">
        <f ca="1">IF(INDIRECT(ADDRESS(Таблицы!$K60-1,3,,,"Двухпредметные наборы"))&gt;=Параметры!$A$2,Таблицы!I60,"")</f>
        <v>Контрактубекс</v>
      </c>
      <c r="C59" t="str">
        <f ca="1">IF(INDIRECT(ADDRESS(MATCH(Таблицы!J60,'Однопредметные наборы'!$A$2:$A$11)+1,2,,,"Однопредметные наборы"))&gt;=Параметры!$A$2,Таблицы!J60,"")</f>
        <v>Терафлю</v>
      </c>
      <c r="D59" s="5">
        <f ca="1">SUMPRODUCT(INDIRECT(ADDRESS(2,MATCH(A59,'Нормализованная таблица'!$B$1:$K$1)+1,,,"Нормализованная таблица")):INDIRECT(ADDRESS(31,MATCH(A59,'Нормализованная таблица'!$B$1:$K$1)+1,,,"Нормализованная таблица")),INDIRECT(ADDRESS(2,MATCH(B59,'Нормализованная таблица'!$B$1:$K$1)+1,,,"Нормализованная таблица")):INDIRECT(ADDRESS(31,MATCH(B59,'Нормализованная таблица'!$B$1:$K$1)+1,,,"Нормализованная таблица")),INDIRECT(ADDRESS(2,MATCH(C59,'Нормализованная таблица'!$B$1:$K$1)+1,,,"Нормализованная таблица")):INDIRECT(ADDRESS(31,MATCH(C59,'Нормализованная таблица'!$B$1:$K$1)+1,,,"Нормализованная таблица")))</f>
        <v>2</v>
      </c>
    </row>
    <row r="60" spans="1:4" hidden="1" x14ac:dyDescent="0.3">
      <c r="A60" t="str">
        <f ca="1">IF(INDIRECT(ADDRESS(Таблицы!$K61-1,3,,,"Двухпредметные наборы"))&gt;=Параметры!$A$2,Таблицы!H61,"")</f>
        <v/>
      </c>
      <c r="B60" t="str">
        <f ca="1">IF(INDIRECT(ADDRESS(Таблицы!$K61-1,3,,,"Двухпредметные наборы"))&gt;=Параметры!$A$2,Таблицы!I61,"")</f>
        <v/>
      </c>
      <c r="C60" t="str">
        <f ca="1">IF(INDIRECT(ADDRESS(MATCH(Таблицы!J61,'Однопредметные наборы'!$A$2:$A$11)+1,2,,,"Однопредметные наборы"))&gt;=Параметры!$A$2,Таблицы!J61,"")</f>
        <v/>
      </c>
      <c r="D60" s="5" t="e">
        <f ca="1">SUMPRODUCT(INDIRECT(ADDRESS(2,MATCH(A60,'Нормализованная таблица'!$B$1:$K$1)+1,,,"Нормализованная таблица")):INDIRECT(ADDRESS(31,MATCH(A60,'Нормализованная таблица'!$B$1:$K$1)+1,,,"Нормализованная таблица")),INDIRECT(ADDRESS(2,MATCH(B60,'Нормализованная таблица'!$B$1:$K$1)+1,,,"Нормализованная таблица")):INDIRECT(ADDRESS(31,MATCH(B60,'Нормализованная таблица'!$B$1:$K$1)+1,,,"Нормализованная таблица")),INDIRECT(ADDRESS(2,MATCH(C60,'Нормализованная таблица'!$B$1:$K$1)+1,,,"Нормализованная таблица")):INDIRECT(ADDRESS(31,MATCH(C60,'Нормализованная таблица'!$B$1:$K$1)+1,,,"Нормализованная таблица")))</f>
        <v>#N/A</v>
      </c>
    </row>
    <row r="61" spans="1:4" hidden="1" x14ac:dyDescent="0.3">
      <c r="A61" t="str">
        <f ca="1">IF(INDIRECT(ADDRESS(Таблицы!$K62-1,3,,,"Двухпредметные наборы"))&gt;=Параметры!$A$2,Таблицы!H62,"")</f>
        <v/>
      </c>
      <c r="B61" t="str">
        <f ca="1">IF(INDIRECT(ADDRESS(Таблицы!$K62-1,3,,,"Двухпредметные наборы"))&gt;=Параметры!$A$2,Таблицы!I62,"")</f>
        <v/>
      </c>
      <c r="C61" t="str">
        <f ca="1">IF(INDIRECT(ADDRESS(MATCH(Таблицы!J62,'Однопредметные наборы'!$A$2:$A$11)+1,2,,,"Однопредметные наборы"))&gt;=Параметры!$A$2,Таблицы!J62,"")</f>
        <v/>
      </c>
      <c r="D61" s="5" t="e">
        <f ca="1">SUMPRODUCT(INDIRECT(ADDRESS(2,MATCH(A61,'Нормализованная таблица'!$B$1:$K$1)+1,,,"Нормализованная таблица")):INDIRECT(ADDRESS(31,MATCH(A61,'Нормализованная таблица'!$B$1:$K$1)+1,,,"Нормализованная таблица")),INDIRECT(ADDRESS(2,MATCH(B61,'Нормализованная таблица'!$B$1:$K$1)+1,,,"Нормализованная таблица")):INDIRECT(ADDRESS(31,MATCH(B61,'Нормализованная таблица'!$B$1:$K$1)+1,,,"Нормализованная таблица")),INDIRECT(ADDRESS(2,MATCH(C61,'Нормализованная таблица'!$B$1:$K$1)+1,,,"Нормализованная таблица")):INDIRECT(ADDRESS(31,MATCH(C61,'Нормализованная таблица'!$B$1:$K$1)+1,,,"Нормализованная таблица")))</f>
        <v>#N/A</v>
      </c>
    </row>
    <row r="62" spans="1:4" hidden="1" x14ac:dyDescent="0.3">
      <c r="A62" t="str">
        <f ca="1">IF(INDIRECT(ADDRESS(Таблицы!$K63-1,3,,,"Двухпредметные наборы"))&gt;=Параметры!$A$2,Таблицы!H63,"")</f>
        <v/>
      </c>
      <c r="B62" t="str">
        <f ca="1">IF(INDIRECT(ADDRESS(Таблицы!$K63-1,3,,,"Двухпредметные наборы"))&gt;=Параметры!$A$2,Таблицы!I63,"")</f>
        <v/>
      </c>
      <c r="C62" t="str">
        <f ca="1">IF(INDIRECT(ADDRESS(MATCH(Таблицы!J63,'Однопредметные наборы'!$A$2:$A$11)+1,2,,,"Однопредметные наборы"))&gt;=Параметры!$A$2,Таблицы!J63,"")</f>
        <v>Терафлю</v>
      </c>
      <c r="D62" s="5" t="e">
        <f ca="1">SUMPRODUCT(INDIRECT(ADDRESS(2,MATCH(A62,'Нормализованная таблица'!$B$1:$K$1)+1,,,"Нормализованная таблица")):INDIRECT(ADDRESS(31,MATCH(A62,'Нормализованная таблица'!$B$1:$K$1)+1,,,"Нормализованная таблица")),INDIRECT(ADDRESS(2,MATCH(B62,'Нормализованная таблица'!$B$1:$K$1)+1,,,"Нормализованная таблица")):INDIRECT(ADDRESS(31,MATCH(B62,'Нормализованная таблица'!$B$1:$K$1)+1,,,"Нормализованная таблица")),INDIRECT(ADDRESS(2,MATCH(C62,'Нормализованная таблица'!$B$1:$K$1)+1,,,"Нормализованная таблица")):INDIRECT(ADDRESS(31,MATCH(C62,'Нормализованная таблица'!$B$1:$K$1)+1,,,"Нормализованная таблица")))</f>
        <v>#N/A</v>
      </c>
    </row>
    <row r="63" spans="1:4" hidden="1" x14ac:dyDescent="0.3">
      <c r="A63" t="e">
        <f ca="1">IF(INDIRECT(ADDRESS(Таблицы!$K64-1,3,,,"Двухпредметные наборы"))&gt;=Параметры!$A$2,Таблицы!H64,"")</f>
        <v>#N/A</v>
      </c>
      <c r="B63" t="e">
        <f ca="1">IF(INDIRECT(ADDRESS(Таблицы!$K64-1,3,,,"Двухпредметные наборы"))&gt;=Параметры!$A$2,Таблицы!I64,"")</f>
        <v>#N/A</v>
      </c>
      <c r="C63" t="str">
        <f ca="1">IF(INDIRECT(ADDRESS(MATCH(Таблицы!J64,'Однопредметные наборы'!$A$2:$A$11)+1,2,,,"Однопредметные наборы"))&gt;=Параметры!$A$2,Таблицы!J64,"")</f>
        <v/>
      </c>
      <c r="D63" s="5" t="e">
        <f ca="1">SUMPRODUCT(INDIRECT(ADDRESS(2,MATCH(A63,'Нормализованная таблица'!$B$1:$K$1)+1,,,"Нормализованная таблица")):INDIRECT(ADDRESS(31,MATCH(A63,'Нормализованная таблица'!$B$1:$K$1)+1,,,"Нормализованная таблица")),INDIRECT(ADDRESS(2,MATCH(B63,'Нормализованная таблица'!$B$1:$K$1)+1,,,"Нормализованная таблица")):INDIRECT(ADDRESS(31,MATCH(B63,'Нормализованная таблица'!$B$1:$K$1)+1,,,"Нормализованная таблица")),INDIRECT(ADDRESS(2,MATCH(C63,'Нормализованная таблица'!$B$1:$K$1)+1,,,"Нормализованная таблица")):INDIRECT(ADDRESS(31,MATCH(C63,'Нормализованная таблица'!$B$1:$K$1)+1,,,"Нормализованная таблица")))</f>
        <v>#N/A</v>
      </c>
    </row>
    <row r="64" spans="1:4" hidden="1" x14ac:dyDescent="0.3">
      <c r="A64" t="e">
        <f ca="1">IF(INDIRECT(ADDRESS(Таблицы!$K65-1,3,,,"Двухпредметные наборы"))&gt;=Параметры!$A$2,Таблицы!H65,"")</f>
        <v>#N/A</v>
      </c>
      <c r="B64" t="e">
        <f ca="1">IF(INDIRECT(ADDRESS(Таблицы!$K65-1,3,,,"Двухпредметные наборы"))&gt;=Параметры!$A$2,Таблицы!I65,"")</f>
        <v>#N/A</v>
      </c>
      <c r="C64" t="str">
        <f ca="1">IF(INDIRECT(ADDRESS(MATCH(Таблицы!J65,'Однопредметные наборы'!$A$2:$A$11)+1,2,,,"Однопредметные наборы"))&gt;=Параметры!$A$2,Таблицы!J65,"")</f>
        <v>Терафлю</v>
      </c>
      <c r="D64" s="5" t="e">
        <f ca="1">SUMPRODUCT(INDIRECT(ADDRESS(2,MATCH(A64,'Нормализованная таблица'!$B$1:$K$1)+1,,,"Нормализованная таблица")):INDIRECT(ADDRESS(31,MATCH(A64,'Нормализованная таблица'!$B$1:$K$1)+1,,,"Нормализованная таблица")),INDIRECT(ADDRESS(2,MATCH(B64,'Нормализованная таблица'!$B$1:$K$1)+1,,,"Нормализованная таблица")):INDIRECT(ADDRESS(31,MATCH(B64,'Нормализованная таблица'!$B$1:$K$1)+1,,,"Нормализованная таблица")),INDIRECT(ADDRESS(2,MATCH(C64,'Нормализованная таблица'!$B$1:$K$1)+1,,,"Нормализованная таблица")):INDIRECT(ADDRESS(31,MATCH(C64,'Нормализованная таблица'!$B$1:$K$1)+1,,,"Нормализованная таблица")))</f>
        <v>#N/A</v>
      </c>
    </row>
    <row r="65" spans="1:4" hidden="1" x14ac:dyDescent="0.3">
      <c r="A65" t="e">
        <f ca="1">IF(INDIRECT(ADDRESS(Таблицы!$K66-1,3,,,"Двухпредметные наборы"))&gt;=Параметры!$A$2,Таблицы!H66,"")</f>
        <v>#N/A</v>
      </c>
      <c r="B65" t="e">
        <f ca="1">IF(INDIRECT(ADDRESS(Таблицы!$K66-1,3,,,"Двухпредметные наборы"))&gt;=Параметры!$A$2,Таблицы!I66,"")</f>
        <v>#N/A</v>
      </c>
      <c r="C65" t="str">
        <f ca="1">IF(INDIRECT(ADDRESS(MATCH(Таблицы!J66,'Однопредметные наборы'!$A$2:$A$11)+1,2,,,"Однопредметные наборы"))&gt;=Параметры!$A$2,Таблицы!J66,"")</f>
        <v>Терафлю</v>
      </c>
      <c r="D65" s="5" t="e">
        <f ca="1">SUMPRODUCT(INDIRECT(ADDRESS(2,MATCH(A65,'Нормализованная таблица'!$B$1:$K$1)+1,,,"Нормализованная таблица")):INDIRECT(ADDRESS(31,MATCH(A65,'Нормализованная таблица'!$B$1:$K$1)+1,,,"Нормализованная таблица")),INDIRECT(ADDRESS(2,MATCH(B65,'Нормализованная таблица'!$B$1:$K$1)+1,,,"Нормализованная таблица")):INDIRECT(ADDRESS(31,MATCH(B65,'Нормализованная таблица'!$B$1:$K$1)+1,,,"Нормализованная таблица")),INDIRECT(ADDRESS(2,MATCH(C65,'Нормализованная таблица'!$B$1:$K$1)+1,,,"Нормализованная таблица")):INDIRECT(ADDRESS(31,MATCH(C65,'Нормализованная таблица'!$B$1:$K$1)+1,,,"Нормализованная таблица")))</f>
        <v>#N/A</v>
      </c>
    </row>
    <row r="66" spans="1:4" x14ac:dyDescent="0.3">
      <c r="A66" t="str">
        <f ca="1">IF(INDIRECT(ADDRESS(Таблицы!$K67-1,3,,,"Двухпредметные наборы"))&gt;=Параметры!$A$2,Таблицы!H67,"")</f>
        <v>Валидол</v>
      </c>
      <c r="B66" t="str">
        <f ca="1">IF(INDIRECT(ADDRESS(Таблицы!$K67-1,3,,,"Двухпредметные наборы"))&gt;=Параметры!$A$2,Таблицы!I67,"")</f>
        <v>Влажные салфетки</v>
      </c>
      <c r="C66" t="str">
        <f ca="1">IF(INDIRECT(ADDRESS(MATCH(Таблицы!J67,'Однопредметные наборы'!$A$2:$A$11)+1,2,,,"Однопредметные наборы"))&gt;=Параметры!$A$2,Таблицы!J67,"")</f>
        <v>Долгит</v>
      </c>
      <c r="D66" s="5">
        <f ca="1">SUMPRODUCT(INDIRECT(ADDRESS(2,MATCH(A66,'Нормализованная таблица'!$B$1:$K$1)+1,,,"Нормализованная таблица")):INDIRECT(ADDRESS(31,MATCH(A66,'Нормализованная таблица'!$B$1:$K$1)+1,,,"Нормализованная таблица")),INDIRECT(ADDRESS(2,MATCH(B66,'Нормализованная таблица'!$B$1:$K$1)+1,,,"Нормализованная таблица")):INDIRECT(ADDRESS(31,MATCH(B66,'Нормализованная таблица'!$B$1:$K$1)+1,,,"Нормализованная таблица")),INDIRECT(ADDRESS(2,MATCH(C66,'Нормализованная таблица'!$B$1:$K$1)+1,,,"Нормализованная таблица")):INDIRECT(ADDRESS(31,MATCH(C66,'Нормализованная таблица'!$B$1:$K$1)+1,,,"Нормализованная таблица")))</f>
        <v>9</v>
      </c>
    </row>
    <row r="67" spans="1:4" x14ac:dyDescent="0.3">
      <c r="A67" t="str">
        <f ca="1">IF(INDIRECT(ADDRESS(Таблицы!$K68-1,3,,,"Двухпредметные наборы"))&gt;=Параметры!$A$2,Таблицы!H68,"")</f>
        <v>Валидол</v>
      </c>
      <c r="B67" t="str">
        <f ca="1">IF(INDIRECT(ADDRESS(Таблицы!$K68-1,3,,,"Двухпредметные наборы"))&gt;=Параметры!$A$2,Таблицы!I68,"")</f>
        <v>Влажные салфетки</v>
      </c>
      <c r="C67" t="str">
        <f ca="1">IF(INDIRECT(ADDRESS(MATCH(Таблицы!J68,'Однопредметные наборы'!$A$2:$A$11)+1,2,,,"Однопредметные наборы"))&gt;=Параметры!$A$2,Таблицы!J68,"")</f>
        <v>Контрактубекс</v>
      </c>
      <c r="D67" s="5">
        <f ca="1">SUMPRODUCT(INDIRECT(ADDRESS(2,MATCH(A67,'Нормализованная таблица'!$B$1:$K$1)+1,,,"Нормализованная таблица")):INDIRECT(ADDRESS(31,MATCH(A67,'Нормализованная таблица'!$B$1:$K$1)+1,,,"Нормализованная таблица")),INDIRECT(ADDRESS(2,MATCH(B67,'Нормализованная таблица'!$B$1:$K$1)+1,,,"Нормализованная таблица")):INDIRECT(ADDRESS(31,MATCH(B67,'Нормализованная таблица'!$B$1:$K$1)+1,,,"Нормализованная таблица")),INDIRECT(ADDRESS(2,MATCH(C67,'Нормализованная таблица'!$B$1:$K$1)+1,,,"Нормализованная таблица")):INDIRECT(ADDRESS(31,MATCH(C67,'Нормализованная таблица'!$B$1:$K$1)+1,,,"Нормализованная таблица")))</f>
        <v>13</v>
      </c>
    </row>
    <row r="68" spans="1:4" x14ac:dyDescent="0.3">
      <c r="A68" t="str">
        <f ca="1">IF(INDIRECT(ADDRESS(Таблицы!$K69-1,3,,,"Двухпредметные наборы"))&gt;=Параметры!$A$2,Таблицы!H69,"")</f>
        <v>Валидол</v>
      </c>
      <c r="B68" t="str">
        <f ca="1">IF(INDIRECT(ADDRESS(Таблицы!$K69-1,3,,,"Двухпредметные наборы"))&gt;=Параметры!$A$2,Таблицы!I69,"")</f>
        <v>Влажные салфетки</v>
      </c>
      <c r="C68" t="str">
        <f ca="1">IF(INDIRECT(ADDRESS(MATCH(Таблицы!J69,'Однопредметные наборы'!$A$2:$A$11)+1,2,,,"Однопредметные наборы"))&gt;=Параметры!$A$2,Таблицы!J69,"")</f>
        <v>Корвалол</v>
      </c>
      <c r="D68" s="5">
        <f ca="1">SUMPRODUCT(INDIRECT(ADDRESS(2,MATCH(A68,'Нормализованная таблица'!$B$1:$K$1)+1,,,"Нормализованная таблица")):INDIRECT(ADDRESS(31,MATCH(A68,'Нормализованная таблица'!$B$1:$K$1)+1,,,"Нормализованная таблица")),INDIRECT(ADDRESS(2,MATCH(B68,'Нормализованная таблица'!$B$1:$K$1)+1,,,"Нормализованная таблица")):INDIRECT(ADDRESS(31,MATCH(B68,'Нормализованная таблица'!$B$1:$K$1)+1,,,"Нормализованная таблица")),INDIRECT(ADDRESS(2,MATCH(C68,'Нормализованная таблица'!$B$1:$K$1)+1,,,"Нормализованная таблица")):INDIRECT(ADDRESS(31,MATCH(C68,'Нормализованная таблица'!$B$1:$K$1)+1,,,"Нормализованная таблица")))</f>
        <v>5</v>
      </c>
    </row>
    <row r="69" spans="1:4" hidden="1" x14ac:dyDescent="0.3">
      <c r="A69" t="str">
        <f ca="1">IF(INDIRECT(ADDRESS(Таблицы!$K70-1,3,,,"Двухпредметные наборы"))&gt;=Параметры!$A$2,Таблицы!H70,"")</f>
        <v>Валидол</v>
      </c>
      <c r="B69" t="str">
        <f ca="1">IF(INDIRECT(ADDRESS(Таблицы!$K70-1,3,,,"Двухпредметные наборы"))&gt;=Параметры!$A$2,Таблицы!I70,"")</f>
        <v>Влажные салфетки</v>
      </c>
      <c r="C69" t="str">
        <f ca="1">IF(INDIRECT(ADDRESS(MATCH(Таблицы!J70,'Однопредметные наборы'!$A$2:$A$11)+1,2,,,"Однопредметные наборы"))&gt;=Параметры!$A$2,Таблицы!J70,"")</f>
        <v/>
      </c>
      <c r="D69" s="5" t="e">
        <f ca="1">SUMPRODUCT(INDIRECT(ADDRESS(2,MATCH(A69,'Нормализованная таблица'!$B$1:$K$1)+1,,,"Нормализованная таблица")):INDIRECT(ADDRESS(31,MATCH(A69,'Нормализованная таблица'!$B$1:$K$1)+1,,,"Нормализованная таблица")),INDIRECT(ADDRESS(2,MATCH(B69,'Нормализованная таблица'!$B$1:$K$1)+1,,,"Нормализованная таблица")):INDIRECT(ADDRESS(31,MATCH(B69,'Нормализованная таблица'!$B$1:$K$1)+1,,,"Нормализованная таблица")),INDIRECT(ADDRESS(2,MATCH(C69,'Нормализованная таблица'!$B$1:$K$1)+1,,,"Нормализованная таблица")):INDIRECT(ADDRESS(31,MATCH(C69,'Нормализованная таблица'!$B$1:$K$1)+1,,,"Нормализованная таблица")))</f>
        <v>#N/A</v>
      </c>
    </row>
    <row r="70" spans="1:4" hidden="1" x14ac:dyDescent="0.3">
      <c r="A70" t="str">
        <f ca="1">IF(INDIRECT(ADDRESS(Таблицы!$K71-1,3,,,"Двухпредметные наборы"))&gt;=Параметры!$A$2,Таблицы!H71,"")</f>
        <v>Валидол</v>
      </c>
      <c r="B70" t="str">
        <f ca="1">IF(INDIRECT(ADDRESS(Таблицы!$K71-1,3,,,"Двухпредметные наборы"))&gt;=Параметры!$A$2,Таблицы!I71,"")</f>
        <v>Влажные салфетки</v>
      </c>
      <c r="C70" t="str">
        <f ca="1">IF(INDIRECT(ADDRESS(MATCH(Таблицы!J71,'Однопредметные наборы'!$A$2:$A$11)+1,2,,,"Однопредметные наборы"))&gt;=Параметры!$A$2,Таблицы!J71,"")</f>
        <v/>
      </c>
      <c r="D70" s="5" t="e">
        <f ca="1">SUMPRODUCT(INDIRECT(ADDRESS(2,MATCH(A70,'Нормализованная таблица'!$B$1:$K$1)+1,,,"Нормализованная таблица")):INDIRECT(ADDRESS(31,MATCH(A70,'Нормализованная таблица'!$B$1:$K$1)+1,,,"Нормализованная таблица")),INDIRECT(ADDRESS(2,MATCH(B70,'Нормализованная таблица'!$B$1:$K$1)+1,,,"Нормализованная таблица")):INDIRECT(ADDRESS(31,MATCH(B70,'Нормализованная таблица'!$B$1:$K$1)+1,,,"Нормализованная таблица")),INDIRECT(ADDRESS(2,MATCH(C70,'Нормализованная таблица'!$B$1:$K$1)+1,,,"Нормализованная таблица")):INDIRECT(ADDRESS(31,MATCH(C70,'Нормализованная таблица'!$B$1:$K$1)+1,,,"Нормализованная таблица")))</f>
        <v>#N/A</v>
      </c>
    </row>
    <row r="71" spans="1:4" x14ac:dyDescent="0.3">
      <c r="A71" t="str">
        <f ca="1">IF(INDIRECT(ADDRESS(Таблицы!$K72-1,3,,,"Двухпредметные наборы"))&gt;=Параметры!$A$2,Таблицы!H72,"")</f>
        <v>Валидол</v>
      </c>
      <c r="B71" t="str">
        <f ca="1">IF(INDIRECT(ADDRESS(Таблицы!$K72-1,3,,,"Двухпредметные наборы"))&gt;=Параметры!$A$2,Таблицы!I72,"")</f>
        <v>Влажные салфетки</v>
      </c>
      <c r="C71" t="str">
        <f ca="1">IF(INDIRECT(ADDRESS(MATCH(Таблицы!J72,'Однопредметные наборы'!$A$2:$A$11)+1,2,,,"Однопредметные наборы"))&gt;=Параметры!$A$2,Таблицы!J72,"")</f>
        <v>Терафлю</v>
      </c>
      <c r="D71" s="5">
        <f ca="1">SUMPRODUCT(INDIRECT(ADDRESS(2,MATCH(A71,'Нормализованная таблица'!$B$1:$K$1)+1,,,"Нормализованная таблица")):INDIRECT(ADDRESS(31,MATCH(A71,'Нормализованная таблица'!$B$1:$K$1)+1,,,"Нормализованная таблица")),INDIRECT(ADDRESS(2,MATCH(B71,'Нормализованная таблица'!$B$1:$K$1)+1,,,"Нормализованная таблица")):INDIRECT(ADDRESS(31,MATCH(B71,'Нормализованная таблица'!$B$1:$K$1)+1,,,"Нормализованная таблица")),INDIRECT(ADDRESS(2,MATCH(C71,'Нормализованная таблица'!$B$1:$K$1)+1,,,"Нормализованная таблица")):INDIRECT(ADDRESS(31,MATCH(C71,'Нормализованная таблица'!$B$1:$K$1)+1,,,"Нормализованная таблица")))</f>
        <v>2</v>
      </c>
    </row>
    <row r="72" spans="1:4" x14ac:dyDescent="0.3">
      <c r="A72" t="str">
        <f ca="1">IF(INDIRECT(ADDRESS(Таблицы!$K73-1,3,,,"Двухпредметные наборы"))&gt;=Параметры!$A$2,Таблицы!H73,"")</f>
        <v>Валидол</v>
      </c>
      <c r="B72" t="str">
        <f ca="1">IF(INDIRECT(ADDRESS(Таблицы!$K73-1,3,,,"Двухпредметные наборы"))&gt;=Параметры!$A$2,Таблицы!I73,"")</f>
        <v>Долгит</v>
      </c>
      <c r="C72" t="str">
        <f ca="1">IF(INDIRECT(ADDRESS(MATCH(Таблицы!J73,'Однопредметные наборы'!$A$2:$A$11)+1,2,,,"Однопредметные наборы"))&gt;=Параметры!$A$2,Таблицы!J73,"")</f>
        <v>Контрактубекс</v>
      </c>
      <c r="D72" s="5">
        <f ca="1">SUMPRODUCT(INDIRECT(ADDRESS(2,MATCH(A72,'Нормализованная таблица'!$B$1:$K$1)+1,,,"Нормализованная таблица")):INDIRECT(ADDRESS(31,MATCH(A72,'Нормализованная таблица'!$B$1:$K$1)+1,,,"Нормализованная таблица")),INDIRECT(ADDRESS(2,MATCH(B72,'Нормализованная таблица'!$B$1:$K$1)+1,,,"Нормализованная таблица")):INDIRECT(ADDRESS(31,MATCH(B72,'Нормализованная таблица'!$B$1:$K$1)+1,,,"Нормализованная таблица")),INDIRECT(ADDRESS(2,MATCH(C72,'Нормализованная таблица'!$B$1:$K$1)+1,,,"Нормализованная таблица")):INDIRECT(ADDRESS(31,MATCH(C72,'Нормализованная таблица'!$B$1:$K$1)+1,,,"Нормализованная таблица")))</f>
        <v>7</v>
      </c>
    </row>
    <row r="73" spans="1:4" x14ac:dyDescent="0.3">
      <c r="A73" t="str">
        <f ca="1">IF(INDIRECT(ADDRESS(Таблицы!$K74-1,3,,,"Двухпредметные наборы"))&gt;=Параметры!$A$2,Таблицы!H74,"")</f>
        <v>Валидол</v>
      </c>
      <c r="B73" t="str">
        <f ca="1">IF(INDIRECT(ADDRESS(Таблицы!$K74-1,3,,,"Двухпредметные наборы"))&gt;=Параметры!$A$2,Таблицы!I74,"")</f>
        <v>Долгит</v>
      </c>
      <c r="C73" t="str">
        <f ca="1">IF(INDIRECT(ADDRESS(MATCH(Таблицы!J74,'Однопредметные наборы'!$A$2:$A$11)+1,2,,,"Однопредметные наборы"))&gt;=Параметры!$A$2,Таблицы!J74,"")</f>
        <v>Корвалол</v>
      </c>
      <c r="D73" s="5">
        <f ca="1">SUMPRODUCT(INDIRECT(ADDRESS(2,MATCH(A73,'Нормализованная таблица'!$B$1:$K$1)+1,,,"Нормализованная таблица")):INDIRECT(ADDRESS(31,MATCH(A73,'Нормализованная таблица'!$B$1:$K$1)+1,,,"Нормализованная таблица")),INDIRECT(ADDRESS(2,MATCH(B73,'Нормализованная таблица'!$B$1:$K$1)+1,,,"Нормализованная таблица")):INDIRECT(ADDRESS(31,MATCH(B73,'Нормализованная таблица'!$B$1:$K$1)+1,,,"Нормализованная таблица")),INDIRECT(ADDRESS(2,MATCH(C73,'Нормализованная таблица'!$B$1:$K$1)+1,,,"Нормализованная таблица")):INDIRECT(ADDRESS(31,MATCH(C73,'Нормализованная таблица'!$B$1:$K$1)+1,,,"Нормализованная таблица")))</f>
        <v>4</v>
      </c>
    </row>
    <row r="74" spans="1:4" hidden="1" x14ac:dyDescent="0.3">
      <c r="A74" t="str">
        <f ca="1">IF(INDIRECT(ADDRESS(Таблицы!$K75-1,3,,,"Двухпредметные наборы"))&gt;=Параметры!$A$2,Таблицы!H75,"")</f>
        <v>Валидол</v>
      </c>
      <c r="B74" t="str">
        <f ca="1">IF(INDIRECT(ADDRESS(Таблицы!$K75-1,3,,,"Двухпредметные наборы"))&gt;=Параметры!$A$2,Таблицы!I75,"")</f>
        <v>Долгит</v>
      </c>
      <c r="C74" t="str">
        <f ca="1">IF(INDIRECT(ADDRESS(MATCH(Таблицы!J75,'Однопредметные наборы'!$A$2:$A$11)+1,2,,,"Однопредметные наборы"))&gt;=Параметры!$A$2,Таблицы!J75,"")</f>
        <v/>
      </c>
      <c r="D74" s="5" t="e">
        <f ca="1">SUMPRODUCT(INDIRECT(ADDRESS(2,MATCH(A74,'Нормализованная таблица'!$B$1:$K$1)+1,,,"Нормализованная таблица")):INDIRECT(ADDRESS(31,MATCH(A74,'Нормализованная таблица'!$B$1:$K$1)+1,,,"Нормализованная таблица")),INDIRECT(ADDRESS(2,MATCH(B74,'Нормализованная таблица'!$B$1:$K$1)+1,,,"Нормализованная таблица")):INDIRECT(ADDRESS(31,MATCH(B74,'Нормализованная таблица'!$B$1:$K$1)+1,,,"Нормализованная таблица")),INDIRECT(ADDRESS(2,MATCH(C74,'Нормализованная таблица'!$B$1:$K$1)+1,,,"Нормализованная таблица")):INDIRECT(ADDRESS(31,MATCH(C74,'Нормализованная таблица'!$B$1:$K$1)+1,,,"Нормализованная таблица")))</f>
        <v>#N/A</v>
      </c>
    </row>
    <row r="75" spans="1:4" hidden="1" x14ac:dyDescent="0.3">
      <c r="A75" t="str">
        <f ca="1">IF(INDIRECT(ADDRESS(Таблицы!$K76-1,3,,,"Двухпредметные наборы"))&gt;=Параметры!$A$2,Таблицы!H76,"")</f>
        <v>Валидол</v>
      </c>
      <c r="B75" t="str">
        <f ca="1">IF(INDIRECT(ADDRESS(Таблицы!$K76-1,3,,,"Двухпредметные наборы"))&gt;=Параметры!$A$2,Таблицы!I76,"")</f>
        <v>Долгит</v>
      </c>
      <c r="C75" t="str">
        <f ca="1">IF(INDIRECT(ADDRESS(MATCH(Таблицы!J76,'Однопредметные наборы'!$A$2:$A$11)+1,2,,,"Однопредметные наборы"))&gt;=Параметры!$A$2,Таблицы!J76,"")</f>
        <v/>
      </c>
      <c r="D75" s="5" t="e">
        <f ca="1">SUMPRODUCT(INDIRECT(ADDRESS(2,MATCH(A75,'Нормализованная таблица'!$B$1:$K$1)+1,,,"Нормализованная таблица")):INDIRECT(ADDRESS(31,MATCH(A75,'Нормализованная таблица'!$B$1:$K$1)+1,,,"Нормализованная таблица")),INDIRECT(ADDRESS(2,MATCH(B75,'Нормализованная таблица'!$B$1:$K$1)+1,,,"Нормализованная таблица")):INDIRECT(ADDRESS(31,MATCH(B75,'Нормализованная таблица'!$B$1:$K$1)+1,,,"Нормализованная таблица")),INDIRECT(ADDRESS(2,MATCH(C75,'Нормализованная таблица'!$B$1:$K$1)+1,,,"Нормализованная таблица")):INDIRECT(ADDRESS(31,MATCH(C75,'Нормализованная таблица'!$B$1:$K$1)+1,,,"Нормализованная таблица")))</f>
        <v>#N/A</v>
      </c>
    </row>
    <row r="76" spans="1:4" x14ac:dyDescent="0.3">
      <c r="A76" t="str">
        <f ca="1">IF(INDIRECT(ADDRESS(Таблицы!$K77-1,3,,,"Двухпредметные наборы"))&gt;=Параметры!$A$2,Таблицы!H77,"")</f>
        <v>Валидол</v>
      </c>
      <c r="B76" t="str">
        <f ca="1">IF(INDIRECT(ADDRESS(Таблицы!$K77-1,3,,,"Двухпредметные наборы"))&gt;=Параметры!$A$2,Таблицы!I77,"")</f>
        <v>Долгит</v>
      </c>
      <c r="C76" t="str">
        <f ca="1">IF(INDIRECT(ADDRESS(MATCH(Таблицы!J77,'Однопредметные наборы'!$A$2:$A$11)+1,2,,,"Однопредметные наборы"))&gt;=Параметры!$A$2,Таблицы!J77,"")</f>
        <v>Терафлю</v>
      </c>
      <c r="D76" s="5">
        <f ca="1">SUMPRODUCT(INDIRECT(ADDRESS(2,MATCH(A76,'Нормализованная таблица'!$B$1:$K$1)+1,,,"Нормализованная таблица")):INDIRECT(ADDRESS(31,MATCH(A76,'Нормализованная таблица'!$B$1:$K$1)+1,,,"Нормализованная таблица")),INDIRECT(ADDRESS(2,MATCH(B76,'Нормализованная таблица'!$B$1:$K$1)+1,,,"Нормализованная таблица")):INDIRECT(ADDRESS(31,MATCH(B76,'Нормализованная таблица'!$B$1:$K$1)+1,,,"Нормализованная таблица")),INDIRECT(ADDRESS(2,MATCH(C76,'Нормализованная таблица'!$B$1:$K$1)+1,,,"Нормализованная таблица")):INDIRECT(ADDRESS(31,MATCH(C76,'Нормализованная таблица'!$B$1:$K$1)+1,,,"Нормализованная таблица")))</f>
        <v>1</v>
      </c>
    </row>
    <row r="77" spans="1:4" x14ac:dyDescent="0.3">
      <c r="A77" t="str">
        <f ca="1">IF(INDIRECT(ADDRESS(Таблицы!$K78-1,3,,,"Двухпредметные наборы"))&gt;=Параметры!$A$2,Таблицы!H78,"")</f>
        <v>Валидол</v>
      </c>
      <c r="B77" t="str">
        <f ca="1">IF(INDIRECT(ADDRESS(Таблицы!$K78-1,3,,,"Двухпредметные наборы"))&gt;=Параметры!$A$2,Таблицы!I78,"")</f>
        <v>Контрактубекс</v>
      </c>
      <c r="C77" t="str">
        <f ca="1">IF(INDIRECT(ADDRESS(MATCH(Таблицы!J78,'Однопредметные наборы'!$A$2:$A$11)+1,2,,,"Однопредметные наборы"))&gt;=Параметры!$A$2,Таблицы!J78,"")</f>
        <v>Корвалол</v>
      </c>
      <c r="D77" s="5">
        <f ca="1">SUMPRODUCT(INDIRECT(ADDRESS(2,MATCH(A77,'Нормализованная таблица'!$B$1:$K$1)+1,,,"Нормализованная таблица")):INDIRECT(ADDRESS(31,MATCH(A77,'Нормализованная таблица'!$B$1:$K$1)+1,,,"Нормализованная таблица")),INDIRECT(ADDRESS(2,MATCH(B77,'Нормализованная таблица'!$B$1:$K$1)+1,,,"Нормализованная таблица")):INDIRECT(ADDRESS(31,MATCH(B77,'Нормализованная таблица'!$B$1:$K$1)+1,,,"Нормализованная таблица")),INDIRECT(ADDRESS(2,MATCH(C77,'Нормализованная таблица'!$B$1:$K$1)+1,,,"Нормализованная таблица")):INDIRECT(ADDRESS(31,MATCH(C77,'Нормализованная таблица'!$B$1:$K$1)+1,,,"Нормализованная таблица")))</f>
        <v>5</v>
      </c>
    </row>
    <row r="78" spans="1:4" hidden="1" x14ac:dyDescent="0.3">
      <c r="A78" t="str">
        <f ca="1">IF(INDIRECT(ADDRESS(Таблицы!$K79-1,3,,,"Двухпредметные наборы"))&gt;=Параметры!$A$2,Таблицы!H79,"")</f>
        <v>Валидол</v>
      </c>
      <c r="B78" t="str">
        <f ca="1">IF(INDIRECT(ADDRESS(Таблицы!$K79-1,3,,,"Двухпредметные наборы"))&gt;=Параметры!$A$2,Таблицы!I79,"")</f>
        <v>Контрактубекс</v>
      </c>
      <c r="C78" t="str">
        <f ca="1">IF(INDIRECT(ADDRESS(MATCH(Таблицы!J79,'Однопредметные наборы'!$A$2:$A$11)+1,2,,,"Однопредметные наборы"))&gt;=Параметры!$A$2,Таблицы!J79,"")</f>
        <v/>
      </c>
      <c r="D78" s="5" t="e">
        <f ca="1">SUMPRODUCT(INDIRECT(ADDRESS(2,MATCH(A78,'Нормализованная таблица'!$B$1:$K$1)+1,,,"Нормализованная таблица")):INDIRECT(ADDRESS(31,MATCH(A78,'Нормализованная таблица'!$B$1:$K$1)+1,,,"Нормализованная таблица")),INDIRECT(ADDRESS(2,MATCH(B78,'Нормализованная таблица'!$B$1:$K$1)+1,,,"Нормализованная таблица")):INDIRECT(ADDRESS(31,MATCH(B78,'Нормализованная таблица'!$B$1:$K$1)+1,,,"Нормализованная таблица")),INDIRECT(ADDRESS(2,MATCH(C78,'Нормализованная таблица'!$B$1:$K$1)+1,,,"Нормализованная таблица")):INDIRECT(ADDRESS(31,MATCH(C78,'Нормализованная таблица'!$B$1:$K$1)+1,,,"Нормализованная таблица")))</f>
        <v>#N/A</v>
      </c>
    </row>
    <row r="79" spans="1:4" hidden="1" x14ac:dyDescent="0.3">
      <c r="A79" t="str">
        <f ca="1">IF(INDIRECT(ADDRESS(Таблицы!$K80-1,3,,,"Двухпредметные наборы"))&gt;=Параметры!$A$2,Таблицы!H80,"")</f>
        <v>Валидол</v>
      </c>
      <c r="B79" t="str">
        <f ca="1">IF(INDIRECT(ADDRESS(Таблицы!$K80-1,3,,,"Двухпредметные наборы"))&gt;=Параметры!$A$2,Таблицы!I80,"")</f>
        <v>Контрактубекс</v>
      </c>
      <c r="C79" t="str">
        <f ca="1">IF(INDIRECT(ADDRESS(MATCH(Таблицы!J80,'Однопредметные наборы'!$A$2:$A$11)+1,2,,,"Однопредметные наборы"))&gt;=Параметры!$A$2,Таблицы!J80,"")</f>
        <v/>
      </c>
      <c r="D79" s="5" t="e">
        <f ca="1">SUMPRODUCT(INDIRECT(ADDRESS(2,MATCH(A79,'Нормализованная таблица'!$B$1:$K$1)+1,,,"Нормализованная таблица")):INDIRECT(ADDRESS(31,MATCH(A79,'Нормализованная таблица'!$B$1:$K$1)+1,,,"Нормализованная таблица")),INDIRECT(ADDRESS(2,MATCH(B79,'Нормализованная таблица'!$B$1:$K$1)+1,,,"Нормализованная таблица")):INDIRECT(ADDRESS(31,MATCH(B79,'Нормализованная таблица'!$B$1:$K$1)+1,,,"Нормализованная таблица")),INDIRECT(ADDRESS(2,MATCH(C79,'Нормализованная таблица'!$B$1:$K$1)+1,,,"Нормализованная таблица")):INDIRECT(ADDRESS(31,MATCH(C79,'Нормализованная таблица'!$B$1:$K$1)+1,,,"Нормализованная таблица")))</f>
        <v>#N/A</v>
      </c>
    </row>
    <row r="80" spans="1:4" x14ac:dyDescent="0.3">
      <c r="A80" t="str">
        <f ca="1">IF(INDIRECT(ADDRESS(Таблицы!$K81-1,3,,,"Двухпредметные наборы"))&gt;=Параметры!$A$2,Таблицы!H81,"")</f>
        <v>Валидол</v>
      </c>
      <c r="B80" t="str">
        <f ca="1">IF(INDIRECT(ADDRESS(Таблицы!$K81-1,3,,,"Двухпредметные наборы"))&gt;=Параметры!$A$2,Таблицы!I81,"")</f>
        <v>Контрактубекс</v>
      </c>
      <c r="C80" t="str">
        <f ca="1">IF(INDIRECT(ADDRESS(MATCH(Таблицы!J81,'Однопредметные наборы'!$A$2:$A$11)+1,2,,,"Однопредметные наборы"))&gt;=Параметры!$A$2,Таблицы!J81,"")</f>
        <v>Терафлю</v>
      </c>
      <c r="D80" s="5">
        <f ca="1">SUMPRODUCT(INDIRECT(ADDRESS(2,MATCH(A80,'Нормализованная таблица'!$B$1:$K$1)+1,,,"Нормализованная таблица")):INDIRECT(ADDRESS(31,MATCH(A80,'Нормализованная таблица'!$B$1:$K$1)+1,,,"Нормализованная таблица")),INDIRECT(ADDRESS(2,MATCH(B80,'Нормализованная таблица'!$B$1:$K$1)+1,,,"Нормализованная таблица")):INDIRECT(ADDRESS(31,MATCH(B80,'Нормализованная таблица'!$B$1:$K$1)+1,,,"Нормализованная таблица")),INDIRECT(ADDRESS(2,MATCH(C80,'Нормализованная таблица'!$B$1:$K$1)+1,,,"Нормализованная таблица")):INDIRECT(ADDRESS(31,MATCH(C80,'Нормализованная таблица'!$B$1:$K$1)+1,,,"Нормализованная таблица")))</f>
        <v>2</v>
      </c>
    </row>
    <row r="81" spans="1:4" hidden="1" x14ac:dyDescent="0.3">
      <c r="A81" t="str">
        <f ca="1">IF(INDIRECT(ADDRESS(Таблицы!$K82-1,3,,,"Двухпредметные наборы"))&gt;=Параметры!$A$2,Таблицы!H82,"")</f>
        <v>Валидол</v>
      </c>
      <c r="B81" t="str">
        <f ca="1">IF(INDIRECT(ADDRESS(Таблицы!$K82-1,3,,,"Двухпредметные наборы"))&gt;=Параметры!$A$2,Таблицы!I82,"")</f>
        <v>Корвалол</v>
      </c>
      <c r="C81" t="str">
        <f ca="1">IF(INDIRECT(ADDRESS(MATCH(Таблицы!J82,'Однопредметные наборы'!$A$2:$A$11)+1,2,,,"Однопредметные наборы"))&gt;=Параметры!$A$2,Таблицы!J82,"")</f>
        <v/>
      </c>
      <c r="D81" s="5" t="e">
        <f ca="1">SUMPRODUCT(INDIRECT(ADDRESS(2,MATCH(A81,'Нормализованная таблица'!$B$1:$K$1)+1,,,"Нормализованная таблица")):INDIRECT(ADDRESS(31,MATCH(A81,'Нормализованная таблица'!$B$1:$K$1)+1,,,"Нормализованная таблица")),INDIRECT(ADDRESS(2,MATCH(B81,'Нормализованная таблица'!$B$1:$K$1)+1,,,"Нормализованная таблица")):INDIRECT(ADDRESS(31,MATCH(B81,'Нормализованная таблица'!$B$1:$K$1)+1,,,"Нормализованная таблица")),INDIRECT(ADDRESS(2,MATCH(C81,'Нормализованная таблица'!$B$1:$K$1)+1,,,"Нормализованная таблица")):INDIRECT(ADDRESS(31,MATCH(C81,'Нормализованная таблица'!$B$1:$K$1)+1,,,"Нормализованная таблица")))</f>
        <v>#N/A</v>
      </c>
    </row>
    <row r="82" spans="1:4" hidden="1" x14ac:dyDescent="0.3">
      <c r="A82" t="str">
        <f ca="1">IF(INDIRECT(ADDRESS(Таблицы!$K83-1,3,,,"Двухпредметные наборы"))&gt;=Параметры!$A$2,Таблицы!H83,"")</f>
        <v>Валидол</v>
      </c>
      <c r="B82" t="str">
        <f ca="1">IF(INDIRECT(ADDRESS(Таблицы!$K83-1,3,,,"Двухпредметные наборы"))&gt;=Параметры!$A$2,Таблицы!I83,"")</f>
        <v>Корвалол</v>
      </c>
      <c r="C82" t="str">
        <f ca="1">IF(INDIRECT(ADDRESS(MATCH(Таблицы!J83,'Однопредметные наборы'!$A$2:$A$11)+1,2,,,"Однопредметные наборы"))&gt;=Параметры!$A$2,Таблицы!J83,"")</f>
        <v/>
      </c>
      <c r="D82" s="5" t="e">
        <f ca="1">SUMPRODUCT(INDIRECT(ADDRESS(2,MATCH(A82,'Нормализованная таблица'!$B$1:$K$1)+1,,,"Нормализованная таблица")):INDIRECT(ADDRESS(31,MATCH(A82,'Нормализованная таблица'!$B$1:$K$1)+1,,,"Нормализованная таблица")),INDIRECT(ADDRESS(2,MATCH(B82,'Нормализованная таблица'!$B$1:$K$1)+1,,,"Нормализованная таблица")):INDIRECT(ADDRESS(31,MATCH(B82,'Нормализованная таблица'!$B$1:$K$1)+1,,,"Нормализованная таблица")),INDIRECT(ADDRESS(2,MATCH(C82,'Нормализованная таблица'!$B$1:$K$1)+1,,,"Нормализованная таблица")):INDIRECT(ADDRESS(31,MATCH(C82,'Нормализованная таблица'!$B$1:$K$1)+1,,,"Нормализованная таблица")))</f>
        <v>#N/A</v>
      </c>
    </row>
    <row r="83" spans="1:4" x14ac:dyDescent="0.3">
      <c r="A83" t="str">
        <f ca="1">IF(INDIRECT(ADDRESS(Таблицы!$K84-1,3,,,"Двухпредметные наборы"))&gt;=Параметры!$A$2,Таблицы!H84,"")</f>
        <v>Валидол</v>
      </c>
      <c r="B83" t="str">
        <f ca="1">IF(INDIRECT(ADDRESS(Таблицы!$K84-1,3,,,"Двухпредметные наборы"))&gt;=Параметры!$A$2,Таблицы!I84,"")</f>
        <v>Корвалол</v>
      </c>
      <c r="C83" t="str">
        <f ca="1">IF(INDIRECT(ADDRESS(MATCH(Таблицы!J84,'Однопредметные наборы'!$A$2:$A$11)+1,2,,,"Однопредметные наборы"))&gt;=Параметры!$A$2,Таблицы!J84,"")</f>
        <v>Терафлю</v>
      </c>
      <c r="D83" s="5">
        <f ca="1">SUMPRODUCT(INDIRECT(ADDRESS(2,MATCH(A83,'Нормализованная таблица'!$B$1:$K$1)+1,,,"Нормализованная таблица")):INDIRECT(ADDRESS(31,MATCH(A83,'Нормализованная таблица'!$B$1:$K$1)+1,,,"Нормализованная таблица")),INDIRECT(ADDRESS(2,MATCH(B83,'Нормализованная таблица'!$B$1:$K$1)+1,,,"Нормализованная таблица")):INDIRECT(ADDRESS(31,MATCH(B83,'Нормализованная таблица'!$B$1:$K$1)+1,,,"Нормализованная таблица")),INDIRECT(ADDRESS(2,MATCH(C83,'Нормализованная таблица'!$B$1:$K$1)+1,,,"Нормализованная таблица")):INDIRECT(ADDRESS(31,MATCH(C83,'Нормализованная таблица'!$B$1:$K$1)+1,,,"Нормализованная таблица")))</f>
        <v>1</v>
      </c>
    </row>
    <row r="84" spans="1:4" hidden="1" x14ac:dyDescent="0.3">
      <c r="A84" t="e">
        <f ca="1">IF(INDIRECT(ADDRESS(Таблицы!$K85-1,3,,,"Двухпредметные наборы"))&gt;=Параметры!$A$2,Таблицы!H85,"")</f>
        <v>#N/A</v>
      </c>
      <c r="B84" t="e">
        <f ca="1">IF(INDIRECT(ADDRESS(Таблицы!$K85-1,3,,,"Двухпредметные наборы"))&gt;=Параметры!$A$2,Таблицы!I85,"")</f>
        <v>#N/A</v>
      </c>
      <c r="C84" t="str">
        <f ca="1">IF(INDIRECT(ADDRESS(MATCH(Таблицы!J85,'Однопредметные наборы'!$A$2:$A$11)+1,2,,,"Однопредметные наборы"))&gt;=Параметры!$A$2,Таблицы!J85,"")</f>
        <v/>
      </c>
      <c r="D84" s="5" t="e">
        <f ca="1">SUMPRODUCT(INDIRECT(ADDRESS(2,MATCH(A84,'Нормализованная таблица'!$B$1:$K$1)+1,,,"Нормализованная таблица")):INDIRECT(ADDRESS(31,MATCH(A84,'Нормализованная таблица'!$B$1:$K$1)+1,,,"Нормализованная таблица")),INDIRECT(ADDRESS(2,MATCH(B84,'Нормализованная таблица'!$B$1:$K$1)+1,,,"Нормализованная таблица")):INDIRECT(ADDRESS(31,MATCH(B84,'Нормализованная таблица'!$B$1:$K$1)+1,,,"Нормализованная таблица")),INDIRECT(ADDRESS(2,MATCH(C84,'Нормализованная таблица'!$B$1:$K$1)+1,,,"Нормализованная таблица")):INDIRECT(ADDRESS(31,MATCH(C84,'Нормализованная таблица'!$B$1:$K$1)+1,,,"Нормализованная таблица")))</f>
        <v>#N/A</v>
      </c>
    </row>
    <row r="85" spans="1:4" hidden="1" x14ac:dyDescent="0.3">
      <c r="A85" t="e">
        <f ca="1">IF(INDIRECT(ADDRESS(Таблицы!$K86-1,3,,,"Двухпредметные наборы"))&gt;=Параметры!$A$2,Таблицы!H86,"")</f>
        <v>#N/A</v>
      </c>
      <c r="B85" t="e">
        <f ca="1">IF(INDIRECT(ADDRESS(Таблицы!$K86-1,3,,,"Двухпредметные наборы"))&gt;=Параметры!$A$2,Таблицы!I86,"")</f>
        <v>#N/A</v>
      </c>
      <c r="C85" t="str">
        <f ca="1">IF(INDIRECT(ADDRESS(MATCH(Таблицы!J86,'Однопредметные наборы'!$A$2:$A$11)+1,2,,,"Однопредметные наборы"))&gt;=Параметры!$A$2,Таблицы!J86,"")</f>
        <v>Терафлю</v>
      </c>
      <c r="D85" s="5" t="e">
        <f ca="1">SUMPRODUCT(INDIRECT(ADDRESS(2,MATCH(A85,'Нормализованная таблица'!$B$1:$K$1)+1,,,"Нормализованная таблица")):INDIRECT(ADDRESS(31,MATCH(A85,'Нормализованная таблица'!$B$1:$K$1)+1,,,"Нормализованная таблица")),INDIRECT(ADDRESS(2,MATCH(B85,'Нормализованная таблица'!$B$1:$K$1)+1,,,"Нормализованная таблица")):INDIRECT(ADDRESS(31,MATCH(B85,'Нормализованная таблица'!$B$1:$K$1)+1,,,"Нормализованная таблица")),INDIRECT(ADDRESS(2,MATCH(C85,'Нормализованная таблица'!$B$1:$K$1)+1,,,"Нормализованная таблица")):INDIRECT(ADDRESS(31,MATCH(C85,'Нормализованная таблица'!$B$1:$K$1)+1,,,"Нормализованная таблица")))</f>
        <v>#N/A</v>
      </c>
    </row>
    <row r="86" spans="1:4" hidden="1" x14ac:dyDescent="0.3">
      <c r="A86" t="e">
        <f ca="1">IF(INDIRECT(ADDRESS(Таблицы!$K87-1,3,,,"Двухпредметные наборы"))&gt;=Параметры!$A$2,Таблицы!H87,"")</f>
        <v>#N/A</v>
      </c>
      <c r="B86" t="e">
        <f ca="1">IF(INDIRECT(ADDRESS(Таблицы!$K87-1,3,,,"Двухпредметные наборы"))&gt;=Параметры!$A$2,Таблицы!I87,"")</f>
        <v>#N/A</v>
      </c>
      <c r="C86" t="str">
        <f ca="1">IF(INDIRECT(ADDRESS(MATCH(Таблицы!J87,'Однопредметные наборы'!$A$2:$A$11)+1,2,,,"Однопредметные наборы"))&gt;=Параметры!$A$2,Таблицы!J87,"")</f>
        <v>Терафлю</v>
      </c>
      <c r="D86" s="5" t="e">
        <f ca="1">SUMPRODUCT(INDIRECT(ADDRESS(2,MATCH(A86,'Нормализованная таблица'!$B$1:$K$1)+1,,,"Нормализованная таблица")):INDIRECT(ADDRESS(31,MATCH(A86,'Нормализованная таблица'!$B$1:$K$1)+1,,,"Нормализованная таблица")),INDIRECT(ADDRESS(2,MATCH(B86,'Нормализованная таблица'!$B$1:$K$1)+1,,,"Нормализованная таблица")):INDIRECT(ADDRESS(31,MATCH(B86,'Нормализованная таблица'!$B$1:$K$1)+1,,,"Нормализованная таблица")),INDIRECT(ADDRESS(2,MATCH(C86,'Нормализованная таблица'!$B$1:$K$1)+1,,,"Нормализованная таблица")):INDIRECT(ADDRESS(31,MATCH(C86,'Нормализованная таблица'!$B$1:$K$1)+1,,,"Нормализованная таблица")))</f>
        <v>#N/A</v>
      </c>
    </row>
    <row r="87" spans="1:4" x14ac:dyDescent="0.3">
      <c r="A87" t="str">
        <f ca="1">IF(INDIRECT(ADDRESS(Таблицы!$K88-1,3,,,"Двухпредметные наборы"))&gt;=Параметры!$A$2,Таблицы!H88,"")</f>
        <v>Влажные салфетки</v>
      </c>
      <c r="B87" t="str">
        <f ca="1">IF(INDIRECT(ADDRESS(Таблицы!$K88-1,3,,,"Двухпредметные наборы"))&gt;=Параметры!$A$2,Таблицы!I88,"")</f>
        <v>Долгит</v>
      </c>
      <c r="C87" t="str">
        <f ca="1">IF(INDIRECT(ADDRESS(MATCH(Таблицы!J88,'Однопредметные наборы'!$A$2:$A$11)+1,2,,,"Однопредметные наборы"))&gt;=Параметры!$A$2,Таблицы!J88,"")</f>
        <v>Контрактубекс</v>
      </c>
      <c r="D87" s="5">
        <f ca="1">SUMPRODUCT(INDIRECT(ADDRESS(2,MATCH(A87,'Нормализованная таблица'!$B$1:$K$1)+1,,,"Нормализованная таблица")):INDIRECT(ADDRESS(31,MATCH(A87,'Нормализованная таблица'!$B$1:$K$1)+1,,,"Нормализованная таблица")),INDIRECT(ADDRESS(2,MATCH(B87,'Нормализованная таблица'!$B$1:$K$1)+1,,,"Нормализованная таблица")):INDIRECT(ADDRESS(31,MATCH(B87,'Нормализованная таблица'!$B$1:$K$1)+1,,,"Нормализованная таблица")),INDIRECT(ADDRESS(2,MATCH(C87,'Нормализованная таблица'!$B$1:$K$1)+1,,,"Нормализованная таблица")):INDIRECT(ADDRESS(31,MATCH(C87,'Нормализованная таблица'!$B$1:$K$1)+1,,,"Нормализованная таблица")))</f>
        <v>8</v>
      </c>
    </row>
    <row r="88" spans="1:4" x14ac:dyDescent="0.3">
      <c r="A88" t="str">
        <f ca="1">IF(INDIRECT(ADDRESS(Таблицы!$K89-1,3,,,"Двухпредметные наборы"))&gt;=Параметры!$A$2,Таблицы!H89,"")</f>
        <v>Влажные салфетки</v>
      </c>
      <c r="B88" t="str">
        <f ca="1">IF(INDIRECT(ADDRESS(Таблицы!$K89-1,3,,,"Двухпредметные наборы"))&gt;=Параметры!$A$2,Таблицы!I89,"")</f>
        <v>Долгит</v>
      </c>
      <c r="C88" t="str">
        <f ca="1">IF(INDIRECT(ADDRESS(MATCH(Таблицы!J89,'Однопредметные наборы'!$A$2:$A$11)+1,2,,,"Однопредметные наборы"))&gt;=Параметры!$A$2,Таблицы!J89,"")</f>
        <v>Корвалол</v>
      </c>
      <c r="D88" s="5">
        <f ca="1">SUMPRODUCT(INDIRECT(ADDRESS(2,MATCH(A88,'Нормализованная таблица'!$B$1:$K$1)+1,,,"Нормализованная таблица")):INDIRECT(ADDRESS(31,MATCH(A88,'Нормализованная таблица'!$B$1:$K$1)+1,,,"Нормализованная таблица")),INDIRECT(ADDRESS(2,MATCH(B88,'Нормализованная таблица'!$B$1:$K$1)+1,,,"Нормализованная таблица")):INDIRECT(ADDRESS(31,MATCH(B88,'Нормализованная таблица'!$B$1:$K$1)+1,,,"Нормализованная таблица")),INDIRECT(ADDRESS(2,MATCH(C88,'Нормализованная таблица'!$B$1:$K$1)+1,,,"Нормализованная таблица")):INDIRECT(ADDRESS(31,MATCH(C88,'Нормализованная таблица'!$B$1:$K$1)+1,,,"Нормализованная таблица")))</f>
        <v>4</v>
      </c>
    </row>
    <row r="89" spans="1:4" hidden="1" x14ac:dyDescent="0.3">
      <c r="A89" t="str">
        <f ca="1">IF(INDIRECT(ADDRESS(Таблицы!$K90-1,3,,,"Двухпредметные наборы"))&gt;=Параметры!$A$2,Таблицы!H90,"")</f>
        <v>Влажные салфетки</v>
      </c>
      <c r="B89" t="str">
        <f ca="1">IF(INDIRECT(ADDRESS(Таблицы!$K90-1,3,,,"Двухпредметные наборы"))&gt;=Параметры!$A$2,Таблицы!I90,"")</f>
        <v>Долгит</v>
      </c>
      <c r="C89" t="str">
        <f ca="1">IF(INDIRECT(ADDRESS(MATCH(Таблицы!J90,'Однопредметные наборы'!$A$2:$A$11)+1,2,,,"Однопредметные наборы"))&gt;=Параметры!$A$2,Таблицы!J90,"")</f>
        <v/>
      </c>
      <c r="D89" s="5" t="e">
        <f ca="1">SUMPRODUCT(INDIRECT(ADDRESS(2,MATCH(A89,'Нормализованная таблица'!$B$1:$K$1)+1,,,"Нормализованная таблица")):INDIRECT(ADDRESS(31,MATCH(A89,'Нормализованная таблица'!$B$1:$K$1)+1,,,"Нормализованная таблица")),INDIRECT(ADDRESS(2,MATCH(B89,'Нормализованная таблица'!$B$1:$K$1)+1,,,"Нормализованная таблица")):INDIRECT(ADDRESS(31,MATCH(B89,'Нормализованная таблица'!$B$1:$K$1)+1,,,"Нормализованная таблица")),INDIRECT(ADDRESS(2,MATCH(C89,'Нормализованная таблица'!$B$1:$K$1)+1,,,"Нормализованная таблица")):INDIRECT(ADDRESS(31,MATCH(C89,'Нормализованная таблица'!$B$1:$K$1)+1,,,"Нормализованная таблица")))</f>
        <v>#N/A</v>
      </c>
    </row>
    <row r="90" spans="1:4" hidden="1" x14ac:dyDescent="0.3">
      <c r="A90" t="str">
        <f ca="1">IF(INDIRECT(ADDRESS(Таблицы!$K91-1,3,,,"Двухпредметные наборы"))&gt;=Параметры!$A$2,Таблицы!H91,"")</f>
        <v>Влажные салфетки</v>
      </c>
      <c r="B90" t="str">
        <f ca="1">IF(INDIRECT(ADDRESS(Таблицы!$K91-1,3,,,"Двухпредметные наборы"))&gt;=Параметры!$A$2,Таблицы!I91,"")</f>
        <v>Долгит</v>
      </c>
      <c r="C90" t="str">
        <f ca="1">IF(INDIRECT(ADDRESS(MATCH(Таблицы!J91,'Однопредметные наборы'!$A$2:$A$11)+1,2,,,"Однопредметные наборы"))&gt;=Параметры!$A$2,Таблицы!J91,"")</f>
        <v/>
      </c>
      <c r="D90" s="5" t="e">
        <f ca="1">SUMPRODUCT(INDIRECT(ADDRESS(2,MATCH(A90,'Нормализованная таблица'!$B$1:$K$1)+1,,,"Нормализованная таблица")):INDIRECT(ADDRESS(31,MATCH(A90,'Нормализованная таблица'!$B$1:$K$1)+1,,,"Нормализованная таблица")),INDIRECT(ADDRESS(2,MATCH(B90,'Нормализованная таблица'!$B$1:$K$1)+1,,,"Нормализованная таблица")):INDIRECT(ADDRESS(31,MATCH(B90,'Нормализованная таблица'!$B$1:$K$1)+1,,,"Нормализованная таблица")),INDIRECT(ADDRESS(2,MATCH(C90,'Нормализованная таблица'!$B$1:$K$1)+1,,,"Нормализованная таблица")):INDIRECT(ADDRESS(31,MATCH(C90,'Нормализованная таблица'!$B$1:$K$1)+1,,,"Нормализованная таблица")))</f>
        <v>#N/A</v>
      </c>
    </row>
    <row r="91" spans="1:4" x14ac:dyDescent="0.3">
      <c r="A91" t="str">
        <f ca="1">IF(INDIRECT(ADDRESS(Таблицы!$K92-1,3,,,"Двухпредметные наборы"))&gt;=Параметры!$A$2,Таблицы!H92,"")</f>
        <v>Влажные салфетки</v>
      </c>
      <c r="B91" t="str">
        <f ca="1">IF(INDIRECT(ADDRESS(Таблицы!$K92-1,3,,,"Двухпредметные наборы"))&gt;=Параметры!$A$2,Таблицы!I92,"")</f>
        <v>Долгит</v>
      </c>
      <c r="C91" t="str">
        <f ca="1">IF(INDIRECT(ADDRESS(MATCH(Таблицы!J92,'Однопредметные наборы'!$A$2:$A$11)+1,2,,,"Однопредметные наборы"))&gt;=Параметры!$A$2,Таблицы!J92,"")</f>
        <v>Терафлю</v>
      </c>
      <c r="D91" s="5">
        <f ca="1">SUMPRODUCT(INDIRECT(ADDRESS(2,MATCH(A91,'Нормализованная таблица'!$B$1:$K$1)+1,,,"Нормализованная таблица")):INDIRECT(ADDRESS(31,MATCH(A91,'Нормализованная таблица'!$B$1:$K$1)+1,,,"Нормализованная таблица")),INDIRECT(ADDRESS(2,MATCH(B91,'Нормализованная таблица'!$B$1:$K$1)+1,,,"Нормализованная таблица")):INDIRECT(ADDRESS(31,MATCH(B91,'Нормализованная таблица'!$B$1:$K$1)+1,,,"Нормализованная таблица")),INDIRECT(ADDRESS(2,MATCH(C91,'Нормализованная таблица'!$B$1:$K$1)+1,,,"Нормализованная таблица")):INDIRECT(ADDRESS(31,MATCH(C91,'Нормализованная таблица'!$B$1:$K$1)+1,,,"Нормализованная таблица")))</f>
        <v>4</v>
      </c>
    </row>
    <row r="92" spans="1:4" x14ac:dyDescent="0.3">
      <c r="A92" t="str">
        <f ca="1">IF(INDIRECT(ADDRESS(Таблицы!$K93-1,3,,,"Двухпредметные наборы"))&gt;=Параметры!$A$2,Таблицы!H93,"")</f>
        <v>Влажные салфетки</v>
      </c>
      <c r="B92" t="str">
        <f ca="1">IF(INDIRECT(ADDRESS(Таблицы!$K93-1,3,,,"Двухпредметные наборы"))&gt;=Параметры!$A$2,Таблицы!I93,"")</f>
        <v>Контрактубекс</v>
      </c>
      <c r="C92" t="str">
        <f ca="1">IF(INDIRECT(ADDRESS(MATCH(Таблицы!J93,'Однопредметные наборы'!$A$2:$A$11)+1,2,,,"Однопредметные наборы"))&gt;=Параметры!$A$2,Таблицы!J93,"")</f>
        <v>Корвалол</v>
      </c>
      <c r="D92" s="5">
        <f ca="1">SUMPRODUCT(INDIRECT(ADDRESS(2,MATCH(A92,'Нормализованная таблица'!$B$1:$K$1)+1,,,"Нормализованная таблица")):INDIRECT(ADDRESS(31,MATCH(A92,'Нормализованная таблица'!$B$1:$K$1)+1,,,"Нормализованная таблица")),INDIRECT(ADDRESS(2,MATCH(B92,'Нормализованная таблица'!$B$1:$K$1)+1,,,"Нормализованная таблица")):INDIRECT(ADDRESS(31,MATCH(B92,'Нормализованная таблица'!$B$1:$K$1)+1,,,"Нормализованная таблица")),INDIRECT(ADDRESS(2,MATCH(C92,'Нормализованная таблица'!$B$1:$K$1)+1,,,"Нормализованная таблица")):INDIRECT(ADDRESS(31,MATCH(C92,'Нормализованная таблица'!$B$1:$K$1)+1,,,"Нормализованная таблица")))</f>
        <v>4</v>
      </c>
    </row>
    <row r="93" spans="1:4" hidden="1" x14ac:dyDescent="0.3">
      <c r="A93" t="str">
        <f ca="1">IF(INDIRECT(ADDRESS(Таблицы!$K94-1,3,,,"Двухпредметные наборы"))&gt;=Параметры!$A$2,Таблицы!H94,"")</f>
        <v>Влажные салфетки</v>
      </c>
      <c r="B93" t="str">
        <f ca="1">IF(INDIRECT(ADDRESS(Таблицы!$K94-1,3,,,"Двухпредметные наборы"))&gt;=Параметры!$A$2,Таблицы!I94,"")</f>
        <v>Контрактубекс</v>
      </c>
      <c r="C93" t="str">
        <f ca="1">IF(INDIRECT(ADDRESS(MATCH(Таблицы!J94,'Однопредметные наборы'!$A$2:$A$11)+1,2,,,"Однопредметные наборы"))&gt;=Параметры!$A$2,Таблицы!J94,"")</f>
        <v/>
      </c>
      <c r="D93" s="5" t="e">
        <f ca="1">SUMPRODUCT(INDIRECT(ADDRESS(2,MATCH(A93,'Нормализованная таблица'!$B$1:$K$1)+1,,,"Нормализованная таблица")):INDIRECT(ADDRESS(31,MATCH(A93,'Нормализованная таблица'!$B$1:$K$1)+1,,,"Нормализованная таблица")),INDIRECT(ADDRESS(2,MATCH(B93,'Нормализованная таблица'!$B$1:$K$1)+1,,,"Нормализованная таблица")):INDIRECT(ADDRESS(31,MATCH(B93,'Нормализованная таблица'!$B$1:$K$1)+1,,,"Нормализованная таблица")),INDIRECT(ADDRESS(2,MATCH(C93,'Нормализованная таблица'!$B$1:$K$1)+1,,,"Нормализованная таблица")):INDIRECT(ADDRESS(31,MATCH(C93,'Нормализованная таблица'!$B$1:$K$1)+1,,,"Нормализованная таблица")))</f>
        <v>#N/A</v>
      </c>
    </row>
    <row r="94" spans="1:4" hidden="1" x14ac:dyDescent="0.3">
      <c r="A94" t="str">
        <f ca="1">IF(INDIRECT(ADDRESS(Таблицы!$K95-1,3,,,"Двухпредметные наборы"))&gt;=Параметры!$A$2,Таблицы!H95,"")</f>
        <v>Влажные салфетки</v>
      </c>
      <c r="B94" t="str">
        <f ca="1">IF(INDIRECT(ADDRESS(Таблицы!$K95-1,3,,,"Двухпредметные наборы"))&gt;=Параметры!$A$2,Таблицы!I95,"")</f>
        <v>Контрактубекс</v>
      </c>
      <c r="C94" t="str">
        <f ca="1">IF(INDIRECT(ADDRESS(MATCH(Таблицы!J95,'Однопредметные наборы'!$A$2:$A$11)+1,2,,,"Однопредметные наборы"))&gt;=Параметры!$A$2,Таблицы!J95,"")</f>
        <v/>
      </c>
      <c r="D94" s="5" t="e">
        <f ca="1">SUMPRODUCT(INDIRECT(ADDRESS(2,MATCH(A94,'Нормализованная таблица'!$B$1:$K$1)+1,,,"Нормализованная таблица")):INDIRECT(ADDRESS(31,MATCH(A94,'Нормализованная таблица'!$B$1:$K$1)+1,,,"Нормализованная таблица")),INDIRECT(ADDRESS(2,MATCH(B94,'Нормализованная таблица'!$B$1:$K$1)+1,,,"Нормализованная таблица")):INDIRECT(ADDRESS(31,MATCH(B94,'Нормализованная таблица'!$B$1:$K$1)+1,,,"Нормализованная таблица")),INDIRECT(ADDRESS(2,MATCH(C94,'Нормализованная таблица'!$B$1:$K$1)+1,,,"Нормализованная таблица")):INDIRECT(ADDRESS(31,MATCH(C94,'Нормализованная таблица'!$B$1:$K$1)+1,,,"Нормализованная таблица")))</f>
        <v>#N/A</v>
      </c>
    </row>
    <row r="95" spans="1:4" x14ac:dyDescent="0.3">
      <c r="A95" t="str">
        <f ca="1">IF(INDIRECT(ADDRESS(Таблицы!$K96-1,3,,,"Двухпредметные наборы"))&gt;=Параметры!$A$2,Таблицы!H96,"")</f>
        <v>Влажные салфетки</v>
      </c>
      <c r="B95" t="str">
        <f ca="1">IF(INDIRECT(ADDRESS(Таблицы!$K96-1,3,,,"Двухпредметные наборы"))&gt;=Параметры!$A$2,Таблицы!I96,"")</f>
        <v>Контрактубекс</v>
      </c>
      <c r="C95" t="str">
        <f ca="1">IF(INDIRECT(ADDRESS(MATCH(Таблицы!J96,'Однопредметные наборы'!$A$2:$A$11)+1,2,,,"Однопредметные наборы"))&gt;=Параметры!$A$2,Таблицы!J96,"")</f>
        <v>Терафлю</v>
      </c>
      <c r="D95" s="5">
        <f ca="1">SUMPRODUCT(INDIRECT(ADDRESS(2,MATCH(A95,'Нормализованная таблица'!$B$1:$K$1)+1,,,"Нормализованная таблица")):INDIRECT(ADDRESS(31,MATCH(A95,'Нормализованная таблица'!$B$1:$K$1)+1,,,"Нормализованная таблица")),INDIRECT(ADDRESS(2,MATCH(B95,'Нормализованная таблица'!$B$1:$K$1)+1,,,"Нормализованная таблица")):INDIRECT(ADDRESS(31,MATCH(B95,'Нормализованная таблица'!$B$1:$K$1)+1,,,"Нормализованная таблица")),INDIRECT(ADDRESS(2,MATCH(C95,'Нормализованная таблица'!$B$1:$K$1)+1,,,"Нормализованная таблица")):INDIRECT(ADDRESS(31,MATCH(C95,'Нормализованная таблица'!$B$1:$K$1)+1,,,"Нормализованная таблица")))</f>
        <v>3</v>
      </c>
    </row>
    <row r="96" spans="1:4" hidden="1" x14ac:dyDescent="0.3">
      <c r="A96" t="str">
        <f ca="1">IF(INDIRECT(ADDRESS(Таблицы!$K97-1,3,,,"Двухпредметные наборы"))&gt;=Параметры!$A$2,Таблицы!H97,"")</f>
        <v>Влажные салфетки</v>
      </c>
      <c r="B96" t="str">
        <f ca="1">IF(INDIRECT(ADDRESS(Таблицы!$K97-1,3,,,"Двухпредметные наборы"))&gt;=Параметры!$A$2,Таблицы!I97,"")</f>
        <v>Корвалол</v>
      </c>
      <c r="C96" t="str">
        <f ca="1">IF(INDIRECT(ADDRESS(MATCH(Таблицы!J97,'Однопредметные наборы'!$A$2:$A$11)+1,2,,,"Однопредметные наборы"))&gt;=Параметры!$A$2,Таблицы!J97,"")</f>
        <v/>
      </c>
      <c r="D96" s="5" t="e">
        <f ca="1">SUMPRODUCT(INDIRECT(ADDRESS(2,MATCH(A96,'Нормализованная таблица'!$B$1:$K$1)+1,,,"Нормализованная таблица")):INDIRECT(ADDRESS(31,MATCH(A96,'Нормализованная таблица'!$B$1:$K$1)+1,,,"Нормализованная таблица")),INDIRECT(ADDRESS(2,MATCH(B96,'Нормализованная таблица'!$B$1:$K$1)+1,,,"Нормализованная таблица")):INDIRECT(ADDRESS(31,MATCH(B96,'Нормализованная таблица'!$B$1:$K$1)+1,,,"Нормализованная таблица")),INDIRECT(ADDRESS(2,MATCH(C96,'Нормализованная таблица'!$B$1:$K$1)+1,,,"Нормализованная таблица")):INDIRECT(ADDRESS(31,MATCH(C96,'Нормализованная таблица'!$B$1:$K$1)+1,,,"Нормализованная таблица")))</f>
        <v>#N/A</v>
      </c>
    </row>
    <row r="97" spans="1:4" hidden="1" x14ac:dyDescent="0.3">
      <c r="A97" t="str">
        <f ca="1">IF(INDIRECT(ADDRESS(Таблицы!$K98-1,3,,,"Двухпредметные наборы"))&gt;=Параметры!$A$2,Таблицы!H98,"")</f>
        <v>Влажные салфетки</v>
      </c>
      <c r="B97" t="str">
        <f ca="1">IF(INDIRECT(ADDRESS(Таблицы!$K98-1,3,,,"Двухпредметные наборы"))&gt;=Параметры!$A$2,Таблицы!I98,"")</f>
        <v>Корвалол</v>
      </c>
      <c r="C97" t="str">
        <f ca="1">IF(INDIRECT(ADDRESS(MATCH(Таблицы!J98,'Однопредметные наборы'!$A$2:$A$11)+1,2,,,"Однопредметные наборы"))&gt;=Параметры!$A$2,Таблицы!J98,"")</f>
        <v/>
      </c>
      <c r="D97" s="5" t="e">
        <f ca="1">SUMPRODUCT(INDIRECT(ADDRESS(2,MATCH(A97,'Нормализованная таблица'!$B$1:$K$1)+1,,,"Нормализованная таблица")):INDIRECT(ADDRESS(31,MATCH(A97,'Нормализованная таблица'!$B$1:$K$1)+1,,,"Нормализованная таблица")),INDIRECT(ADDRESS(2,MATCH(B97,'Нормализованная таблица'!$B$1:$K$1)+1,,,"Нормализованная таблица")):INDIRECT(ADDRESS(31,MATCH(B97,'Нормализованная таблица'!$B$1:$K$1)+1,,,"Нормализованная таблица")),INDIRECT(ADDRESS(2,MATCH(C97,'Нормализованная таблица'!$B$1:$K$1)+1,,,"Нормализованная таблица")):INDIRECT(ADDRESS(31,MATCH(C97,'Нормализованная таблица'!$B$1:$K$1)+1,,,"Нормализованная таблица")))</f>
        <v>#N/A</v>
      </c>
    </row>
    <row r="98" spans="1:4" x14ac:dyDescent="0.3">
      <c r="A98" t="str">
        <f ca="1">IF(INDIRECT(ADDRESS(Таблицы!$K99-1,3,,,"Двухпредметные наборы"))&gt;=Параметры!$A$2,Таблицы!H99,"")</f>
        <v>Влажные салфетки</v>
      </c>
      <c r="B98" t="str">
        <f ca="1">IF(INDIRECT(ADDRESS(Таблицы!$K99-1,3,,,"Двухпредметные наборы"))&gt;=Параметры!$A$2,Таблицы!I99,"")</f>
        <v>Корвалол</v>
      </c>
      <c r="C98" t="str">
        <f ca="1">IF(INDIRECT(ADDRESS(MATCH(Таблицы!J99,'Однопредметные наборы'!$A$2:$A$11)+1,2,,,"Однопредметные наборы"))&gt;=Параметры!$A$2,Таблицы!J99,"")</f>
        <v>Терафлю</v>
      </c>
      <c r="D98" s="5">
        <f ca="1">SUMPRODUCT(INDIRECT(ADDRESS(2,MATCH(A98,'Нормализованная таблица'!$B$1:$K$1)+1,,,"Нормализованная таблица")):INDIRECT(ADDRESS(31,MATCH(A98,'Нормализованная таблица'!$B$1:$K$1)+1,,,"Нормализованная таблица")),INDIRECT(ADDRESS(2,MATCH(B98,'Нормализованная таблица'!$B$1:$K$1)+1,,,"Нормализованная таблица")):INDIRECT(ADDRESS(31,MATCH(B98,'Нормализованная таблица'!$B$1:$K$1)+1,,,"Нормализованная таблица")),INDIRECT(ADDRESS(2,MATCH(C98,'Нормализованная таблица'!$B$1:$K$1)+1,,,"Нормализованная таблица")):INDIRECT(ADDRESS(31,MATCH(C98,'Нормализованная таблица'!$B$1:$K$1)+1,,,"Нормализованная таблица")))</f>
        <v>1</v>
      </c>
    </row>
    <row r="99" spans="1:4" hidden="1" x14ac:dyDescent="0.3">
      <c r="A99" t="e">
        <f ca="1">IF(INDIRECT(ADDRESS(Таблицы!$K100-1,3,,,"Двухпредметные наборы"))&gt;=Параметры!$A$2,Таблицы!H100,"")</f>
        <v>#N/A</v>
      </c>
      <c r="B99" t="e">
        <f ca="1">IF(INDIRECT(ADDRESS(Таблицы!$K100-1,3,,,"Двухпредметные наборы"))&gt;=Параметры!$A$2,Таблицы!I100,"")</f>
        <v>#N/A</v>
      </c>
      <c r="C99" t="str">
        <f ca="1">IF(INDIRECT(ADDRESS(MATCH(Таблицы!J100,'Однопредметные наборы'!$A$2:$A$11)+1,2,,,"Однопредметные наборы"))&gt;=Параметры!$A$2,Таблицы!J100,"")</f>
        <v/>
      </c>
      <c r="D99" s="5" t="e">
        <f ca="1">SUMPRODUCT(INDIRECT(ADDRESS(2,MATCH(A99,'Нормализованная таблица'!$B$1:$K$1)+1,,,"Нормализованная таблица")):INDIRECT(ADDRESS(31,MATCH(A99,'Нормализованная таблица'!$B$1:$K$1)+1,,,"Нормализованная таблица")),INDIRECT(ADDRESS(2,MATCH(B99,'Нормализованная таблица'!$B$1:$K$1)+1,,,"Нормализованная таблица")):INDIRECT(ADDRESS(31,MATCH(B99,'Нормализованная таблица'!$B$1:$K$1)+1,,,"Нормализованная таблица")),INDIRECT(ADDRESS(2,MATCH(C99,'Нормализованная таблица'!$B$1:$K$1)+1,,,"Нормализованная таблица")):INDIRECT(ADDRESS(31,MATCH(C99,'Нормализованная таблица'!$B$1:$K$1)+1,,,"Нормализованная таблица")))</f>
        <v>#N/A</v>
      </c>
    </row>
    <row r="100" spans="1:4" hidden="1" x14ac:dyDescent="0.3">
      <c r="A100" t="e">
        <f ca="1">IF(INDIRECT(ADDRESS(Таблицы!$K101-1,3,,,"Двухпредметные наборы"))&gt;=Параметры!$A$2,Таблицы!H101,"")</f>
        <v>#N/A</v>
      </c>
      <c r="B100" t="e">
        <f ca="1">IF(INDIRECT(ADDRESS(Таблицы!$K101-1,3,,,"Двухпредметные наборы"))&gt;=Параметры!$A$2,Таблицы!I101,"")</f>
        <v>#N/A</v>
      </c>
      <c r="C100" t="str">
        <f ca="1">IF(INDIRECT(ADDRESS(MATCH(Таблицы!J101,'Однопредметные наборы'!$A$2:$A$11)+1,2,,,"Однопредметные наборы"))&gt;=Параметры!$A$2,Таблицы!J101,"")</f>
        <v>Терафлю</v>
      </c>
      <c r="D100" s="5" t="e">
        <f ca="1">SUMPRODUCT(INDIRECT(ADDRESS(2,MATCH(A100,'Нормализованная таблица'!$B$1:$K$1)+1,,,"Нормализованная таблица")):INDIRECT(ADDRESS(31,MATCH(A100,'Нормализованная таблица'!$B$1:$K$1)+1,,,"Нормализованная таблица")),INDIRECT(ADDRESS(2,MATCH(B100,'Нормализованная таблица'!$B$1:$K$1)+1,,,"Нормализованная таблица")):INDIRECT(ADDRESS(31,MATCH(B100,'Нормализованная таблица'!$B$1:$K$1)+1,,,"Нормализованная таблица")),INDIRECT(ADDRESS(2,MATCH(C100,'Нормализованная таблица'!$B$1:$K$1)+1,,,"Нормализованная таблица")):INDIRECT(ADDRESS(31,MATCH(C100,'Нормализованная таблица'!$B$1:$K$1)+1,,,"Нормализованная таблица")))</f>
        <v>#N/A</v>
      </c>
    </row>
    <row r="101" spans="1:4" hidden="1" x14ac:dyDescent="0.3">
      <c r="A101" t="e">
        <f ca="1">IF(INDIRECT(ADDRESS(Таблицы!$K102-1,3,,,"Двухпредметные наборы"))&gt;=Параметры!$A$2,Таблицы!H102,"")</f>
        <v>#N/A</v>
      </c>
      <c r="B101" t="e">
        <f ca="1">IF(INDIRECT(ADDRESS(Таблицы!$K102-1,3,,,"Двухпредметные наборы"))&gt;=Параметры!$A$2,Таблицы!I102,"")</f>
        <v>#N/A</v>
      </c>
      <c r="C101" t="str">
        <f ca="1">IF(INDIRECT(ADDRESS(MATCH(Таблицы!J102,'Однопредметные наборы'!$A$2:$A$11)+1,2,,,"Однопредметные наборы"))&gt;=Параметры!$A$2,Таблицы!J102,"")</f>
        <v>Терафлю</v>
      </c>
      <c r="D101" s="5" t="e">
        <f ca="1">SUMPRODUCT(INDIRECT(ADDRESS(2,MATCH(A101,'Нормализованная таблица'!$B$1:$K$1)+1,,,"Нормализованная таблица")):INDIRECT(ADDRESS(31,MATCH(A101,'Нормализованная таблица'!$B$1:$K$1)+1,,,"Нормализованная таблица")),INDIRECT(ADDRESS(2,MATCH(B101,'Нормализованная таблица'!$B$1:$K$1)+1,,,"Нормализованная таблица")):INDIRECT(ADDRESS(31,MATCH(B101,'Нормализованная таблица'!$B$1:$K$1)+1,,,"Нормализованная таблица")),INDIRECT(ADDRESS(2,MATCH(C101,'Нормализованная таблица'!$B$1:$K$1)+1,,,"Нормализованная таблица")):INDIRECT(ADDRESS(31,MATCH(C101,'Нормализованная таблица'!$B$1:$K$1)+1,,,"Нормализованная таблица")))</f>
        <v>#N/A</v>
      </c>
    </row>
    <row r="102" spans="1:4" x14ac:dyDescent="0.3">
      <c r="A102" t="str">
        <f ca="1">IF(INDIRECT(ADDRESS(Таблицы!$K103-1,3,,,"Двухпредметные наборы"))&gt;=Параметры!$A$2,Таблицы!H103,"")</f>
        <v>Долгит</v>
      </c>
      <c r="B102" t="str">
        <f ca="1">IF(INDIRECT(ADDRESS(Таблицы!$K103-1,3,,,"Двухпредметные наборы"))&gt;=Параметры!$A$2,Таблицы!I103,"")</f>
        <v>Контрактубекс</v>
      </c>
      <c r="C102" t="str">
        <f ca="1">IF(INDIRECT(ADDRESS(MATCH(Таблицы!J103,'Однопредметные наборы'!$A$2:$A$11)+1,2,,,"Однопредметные наборы"))&gt;=Параметры!$A$2,Таблицы!J103,"")</f>
        <v>Корвалол</v>
      </c>
      <c r="D102" s="5">
        <f ca="1">SUMPRODUCT(INDIRECT(ADDRESS(2,MATCH(A102,'Нормализованная таблица'!$B$1:$K$1)+1,,,"Нормализованная таблица")):INDIRECT(ADDRESS(31,MATCH(A102,'Нормализованная таблица'!$B$1:$K$1)+1,,,"Нормализованная таблица")),INDIRECT(ADDRESS(2,MATCH(B102,'Нормализованная таблица'!$B$1:$K$1)+1,,,"Нормализованная таблица")):INDIRECT(ADDRESS(31,MATCH(B102,'Нормализованная таблица'!$B$1:$K$1)+1,,,"Нормализованная таблица")),INDIRECT(ADDRESS(2,MATCH(C102,'Нормализованная таблица'!$B$1:$K$1)+1,,,"Нормализованная таблица")):INDIRECT(ADDRESS(31,MATCH(C102,'Нормализованная таблица'!$B$1:$K$1)+1,,,"Нормализованная таблица")))</f>
        <v>3</v>
      </c>
    </row>
    <row r="103" spans="1:4" hidden="1" x14ac:dyDescent="0.3">
      <c r="A103" t="str">
        <f ca="1">IF(INDIRECT(ADDRESS(Таблицы!$K104-1,3,,,"Двухпредметные наборы"))&gt;=Параметры!$A$2,Таблицы!H104,"")</f>
        <v>Долгит</v>
      </c>
      <c r="B103" t="str">
        <f ca="1">IF(INDIRECT(ADDRESS(Таблицы!$K104-1,3,,,"Двухпредметные наборы"))&gt;=Параметры!$A$2,Таблицы!I104,"")</f>
        <v>Контрактубекс</v>
      </c>
      <c r="C103" t="str">
        <f ca="1">IF(INDIRECT(ADDRESS(MATCH(Таблицы!J104,'Однопредметные наборы'!$A$2:$A$11)+1,2,,,"Однопредметные наборы"))&gt;=Параметры!$A$2,Таблицы!J104,"")</f>
        <v/>
      </c>
      <c r="D103" s="5" t="e">
        <f ca="1">SUMPRODUCT(INDIRECT(ADDRESS(2,MATCH(A103,'Нормализованная таблица'!$B$1:$K$1)+1,,,"Нормализованная таблица")):INDIRECT(ADDRESS(31,MATCH(A103,'Нормализованная таблица'!$B$1:$K$1)+1,,,"Нормализованная таблица")),INDIRECT(ADDRESS(2,MATCH(B103,'Нормализованная таблица'!$B$1:$K$1)+1,,,"Нормализованная таблица")):INDIRECT(ADDRESS(31,MATCH(B103,'Нормализованная таблица'!$B$1:$K$1)+1,,,"Нормализованная таблица")),INDIRECT(ADDRESS(2,MATCH(C103,'Нормализованная таблица'!$B$1:$K$1)+1,,,"Нормализованная таблица")):INDIRECT(ADDRESS(31,MATCH(C103,'Нормализованная таблица'!$B$1:$K$1)+1,,,"Нормализованная таблица")))</f>
        <v>#N/A</v>
      </c>
    </row>
    <row r="104" spans="1:4" hidden="1" x14ac:dyDescent="0.3">
      <c r="A104" t="str">
        <f ca="1">IF(INDIRECT(ADDRESS(Таблицы!$K105-1,3,,,"Двухпредметные наборы"))&gt;=Параметры!$A$2,Таблицы!H105,"")</f>
        <v>Долгит</v>
      </c>
      <c r="B104" t="str">
        <f ca="1">IF(INDIRECT(ADDRESS(Таблицы!$K105-1,3,,,"Двухпредметные наборы"))&gt;=Параметры!$A$2,Таблицы!I105,"")</f>
        <v>Контрактубекс</v>
      </c>
      <c r="C104" t="str">
        <f ca="1">IF(INDIRECT(ADDRESS(MATCH(Таблицы!J105,'Однопредметные наборы'!$A$2:$A$11)+1,2,,,"Однопредметные наборы"))&gt;=Параметры!$A$2,Таблицы!J105,"")</f>
        <v/>
      </c>
      <c r="D104" s="5" t="e">
        <f ca="1">SUMPRODUCT(INDIRECT(ADDRESS(2,MATCH(A104,'Нормализованная таблица'!$B$1:$K$1)+1,,,"Нормализованная таблица")):INDIRECT(ADDRESS(31,MATCH(A104,'Нормализованная таблица'!$B$1:$K$1)+1,,,"Нормализованная таблица")),INDIRECT(ADDRESS(2,MATCH(B104,'Нормализованная таблица'!$B$1:$K$1)+1,,,"Нормализованная таблица")):INDIRECT(ADDRESS(31,MATCH(B104,'Нормализованная таблица'!$B$1:$K$1)+1,,,"Нормализованная таблица")),INDIRECT(ADDRESS(2,MATCH(C104,'Нормализованная таблица'!$B$1:$K$1)+1,,,"Нормализованная таблица")):INDIRECT(ADDRESS(31,MATCH(C104,'Нормализованная таблица'!$B$1:$K$1)+1,,,"Нормализованная таблица")))</f>
        <v>#N/A</v>
      </c>
    </row>
    <row r="105" spans="1:4" x14ac:dyDescent="0.3">
      <c r="A105" t="str">
        <f ca="1">IF(INDIRECT(ADDRESS(Таблицы!$K106-1,3,,,"Двухпредметные наборы"))&gt;=Параметры!$A$2,Таблицы!H106,"")</f>
        <v>Долгит</v>
      </c>
      <c r="B105" t="str">
        <f ca="1">IF(INDIRECT(ADDRESS(Таблицы!$K106-1,3,,,"Двухпредметные наборы"))&gt;=Параметры!$A$2,Таблицы!I106,"")</f>
        <v>Контрактубекс</v>
      </c>
      <c r="C105" t="str">
        <f ca="1">IF(INDIRECT(ADDRESS(MATCH(Таблицы!J106,'Однопредметные наборы'!$A$2:$A$11)+1,2,,,"Однопредметные наборы"))&gt;=Параметры!$A$2,Таблицы!J106,"")</f>
        <v>Терафлю</v>
      </c>
      <c r="D105" s="5">
        <f ca="1">SUMPRODUCT(INDIRECT(ADDRESS(2,MATCH(A105,'Нормализованная таблица'!$B$1:$K$1)+1,,,"Нормализованная таблица")):INDIRECT(ADDRESS(31,MATCH(A105,'Нормализованная таблица'!$B$1:$K$1)+1,,,"Нормализованная таблица")),INDIRECT(ADDRESS(2,MATCH(B105,'Нормализованная таблица'!$B$1:$K$1)+1,,,"Нормализованная таблица")):INDIRECT(ADDRESS(31,MATCH(B105,'Нормализованная таблица'!$B$1:$K$1)+1,,,"Нормализованная таблица")),INDIRECT(ADDRESS(2,MATCH(C105,'Нормализованная таблица'!$B$1:$K$1)+1,,,"Нормализованная таблица")):INDIRECT(ADDRESS(31,MATCH(C105,'Нормализованная таблица'!$B$1:$K$1)+1,,,"Нормализованная таблица")))</f>
        <v>2</v>
      </c>
    </row>
    <row r="106" spans="1:4" hidden="1" x14ac:dyDescent="0.3">
      <c r="A106" t="str">
        <f ca="1">IF(INDIRECT(ADDRESS(Таблицы!$K107-1,3,,,"Двухпредметные наборы"))&gt;=Параметры!$A$2,Таблицы!H107,"")</f>
        <v>Долгит</v>
      </c>
      <c r="B106" t="str">
        <f ca="1">IF(INDIRECT(ADDRESS(Таблицы!$K107-1,3,,,"Двухпредметные наборы"))&gt;=Параметры!$A$2,Таблицы!I107,"")</f>
        <v>Корвалол</v>
      </c>
      <c r="C106" t="str">
        <f ca="1">IF(INDIRECT(ADDRESS(MATCH(Таблицы!J107,'Однопредметные наборы'!$A$2:$A$11)+1,2,,,"Однопредметные наборы"))&gt;=Параметры!$A$2,Таблицы!J107,"")</f>
        <v/>
      </c>
      <c r="D106" s="5" t="e">
        <f ca="1">SUMPRODUCT(INDIRECT(ADDRESS(2,MATCH(A106,'Нормализованная таблица'!$B$1:$K$1)+1,,,"Нормализованная таблица")):INDIRECT(ADDRESS(31,MATCH(A106,'Нормализованная таблица'!$B$1:$K$1)+1,,,"Нормализованная таблица")),INDIRECT(ADDRESS(2,MATCH(B106,'Нормализованная таблица'!$B$1:$K$1)+1,,,"Нормализованная таблица")):INDIRECT(ADDRESS(31,MATCH(B106,'Нормализованная таблица'!$B$1:$K$1)+1,,,"Нормализованная таблица")),INDIRECT(ADDRESS(2,MATCH(C106,'Нормализованная таблица'!$B$1:$K$1)+1,,,"Нормализованная таблица")):INDIRECT(ADDRESS(31,MATCH(C106,'Нормализованная таблица'!$B$1:$K$1)+1,,,"Нормализованная таблица")))</f>
        <v>#N/A</v>
      </c>
    </row>
    <row r="107" spans="1:4" hidden="1" x14ac:dyDescent="0.3">
      <c r="A107" t="str">
        <f ca="1">IF(INDIRECT(ADDRESS(Таблицы!$K108-1,3,,,"Двухпредметные наборы"))&gt;=Параметры!$A$2,Таблицы!H108,"")</f>
        <v>Долгит</v>
      </c>
      <c r="B107" t="str">
        <f ca="1">IF(INDIRECT(ADDRESS(Таблицы!$K108-1,3,,,"Двухпредметные наборы"))&gt;=Параметры!$A$2,Таблицы!I108,"")</f>
        <v>Корвалол</v>
      </c>
      <c r="C107" t="str">
        <f ca="1">IF(INDIRECT(ADDRESS(MATCH(Таблицы!J108,'Однопредметные наборы'!$A$2:$A$11)+1,2,,,"Однопредметные наборы"))&gt;=Параметры!$A$2,Таблицы!J108,"")</f>
        <v/>
      </c>
      <c r="D107" s="5" t="e">
        <f ca="1">SUMPRODUCT(INDIRECT(ADDRESS(2,MATCH(A107,'Нормализованная таблица'!$B$1:$K$1)+1,,,"Нормализованная таблица")):INDIRECT(ADDRESS(31,MATCH(A107,'Нормализованная таблица'!$B$1:$K$1)+1,,,"Нормализованная таблица")),INDIRECT(ADDRESS(2,MATCH(B107,'Нормализованная таблица'!$B$1:$K$1)+1,,,"Нормализованная таблица")):INDIRECT(ADDRESS(31,MATCH(B107,'Нормализованная таблица'!$B$1:$K$1)+1,,,"Нормализованная таблица")),INDIRECT(ADDRESS(2,MATCH(C107,'Нормализованная таблица'!$B$1:$K$1)+1,,,"Нормализованная таблица")):INDIRECT(ADDRESS(31,MATCH(C107,'Нормализованная таблица'!$B$1:$K$1)+1,,,"Нормализованная таблица")))</f>
        <v>#N/A</v>
      </c>
    </row>
    <row r="108" spans="1:4" x14ac:dyDescent="0.3">
      <c r="A108" t="str">
        <f ca="1">IF(INDIRECT(ADDRESS(Таблицы!$K109-1,3,,,"Двухпредметные наборы"))&gt;=Параметры!$A$2,Таблицы!H109,"")</f>
        <v>Долгит</v>
      </c>
      <c r="B108" t="str">
        <f ca="1">IF(INDIRECT(ADDRESS(Таблицы!$K109-1,3,,,"Двухпредметные наборы"))&gt;=Параметры!$A$2,Таблицы!I109,"")</f>
        <v>Корвалол</v>
      </c>
      <c r="C108" t="str">
        <f ca="1">IF(INDIRECT(ADDRESS(MATCH(Таблицы!J109,'Однопредметные наборы'!$A$2:$A$11)+1,2,,,"Однопредметные наборы"))&gt;=Параметры!$A$2,Таблицы!J109,"")</f>
        <v>Терафлю</v>
      </c>
      <c r="D108" s="5">
        <f ca="1">SUMPRODUCT(INDIRECT(ADDRESS(2,MATCH(A108,'Нормализованная таблица'!$B$1:$K$1)+1,,,"Нормализованная таблица")):INDIRECT(ADDRESS(31,MATCH(A108,'Нормализованная таблица'!$B$1:$K$1)+1,,,"Нормализованная таблица")),INDIRECT(ADDRESS(2,MATCH(B108,'Нормализованная таблица'!$B$1:$K$1)+1,,,"Нормализованная таблица")):INDIRECT(ADDRESS(31,MATCH(B108,'Нормализованная таблица'!$B$1:$K$1)+1,,,"Нормализованная таблица")),INDIRECT(ADDRESS(2,MATCH(C108,'Нормализованная таблица'!$B$1:$K$1)+1,,,"Нормализованная таблица")):INDIRECT(ADDRESS(31,MATCH(C108,'Нормализованная таблица'!$B$1:$K$1)+1,,,"Нормализованная таблица")))</f>
        <v>2</v>
      </c>
    </row>
    <row r="109" spans="1:4" hidden="1" x14ac:dyDescent="0.3">
      <c r="A109" t="e">
        <f ca="1">IF(INDIRECT(ADDRESS(Таблицы!$K110-1,3,,,"Двухпредметные наборы"))&gt;=Параметры!$A$2,Таблицы!H110,"")</f>
        <v>#N/A</v>
      </c>
      <c r="B109" t="e">
        <f ca="1">IF(INDIRECT(ADDRESS(Таблицы!$K110-1,3,,,"Двухпредметные наборы"))&gt;=Параметры!$A$2,Таблицы!I110,"")</f>
        <v>#N/A</v>
      </c>
      <c r="C109" t="str">
        <f ca="1">IF(INDIRECT(ADDRESS(MATCH(Таблицы!J110,'Однопредметные наборы'!$A$2:$A$11)+1,2,,,"Однопредметные наборы"))&gt;=Параметры!$A$2,Таблицы!J110,"")</f>
        <v/>
      </c>
      <c r="D109" s="5" t="e">
        <f ca="1">SUMPRODUCT(INDIRECT(ADDRESS(2,MATCH(A109,'Нормализованная таблица'!$B$1:$K$1)+1,,,"Нормализованная таблица")):INDIRECT(ADDRESS(31,MATCH(A109,'Нормализованная таблица'!$B$1:$K$1)+1,,,"Нормализованная таблица")),INDIRECT(ADDRESS(2,MATCH(B109,'Нормализованная таблица'!$B$1:$K$1)+1,,,"Нормализованная таблица")):INDIRECT(ADDRESS(31,MATCH(B109,'Нормализованная таблица'!$B$1:$K$1)+1,,,"Нормализованная таблица")),INDIRECT(ADDRESS(2,MATCH(C109,'Нормализованная таблица'!$B$1:$K$1)+1,,,"Нормализованная таблица")):INDIRECT(ADDRESS(31,MATCH(C109,'Нормализованная таблица'!$B$1:$K$1)+1,,,"Нормализованная таблица")))</f>
        <v>#N/A</v>
      </c>
    </row>
    <row r="110" spans="1:4" hidden="1" x14ac:dyDescent="0.3">
      <c r="A110" t="e">
        <f ca="1">IF(INDIRECT(ADDRESS(Таблицы!$K111-1,3,,,"Двухпредметные наборы"))&gt;=Параметры!$A$2,Таблицы!H111,"")</f>
        <v>#N/A</v>
      </c>
      <c r="B110" t="e">
        <f ca="1">IF(INDIRECT(ADDRESS(Таблицы!$K111-1,3,,,"Двухпредметные наборы"))&gt;=Параметры!$A$2,Таблицы!I111,"")</f>
        <v>#N/A</v>
      </c>
      <c r="C110" t="str">
        <f ca="1">IF(INDIRECT(ADDRESS(MATCH(Таблицы!J111,'Однопредметные наборы'!$A$2:$A$11)+1,2,,,"Однопредметные наборы"))&gt;=Параметры!$A$2,Таблицы!J111,"")</f>
        <v>Терафлю</v>
      </c>
      <c r="D110" s="5" t="e">
        <f ca="1">SUMPRODUCT(INDIRECT(ADDRESS(2,MATCH(A110,'Нормализованная таблица'!$B$1:$K$1)+1,,,"Нормализованная таблица")):INDIRECT(ADDRESS(31,MATCH(A110,'Нормализованная таблица'!$B$1:$K$1)+1,,,"Нормализованная таблица")),INDIRECT(ADDRESS(2,MATCH(B110,'Нормализованная таблица'!$B$1:$K$1)+1,,,"Нормализованная таблица")):INDIRECT(ADDRESS(31,MATCH(B110,'Нормализованная таблица'!$B$1:$K$1)+1,,,"Нормализованная таблица")),INDIRECT(ADDRESS(2,MATCH(C110,'Нормализованная таблица'!$B$1:$K$1)+1,,,"Нормализованная таблица")):INDIRECT(ADDRESS(31,MATCH(C110,'Нормализованная таблица'!$B$1:$K$1)+1,,,"Нормализованная таблица")))</f>
        <v>#N/A</v>
      </c>
    </row>
    <row r="111" spans="1:4" hidden="1" x14ac:dyDescent="0.3">
      <c r="A111" t="e">
        <f ca="1">IF(INDIRECT(ADDRESS(Таблицы!$K112-1,3,,,"Двухпредметные наборы"))&gt;=Параметры!$A$2,Таблицы!H112,"")</f>
        <v>#N/A</v>
      </c>
      <c r="B111" t="e">
        <f ca="1">IF(INDIRECT(ADDRESS(Таблицы!$K112-1,3,,,"Двухпредметные наборы"))&gt;=Параметры!$A$2,Таблицы!I112,"")</f>
        <v>#N/A</v>
      </c>
      <c r="C111" t="str">
        <f ca="1">IF(INDIRECT(ADDRESS(MATCH(Таблицы!J112,'Однопредметные наборы'!$A$2:$A$11)+1,2,,,"Однопредметные наборы"))&gt;=Параметры!$A$2,Таблицы!J112,"")</f>
        <v>Терафлю</v>
      </c>
      <c r="D111" s="5" t="e">
        <f ca="1">SUMPRODUCT(INDIRECT(ADDRESS(2,MATCH(A111,'Нормализованная таблица'!$B$1:$K$1)+1,,,"Нормализованная таблица")):INDIRECT(ADDRESS(31,MATCH(A111,'Нормализованная таблица'!$B$1:$K$1)+1,,,"Нормализованная таблица")),INDIRECT(ADDRESS(2,MATCH(B111,'Нормализованная таблица'!$B$1:$K$1)+1,,,"Нормализованная таблица")):INDIRECT(ADDRESS(31,MATCH(B111,'Нормализованная таблица'!$B$1:$K$1)+1,,,"Нормализованная таблица")),INDIRECT(ADDRESS(2,MATCH(C111,'Нормализованная таблица'!$B$1:$K$1)+1,,,"Нормализованная таблица")):INDIRECT(ADDRESS(31,MATCH(C111,'Нормализованная таблица'!$B$1:$K$1)+1,,,"Нормализованная таблица")))</f>
        <v>#N/A</v>
      </c>
    </row>
    <row r="112" spans="1:4" hidden="1" x14ac:dyDescent="0.3">
      <c r="A112" t="str">
        <f ca="1">IF(INDIRECT(ADDRESS(Таблицы!$K113-1,3,,,"Двухпредметные наборы"))&gt;=Параметры!$A$2,Таблицы!H113,"")</f>
        <v>Контрактубекс</v>
      </c>
      <c r="B112" t="str">
        <f ca="1">IF(INDIRECT(ADDRESS(Таблицы!$K113-1,3,,,"Двухпредметные наборы"))&gt;=Параметры!$A$2,Таблицы!I113,"")</f>
        <v>Корвалол</v>
      </c>
      <c r="C112" t="str">
        <f ca="1">IF(INDIRECT(ADDRESS(MATCH(Таблицы!J113,'Однопредметные наборы'!$A$2:$A$11)+1,2,,,"Однопредметные наборы"))&gt;=Параметры!$A$2,Таблицы!J113,"")</f>
        <v/>
      </c>
      <c r="D112" s="5" t="e">
        <f ca="1">SUMPRODUCT(INDIRECT(ADDRESS(2,MATCH(A112,'Нормализованная таблица'!$B$1:$K$1)+1,,,"Нормализованная таблица")):INDIRECT(ADDRESS(31,MATCH(A112,'Нормализованная таблица'!$B$1:$K$1)+1,,,"Нормализованная таблица")),INDIRECT(ADDRESS(2,MATCH(B112,'Нормализованная таблица'!$B$1:$K$1)+1,,,"Нормализованная таблица")):INDIRECT(ADDRESS(31,MATCH(B112,'Нормализованная таблица'!$B$1:$K$1)+1,,,"Нормализованная таблица")),INDIRECT(ADDRESS(2,MATCH(C112,'Нормализованная таблица'!$B$1:$K$1)+1,,,"Нормализованная таблица")):INDIRECT(ADDRESS(31,MATCH(C112,'Нормализованная таблица'!$B$1:$K$1)+1,,,"Нормализованная таблица")))</f>
        <v>#N/A</v>
      </c>
    </row>
    <row r="113" spans="1:4" hidden="1" x14ac:dyDescent="0.3">
      <c r="A113" t="str">
        <f ca="1">IF(INDIRECT(ADDRESS(Таблицы!$K114-1,3,,,"Двухпредметные наборы"))&gt;=Параметры!$A$2,Таблицы!H114,"")</f>
        <v>Контрактубекс</v>
      </c>
      <c r="B113" t="str">
        <f ca="1">IF(INDIRECT(ADDRESS(Таблицы!$K114-1,3,,,"Двухпредметные наборы"))&gt;=Параметры!$A$2,Таблицы!I114,"")</f>
        <v>Корвалол</v>
      </c>
      <c r="C113" t="str">
        <f ca="1">IF(INDIRECT(ADDRESS(MATCH(Таблицы!J114,'Однопредметные наборы'!$A$2:$A$11)+1,2,,,"Однопредметные наборы"))&gt;=Параметры!$A$2,Таблицы!J114,"")</f>
        <v/>
      </c>
      <c r="D113" s="5" t="e">
        <f ca="1">SUMPRODUCT(INDIRECT(ADDRESS(2,MATCH(A113,'Нормализованная таблица'!$B$1:$K$1)+1,,,"Нормализованная таблица")):INDIRECT(ADDRESS(31,MATCH(A113,'Нормализованная таблица'!$B$1:$K$1)+1,,,"Нормализованная таблица")),INDIRECT(ADDRESS(2,MATCH(B113,'Нормализованная таблица'!$B$1:$K$1)+1,,,"Нормализованная таблица")):INDIRECT(ADDRESS(31,MATCH(B113,'Нормализованная таблица'!$B$1:$K$1)+1,,,"Нормализованная таблица")),INDIRECT(ADDRESS(2,MATCH(C113,'Нормализованная таблица'!$B$1:$K$1)+1,,,"Нормализованная таблица")):INDIRECT(ADDRESS(31,MATCH(C113,'Нормализованная таблица'!$B$1:$K$1)+1,,,"Нормализованная таблица")))</f>
        <v>#N/A</v>
      </c>
    </row>
    <row r="114" spans="1:4" x14ac:dyDescent="0.3">
      <c r="A114" t="str">
        <f ca="1">IF(INDIRECT(ADDRESS(Таблицы!$K115-1,3,,,"Двухпредметные наборы"))&gt;=Параметры!$A$2,Таблицы!H115,"")</f>
        <v>Контрактубекс</v>
      </c>
      <c r="B114" t="str">
        <f ca="1">IF(INDIRECT(ADDRESS(Таблицы!$K115-1,3,,,"Двухпредметные наборы"))&gt;=Параметры!$A$2,Таблицы!I115,"")</f>
        <v>Корвалол</v>
      </c>
      <c r="C114" t="str">
        <f ca="1">IF(INDIRECT(ADDRESS(MATCH(Таблицы!J115,'Однопредметные наборы'!$A$2:$A$11)+1,2,,,"Однопредметные наборы"))&gt;=Параметры!$A$2,Таблицы!J115,"")</f>
        <v>Терафлю</v>
      </c>
      <c r="D114" s="5">
        <f ca="1">SUMPRODUCT(INDIRECT(ADDRESS(2,MATCH(A114,'Нормализованная таблица'!$B$1:$K$1)+1,,,"Нормализованная таблица")):INDIRECT(ADDRESS(31,MATCH(A114,'Нормализованная таблица'!$B$1:$K$1)+1,,,"Нормализованная таблица")),INDIRECT(ADDRESS(2,MATCH(B114,'Нормализованная таблица'!$B$1:$K$1)+1,,,"Нормализованная таблица")):INDIRECT(ADDRESS(31,MATCH(B114,'Нормализованная таблица'!$B$1:$K$1)+1,,,"Нормализованная таблица")),INDIRECT(ADDRESS(2,MATCH(C114,'Нормализованная таблица'!$B$1:$K$1)+1,,,"Нормализованная таблица")):INDIRECT(ADDRESS(31,MATCH(C114,'Нормализованная таблица'!$B$1:$K$1)+1,,,"Нормализованная таблица")))</f>
        <v>1</v>
      </c>
    </row>
    <row r="115" spans="1:4" hidden="1" x14ac:dyDescent="0.3">
      <c r="A115" t="e">
        <f ca="1">IF(INDIRECT(ADDRESS(Таблицы!$K116-1,3,,,"Двухпредметные наборы"))&gt;=Параметры!$A$2,Таблицы!H116,"")</f>
        <v>#N/A</v>
      </c>
      <c r="B115" t="e">
        <f ca="1">IF(INDIRECT(ADDRESS(Таблицы!$K116-1,3,,,"Двухпредметные наборы"))&gt;=Параметры!$A$2,Таблицы!I116,"")</f>
        <v>#N/A</v>
      </c>
      <c r="C115" t="str">
        <f ca="1">IF(INDIRECT(ADDRESS(MATCH(Таблицы!J116,'Однопредметные наборы'!$A$2:$A$11)+1,2,,,"Однопредметные наборы"))&gt;=Параметры!$A$2,Таблицы!J116,"")</f>
        <v/>
      </c>
      <c r="D115" s="5" t="e">
        <f ca="1">SUMPRODUCT(INDIRECT(ADDRESS(2,MATCH(A115,'Нормализованная таблица'!$B$1:$K$1)+1,,,"Нормализованная таблица")):INDIRECT(ADDRESS(31,MATCH(A115,'Нормализованная таблица'!$B$1:$K$1)+1,,,"Нормализованная таблица")),INDIRECT(ADDRESS(2,MATCH(B115,'Нормализованная таблица'!$B$1:$K$1)+1,,,"Нормализованная таблица")):INDIRECT(ADDRESS(31,MATCH(B115,'Нормализованная таблица'!$B$1:$K$1)+1,,,"Нормализованная таблица")),INDIRECT(ADDRESS(2,MATCH(C115,'Нормализованная таблица'!$B$1:$K$1)+1,,,"Нормализованная таблица")):INDIRECT(ADDRESS(31,MATCH(C115,'Нормализованная таблица'!$B$1:$K$1)+1,,,"Нормализованная таблица")))</f>
        <v>#N/A</v>
      </c>
    </row>
    <row r="116" spans="1:4" hidden="1" x14ac:dyDescent="0.3">
      <c r="A116" t="e">
        <f ca="1">IF(INDIRECT(ADDRESS(Таблицы!$K117-1,3,,,"Двухпредметные наборы"))&gt;=Параметры!$A$2,Таблицы!H117,"")</f>
        <v>#N/A</v>
      </c>
      <c r="B116" t="e">
        <f ca="1">IF(INDIRECT(ADDRESS(Таблицы!$K117-1,3,,,"Двухпредметные наборы"))&gt;=Параметры!$A$2,Таблицы!I117,"")</f>
        <v>#N/A</v>
      </c>
      <c r="C116" t="str">
        <f ca="1">IF(INDIRECT(ADDRESS(MATCH(Таблицы!J117,'Однопредметные наборы'!$A$2:$A$11)+1,2,,,"Однопредметные наборы"))&gt;=Параметры!$A$2,Таблицы!J117,"")</f>
        <v>Терафлю</v>
      </c>
      <c r="D116" s="5" t="e">
        <f ca="1">SUMPRODUCT(INDIRECT(ADDRESS(2,MATCH(A116,'Нормализованная таблица'!$B$1:$K$1)+1,,,"Нормализованная таблица")):INDIRECT(ADDRESS(31,MATCH(A116,'Нормализованная таблица'!$B$1:$K$1)+1,,,"Нормализованная таблица")),INDIRECT(ADDRESS(2,MATCH(B116,'Нормализованная таблица'!$B$1:$K$1)+1,,,"Нормализованная таблица")):INDIRECT(ADDRESS(31,MATCH(B116,'Нормализованная таблица'!$B$1:$K$1)+1,,,"Нормализованная таблица")),INDIRECT(ADDRESS(2,MATCH(C116,'Нормализованная таблица'!$B$1:$K$1)+1,,,"Нормализованная таблица")):INDIRECT(ADDRESS(31,MATCH(C116,'Нормализованная таблица'!$B$1:$K$1)+1,,,"Нормализованная таблица")))</f>
        <v>#N/A</v>
      </c>
    </row>
    <row r="117" spans="1:4" hidden="1" x14ac:dyDescent="0.3">
      <c r="A117" t="e">
        <f ca="1">IF(INDIRECT(ADDRESS(Таблицы!$K118-1,3,,,"Двухпредметные наборы"))&gt;=Параметры!$A$2,Таблицы!H118,"")</f>
        <v>#N/A</v>
      </c>
      <c r="B117" t="e">
        <f ca="1">IF(INDIRECT(ADDRESS(Таблицы!$K118-1,3,,,"Двухпредметные наборы"))&gt;=Параметры!$A$2,Таблицы!I118,"")</f>
        <v>#N/A</v>
      </c>
      <c r="C117" t="str">
        <f ca="1">IF(INDIRECT(ADDRESS(MATCH(Таблицы!J118,'Однопредметные наборы'!$A$2:$A$11)+1,2,,,"Однопредметные наборы"))&gt;=Параметры!$A$2,Таблицы!J118,"")</f>
        <v>Терафлю</v>
      </c>
      <c r="D117" s="5" t="e">
        <f ca="1">SUMPRODUCT(INDIRECT(ADDRESS(2,MATCH(A117,'Нормализованная таблица'!$B$1:$K$1)+1,,,"Нормализованная таблица")):INDIRECT(ADDRESS(31,MATCH(A117,'Нормализованная таблица'!$B$1:$K$1)+1,,,"Нормализованная таблица")),INDIRECT(ADDRESS(2,MATCH(B117,'Нормализованная таблица'!$B$1:$K$1)+1,,,"Нормализованная таблица")):INDIRECT(ADDRESS(31,MATCH(B117,'Нормализованная таблица'!$B$1:$K$1)+1,,,"Нормализованная таблица")),INDIRECT(ADDRESS(2,MATCH(C117,'Нормализованная таблица'!$B$1:$K$1)+1,,,"Нормализованная таблица")):INDIRECT(ADDRESS(31,MATCH(C117,'Нормализованная таблица'!$B$1:$K$1)+1,,,"Нормализованная таблица")))</f>
        <v>#N/A</v>
      </c>
    </row>
    <row r="118" spans="1:4" hidden="1" x14ac:dyDescent="0.3">
      <c r="A118" t="e">
        <f ca="1">IF(INDIRECT(ADDRESS(Таблицы!$K119-1,3,,,"Двухпредметные наборы"))&gt;=Параметры!$A$2,Таблицы!H119,"")</f>
        <v>#N/A</v>
      </c>
      <c r="B118" t="e">
        <f ca="1">IF(INDIRECT(ADDRESS(Таблицы!$K119-1,3,,,"Двухпредметные наборы"))&gt;=Параметры!$A$2,Таблицы!I119,"")</f>
        <v>#N/A</v>
      </c>
      <c r="C118" t="str">
        <f ca="1">IF(INDIRECT(ADDRESS(MATCH(Таблицы!J119,'Однопредметные наборы'!$A$2:$A$11)+1,2,,,"Однопредметные наборы"))&gt;=Параметры!$A$2,Таблицы!J119,"")</f>
        <v/>
      </c>
      <c r="D118" s="5" t="e">
        <f ca="1">SUMPRODUCT(INDIRECT(ADDRESS(2,MATCH(A118,'Нормализованная таблица'!$B$1:$K$1)+1,,,"Нормализованная таблица")):INDIRECT(ADDRESS(31,MATCH(A118,'Нормализованная таблица'!$B$1:$K$1)+1,,,"Нормализованная таблица")),INDIRECT(ADDRESS(2,MATCH(B118,'Нормализованная таблица'!$B$1:$K$1)+1,,,"Нормализованная таблица")):INDIRECT(ADDRESS(31,MATCH(B118,'Нормализованная таблица'!$B$1:$K$1)+1,,,"Нормализованная таблица")),INDIRECT(ADDRESS(2,MATCH(C118,'Нормализованная таблица'!$B$1:$K$1)+1,,,"Нормализованная таблица")):INDIRECT(ADDRESS(31,MATCH(C118,'Нормализованная таблица'!$B$1:$K$1)+1,,,"Нормализованная таблица")))</f>
        <v>#N/A</v>
      </c>
    </row>
    <row r="119" spans="1:4" hidden="1" x14ac:dyDescent="0.3">
      <c r="A119" t="e">
        <f ca="1">IF(INDIRECT(ADDRESS(Таблицы!$K120-1,3,,,"Двухпредметные наборы"))&gt;=Параметры!$A$2,Таблицы!H120,"")</f>
        <v>#N/A</v>
      </c>
      <c r="B119" t="e">
        <f ca="1">IF(INDIRECT(ADDRESS(Таблицы!$K120-1,3,,,"Двухпредметные наборы"))&gt;=Параметры!$A$2,Таблицы!I120,"")</f>
        <v>#N/A</v>
      </c>
      <c r="C119" t="str">
        <f ca="1">IF(INDIRECT(ADDRESS(MATCH(Таблицы!J120,'Однопредметные наборы'!$A$2:$A$11)+1,2,,,"Однопредметные наборы"))&gt;=Параметры!$A$2,Таблицы!J120,"")</f>
        <v>Терафлю</v>
      </c>
      <c r="D119" s="5" t="e">
        <f ca="1">SUMPRODUCT(INDIRECT(ADDRESS(2,MATCH(A119,'Нормализованная таблица'!$B$1:$K$1)+1,,,"Нормализованная таблица")):INDIRECT(ADDRESS(31,MATCH(A119,'Нормализованная таблица'!$B$1:$K$1)+1,,,"Нормализованная таблица")),INDIRECT(ADDRESS(2,MATCH(B119,'Нормализованная таблица'!$B$1:$K$1)+1,,,"Нормализованная таблица")):INDIRECT(ADDRESS(31,MATCH(B119,'Нормализованная таблица'!$B$1:$K$1)+1,,,"Нормализованная таблица")),INDIRECT(ADDRESS(2,MATCH(C119,'Нормализованная таблица'!$B$1:$K$1)+1,,,"Нормализованная таблица")):INDIRECT(ADDRESS(31,MATCH(C119,'Нормализованная таблица'!$B$1:$K$1)+1,,,"Нормализованная таблица")))</f>
        <v>#N/A</v>
      </c>
    </row>
    <row r="120" spans="1:4" hidden="1" x14ac:dyDescent="0.3">
      <c r="A120" t="e">
        <f ca="1">IF(INDIRECT(ADDRESS(Таблицы!$K121-1,3,,,"Двухпредметные наборы"))&gt;=Параметры!$A$2,Таблицы!H121,"")</f>
        <v>#N/A</v>
      </c>
      <c r="B120" t="e">
        <f ca="1">IF(INDIRECT(ADDRESS(Таблицы!$K121-1,3,,,"Двухпредметные наборы"))&gt;=Параметры!$A$2,Таблицы!I121,"")</f>
        <v>#N/A</v>
      </c>
      <c r="C120" t="str">
        <f ca="1">IF(INDIRECT(ADDRESS(MATCH(Таблицы!J121,'Однопредметные наборы'!$A$2:$A$11)+1,2,,,"Однопредметные наборы"))&gt;=Параметры!$A$2,Таблицы!J121,"")</f>
        <v>Терафлю</v>
      </c>
      <c r="D120" s="5" t="e">
        <f ca="1">SUMPRODUCT(INDIRECT(ADDRESS(2,MATCH(A120,'Нормализованная таблица'!$B$1:$K$1)+1,,,"Нормализованная таблица")):INDIRECT(ADDRESS(31,MATCH(A120,'Нормализованная таблица'!$B$1:$K$1)+1,,,"Нормализованная таблица")),INDIRECT(ADDRESS(2,MATCH(B120,'Нормализованная таблица'!$B$1:$K$1)+1,,,"Нормализованная таблица")):INDIRECT(ADDRESS(31,MATCH(B120,'Нормализованная таблица'!$B$1:$K$1)+1,,,"Нормализованная таблица")),INDIRECT(ADDRESS(2,MATCH(C120,'Нормализованная таблица'!$B$1:$K$1)+1,,,"Нормализованная таблица")):INDIRECT(ADDRESS(31,MATCH(C120,'Нормализованная таблица'!$B$1:$K$1)+1,,,"Нормализованная таблица")))</f>
        <v>#N/A</v>
      </c>
    </row>
    <row r="121" spans="1:4" hidden="1" x14ac:dyDescent="0.3">
      <c r="A121" t="e">
        <f ca="1">IF(INDIRECT(ADDRESS(Таблицы!$K122-1,3,,,"Двухпредметные наборы"))&gt;=Параметры!$A$2,Таблицы!H122,"")</f>
        <v>#N/A</v>
      </c>
      <c r="B121" t="e">
        <f ca="1">IF(INDIRECT(ADDRESS(Таблицы!$K122-1,3,,,"Двухпредметные наборы"))&gt;=Параметры!$A$2,Таблицы!I122,"")</f>
        <v>#N/A</v>
      </c>
      <c r="C121" t="str">
        <f ca="1">IF(INDIRECT(ADDRESS(MATCH(Таблицы!J122,'Однопредметные наборы'!$A$2:$A$11)+1,2,,,"Однопредметные наборы"))&gt;=Параметры!$A$2,Таблицы!J122,"")</f>
        <v>Терафлю</v>
      </c>
      <c r="D121" s="5" t="e">
        <f ca="1">SUMPRODUCT(INDIRECT(ADDRESS(2,MATCH(A121,'Нормализованная таблица'!$B$1:$K$1)+1,,,"Нормализованная таблица")):INDIRECT(ADDRESS(31,MATCH(A121,'Нормализованная таблица'!$B$1:$K$1)+1,,,"Нормализованная таблица")),INDIRECT(ADDRESS(2,MATCH(B121,'Нормализованная таблица'!$B$1:$K$1)+1,,,"Нормализованная таблица")):INDIRECT(ADDRESS(31,MATCH(B121,'Нормализованная таблица'!$B$1:$K$1)+1,,,"Нормализованная таблица")),INDIRECT(ADDRESS(2,MATCH(C121,'Нормализованная таблица'!$B$1:$K$1)+1,,,"Нормализованная таблица")):INDIRECT(ADDRESS(31,MATCH(C121,'Нормализованная таблица'!$B$1:$K$1)+1,,,"Нормализованная таблица")))</f>
        <v>#N/A</v>
      </c>
    </row>
  </sheetData>
  <autoFilter ref="D1:D121">
    <filterColumn colId="0">
      <filters>
        <filter val="1"/>
        <filter val="11"/>
        <filter val="13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lessThan" id="{B132F7F3-3EFC-4990-B423-3BAA950EF586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D2:D121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1"/>
  <sheetViews>
    <sheetView workbookViewId="0">
      <selection activeCell="R2" sqref="R2:U211"/>
    </sheetView>
  </sheetViews>
  <sheetFormatPr defaultRowHeight="14.4" x14ac:dyDescent="0.3"/>
  <cols>
    <col min="1" max="4" width="17.44140625" bestFit="1" customWidth="1"/>
    <col min="5" max="5" width="22.109375" bestFit="1" customWidth="1"/>
    <col min="6" max="6" width="28" bestFit="1" customWidth="1"/>
    <col min="7" max="7" width="18.77734375" bestFit="1" customWidth="1"/>
    <col min="10" max="10" width="37" bestFit="1" customWidth="1"/>
    <col min="11" max="11" width="9.77734375" bestFit="1" customWidth="1"/>
    <col min="14" max="14" width="36.44140625" bestFit="1" customWidth="1"/>
    <col min="15" max="15" width="10.33203125" bestFit="1" customWidth="1"/>
    <col min="18" max="18" width="36.44140625" bestFit="1" customWidth="1"/>
  </cols>
  <sheetData>
    <row r="1" spans="1:5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12</v>
      </c>
    </row>
    <row r="2" spans="1:5" x14ac:dyDescent="0.3">
      <c r="A2" t="str">
        <f ca="1">IF(INDIRECT(ADDRESS(Таблицы!$R3-1,4,,,"Трёхпредметные наборы"))&gt;=Параметры!$A$2,Таблицы!N3,"")</f>
        <v>Анальгин</v>
      </c>
      <c r="B2" t="str">
        <f ca="1">IF(INDIRECT(ADDRESS(Таблицы!$R3-1,4,,,"Трёхпредметные наборы"))&gt;=Параметры!$A$2,Таблицы!O3,"")</f>
        <v>Баралгин</v>
      </c>
      <c r="C2" t="str">
        <f ca="1">IF(INDIRECT(ADDRESS(Таблицы!$R3-1,4,,,"Трёхпредметные наборы"))&gt;=Параметры!$A$2,Таблицы!P3,"")</f>
        <v>Валидол</v>
      </c>
      <c r="D2" t="str">
        <f ca="1">IF(INDIRECT(ADDRESS(MATCH(Таблицы!Q3,'Однопредметные наборы'!$A$2:$A$11)+1,2,,,"Однопредметные наборы"))&gt;=Параметры!$A$2,Таблицы!Q3,"")</f>
        <v>Влажные салфетки</v>
      </c>
      <c r="E2" s="5">
        <f ca="1">SUMPRODUCT(INDIRECT(ADDRESS(2,MATCH(A2,'Нормализованная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таблица")),INDIRECT(ADDRESS(2,MATCH(B2,'Нормализованная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таблица")))</f>
        <v>6</v>
      </c>
    </row>
    <row r="3" spans="1:5" x14ac:dyDescent="0.3">
      <c r="A3" t="str">
        <f ca="1">IF(INDIRECT(ADDRESS(Таблицы!$R4-1,4,,,"Трёхпредметные наборы"))&gt;=Параметры!$A$2,Таблицы!N4,"")</f>
        <v>Анальгин</v>
      </c>
      <c r="B3" t="str">
        <f ca="1">IF(INDIRECT(ADDRESS(Таблицы!$R4-1,4,,,"Трёхпредметные наборы"))&gt;=Параметры!$A$2,Таблицы!O4,"")</f>
        <v>Баралгин</v>
      </c>
      <c r="C3" t="str">
        <f ca="1">IF(INDIRECT(ADDRESS(Таблицы!$R4-1,4,,,"Трёхпредметные наборы"))&gt;=Параметры!$A$2,Таблицы!P4,"")</f>
        <v>Валидол</v>
      </c>
      <c r="D3" t="str">
        <f ca="1">IF(INDIRECT(ADDRESS(MATCH(Таблицы!Q4,'Однопредметные наборы'!$A$2:$A$11)+1,2,,,"Однопредметные наборы"))&gt;=Параметры!$A$2,Таблицы!Q4,"")</f>
        <v>Долгит</v>
      </c>
      <c r="E3" s="5">
        <f ca="1">SUMPRODUCT(INDIRECT(ADDRESS(2,MATCH(A3,'Нормализованная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таблица")),INDIRECT(ADDRESS(2,MATCH(B3,'Нормализованная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таблица")),INDIRECT(ADDRESS(2,MATCH(D3,'Нормализованная таблица'!$B$1:$K$1)+1,,,"Нормализованная таблица")):INDIRECT(ADDRESS(31,MATCH(D3,'Нормализованная таблица'!$B$1:$K$1)+1,,,"Нормализованная таблица")))</f>
        <v>3</v>
      </c>
    </row>
    <row r="4" spans="1:5" x14ac:dyDescent="0.3">
      <c r="A4" t="str">
        <f ca="1">IF(INDIRECT(ADDRESS(Таблицы!$R5-1,4,,,"Трёхпредметные наборы"))&gt;=Параметры!$A$2,Таблицы!N5,"")</f>
        <v>Анальгин</v>
      </c>
      <c r="B4" t="str">
        <f ca="1">IF(INDIRECT(ADDRESS(Таблицы!$R5-1,4,,,"Трёхпредметные наборы"))&gt;=Параметры!$A$2,Таблицы!O5,"")</f>
        <v>Баралгин</v>
      </c>
      <c r="C4" t="str">
        <f ca="1">IF(INDIRECT(ADDRESS(Таблицы!$R5-1,4,,,"Трёхпредметные наборы"))&gt;=Параметры!$A$2,Таблицы!P5,"")</f>
        <v>Валидол</v>
      </c>
      <c r="D4" t="str">
        <f ca="1">IF(INDIRECT(ADDRESS(MATCH(Таблицы!Q5,'Однопредметные наборы'!$A$2:$A$11)+1,2,,,"Однопредметные наборы"))&gt;=Параметры!$A$2,Таблицы!Q5,"")</f>
        <v>Контрактубекс</v>
      </c>
      <c r="E4" s="5">
        <f ca="1">SUMPRODUCT(INDIRECT(ADDRESS(2,MATCH(A4,'Нормализованная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таблица")),INDIRECT(ADDRESS(2,MATCH(B4,'Нормализованная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таблица")),INDIRECT(ADDRESS(2,MATCH(D4,'Нормализованная таблица'!$B$1:$K$1)+1,,,"Нормализованная таблица")):INDIRECT(ADDRESS(31,MATCH(D4,'Нормализованная таблица'!$B$1:$K$1)+1,,,"Нормализованная таблица")))</f>
        <v>6</v>
      </c>
    </row>
    <row r="5" spans="1:5" x14ac:dyDescent="0.3">
      <c r="A5" t="str">
        <f ca="1">IF(INDIRECT(ADDRESS(Таблицы!$R6-1,4,,,"Трёхпредметные наборы"))&gt;=Параметры!$A$2,Таблицы!N6,"")</f>
        <v>Анальгин</v>
      </c>
      <c r="B5" t="str">
        <f ca="1">IF(INDIRECT(ADDRESS(Таблицы!$R6-1,4,,,"Трёхпредметные наборы"))&gt;=Параметры!$A$2,Таблицы!O6,"")</f>
        <v>Баралгин</v>
      </c>
      <c r="C5" t="str">
        <f ca="1">IF(INDIRECT(ADDRESS(Таблицы!$R6-1,4,,,"Трёхпредметные наборы"))&gt;=Параметры!$A$2,Таблицы!P6,"")</f>
        <v>Валидол</v>
      </c>
      <c r="D5" t="str">
        <f ca="1">IF(INDIRECT(ADDRESS(MATCH(Таблицы!Q6,'Однопредметные наборы'!$A$2:$A$11)+1,2,,,"Однопредметные наборы"))&gt;=Параметры!$A$2,Таблицы!Q6,"")</f>
        <v>Корвалол</v>
      </c>
      <c r="E5" s="5">
        <f ca="1">SUMPRODUCT(INDIRECT(ADDRESS(2,MATCH(A5,'Нормализованная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таблица")),INDIRECT(ADDRESS(2,MATCH(B5,'Нормализованная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таблица")),INDIRECT(ADDRESS(2,MATCH(D5,'Нормализованная таблица'!$B$1:$K$1)+1,,,"Нормализованная таблица")):INDIRECT(ADDRESS(31,MATCH(D5,'Нормализованная таблица'!$B$1:$K$1)+1,,,"Нормализованная таблица")))</f>
        <v>3</v>
      </c>
    </row>
    <row r="6" spans="1:5" hidden="1" x14ac:dyDescent="0.3">
      <c r="A6" t="str">
        <f ca="1">IF(INDIRECT(ADDRESS(Таблицы!$R7-1,4,,,"Трёхпредметные наборы"))&gt;=Параметры!$A$2,Таблицы!N7,"")</f>
        <v>Анальгин</v>
      </c>
      <c r="B6" t="str">
        <f ca="1">IF(INDIRECT(ADDRESS(Таблицы!$R7-1,4,,,"Трёхпредметные наборы"))&gt;=Параметры!$A$2,Таблицы!O7,"")</f>
        <v>Баралгин</v>
      </c>
      <c r="C6" t="str">
        <f ca="1">IF(INDIRECT(ADDRESS(Таблицы!$R7-1,4,,,"Трёхпредметные наборы"))&gt;=Параметры!$A$2,Таблицы!P7,"")</f>
        <v>Валидол</v>
      </c>
      <c r="D6" t="str">
        <f ca="1">IF(INDIRECT(ADDRESS(MATCH(Таблицы!Q7,'Однопредметные наборы'!$A$2:$A$11)+1,2,,,"Однопредметные наборы"))&gt;=Параметры!$A$2,Таблицы!Q7,"")</f>
        <v/>
      </c>
      <c r="E6" s="5" t="e">
        <f ca="1">SUMPRODUCT(INDIRECT(ADDRESS(2,MATCH(A6,'Нормализованная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таблица")),INDIRECT(ADDRESS(2,MATCH(B6,'Нормализованная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таблица")),INDIRECT(ADDRESS(2,MATCH(D6,'Нормализованная таблица'!$B$1:$K$1)+1,,,"Нормализованная таблица")):INDIRECT(ADDRESS(31,MATCH(D6,'Нормализованная таблица'!$B$1:$K$1)+1,,,"Нормализованная таблица")))</f>
        <v>#N/A</v>
      </c>
    </row>
    <row r="7" spans="1:5" hidden="1" x14ac:dyDescent="0.3">
      <c r="A7" t="str">
        <f ca="1">IF(INDIRECT(ADDRESS(Таблицы!$R8-1,4,,,"Трёхпредметные наборы"))&gt;=Параметры!$A$2,Таблицы!N8,"")</f>
        <v>Анальгин</v>
      </c>
      <c r="B7" t="str">
        <f ca="1">IF(INDIRECT(ADDRESS(Таблицы!$R8-1,4,,,"Трёхпредметные наборы"))&gt;=Параметры!$A$2,Таблицы!O8,"")</f>
        <v>Баралгин</v>
      </c>
      <c r="C7" t="str">
        <f ca="1">IF(INDIRECT(ADDRESS(Таблицы!$R8-1,4,,,"Трёхпредметные наборы"))&gt;=Параметры!$A$2,Таблицы!P8,"")</f>
        <v>Валидол</v>
      </c>
      <c r="D7" t="str">
        <f ca="1">IF(INDIRECT(ADDRESS(MATCH(Таблицы!Q8,'Однопредметные наборы'!$A$2:$A$11)+1,2,,,"Однопредметные наборы"))&gt;=Параметры!$A$2,Таблицы!Q8,"")</f>
        <v/>
      </c>
      <c r="E7" s="5" t="e">
        <f ca="1">SUMPRODUCT(INDIRECT(ADDRESS(2,MATCH(A7,'Нормализованная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таблица")),INDIRECT(ADDRESS(2,MATCH(B7,'Нормализованная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таблица")),INDIRECT(ADDRESS(2,MATCH(D7,'Нормализованная таблица'!$B$1:$K$1)+1,,,"Нормализованная таблица")):INDIRECT(ADDRESS(31,MATCH(D7,'Нормализованная таблица'!$B$1:$K$1)+1,,,"Нормализованная таблица")))</f>
        <v>#N/A</v>
      </c>
    </row>
    <row r="8" spans="1:5" x14ac:dyDescent="0.3">
      <c r="A8" t="str">
        <f ca="1">IF(INDIRECT(ADDRESS(Таблицы!$R9-1,4,,,"Трёхпредметные наборы"))&gt;=Параметры!$A$2,Таблицы!N9,"")</f>
        <v>Анальгин</v>
      </c>
      <c r="B8" t="str">
        <f ca="1">IF(INDIRECT(ADDRESS(Таблицы!$R9-1,4,,,"Трёхпредметные наборы"))&gt;=Параметры!$A$2,Таблицы!O9,"")</f>
        <v>Баралгин</v>
      </c>
      <c r="C8" t="str">
        <f ca="1">IF(INDIRECT(ADDRESS(Таблицы!$R9-1,4,,,"Трёхпредметные наборы"))&gt;=Параметры!$A$2,Таблицы!P9,"")</f>
        <v>Валидол</v>
      </c>
      <c r="D8" t="str">
        <f ca="1">IF(INDIRECT(ADDRESS(MATCH(Таблицы!Q9,'Однопредметные наборы'!$A$2:$A$11)+1,2,,,"Однопредметные наборы"))&gt;=Параметры!$A$2,Таблицы!Q9,"")</f>
        <v>Терафлю</v>
      </c>
      <c r="E8" s="5">
        <f ca="1">SUMPRODUCT(INDIRECT(ADDRESS(2,MATCH(A8,'Нормализованная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таблица")),INDIRECT(ADDRESS(2,MATCH(B8,'Нормализованная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таблица")),INDIRECT(ADDRESS(2,MATCH(D8,'Нормализованная таблица'!$B$1:$K$1)+1,,,"Нормализованная таблица")):INDIRECT(ADDRESS(31,MATCH(D8,'Нормализованная таблица'!$B$1:$K$1)+1,,,"Нормализованная таблица")))</f>
        <v>2</v>
      </c>
    </row>
    <row r="9" spans="1:5" x14ac:dyDescent="0.3">
      <c r="A9" t="str">
        <f ca="1">IF(INDIRECT(ADDRESS(Таблицы!$R10-1,4,,,"Трёхпредметные наборы"))&gt;=Параметры!$A$2,Таблицы!N10,"")</f>
        <v>Анальгин</v>
      </c>
      <c r="B9" t="str">
        <f ca="1">IF(INDIRECT(ADDRESS(Таблицы!$R10-1,4,,,"Трёхпредметные наборы"))&gt;=Параметры!$A$2,Таблицы!O10,"")</f>
        <v>Баралгин</v>
      </c>
      <c r="C9" t="str">
        <f ca="1">IF(INDIRECT(ADDRESS(Таблицы!$R10-1,4,,,"Трёхпредметные наборы"))&gt;=Параметры!$A$2,Таблицы!P10,"")</f>
        <v>Влажные салфетки</v>
      </c>
      <c r="D9" t="str">
        <f ca="1">IF(INDIRECT(ADDRESS(MATCH(Таблицы!Q10,'Однопредметные наборы'!$A$2:$A$11)+1,2,,,"Однопредметные наборы"))&gt;=Параметры!$A$2,Таблицы!Q10,"")</f>
        <v>Долгит</v>
      </c>
      <c r="E9" s="5">
        <f ca="1">SUMPRODUCT(INDIRECT(ADDRESS(2,MATCH(A9,'Нормализованная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таблица")),INDIRECT(ADDRESS(2,MATCH(B9,'Нормализованная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таблица")),INDIRECT(ADDRESS(2,MATCH(D9,'Нормализованная таблица'!$B$1:$K$1)+1,,,"Нормализованная таблица")):INDIRECT(ADDRESS(31,MATCH(D9,'Нормализованная таблица'!$B$1:$K$1)+1,,,"Нормализованная таблица")))</f>
        <v>3</v>
      </c>
    </row>
    <row r="10" spans="1:5" x14ac:dyDescent="0.3">
      <c r="A10" t="str">
        <f ca="1">IF(INDIRECT(ADDRESS(Таблицы!$R11-1,4,,,"Трёхпредметные наборы"))&gt;=Параметры!$A$2,Таблицы!N11,"")</f>
        <v>Анальгин</v>
      </c>
      <c r="B10" t="str">
        <f ca="1">IF(INDIRECT(ADDRESS(Таблицы!$R11-1,4,,,"Трёхпредметные наборы"))&gt;=Параметры!$A$2,Таблицы!O11,"")</f>
        <v>Баралгин</v>
      </c>
      <c r="C10" t="str">
        <f ca="1">IF(INDIRECT(ADDRESS(Таблицы!$R11-1,4,,,"Трёхпредметные наборы"))&gt;=Параметры!$A$2,Таблицы!P11,"")</f>
        <v>Влажные салфетки</v>
      </c>
      <c r="D10" t="str">
        <f ca="1">IF(INDIRECT(ADDRESS(MATCH(Таблицы!Q11,'Однопредметные наборы'!$A$2:$A$11)+1,2,,,"Однопредметные наборы"))&gt;=Параметры!$A$2,Таблицы!Q11,"")</f>
        <v>Контрактубекс</v>
      </c>
      <c r="E10" s="5">
        <f ca="1">SUMPRODUCT(INDIRECT(ADDRESS(2,MATCH(A10,'Нормализованная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таблица")),INDIRECT(ADDRESS(2,MATCH(B10,'Нормализованная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таблица")),INDIRECT(ADDRESS(2,MATCH(D10,'Нормализованная таблица'!$B$1:$K$1)+1,,,"Нормализованная таблица")):INDIRECT(ADDRESS(31,MATCH(D10,'Нормализованная таблица'!$B$1:$K$1)+1,,,"Нормализованная таблица")))</f>
        <v>6</v>
      </c>
    </row>
    <row r="11" spans="1:5" x14ac:dyDescent="0.3">
      <c r="A11" t="str">
        <f ca="1">IF(INDIRECT(ADDRESS(Таблицы!$R12-1,4,,,"Трёхпредметные наборы"))&gt;=Параметры!$A$2,Таблицы!N12,"")</f>
        <v>Анальгин</v>
      </c>
      <c r="B11" t="str">
        <f ca="1">IF(INDIRECT(ADDRESS(Таблицы!$R12-1,4,,,"Трёхпредметные наборы"))&gt;=Параметры!$A$2,Таблицы!O12,"")</f>
        <v>Баралгин</v>
      </c>
      <c r="C11" t="str">
        <f ca="1">IF(INDIRECT(ADDRESS(Таблицы!$R12-1,4,,,"Трёхпредметные наборы"))&gt;=Параметры!$A$2,Таблицы!P12,"")</f>
        <v>Влажные салфетки</v>
      </c>
      <c r="D11" t="str">
        <f ca="1">IF(INDIRECT(ADDRESS(MATCH(Таблицы!Q12,'Однопредметные наборы'!$A$2:$A$11)+1,2,,,"Однопредметные наборы"))&gt;=Параметры!$A$2,Таблицы!Q12,"")</f>
        <v>Корвалол</v>
      </c>
      <c r="E11" s="5">
        <f ca="1">SUMPRODUCT(INDIRECT(ADDRESS(2,MATCH(A11,'Нормализованная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таблица")),INDIRECT(ADDRESS(2,MATCH(B11,'Нормализованная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таблица")),INDIRECT(ADDRESS(2,MATCH(D11,'Нормализованная таблица'!$B$1:$K$1)+1,,,"Нормализованная таблица")):INDIRECT(ADDRESS(31,MATCH(D11,'Нормализованная таблица'!$B$1:$K$1)+1,,,"Нормализованная таблица")))</f>
        <v>3</v>
      </c>
    </row>
    <row r="12" spans="1:5" hidden="1" x14ac:dyDescent="0.3">
      <c r="A12" t="str">
        <f ca="1">IF(INDIRECT(ADDRESS(Таблицы!$R13-1,4,,,"Трёхпредметные наборы"))&gt;=Параметры!$A$2,Таблицы!N13,"")</f>
        <v>Анальгин</v>
      </c>
      <c r="B12" t="str">
        <f ca="1">IF(INDIRECT(ADDRESS(Таблицы!$R13-1,4,,,"Трёхпредметные наборы"))&gt;=Параметры!$A$2,Таблицы!O13,"")</f>
        <v>Баралгин</v>
      </c>
      <c r="C12" t="str">
        <f ca="1">IF(INDIRECT(ADDRESS(Таблицы!$R13-1,4,,,"Трёхпредметные наборы"))&gt;=Параметры!$A$2,Таблицы!P13,"")</f>
        <v>Влажные салфетки</v>
      </c>
      <c r="D12" t="str">
        <f ca="1">IF(INDIRECT(ADDRESS(MATCH(Таблицы!Q13,'Однопредметные наборы'!$A$2:$A$11)+1,2,,,"Однопредметные наборы"))&gt;=Параметры!$A$2,Таблицы!Q13,"")</f>
        <v/>
      </c>
      <c r="E12" s="5" t="e">
        <f ca="1">SUMPRODUCT(INDIRECT(ADDRESS(2,MATCH(A12,'Нормализованная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таблица")),INDIRECT(ADDRESS(2,MATCH(B12,'Нормализованная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таблица")),INDIRECT(ADDRESS(2,MATCH(C12,'Нормализованная таблица'!$B$1:$K$1)+1,,,"Нормализованная таблица")):INDIRECT(ADDRESS(31,MATCH(C12,'Нормализованная таблица'!$B$1:$K$1)+1,,,"Нормализованная таблица")),INDIRECT(ADDRESS(2,MATCH(D12,'Нормализованная таблица'!$B$1:$K$1)+1,,,"Нормализованная таблица")):INDIRECT(ADDRESS(31,MATCH(D12,'Нормализованная таблица'!$B$1:$K$1)+1,,,"Нормализованная таблица")))</f>
        <v>#N/A</v>
      </c>
    </row>
    <row r="13" spans="1:5" hidden="1" x14ac:dyDescent="0.3">
      <c r="A13" t="str">
        <f ca="1">IF(INDIRECT(ADDRESS(Таблицы!$R14-1,4,,,"Трёхпредметные наборы"))&gt;=Параметры!$A$2,Таблицы!N14,"")</f>
        <v>Анальгин</v>
      </c>
      <c r="B13" t="str">
        <f ca="1">IF(INDIRECT(ADDRESS(Таблицы!$R14-1,4,,,"Трёхпредметные наборы"))&gt;=Параметры!$A$2,Таблицы!O14,"")</f>
        <v>Баралгин</v>
      </c>
      <c r="C13" t="str">
        <f ca="1">IF(INDIRECT(ADDRESS(Таблицы!$R14-1,4,,,"Трёхпредметные наборы"))&gt;=Параметры!$A$2,Таблицы!P14,"")</f>
        <v>Влажные салфетки</v>
      </c>
      <c r="D13" t="str">
        <f ca="1">IF(INDIRECT(ADDRESS(MATCH(Таблицы!Q14,'Однопредметные наборы'!$A$2:$A$11)+1,2,,,"Однопредметные наборы"))&gt;=Параметры!$A$2,Таблицы!Q14,"")</f>
        <v/>
      </c>
      <c r="E13" s="5" t="e">
        <f ca="1">SUMPRODUCT(INDIRECT(ADDRESS(2,MATCH(A13,'Нормализованная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таблица")),INDIRECT(ADDRESS(2,MATCH(B13,'Нормализованная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таблица")),INDIRECT(ADDRESS(2,MATCH(C13,'Нормализованная таблица'!$B$1:$K$1)+1,,,"Нормализованная таблица")):INDIRECT(ADDRESS(31,MATCH(C13,'Нормализованная таблица'!$B$1:$K$1)+1,,,"Нормализованная таблица")),INDIRECT(ADDRESS(2,MATCH(D13,'Нормализованная таблица'!$B$1:$K$1)+1,,,"Нормализованная таблица")):INDIRECT(ADDRESS(31,MATCH(D13,'Нормализованная таблица'!$B$1:$K$1)+1,,,"Нормализованная таблица")))</f>
        <v>#N/A</v>
      </c>
    </row>
    <row r="14" spans="1:5" x14ac:dyDescent="0.3">
      <c r="A14" t="str">
        <f ca="1">IF(INDIRECT(ADDRESS(Таблицы!$R15-1,4,,,"Трёхпредметные наборы"))&gt;=Параметры!$A$2,Таблицы!N15,"")</f>
        <v>Анальгин</v>
      </c>
      <c r="B14" t="str">
        <f ca="1">IF(INDIRECT(ADDRESS(Таблицы!$R15-1,4,,,"Трёхпредметные наборы"))&gt;=Параметры!$A$2,Таблицы!O15,"")</f>
        <v>Баралгин</v>
      </c>
      <c r="C14" t="str">
        <f ca="1">IF(INDIRECT(ADDRESS(Таблицы!$R15-1,4,,,"Трёхпредметные наборы"))&gt;=Параметры!$A$2,Таблицы!P15,"")</f>
        <v>Влажные салфетки</v>
      </c>
      <c r="D14" t="str">
        <f ca="1">IF(INDIRECT(ADDRESS(MATCH(Таблицы!Q15,'Однопредметные наборы'!$A$2:$A$11)+1,2,,,"Однопредметные наборы"))&gt;=Параметры!$A$2,Таблицы!Q15,"")</f>
        <v>Терафлю</v>
      </c>
      <c r="E14" s="5">
        <f ca="1">SUMPRODUCT(INDIRECT(ADDRESS(2,MATCH(A14,'Нормализованная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таблица")),INDIRECT(ADDRESS(2,MATCH(B14,'Нормализованная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таблица")),INDIRECT(ADDRESS(2,MATCH(C14,'Нормализованная таблица'!$B$1:$K$1)+1,,,"Нормализованная таблица")):INDIRECT(ADDRESS(31,MATCH(C14,'Нормализованная таблица'!$B$1:$K$1)+1,,,"Нормализованная таблица")),INDIRECT(ADDRESS(2,MATCH(D14,'Нормализованная таблица'!$B$1:$K$1)+1,,,"Нормализованная таблица")):INDIRECT(ADDRESS(31,MATCH(D14,'Нормализованная таблица'!$B$1:$K$1)+1,,,"Нормализованная таблица")))</f>
        <v>2</v>
      </c>
    </row>
    <row r="15" spans="1:5" hidden="1" x14ac:dyDescent="0.3">
      <c r="A15" t="str">
        <f ca="1">IF(INDIRECT(ADDRESS(Таблицы!$R16-1,4,,,"Трёхпредметные наборы"))&gt;=Параметры!$A$2,Таблицы!N16,"")</f>
        <v/>
      </c>
      <c r="B15" t="str">
        <f ca="1">IF(INDIRECT(ADDRESS(Таблицы!$R16-1,4,,,"Трёхпредметные наборы"))&gt;=Параметры!$A$2,Таблицы!O16,"")</f>
        <v/>
      </c>
      <c r="C15" t="str">
        <f ca="1">IF(INDIRECT(ADDRESS(Таблицы!$R16-1,4,,,"Трёхпредметные наборы"))&gt;=Параметры!$A$2,Таблицы!P16,"")</f>
        <v/>
      </c>
      <c r="D15" t="str">
        <f ca="1">IF(INDIRECT(ADDRESS(MATCH(Таблицы!Q16,'Однопредметные наборы'!$A$2:$A$11)+1,2,,,"Однопредметные наборы"))&gt;=Параметры!$A$2,Таблицы!Q16,"")</f>
        <v>Контрактубекс</v>
      </c>
      <c r="E15" s="5" t="e">
        <f ca="1">SUMPRODUCT(INDIRECT(ADDRESS(2,MATCH(A15,'Нормализованная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таблица")),INDIRECT(ADDRESS(2,MATCH(B15,'Нормализованная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таблица")),INDIRECT(ADDRESS(2,MATCH(C15,'Нормализованная таблица'!$B$1:$K$1)+1,,,"Нормализованная таблица")):INDIRECT(ADDRESS(31,MATCH(C15,'Нормализованная таблица'!$B$1:$K$1)+1,,,"Нормализованная таблица")),INDIRECT(ADDRESS(2,MATCH(D15,'Нормализованная таблица'!$B$1:$K$1)+1,,,"Нормализованная таблица")):INDIRECT(ADDRESS(31,MATCH(D15,'Нормализованная таблица'!$B$1:$K$1)+1,,,"Нормализованная таблица")))</f>
        <v>#N/A</v>
      </c>
    </row>
    <row r="16" spans="1:5" hidden="1" x14ac:dyDescent="0.3">
      <c r="A16" t="str">
        <f ca="1">IF(INDIRECT(ADDRESS(Таблицы!$R17-1,4,,,"Трёхпредметные наборы"))&gt;=Параметры!$A$2,Таблицы!N17,"")</f>
        <v/>
      </c>
      <c r="B16" t="str">
        <f ca="1">IF(INDIRECT(ADDRESS(Таблицы!$R17-1,4,,,"Трёхпредметные наборы"))&gt;=Параметры!$A$2,Таблицы!O17,"")</f>
        <v/>
      </c>
      <c r="C16" t="str">
        <f ca="1">IF(INDIRECT(ADDRESS(Таблицы!$R17-1,4,,,"Трёхпредметные наборы"))&gt;=Параметры!$A$2,Таблицы!P17,"")</f>
        <v/>
      </c>
      <c r="D16" t="str">
        <f ca="1">IF(INDIRECT(ADDRESS(MATCH(Таблицы!Q17,'Однопредметные наборы'!$A$2:$A$11)+1,2,,,"Однопредметные наборы"))&gt;=Параметры!$A$2,Таблицы!Q17,"")</f>
        <v>Корвалол</v>
      </c>
      <c r="E16" s="5" t="e">
        <f ca="1">SUMPRODUCT(INDIRECT(ADDRESS(2,MATCH(A16,'Нормализованная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таблица")),INDIRECT(ADDRESS(2,MATCH(B16,'Нормализованная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таблица")),INDIRECT(ADDRESS(2,MATCH(C16,'Нормализованная таблица'!$B$1:$K$1)+1,,,"Нормализованная таблица")):INDIRECT(ADDRESS(31,MATCH(C16,'Нормализованная таблица'!$B$1:$K$1)+1,,,"Нормализованная таблица")),INDIRECT(ADDRESS(2,MATCH(D16,'Нормализованная таблица'!$B$1:$K$1)+1,,,"Нормализованная таблица")):INDIRECT(ADDRESS(31,MATCH(D16,'Нормализованная таблица'!$B$1:$K$1)+1,,,"Нормализованная таблица")))</f>
        <v>#N/A</v>
      </c>
    </row>
    <row r="17" spans="1:5" hidden="1" x14ac:dyDescent="0.3">
      <c r="A17" t="str">
        <f ca="1">IF(INDIRECT(ADDRESS(Таблицы!$R18-1,4,,,"Трёхпредметные наборы"))&gt;=Параметры!$A$2,Таблицы!N18,"")</f>
        <v/>
      </c>
      <c r="B17" t="str">
        <f ca="1">IF(INDIRECT(ADDRESS(Таблицы!$R18-1,4,,,"Трёхпредметные наборы"))&gt;=Параметры!$A$2,Таблицы!O18,"")</f>
        <v/>
      </c>
      <c r="C17" t="str">
        <f ca="1">IF(INDIRECT(ADDRESS(Таблицы!$R18-1,4,,,"Трёхпредметные наборы"))&gt;=Параметры!$A$2,Таблицы!P18,"")</f>
        <v/>
      </c>
      <c r="D17" t="str">
        <f ca="1">IF(INDIRECT(ADDRESS(MATCH(Таблицы!Q18,'Однопредметные наборы'!$A$2:$A$11)+1,2,,,"Однопредметные наборы"))&gt;=Параметры!$A$2,Таблицы!Q18,"")</f>
        <v/>
      </c>
      <c r="E17" s="5" t="e">
        <f ca="1">SUMPRODUCT(INDIRECT(ADDRESS(2,MATCH(A17,'Нормализованная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таблица")),INDIRECT(ADDRESS(2,MATCH(B17,'Нормализованная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таблица")),INDIRECT(ADDRESS(2,MATCH(C17,'Нормализованная таблица'!$B$1:$K$1)+1,,,"Нормализованная таблица")):INDIRECT(ADDRESS(31,MATCH(C17,'Нормализованная таблица'!$B$1:$K$1)+1,,,"Нормализованная таблица")),INDIRECT(ADDRESS(2,MATCH(D17,'Нормализованная таблица'!$B$1:$K$1)+1,,,"Нормализованная таблица")):INDIRECT(ADDRESS(31,MATCH(D17,'Нормализованная таблица'!$B$1:$K$1)+1,,,"Нормализованная таблица")))</f>
        <v>#N/A</v>
      </c>
    </row>
    <row r="18" spans="1:5" hidden="1" x14ac:dyDescent="0.3">
      <c r="A18" t="str">
        <f ca="1">IF(INDIRECT(ADDRESS(Таблицы!$R19-1,4,,,"Трёхпредметные наборы"))&gt;=Параметры!$A$2,Таблицы!N19,"")</f>
        <v/>
      </c>
      <c r="B18" t="str">
        <f ca="1">IF(INDIRECT(ADDRESS(Таблицы!$R19-1,4,,,"Трёхпредметные наборы"))&gt;=Параметры!$A$2,Таблицы!O19,"")</f>
        <v/>
      </c>
      <c r="C18" t="str">
        <f ca="1">IF(INDIRECT(ADDRESS(Таблицы!$R19-1,4,,,"Трёхпредметные наборы"))&gt;=Параметры!$A$2,Таблицы!P19,"")</f>
        <v/>
      </c>
      <c r="D18" t="str">
        <f ca="1">IF(INDIRECT(ADDRESS(MATCH(Таблицы!Q19,'Однопредметные наборы'!$A$2:$A$11)+1,2,,,"Однопредметные наборы"))&gt;=Параметры!$A$2,Таблицы!Q19,"")</f>
        <v/>
      </c>
      <c r="E18" s="5" t="e">
        <f ca="1">SUMPRODUCT(INDIRECT(ADDRESS(2,MATCH(A18,'Нормализованная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таблица")),INDIRECT(ADDRESS(2,MATCH(B18,'Нормализованная таблица'!$B$1:$K$1)+1,,,"Нормализованная таблица")):INDIRECT(ADDRESS(31,MATCH(B18,'Нормализованная таблица'!$B$1:$K$1)+1,,,"Нормализованная таблица")),INDIRECT(ADDRESS(2,MATCH(C18,'Нормализованная таблица'!$B$1:$K$1)+1,,,"Нормализованная таблица")):INDIRECT(ADDRESS(31,MATCH(C18,'Нормализованная таблица'!$B$1:$K$1)+1,,,"Нормализованная таблица")),INDIRECT(ADDRESS(2,MATCH(D18,'Нормализованная таблица'!$B$1:$K$1)+1,,,"Нормализованная таблица")):INDIRECT(ADDRESS(31,MATCH(D18,'Нормализованная таблица'!$B$1:$K$1)+1,,,"Нормализованная таблица")))</f>
        <v>#N/A</v>
      </c>
    </row>
    <row r="19" spans="1:5" hidden="1" x14ac:dyDescent="0.3">
      <c r="A19" t="str">
        <f ca="1">IF(INDIRECT(ADDRESS(Таблицы!$R20-1,4,,,"Трёхпредметные наборы"))&gt;=Параметры!$A$2,Таблицы!N20,"")</f>
        <v/>
      </c>
      <c r="B19" t="str">
        <f ca="1">IF(INDIRECT(ADDRESS(Таблицы!$R20-1,4,,,"Трёхпредметные наборы"))&gt;=Параметры!$A$2,Таблицы!O20,"")</f>
        <v/>
      </c>
      <c r="C19" t="str">
        <f ca="1">IF(INDIRECT(ADDRESS(Таблицы!$R20-1,4,,,"Трёхпредметные наборы"))&gt;=Параметры!$A$2,Таблицы!P20,"")</f>
        <v/>
      </c>
      <c r="D19" t="str">
        <f ca="1">IF(INDIRECT(ADDRESS(MATCH(Таблицы!Q20,'Однопредметные наборы'!$A$2:$A$11)+1,2,,,"Однопредметные наборы"))&gt;=Параметры!$A$2,Таблицы!Q20,"")</f>
        <v>Терафлю</v>
      </c>
      <c r="E19" s="5" t="e">
        <f ca="1">SUMPRODUCT(INDIRECT(ADDRESS(2,MATCH(A19,'Нормализованная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таблица")),INDIRECT(ADDRESS(2,MATCH(B19,'Нормализованная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таблица")),INDIRECT(ADDRESS(2,MATCH(C19,'Нормализованная таблица'!$B$1:$K$1)+1,,,"Нормализованная таблица")):INDIRECT(ADDRESS(31,MATCH(C19,'Нормализованная таблица'!$B$1:$K$1)+1,,,"Нормализованная таблица")),INDIRECT(ADDRESS(2,MATCH(D19,'Нормализованная таблица'!$B$1:$K$1)+1,,,"Нормализованная таблица")):INDIRECT(ADDRESS(31,MATCH(D19,'Нормализованная таблица'!$B$1:$K$1)+1,,,"Нормализованная таблица")))</f>
        <v>#N/A</v>
      </c>
    </row>
    <row r="20" spans="1:5" x14ac:dyDescent="0.3">
      <c r="A20" t="str">
        <f ca="1">IF(INDIRECT(ADDRESS(Таблицы!$R21-1,4,,,"Трёхпредметные наборы"))&gt;=Параметры!$A$2,Таблицы!N21,"")</f>
        <v>Анальгин</v>
      </c>
      <c r="B20" t="str">
        <f ca="1">IF(INDIRECT(ADDRESS(Таблицы!$R21-1,4,,,"Трёхпредметные наборы"))&gt;=Параметры!$A$2,Таблицы!O21,"")</f>
        <v>Баралгин</v>
      </c>
      <c r="C20" t="str">
        <f ca="1">IF(INDIRECT(ADDRESS(Таблицы!$R21-1,4,,,"Трёхпредметные наборы"))&gt;=Параметры!$A$2,Таблицы!P21,"")</f>
        <v>Контрактубекс</v>
      </c>
      <c r="D20" t="str">
        <f ca="1">IF(INDIRECT(ADDRESS(MATCH(Таблицы!Q21,'Однопредметные наборы'!$A$2:$A$11)+1,2,,,"Однопредметные наборы"))&gt;=Параметры!$A$2,Таблицы!Q21,"")</f>
        <v>Корвалол</v>
      </c>
      <c r="E20" s="5">
        <f ca="1">SUMPRODUCT(INDIRECT(ADDRESS(2,MATCH(A20,'Нормализованная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таблица")),INDIRECT(ADDRESS(2,MATCH(B20,'Нормализованная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таблица")),INDIRECT(ADDRESS(2,MATCH(C20,'Нормализованная таблица'!$B$1:$K$1)+1,,,"Нормализованная таблица")):INDIRECT(ADDRESS(31,MATCH(C20,'Нормализованная таблица'!$B$1:$K$1)+1,,,"Нормализованная таблица")),INDIRECT(ADDRESS(2,MATCH(D20,'Нормализованная таблица'!$B$1:$K$1)+1,,,"Нормализованная таблица")):INDIRECT(ADDRESS(31,MATCH(D20,'Нормализованная таблица'!$B$1:$K$1)+1,,,"Нормализованная таблица")))</f>
        <v>3</v>
      </c>
    </row>
    <row r="21" spans="1:5" hidden="1" x14ac:dyDescent="0.3">
      <c r="A21" t="str">
        <f ca="1">IF(INDIRECT(ADDRESS(Таблицы!$R22-1,4,,,"Трёхпредметные наборы"))&gt;=Параметры!$A$2,Таблицы!N22,"")</f>
        <v>Анальгин</v>
      </c>
      <c r="B21" t="str">
        <f ca="1">IF(INDIRECT(ADDRESS(Таблицы!$R22-1,4,,,"Трёхпредметные наборы"))&gt;=Параметры!$A$2,Таблицы!O22,"")</f>
        <v>Баралгин</v>
      </c>
      <c r="C21" t="str">
        <f ca="1">IF(INDIRECT(ADDRESS(Таблицы!$R22-1,4,,,"Трёхпредметные наборы"))&gt;=Параметры!$A$2,Таблицы!P22,"")</f>
        <v>Контрактубекс</v>
      </c>
      <c r="D21" t="str">
        <f ca="1">IF(INDIRECT(ADDRESS(MATCH(Таблицы!Q22,'Однопредметные наборы'!$A$2:$A$11)+1,2,,,"Однопредметные наборы"))&gt;=Параметры!$A$2,Таблицы!Q22,"")</f>
        <v/>
      </c>
      <c r="E21" s="5" t="e">
        <f ca="1">SUMPRODUCT(INDIRECT(ADDRESS(2,MATCH(A21,'Нормализованная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таблица")),INDIRECT(ADDRESS(2,MATCH(B21,'Нормализованная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таблица")),INDIRECT(ADDRESS(2,MATCH(C21,'Нормализованная таблица'!$B$1:$K$1)+1,,,"Нормализованная таблица")):INDIRECT(ADDRESS(31,MATCH(C21,'Нормализованная таблица'!$B$1:$K$1)+1,,,"Нормализованная таблица")),INDIRECT(ADDRESS(2,MATCH(D21,'Нормализованная таблица'!$B$1:$K$1)+1,,,"Нормализованная таблица")):INDIRECT(ADDRESS(31,MATCH(D21,'Нормализованная таблица'!$B$1:$K$1)+1,,,"Нормализованная таблица")))</f>
        <v>#N/A</v>
      </c>
    </row>
    <row r="22" spans="1:5" hidden="1" x14ac:dyDescent="0.3">
      <c r="A22" t="str">
        <f ca="1">IF(INDIRECT(ADDRESS(Таблицы!$R23-1,4,,,"Трёхпредметные наборы"))&gt;=Параметры!$A$2,Таблицы!N23,"")</f>
        <v>Анальгин</v>
      </c>
      <c r="B22" t="str">
        <f ca="1">IF(INDIRECT(ADDRESS(Таблицы!$R23-1,4,,,"Трёхпредметные наборы"))&gt;=Параметры!$A$2,Таблицы!O23,"")</f>
        <v>Баралгин</v>
      </c>
      <c r="C22" t="str">
        <f ca="1">IF(INDIRECT(ADDRESS(Таблицы!$R23-1,4,,,"Трёхпредметные наборы"))&gt;=Параметры!$A$2,Таблицы!P23,"")</f>
        <v>Контрактубекс</v>
      </c>
      <c r="D22" t="str">
        <f ca="1">IF(INDIRECT(ADDRESS(MATCH(Таблицы!Q23,'Однопредметные наборы'!$A$2:$A$11)+1,2,,,"Однопредметные наборы"))&gt;=Параметры!$A$2,Таблицы!Q23,"")</f>
        <v/>
      </c>
      <c r="E22" s="5" t="e">
        <f ca="1">SUMPRODUCT(INDIRECT(ADDRESS(2,MATCH(A22,'Нормализованная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таблица")),INDIRECT(ADDRESS(2,MATCH(B22,'Нормализованная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таблица")),INDIRECT(ADDRESS(2,MATCH(C22,'Нормализованная таблица'!$B$1:$K$1)+1,,,"Нормализованная таблица")):INDIRECT(ADDRESS(31,MATCH(C22,'Нормализованная таблица'!$B$1:$K$1)+1,,,"Нормализованная таблица")),INDIRECT(ADDRESS(2,MATCH(D22,'Нормализованная таблица'!$B$1:$K$1)+1,,,"Нормализованная таблица")):INDIRECT(ADDRESS(31,MATCH(D22,'Нормализованная таблица'!$B$1:$K$1)+1,,,"Нормализованная таблица")))</f>
        <v>#N/A</v>
      </c>
    </row>
    <row r="23" spans="1:5" x14ac:dyDescent="0.3">
      <c r="A23" t="str">
        <f ca="1">IF(INDIRECT(ADDRESS(Таблицы!$R24-1,4,,,"Трёхпредметные наборы"))&gt;=Параметры!$A$2,Таблицы!N24,"")</f>
        <v>Анальгин</v>
      </c>
      <c r="B23" t="str">
        <f ca="1">IF(INDIRECT(ADDRESS(Таблицы!$R24-1,4,,,"Трёхпредметные наборы"))&gt;=Параметры!$A$2,Таблицы!O24,"")</f>
        <v>Баралгин</v>
      </c>
      <c r="C23" t="str">
        <f ca="1">IF(INDIRECT(ADDRESS(Таблицы!$R24-1,4,,,"Трёхпредметные наборы"))&gt;=Параметры!$A$2,Таблицы!P24,"")</f>
        <v>Контрактубекс</v>
      </c>
      <c r="D23" t="str">
        <f ca="1">IF(INDIRECT(ADDRESS(MATCH(Таблицы!Q24,'Однопредметные наборы'!$A$2:$A$11)+1,2,,,"Однопредметные наборы"))&gt;=Параметры!$A$2,Таблицы!Q24,"")</f>
        <v>Терафлю</v>
      </c>
      <c r="E23" s="5">
        <f ca="1">SUMPRODUCT(INDIRECT(ADDRESS(2,MATCH(A23,'Нормализованная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таблица")),INDIRECT(ADDRESS(2,MATCH(B23,'Нормализованная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таблица")),INDIRECT(ADDRESS(2,MATCH(C23,'Нормализованная таблица'!$B$1:$K$1)+1,,,"Нормализованная таблица")):INDIRECT(ADDRESS(31,MATCH(C23,'Нормализованная таблица'!$B$1:$K$1)+1,,,"Нормализованная таблица")),INDIRECT(ADDRESS(2,MATCH(D23,'Нормализованная таблица'!$B$1:$K$1)+1,,,"Нормализованная таблица")):INDIRECT(ADDRESS(31,MATCH(D23,'Нормализованная таблица'!$B$1:$K$1)+1,,,"Нормализованная таблица")))</f>
        <v>2</v>
      </c>
    </row>
    <row r="24" spans="1:5" hidden="1" x14ac:dyDescent="0.3">
      <c r="A24" t="str">
        <f ca="1">IF(INDIRECT(ADDRESS(Таблицы!$R25-1,4,,,"Трёхпредметные наборы"))&gt;=Параметры!$A$2,Таблицы!N25,"")</f>
        <v/>
      </c>
      <c r="B24" t="str">
        <f ca="1">IF(INDIRECT(ADDRESS(Таблицы!$R25-1,4,,,"Трёхпредметные наборы"))&gt;=Параметры!$A$2,Таблицы!O25,"")</f>
        <v/>
      </c>
      <c r="C24" t="str">
        <f ca="1">IF(INDIRECT(ADDRESS(Таблицы!$R25-1,4,,,"Трёхпредметные наборы"))&gt;=Параметры!$A$2,Таблицы!P25,"")</f>
        <v/>
      </c>
      <c r="D24" t="str">
        <f ca="1">IF(INDIRECT(ADDRESS(MATCH(Таблицы!Q25,'Однопредметные наборы'!$A$2:$A$11)+1,2,,,"Однопредметные наборы"))&gt;=Параметры!$A$2,Таблицы!Q25,"")</f>
        <v/>
      </c>
      <c r="E24" s="5" t="e">
        <f ca="1">SUMPRODUCT(INDIRECT(ADDRESS(2,MATCH(A24,'Нормализованная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таблица")),INDIRECT(ADDRESS(2,MATCH(B24,'Нормализованная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таблица")),INDIRECT(ADDRESS(2,MATCH(C24,'Нормализованная таблица'!$B$1:$K$1)+1,,,"Нормализованная таблица")):INDIRECT(ADDRESS(31,MATCH(C24,'Нормализованная таблица'!$B$1:$K$1)+1,,,"Нормализованная таблица")),INDIRECT(ADDRESS(2,MATCH(D24,'Нормализованная таблица'!$B$1:$K$1)+1,,,"Нормализованная таблица")):INDIRECT(ADDRESS(31,MATCH(D24,'Нормализованная таблица'!$B$1:$K$1)+1,,,"Нормализованная таблица")))</f>
        <v>#N/A</v>
      </c>
    </row>
    <row r="25" spans="1:5" hidden="1" x14ac:dyDescent="0.3">
      <c r="A25" t="str">
        <f ca="1">IF(INDIRECT(ADDRESS(Таблицы!$R26-1,4,,,"Трёхпредметные наборы"))&gt;=Параметры!$A$2,Таблицы!N26,"")</f>
        <v/>
      </c>
      <c r="B25" t="str">
        <f ca="1">IF(INDIRECT(ADDRESS(Таблицы!$R26-1,4,,,"Трёхпредметные наборы"))&gt;=Параметры!$A$2,Таблицы!O26,"")</f>
        <v/>
      </c>
      <c r="C25" t="str">
        <f ca="1">IF(INDIRECT(ADDRESS(Таблицы!$R26-1,4,,,"Трёхпредметные наборы"))&gt;=Параметры!$A$2,Таблицы!P26,"")</f>
        <v/>
      </c>
      <c r="D25" t="str">
        <f ca="1">IF(INDIRECT(ADDRESS(MATCH(Таблицы!Q26,'Однопредметные наборы'!$A$2:$A$11)+1,2,,,"Однопредметные наборы"))&gt;=Параметры!$A$2,Таблицы!Q26,"")</f>
        <v/>
      </c>
      <c r="E25" s="5" t="e">
        <f ca="1">SUMPRODUCT(INDIRECT(ADDRESS(2,MATCH(A25,'Нормализованная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таблица")),INDIRECT(ADDRESS(2,MATCH(B25,'Нормализованная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таблица")),INDIRECT(ADDRESS(2,MATCH(C25,'Нормализованная таблица'!$B$1:$K$1)+1,,,"Нормализованная таблица")):INDIRECT(ADDRESS(31,MATCH(C25,'Нормализованная таблица'!$B$1:$K$1)+1,,,"Нормализованная таблица")),INDIRECT(ADDRESS(2,MATCH(D25,'Нормализованная таблица'!$B$1:$K$1)+1,,,"Нормализованная таблица")):INDIRECT(ADDRESS(31,MATCH(D25,'Нормализованная таблица'!$B$1:$K$1)+1,,,"Нормализованная таблица")))</f>
        <v>#N/A</v>
      </c>
    </row>
    <row r="26" spans="1:5" hidden="1" x14ac:dyDescent="0.3">
      <c r="A26" t="str">
        <f ca="1">IF(INDIRECT(ADDRESS(Таблицы!$R27-1,4,,,"Трёхпредметные наборы"))&gt;=Параметры!$A$2,Таблицы!N27,"")</f>
        <v/>
      </c>
      <c r="B26" t="str">
        <f ca="1">IF(INDIRECT(ADDRESS(Таблицы!$R27-1,4,,,"Трёхпредметные наборы"))&gt;=Параметры!$A$2,Таблицы!O27,"")</f>
        <v/>
      </c>
      <c r="C26" t="str">
        <f ca="1">IF(INDIRECT(ADDRESS(Таблицы!$R27-1,4,,,"Трёхпредметные наборы"))&gt;=Параметры!$A$2,Таблицы!P27,"")</f>
        <v/>
      </c>
      <c r="D26" t="str">
        <f ca="1">IF(INDIRECT(ADDRESS(MATCH(Таблицы!Q27,'Однопредметные наборы'!$A$2:$A$11)+1,2,,,"Однопредметные наборы"))&gt;=Параметры!$A$2,Таблицы!Q27,"")</f>
        <v>Терафлю</v>
      </c>
      <c r="E26" s="5" t="e">
        <f ca="1">SUMPRODUCT(INDIRECT(ADDRESS(2,MATCH(A26,'Нормализованная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таблица")),INDIRECT(ADDRESS(2,MATCH(B26,'Нормализованная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таблица")),INDIRECT(ADDRESS(2,MATCH(C26,'Нормализованная таблица'!$B$1:$K$1)+1,,,"Нормализованная таблица")):INDIRECT(ADDRESS(31,MATCH(C26,'Нормализованная таблица'!$B$1:$K$1)+1,,,"Нормализованная таблица")),INDIRECT(ADDRESS(2,MATCH(D26,'Нормализованная таблица'!$B$1:$K$1)+1,,,"Нормализованная таблица")):INDIRECT(ADDRESS(31,MATCH(D26,'Нормализованная таблица'!$B$1:$K$1)+1,,,"Нормализованная таблица")))</f>
        <v>#N/A</v>
      </c>
    </row>
    <row r="27" spans="1:5" hidden="1" x14ac:dyDescent="0.3">
      <c r="A27" t="e">
        <f ca="1">IF(INDIRECT(ADDRESS(Таблицы!$R28-1,4,,,"Трёхпредметные наборы"))&gt;=Параметры!$A$2,Таблицы!N28,"")</f>
        <v>#N/A</v>
      </c>
      <c r="B27" t="e">
        <f ca="1">IF(INDIRECT(ADDRESS(Таблицы!$R28-1,4,,,"Трёхпредметные наборы"))&gt;=Параметры!$A$2,Таблицы!O28,"")</f>
        <v>#N/A</v>
      </c>
      <c r="C27" t="e">
        <f ca="1">IF(INDIRECT(ADDRESS(Таблицы!$R28-1,4,,,"Трёхпредметные наборы"))&gt;=Параметры!$A$2,Таблицы!P28,"")</f>
        <v>#N/A</v>
      </c>
      <c r="D27" t="str">
        <f ca="1">IF(INDIRECT(ADDRESS(MATCH(Таблицы!Q28,'Однопредметные наборы'!$A$2:$A$11)+1,2,,,"Однопредметные наборы"))&gt;=Параметры!$A$2,Таблицы!Q28,"")</f>
        <v/>
      </c>
      <c r="E27" s="5" t="e">
        <f ca="1">SUMPRODUCT(INDIRECT(ADDRESS(2,MATCH(A27,'Нормализованная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таблица")),INDIRECT(ADDRESS(2,MATCH(B27,'Нормализованная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таблица")),INDIRECT(ADDRESS(2,MATCH(C27,'Нормализованная таблица'!$B$1:$K$1)+1,,,"Нормализованная таблица")):INDIRECT(ADDRESS(31,MATCH(C27,'Нормализованная таблица'!$B$1:$K$1)+1,,,"Нормализованная таблица")),INDIRECT(ADDRESS(2,MATCH(D27,'Нормализованная таблица'!$B$1:$K$1)+1,,,"Нормализованная таблица")):INDIRECT(ADDRESS(31,MATCH(D27,'Нормализованная таблица'!$B$1:$K$1)+1,,,"Нормализованная таблица")))</f>
        <v>#N/A</v>
      </c>
    </row>
    <row r="28" spans="1:5" hidden="1" x14ac:dyDescent="0.3">
      <c r="A28" t="e">
        <f ca="1">IF(INDIRECT(ADDRESS(Таблицы!$R29-1,4,,,"Трёхпредметные наборы"))&gt;=Параметры!$A$2,Таблицы!N29,"")</f>
        <v>#N/A</v>
      </c>
      <c r="B28" t="e">
        <f ca="1">IF(INDIRECT(ADDRESS(Таблицы!$R29-1,4,,,"Трёхпредметные наборы"))&gt;=Параметры!$A$2,Таблицы!O29,"")</f>
        <v>#N/A</v>
      </c>
      <c r="C28" t="e">
        <f ca="1">IF(INDIRECT(ADDRESS(Таблицы!$R29-1,4,,,"Трёхпредметные наборы"))&gt;=Параметры!$A$2,Таблицы!P29,"")</f>
        <v>#N/A</v>
      </c>
      <c r="D28" t="str">
        <f ca="1">IF(INDIRECT(ADDRESS(MATCH(Таблицы!Q29,'Однопредметные наборы'!$A$2:$A$11)+1,2,,,"Однопредметные наборы"))&gt;=Параметры!$A$2,Таблицы!Q29,"")</f>
        <v>Терафлю</v>
      </c>
      <c r="E28" s="5" t="e">
        <f ca="1">SUMPRODUCT(INDIRECT(ADDRESS(2,MATCH(A28,'Нормализованная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таблица")),INDIRECT(ADDRESS(2,MATCH(B28,'Нормализованная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таблица")),INDIRECT(ADDRESS(2,MATCH(C28,'Нормализованная таблица'!$B$1:$K$1)+1,,,"Нормализованная таблица")):INDIRECT(ADDRESS(31,MATCH(C28,'Нормализованная таблица'!$B$1:$K$1)+1,,,"Нормализованная таблица")),INDIRECT(ADDRESS(2,MATCH(D28,'Нормализованная таблица'!$B$1:$K$1)+1,,,"Нормализованная таблица")):INDIRECT(ADDRESS(31,MATCH(D28,'Нормализованная таблица'!$B$1:$K$1)+1,,,"Нормализованная таблица")))</f>
        <v>#N/A</v>
      </c>
    </row>
    <row r="29" spans="1:5" hidden="1" x14ac:dyDescent="0.3">
      <c r="A29" t="e">
        <f ca="1">IF(INDIRECT(ADDRESS(Таблицы!$R30-1,4,,,"Трёхпредметные наборы"))&gt;=Параметры!$A$2,Таблицы!N30,"")</f>
        <v>#N/A</v>
      </c>
      <c r="B29" t="e">
        <f ca="1">IF(INDIRECT(ADDRESS(Таблицы!$R30-1,4,,,"Трёхпредметные наборы"))&gt;=Параметры!$A$2,Таблицы!O30,"")</f>
        <v>#N/A</v>
      </c>
      <c r="C29" t="e">
        <f ca="1">IF(INDIRECT(ADDRESS(Таблицы!$R30-1,4,,,"Трёхпредметные наборы"))&gt;=Параметры!$A$2,Таблицы!P30,"")</f>
        <v>#N/A</v>
      </c>
      <c r="D29" t="str">
        <f ca="1">IF(INDIRECT(ADDRESS(MATCH(Таблицы!Q30,'Однопредметные наборы'!$A$2:$A$11)+1,2,,,"Однопредметные наборы"))&gt;=Параметры!$A$2,Таблицы!Q30,"")</f>
        <v>Терафлю</v>
      </c>
      <c r="E29" s="5" t="e">
        <f ca="1">SUMPRODUCT(INDIRECT(ADDRESS(2,MATCH(A29,'Нормализованная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таблица")),INDIRECT(ADDRESS(2,MATCH(B29,'Нормализованная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таблица")),INDIRECT(ADDRESS(2,MATCH(C29,'Нормализованная таблица'!$B$1:$K$1)+1,,,"Нормализованная таблица")):INDIRECT(ADDRESS(31,MATCH(C29,'Нормализованная таблица'!$B$1:$K$1)+1,,,"Нормализованная таблица")),INDIRECT(ADDRESS(2,MATCH(D29,'Нормализованная таблица'!$B$1:$K$1)+1,,,"Нормализованная таблица")):INDIRECT(ADDRESS(31,MATCH(D29,'Нормализованная таблица'!$B$1:$K$1)+1,,,"Нормализованная таблица")))</f>
        <v>#N/A</v>
      </c>
    </row>
    <row r="30" spans="1:5" x14ac:dyDescent="0.3">
      <c r="A30" t="str">
        <f ca="1">IF(INDIRECT(ADDRESS(Таблицы!$R31-1,4,,,"Трёхпредметные наборы"))&gt;=Параметры!$A$2,Таблицы!N31,"")</f>
        <v>Анальгин</v>
      </c>
      <c r="B30" t="str">
        <f ca="1">IF(INDIRECT(ADDRESS(Таблицы!$R31-1,4,,,"Трёхпредметные наборы"))&gt;=Параметры!$A$2,Таблицы!O31,"")</f>
        <v>Валидол</v>
      </c>
      <c r="C30" t="str">
        <f ca="1">IF(INDIRECT(ADDRESS(Таблицы!$R31-1,4,,,"Трёхпредметные наборы"))&gt;=Параметры!$A$2,Таблицы!P31,"")</f>
        <v>Влажные салфетки</v>
      </c>
      <c r="D30" t="str">
        <f ca="1">IF(INDIRECT(ADDRESS(MATCH(Таблицы!Q31,'Однопредметные наборы'!$A$2:$A$11)+1,2,,,"Однопредметные наборы"))&gt;=Параметры!$A$2,Таблицы!Q31,"")</f>
        <v>Долгит</v>
      </c>
      <c r="E30" s="5">
        <f ca="1">SUMPRODUCT(INDIRECT(ADDRESS(2,MATCH(A30,'Нормализованная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таблица")),INDIRECT(ADDRESS(2,MATCH(B30,'Нормализованная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таблица")),INDIRECT(ADDRESS(2,MATCH(C30,'Нормализованная таблица'!$B$1:$K$1)+1,,,"Нормализованная таблица")):INDIRECT(ADDRESS(31,MATCH(C30,'Нормализованная таблица'!$B$1:$K$1)+1,,,"Нормализованная таблица")),INDIRECT(ADDRESS(2,MATCH(D30,'Нормализованная таблица'!$B$1:$K$1)+1,,,"Нормализованная таблица")):INDIRECT(ADDRESS(31,MATCH(D30,'Нормализованная таблица'!$B$1:$K$1)+1,,,"Нормализованная таблица")))</f>
        <v>3</v>
      </c>
    </row>
    <row r="31" spans="1:5" x14ac:dyDescent="0.3">
      <c r="A31" t="str">
        <f ca="1">IF(INDIRECT(ADDRESS(Таблицы!$R32-1,4,,,"Трёхпредметные наборы"))&gt;=Параметры!$A$2,Таблицы!N32,"")</f>
        <v>Анальгин</v>
      </c>
      <c r="B31" t="str">
        <f ca="1">IF(INDIRECT(ADDRESS(Таблицы!$R32-1,4,,,"Трёхпредметные наборы"))&gt;=Параметры!$A$2,Таблицы!O32,"")</f>
        <v>Валидол</v>
      </c>
      <c r="C31" t="str">
        <f ca="1">IF(INDIRECT(ADDRESS(Таблицы!$R32-1,4,,,"Трёхпредметные наборы"))&gt;=Параметры!$A$2,Таблицы!P32,"")</f>
        <v>Влажные салфетки</v>
      </c>
      <c r="D31" t="str">
        <f ca="1">IF(INDIRECT(ADDRESS(MATCH(Таблицы!Q32,'Однопредметные наборы'!$A$2:$A$11)+1,2,,,"Однопредметные наборы"))&gt;=Параметры!$A$2,Таблицы!Q32,"")</f>
        <v>Контрактубекс</v>
      </c>
      <c r="E31" s="5">
        <f ca="1">SUMPRODUCT(INDIRECT(ADDRESS(2,MATCH(A31,'Нормализованная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таблица")),INDIRECT(ADDRESS(2,MATCH(B31,'Нормализованная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таблица")),INDIRECT(ADDRESS(2,MATCH(C31,'Нормализованная таблица'!$B$1:$K$1)+1,,,"Нормализованная таблица")):INDIRECT(ADDRESS(31,MATCH(C31,'Нормализованная таблица'!$B$1:$K$1)+1,,,"Нормализованная таблица")),INDIRECT(ADDRESS(2,MATCH(D31,'Нормализованная таблица'!$B$1:$K$1)+1,,,"Нормализованная таблица")):INDIRECT(ADDRESS(31,MATCH(D31,'Нормализованная таблица'!$B$1:$K$1)+1,,,"Нормализованная таблица")))</f>
        <v>6</v>
      </c>
    </row>
    <row r="32" spans="1:5" x14ac:dyDescent="0.3">
      <c r="A32" t="str">
        <f ca="1">IF(INDIRECT(ADDRESS(Таблицы!$R33-1,4,,,"Трёхпредметные наборы"))&gt;=Параметры!$A$2,Таблицы!N33,"")</f>
        <v>Анальгин</v>
      </c>
      <c r="B32" t="str">
        <f ca="1">IF(INDIRECT(ADDRESS(Таблицы!$R33-1,4,,,"Трёхпредметные наборы"))&gt;=Параметры!$A$2,Таблицы!O33,"")</f>
        <v>Валидол</v>
      </c>
      <c r="C32" t="str">
        <f ca="1">IF(INDIRECT(ADDRESS(Таблицы!$R33-1,4,,,"Трёхпредметные наборы"))&gt;=Параметры!$A$2,Таблицы!P33,"")</f>
        <v>Влажные салфетки</v>
      </c>
      <c r="D32" t="str">
        <f ca="1">IF(INDIRECT(ADDRESS(MATCH(Таблицы!Q33,'Однопредметные наборы'!$A$2:$A$11)+1,2,,,"Однопредметные наборы"))&gt;=Параметры!$A$2,Таблицы!Q33,"")</f>
        <v>Корвалол</v>
      </c>
      <c r="E32" s="5">
        <f ca="1">SUMPRODUCT(INDIRECT(ADDRESS(2,MATCH(A32,'Нормализованная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таблица")),INDIRECT(ADDRESS(2,MATCH(B32,'Нормализованная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таблица")),INDIRECT(ADDRESS(2,MATCH(C32,'Нормализованная таблица'!$B$1:$K$1)+1,,,"Нормализованная таблица")):INDIRECT(ADDRESS(31,MATCH(C32,'Нормализованная таблица'!$B$1:$K$1)+1,,,"Нормализованная таблица")),INDIRECT(ADDRESS(2,MATCH(D32,'Нормализованная таблица'!$B$1:$K$1)+1,,,"Нормализованная таблица")):INDIRECT(ADDRESS(31,MATCH(D32,'Нормализованная таблица'!$B$1:$K$1)+1,,,"Нормализованная таблица")))</f>
        <v>3</v>
      </c>
    </row>
    <row r="33" spans="1:5" hidden="1" x14ac:dyDescent="0.3">
      <c r="A33" t="str">
        <f ca="1">IF(INDIRECT(ADDRESS(Таблицы!$R34-1,4,,,"Трёхпредметные наборы"))&gt;=Параметры!$A$2,Таблицы!N34,"")</f>
        <v>Анальгин</v>
      </c>
      <c r="B33" t="str">
        <f ca="1">IF(INDIRECT(ADDRESS(Таблицы!$R34-1,4,,,"Трёхпредметные наборы"))&gt;=Параметры!$A$2,Таблицы!O34,"")</f>
        <v>Валидол</v>
      </c>
      <c r="C33" t="str">
        <f ca="1">IF(INDIRECT(ADDRESS(Таблицы!$R34-1,4,,,"Трёхпредметные наборы"))&gt;=Параметры!$A$2,Таблицы!P34,"")</f>
        <v>Влажные салфетки</v>
      </c>
      <c r="D33" t="str">
        <f ca="1">IF(INDIRECT(ADDRESS(MATCH(Таблицы!Q34,'Однопредметные наборы'!$A$2:$A$11)+1,2,,,"Однопредметные наборы"))&gt;=Параметры!$A$2,Таблицы!Q34,"")</f>
        <v/>
      </c>
      <c r="E33" s="5" t="e">
        <f ca="1">SUMPRODUCT(INDIRECT(ADDRESS(2,MATCH(A33,'Нормализованная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таблица")),INDIRECT(ADDRESS(2,MATCH(B33,'Нормализованная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таблица")),INDIRECT(ADDRESS(2,MATCH(C33,'Нормализованная таблица'!$B$1:$K$1)+1,,,"Нормализованная таблица")):INDIRECT(ADDRESS(31,MATCH(C33,'Нормализованная таблица'!$B$1:$K$1)+1,,,"Нормализованная таблица")),INDIRECT(ADDRESS(2,MATCH(D33,'Нормализованная таблица'!$B$1:$K$1)+1,,,"Нормализованная таблица")):INDIRECT(ADDRESS(31,MATCH(D33,'Нормализованная таблица'!$B$1:$K$1)+1,,,"Нормализованная таблица")))</f>
        <v>#N/A</v>
      </c>
    </row>
    <row r="34" spans="1:5" hidden="1" x14ac:dyDescent="0.3">
      <c r="A34" t="str">
        <f ca="1">IF(INDIRECT(ADDRESS(Таблицы!$R35-1,4,,,"Трёхпредметные наборы"))&gt;=Параметры!$A$2,Таблицы!N35,"")</f>
        <v>Анальгин</v>
      </c>
      <c r="B34" t="str">
        <f ca="1">IF(INDIRECT(ADDRESS(Таблицы!$R35-1,4,,,"Трёхпредметные наборы"))&gt;=Параметры!$A$2,Таблицы!O35,"")</f>
        <v>Валидол</v>
      </c>
      <c r="C34" t="str">
        <f ca="1">IF(INDIRECT(ADDRESS(Таблицы!$R35-1,4,,,"Трёхпредметные наборы"))&gt;=Параметры!$A$2,Таблицы!P35,"")</f>
        <v>Влажные салфетки</v>
      </c>
      <c r="D34" t="str">
        <f ca="1">IF(INDIRECT(ADDRESS(MATCH(Таблицы!Q35,'Однопредметные наборы'!$A$2:$A$11)+1,2,,,"Однопредметные наборы"))&gt;=Параметры!$A$2,Таблицы!Q35,"")</f>
        <v/>
      </c>
      <c r="E34" s="5" t="e">
        <f ca="1">SUMPRODUCT(INDIRECT(ADDRESS(2,MATCH(A34,'Нормализованная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таблица")),INDIRECT(ADDRESS(2,MATCH(B34,'Нормализованная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таблица")),INDIRECT(ADDRESS(2,MATCH(C34,'Нормализованная таблица'!$B$1:$K$1)+1,,,"Нормализованная таблица")):INDIRECT(ADDRESS(31,MATCH(C34,'Нормализованная таблица'!$B$1:$K$1)+1,,,"Нормализованная таблица")),INDIRECT(ADDRESS(2,MATCH(D34,'Нормализованная таблица'!$B$1:$K$1)+1,,,"Нормализованная таблица")):INDIRECT(ADDRESS(31,MATCH(D34,'Нормализованная таблица'!$B$1:$K$1)+1,,,"Нормализованная таблица")))</f>
        <v>#N/A</v>
      </c>
    </row>
    <row r="35" spans="1:5" x14ac:dyDescent="0.3">
      <c r="A35" t="str">
        <f ca="1">IF(INDIRECT(ADDRESS(Таблицы!$R36-1,4,,,"Трёхпредметные наборы"))&gt;=Параметры!$A$2,Таблицы!N36,"")</f>
        <v>Анальгин</v>
      </c>
      <c r="B35" t="str">
        <f ca="1">IF(INDIRECT(ADDRESS(Таблицы!$R36-1,4,,,"Трёхпредметные наборы"))&gt;=Параметры!$A$2,Таблицы!O36,"")</f>
        <v>Валидол</v>
      </c>
      <c r="C35" t="str">
        <f ca="1">IF(INDIRECT(ADDRESS(Таблицы!$R36-1,4,,,"Трёхпредметные наборы"))&gt;=Параметры!$A$2,Таблицы!P36,"")</f>
        <v>Влажные салфетки</v>
      </c>
      <c r="D35" t="str">
        <f ca="1">IF(INDIRECT(ADDRESS(MATCH(Таблицы!Q36,'Однопредметные наборы'!$A$2:$A$11)+1,2,,,"Однопредметные наборы"))&gt;=Параметры!$A$2,Таблицы!Q36,"")</f>
        <v>Терафлю</v>
      </c>
      <c r="E35" s="5">
        <f ca="1">SUMPRODUCT(INDIRECT(ADDRESS(2,MATCH(A35,'Нормализованная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таблица")),INDIRECT(ADDRESS(2,MATCH(B35,'Нормализованная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таблица")),INDIRECT(ADDRESS(2,MATCH(C35,'Нормализованная таблица'!$B$1:$K$1)+1,,,"Нормализованная таблица")):INDIRECT(ADDRESS(31,MATCH(C35,'Нормализованная таблица'!$B$1:$K$1)+1,,,"Нормализованная таблица")),INDIRECT(ADDRESS(2,MATCH(D35,'Нормализованная таблица'!$B$1:$K$1)+1,,,"Нормализованная таблица")):INDIRECT(ADDRESS(31,MATCH(D35,'Нормализованная таблица'!$B$1:$K$1)+1,,,"Нормализованная таблица")))</f>
        <v>2</v>
      </c>
    </row>
    <row r="36" spans="1:5" hidden="1" x14ac:dyDescent="0.3">
      <c r="A36" t="str">
        <f ca="1">IF(INDIRECT(ADDRESS(Таблицы!$R37-1,4,,,"Трёхпредметные наборы"))&gt;=Параметры!$A$2,Таблицы!N37,"")</f>
        <v/>
      </c>
      <c r="B36" t="str">
        <f ca="1">IF(INDIRECT(ADDRESS(Таблицы!$R37-1,4,,,"Трёхпредметные наборы"))&gt;=Параметры!$A$2,Таблицы!O37,"")</f>
        <v/>
      </c>
      <c r="C36" t="str">
        <f ca="1">IF(INDIRECT(ADDRESS(Таблицы!$R37-1,4,,,"Трёхпредметные наборы"))&gt;=Параметры!$A$2,Таблицы!P37,"")</f>
        <v/>
      </c>
      <c r="D36" t="str">
        <f ca="1">IF(INDIRECT(ADDRESS(MATCH(Таблицы!Q37,'Однопредметные наборы'!$A$2:$A$11)+1,2,,,"Однопредметные наборы"))&gt;=Параметры!$A$2,Таблицы!Q37,"")</f>
        <v>Контрактубекс</v>
      </c>
      <c r="E36" s="5" t="e">
        <f ca="1">SUMPRODUCT(INDIRECT(ADDRESS(2,MATCH(A36,'Нормализованная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таблица")),INDIRECT(ADDRESS(2,MATCH(B36,'Нормализованная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таблица")),INDIRECT(ADDRESS(2,MATCH(C36,'Нормализованная таблица'!$B$1:$K$1)+1,,,"Нормализованная таблица")):INDIRECT(ADDRESS(31,MATCH(C36,'Нормализованная таблица'!$B$1:$K$1)+1,,,"Нормализованная таблица")),INDIRECT(ADDRESS(2,MATCH(D36,'Нормализованная таблица'!$B$1:$K$1)+1,,,"Нормализованная таблица")):INDIRECT(ADDRESS(31,MATCH(D36,'Нормализованная таблица'!$B$1:$K$1)+1,,,"Нормализованная таблица")))</f>
        <v>#N/A</v>
      </c>
    </row>
    <row r="37" spans="1:5" hidden="1" x14ac:dyDescent="0.3">
      <c r="A37" t="str">
        <f ca="1">IF(INDIRECT(ADDRESS(Таблицы!$R38-1,4,,,"Трёхпредметные наборы"))&gt;=Параметры!$A$2,Таблицы!N38,"")</f>
        <v/>
      </c>
      <c r="B37" t="str">
        <f ca="1">IF(INDIRECT(ADDRESS(Таблицы!$R38-1,4,,,"Трёхпредметные наборы"))&gt;=Параметры!$A$2,Таблицы!O38,"")</f>
        <v/>
      </c>
      <c r="C37" t="str">
        <f ca="1">IF(INDIRECT(ADDRESS(Таблицы!$R38-1,4,,,"Трёхпредметные наборы"))&gt;=Параметры!$A$2,Таблицы!P38,"")</f>
        <v/>
      </c>
      <c r="D37" t="str">
        <f ca="1">IF(INDIRECT(ADDRESS(MATCH(Таблицы!Q38,'Однопредметные наборы'!$A$2:$A$11)+1,2,,,"Однопредметные наборы"))&gt;=Параметры!$A$2,Таблицы!Q38,"")</f>
        <v>Корвалол</v>
      </c>
      <c r="E37" s="5" t="e">
        <f ca="1">SUMPRODUCT(INDIRECT(ADDRESS(2,MATCH(A37,'Нормализованная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таблица")),INDIRECT(ADDRESS(2,MATCH(B37,'Нормализованная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таблица")),INDIRECT(ADDRESS(2,MATCH(C37,'Нормализованная таблица'!$B$1:$K$1)+1,,,"Нормализованная таблица")):INDIRECT(ADDRESS(31,MATCH(C37,'Нормализованная таблица'!$B$1:$K$1)+1,,,"Нормализованная таблица")),INDIRECT(ADDRESS(2,MATCH(D37,'Нормализованная таблица'!$B$1:$K$1)+1,,,"Нормализованная таблица")):INDIRECT(ADDRESS(31,MATCH(D37,'Нормализованная таблица'!$B$1:$K$1)+1,,,"Нормализованная таблица")))</f>
        <v>#N/A</v>
      </c>
    </row>
    <row r="38" spans="1:5" hidden="1" x14ac:dyDescent="0.3">
      <c r="A38" t="str">
        <f ca="1">IF(INDIRECT(ADDRESS(Таблицы!$R39-1,4,,,"Трёхпредметные наборы"))&gt;=Параметры!$A$2,Таблицы!N39,"")</f>
        <v/>
      </c>
      <c r="B38" t="str">
        <f ca="1">IF(INDIRECT(ADDRESS(Таблицы!$R39-1,4,,,"Трёхпредметные наборы"))&gt;=Параметры!$A$2,Таблицы!O39,"")</f>
        <v/>
      </c>
      <c r="C38" t="str">
        <f ca="1">IF(INDIRECT(ADDRESS(Таблицы!$R39-1,4,,,"Трёхпредметные наборы"))&gt;=Параметры!$A$2,Таблицы!P39,"")</f>
        <v/>
      </c>
      <c r="D38" t="str">
        <f ca="1">IF(INDIRECT(ADDRESS(MATCH(Таблицы!Q39,'Однопредметные наборы'!$A$2:$A$11)+1,2,,,"Однопредметные наборы"))&gt;=Параметры!$A$2,Таблицы!Q39,"")</f>
        <v/>
      </c>
      <c r="E38" s="5" t="e">
        <f ca="1">SUMPRODUCT(INDIRECT(ADDRESS(2,MATCH(A38,'Нормализованная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таблица")),INDIRECT(ADDRESS(2,MATCH(B38,'Нормализованная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таблица")),INDIRECT(ADDRESS(2,MATCH(C38,'Нормализованная таблица'!$B$1:$K$1)+1,,,"Нормализованная таблица")):INDIRECT(ADDRESS(31,MATCH(C38,'Нормализованная таблица'!$B$1:$K$1)+1,,,"Нормализованная таблица")),INDIRECT(ADDRESS(2,MATCH(D38,'Нормализованная таблица'!$B$1:$K$1)+1,,,"Нормализованная таблица")):INDIRECT(ADDRESS(31,MATCH(D38,'Нормализованная таблица'!$B$1:$K$1)+1,,,"Нормализованная таблица")))</f>
        <v>#N/A</v>
      </c>
    </row>
    <row r="39" spans="1:5" hidden="1" x14ac:dyDescent="0.3">
      <c r="A39" t="str">
        <f ca="1">IF(INDIRECT(ADDRESS(Таблицы!$R40-1,4,,,"Трёхпредметные наборы"))&gt;=Параметры!$A$2,Таблицы!N40,"")</f>
        <v/>
      </c>
      <c r="B39" t="str">
        <f ca="1">IF(INDIRECT(ADDRESS(Таблицы!$R40-1,4,,,"Трёхпредметные наборы"))&gt;=Параметры!$A$2,Таблицы!O40,"")</f>
        <v/>
      </c>
      <c r="C39" t="str">
        <f ca="1">IF(INDIRECT(ADDRESS(Таблицы!$R40-1,4,,,"Трёхпредметные наборы"))&gt;=Параметры!$A$2,Таблицы!P40,"")</f>
        <v/>
      </c>
      <c r="D39" t="str">
        <f ca="1">IF(INDIRECT(ADDRESS(MATCH(Таблицы!Q40,'Однопредметные наборы'!$A$2:$A$11)+1,2,,,"Однопредметные наборы"))&gt;=Параметры!$A$2,Таблицы!Q40,"")</f>
        <v/>
      </c>
      <c r="E39" s="5" t="e">
        <f ca="1">SUMPRODUCT(INDIRECT(ADDRESS(2,MATCH(A39,'Нормализованная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таблица")),INDIRECT(ADDRESS(2,MATCH(B39,'Нормализованная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таблица")),INDIRECT(ADDRESS(2,MATCH(C39,'Нормализованная таблица'!$B$1:$K$1)+1,,,"Нормализованная таблица")):INDIRECT(ADDRESS(31,MATCH(C39,'Нормализованная таблица'!$B$1:$K$1)+1,,,"Нормализованная таблица")),INDIRECT(ADDRESS(2,MATCH(D39,'Нормализованная таблица'!$B$1:$K$1)+1,,,"Нормализованная таблица")):INDIRECT(ADDRESS(31,MATCH(D39,'Нормализованная таблица'!$B$1:$K$1)+1,,,"Нормализованная таблица")))</f>
        <v>#N/A</v>
      </c>
    </row>
    <row r="40" spans="1:5" hidden="1" x14ac:dyDescent="0.3">
      <c r="A40" t="str">
        <f ca="1">IF(INDIRECT(ADDRESS(Таблицы!$R41-1,4,,,"Трёхпредметные наборы"))&gt;=Параметры!$A$2,Таблицы!N41,"")</f>
        <v/>
      </c>
      <c r="B40" t="str">
        <f ca="1">IF(INDIRECT(ADDRESS(Таблицы!$R41-1,4,,,"Трёхпредметные наборы"))&gt;=Параметры!$A$2,Таблицы!O41,"")</f>
        <v/>
      </c>
      <c r="C40" t="str">
        <f ca="1">IF(INDIRECT(ADDRESS(Таблицы!$R41-1,4,,,"Трёхпредметные наборы"))&gt;=Параметры!$A$2,Таблицы!P41,"")</f>
        <v/>
      </c>
      <c r="D40" t="str">
        <f ca="1">IF(INDIRECT(ADDRESS(MATCH(Таблицы!Q41,'Однопредметные наборы'!$A$2:$A$11)+1,2,,,"Однопредметные наборы"))&gt;=Параметры!$A$2,Таблицы!Q41,"")</f>
        <v>Терафлю</v>
      </c>
      <c r="E40" s="5" t="e">
        <f ca="1">SUMPRODUCT(INDIRECT(ADDRESS(2,MATCH(A40,'Нормализованная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таблица")),INDIRECT(ADDRESS(2,MATCH(B40,'Нормализованная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таблица")),INDIRECT(ADDRESS(2,MATCH(C40,'Нормализованная таблица'!$B$1:$K$1)+1,,,"Нормализованная таблица")):INDIRECT(ADDRESS(31,MATCH(C40,'Нормализованная таблица'!$B$1:$K$1)+1,,,"Нормализованная таблица")),INDIRECT(ADDRESS(2,MATCH(D40,'Нормализованная таблица'!$B$1:$K$1)+1,,,"Нормализованная таблица")):INDIRECT(ADDRESS(31,MATCH(D40,'Нормализованная таблица'!$B$1:$K$1)+1,,,"Нормализованная таблица")))</f>
        <v>#N/A</v>
      </c>
    </row>
    <row r="41" spans="1:5" x14ac:dyDescent="0.3">
      <c r="A41" t="str">
        <f ca="1">IF(INDIRECT(ADDRESS(Таблицы!$R42-1,4,,,"Трёхпредметные наборы"))&gt;=Параметры!$A$2,Таблицы!N42,"")</f>
        <v>Анальгин</v>
      </c>
      <c r="B41" t="str">
        <f ca="1">IF(INDIRECT(ADDRESS(Таблицы!$R42-1,4,,,"Трёхпредметные наборы"))&gt;=Параметры!$A$2,Таблицы!O42,"")</f>
        <v>Валидол</v>
      </c>
      <c r="C41" t="str">
        <f ca="1">IF(INDIRECT(ADDRESS(Таблицы!$R42-1,4,,,"Трёхпредметные наборы"))&gt;=Параметры!$A$2,Таблицы!P42,"")</f>
        <v>Контрактубекс</v>
      </c>
      <c r="D41" t="str">
        <f ca="1">IF(INDIRECT(ADDRESS(MATCH(Таблицы!Q42,'Однопредметные наборы'!$A$2:$A$11)+1,2,,,"Однопредметные наборы"))&gt;=Параметры!$A$2,Таблицы!Q42,"")</f>
        <v>Корвалол</v>
      </c>
      <c r="E41" s="5">
        <f ca="1">SUMPRODUCT(INDIRECT(ADDRESS(2,MATCH(A41,'Нормализованная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таблица")),INDIRECT(ADDRESS(2,MATCH(B41,'Нормализованная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таблица")),INDIRECT(ADDRESS(2,MATCH(C41,'Нормализованная таблица'!$B$1:$K$1)+1,,,"Нормализованная таблица")):INDIRECT(ADDRESS(31,MATCH(C41,'Нормализованная таблица'!$B$1:$K$1)+1,,,"Нормализованная таблица")),INDIRECT(ADDRESS(2,MATCH(D41,'Нормализованная таблица'!$B$1:$K$1)+1,,,"Нормализованная таблица")):INDIRECT(ADDRESS(31,MATCH(D41,'Нормализованная таблица'!$B$1:$K$1)+1,,,"Нормализованная таблица")))</f>
        <v>3</v>
      </c>
    </row>
    <row r="42" spans="1:5" hidden="1" x14ac:dyDescent="0.3">
      <c r="A42" t="str">
        <f ca="1">IF(INDIRECT(ADDRESS(Таблицы!$R43-1,4,,,"Трёхпредметные наборы"))&gt;=Параметры!$A$2,Таблицы!N43,"")</f>
        <v>Анальгин</v>
      </c>
      <c r="B42" t="str">
        <f ca="1">IF(INDIRECT(ADDRESS(Таблицы!$R43-1,4,,,"Трёхпредметные наборы"))&gt;=Параметры!$A$2,Таблицы!O43,"")</f>
        <v>Валидол</v>
      </c>
      <c r="C42" t="str">
        <f ca="1">IF(INDIRECT(ADDRESS(Таблицы!$R43-1,4,,,"Трёхпредметные наборы"))&gt;=Параметры!$A$2,Таблицы!P43,"")</f>
        <v>Контрактубекс</v>
      </c>
      <c r="D42" t="str">
        <f ca="1">IF(INDIRECT(ADDRESS(MATCH(Таблицы!Q43,'Однопредметные наборы'!$A$2:$A$11)+1,2,,,"Однопредметные наборы"))&gt;=Параметры!$A$2,Таблицы!Q43,"")</f>
        <v/>
      </c>
      <c r="E42" s="5" t="e">
        <f ca="1">SUMPRODUCT(INDIRECT(ADDRESS(2,MATCH(A42,'Нормализованная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таблица")),INDIRECT(ADDRESS(2,MATCH(B42,'Нормализованная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таблица")),INDIRECT(ADDRESS(2,MATCH(C42,'Нормализованная таблица'!$B$1:$K$1)+1,,,"Нормализованная таблица")):INDIRECT(ADDRESS(31,MATCH(C42,'Нормализованная таблица'!$B$1:$K$1)+1,,,"Нормализованная таблица")),INDIRECT(ADDRESS(2,MATCH(D42,'Нормализованная таблица'!$B$1:$K$1)+1,,,"Нормализованная таблица")):INDIRECT(ADDRESS(31,MATCH(D42,'Нормализованная таблица'!$B$1:$K$1)+1,,,"Нормализованная таблица")))</f>
        <v>#N/A</v>
      </c>
    </row>
    <row r="43" spans="1:5" hidden="1" x14ac:dyDescent="0.3">
      <c r="A43" t="str">
        <f ca="1">IF(INDIRECT(ADDRESS(Таблицы!$R44-1,4,,,"Трёхпредметные наборы"))&gt;=Параметры!$A$2,Таблицы!N44,"")</f>
        <v>Анальгин</v>
      </c>
      <c r="B43" t="str">
        <f ca="1">IF(INDIRECT(ADDRESS(Таблицы!$R44-1,4,,,"Трёхпредметные наборы"))&gt;=Параметры!$A$2,Таблицы!O44,"")</f>
        <v>Валидол</v>
      </c>
      <c r="C43" t="str">
        <f ca="1">IF(INDIRECT(ADDRESS(Таблицы!$R44-1,4,,,"Трёхпредметные наборы"))&gt;=Параметры!$A$2,Таблицы!P44,"")</f>
        <v>Контрактубекс</v>
      </c>
      <c r="D43" t="str">
        <f ca="1">IF(INDIRECT(ADDRESS(MATCH(Таблицы!Q44,'Однопредметные наборы'!$A$2:$A$11)+1,2,,,"Однопредметные наборы"))&gt;=Параметры!$A$2,Таблицы!Q44,"")</f>
        <v/>
      </c>
      <c r="E43" s="5" t="e">
        <f ca="1">SUMPRODUCT(INDIRECT(ADDRESS(2,MATCH(A43,'Нормализованная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таблица")),INDIRECT(ADDRESS(2,MATCH(B43,'Нормализованная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таблица")),INDIRECT(ADDRESS(2,MATCH(C43,'Нормализованная таблица'!$B$1:$K$1)+1,,,"Нормализованная таблица")):INDIRECT(ADDRESS(31,MATCH(C43,'Нормализованная таблица'!$B$1:$K$1)+1,,,"Нормализованная таблица")),INDIRECT(ADDRESS(2,MATCH(D43,'Нормализованная таблица'!$B$1:$K$1)+1,,,"Нормализованная таблица")):INDIRECT(ADDRESS(31,MATCH(D43,'Нормализованная таблица'!$B$1:$K$1)+1,,,"Нормализованная таблица")))</f>
        <v>#N/A</v>
      </c>
    </row>
    <row r="44" spans="1:5" x14ac:dyDescent="0.3">
      <c r="A44" t="str">
        <f ca="1">IF(INDIRECT(ADDRESS(Таблицы!$R45-1,4,,,"Трёхпредметные наборы"))&gt;=Параметры!$A$2,Таблицы!N45,"")</f>
        <v>Анальгин</v>
      </c>
      <c r="B44" t="str">
        <f ca="1">IF(INDIRECT(ADDRESS(Таблицы!$R45-1,4,,,"Трёхпредметные наборы"))&gt;=Параметры!$A$2,Таблицы!O45,"")</f>
        <v>Валидол</v>
      </c>
      <c r="C44" t="str">
        <f ca="1">IF(INDIRECT(ADDRESS(Таблицы!$R45-1,4,,,"Трёхпредметные наборы"))&gt;=Параметры!$A$2,Таблицы!P45,"")</f>
        <v>Контрактубекс</v>
      </c>
      <c r="D44" t="str">
        <f ca="1">IF(INDIRECT(ADDRESS(MATCH(Таблицы!Q45,'Однопредметные наборы'!$A$2:$A$11)+1,2,,,"Однопредметные наборы"))&gt;=Параметры!$A$2,Таблицы!Q45,"")</f>
        <v>Терафлю</v>
      </c>
      <c r="E44" s="5">
        <f ca="1">SUMPRODUCT(INDIRECT(ADDRESS(2,MATCH(A44,'Нормализованная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таблица")),INDIRECT(ADDRESS(2,MATCH(B44,'Нормализованная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таблица")),INDIRECT(ADDRESS(2,MATCH(C44,'Нормализованная таблица'!$B$1:$K$1)+1,,,"Нормализованная таблица")):INDIRECT(ADDRESS(31,MATCH(C44,'Нормализованная таблица'!$B$1:$K$1)+1,,,"Нормализованная таблица")),INDIRECT(ADDRESS(2,MATCH(D44,'Нормализованная таблица'!$B$1:$K$1)+1,,,"Нормализованная таблица")):INDIRECT(ADDRESS(31,MATCH(D44,'Нормализованная таблица'!$B$1:$K$1)+1,,,"Нормализованная таблица")))</f>
        <v>2</v>
      </c>
    </row>
    <row r="45" spans="1:5" hidden="1" x14ac:dyDescent="0.3">
      <c r="A45" t="str">
        <f ca="1">IF(INDIRECT(ADDRESS(Таблицы!$R46-1,4,,,"Трёхпредметные наборы"))&gt;=Параметры!$A$2,Таблицы!N46,"")</f>
        <v/>
      </c>
      <c r="B45" t="str">
        <f ca="1">IF(INDIRECT(ADDRESS(Таблицы!$R46-1,4,,,"Трёхпредметные наборы"))&gt;=Параметры!$A$2,Таблицы!O46,"")</f>
        <v/>
      </c>
      <c r="C45" t="str">
        <f ca="1">IF(INDIRECT(ADDRESS(Таблицы!$R46-1,4,,,"Трёхпредметные наборы"))&gt;=Параметры!$A$2,Таблицы!P46,"")</f>
        <v/>
      </c>
      <c r="D45" t="str">
        <f ca="1">IF(INDIRECT(ADDRESS(MATCH(Таблицы!Q46,'Однопредметные наборы'!$A$2:$A$11)+1,2,,,"Однопредметные наборы"))&gt;=Параметры!$A$2,Таблицы!Q46,"")</f>
        <v/>
      </c>
      <c r="E45" s="5" t="e">
        <f ca="1">SUMPRODUCT(INDIRECT(ADDRESS(2,MATCH(A45,'Нормализованная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таблица")),INDIRECT(ADDRESS(2,MATCH(B45,'Нормализованная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таблица")),INDIRECT(ADDRESS(2,MATCH(C45,'Нормализованная таблица'!$B$1:$K$1)+1,,,"Нормализованная таблица")):INDIRECT(ADDRESS(31,MATCH(C45,'Нормализованная таблица'!$B$1:$K$1)+1,,,"Нормализованная таблица")),INDIRECT(ADDRESS(2,MATCH(D45,'Нормализованная таблица'!$B$1:$K$1)+1,,,"Нормализованная таблица")):INDIRECT(ADDRESS(31,MATCH(D45,'Нормализованная таблица'!$B$1:$K$1)+1,,,"Нормализованная таблица")))</f>
        <v>#N/A</v>
      </c>
    </row>
    <row r="46" spans="1:5" hidden="1" x14ac:dyDescent="0.3">
      <c r="A46" t="str">
        <f ca="1">IF(INDIRECT(ADDRESS(Таблицы!$R47-1,4,,,"Трёхпредметные наборы"))&gt;=Параметры!$A$2,Таблицы!N47,"")</f>
        <v/>
      </c>
      <c r="B46" t="str">
        <f ca="1">IF(INDIRECT(ADDRESS(Таблицы!$R47-1,4,,,"Трёхпредметные наборы"))&gt;=Параметры!$A$2,Таблицы!O47,"")</f>
        <v/>
      </c>
      <c r="C46" t="str">
        <f ca="1">IF(INDIRECT(ADDRESS(Таблицы!$R47-1,4,,,"Трёхпредметные наборы"))&gt;=Параметры!$A$2,Таблицы!P47,"")</f>
        <v/>
      </c>
      <c r="D46" t="str">
        <f ca="1">IF(INDIRECT(ADDRESS(MATCH(Таблицы!Q47,'Однопредметные наборы'!$A$2:$A$11)+1,2,,,"Однопредметные наборы"))&gt;=Параметры!$A$2,Таблицы!Q47,"")</f>
        <v/>
      </c>
      <c r="E46" s="5" t="e">
        <f ca="1">SUMPRODUCT(INDIRECT(ADDRESS(2,MATCH(A46,'Нормализованная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таблица")),INDIRECT(ADDRESS(2,MATCH(B46,'Нормализованная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таблица")),INDIRECT(ADDRESS(2,MATCH(C46,'Нормализованная таблица'!$B$1:$K$1)+1,,,"Нормализованная таблица")):INDIRECT(ADDRESS(31,MATCH(C46,'Нормализованная таблица'!$B$1:$K$1)+1,,,"Нормализованная таблица")),INDIRECT(ADDRESS(2,MATCH(D46,'Нормализованная таблица'!$B$1:$K$1)+1,,,"Нормализованная таблица")):INDIRECT(ADDRESS(31,MATCH(D46,'Нормализованная таблица'!$B$1:$K$1)+1,,,"Нормализованная таблица")))</f>
        <v>#N/A</v>
      </c>
    </row>
    <row r="47" spans="1:5" hidden="1" x14ac:dyDescent="0.3">
      <c r="A47" t="str">
        <f ca="1">IF(INDIRECT(ADDRESS(Таблицы!$R48-1,4,,,"Трёхпредметные наборы"))&gt;=Параметры!$A$2,Таблицы!N48,"")</f>
        <v/>
      </c>
      <c r="B47" t="str">
        <f ca="1">IF(INDIRECT(ADDRESS(Таблицы!$R48-1,4,,,"Трёхпредметные наборы"))&gt;=Параметры!$A$2,Таблицы!O48,"")</f>
        <v/>
      </c>
      <c r="C47" t="str">
        <f ca="1">IF(INDIRECT(ADDRESS(Таблицы!$R48-1,4,,,"Трёхпредметные наборы"))&gt;=Параметры!$A$2,Таблицы!P48,"")</f>
        <v/>
      </c>
      <c r="D47" t="str">
        <f ca="1">IF(INDIRECT(ADDRESS(MATCH(Таблицы!Q48,'Однопредметные наборы'!$A$2:$A$11)+1,2,,,"Однопредметные наборы"))&gt;=Параметры!$A$2,Таблицы!Q48,"")</f>
        <v>Терафлю</v>
      </c>
      <c r="E47" s="5" t="e">
        <f ca="1">SUMPRODUCT(INDIRECT(ADDRESS(2,MATCH(A47,'Нормализованная таблица'!$B$1:$K$1)+1,,,"Нормализованная таблица")):INDIRECT(ADDRESS(31,MATCH(A47,'Нормализованная таблица'!$B$1:$K$1)+1,,,"Нормализованная таблица")),INDIRECT(ADDRESS(2,MATCH(B47,'Нормализованная таблица'!$B$1:$K$1)+1,,,"Нормализованная таблица")):INDIRECT(ADDRESS(31,MATCH(B47,'Нормализованная таблица'!$B$1:$K$1)+1,,,"Нормализованная таблица")),INDIRECT(ADDRESS(2,MATCH(C47,'Нормализованная таблица'!$B$1:$K$1)+1,,,"Нормализованная таблица")):INDIRECT(ADDRESS(31,MATCH(C47,'Нормализованная таблица'!$B$1:$K$1)+1,,,"Нормализованная таблица")),INDIRECT(ADDRESS(2,MATCH(D47,'Нормализованная таблица'!$B$1:$K$1)+1,,,"Нормализованная таблица")):INDIRECT(ADDRESS(31,MATCH(D47,'Нормализованная таблица'!$B$1:$K$1)+1,,,"Нормализованная таблица")))</f>
        <v>#N/A</v>
      </c>
    </row>
    <row r="48" spans="1:5" hidden="1" x14ac:dyDescent="0.3">
      <c r="A48" t="e">
        <f ca="1">IF(INDIRECT(ADDRESS(Таблицы!$R49-1,4,,,"Трёхпредметные наборы"))&gt;=Параметры!$A$2,Таблицы!N49,"")</f>
        <v>#N/A</v>
      </c>
      <c r="B48" t="e">
        <f ca="1">IF(INDIRECT(ADDRESS(Таблицы!$R49-1,4,,,"Трёхпредметные наборы"))&gt;=Параметры!$A$2,Таблицы!O49,"")</f>
        <v>#N/A</v>
      </c>
      <c r="C48" t="e">
        <f ca="1">IF(INDIRECT(ADDRESS(Таблицы!$R49-1,4,,,"Трёхпредметные наборы"))&gt;=Параметры!$A$2,Таблицы!P49,"")</f>
        <v>#N/A</v>
      </c>
      <c r="D48" t="str">
        <f ca="1">IF(INDIRECT(ADDRESS(MATCH(Таблицы!Q49,'Однопредметные наборы'!$A$2:$A$11)+1,2,,,"Однопредметные наборы"))&gt;=Параметры!$A$2,Таблицы!Q49,"")</f>
        <v/>
      </c>
      <c r="E48" s="5" t="e">
        <f ca="1">SUMPRODUCT(INDIRECT(ADDRESS(2,MATCH(A48,'Нормализованная таблица'!$B$1:$K$1)+1,,,"Нормализованная таблица")):INDIRECT(ADDRESS(31,MATCH(A48,'Нормализованная таблица'!$B$1:$K$1)+1,,,"Нормализованная таблица")),INDIRECT(ADDRESS(2,MATCH(B48,'Нормализованная таблица'!$B$1:$K$1)+1,,,"Нормализованная таблица")):INDIRECT(ADDRESS(31,MATCH(B48,'Нормализованная таблица'!$B$1:$K$1)+1,,,"Нормализованная таблица")),INDIRECT(ADDRESS(2,MATCH(C48,'Нормализованная таблица'!$B$1:$K$1)+1,,,"Нормализованная таблица")):INDIRECT(ADDRESS(31,MATCH(C48,'Нормализованная таблица'!$B$1:$K$1)+1,,,"Нормализованная таблица")),INDIRECT(ADDRESS(2,MATCH(D48,'Нормализованная таблица'!$B$1:$K$1)+1,,,"Нормализованная таблица")):INDIRECT(ADDRESS(31,MATCH(D48,'Нормализованная таблица'!$B$1:$K$1)+1,,,"Нормализованная таблица")))</f>
        <v>#N/A</v>
      </c>
    </row>
    <row r="49" spans="1:5" hidden="1" x14ac:dyDescent="0.3">
      <c r="A49" t="e">
        <f ca="1">IF(INDIRECT(ADDRESS(Таблицы!$R50-1,4,,,"Трёхпредметные наборы"))&gt;=Параметры!$A$2,Таблицы!N50,"")</f>
        <v>#N/A</v>
      </c>
      <c r="B49" t="e">
        <f ca="1">IF(INDIRECT(ADDRESS(Таблицы!$R50-1,4,,,"Трёхпредметные наборы"))&gt;=Параметры!$A$2,Таблицы!O50,"")</f>
        <v>#N/A</v>
      </c>
      <c r="C49" t="e">
        <f ca="1">IF(INDIRECT(ADDRESS(Таблицы!$R50-1,4,,,"Трёхпредметные наборы"))&gt;=Параметры!$A$2,Таблицы!P50,"")</f>
        <v>#N/A</v>
      </c>
      <c r="D49" t="str">
        <f ca="1">IF(INDIRECT(ADDRESS(MATCH(Таблицы!Q50,'Однопредметные наборы'!$A$2:$A$11)+1,2,,,"Однопредметные наборы"))&gt;=Параметры!$A$2,Таблицы!Q50,"")</f>
        <v>Терафлю</v>
      </c>
      <c r="E49" s="5" t="e">
        <f ca="1">SUMPRODUCT(INDIRECT(ADDRESS(2,MATCH(A49,'Нормализованная таблица'!$B$1:$K$1)+1,,,"Нормализованная таблица")):INDIRECT(ADDRESS(31,MATCH(A49,'Нормализованная таблица'!$B$1:$K$1)+1,,,"Нормализованная таблица")),INDIRECT(ADDRESS(2,MATCH(B49,'Нормализованная таблица'!$B$1:$K$1)+1,,,"Нормализованная таблица")):INDIRECT(ADDRESS(31,MATCH(B49,'Нормализованная таблица'!$B$1:$K$1)+1,,,"Нормализованная таблица")),INDIRECT(ADDRESS(2,MATCH(C49,'Нормализованная таблица'!$B$1:$K$1)+1,,,"Нормализованная таблица")):INDIRECT(ADDRESS(31,MATCH(C49,'Нормализованная таблица'!$B$1:$K$1)+1,,,"Нормализованная таблица")),INDIRECT(ADDRESS(2,MATCH(D49,'Нормализованная таблица'!$B$1:$K$1)+1,,,"Нормализованная таблица")):INDIRECT(ADDRESS(31,MATCH(D49,'Нормализованная таблица'!$B$1:$K$1)+1,,,"Нормализованная таблица")))</f>
        <v>#N/A</v>
      </c>
    </row>
    <row r="50" spans="1:5" hidden="1" x14ac:dyDescent="0.3">
      <c r="A50" t="e">
        <f ca="1">IF(INDIRECT(ADDRESS(Таблицы!$R51-1,4,,,"Трёхпредметные наборы"))&gt;=Параметры!$A$2,Таблицы!N51,"")</f>
        <v>#N/A</v>
      </c>
      <c r="B50" t="e">
        <f ca="1">IF(INDIRECT(ADDRESS(Таблицы!$R51-1,4,,,"Трёхпредметные наборы"))&gt;=Параметры!$A$2,Таблицы!O51,"")</f>
        <v>#N/A</v>
      </c>
      <c r="C50" t="e">
        <f ca="1">IF(INDIRECT(ADDRESS(Таблицы!$R51-1,4,,,"Трёхпредметные наборы"))&gt;=Параметры!$A$2,Таблицы!P51,"")</f>
        <v>#N/A</v>
      </c>
      <c r="D50" t="str">
        <f ca="1">IF(INDIRECT(ADDRESS(MATCH(Таблицы!Q51,'Однопредметные наборы'!$A$2:$A$11)+1,2,,,"Однопредметные наборы"))&gt;=Параметры!$A$2,Таблицы!Q51,"")</f>
        <v>Терафлю</v>
      </c>
      <c r="E50" s="5" t="e">
        <f ca="1">SUMPRODUCT(INDIRECT(ADDRESS(2,MATCH(A50,'Нормализованная таблица'!$B$1:$K$1)+1,,,"Нормализованная таблица")):INDIRECT(ADDRESS(31,MATCH(A50,'Нормализованная таблица'!$B$1:$K$1)+1,,,"Нормализованная таблица")),INDIRECT(ADDRESS(2,MATCH(B50,'Нормализованная таблица'!$B$1:$K$1)+1,,,"Нормализованная таблица")):INDIRECT(ADDRESS(31,MATCH(B50,'Нормализованная таблица'!$B$1:$K$1)+1,,,"Нормализованная таблица")),INDIRECT(ADDRESS(2,MATCH(C50,'Нормализованная таблица'!$B$1:$K$1)+1,,,"Нормализованная таблица")):INDIRECT(ADDRESS(31,MATCH(C50,'Нормализованная таблица'!$B$1:$K$1)+1,,,"Нормализованная таблица")),INDIRECT(ADDRESS(2,MATCH(D50,'Нормализованная таблица'!$B$1:$K$1)+1,,,"Нормализованная таблица")):INDIRECT(ADDRESS(31,MATCH(D50,'Нормализованная таблица'!$B$1:$K$1)+1,,,"Нормализованная таблица")))</f>
        <v>#N/A</v>
      </c>
    </row>
    <row r="51" spans="1:5" hidden="1" x14ac:dyDescent="0.3">
      <c r="A51" t="str">
        <f ca="1">IF(INDIRECT(ADDRESS(Таблицы!$R52-1,4,,,"Трёхпредметные наборы"))&gt;=Параметры!$A$2,Таблицы!N52,"")</f>
        <v/>
      </c>
      <c r="B51" t="str">
        <f ca="1">IF(INDIRECT(ADDRESS(Таблицы!$R52-1,4,,,"Трёхпредметные наборы"))&gt;=Параметры!$A$2,Таблицы!O52,"")</f>
        <v/>
      </c>
      <c r="C51" t="str">
        <f ca="1">IF(INDIRECT(ADDRESS(Таблицы!$R52-1,4,,,"Трёхпредметные наборы"))&gt;=Параметры!$A$2,Таблицы!P52,"")</f>
        <v/>
      </c>
      <c r="D51" t="str">
        <f ca="1">IF(INDIRECT(ADDRESS(MATCH(Таблицы!Q52,'Однопредметные наборы'!$A$2:$A$11)+1,2,,,"Однопредметные наборы"))&gt;=Параметры!$A$2,Таблицы!Q52,"")</f>
        <v>Контрактубекс</v>
      </c>
      <c r="E51" s="5" t="e">
        <f ca="1">SUMPRODUCT(INDIRECT(ADDRESS(2,MATCH(A51,'Нормализованная таблица'!$B$1:$K$1)+1,,,"Нормализованная таблица")):INDIRECT(ADDRESS(31,MATCH(A51,'Нормализованная таблица'!$B$1:$K$1)+1,,,"Нормализованная таблица")),INDIRECT(ADDRESS(2,MATCH(B51,'Нормализованная таблица'!$B$1:$K$1)+1,,,"Нормализованная таблица")):INDIRECT(ADDRESS(31,MATCH(B51,'Нормализованная таблица'!$B$1:$K$1)+1,,,"Нормализованная таблица")),INDIRECT(ADDRESS(2,MATCH(C51,'Нормализованная таблица'!$B$1:$K$1)+1,,,"Нормализованная таблица")):INDIRECT(ADDRESS(31,MATCH(C51,'Нормализованная таблица'!$B$1:$K$1)+1,,,"Нормализованная таблица")),INDIRECT(ADDRESS(2,MATCH(D51,'Нормализованная таблица'!$B$1:$K$1)+1,,,"Нормализованная таблица")):INDIRECT(ADDRESS(31,MATCH(D51,'Нормализованная таблица'!$B$1:$K$1)+1,,,"Нормализованная таблица")))</f>
        <v>#N/A</v>
      </c>
    </row>
    <row r="52" spans="1:5" hidden="1" x14ac:dyDescent="0.3">
      <c r="A52" t="str">
        <f ca="1">IF(INDIRECT(ADDRESS(Таблицы!$R53-1,4,,,"Трёхпредметные наборы"))&gt;=Параметры!$A$2,Таблицы!N53,"")</f>
        <v/>
      </c>
      <c r="B52" t="str">
        <f ca="1">IF(INDIRECT(ADDRESS(Таблицы!$R53-1,4,,,"Трёхпредметные наборы"))&gt;=Параметры!$A$2,Таблицы!O53,"")</f>
        <v/>
      </c>
      <c r="C52" t="str">
        <f ca="1">IF(INDIRECT(ADDRESS(Таблицы!$R53-1,4,,,"Трёхпредметные наборы"))&gt;=Параметры!$A$2,Таблицы!P53,"")</f>
        <v/>
      </c>
      <c r="D52" t="str">
        <f ca="1">IF(INDIRECT(ADDRESS(MATCH(Таблицы!Q53,'Однопредметные наборы'!$A$2:$A$11)+1,2,,,"Однопредметные наборы"))&gt;=Параметры!$A$2,Таблицы!Q53,"")</f>
        <v>Корвалол</v>
      </c>
      <c r="E52" s="5" t="e">
        <f ca="1">SUMPRODUCT(INDIRECT(ADDRESS(2,MATCH(A52,'Нормализованная таблица'!$B$1:$K$1)+1,,,"Нормализованная таблица")):INDIRECT(ADDRESS(31,MATCH(A52,'Нормализованная таблица'!$B$1:$K$1)+1,,,"Нормализованная таблица")),INDIRECT(ADDRESS(2,MATCH(B52,'Нормализованная таблица'!$B$1:$K$1)+1,,,"Нормализованная таблица")):INDIRECT(ADDRESS(31,MATCH(B52,'Нормализованная таблица'!$B$1:$K$1)+1,,,"Нормализованная таблица")),INDIRECT(ADDRESS(2,MATCH(C52,'Нормализованная таблица'!$B$1:$K$1)+1,,,"Нормализованная таблица")):INDIRECT(ADDRESS(31,MATCH(C52,'Нормализованная таблица'!$B$1:$K$1)+1,,,"Нормализованная таблица")),INDIRECT(ADDRESS(2,MATCH(D52,'Нормализованная таблица'!$B$1:$K$1)+1,,,"Нормализованная таблица")):INDIRECT(ADDRESS(31,MATCH(D52,'Нормализованная таблица'!$B$1:$K$1)+1,,,"Нормализованная таблица")))</f>
        <v>#N/A</v>
      </c>
    </row>
    <row r="53" spans="1:5" hidden="1" x14ac:dyDescent="0.3">
      <c r="A53" t="str">
        <f ca="1">IF(INDIRECT(ADDRESS(Таблицы!$R54-1,4,,,"Трёхпредметные наборы"))&gt;=Параметры!$A$2,Таблицы!N54,"")</f>
        <v/>
      </c>
      <c r="B53" t="str">
        <f ca="1">IF(INDIRECT(ADDRESS(Таблицы!$R54-1,4,,,"Трёхпредметные наборы"))&gt;=Параметры!$A$2,Таблицы!O54,"")</f>
        <v/>
      </c>
      <c r="C53" t="str">
        <f ca="1">IF(INDIRECT(ADDRESS(Таблицы!$R54-1,4,,,"Трёхпредметные наборы"))&gt;=Параметры!$A$2,Таблицы!P54,"")</f>
        <v/>
      </c>
      <c r="D53" t="str">
        <f ca="1">IF(INDIRECT(ADDRESS(MATCH(Таблицы!Q54,'Однопредметные наборы'!$A$2:$A$11)+1,2,,,"Однопредметные наборы"))&gt;=Параметры!$A$2,Таблицы!Q54,"")</f>
        <v/>
      </c>
      <c r="E53" s="5" t="e">
        <f ca="1">SUMPRODUCT(INDIRECT(ADDRESS(2,MATCH(A53,'Нормализованная таблица'!$B$1:$K$1)+1,,,"Нормализованная таблица")):INDIRECT(ADDRESS(31,MATCH(A53,'Нормализованная таблица'!$B$1:$K$1)+1,,,"Нормализованная таблица")),INDIRECT(ADDRESS(2,MATCH(B53,'Нормализованная таблица'!$B$1:$K$1)+1,,,"Нормализованная таблица")):INDIRECT(ADDRESS(31,MATCH(B53,'Нормализованная таблица'!$B$1:$K$1)+1,,,"Нормализованная таблица")),INDIRECT(ADDRESS(2,MATCH(C53,'Нормализованная таблица'!$B$1:$K$1)+1,,,"Нормализованная таблица")):INDIRECT(ADDRESS(31,MATCH(C53,'Нормализованная таблица'!$B$1:$K$1)+1,,,"Нормализованная таблица")),INDIRECT(ADDRESS(2,MATCH(D53,'Нормализованная таблица'!$B$1:$K$1)+1,,,"Нормализованная таблица")):INDIRECT(ADDRESS(31,MATCH(D53,'Нормализованная таблица'!$B$1:$K$1)+1,,,"Нормализованная таблица")))</f>
        <v>#N/A</v>
      </c>
    </row>
    <row r="54" spans="1:5" hidden="1" x14ac:dyDescent="0.3">
      <c r="A54" t="str">
        <f ca="1">IF(INDIRECT(ADDRESS(Таблицы!$R55-1,4,,,"Трёхпредметные наборы"))&gt;=Параметры!$A$2,Таблицы!N55,"")</f>
        <v/>
      </c>
      <c r="B54" t="str">
        <f ca="1">IF(INDIRECT(ADDRESS(Таблицы!$R55-1,4,,,"Трёхпредметные наборы"))&gt;=Параметры!$A$2,Таблицы!O55,"")</f>
        <v/>
      </c>
      <c r="C54" t="str">
        <f ca="1">IF(INDIRECT(ADDRESS(Таблицы!$R55-1,4,,,"Трёхпредметные наборы"))&gt;=Параметры!$A$2,Таблицы!P55,"")</f>
        <v/>
      </c>
      <c r="D54" t="str">
        <f ca="1">IF(INDIRECT(ADDRESS(MATCH(Таблицы!Q55,'Однопредметные наборы'!$A$2:$A$11)+1,2,,,"Однопредметные наборы"))&gt;=Параметры!$A$2,Таблицы!Q55,"")</f>
        <v/>
      </c>
      <c r="E54" s="5" t="e">
        <f ca="1">SUMPRODUCT(INDIRECT(ADDRESS(2,MATCH(A54,'Нормализованная таблица'!$B$1:$K$1)+1,,,"Нормализованная таблица")):INDIRECT(ADDRESS(31,MATCH(A54,'Нормализованная таблица'!$B$1:$K$1)+1,,,"Нормализованная таблица")),INDIRECT(ADDRESS(2,MATCH(B54,'Нормализованная таблица'!$B$1:$K$1)+1,,,"Нормализованная таблица")):INDIRECT(ADDRESS(31,MATCH(B54,'Нормализованная таблица'!$B$1:$K$1)+1,,,"Нормализованная таблица")),INDIRECT(ADDRESS(2,MATCH(C54,'Нормализованная таблица'!$B$1:$K$1)+1,,,"Нормализованная таблица")):INDIRECT(ADDRESS(31,MATCH(C54,'Нормализованная таблица'!$B$1:$K$1)+1,,,"Нормализованная таблица")),INDIRECT(ADDRESS(2,MATCH(D54,'Нормализованная таблица'!$B$1:$K$1)+1,,,"Нормализованная таблица")):INDIRECT(ADDRESS(31,MATCH(D54,'Нормализованная таблица'!$B$1:$K$1)+1,,,"Нормализованная таблица")))</f>
        <v>#N/A</v>
      </c>
    </row>
    <row r="55" spans="1:5" hidden="1" x14ac:dyDescent="0.3">
      <c r="A55" t="str">
        <f ca="1">IF(INDIRECT(ADDRESS(Таблицы!$R56-1,4,,,"Трёхпредметные наборы"))&gt;=Параметры!$A$2,Таблицы!N56,"")</f>
        <v/>
      </c>
      <c r="B55" t="str">
        <f ca="1">IF(INDIRECT(ADDRESS(Таблицы!$R56-1,4,,,"Трёхпредметные наборы"))&gt;=Параметры!$A$2,Таблицы!O56,"")</f>
        <v/>
      </c>
      <c r="C55" t="str">
        <f ca="1">IF(INDIRECT(ADDRESS(Таблицы!$R56-1,4,,,"Трёхпредметные наборы"))&gt;=Параметры!$A$2,Таблицы!P56,"")</f>
        <v/>
      </c>
      <c r="D55" t="str">
        <f ca="1">IF(INDIRECT(ADDRESS(MATCH(Таблицы!Q56,'Однопредметные наборы'!$A$2:$A$11)+1,2,,,"Однопредметные наборы"))&gt;=Параметры!$A$2,Таблицы!Q56,"")</f>
        <v>Терафлю</v>
      </c>
      <c r="E55" s="5" t="e">
        <f ca="1">SUMPRODUCT(INDIRECT(ADDRESS(2,MATCH(A55,'Нормализованная таблица'!$B$1:$K$1)+1,,,"Нормализованная таблица")):INDIRECT(ADDRESS(31,MATCH(A55,'Нормализованная таблица'!$B$1:$K$1)+1,,,"Нормализованная таблица")),INDIRECT(ADDRESS(2,MATCH(B55,'Нормализованная таблица'!$B$1:$K$1)+1,,,"Нормализованная таблица")):INDIRECT(ADDRESS(31,MATCH(B55,'Нормализованная таблица'!$B$1:$K$1)+1,,,"Нормализованная таблица")),INDIRECT(ADDRESS(2,MATCH(C55,'Нормализованная таблица'!$B$1:$K$1)+1,,,"Нормализованная таблица")):INDIRECT(ADDRESS(31,MATCH(C55,'Нормализованная таблица'!$B$1:$K$1)+1,,,"Нормализованная таблица")),INDIRECT(ADDRESS(2,MATCH(D55,'Нормализованная таблица'!$B$1:$K$1)+1,,,"Нормализованная таблица")):INDIRECT(ADDRESS(31,MATCH(D55,'Нормализованная таблица'!$B$1:$K$1)+1,,,"Нормализованная таблица")))</f>
        <v>#N/A</v>
      </c>
    </row>
    <row r="56" spans="1:5" x14ac:dyDescent="0.3">
      <c r="A56" t="str">
        <f ca="1">IF(INDIRECT(ADDRESS(Таблицы!$R57-1,4,,,"Трёхпредметные наборы"))&gt;=Параметры!$A$2,Таблицы!N57,"")</f>
        <v>Анальгин</v>
      </c>
      <c r="B56" t="str">
        <f ca="1">IF(INDIRECT(ADDRESS(Таблицы!$R57-1,4,,,"Трёхпредметные наборы"))&gt;=Параметры!$A$2,Таблицы!O57,"")</f>
        <v>Влажные салфетки</v>
      </c>
      <c r="C56" t="str">
        <f ca="1">IF(INDIRECT(ADDRESS(Таблицы!$R57-1,4,,,"Трёхпредметные наборы"))&gt;=Параметры!$A$2,Таблицы!P57,"")</f>
        <v>Контрактубекс</v>
      </c>
      <c r="D56" t="str">
        <f ca="1">IF(INDIRECT(ADDRESS(MATCH(Таблицы!Q57,'Однопредметные наборы'!$A$2:$A$11)+1,2,,,"Однопредметные наборы"))&gt;=Параметры!$A$2,Таблицы!Q57,"")</f>
        <v>Корвалол</v>
      </c>
      <c r="E56" s="5">
        <f ca="1">SUMPRODUCT(INDIRECT(ADDRESS(2,MATCH(A56,'Нормализованная таблица'!$B$1:$K$1)+1,,,"Нормализованная таблица")):INDIRECT(ADDRESS(31,MATCH(A56,'Нормализованная таблица'!$B$1:$K$1)+1,,,"Нормализованная таблица")),INDIRECT(ADDRESS(2,MATCH(B56,'Нормализованная таблица'!$B$1:$K$1)+1,,,"Нормализованная таблица")):INDIRECT(ADDRESS(31,MATCH(B56,'Нормализованная таблица'!$B$1:$K$1)+1,,,"Нормализованная таблица")),INDIRECT(ADDRESS(2,MATCH(C56,'Нормализованная таблица'!$B$1:$K$1)+1,,,"Нормализованная таблица")):INDIRECT(ADDRESS(31,MATCH(C56,'Нормализованная таблица'!$B$1:$K$1)+1,,,"Нормализованная таблица")),INDIRECT(ADDRESS(2,MATCH(D56,'Нормализованная таблица'!$B$1:$K$1)+1,,,"Нормализованная таблица")):INDIRECT(ADDRESS(31,MATCH(D56,'Нормализованная таблица'!$B$1:$K$1)+1,,,"Нормализованная таблица")))</f>
        <v>3</v>
      </c>
    </row>
    <row r="57" spans="1:5" hidden="1" x14ac:dyDescent="0.3">
      <c r="A57" t="str">
        <f ca="1">IF(INDIRECT(ADDRESS(Таблицы!$R58-1,4,,,"Трёхпредметные наборы"))&gt;=Параметры!$A$2,Таблицы!N58,"")</f>
        <v>Анальгин</v>
      </c>
      <c r="B57" t="str">
        <f ca="1">IF(INDIRECT(ADDRESS(Таблицы!$R58-1,4,,,"Трёхпредметные наборы"))&gt;=Параметры!$A$2,Таблицы!O58,"")</f>
        <v>Влажные салфетки</v>
      </c>
      <c r="C57" t="str">
        <f ca="1">IF(INDIRECT(ADDRESS(Таблицы!$R58-1,4,,,"Трёхпредметные наборы"))&gt;=Параметры!$A$2,Таблицы!P58,"")</f>
        <v>Контрактубекс</v>
      </c>
      <c r="D57" t="str">
        <f ca="1">IF(INDIRECT(ADDRESS(MATCH(Таблицы!Q58,'Однопредметные наборы'!$A$2:$A$11)+1,2,,,"Однопредметные наборы"))&gt;=Параметры!$A$2,Таблицы!Q58,"")</f>
        <v/>
      </c>
      <c r="E57" s="5" t="e">
        <f ca="1">SUMPRODUCT(INDIRECT(ADDRESS(2,MATCH(A57,'Нормализованная таблица'!$B$1:$K$1)+1,,,"Нормализованная таблица")):INDIRECT(ADDRESS(31,MATCH(A57,'Нормализованная таблица'!$B$1:$K$1)+1,,,"Нормализованная таблица")),INDIRECT(ADDRESS(2,MATCH(B57,'Нормализованная таблица'!$B$1:$K$1)+1,,,"Нормализованная таблица")):INDIRECT(ADDRESS(31,MATCH(B57,'Нормализованная таблица'!$B$1:$K$1)+1,,,"Нормализованная таблица")),INDIRECT(ADDRESS(2,MATCH(C57,'Нормализованная таблица'!$B$1:$K$1)+1,,,"Нормализованная таблица")):INDIRECT(ADDRESS(31,MATCH(C57,'Нормализованная таблица'!$B$1:$K$1)+1,,,"Нормализованная таблица")),INDIRECT(ADDRESS(2,MATCH(D57,'Нормализованная таблица'!$B$1:$K$1)+1,,,"Нормализованная таблица")):INDIRECT(ADDRESS(31,MATCH(D57,'Нормализованная таблица'!$B$1:$K$1)+1,,,"Нормализованная таблица")))</f>
        <v>#N/A</v>
      </c>
    </row>
    <row r="58" spans="1:5" hidden="1" x14ac:dyDescent="0.3">
      <c r="A58" t="str">
        <f ca="1">IF(INDIRECT(ADDRESS(Таблицы!$R59-1,4,,,"Трёхпредметные наборы"))&gt;=Параметры!$A$2,Таблицы!N59,"")</f>
        <v>Анальгин</v>
      </c>
      <c r="B58" t="str">
        <f ca="1">IF(INDIRECT(ADDRESS(Таблицы!$R59-1,4,,,"Трёхпредметные наборы"))&gt;=Параметры!$A$2,Таблицы!O59,"")</f>
        <v>Влажные салфетки</v>
      </c>
      <c r="C58" t="str">
        <f ca="1">IF(INDIRECT(ADDRESS(Таблицы!$R59-1,4,,,"Трёхпредметные наборы"))&gt;=Параметры!$A$2,Таблицы!P59,"")</f>
        <v>Контрактубекс</v>
      </c>
      <c r="D58" t="str">
        <f ca="1">IF(INDIRECT(ADDRESS(MATCH(Таблицы!Q59,'Однопредметные наборы'!$A$2:$A$11)+1,2,,,"Однопредметные наборы"))&gt;=Параметры!$A$2,Таблицы!Q59,"")</f>
        <v/>
      </c>
      <c r="E58" s="5" t="e">
        <f ca="1">SUMPRODUCT(INDIRECT(ADDRESS(2,MATCH(A58,'Нормализованная таблица'!$B$1:$K$1)+1,,,"Нормализованная таблица")):INDIRECT(ADDRESS(31,MATCH(A58,'Нормализованная таблица'!$B$1:$K$1)+1,,,"Нормализованная таблица")),INDIRECT(ADDRESS(2,MATCH(B58,'Нормализованная таблица'!$B$1:$K$1)+1,,,"Нормализованная таблица")):INDIRECT(ADDRESS(31,MATCH(B58,'Нормализованная таблица'!$B$1:$K$1)+1,,,"Нормализованная таблица")),INDIRECT(ADDRESS(2,MATCH(C58,'Нормализованная таблица'!$B$1:$K$1)+1,,,"Нормализованная таблица")):INDIRECT(ADDRESS(31,MATCH(C58,'Нормализованная таблица'!$B$1:$K$1)+1,,,"Нормализованная таблица")),INDIRECT(ADDRESS(2,MATCH(D58,'Нормализованная таблица'!$B$1:$K$1)+1,,,"Нормализованная таблица")):INDIRECT(ADDRESS(31,MATCH(D58,'Нормализованная таблица'!$B$1:$K$1)+1,,,"Нормализованная таблица")))</f>
        <v>#N/A</v>
      </c>
    </row>
    <row r="59" spans="1:5" x14ac:dyDescent="0.3">
      <c r="A59" t="str">
        <f ca="1">IF(INDIRECT(ADDRESS(Таблицы!$R60-1,4,,,"Трёхпредметные наборы"))&gt;=Параметры!$A$2,Таблицы!N60,"")</f>
        <v>Анальгин</v>
      </c>
      <c r="B59" t="str">
        <f ca="1">IF(INDIRECT(ADDRESS(Таблицы!$R60-1,4,,,"Трёхпредметные наборы"))&gt;=Параметры!$A$2,Таблицы!O60,"")</f>
        <v>Влажные салфетки</v>
      </c>
      <c r="C59" t="str">
        <f ca="1">IF(INDIRECT(ADDRESS(Таблицы!$R60-1,4,,,"Трёхпредметные наборы"))&gt;=Параметры!$A$2,Таблицы!P60,"")</f>
        <v>Контрактубекс</v>
      </c>
      <c r="D59" t="str">
        <f ca="1">IF(INDIRECT(ADDRESS(MATCH(Таблицы!Q60,'Однопредметные наборы'!$A$2:$A$11)+1,2,,,"Однопредметные наборы"))&gt;=Параметры!$A$2,Таблицы!Q60,"")</f>
        <v>Терафлю</v>
      </c>
      <c r="E59" s="5">
        <f ca="1">SUMPRODUCT(INDIRECT(ADDRESS(2,MATCH(A59,'Нормализованная таблица'!$B$1:$K$1)+1,,,"Нормализованная таблица")):INDIRECT(ADDRESS(31,MATCH(A59,'Нормализованная таблица'!$B$1:$K$1)+1,,,"Нормализованная таблица")),INDIRECT(ADDRESS(2,MATCH(B59,'Нормализованная таблица'!$B$1:$K$1)+1,,,"Нормализованная таблица")):INDIRECT(ADDRESS(31,MATCH(B59,'Нормализованная таблица'!$B$1:$K$1)+1,,,"Нормализованная таблица")),INDIRECT(ADDRESS(2,MATCH(C59,'Нормализованная таблица'!$B$1:$K$1)+1,,,"Нормализованная таблица")):INDIRECT(ADDRESS(31,MATCH(C59,'Нормализованная таблица'!$B$1:$K$1)+1,,,"Нормализованная таблица")),INDIRECT(ADDRESS(2,MATCH(D59,'Нормализованная таблица'!$B$1:$K$1)+1,,,"Нормализованная таблица")):INDIRECT(ADDRESS(31,MATCH(D59,'Нормализованная таблица'!$B$1:$K$1)+1,,,"Нормализованная таблица")))</f>
        <v>2</v>
      </c>
    </row>
    <row r="60" spans="1:5" hidden="1" x14ac:dyDescent="0.3">
      <c r="A60" t="str">
        <f ca="1">IF(INDIRECT(ADDRESS(Таблицы!$R61-1,4,,,"Трёхпредметные наборы"))&gt;=Параметры!$A$2,Таблицы!N61,"")</f>
        <v/>
      </c>
      <c r="B60" t="str">
        <f ca="1">IF(INDIRECT(ADDRESS(Таблицы!$R61-1,4,,,"Трёхпредметные наборы"))&gt;=Параметры!$A$2,Таблицы!O61,"")</f>
        <v/>
      </c>
      <c r="C60" t="str">
        <f ca="1">IF(INDIRECT(ADDRESS(Таблицы!$R61-1,4,,,"Трёхпредметные наборы"))&gt;=Параметры!$A$2,Таблицы!P61,"")</f>
        <v/>
      </c>
      <c r="D60" t="str">
        <f ca="1">IF(INDIRECT(ADDRESS(MATCH(Таблицы!Q61,'Однопредметные наборы'!$A$2:$A$11)+1,2,,,"Однопредметные наборы"))&gt;=Параметры!$A$2,Таблицы!Q61,"")</f>
        <v/>
      </c>
      <c r="E60" s="5" t="e">
        <f ca="1">SUMPRODUCT(INDIRECT(ADDRESS(2,MATCH(A60,'Нормализованная таблица'!$B$1:$K$1)+1,,,"Нормализованная таблица")):INDIRECT(ADDRESS(31,MATCH(A60,'Нормализованная таблица'!$B$1:$K$1)+1,,,"Нормализованная таблица")),INDIRECT(ADDRESS(2,MATCH(B60,'Нормализованная таблица'!$B$1:$K$1)+1,,,"Нормализованная таблица")):INDIRECT(ADDRESS(31,MATCH(B60,'Нормализованная таблица'!$B$1:$K$1)+1,,,"Нормализованная таблица")),INDIRECT(ADDRESS(2,MATCH(C60,'Нормализованная таблица'!$B$1:$K$1)+1,,,"Нормализованная таблица")):INDIRECT(ADDRESS(31,MATCH(C60,'Нормализованная таблица'!$B$1:$K$1)+1,,,"Нормализованная таблица")),INDIRECT(ADDRESS(2,MATCH(D60,'Нормализованная таблица'!$B$1:$K$1)+1,,,"Нормализованная таблица")):INDIRECT(ADDRESS(31,MATCH(D60,'Нормализованная таблица'!$B$1:$K$1)+1,,,"Нормализованная таблица")))</f>
        <v>#N/A</v>
      </c>
    </row>
    <row r="61" spans="1:5" hidden="1" x14ac:dyDescent="0.3">
      <c r="A61" t="str">
        <f ca="1">IF(INDIRECT(ADDRESS(Таблицы!$R62-1,4,,,"Трёхпредметные наборы"))&gt;=Параметры!$A$2,Таблицы!N62,"")</f>
        <v/>
      </c>
      <c r="B61" t="str">
        <f ca="1">IF(INDIRECT(ADDRESS(Таблицы!$R62-1,4,,,"Трёхпредметные наборы"))&gt;=Параметры!$A$2,Таблицы!O62,"")</f>
        <v/>
      </c>
      <c r="C61" t="str">
        <f ca="1">IF(INDIRECT(ADDRESS(Таблицы!$R62-1,4,,,"Трёхпредметные наборы"))&gt;=Параметры!$A$2,Таблицы!P62,"")</f>
        <v/>
      </c>
      <c r="D61" t="str">
        <f ca="1">IF(INDIRECT(ADDRESS(MATCH(Таблицы!Q62,'Однопредметные наборы'!$A$2:$A$11)+1,2,,,"Однопредметные наборы"))&gt;=Параметры!$A$2,Таблицы!Q62,"")</f>
        <v/>
      </c>
      <c r="E61" s="5" t="e">
        <f ca="1">SUMPRODUCT(INDIRECT(ADDRESS(2,MATCH(A61,'Нормализованная таблица'!$B$1:$K$1)+1,,,"Нормализованная таблица")):INDIRECT(ADDRESS(31,MATCH(A61,'Нормализованная таблица'!$B$1:$K$1)+1,,,"Нормализованная таблица")),INDIRECT(ADDRESS(2,MATCH(B61,'Нормализованная таблица'!$B$1:$K$1)+1,,,"Нормализованная таблица")):INDIRECT(ADDRESS(31,MATCH(B61,'Нормализованная таблица'!$B$1:$K$1)+1,,,"Нормализованная таблица")),INDIRECT(ADDRESS(2,MATCH(C61,'Нормализованная таблица'!$B$1:$K$1)+1,,,"Нормализованная таблица")):INDIRECT(ADDRESS(31,MATCH(C61,'Нормализованная таблица'!$B$1:$K$1)+1,,,"Нормализованная таблица")),INDIRECT(ADDRESS(2,MATCH(D61,'Нормализованная таблица'!$B$1:$K$1)+1,,,"Нормализованная таблица")):INDIRECT(ADDRESS(31,MATCH(D61,'Нормализованная таблица'!$B$1:$K$1)+1,,,"Нормализованная таблица")))</f>
        <v>#N/A</v>
      </c>
    </row>
    <row r="62" spans="1:5" hidden="1" x14ac:dyDescent="0.3">
      <c r="A62" t="str">
        <f ca="1">IF(INDIRECT(ADDRESS(Таблицы!$R63-1,4,,,"Трёхпредметные наборы"))&gt;=Параметры!$A$2,Таблицы!N63,"")</f>
        <v/>
      </c>
      <c r="B62" t="str">
        <f ca="1">IF(INDIRECT(ADDRESS(Таблицы!$R63-1,4,,,"Трёхпредметные наборы"))&gt;=Параметры!$A$2,Таблицы!O63,"")</f>
        <v/>
      </c>
      <c r="C62" t="str">
        <f ca="1">IF(INDIRECT(ADDRESS(Таблицы!$R63-1,4,,,"Трёхпредметные наборы"))&gt;=Параметры!$A$2,Таблицы!P63,"")</f>
        <v/>
      </c>
      <c r="D62" t="str">
        <f ca="1">IF(INDIRECT(ADDRESS(MATCH(Таблицы!Q63,'Однопредметные наборы'!$A$2:$A$11)+1,2,,,"Однопредметные наборы"))&gt;=Параметры!$A$2,Таблицы!Q63,"")</f>
        <v>Терафлю</v>
      </c>
      <c r="E62" s="5" t="e">
        <f ca="1">SUMPRODUCT(INDIRECT(ADDRESS(2,MATCH(A62,'Нормализованная таблица'!$B$1:$K$1)+1,,,"Нормализованная таблица")):INDIRECT(ADDRESS(31,MATCH(A62,'Нормализованная таблица'!$B$1:$K$1)+1,,,"Нормализованная таблица")),INDIRECT(ADDRESS(2,MATCH(B62,'Нормализованная таблица'!$B$1:$K$1)+1,,,"Нормализованная таблица")):INDIRECT(ADDRESS(31,MATCH(B62,'Нормализованная таблица'!$B$1:$K$1)+1,,,"Нормализованная таблица")),INDIRECT(ADDRESS(2,MATCH(C62,'Нормализованная таблица'!$B$1:$K$1)+1,,,"Нормализованная таблица")):INDIRECT(ADDRESS(31,MATCH(C62,'Нормализованная таблица'!$B$1:$K$1)+1,,,"Нормализованная таблица")),INDIRECT(ADDRESS(2,MATCH(D62,'Нормализованная таблица'!$B$1:$K$1)+1,,,"Нормализованная таблица")):INDIRECT(ADDRESS(31,MATCH(D62,'Нормализованная таблица'!$B$1:$K$1)+1,,,"Нормализованная таблица")))</f>
        <v>#N/A</v>
      </c>
    </row>
    <row r="63" spans="1:5" hidden="1" x14ac:dyDescent="0.3">
      <c r="A63" t="e">
        <f ca="1">IF(INDIRECT(ADDRESS(Таблицы!$R64-1,4,,,"Трёхпредметные наборы"))&gt;=Параметры!$A$2,Таблицы!N64,"")</f>
        <v>#N/A</v>
      </c>
      <c r="B63" t="e">
        <f ca="1">IF(INDIRECT(ADDRESS(Таблицы!$R64-1,4,,,"Трёхпредметные наборы"))&gt;=Параметры!$A$2,Таблицы!O64,"")</f>
        <v>#N/A</v>
      </c>
      <c r="C63" t="e">
        <f ca="1">IF(INDIRECT(ADDRESS(Таблицы!$R64-1,4,,,"Трёхпредметные наборы"))&gt;=Параметры!$A$2,Таблицы!P64,"")</f>
        <v>#N/A</v>
      </c>
      <c r="D63" t="str">
        <f ca="1">IF(INDIRECT(ADDRESS(MATCH(Таблицы!Q64,'Однопредметные наборы'!$A$2:$A$11)+1,2,,,"Однопредметные наборы"))&gt;=Параметры!$A$2,Таблицы!Q64,"")</f>
        <v/>
      </c>
      <c r="E63" s="5" t="e">
        <f ca="1">SUMPRODUCT(INDIRECT(ADDRESS(2,MATCH(A63,'Нормализованная таблица'!$B$1:$K$1)+1,,,"Нормализованная таблица")):INDIRECT(ADDRESS(31,MATCH(A63,'Нормализованная таблица'!$B$1:$K$1)+1,,,"Нормализованная таблица")),INDIRECT(ADDRESS(2,MATCH(B63,'Нормализованная таблица'!$B$1:$K$1)+1,,,"Нормализованная таблица")):INDIRECT(ADDRESS(31,MATCH(B63,'Нормализованная таблица'!$B$1:$K$1)+1,,,"Нормализованная таблица")),INDIRECT(ADDRESS(2,MATCH(C63,'Нормализованная таблица'!$B$1:$K$1)+1,,,"Нормализованная таблица")):INDIRECT(ADDRESS(31,MATCH(C63,'Нормализованная таблица'!$B$1:$K$1)+1,,,"Нормализованная таблица")),INDIRECT(ADDRESS(2,MATCH(D63,'Нормализованная таблица'!$B$1:$K$1)+1,,,"Нормализованная таблица")):INDIRECT(ADDRESS(31,MATCH(D63,'Нормализованная таблица'!$B$1:$K$1)+1,,,"Нормализованная таблица")))</f>
        <v>#N/A</v>
      </c>
    </row>
    <row r="64" spans="1:5" hidden="1" x14ac:dyDescent="0.3">
      <c r="A64" t="e">
        <f ca="1">IF(INDIRECT(ADDRESS(Таблицы!$R65-1,4,,,"Трёхпредметные наборы"))&gt;=Параметры!$A$2,Таблицы!N65,"")</f>
        <v>#N/A</v>
      </c>
      <c r="B64" t="e">
        <f ca="1">IF(INDIRECT(ADDRESS(Таблицы!$R65-1,4,,,"Трёхпредметные наборы"))&gt;=Параметры!$A$2,Таблицы!O65,"")</f>
        <v>#N/A</v>
      </c>
      <c r="C64" t="e">
        <f ca="1">IF(INDIRECT(ADDRESS(Таблицы!$R65-1,4,,,"Трёхпредметные наборы"))&gt;=Параметры!$A$2,Таблицы!P65,"")</f>
        <v>#N/A</v>
      </c>
      <c r="D64" t="str">
        <f ca="1">IF(INDIRECT(ADDRESS(MATCH(Таблицы!Q65,'Однопредметные наборы'!$A$2:$A$11)+1,2,,,"Однопредметные наборы"))&gt;=Параметры!$A$2,Таблицы!Q65,"")</f>
        <v>Терафлю</v>
      </c>
      <c r="E64" s="5" t="e">
        <f ca="1">SUMPRODUCT(INDIRECT(ADDRESS(2,MATCH(A64,'Нормализованная таблица'!$B$1:$K$1)+1,,,"Нормализованная таблица")):INDIRECT(ADDRESS(31,MATCH(A64,'Нормализованная таблица'!$B$1:$K$1)+1,,,"Нормализованная таблица")),INDIRECT(ADDRESS(2,MATCH(B64,'Нормализованная таблица'!$B$1:$K$1)+1,,,"Нормализованная таблица")):INDIRECT(ADDRESS(31,MATCH(B64,'Нормализованная таблица'!$B$1:$K$1)+1,,,"Нормализованная таблица")),INDIRECT(ADDRESS(2,MATCH(C64,'Нормализованная таблица'!$B$1:$K$1)+1,,,"Нормализованная таблица")):INDIRECT(ADDRESS(31,MATCH(C64,'Нормализованная таблица'!$B$1:$K$1)+1,,,"Нормализованная таблица")),INDIRECT(ADDRESS(2,MATCH(D64,'Нормализованная таблица'!$B$1:$K$1)+1,,,"Нормализованная таблица")):INDIRECT(ADDRESS(31,MATCH(D64,'Нормализованная таблица'!$B$1:$K$1)+1,,,"Нормализованная таблица")))</f>
        <v>#N/A</v>
      </c>
    </row>
    <row r="65" spans="1:5" hidden="1" x14ac:dyDescent="0.3">
      <c r="A65" t="e">
        <f ca="1">IF(INDIRECT(ADDRESS(Таблицы!$R66-1,4,,,"Трёхпредметные наборы"))&gt;=Параметры!$A$2,Таблицы!N66,"")</f>
        <v>#N/A</v>
      </c>
      <c r="B65" t="e">
        <f ca="1">IF(INDIRECT(ADDRESS(Таблицы!$R66-1,4,,,"Трёхпредметные наборы"))&gt;=Параметры!$A$2,Таблицы!O66,"")</f>
        <v>#N/A</v>
      </c>
      <c r="C65" t="e">
        <f ca="1">IF(INDIRECT(ADDRESS(Таблицы!$R66-1,4,,,"Трёхпредметные наборы"))&gt;=Параметры!$A$2,Таблицы!P66,"")</f>
        <v>#N/A</v>
      </c>
      <c r="D65" t="str">
        <f ca="1">IF(INDIRECT(ADDRESS(MATCH(Таблицы!Q66,'Однопредметные наборы'!$A$2:$A$11)+1,2,,,"Однопредметные наборы"))&gt;=Параметры!$A$2,Таблицы!Q66,"")</f>
        <v>Терафлю</v>
      </c>
      <c r="E65" s="5" t="e">
        <f ca="1">SUMPRODUCT(INDIRECT(ADDRESS(2,MATCH(A65,'Нормализованная таблица'!$B$1:$K$1)+1,,,"Нормализованная таблица")):INDIRECT(ADDRESS(31,MATCH(A65,'Нормализованная таблица'!$B$1:$K$1)+1,,,"Нормализованная таблица")),INDIRECT(ADDRESS(2,MATCH(B65,'Нормализованная таблица'!$B$1:$K$1)+1,,,"Нормализованная таблица")):INDIRECT(ADDRESS(31,MATCH(B65,'Нормализованная таблица'!$B$1:$K$1)+1,,,"Нормализованная таблица")),INDIRECT(ADDRESS(2,MATCH(C65,'Нормализованная таблица'!$B$1:$K$1)+1,,,"Нормализованная таблица")):INDIRECT(ADDRESS(31,MATCH(C65,'Нормализованная таблица'!$B$1:$K$1)+1,,,"Нормализованная таблица")),INDIRECT(ADDRESS(2,MATCH(D65,'Нормализованная таблица'!$B$1:$K$1)+1,,,"Нормализованная таблица")):INDIRECT(ADDRESS(31,MATCH(D65,'Нормализованная таблица'!$B$1:$K$1)+1,,,"Нормализованная таблица")))</f>
        <v>#N/A</v>
      </c>
    </row>
    <row r="66" spans="1:5" hidden="1" x14ac:dyDescent="0.3">
      <c r="A66" t="e">
        <f ca="1">IF(INDIRECT(ADDRESS(Таблицы!$R67-1,4,,,"Трёхпредметные наборы"))&gt;=Параметры!$A$2,Таблицы!N67,"")</f>
        <v>#N/A</v>
      </c>
      <c r="B66" t="e">
        <f ca="1">IF(INDIRECT(ADDRESS(Таблицы!$R67-1,4,,,"Трёхпредметные наборы"))&gt;=Параметры!$A$2,Таблицы!O67,"")</f>
        <v>#N/A</v>
      </c>
      <c r="C66" t="e">
        <f ca="1">IF(INDIRECT(ADDRESS(Таблицы!$R67-1,4,,,"Трёхпредметные наборы"))&gt;=Параметры!$A$2,Таблицы!P67,"")</f>
        <v>#N/A</v>
      </c>
      <c r="D66" t="str">
        <f ca="1">IF(INDIRECT(ADDRESS(MATCH(Таблицы!Q67,'Однопредметные наборы'!$A$2:$A$11)+1,2,,,"Однопредметные наборы"))&gt;=Параметры!$A$2,Таблицы!Q67,"")</f>
        <v>Корвалол</v>
      </c>
      <c r="E66" s="5" t="e">
        <f ca="1">SUMPRODUCT(INDIRECT(ADDRESS(2,MATCH(A66,'Нормализованная таблица'!$B$1:$K$1)+1,,,"Нормализованная таблица")):INDIRECT(ADDRESS(31,MATCH(A66,'Нормализованная таблица'!$B$1:$K$1)+1,,,"Нормализованная таблица")),INDIRECT(ADDRESS(2,MATCH(B66,'Нормализованная таблица'!$B$1:$K$1)+1,,,"Нормализованная таблица")):INDIRECT(ADDRESS(31,MATCH(B66,'Нормализованная таблица'!$B$1:$K$1)+1,,,"Нормализованная таблица")),INDIRECT(ADDRESS(2,MATCH(C66,'Нормализованная таблица'!$B$1:$K$1)+1,,,"Нормализованная таблица")):INDIRECT(ADDRESS(31,MATCH(C66,'Нормализованная таблица'!$B$1:$K$1)+1,,,"Нормализованная таблица")),INDIRECT(ADDRESS(2,MATCH(D66,'Нормализованная таблица'!$B$1:$K$1)+1,,,"Нормализованная таблица")):INDIRECT(ADDRESS(31,MATCH(D66,'Нормализованная таблица'!$B$1:$K$1)+1,,,"Нормализованная таблица")))</f>
        <v>#N/A</v>
      </c>
    </row>
    <row r="67" spans="1:5" hidden="1" x14ac:dyDescent="0.3">
      <c r="A67" t="e">
        <f ca="1">IF(INDIRECT(ADDRESS(Таблицы!$R68-1,4,,,"Трёхпредметные наборы"))&gt;=Параметры!$A$2,Таблицы!N68,"")</f>
        <v>#N/A</v>
      </c>
      <c r="B67" t="e">
        <f ca="1">IF(INDIRECT(ADDRESS(Таблицы!$R68-1,4,,,"Трёхпредметные наборы"))&gt;=Параметры!$A$2,Таблицы!O68,"")</f>
        <v>#N/A</v>
      </c>
      <c r="C67" t="e">
        <f ca="1">IF(INDIRECT(ADDRESS(Таблицы!$R68-1,4,,,"Трёхпредметные наборы"))&gt;=Параметры!$A$2,Таблицы!P68,"")</f>
        <v>#N/A</v>
      </c>
      <c r="D67" t="str">
        <f ca="1">IF(INDIRECT(ADDRESS(MATCH(Таблицы!Q68,'Однопредметные наборы'!$A$2:$A$11)+1,2,,,"Однопредметные наборы"))&gt;=Параметры!$A$2,Таблицы!Q68,"")</f>
        <v/>
      </c>
      <c r="E67" s="5" t="e">
        <f ca="1">SUMPRODUCT(INDIRECT(ADDRESS(2,MATCH(A67,'Нормализованная таблица'!$B$1:$K$1)+1,,,"Нормализованная таблица")):INDIRECT(ADDRESS(31,MATCH(A67,'Нормализованная таблица'!$B$1:$K$1)+1,,,"Нормализованная таблица")),INDIRECT(ADDRESS(2,MATCH(B67,'Нормализованная таблица'!$B$1:$K$1)+1,,,"Нормализованная таблица")):INDIRECT(ADDRESS(31,MATCH(B67,'Нормализованная таблица'!$B$1:$K$1)+1,,,"Нормализованная таблица")),INDIRECT(ADDRESS(2,MATCH(C67,'Нормализованная таблица'!$B$1:$K$1)+1,,,"Нормализованная таблица")):INDIRECT(ADDRESS(31,MATCH(C67,'Нормализованная таблица'!$B$1:$K$1)+1,,,"Нормализованная таблица")),INDIRECT(ADDRESS(2,MATCH(D67,'Нормализованная таблица'!$B$1:$K$1)+1,,,"Нормализованная таблица")):INDIRECT(ADDRESS(31,MATCH(D67,'Нормализованная таблица'!$B$1:$K$1)+1,,,"Нормализованная таблица")))</f>
        <v>#N/A</v>
      </c>
    </row>
    <row r="68" spans="1:5" hidden="1" x14ac:dyDescent="0.3">
      <c r="A68" t="e">
        <f ca="1">IF(INDIRECT(ADDRESS(Таблицы!$R69-1,4,,,"Трёхпредметные наборы"))&gt;=Параметры!$A$2,Таблицы!N69,"")</f>
        <v>#N/A</v>
      </c>
      <c r="B68" t="e">
        <f ca="1">IF(INDIRECT(ADDRESS(Таблицы!$R69-1,4,,,"Трёхпредметные наборы"))&gt;=Параметры!$A$2,Таблицы!O69,"")</f>
        <v>#N/A</v>
      </c>
      <c r="C68" t="e">
        <f ca="1">IF(INDIRECT(ADDRESS(Таблицы!$R69-1,4,,,"Трёхпредметные наборы"))&gt;=Параметры!$A$2,Таблицы!P69,"")</f>
        <v>#N/A</v>
      </c>
      <c r="D68" t="str">
        <f ca="1">IF(INDIRECT(ADDRESS(MATCH(Таблицы!Q69,'Однопредметные наборы'!$A$2:$A$11)+1,2,,,"Однопредметные наборы"))&gt;=Параметры!$A$2,Таблицы!Q69,"")</f>
        <v/>
      </c>
      <c r="E68" s="5" t="e">
        <f ca="1">SUMPRODUCT(INDIRECT(ADDRESS(2,MATCH(A68,'Нормализованная таблица'!$B$1:$K$1)+1,,,"Нормализованная таблица")):INDIRECT(ADDRESS(31,MATCH(A68,'Нормализованная таблица'!$B$1:$K$1)+1,,,"Нормализованная таблица")),INDIRECT(ADDRESS(2,MATCH(B68,'Нормализованная таблица'!$B$1:$K$1)+1,,,"Нормализованная таблица")):INDIRECT(ADDRESS(31,MATCH(B68,'Нормализованная таблица'!$B$1:$K$1)+1,,,"Нормализованная таблица")),INDIRECT(ADDRESS(2,MATCH(C68,'Нормализованная таблица'!$B$1:$K$1)+1,,,"Нормализованная таблица")):INDIRECT(ADDRESS(31,MATCH(C68,'Нормализованная таблица'!$B$1:$K$1)+1,,,"Нормализованная таблица")),INDIRECT(ADDRESS(2,MATCH(D68,'Нормализованная таблица'!$B$1:$K$1)+1,,,"Нормализованная таблица")):INDIRECT(ADDRESS(31,MATCH(D68,'Нормализованная таблица'!$B$1:$K$1)+1,,,"Нормализованная таблица")))</f>
        <v>#N/A</v>
      </c>
    </row>
    <row r="69" spans="1:5" hidden="1" x14ac:dyDescent="0.3">
      <c r="A69" t="e">
        <f ca="1">IF(INDIRECT(ADDRESS(Таблицы!$R70-1,4,,,"Трёхпредметные наборы"))&gt;=Параметры!$A$2,Таблицы!N70,"")</f>
        <v>#N/A</v>
      </c>
      <c r="B69" t="e">
        <f ca="1">IF(INDIRECT(ADDRESS(Таблицы!$R70-1,4,,,"Трёхпредметные наборы"))&gt;=Параметры!$A$2,Таблицы!O70,"")</f>
        <v>#N/A</v>
      </c>
      <c r="C69" t="e">
        <f ca="1">IF(INDIRECT(ADDRESS(Таблицы!$R70-1,4,,,"Трёхпредметные наборы"))&gt;=Параметры!$A$2,Таблицы!P70,"")</f>
        <v>#N/A</v>
      </c>
      <c r="D69" t="str">
        <f ca="1">IF(INDIRECT(ADDRESS(MATCH(Таблицы!Q70,'Однопредметные наборы'!$A$2:$A$11)+1,2,,,"Однопредметные наборы"))&gt;=Параметры!$A$2,Таблицы!Q70,"")</f>
        <v>Терафлю</v>
      </c>
      <c r="E69" s="5" t="e">
        <f ca="1">SUMPRODUCT(INDIRECT(ADDRESS(2,MATCH(A69,'Нормализованная таблица'!$B$1:$K$1)+1,,,"Нормализованная таблица")):INDIRECT(ADDRESS(31,MATCH(A69,'Нормализованная таблица'!$B$1:$K$1)+1,,,"Нормализованная таблица")),INDIRECT(ADDRESS(2,MATCH(B69,'Нормализованная таблица'!$B$1:$K$1)+1,,,"Нормализованная таблица")):INDIRECT(ADDRESS(31,MATCH(B69,'Нормализованная таблица'!$B$1:$K$1)+1,,,"Нормализованная таблица")),INDIRECT(ADDRESS(2,MATCH(C69,'Нормализованная таблица'!$B$1:$K$1)+1,,,"Нормализованная таблица")):INDIRECT(ADDRESS(31,MATCH(C69,'Нормализованная таблица'!$B$1:$K$1)+1,,,"Нормализованная таблица")),INDIRECT(ADDRESS(2,MATCH(D69,'Нормализованная таблица'!$B$1:$K$1)+1,,,"Нормализованная таблица")):INDIRECT(ADDRESS(31,MATCH(D69,'Нормализованная таблица'!$B$1:$K$1)+1,,,"Нормализованная таблица")))</f>
        <v>#N/A</v>
      </c>
    </row>
    <row r="70" spans="1:5" hidden="1" x14ac:dyDescent="0.3">
      <c r="A70" t="e">
        <f ca="1">IF(INDIRECT(ADDRESS(Таблицы!$R71-1,4,,,"Трёхпредметные наборы"))&gt;=Параметры!$A$2,Таблицы!N71,"")</f>
        <v>#N/A</v>
      </c>
      <c r="B70" t="e">
        <f ca="1">IF(INDIRECT(ADDRESS(Таблицы!$R71-1,4,,,"Трёхпредметные наборы"))&gt;=Параметры!$A$2,Таблицы!O71,"")</f>
        <v>#N/A</v>
      </c>
      <c r="C70" t="e">
        <f ca="1">IF(INDIRECT(ADDRESS(Таблицы!$R71-1,4,,,"Трёхпредметные наборы"))&gt;=Параметры!$A$2,Таблицы!P71,"")</f>
        <v>#N/A</v>
      </c>
      <c r="D70" t="str">
        <f ca="1">IF(INDIRECT(ADDRESS(MATCH(Таблицы!Q71,'Однопредметные наборы'!$A$2:$A$11)+1,2,,,"Однопредметные наборы"))&gt;=Параметры!$A$2,Таблицы!Q71,"")</f>
        <v/>
      </c>
      <c r="E70" s="5" t="e">
        <f ca="1">SUMPRODUCT(INDIRECT(ADDRESS(2,MATCH(A70,'Нормализованная таблица'!$B$1:$K$1)+1,,,"Нормализованная таблица")):INDIRECT(ADDRESS(31,MATCH(A70,'Нормализованная таблица'!$B$1:$K$1)+1,,,"Нормализованная таблица")),INDIRECT(ADDRESS(2,MATCH(B70,'Нормализованная таблица'!$B$1:$K$1)+1,,,"Нормализованная таблица")):INDIRECT(ADDRESS(31,MATCH(B70,'Нормализованная таблица'!$B$1:$K$1)+1,,,"Нормализованная таблица")),INDIRECT(ADDRESS(2,MATCH(C70,'Нормализованная таблица'!$B$1:$K$1)+1,,,"Нормализованная таблица")):INDIRECT(ADDRESS(31,MATCH(C70,'Нормализованная таблица'!$B$1:$K$1)+1,,,"Нормализованная таблица")),INDIRECT(ADDRESS(2,MATCH(D70,'Нормализованная таблица'!$B$1:$K$1)+1,,,"Нормализованная таблица")):INDIRECT(ADDRESS(31,MATCH(D70,'Нормализованная таблица'!$B$1:$K$1)+1,,,"Нормализованная таблица")))</f>
        <v>#N/A</v>
      </c>
    </row>
    <row r="71" spans="1:5" hidden="1" x14ac:dyDescent="0.3">
      <c r="A71" t="e">
        <f ca="1">IF(INDIRECT(ADDRESS(Таблицы!$R72-1,4,,,"Трёхпредметные наборы"))&gt;=Параметры!$A$2,Таблицы!N72,"")</f>
        <v>#N/A</v>
      </c>
      <c r="B71" t="e">
        <f ca="1">IF(INDIRECT(ADDRESS(Таблицы!$R72-1,4,,,"Трёхпредметные наборы"))&gt;=Параметры!$A$2,Таблицы!O72,"")</f>
        <v>#N/A</v>
      </c>
      <c r="C71" t="e">
        <f ca="1">IF(INDIRECT(ADDRESS(Таблицы!$R72-1,4,,,"Трёхпредметные наборы"))&gt;=Параметры!$A$2,Таблицы!P72,"")</f>
        <v>#N/A</v>
      </c>
      <c r="D71" t="str">
        <f ca="1">IF(INDIRECT(ADDRESS(MATCH(Таблицы!Q72,'Однопредметные наборы'!$A$2:$A$11)+1,2,,,"Однопредметные наборы"))&gt;=Параметры!$A$2,Таблицы!Q72,"")</f>
        <v/>
      </c>
      <c r="E71" s="5" t="e">
        <f ca="1">SUMPRODUCT(INDIRECT(ADDRESS(2,MATCH(A71,'Нормализованная таблица'!$B$1:$K$1)+1,,,"Нормализованная таблица")):INDIRECT(ADDRESS(31,MATCH(A71,'Нормализованная таблица'!$B$1:$K$1)+1,,,"Нормализованная таблица")),INDIRECT(ADDRESS(2,MATCH(B71,'Нормализованная таблица'!$B$1:$K$1)+1,,,"Нормализованная таблица")):INDIRECT(ADDRESS(31,MATCH(B71,'Нормализованная таблица'!$B$1:$K$1)+1,,,"Нормализованная таблица")),INDIRECT(ADDRESS(2,MATCH(C71,'Нормализованная таблица'!$B$1:$K$1)+1,,,"Нормализованная таблица")):INDIRECT(ADDRESS(31,MATCH(C71,'Нормализованная таблица'!$B$1:$K$1)+1,,,"Нормализованная таблица")),INDIRECT(ADDRESS(2,MATCH(D71,'Нормализованная таблица'!$B$1:$K$1)+1,,,"Нормализованная таблица")):INDIRECT(ADDRESS(31,MATCH(D71,'Нормализованная таблица'!$B$1:$K$1)+1,,,"Нормализованная таблица")))</f>
        <v>#N/A</v>
      </c>
    </row>
    <row r="72" spans="1:5" hidden="1" x14ac:dyDescent="0.3">
      <c r="A72" t="e">
        <f ca="1">IF(INDIRECT(ADDRESS(Таблицы!$R73-1,4,,,"Трёхпредметные наборы"))&gt;=Параметры!$A$2,Таблицы!N73,"")</f>
        <v>#N/A</v>
      </c>
      <c r="B72" t="e">
        <f ca="1">IF(INDIRECT(ADDRESS(Таблицы!$R73-1,4,,,"Трёхпредметные наборы"))&gt;=Параметры!$A$2,Таблицы!O73,"")</f>
        <v>#N/A</v>
      </c>
      <c r="C72" t="e">
        <f ca="1">IF(INDIRECT(ADDRESS(Таблицы!$R73-1,4,,,"Трёхпредметные наборы"))&gt;=Параметры!$A$2,Таблицы!P73,"")</f>
        <v>#N/A</v>
      </c>
      <c r="D72" t="str">
        <f ca="1">IF(INDIRECT(ADDRESS(MATCH(Таблицы!Q73,'Однопредметные наборы'!$A$2:$A$11)+1,2,,,"Однопредметные наборы"))&gt;=Параметры!$A$2,Таблицы!Q73,"")</f>
        <v>Терафлю</v>
      </c>
      <c r="E72" s="5" t="e">
        <f ca="1">SUMPRODUCT(INDIRECT(ADDRESS(2,MATCH(A72,'Нормализованная таблица'!$B$1:$K$1)+1,,,"Нормализованная таблица")):INDIRECT(ADDRESS(31,MATCH(A72,'Нормализованная таблица'!$B$1:$K$1)+1,,,"Нормализованная таблица")),INDIRECT(ADDRESS(2,MATCH(B72,'Нормализованная таблица'!$B$1:$K$1)+1,,,"Нормализованная таблица")):INDIRECT(ADDRESS(31,MATCH(B72,'Нормализованная таблица'!$B$1:$K$1)+1,,,"Нормализованная таблица")),INDIRECT(ADDRESS(2,MATCH(C72,'Нормализованная таблица'!$B$1:$K$1)+1,,,"Нормализованная таблица")):INDIRECT(ADDRESS(31,MATCH(C72,'Нормализованная таблица'!$B$1:$K$1)+1,,,"Нормализованная таблица")),INDIRECT(ADDRESS(2,MATCH(D72,'Нормализованная таблица'!$B$1:$K$1)+1,,,"Нормализованная таблица")):INDIRECT(ADDRESS(31,MATCH(D72,'Нормализованная таблица'!$B$1:$K$1)+1,,,"Нормализованная таблица")))</f>
        <v>#N/A</v>
      </c>
    </row>
    <row r="73" spans="1:5" hidden="1" x14ac:dyDescent="0.3">
      <c r="A73" t="e">
        <f ca="1">IF(INDIRECT(ADDRESS(Таблицы!$R74-1,4,,,"Трёхпредметные наборы"))&gt;=Параметры!$A$2,Таблицы!N74,"")</f>
        <v>#N/A</v>
      </c>
      <c r="B73" t="e">
        <f ca="1">IF(INDIRECT(ADDRESS(Таблицы!$R74-1,4,,,"Трёхпредметные наборы"))&gt;=Параметры!$A$2,Таблицы!O74,"")</f>
        <v>#N/A</v>
      </c>
      <c r="C73" t="e">
        <f ca="1">IF(INDIRECT(ADDRESS(Таблицы!$R74-1,4,,,"Трёхпредметные наборы"))&gt;=Параметры!$A$2,Таблицы!P74,"")</f>
        <v>#N/A</v>
      </c>
      <c r="D73" t="str">
        <f ca="1">IF(INDIRECT(ADDRESS(MATCH(Таблицы!Q74,'Однопредметные наборы'!$A$2:$A$11)+1,2,,,"Однопредметные наборы"))&gt;=Параметры!$A$2,Таблицы!Q74,"")</f>
        <v/>
      </c>
      <c r="E73" s="5" t="e">
        <f ca="1">SUMPRODUCT(INDIRECT(ADDRESS(2,MATCH(A73,'Нормализованная таблица'!$B$1:$K$1)+1,,,"Нормализованная таблица")):INDIRECT(ADDRESS(31,MATCH(A73,'Нормализованная таблица'!$B$1:$K$1)+1,,,"Нормализованная таблица")),INDIRECT(ADDRESS(2,MATCH(B73,'Нормализованная таблица'!$B$1:$K$1)+1,,,"Нормализованная таблица")):INDIRECT(ADDRESS(31,MATCH(B73,'Нормализованная таблица'!$B$1:$K$1)+1,,,"Нормализованная таблица")),INDIRECT(ADDRESS(2,MATCH(C73,'Нормализованная таблица'!$B$1:$K$1)+1,,,"Нормализованная таблица")):INDIRECT(ADDRESS(31,MATCH(C73,'Нормализованная таблица'!$B$1:$K$1)+1,,,"Нормализованная таблица")),INDIRECT(ADDRESS(2,MATCH(D73,'Нормализованная таблица'!$B$1:$K$1)+1,,,"Нормализованная таблица")):INDIRECT(ADDRESS(31,MATCH(D73,'Нормализованная таблица'!$B$1:$K$1)+1,,,"Нормализованная таблица")))</f>
        <v>#N/A</v>
      </c>
    </row>
    <row r="74" spans="1:5" hidden="1" x14ac:dyDescent="0.3">
      <c r="A74" t="e">
        <f ca="1">IF(INDIRECT(ADDRESS(Таблицы!$R75-1,4,,,"Трёхпредметные наборы"))&gt;=Параметры!$A$2,Таблицы!N75,"")</f>
        <v>#N/A</v>
      </c>
      <c r="B74" t="e">
        <f ca="1">IF(INDIRECT(ADDRESS(Таблицы!$R75-1,4,,,"Трёхпредметные наборы"))&gt;=Параметры!$A$2,Таблицы!O75,"")</f>
        <v>#N/A</v>
      </c>
      <c r="C74" t="e">
        <f ca="1">IF(INDIRECT(ADDRESS(Таблицы!$R75-1,4,,,"Трёхпредметные наборы"))&gt;=Параметры!$A$2,Таблицы!P75,"")</f>
        <v>#N/A</v>
      </c>
      <c r="D74" t="str">
        <f ca="1">IF(INDIRECT(ADDRESS(MATCH(Таблицы!Q75,'Однопредметные наборы'!$A$2:$A$11)+1,2,,,"Однопредметные наборы"))&gt;=Параметры!$A$2,Таблицы!Q75,"")</f>
        <v>Терафлю</v>
      </c>
      <c r="E74" s="5" t="e">
        <f ca="1">SUMPRODUCT(INDIRECT(ADDRESS(2,MATCH(A74,'Нормализованная таблица'!$B$1:$K$1)+1,,,"Нормализованная таблица")):INDIRECT(ADDRESS(31,MATCH(A74,'Нормализованная таблица'!$B$1:$K$1)+1,,,"Нормализованная таблица")),INDIRECT(ADDRESS(2,MATCH(B74,'Нормализованная таблица'!$B$1:$K$1)+1,,,"Нормализованная таблица")):INDIRECT(ADDRESS(31,MATCH(B74,'Нормализованная таблица'!$B$1:$K$1)+1,,,"Нормализованная таблица")),INDIRECT(ADDRESS(2,MATCH(C74,'Нормализованная таблица'!$B$1:$K$1)+1,,,"Нормализованная таблица")):INDIRECT(ADDRESS(31,MATCH(C74,'Нормализованная таблица'!$B$1:$K$1)+1,,,"Нормализованная таблица")),INDIRECT(ADDRESS(2,MATCH(D74,'Нормализованная таблица'!$B$1:$K$1)+1,,,"Нормализованная таблица")):INDIRECT(ADDRESS(31,MATCH(D74,'Нормализованная таблица'!$B$1:$K$1)+1,,,"Нормализованная таблица")))</f>
        <v>#N/A</v>
      </c>
    </row>
    <row r="75" spans="1:5" hidden="1" x14ac:dyDescent="0.3">
      <c r="A75" t="e">
        <f ca="1">IF(INDIRECT(ADDRESS(Таблицы!$R76-1,4,,,"Трёхпредметные наборы"))&gt;=Параметры!$A$2,Таблицы!N76,"")</f>
        <v>#N/A</v>
      </c>
      <c r="B75" t="e">
        <f ca="1">IF(INDIRECT(ADDRESS(Таблицы!$R76-1,4,,,"Трёхпредметные наборы"))&gt;=Параметры!$A$2,Таблицы!O76,"")</f>
        <v>#N/A</v>
      </c>
      <c r="C75" t="e">
        <f ca="1">IF(INDIRECT(ADDRESS(Таблицы!$R76-1,4,,,"Трёхпредметные наборы"))&gt;=Параметры!$A$2,Таблицы!P76,"")</f>
        <v>#N/A</v>
      </c>
      <c r="D75" t="str">
        <f ca="1">IF(INDIRECT(ADDRESS(MATCH(Таблицы!Q76,'Однопредметные наборы'!$A$2:$A$11)+1,2,,,"Однопредметные наборы"))&gt;=Параметры!$A$2,Таблицы!Q76,"")</f>
        <v>Терафлю</v>
      </c>
      <c r="E75" s="5" t="e">
        <f ca="1">SUMPRODUCT(INDIRECT(ADDRESS(2,MATCH(A75,'Нормализованная таблица'!$B$1:$K$1)+1,,,"Нормализованная таблица")):INDIRECT(ADDRESS(31,MATCH(A75,'Нормализованная таблица'!$B$1:$K$1)+1,,,"Нормализованная таблица")),INDIRECT(ADDRESS(2,MATCH(B75,'Нормализованная таблица'!$B$1:$K$1)+1,,,"Нормализованная таблица")):INDIRECT(ADDRESS(31,MATCH(B75,'Нормализованная таблица'!$B$1:$K$1)+1,,,"Нормализованная таблица")),INDIRECT(ADDRESS(2,MATCH(C75,'Нормализованная таблица'!$B$1:$K$1)+1,,,"Нормализованная таблица")):INDIRECT(ADDRESS(31,MATCH(C75,'Нормализованная таблица'!$B$1:$K$1)+1,,,"Нормализованная таблица")),INDIRECT(ADDRESS(2,MATCH(D75,'Нормализованная таблица'!$B$1:$K$1)+1,,,"Нормализованная таблица")):INDIRECT(ADDRESS(31,MATCH(D75,'Нормализованная таблица'!$B$1:$K$1)+1,,,"Нормализованная таблица")))</f>
        <v>#N/A</v>
      </c>
    </row>
    <row r="76" spans="1:5" hidden="1" x14ac:dyDescent="0.3">
      <c r="A76" t="str">
        <f ca="1">IF(INDIRECT(ADDRESS(Таблицы!$R77-1,4,,,"Трёхпредметные наборы"))&gt;=Параметры!$A$2,Таблицы!N77,"")</f>
        <v/>
      </c>
      <c r="B76" t="str">
        <f ca="1">IF(INDIRECT(ADDRESS(Таблицы!$R77-1,4,,,"Трёхпредметные наборы"))&gt;=Параметры!$A$2,Таблицы!O77,"")</f>
        <v/>
      </c>
      <c r="C76" t="str">
        <f ca="1">IF(INDIRECT(ADDRESS(Таблицы!$R77-1,4,,,"Трёхпредметные наборы"))&gt;=Параметры!$A$2,Таблицы!P77,"")</f>
        <v/>
      </c>
      <c r="D76" t="str">
        <f ca="1">IF(INDIRECT(ADDRESS(MATCH(Таблицы!Q77,'Однопредметные наборы'!$A$2:$A$11)+1,2,,,"Однопредметные наборы"))&gt;=Параметры!$A$2,Таблицы!Q77,"")</f>
        <v/>
      </c>
      <c r="E76" s="5" t="e">
        <f ca="1">SUMPRODUCT(INDIRECT(ADDRESS(2,MATCH(A76,'Нормализованная таблица'!$B$1:$K$1)+1,,,"Нормализованная таблица")):INDIRECT(ADDRESS(31,MATCH(A76,'Нормализованная таблица'!$B$1:$K$1)+1,,,"Нормализованная таблица")),INDIRECT(ADDRESS(2,MATCH(B76,'Нормализованная таблица'!$B$1:$K$1)+1,,,"Нормализованная таблица")):INDIRECT(ADDRESS(31,MATCH(B76,'Нормализованная таблица'!$B$1:$K$1)+1,,,"Нормализованная таблица")),INDIRECT(ADDRESS(2,MATCH(C76,'Нормализованная таблица'!$B$1:$K$1)+1,,,"Нормализованная таблица")):INDIRECT(ADDRESS(31,MATCH(C76,'Нормализованная таблица'!$B$1:$K$1)+1,,,"Нормализованная таблица")),INDIRECT(ADDRESS(2,MATCH(D76,'Нормализованная таблица'!$B$1:$K$1)+1,,,"Нормализованная таблица")):INDIRECT(ADDRESS(31,MATCH(D76,'Нормализованная таблица'!$B$1:$K$1)+1,,,"Нормализованная таблица")))</f>
        <v>#N/A</v>
      </c>
    </row>
    <row r="77" spans="1:5" hidden="1" x14ac:dyDescent="0.3">
      <c r="A77" t="str">
        <f ca="1">IF(INDIRECT(ADDRESS(Таблицы!$R78-1,4,,,"Трёхпредметные наборы"))&gt;=Параметры!$A$2,Таблицы!N78,"")</f>
        <v/>
      </c>
      <c r="B77" t="str">
        <f ca="1">IF(INDIRECT(ADDRESS(Таблицы!$R78-1,4,,,"Трёхпредметные наборы"))&gt;=Параметры!$A$2,Таблицы!O78,"")</f>
        <v/>
      </c>
      <c r="C77" t="str">
        <f ca="1">IF(INDIRECT(ADDRESS(Таблицы!$R78-1,4,,,"Трёхпредметные наборы"))&gt;=Параметры!$A$2,Таблицы!P78,"")</f>
        <v/>
      </c>
      <c r="D77" t="str">
        <f ca="1">IF(INDIRECT(ADDRESS(MATCH(Таблицы!Q78,'Однопредметные наборы'!$A$2:$A$11)+1,2,,,"Однопредметные наборы"))&gt;=Параметры!$A$2,Таблицы!Q78,"")</f>
        <v/>
      </c>
      <c r="E77" s="5" t="e">
        <f ca="1">SUMPRODUCT(INDIRECT(ADDRESS(2,MATCH(A77,'Нормализованная таблица'!$B$1:$K$1)+1,,,"Нормализованная таблица")):INDIRECT(ADDRESS(31,MATCH(A77,'Нормализованная таблица'!$B$1:$K$1)+1,,,"Нормализованная таблица")),INDIRECT(ADDRESS(2,MATCH(B77,'Нормализованная таблица'!$B$1:$K$1)+1,,,"Нормализованная таблица")):INDIRECT(ADDRESS(31,MATCH(B77,'Нормализованная таблица'!$B$1:$K$1)+1,,,"Нормализованная таблица")),INDIRECT(ADDRESS(2,MATCH(C77,'Нормализованная таблица'!$B$1:$K$1)+1,,,"Нормализованная таблица")):INDIRECT(ADDRESS(31,MATCH(C77,'Нормализованная таблица'!$B$1:$K$1)+1,,,"Нормализованная таблица")),INDIRECT(ADDRESS(2,MATCH(D77,'Нормализованная таблица'!$B$1:$K$1)+1,,,"Нормализованная таблица")):INDIRECT(ADDRESS(31,MATCH(D77,'Нормализованная таблица'!$B$1:$K$1)+1,,,"Нормализованная таблица")))</f>
        <v>#N/A</v>
      </c>
    </row>
    <row r="78" spans="1:5" hidden="1" x14ac:dyDescent="0.3">
      <c r="A78" t="str">
        <f ca="1">IF(INDIRECT(ADDRESS(Таблицы!$R79-1,4,,,"Трёхпредметные наборы"))&gt;=Параметры!$A$2,Таблицы!N79,"")</f>
        <v/>
      </c>
      <c r="B78" t="str">
        <f ca="1">IF(INDIRECT(ADDRESS(Таблицы!$R79-1,4,,,"Трёхпредметные наборы"))&gt;=Параметры!$A$2,Таблицы!O79,"")</f>
        <v/>
      </c>
      <c r="C78" t="str">
        <f ca="1">IF(INDIRECT(ADDRESS(Таблицы!$R79-1,4,,,"Трёхпредметные наборы"))&gt;=Параметры!$A$2,Таблицы!P79,"")</f>
        <v/>
      </c>
      <c r="D78" t="str">
        <f ca="1">IF(INDIRECT(ADDRESS(MATCH(Таблицы!Q79,'Однопредметные наборы'!$A$2:$A$11)+1,2,,,"Однопредметные наборы"))&gt;=Параметры!$A$2,Таблицы!Q79,"")</f>
        <v>Терафлю</v>
      </c>
      <c r="E78" s="5" t="e">
        <f ca="1">SUMPRODUCT(INDIRECT(ADDRESS(2,MATCH(A78,'Нормализованная таблица'!$B$1:$K$1)+1,,,"Нормализованная таблица")):INDIRECT(ADDRESS(31,MATCH(A78,'Нормализованная таблица'!$B$1:$K$1)+1,,,"Нормализованная таблица")),INDIRECT(ADDRESS(2,MATCH(B78,'Нормализованная таблица'!$B$1:$K$1)+1,,,"Нормализованная таблица")):INDIRECT(ADDRESS(31,MATCH(B78,'Нормализованная таблица'!$B$1:$K$1)+1,,,"Нормализованная таблица")),INDIRECT(ADDRESS(2,MATCH(C78,'Нормализованная таблица'!$B$1:$K$1)+1,,,"Нормализованная таблица")):INDIRECT(ADDRESS(31,MATCH(C78,'Нормализованная таблица'!$B$1:$K$1)+1,,,"Нормализованная таблица")),INDIRECT(ADDRESS(2,MATCH(D78,'Нормализованная таблица'!$B$1:$K$1)+1,,,"Нормализованная таблица")):INDIRECT(ADDRESS(31,MATCH(D78,'Нормализованная таблица'!$B$1:$K$1)+1,,,"Нормализованная таблица")))</f>
        <v>#N/A</v>
      </c>
    </row>
    <row r="79" spans="1:5" hidden="1" x14ac:dyDescent="0.3">
      <c r="A79" t="e">
        <f ca="1">IF(INDIRECT(ADDRESS(Таблицы!$R80-1,4,,,"Трёхпредметные наборы"))&gt;=Параметры!$A$2,Таблицы!N80,"")</f>
        <v>#N/A</v>
      </c>
      <c r="B79" t="e">
        <f ca="1">IF(INDIRECT(ADDRESS(Таблицы!$R80-1,4,,,"Трёхпредметные наборы"))&gt;=Параметры!$A$2,Таблицы!O80,"")</f>
        <v>#N/A</v>
      </c>
      <c r="C79" t="e">
        <f ca="1">IF(INDIRECT(ADDRESS(Таблицы!$R80-1,4,,,"Трёхпредметные наборы"))&gt;=Параметры!$A$2,Таблицы!P80,"")</f>
        <v>#N/A</v>
      </c>
      <c r="D79" t="str">
        <f ca="1">IF(INDIRECT(ADDRESS(MATCH(Таблицы!Q80,'Однопредметные наборы'!$A$2:$A$11)+1,2,,,"Однопредметные наборы"))&gt;=Параметры!$A$2,Таблицы!Q80,"")</f>
        <v/>
      </c>
      <c r="E79" s="5" t="e">
        <f ca="1">SUMPRODUCT(INDIRECT(ADDRESS(2,MATCH(A79,'Нормализованная таблица'!$B$1:$K$1)+1,,,"Нормализованная таблица")):INDIRECT(ADDRESS(31,MATCH(A79,'Нормализованная таблица'!$B$1:$K$1)+1,,,"Нормализованная таблица")),INDIRECT(ADDRESS(2,MATCH(B79,'Нормализованная таблица'!$B$1:$K$1)+1,,,"Нормализованная таблица")):INDIRECT(ADDRESS(31,MATCH(B79,'Нормализованная таблица'!$B$1:$K$1)+1,,,"Нормализованная таблица")),INDIRECT(ADDRESS(2,MATCH(C79,'Нормализованная таблица'!$B$1:$K$1)+1,,,"Нормализованная таблица")):INDIRECT(ADDRESS(31,MATCH(C79,'Нормализованная таблица'!$B$1:$K$1)+1,,,"Нормализованная таблица")),INDIRECT(ADDRESS(2,MATCH(D79,'Нормализованная таблица'!$B$1:$K$1)+1,,,"Нормализованная таблица")):INDIRECT(ADDRESS(31,MATCH(D79,'Нормализованная таблица'!$B$1:$K$1)+1,,,"Нормализованная таблица")))</f>
        <v>#N/A</v>
      </c>
    </row>
    <row r="80" spans="1:5" hidden="1" x14ac:dyDescent="0.3">
      <c r="A80" t="e">
        <f ca="1">IF(INDIRECT(ADDRESS(Таблицы!$R81-1,4,,,"Трёхпредметные наборы"))&gt;=Параметры!$A$2,Таблицы!N81,"")</f>
        <v>#N/A</v>
      </c>
      <c r="B80" t="e">
        <f ca="1">IF(INDIRECT(ADDRESS(Таблицы!$R81-1,4,,,"Трёхпредметные наборы"))&gt;=Параметры!$A$2,Таблицы!O81,"")</f>
        <v>#N/A</v>
      </c>
      <c r="C80" t="e">
        <f ca="1">IF(INDIRECT(ADDRESS(Таблицы!$R81-1,4,,,"Трёхпредметные наборы"))&gt;=Параметры!$A$2,Таблицы!P81,"")</f>
        <v>#N/A</v>
      </c>
      <c r="D80" t="str">
        <f ca="1">IF(INDIRECT(ADDRESS(MATCH(Таблицы!Q81,'Однопредметные наборы'!$A$2:$A$11)+1,2,,,"Однопредметные наборы"))&gt;=Параметры!$A$2,Таблицы!Q81,"")</f>
        <v>Терафлю</v>
      </c>
      <c r="E80" s="5" t="e">
        <f ca="1">SUMPRODUCT(INDIRECT(ADDRESS(2,MATCH(A80,'Нормализованная таблица'!$B$1:$K$1)+1,,,"Нормализованная таблица")):INDIRECT(ADDRESS(31,MATCH(A80,'Нормализованная таблица'!$B$1:$K$1)+1,,,"Нормализованная таблица")),INDIRECT(ADDRESS(2,MATCH(B80,'Нормализованная таблица'!$B$1:$K$1)+1,,,"Нормализованная таблица")):INDIRECT(ADDRESS(31,MATCH(B80,'Нормализованная таблица'!$B$1:$K$1)+1,,,"Нормализованная таблица")),INDIRECT(ADDRESS(2,MATCH(C80,'Нормализованная таблица'!$B$1:$K$1)+1,,,"Нормализованная таблица")):INDIRECT(ADDRESS(31,MATCH(C80,'Нормализованная таблица'!$B$1:$K$1)+1,,,"Нормализованная таблица")),INDIRECT(ADDRESS(2,MATCH(D80,'Нормализованная таблица'!$B$1:$K$1)+1,,,"Нормализованная таблица")):INDIRECT(ADDRESS(31,MATCH(D80,'Нормализованная таблица'!$B$1:$K$1)+1,,,"Нормализованная таблица")))</f>
        <v>#N/A</v>
      </c>
    </row>
    <row r="81" spans="1:5" hidden="1" x14ac:dyDescent="0.3">
      <c r="A81" t="e">
        <f ca="1">IF(INDIRECT(ADDRESS(Таблицы!$R82-1,4,,,"Трёхпредметные наборы"))&gt;=Параметры!$A$2,Таблицы!N82,"")</f>
        <v>#N/A</v>
      </c>
      <c r="B81" t="e">
        <f ca="1">IF(INDIRECT(ADDRESS(Таблицы!$R82-1,4,,,"Трёхпредметные наборы"))&gt;=Параметры!$A$2,Таблицы!O82,"")</f>
        <v>#N/A</v>
      </c>
      <c r="C81" t="e">
        <f ca="1">IF(INDIRECT(ADDRESS(Таблицы!$R82-1,4,,,"Трёхпредметные наборы"))&gt;=Параметры!$A$2,Таблицы!P82,"")</f>
        <v>#N/A</v>
      </c>
      <c r="D81" t="str">
        <f ca="1">IF(INDIRECT(ADDRESS(MATCH(Таблицы!Q82,'Однопредметные наборы'!$A$2:$A$11)+1,2,,,"Однопредметные наборы"))&gt;=Параметры!$A$2,Таблицы!Q82,"")</f>
        <v>Терафлю</v>
      </c>
      <c r="E81" s="5" t="e">
        <f ca="1">SUMPRODUCT(INDIRECT(ADDRESS(2,MATCH(A81,'Нормализованная таблица'!$B$1:$K$1)+1,,,"Нормализованная таблица")):INDIRECT(ADDRESS(31,MATCH(A81,'Нормализованная таблица'!$B$1:$K$1)+1,,,"Нормализованная таблица")),INDIRECT(ADDRESS(2,MATCH(B81,'Нормализованная таблица'!$B$1:$K$1)+1,,,"Нормализованная таблица")):INDIRECT(ADDRESS(31,MATCH(B81,'Нормализованная таблица'!$B$1:$K$1)+1,,,"Нормализованная таблица")),INDIRECT(ADDRESS(2,MATCH(C81,'Нормализованная таблица'!$B$1:$K$1)+1,,,"Нормализованная таблица")):INDIRECT(ADDRESS(31,MATCH(C81,'Нормализованная таблица'!$B$1:$K$1)+1,,,"Нормализованная таблица")),INDIRECT(ADDRESS(2,MATCH(D81,'Нормализованная таблица'!$B$1:$K$1)+1,,,"Нормализованная таблица")):INDIRECT(ADDRESS(31,MATCH(D81,'Нормализованная таблица'!$B$1:$K$1)+1,,,"Нормализованная таблица")))</f>
        <v>#N/A</v>
      </c>
    </row>
    <row r="82" spans="1:5" hidden="1" x14ac:dyDescent="0.3">
      <c r="A82" t="e">
        <f ca="1">IF(INDIRECT(ADDRESS(Таблицы!$R83-1,4,,,"Трёхпредметные наборы"))&gt;=Параметры!$A$2,Таблицы!N83,"")</f>
        <v>#N/A</v>
      </c>
      <c r="B82" t="e">
        <f ca="1">IF(INDIRECT(ADDRESS(Таблицы!$R83-1,4,,,"Трёхпредметные наборы"))&gt;=Параметры!$A$2,Таблицы!O83,"")</f>
        <v>#N/A</v>
      </c>
      <c r="C82" t="e">
        <f ca="1">IF(INDIRECT(ADDRESS(Таблицы!$R83-1,4,,,"Трёхпредметные наборы"))&gt;=Параметры!$A$2,Таблицы!P83,"")</f>
        <v>#N/A</v>
      </c>
      <c r="D82" t="str">
        <f ca="1">IF(INDIRECT(ADDRESS(MATCH(Таблицы!Q83,'Однопредметные наборы'!$A$2:$A$11)+1,2,,,"Однопредметные наборы"))&gt;=Параметры!$A$2,Таблицы!Q83,"")</f>
        <v/>
      </c>
      <c r="E82" s="5" t="e">
        <f ca="1">SUMPRODUCT(INDIRECT(ADDRESS(2,MATCH(A82,'Нормализованная таблица'!$B$1:$K$1)+1,,,"Нормализованная таблица")):INDIRECT(ADDRESS(31,MATCH(A82,'Нормализованная таблица'!$B$1:$K$1)+1,,,"Нормализованная таблица")),INDIRECT(ADDRESS(2,MATCH(B82,'Нормализованная таблица'!$B$1:$K$1)+1,,,"Нормализованная таблица")):INDIRECT(ADDRESS(31,MATCH(B82,'Нормализованная таблица'!$B$1:$K$1)+1,,,"Нормализованная таблица")),INDIRECT(ADDRESS(2,MATCH(C82,'Нормализованная таблица'!$B$1:$K$1)+1,,,"Нормализованная таблица")):INDIRECT(ADDRESS(31,MATCH(C82,'Нормализованная таблица'!$B$1:$K$1)+1,,,"Нормализованная таблица")),INDIRECT(ADDRESS(2,MATCH(D82,'Нормализованная таблица'!$B$1:$K$1)+1,,,"Нормализованная таблица")):INDIRECT(ADDRESS(31,MATCH(D82,'Нормализованная таблица'!$B$1:$K$1)+1,,,"Нормализованная таблица")))</f>
        <v>#N/A</v>
      </c>
    </row>
    <row r="83" spans="1:5" hidden="1" x14ac:dyDescent="0.3">
      <c r="A83" t="e">
        <f ca="1">IF(INDIRECT(ADDRESS(Таблицы!$R84-1,4,,,"Трёхпредметные наборы"))&gt;=Параметры!$A$2,Таблицы!N84,"")</f>
        <v>#N/A</v>
      </c>
      <c r="B83" t="e">
        <f ca="1">IF(INDIRECT(ADDRESS(Таблицы!$R84-1,4,,,"Трёхпредметные наборы"))&gt;=Параметры!$A$2,Таблицы!O84,"")</f>
        <v>#N/A</v>
      </c>
      <c r="C83" t="e">
        <f ca="1">IF(INDIRECT(ADDRESS(Таблицы!$R84-1,4,,,"Трёхпредметные наборы"))&gt;=Параметры!$A$2,Таблицы!P84,"")</f>
        <v>#N/A</v>
      </c>
      <c r="D83" t="str">
        <f ca="1">IF(INDIRECT(ADDRESS(MATCH(Таблицы!Q84,'Однопредметные наборы'!$A$2:$A$11)+1,2,,,"Однопредметные наборы"))&gt;=Параметры!$A$2,Таблицы!Q84,"")</f>
        <v>Терафлю</v>
      </c>
      <c r="E83" s="5" t="e">
        <f ca="1">SUMPRODUCT(INDIRECT(ADDRESS(2,MATCH(A83,'Нормализованная таблица'!$B$1:$K$1)+1,,,"Нормализованная таблица")):INDIRECT(ADDRESS(31,MATCH(A83,'Нормализованная таблица'!$B$1:$K$1)+1,,,"Нормализованная таблица")),INDIRECT(ADDRESS(2,MATCH(B83,'Нормализованная таблица'!$B$1:$K$1)+1,,,"Нормализованная таблица")):INDIRECT(ADDRESS(31,MATCH(B83,'Нормализованная таблица'!$B$1:$K$1)+1,,,"Нормализованная таблица")),INDIRECT(ADDRESS(2,MATCH(C83,'Нормализованная таблица'!$B$1:$K$1)+1,,,"Нормализованная таблица")):INDIRECT(ADDRESS(31,MATCH(C83,'Нормализованная таблица'!$B$1:$K$1)+1,,,"Нормализованная таблица")),INDIRECT(ADDRESS(2,MATCH(D83,'Нормализованная таблица'!$B$1:$K$1)+1,,,"Нормализованная таблица")):INDIRECT(ADDRESS(31,MATCH(D83,'Нормализованная таблица'!$B$1:$K$1)+1,,,"Нормализованная таблица")))</f>
        <v>#N/A</v>
      </c>
    </row>
    <row r="84" spans="1:5" hidden="1" x14ac:dyDescent="0.3">
      <c r="A84" t="e">
        <f ca="1">IF(INDIRECT(ADDRESS(Таблицы!$R85-1,4,,,"Трёхпредметные наборы"))&gt;=Параметры!$A$2,Таблицы!N85,"")</f>
        <v>#N/A</v>
      </c>
      <c r="B84" t="e">
        <f ca="1">IF(INDIRECT(ADDRESS(Таблицы!$R85-1,4,,,"Трёхпредметные наборы"))&gt;=Параметры!$A$2,Таблицы!O85,"")</f>
        <v>#N/A</v>
      </c>
      <c r="C84" t="e">
        <f ca="1">IF(INDIRECT(ADDRESS(Таблицы!$R85-1,4,,,"Трёхпредметные наборы"))&gt;=Параметры!$A$2,Таблицы!P85,"")</f>
        <v>#N/A</v>
      </c>
      <c r="D84" t="str">
        <f ca="1">IF(INDIRECT(ADDRESS(MATCH(Таблицы!Q85,'Однопредметные наборы'!$A$2:$A$11)+1,2,,,"Однопредметные наборы"))&gt;=Параметры!$A$2,Таблицы!Q85,"")</f>
        <v>Терафлю</v>
      </c>
      <c r="E84" s="5" t="e">
        <f ca="1">SUMPRODUCT(INDIRECT(ADDRESS(2,MATCH(A84,'Нормализованная таблица'!$B$1:$K$1)+1,,,"Нормализованная таблица")):INDIRECT(ADDRESS(31,MATCH(A84,'Нормализованная таблица'!$B$1:$K$1)+1,,,"Нормализованная таблица")),INDIRECT(ADDRESS(2,MATCH(B84,'Нормализованная таблица'!$B$1:$K$1)+1,,,"Нормализованная таблица")):INDIRECT(ADDRESS(31,MATCH(B84,'Нормализованная таблица'!$B$1:$K$1)+1,,,"Нормализованная таблица")),INDIRECT(ADDRESS(2,MATCH(C84,'Нормализованная таблица'!$B$1:$K$1)+1,,,"Нормализованная таблица")):INDIRECT(ADDRESS(31,MATCH(C84,'Нормализованная таблица'!$B$1:$K$1)+1,,,"Нормализованная таблица")),INDIRECT(ADDRESS(2,MATCH(D84,'Нормализованная таблица'!$B$1:$K$1)+1,,,"Нормализованная таблица")):INDIRECT(ADDRESS(31,MATCH(D84,'Нормализованная таблица'!$B$1:$K$1)+1,,,"Нормализованная таблица")))</f>
        <v>#N/A</v>
      </c>
    </row>
    <row r="85" spans="1:5" hidden="1" x14ac:dyDescent="0.3">
      <c r="A85" t="e">
        <f ca="1">IF(INDIRECT(ADDRESS(Таблицы!$R86-1,4,,,"Трёхпредметные наборы"))&gt;=Параметры!$A$2,Таблицы!N86,"")</f>
        <v>#N/A</v>
      </c>
      <c r="B85" t="e">
        <f ca="1">IF(INDIRECT(ADDRESS(Таблицы!$R86-1,4,,,"Трёхпредметные наборы"))&gt;=Параметры!$A$2,Таблицы!O86,"")</f>
        <v>#N/A</v>
      </c>
      <c r="C85" t="e">
        <f ca="1">IF(INDIRECT(ADDRESS(Таблицы!$R86-1,4,,,"Трёхпредметные наборы"))&gt;=Параметры!$A$2,Таблицы!P86,"")</f>
        <v>#N/A</v>
      </c>
      <c r="D85" t="str">
        <f ca="1">IF(INDIRECT(ADDRESS(MATCH(Таблицы!Q86,'Однопредметные наборы'!$A$2:$A$11)+1,2,,,"Однопредметные наборы"))&gt;=Параметры!$A$2,Таблицы!Q86,"")</f>
        <v>Терафлю</v>
      </c>
      <c r="E85" s="5" t="e">
        <f ca="1">SUMPRODUCT(INDIRECT(ADDRESS(2,MATCH(A85,'Нормализованная таблица'!$B$1:$K$1)+1,,,"Нормализованная таблица")):INDIRECT(ADDRESS(31,MATCH(A85,'Нормализованная таблица'!$B$1:$K$1)+1,,,"Нормализованная таблица")),INDIRECT(ADDRESS(2,MATCH(B85,'Нормализованная таблица'!$B$1:$K$1)+1,,,"Нормализованная таблица")):INDIRECT(ADDRESS(31,MATCH(B85,'Нормализованная таблица'!$B$1:$K$1)+1,,,"Нормализованная таблица")),INDIRECT(ADDRESS(2,MATCH(C85,'Нормализованная таблица'!$B$1:$K$1)+1,,,"Нормализованная таблица")):INDIRECT(ADDRESS(31,MATCH(C85,'Нормализованная таблица'!$B$1:$K$1)+1,,,"Нормализованная таблица")),INDIRECT(ADDRESS(2,MATCH(D85,'Нормализованная таблица'!$B$1:$K$1)+1,,,"Нормализованная таблица")):INDIRECT(ADDRESS(31,MATCH(D85,'Нормализованная таблица'!$B$1:$K$1)+1,,,"Нормализованная таблица")))</f>
        <v>#N/A</v>
      </c>
    </row>
    <row r="86" spans="1:5" x14ac:dyDescent="0.3">
      <c r="A86" t="str">
        <f ca="1">IF(INDIRECT(ADDRESS(Таблицы!$R87-1,4,,,"Трёхпредметные наборы"))&gt;=Параметры!$A$2,Таблицы!N87,"")</f>
        <v>Баралгин</v>
      </c>
      <c r="B86" t="str">
        <f ca="1">IF(INDIRECT(ADDRESS(Таблицы!$R87-1,4,,,"Трёхпредметные наборы"))&gt;=Параметры!$A$2,Таблицы!O87,"")</f>
        <v>Валидол</v>
      </c>
      <c r="C86" t="str">
        <f ca="1">IF(INDIRECT(ADDRESS(Таблицы!$R87-1,4,,,"Трёхпредметные наборы"))&gt;=Параметры!$A$2,Таблицы!P87,"")</f>
        <v>Влажные салфетки</v>
      </c>
      <c r="D86" t="str">
        <f ca="1">IF(INDIRECT(ADDRESS(MATCH(Таблицы!Q87,'Однопредметные наборы'!$A$2:$A$11)+1,2,,,"Однопредметные наборы"))&gt;=Параметры!$A$2,Таблицы!Q87,"")</f>
        <v>Долгит</v>
      </c>
      <c r="E86" s="5">
        <f ca="1">SUMPRODUCT(INDIRECT(ADDRESS(2,MATCH(A86,'Нормализованная таблица'!$B$1:$K$1)+1,,,"Нормализованная таблица")):INDIRECT(ADDRESS(31,MATCH(A86,'Нормализованная таблица'!$B$1:$K$1)+1,,,"Нормализованная таблица")),INDIRECT(ADDRESS(2,MATCH(B86,'Нормализованная таблица'!$B$1:$K$1)+1,,,"Нормализованная таблица")):INDIRECT(ADDRESS(31,MATCH(B86,'Нормализованная таблица'!$B$1:$K$1)+1,,,"Нормализованная таблица")),INDIRECT(ADDRESS(2,MATCH(C86,'Нормализованная таблица'!$B$1:$K$1)+1,,,"Нормализованная таблица")):INDIRECT(ADDRESS(31,MATCH(C86,'Нормализованная таблица'!$B$1:$K$1)+1,,,"Нормализованная таблица")),INDIRECT(ADDRESS(2,MATCH(D86,'Нормализованная таблица'!$B$1:$K$1)+1,,,"Нормализованная таблица")):INDIRECT(ADDRESS(31,MATCH(D86,'Нормализованная таблица'!$B$1:$K$1)+1,,,"Нормализованная таблица")))</f>
        <v>5</v>
      </c>
    </row>
    <row r="87" spans="1:5" x14ac:dyDescent="0.3">
      <c r="A87" t="str">
        <f ca="1">IF(INDIRECT(ADDRESS(Таблицы!$R88-1,4,,,"Трёхпредметные наборы"))&gt;=Параметры!$A$2,Таблицы!N88,"")</f>
        <v>Баралгин</v>
      </c>
      <c r="B87" t="str">
        <f ca="1">IF(INDIRECT(ADDRESS(Таблицы!$R88-1,4,,,"Трёхпредметные наборы"))&gt;=Параметры!$A$2,Таблицы!O88,"")</f>
        <v>Валидол</v>
      </c>
      <c r="C87" t="str">
        <f ca="1">IF(INDIRECT(ADDRESS(Таблицы!$R88-1,4,,,"Трёхпредметные наборы"))&gt;=Параметры!$A$2,Таблицы!P88,"")</f>
        <v>Влажные салфетки</v>
      </c>
      <c r="D87" t="str">
        <f ca="1">IF(INDIRECT(ADDRESS(MATCH(Таблицы!Q88,'Однопредметные наборы'!$A$2:$A$11)+1,2,,,"Однопредметные наборы"))&gt;=Параметры!$A$2,Таблицы!Q88,"")</f>
        <v>Контрактубекс</v>
      </c>
      <c r="E87" s="5">
        <f ca="1">SUMPRODUCT(INDIRECT(ADDRESS(2,MATCH(A87,'Нормализованная таблица'!$B$1:$K$1)+1,,,"Нормализованная таблица")):INDIRECT(ADDRESS(31,MATCH(A87,'Нормализованная таблица'!$B$1:$K$1)+1,,,"Нормализованная таблица")),INDIRECT(ADDRESS(2,MATCH(B87,'Нормализованная таблица'!$B$1:$K$1)+1,,,"Нормализованная таблица")):INDIRECT(ADDRESS(31,MATCH(B87,'Нормализованная таблица'!$B$1:$K$1)+1,,,"Нормализованная таблица")),INDIRECT(ADDRESS(2,MATCH(C87,'Нормализованная таблица'!$B$1:$K$1)+1,,,"Нормализованная таблица")):INDIRECT(ADDRESS(31,MATCH(C87,'Нормализованная таблица'!$B$1:$K$1)+1,,,"Нормализованная таблица")),INDIRECT(ADDRESS(2,MATCH(D87,'Нормализованная таблица'!$B$1:$K$1)+1,,,"Нормализованная таблица")):INDIRECT(ADDRESS(31,MATCH(D87,'Нормализованная таблица'!$B$1:$K$1)+1,,,"Нормализованная таблица")))</f>
        <v>10</v>
      </c>
    </row>
    <row r="88" spans="1:5" x14ac:dyDescent="0.3">
      <c r="A88" t="str">
        <f ca="1">IF(INDIRECT(ADDRESS(Таблицы!$R89-1,4,,,"Трёхпредметные наборы"))&gt;=Параметры!$A$2,Таблицы!N89,"")</f>
        <v>Баралгин</v>
      </c>
      <c r="B88" t="str">
        <f ca="1">IF(INDIRECT(ADDRESS(Таблицы!$R89-1,4,,,"Трёхпредметные наборы"))&gt;=Параметры!$A$2,Таблицы!O89,"")</f>
        <v>Валидол</v>
      </c>
      <c r="C88" t="str">
        <f ca="1">IF(INDIRECT(ADDRESS(Таблицы!$R89-1,4,,,"Трёхпредметные наборы"))&gt;=Параметры!$A$2,Таблицы!P89,"")</f>
        <v>Влажные салфетки</v>
      </c>
      <c r="D88" t="str">
        <f ca="1">IF(INDIRECT(ADDRESS(MATCH(Таблицы!Q89,'Однопредметные наборы'!$A$2:$A$11)+1,2,,,"Однопредметные наборы"))&gt;=Параметры!$A$2,Таблицы!Q89,"")</f>
        <v>Корвалол</v>
      </c>
      <c r="E88" s="5">
        <f ca="1">SUMPRODUCT(INDIRECT(ADDRESS(2,MATCH(A88,'Нормализованная таблица'!$B$1:$K$1)+1,,,"Нормализованная таблица")):INDIRECT(ADDRESS(31,MATCH(A88,'Нормализованная таблица'!$B$1:$K$1)+1,,,"Нормализованная таблица")),INDIRECT(ADDRESS(2,MATCH(B88,'Нормализованная таблица'!$B$1:$K$1)+1,,,"Нормализованная таблица")):INDIRECT(ADDRESS(31,MATCH(B88,'Нормализованная таблица'!$B$1:$K$1)+1,,,"Нормализованная таблица")),INDIRECT(ADDRESS(2,MATCH(C88,'Нормализованная таблица'!$B$1:$K$1)+1,,,"Нормализованная таблица")):INDIRECT(ADDRESS(31,MATCH(C88,'Нормализованная таблица'!$B$1:$K$1)+1,,,"Нормализованная таблица")),INDIRECT(ADDRESS(2,MATCH(D88,'Нормализованная таблица'!$B$1:$K$1)+1,,,"Нормализованная таблица")):INDIRECT(ADDRESS(31,MATCH(D88,'Нормализованная таблица'!$B$1:$K$1)+1,,,"Нормализованная таблица")))</f>
        <v>3</v>
      </c>
    </row>
    <row r="89" spans="1:5" hidden="1" x14ac:dyDescent="0.3">
      <c r="A89" t="str">
        <f ca="1">IF(INDIRECT(ADDRESS(Таблицы!$R90-1,4,,,"Трёхпредметные наборы"))&gt;=Параметры!$A$2,Таблицы!N90,"")</f>
        <v>Баралгин</v>
      </c>
      <c r="B89" t="str">
        <f ca="1">IF(INDIRECT(ADDRESS(Таблицы!$R90-1,4,,,"Трёхпредметные наборы"))&gt;=Параметры!$A$2,Таблицы!O90,"")</f>
        <v>Валидол</v>
      </c>
      <c r="C89" t="str">
        <f ca="1">IF(INDIRECT(ADDRESS(Таблицы!$R90-1,4,,,"Трёхпредметные наборы"))&gt;=Параметры!$A$2,Таблицы!P90,"")</f>
        <v>Влажные салфетки</v>
      </c>
      <c r="D89" t="str">
        <f ca="1">IF(INDIRECT(ADDRESS(MATCH(Таблицы!Q90,'Однопредметные наборы'!$A$2:$A$11)+1,2,,,"Однопредметные наборы"))&gt;=Параметры!$A$2,Таблицы!Q90,"")</f>
        <v/>
      </c>
      <c r="E89" s="5" t="e">
        <f ca="1">SUMPRODUCT(INDIRECT(ADDRESS(2,MATCH(A89,'Нормализованная таблица'!$B$1:$K$1)+1,,,"Нормализованная таблица")):INDIRECT(ADDRESS(31,MATCH(A89,'Нормализованная таблица'!$B$1:$K$1)+1,,,"Нормализованная таблица")),INDIRECT(ADDRESS(2,MATCH(B89,'Нормализованная таблица'!$B$1:$K$1)+1,,,"Нормализованная таблица")):INDIRECT(ADDRESS(31,MATCH(B89,'Нормализованная таблица'!$B$1:$K$1)+1,,,"Нормализованная таблица")),INDIRECT(ADDRESS(2,MATCH(C89,'Нормализованная таблица'!$B$1:$K$1)+1,,,"Нормализованная таблица")):INDIRECT(ADDRESS(31,MATCH(C89,'Нормализованная таблица'!$B$1:$K$1)+1,,,"Нормализованная таблица")),INDIRECT(ADDRESS(2,MATCH(D89,'Нормализованная таблица'!$B$1:$K$1)+1,,,"Нормализованная таблица")):INDIRECT(ADDRESS(31,MATCH(D89,'Нормализованная таблица'!$B$1:$K$1)+1,,,"Нормализованная таблица")))</f>
        <v>#N/A</v>
      </c>
    </row>
    <row r="90" spans="1:5" hidden="1" x14ac:dyDescent="0.3">
      <c r="A90" t="str">
        <f ca="1">IF(INDIRECT(ADDRESS(Таблицы!$R91-1,4,,,"Трёхпредметные наборы"))&gt;=Параметры!$A$2,Таблицы!N91,"")</f>
        <v>Баралгин</v>
      </c>
      <c r="B90" t="str">
        <f ca="1">IF(INDIRECT(ADDRESS(Таблицы!$R91-1,4,,,"Трёхпредметные наборы"))&gt;=Параметры!$A$2,Таблицы!O91,"")</f>
        <v>Валидол</v>
      </c>
      <c r="C90" t="str">
        <f ca="1">IF(INDIRECT(ADDRESS(Таблицы!$R91-1,4,,,"Трёхпредметные наборы"))&gt;=Параметры!$A$2,Таблицы!P91,"")</f>
        <v>Влажные салфетки</v>
      </c>
      <c r="D90" t="str">
        <f ca="1">IF(INDIRECT(ADDRESS(MATCH(Таблицы!Q91,'Однопредметные наборы'!$A$2:$A$11)+1,2,,,"Однопредметные наборы"))&gt;=Параметры!$A$2,Таблицы!Q91,"")</f>
        <v/>
      </c>
      <c r="E90" s="5" t="e">
        <f ca="1">SUMPRODUCT(INDIRECT(ADDRESS(2,MATCH(A90,'Нормализованная таблица'!$B$1:$K$1)+1,,,"Нормализованная таблица")):INDIRECT(ADDRESS(31,MATCH(A90,'Нормализованная таблица'!$B$1:$K$1)+1,,,"Нормализованная таблица")),INDIRECT(ADDRESS(2,MATCH(B90,'Нормализованная таблица'!$B$1:$K$1)+1,,,"Нормализованная таблица")):INDIRECT(ADDRESS(31,MATCH(B90,'Нормализованная таблица'!$B$1:$K$1)+1,,,"Нормализованная таблица")),INDIRECT(ADDRESS(2,MATCH(C90,'Нормализованная таблица'!$B$1:$K$1)+1,,,"Нормализованная таблица")):INDIRECT(ADDRESS(31,MATCH(C90,'Нормализованная таблица'!$B$1:$K$1)+1,,,"Нормализованная таблица")),INDIRECT(ADDRESS(2,MATCH(D90,'Нормализованная таблица'!$B$1:$K$1)+1,,,"Нормализованная таблица")):INDIRECT(ADDRESS(31,MATCH(D90,'Нормализованная таблица'!$B$1:$K$1)+1,,,"Нормализованная таблица")))</f>
        <v>#N/A</v>
      </c>
    </row>
    <row r="91" spans="1:5" x14ac:dyDescent="0.3">
      <c r="A91" t="str">
        <f ca="1">IF(INDIRECT(ADDRESS(Таблицы!$R92-1,4,,,"Трёхпредметные наборы"))&gt;=Параметры!$A$2,Таблицы!N92,"")</f>
        <v>Баралгин</v>
      </c>
      <c r="B91" t="str">
        <f ca="1">IF(INDIRECT(ADDRESS(Таблицы!$R92-1,4,,,"Трёхпредметные наборы"))&gt;=Параметры!$A$2,Таблицы!O92,"")</f>
        <v>Валидол</v>
      </c>
      <c r="C91" t="str">
        <f ca="1">IF(INDIRECT(ADDRESS(Таблицы!$R92-1,4,,,"Трёхпредметные наборы"))&gt;=Параметры!$A$2,Таблицы!P92,"")</f>
        <v>Влажные салфетки</v>
      </c>
      <c r="D91" t="str">
        <f ca="1">IF(INDIRECT(ADDRESS(MATCH(Таблицы!Q92,'Однопредметные наборы'!$A$2:$A$11)+1,2,,,"Однопредметные наборы"))&gt;=Параметры!$A$2,Таблицы!Q92,"")</f>
        <v>Терафлю</v>
      </c>
      <c r="E91" s="5">
        <f ca="1">SUMPRODUCT(INDIRECT(ADDRESS(2,MATCH(A91,'Нормализованная таблица'!$B$1:$K$1)+1,,,"Нормализованная таблица")):INDIRECT(ADDRESS(31,MATCH(A91,'Нормализованная таблица'!$B$1:$K$1)+1,,,"Нормализованная таблица")),INDIRECT(ADDRESS(2,MATCH(B91,'Нормализованная таблица'!$B$1:$K$1)+1,,,"Нормализованная таблица")):INDIRECT(ADDRESS(31,MATCH(B91,'Нормализованная таблица'!$B$1:$K$1)+1,,,"Нормализованная таблица")),INDIRECT(ADDRESS(2,MATCH(C91,'Нормализованная таблица'!$B$1:$K$1)+1,,,"Нормализованная таблица")):INDIRECT(ADDRESS(31,MATCH(C91,'Нормализованная таблица'!$B$1:$K$1)+1,,,"Нормализованная таблица")),INDIRECT(ADDRESS(2,MATCH(D91,'Нормализованная таблица'!$B$1:$K$1)+1,,,"Нормализованная таблица")):INDIRECT(ADDRESS(31,MATCH(D91,'Нормализованная таблица'!$B$1:$K$1)+1,,,"Нормализованная таблица")))</f>
        <v>2</v>
      </c>
    </row>
    <row r="92" spans="1:5" x14ac:dyDescent="0.3">
      <c r="A92" t="str">
        <f ca="1">IF(INDIRECT(ADDRESS(Таблицы!$R93-1,4,,,"Трёхпредметные наборы"))&gt;=Параметры!$A$2,Таблицы!N93,"")</f>
        <v>Баралгин</v>
      </c>
      <c r="B92" t="str">
        <f ca="1">IF(INDIRECT(ADDRESS(Таблицы!$R93-1,4,,,"Трёхпредметные наборы"))&gt;=Параметры!$A$2,Таблицы!O93,"")</f>
        <v>Валидол</v>
      </c>
      <c r="C92" t="str">
        <f ca="1">IF(INDIRECT(ADDRESS(Таблицы!$R93-1,4,,,"Трёхпредметные наборы"))&gt;=Параметры!$A$2,Таблицы!P93,"")</f>
        <v>Долгит</v>
      </c>
      <c r="D92" t="str">
        <f ca="1">IF(INDIRECT(ADDRESS(MATCH(Таблицы!Q93,'Однопредметные наборы'!$A$2:$A$11)+1,2,,,"Однопредметные наборы"))&gt;=Параметры!$A$2,Таблицы!Q93,"")</f>
        <v>Контрактубекс</v>
      </c>
      <c r="E92" s="5">
        <f ca="1">SUMPRODUCT(INDIRECT(ADDRESS(2,MATCH(A92,'Нормализованная таблица'!$B$1:$K$1)+1,,,"Нормализованная таблица")):INDIRECT(ADDRESS(31,MATCH(A92,'Нормализованная таблица'!$B$1:$K$1)+1,,,"Нормализованная таблица")),INDIRECT(ADDRESS(2,MATCH(B92,'Нормализованная таблица'!$B$1:$K$1)+1,,,"Нормализованная таблица")):INDIRECT(ADDRESS(31,MATCH(B92,'Нормализованная таблица'!$B$1:$K$1)+1,,,"Нормализованная таблица")),INDIRECT(ADDRESS(2,MATCH(C92,'Нормализованная таблица'!$B$1:$K$1)+1,,,"Нормализованная таблица")):INDIRECT(ADDRESS(31,MATCH(C92,'Нормализованная таблица'!$B$1:$K$1)+1,,,"Нормализованная таблица")),INDIRECT(ADDRESS(2,MATCH(D92,'Нормализованная таблица'!$B$1:$K$1)+1,,,"Нормализованная таблица")):INDIRECT(ADDRESS(31,MATCH(D92,'Нормализованная таблица'!$B$1:$K$1)+1,,,"Нормализованная таблица")))</f>
        <v>5</v>
      </c>
    </row>
    <row r="93" spans="1:5" x14ac:dyDescent="0.3">
      <c r="A93" t="str">
        <f ca="1">IF(INDIRECT(ADDRESS(Таблицы!$R94-1,4,,,"Трёхпредметные наборы"))&gt;=Параметры!$A$2,Таблицы!N94,"")</f>
        <v>Баралгин</v>
      </c>
      <c r="B93" t="str">
        <f ca="1">IF(INDIRECT(ADDRESS(Таблицы!$R94-1,4,,,"Трёхпредметные наборы"))&gt;=Параметры!$A$2,Таблицы!O94,"")</f>
        <v>Валидол</v>
      </c>
      <c r="C93" t="str">
        <f ca="1">IF(INDIRECT(ADDRESS(Таблицы!$R94-1,4,,,"Трёхпредметные наборы"))&gt;=Параметры!$A$2,Таблицы!P94,"")</f>
        <v>Долгит</v>
      </c>
      <c r="D93" t="str">
        <f ca="1">IF(INDIRECT(ADDRESS(MATCH(Таблицы!Q94,'Однопредметные наборы'!$A$2:$A$11)+1,2,,,"Однопредметные наборы"))&gt;=Параметры!$A$2,Таблицы!Q94,"")</f>
        <v>Корвалол</v>
      </c>
      <c r="E93" s="5">
        <f ca="1">SUMPRODUCT(INDIRECT(ADDRESS(2,MATCH(A93,'Нормализованная таблица'!$B$1:$K$1)+1,,,"Нормализованная таблица")):INDIRECT(ADDRESS(31,MATCH(A93,'Нормализованная таблица'!$B$1:$K$1)+1,,,"Нормализованная таблица")),INDIRECT(ADDRESS(2,MATCH(B93,'Нормализованная таблица'!$B$1:$K$1)+1,,,"Нормализованная таблица")):INDIRECT(ADDRESS(31,MATCH(B93,'Нормализованная таблица'!$B$1:$K$1)+1,,,"Нормализованная таблица")),INDIRECT(ADDRESS(2,MATCH(C93,'Нормализованная таблица'!$B$1:$K$1)+1,,,"Нормализованная таблица")):INDIRECT(ADDRESS(31,MATCH(C93,'Нормализованная таблица'!$B$1:$K$1)+1,,,"Нормализованная таблица")),INDIRECT(ADDRESS(2,MATCH(D93,'Нормализованная таблица'!$B$1:$K$1)+1,,,"Нормализованная таблица")):INDIRECT(ADDRESS(31,MATCH(D93,'Нормализованная таблица'!$B$1:$K$1)+1,,,"Нормализованная таблица")))</f>
        <v>2</v>
      </c>
    </row>
    <row r="94" spans="1:5" hidden="1" x14ac:dyDescent="0.3">
      <c r="A94" t="str">
        <f ca="1">IF(INDIRECT(ADDRESS(Таблицы!$R95-1,4,,,"Трёхпредметные наборы"))&gt;=Параметры!$A$2,Таблицы!N95,"")</f>
        <v>Баралгин</v>
      </c>
      <c r="B94" t="str">
        <f ca="1">IF(INDIRECT(ADDRESS(Таблицы!$R95-1,4,,,"Трёхпредметные наборы"))&gt;=Параметры!$A$2,Таблицы!O95,"")</f>
        <v>Валидол</v>
      </c>
      <c r="C94" t="str">
        <f ca="1">IF(INDIRECT(ADDRESS(Таблицы!$R95-1,4,,,"Трёхпредметные наборы"))&gt;=Параметры!$A$2,Таблицы!P95,"")</f>
        <v>Долгит</v>
      </c>
      <c r="D94" t="str">
        <f ca="1">IF(INDIRECT(ADDRESS(MATCH(Таблицы!Q95,'Однопредметные наборы'!$A$2:$A$11)+1,2,,,"Однопредметные наборы"))&gt;=Параметры!$A$2,Таблицы!Q95,"")</f>
        <v/>
      </c>
      <c r="E94" s="5" t="e">
        <f ca="1">SUMPRODUCT(INDIRECT(ADDRESS(2,MATCH(A94,'Нормализованная таблица'!$B$1:$K$1)+1,,,"Нормализованная таблица")):INDIRECT(ADDRESS(31,MATCH(A94,'Нормализованная таблица'!$B$1:$K$1)+1,,,"Нормализованная таблица")),INDIRECT(ADDRESS(2,MATCH(B94,'Нормализованная таблица'!$B$1:$K$1)+1,,,"Нормализованная таблица")):INDIRECT(ADDRESS(31,MATCH(B94,'Нормализованная таблица'!$B$1:$K$1)+1,,,"Нормализованная таблица")),INDIRECT(ADDRESS(2,MATCH(C94,'Нормализованная таблица'!$B$1:$K$1)+1,,,"Нормализованная таблица")):INDIRECT(ADDRESS(31,MATCH(C94,'Нормализованная таблица'!$B$1:$K$1)+1,,,"Нормализованная таблица")),INDIRECT(ADDRESS(2,MATCH(D94,'Нормализованная таблица'!$B$1:$K$1)+1,,,"Нормализованная таблица")):INDIRECT(ADDRESS(31,MATCH(D94,'Нормализованная таблица'!$B$1:$K$1)+1,,,"Нормализованная таблица")))</f>
        <v>#N/A</v>
      </c>
    </row>
    <row r="95" spans="1:5" hidden="1" x14ac:dyDescent="0.3">
      <c r="A95" t="str">
        <f ca="1">IF(INDIRECT(ADDRESS(Таблицы!$R96-1,4,,,"Трёхпредметные наборы"))&gt;=Параметры!$A$2,Таблицы!N96,"")</f>
        <v>Баралгин</v>
      </c>
      <c r="B95" t="str">
        <f ca="1">IF(INDIRECT(ADDRESS(Таблицы!$R96-1,4,,,"Трёхпредметные наборы"))&gt;=Параметры!$A$2,Таблицы!O96,"")</f>
        <v>Валидол</v>
      </c>
      <c r="C95" t="str">
        <f ca="1">IF(INDIRECT(ADDRESS(Таблицы!$R96-1,4,,,"Трёхпредметные наборы"))&gt;=Параметры!$A$2,Таблицы!P96,"")</f>
        <v>Долгит</v>
      </c>
      <c r="D95" t="str">
        <f ca="1">IF(INDIRECT(ADDRESS(MATCH(Таблицы!Q96,'Однопредметные наборы'!$A$2:$A$11)+1,2,,,"Однопредметные наборы"))&gt;=Параметры!$A$2,Таблицы!Q96,"")</f>
        <v/>
      </c>
      <c r="E95" s="5" t="e">
        <f ca="1">SUMPRODUCT(INDIRECT(ADDRESS(2,MATCH(A95,'Нормализованная таблица'!$B$1:$K$1)+1,,,"Нормализованная таблица")):INDIRECT(ADDRESS(31,MATCH(A95,'Нормализованная таблица'!$B$1:$K$1)+1,,,"Нормализованная таблица")),INDIRECT(ADDRESS(2,MATCH(B95,'Нормализованная таблица'!$B$1:$K$1)+1,,,"Нормализованная таблица")):INDIRECT(ADDRESS(31,MATCH(B95,'Нормализованная таблица'!$B$1:$K$1)+1,,,"Нормализованная таблица")),INDIRECT(ADDRESS(2,MATCH(C95,'Нормализованная таблица'!$B$1:$K$1)+1,,,"Нормализованная таблица")):INDIRECT(ADDRESS(31,MATCH(C95,'Нормализованная таблица'!$B$1:$K$1)+1,,,"Нормализованная таблица")),INDIRECT(ADDRESS(2,MATCH(D95,'Нормализованная таблица'!$B$1:$K$1)+1,,,"Нормализованная таблица")):INDIRECT(ADDRESS(31,MATCH(D95,'Нормализованная таблица'!$B$1:$K$1)+1,,,"Нормализованная таблица")))</f>
        <v>#N/A</v>
      </c>
    </row>
    <row r="96" spans="1:5" x14ac:dyDescent="0.3">
      <c r="A96" t="str">
        <f ca="1">IF(INDIRECT(ADDRESS(Таблицы!$R97-1,4,,,"Трёхпредметные наборы"))&gt;=Параметры!$A$2,Таблицы!N97,"")</f>
        <v>Баралгин</v>
      </c>
      <c r="B96" t="str">
        <f ca="1">IF(INDIRECT(ADDRESS(Таблицы!$R97-1,4,,,"Трёхпредметные наборы"))&gt;=Параметры!$A$2,Таблицы!O97,"")</f>
        <v>Валидол</v>
      </c>
      <c r="C96" t="str">
        <f ca="1">IF(INDIRECT(ADDRESS(Таблицы!$R97-1,4,,,"Трёхпредметные наборы"))&gt;=Параметры!$A$2,Таблицы!P97,"")</f>
        <v>Долгит</v>
      </c>
      <c r="D96" t="str">
        <f ca="1">IF(INDIRECT(ADDRESS(MATCH(Таблицы!Q97,'Однопредметные наборы'!$A$2:$A$11)+1,2,,,"Однопредметные наборы"))&gt;=Параметры!$A$2,Таблицы!Q97,"")</f>
        <v>Терафлю</v>
      </c>
      <c r="E96" s="5">
        <f ca="1">SUMPRODUCT(INDIRECT(ADDRESS(2,MATCH(A96,'Нормализованная таблица'!$B$1:$K$1)+1,,,"Нормализованная таблица")):INDIRECT(ADDRESS(31,MATCH(A96,'Нормализованная таблица'!$B$1:$K$1)+1,,,"Нормализованная таблица")),INDIRECT(ADDRESS(2,MATCH(B96,'Нормализованная таблица'!$B$1:$K$1)+1,,,"Нормализованная таблица")):INDIRECT(ADDRESS(31,MATCH(B96,'Нормализованная таблица'!$B$1:$K$1)+1,,,"Нормализованная таблица")),INDIRECT(ADDRESS(2,MATCH(C96,'Нормализованная таблица'!$B$1:$K$1)+1,,,"Нормализованная таблица")):INDIRECT(ADDRESS(31,MATCH(C96,'Нормализованная таблица'!$B$1:$K$1)+1,,,"Нормализованная таблица")),INDIRECT(ADDRESS(2,MATCH(D96,'Нормализованная таблица'!$B$1:$K$1)+1,,,"Нормализованная таблица")):INDIRECT(ADDRESS(31,MATCH(D96,'Нормализованная таблица'!$B$1:$K$1)+1,,,"Нормализованная таблица")))</f>
        <v>1</v>
      </c>
    </row>
    <row r="97" spans="1:5" x14ac:dyDescent="0.3">
      <c r="A97" t="str">
        <f ca="1">IF(INDIRECT(ADDRESS(Таблицы!$R98-1,4,,,"Трёхпредметные наборы"))&gt;=Параметры!$A$2,Таблицы!N98,"")</f>
        <v>Баралгин</v>
      </c>
      <c r="B97" t="str">
        <f ca="1">IF(INDIRECT(ADDRESS(Таблицы!$R98-1,4,,,"Трёхпредметные наборы"))&gt;=Параметры!$A$2,Таблицы!O98,"")</f>
        <v>Валидол</v>
      </c>
      <c r="C97" t="str">
        <f ca="1">IF(INDIRECT(ADDRESS(Таблицы!$R98-1,4,,,"Трёхпредметные наборы"))&gt;=Параметры!$A$2,Таблицы!P98,"")</f>
        <v>Контрактубекс</v>
      </c>
      <c r="D97" t="str">
        <f ca="1">IF(INDIRECT(ADDRESS(MATCH(Таблицы!Q98,'Однопредметные наборы'!$A$2:$A$11)+1,2,,,"Однопредметные наборы"))&gt;=Параметры!$A$2,Таблицы!Q98,"")</f>
        <v>Корвалол</v>
      </c>
      <c r="E97" s="5">
        <f ca="1">SUMPRODUCT(INDIRECT(ADDRESS(2,MATCH(A97,'Нормализованная таблица'!$B$1:$K$1)+1,,,"Нормализованная таблица")):INDIRECT(ADDRESS(31,MATCH(A97,'Нормализованная таблица'!$B$1:$K$1)+1,,,"Нормализованная таблица")),INDIRECT(ADDRESS(2,MATCH(B97,'Нормализованная таблица'!$B$1:$K$1)+1,,,"Нормализованная таблица")):INDIRECT(ADDRESS(31,MATCH(B97,'Нормализованная таблица'!$B$1:$K$1)+1,,,"Нормализованная таблица")),INDIRECT(ADDRESS(2,MATCH(C97,'Нормализованная таблица'!$B$1:$K$1)+1,,,"Нормализованная таблица")):INDIRECT(ADDRESS(31,MATCH(C97,'Нормализованная таблица'!$B$1:$K$1)+1,,,"Нормализованная таблица")),INDIRECT(ADDRESS(2,MATCH(D97,'Нормализованная таблица'!$B$1:$K$1)+1,,,"Нормализованная таблица")):INDIRECT(ADDRESS(31,MATCH(D97,'Нормализованная таблица'!$B$1:$K$1)+1,,,"Нормализованная таблица")))</f>
        <v>4</v>
      </c>
    </row>
    <row r="98" spans="1:5" hidden="1" x14ac:dyDescent="0.3">
      <c r="A98" t="str">
        <f ca="1">IF(INDIRECT(ADDRESS(Таблицы!$R99-1,4,,,"Трёхпредметные наборы"))&gt;=Параметры!$A$2,Таблицы!N99,"")</f>
        <v>Баралгин</v>
      </c>
      <c r="B98" t="str">
        <f ca="1">IF(INDIRECT(ADDRESS(Таблицы!$R99-1,4,,,"Трёхпредметные наборы"))&gt;=Параметры!$A$2,Таблицы!O99,"")</f>
        <v>Валидол</v>
      </c>
      <c r="C98" t="str">
        <f ca="1">IF(INDIRECT(ADDRESS(Таблицы!$R99-1,4,,,"Трёхпредметные наборы"))&gt;=Параметры!$A$2,Таблицы!P99,"")</f>
        <v>Контрактубекс</v>
      </c>
      <c r="D98" t="str">
        <f ca="1">IF(INDIRECT(ADDRESS(MATCH(Таблицы!Q99,'Однопредметные наборы'!$A$2:$A$11)+1,2,,,"Однопредметные наборы"))&gt;=Параметры!$A$2,Таблицы!Q99,"")</f>
        <v/>
      </c>
      <c r="E98" s="5" t="e">
        <f ca="1">SUMPRODUCT(INDIRECT(ADDRESS(2,MATCH(A98,'Нормализованная таблица'!$B$1:$K$1)+1,,,"Нормализованная таблица")):INDIRECT(ADDRESS(31,MATCH(A98,'Нормализованная таблица'!$B$1:$K$1)+1,,,"Нормализованная таблица")),INDIRECT(ADDRESS(2,MATCH(B98,'Нормализованная таблица'!$B$1:$K$1)+1,,,"Нормализованная таблица")):INDIRECT(ADDRESS(31,MATCH(B98,'Нормализованная таблица'!$B$1:$K$1)+1,,,"Нормализованная таблица")),INDIRECT(ADDRESS(2,MATCH(C98,'Нормализованная таблица'!$B$1:$K$1)+1,,,"Нормализованная таблица")):INDIRECT(ADDRESS(31,MATCH(C98,'Нормализованная таблица'!$B$1:$K$1)+1,,,"Нормализованная таблица")),INDIRECT(ADDRESS(2,MATCH(D98,'Нормализованная таблица'!$B$1:$K$1)+1,,,"Нормализованная таблица")):INDIRECT(ADDRESS(31,MATCH(D98,'Нормализованная таблица'!$B$1:$K$1)+1,,,"Нормализованная таблица")))</f>
        <v>#N/A</v>
      </c>
    </row>
    <row r="99" spans="1:5" hidden="1" x14ac:dyDescent="0.3">
      <c r="A99" t="str">
        <f ca="1">IF(INDIRECT(ADDRESS(Таблицы!$R100-1,4,,,"Трёхпредметные наборы"))&gt;=Параметры!$A$2,Таблицы!N100,"")</f>
        <v>Баралгин</v>
      </c>
      <c r="B99" t="str">
        <f ca="1">IF(INDIRECT(ADDRESS(Таблицы!$R100-1,4,,,"Трёхпредметные наборы"))&gt;=Параметры!$A$2,Таблицы!O100,"")</f>
        <v>Валидол</v>
      </c>
      <c r="C99" t="str">
        <f ca="1">IF(INDIRECT(ADDRESS(Таблицы!$R100-1,4,,,"Трёхпредметные наборы"))&gt;=Параметры!$A$2,Таблицы!P100,"")</f>
        <v>Контрактубекс</v>
      </c>
      <c r="D99" t="str">
        <f ca="1">IF(INDIRECT(ADDRESS(MATCH(Таблицы!Q100,'Однопредметные наборы'!$A$2:$A$11)+1,2,,,"Однопредметные наборы"))&gt;=Параметры!$A$2,Таблицы!Q100,"")</f>
        <v/>
      </c>
      <c r="E99" s="5" t="e">
        <f ca="1">SUMPRODUCT(INDIRECT(ADDRESS(2,MATCH(A99,'Нормализованная таблица'!$B$1:$K$1)+1,,,"Нормализованная таблица")):INDIRECT(ADDRESS(31,MATCH(A99,'Нормализованная таблица'!$B$1:$K$1)+1,,,"Нормализованная таблица")),INDIRECT(ADDRESS(2,MATCH(B99,'Нормализованная таблица'!$B$1:$K$1)+1,,,"Нормализованная таблица")):INDIRECT(ADDRESS(31,MATCH(B99,'Нормализованная таблица'!$B$1:$K$1)+1,,,"Нормализованная таблица")),INDIRECT(ADDRESS(2,MATCH(C99,'Нормализованная таблица'!$B$1:$K$1)+1,,,"Нормализованная таблица")):INDIRECT(ADDRESS(31,MATCH(C99,'Нормализованная таблица'!$B$1:$K$1)+1,,,"Нормализованная таблица")),INDIRECT(ADDRESS(2,MATCH(D99,'Нормализованная таблица'!$B$1:$K$1)+1,,,"Нормализованная таблица")):INDIRECT(ADDRESS(31,MATCH(D99,'Нормализованная таблица'!$B$1:$K$1)+1,,,"Нормализованная таблица")))</f>
        <v>#N/A</v>
      </c>
    </row>
    <row r="100" spans="1:5" x14ac:dyDescent="0.3">
      <c r="A100" t="str">
        <f ca="1">IF(INDIRECT(ADDRESS(Таблицы!$R101-1,4,,,"Трёхпредметные наборы"))&gt;=Параметры!$A$2,Таблицы!N101,"")</f>
        <v>Баралгин</v>
      </c>
      <c r="B100" t="str">
        <f ca="1">IF(INDIRECT(ADDRESS(Таблицы!$R101-1,4,,,"Трёхпредметные наборы"))&gt;=Параметры!$A$2,Таблицы!O101,"")</f>
        <v>Валидол</v>
      </c>
      <c r="C100" t="str">
        <f ca="1">IF(INDIRECT(ADDRESS(Таблицы!$R101-1,4,,,"Трёхпредметные наборы"))&gt;=Параметры!$A$2,Таблицы!P101,"")</f>
        <v>Контрактубекс</v>
      </c>
      <c r="D100" t="str">
        <f ca="1">IF(INDIRECT(ADDRESS(MATCH(Таблицы!Q101,'Однопредметные наборы'!$A$2:$A$11)+1,2,,,"Однопредметные наборы"))&gt;=Параметры!$A$2,Таблицы!Q101,"")</f>
        <v>Терафлю</v>
      </c>
      <c r="E100" s="5">
        <f ca="1">SUMPRODUCT(INDIRECT(ADDRESS(2,MATCH(A100,'Нормализованная таблица'!$B$1:$K$1)+1,,,"Нормализованная таблица")):INDIRECT(ADDRESS(31,MATCH(A100,'Нормализованная таблица'!$B$1:$K$1)+1,,,"Нормализованная таблица")),INDIRECT(ADDRESS(2,MATCH(B100,'Нормализованная таблица'!$B$1:$K$1)+1,,,"Нормализованная таблица")):INDIRECT(ADDRESS(31,MATCH(B100,'Нормализованная таблица'!$B$1:$K$1)+1,,,"Нормализованная таблица")),INDIRECT(ADDRESS(2,MATCH(C100,'Нормализованная таблица'!$B$1:$K$1)+1,,,"Нормализованная таблица")):INDIRECT(ADDRESS(31,MATCH(C100,'Нормализованная таблица'!$B$1:$K$1)+1,,,"Нормализованная таблица")),INDIRECT(ADDRESS(2,MATCH(D100,'Нормализованная таблица'!$B$1:$K$1)+1,,,"Нормализованная таблица")):INDIRECT(ADDRESS(31,MATCH(D100,'Нормализованная таблица'!$B$1:$K$1)+1,,,"Нормализованная таблица")))</f>
        <v>2</v>
      </c>
    </row>
    <row r="101" spans="1:5" hidden="1" x14ac:dyDescent="0.3">
      <c r="A101" t="str">
        <f ca="1">IF(INDIRECT(ADDRESS(Таблицы!$R102-1,4,,,"Трёхпредметные наборы"))&gt;=Параметры!$A$2,Таблицы!N102,"")</f>
        <v/>
      </c>
      <c r="B101" t="str">
        <f ca="1">IF(INDIRECT(ADDRESS(Таблицы!$R102-1,4,,,"Трёхпредметные наборы"))&gt;=Параметры!$A$2,Таблицы!O102,"")</f>
        <v/>
      </c>
      <c r="C101" t="str">
        <f ca="1">IF(INDIRECT(ADDRESS(Таблицы!$R102-1,4,,,"Трёхпредметные наборы"))&gt;=Параметры!$A$2,Таблицы!P102,"")</f>
        <v/>
      </c>
      <c r="D101" t="str">
        <f ca="1">IF(INDIRECT(ADDRESS(MATCH(Таблицы!Q102,'Однопредметные наборы'!$A$2:$A$11)+1,2,,,"Однопредметные наборы"))&gt;=Параметры!$A$2,Таблицы!Q102,"")</f>
        <v/>
      </c>
      <c r="E101" s="5" t="e">
        <f ca="1">SUMPRODUCT(INDIRECT(ADDRESS(2,MATCH(A101,'Нормализованная таблица'!$B$1:$K$1)+1,,,"Нормализованная таблица")):INDIRECT(ADDRESS(31,MATCH(A101,'Нормализованная таблица'!$B$1:$K$1)+1,,,"Нормализованная таблица")),INDIRECT(ADDRESS(2,MATCH(B101,'Нормализованная таблица'!$B$1:$K$1)+1,,,"Нормализованная таблица")):INDIRECT(ADDRESS(31,MATCH(B101,'Нормализованная таблица'!$B$1:$K$1)+1,,,"Нормализованная таблица")),INDIRECT(ADDRESS(2,MATCH(C101,'Нормализованная таблица'!$B$1:$K$1)+1,,,"Нормализованная таблица")):INDIRECT(ADDRESS(31,MATCH(C101,'Нормализованная таблица'!$B$1:$K$1)+1,,,"Нормализованная таблица")),INDIRECT(ADDRESS(2,MATCH(D101,'Нормализованная таблица'!$B$1:$K$1)+1,,,"Нормализованная таблица")):INDIRECT(ADDRESS(31,MATCH(D101,'Нормализованная таблица'!$B$1:$K$1)+1,,,"Нормализованная таблица")))</f>
        <v>#N/A</v>
      </c>
    </row>
    <row r="102" spans="1:5" hidden="1" x14ac:dyDescent="0.3">
      <c r="A102" t="str">
        <f ca="1">IF(INDIRECT(ADDRESS(Таблицы!$R103-1,4,,,"Трёхпредметные наборы"))&gt;=Параметры!$A$2,Таблицы!N103,"")</f>
        <v/>
      </c>
      <c r="B102" t="str">
        <f ca="1">IF(INDIRECT(ADDRESS(Таблицы!$R103-1,4,,,"Трёхпредметные наборы"))&gt;=Параметры!$A$2,Таблицы!O103,"")</f>
        <v/>
      </c>
      <c r="C102" t="str">
        <f ca="1">IF(INDIRECT(ADDRESS(Таблицы!$R103-1,4,,,"Трёхпредметные наборы"))&gt;=Параметры!$A$2,Таблицы!P103,"")</f>
        <v/>
      </c>
      <c r="D102" t="str">
        <f ca="1">IF(INDIRECT(ADDRESS(MATCH(Таблицы!Q103,'Однопредметные наборы'!$A$2:$A$11)+1,2,,,"Однопредметные наборы"))&gt;=Параметры!$A$2,Таблицы!Q103,"")</f>
        <v/>
      </c>
      <c r="E102" s="5" t="e">
        <f ca="1">SUMPRODUCT(INDIRECT(ADDRESS(2,MATCH(A102,'Нормализованная таблица'!$B$1:$K$1)+1,,,"Нормализованная таблица")):INDIRECT(ADDRESS(31,MATCH(A102,'Нормализованная таблица'!$B$1:$K$1)+1,,,"Нормализованная таблица")),INDIRECT(ADDRESS(2,MATCH(B102,'Нормализованная таблица'!$B$1:$K$1)+1,,,"Нормализованная таблица")):INDIRECT(ADDRESS(31,MATCH(B102,'Нормализованная таблица'!$B$1:$K$1)+1,,,"Нормализованная таблица")),INDIRECT(ADDRESS(2,MATCH(C102,'Нормализованная таблица'!$B$1:$K$1)+1,,,"Нормализованная таблица")):INDIRECT(ADDRESS(31,MATCH(C102,'Нормализованная таблица'!$B$1:$K$1)+1,,,"Нормализованная таблица")),INDIRECT(ADDRESS(2,MATCH(D102,'Нормализованная таблица'!$B$1:$K$1)+1,,,"Нормализованная таблица")):INDIRECT(ADDRESS(31,MATCH(D102,'Нормализованная таблица'!$B$1:$K$1)+1,,,"Нормализованная таблица")))</f>
        <v>#N/A</v>
      </c>
    </row>
    <row r="103" spans="1:5" hidden="1" x14ac:dyDescent="0.3">
      <c r="A103" t="str">
        <f ca="1">IF(INDIRECT(ADDRESS(Таблицы!$R104-1,4,,,"Трёхпредметные наборы"))&gt;=Параметры!$A$2,Таблицы!N104,"")</f>
        <v/>
      </c>
      <c r="B103" t="str">
        <f ca="1">IF(INDIRECT(ADDRESS(Таблицы!$R104-1,4,,,"Трёхпредметные наборы"))&gt;=Параметры!$A$2,Таблицы!O104,"")</f>
        <v/>
      </c>
      <c r="C103" t="str">
        <f ca="1">IF(INDIRECT(ADDRESS(Таблицы!$R104-1,4,,,"Трёхпредметные наборы"))&gt;=Параметры!$A$2,Таблицы!P104,"")</f>
        <v/>
      </c>
      <c r="D103" t="str">
        <f ca="1">IF(INDIRECT(ADDRESS(MATCH(Таблицы!Q104,'Однопредметные наборы'!$A$2:$A$11)+1,2,,,"Однопредметные наборы"))&gt;=Параметры!$A$2,Таблицы!Q104,"")</f>
        <v>Терафлю</v>
      </c>
      <c r="E103" s="5" t="e">
        <f ca="1">SUMPRODUCT(INDIRECT(ADDRESS(2,MATCH(A103,'Нормализованная таблица'!$B$1:$K$1)+1,,,"Нормализованная таблица")):INDIRECT(ADDRESS(31,MATCH(A103,'Нормализованная таблица'!$B$1:$K$1)+1,,,"Нормализованная таблица")),INDIRECT(ADDRESS(2,MATCH(B103,'Нормализованная таблица'!$B$1:$K$1)+1,,,"Нормализованная таблица")):INDIRECT(ADDRESS(31,MATCH(B103,'Нормализованная таблица'!$B$1:$K$1)+1,,,"Нормализованная таблица")),INDIRECT(ADDRESS(2,MATCH(C103,'Нормализованная таблица'!$B$1:$K$1)+1,,,"Нормализованная таблица")):INDIRECT(ADDRESS(31,MATCH(C103,'Нормализованная таблица'!$B$1:$K$1)+1,,,"Нормализованная таблица")),INDIRECT(ADDRESS(2,MATCH(D103,'Нормализованная таблица'!$B$1:$K$1)+1,,,"Нормализованная таблица")):INDIRECT(ADDRESS(31,MATCH(D103,'Нормализованная таблица'!$B$1:$K$1)+1,,,"Нормализованная таблица")))</f>
        <v>#N/A</v>
      </c>
    </row>
    <row r="104" spans="1:5" hidden="1" x14ac:dyDescent="0.3">
      <c r="A104" t="e">
        <f ca="1">IF(INDIRECT(ADDRESS(Таблицы!$R105-1,4,,,"Трёхпредметные наборы"))&gt;=Параметры!$A$2,Таблицы!N105,"")</f>
        <v>#N/A</v>
      </c>
      <c r="B104" t="e">
        <f ca="1">IF(INDIRECT(ADDRESS(Таблицы!$R105-1,4,,,"Трёхпредметные наборы"))&gt;=Параметры!$A$2,Таблицы!O105,"")</f>
        <v>#N/A</v>
      </c>
      <c r="C104" t="e">
        <f ca="1">IF(INDIRECT(ADDRESS(Таблицы!$R105-1,4,,,"Трёхпредметные наборы"))&gt;=Параметры!$A$2,Таблицы!P105,"")</f>
        <v>#N/A</v>
      </c>
      <c r="D104" t="str">
        <f ca="1">IF(INDIRECT(ADDRESS(MATCH(Таблицы!Q105,'Однопредметные наборы'!$A$2:$A$11)+1,2,,,"Однопредметные наборы"))&gt;=Параметры!$A$2,Таблицы!Q105,"")</f>
        <v/>
      </c>
      <c r="E104" s="5" t="e">
        <f ca="1">SUMPRODUCT(INDIRECT(ADDRESS(2,MATCH(A104,'Нормализованная таблица'!$B$1:$K$1)+1,,,"Нормализованная таблица")):INDIRECT(ADDRESS(31,MATCH(A104,'Нормализованная таблица'!$B$1:$K$1)+1,,,"Нормализованная таблица")),INDIRECT(ADDRESS(2,MATCH(B104,'Нормализованная таблица'!$B$1:$K$1)+1,,,"Нормализованная таблица")):INDIRECT(ADDRESS(31,MATCH(B104,'Нормализованная таблица'!$B$1:$K$1)+1,,,"Нормализованная таблица")),INDIRECT(ADDRESS(2,MATCH(C104,'Нормализованная таблица'!$B$1:$K$1)+1,,,"Нормализованная таблица")):INDIRECT(ADDRESS(31,MATCH(C104,'Нормализованная таблица'!$B$1:$K$1)+1,,,"Нормализованная таблица")),INDIRECT(ADDRESS(2,MATCH(D104,'Нормализованная таблица'!$B$1:$K$1)+1,,,"Нормализованная таблица")):INDIRECT(ADDRESS(31,MATCH(D104,'Нормализованная таблица'!$B$1:$K$1)+1,,,"Нормализованная таблица")))</f>
        <v>#N/A</v>
      </c>
    </row>
    <row r="105" spans="1:5" hidden="1" x14ac:dyDescent="0.3">
      <c r="A105" t="e">
        <f ca="1">IF(INDIRECT(ADDRESS(Таблицы!$R106-1,4,,,"Трёхпредметные наборы"))&gt;=Параметры!$A$2,Таблицы!N106,"")</f>
        <v>#N/A</v>
      </c>
      <c r="B105" t="e">
        <f ca="1">IF(INDIRECT(ADDRESS(Таблицы!$R106-1,4,,,"Трёхпредметные наборы"))&gt;=Параметры!$A$2,Таблицы!O106,"")</f>
        <v>#N/A</v>
      </c>
      <c r="C105" t="e">
        <f ca="1">IF(INDIRECT(ADDRESS(Таблицы!$R106-1,4,,,"Трёхпредметные наборы"))&gt;=Параметры!$A$2,Таблицы!P106,"")</f>
        <v>#N/A</v>
      </c>
      <c r="D105" t="str">
        <f ca="1">IF(INDIRECT(ADDRESS(MATCH(Таблицы!Q106,'Однопредметные наборы'!$A$2:$A$11)+1,2,,,"Однопредметные наборы"))&gt;=Параметры!$A$2,Таблицы!Q106,"")</f>
        <v>Терафлю</v>
      </c>
      <c r="E105" s="5" t="e">
        <f ca="1">SUMPRODUCT(INDIRECT(ADDRESS(2,MATCH(A105,'Нормализованная таблица'!$B$1:$K$1)+1,,,"Нормализованная таблица")):INDIRECT(ADDRESS(31,MATCH(A105,'Нормализованная таблица'!$B$1:$K$1)+1,,,"Нормализованная таблица")),INDIRECT(ADDRESS(2,MATCH(B105,'Нормализованная таблица'!$B$1:$K$1)+1,,,"Нормализованная таблица")):INDIRECT(ADDRESS(31,MATCH(B105,'Нормализованная таблица'!$B$1:$K$1)+1,,,"Нормализованная таблица")),INDIRECT(ADDRESS(2,MATCH(C105,'Нормализованная таблица'!$B$1:$K$1)+1,,,"Нормализованная таблица")):INDIRECT(ADDRESS(31,MATCH(C105,'Нормализованная таблица'!$B$1:$K$1)+1,,,"Нормализованная таблица")),INDIRECT(ADDRESS(2,MATCH(D105,'Нормализованная таблица'!$B$1:$K$1)+1,,,"Нормализованная таблица")):INDIRECT(ADDRESS(31,MATCH(D105,'Нормализованная таблица'!$B$1:$K$1)+1,,,"Нормализованная таблица")))</f>
        <v>#N/A</v>
      </c>
    </row>
    <row r="106" spans="1:5" hidden="1" x14ac:dyDescent="0.3">
      <c r="A106" t="e">
        <f ca="1">IF(INDIRECT(ADDRESS(Таблицы!$R107-1,4,,,"Трёхпредметные наборы"))&gt;=Параметры!$A$2,Таблицы!N107,"")</f>
        <v>#N/A</v>
      </c>
      <c r="B106" t="e">
        <f ca="1">IF(INDIRECT(ADDRESS(Таблицы!$R107-1,4,,,"Трёхпредметные наборы"))&gt;=Параметры!$A$2,Таблицы!O107,"")</f>
        <v>#N/A</v>
      </c>
      <c r="C106" t="e">
        <f ca="1">IF(INDIRECT(ADDRESS(Таблицы!$R107-1,4,,,"Трёхпредметные наборы"))&gt;=Параметры!$A$2,Таблицы!P107,"")</f>
        <v>#N/A</v>
      </c>
      <c r="D106" t="str">
        <f ca="1">IF(INDIRECT(ADDRESS(MATCH(Таблицы!Q107,'Однопредметные наборы'!$A$2:$A$11)+1,2,,,"Однопредметные наборы"))&gt;=Параметры!$A$2,Таблицы!Q107,"")</f>
        <v>Терафлю</v>
      </c>
      <c r="E106" s="5" t="e">
        <f ca="1">SUMPRODUCT(INDIRECT(ADDRESS(2,MATCH(A106,'Нормализованная таблица'!$B$1:$K$1)+1,,,"Нормализованная таблица")):INDIRECT(ADDRESS(31,MATCH(A106,'Нормализованная таблица'!$B$1:$K$1)+1,,,"Нормализованная таблица")),INDIRECT(ADDRESS(2,MATCH(B106,'Нормализованная таблица'!$B$1:$K$1)+1,,,"Нормализованная таблица")):INDIRECT(ADDRESS(31,MATCH(B106,'Нормализованная таблица'!$B$1:$K$1)+1,,,"Нормализованная таблица")),INDIRECT(ADDRESS(2,MATCH(C106,'Нормализованная таблица'!$B$1:$K$1)+1,,,"Нормализованная таблица")):INDIRECT(ADDRESS(31,MATCH(C106,'Нормализованная таблица'!$B$1:$K$1)+1,,,"Нормализованная таблица")),INDIRECT(ADDRESS(2,MATCH(D106,'Нормализованная таблица'!$B$1:$K$1)+1,,,"Нормализованная таблица")):INDIRECT(ADDRESS(31,MATCH(D106,'Нормализованная таблица'!$B$1:$K$1)+1,,,"Нормализованная таблица")))</f>
        <v>#N/A</v>
      </c>
    </row>
    <row r="107" spans="1:5" x14ac:dyDescent="0.3">
      <c r="A107" t="str">
        <f ca="1">IF(INDIRECT(ADDRESS(Таблицы!$R108-1,4,,,"Трёхпредметные наборы"))&gt;=Параметры!$A$2,Таблицы!N108,"")</f>
        <v>Баралгин</v>
      </c>
      <c r="B107" t="str">
        <f ca="1">IF(INDIRECT(ADDRESS(Таблицы!$R108-1,4,,,"Трёхпредметные наборы"))&gt;=Параметры!$A$2,Таблицы!O108,"")</f>
        <v>Влажные салфетки</v>
      </c>
      <c r="C107" t="str">
        <f ca="1">IF(INDIRECT(ADDRESS(Таблицы!$R108-1,4,,,"Трёхпредметные наборы"))&gt;=Параметры!$A$2,Таблицы!P108,"")</f>
        <v>Долгит</v>
      </c>
      <c r="D107" t="str">
        <f ca="1">IF(INDIRECT(ADDRESS(MATCH(Таблицы!Q108,'Однопредметные наборы'!$A$2:$A$11)+1,2,,,"Однопредметные наборы"))&gt;=Параметры!$A$2,Таблицы!Q108,"")</f>
        <v>Контрактубекс</v>
      </c>
      <c r="E107" s="5">
        <f ca="1">SUMPRODUCT(INDIRECT(ADDRESS(2,MATCH(A107,'Нормализованная таблица'!$B$1:$K$1)+1,,,"Нормализованная таблица")):INDIRECT(ADDRESS(31,MATCH(A107,'Нормализованная таблица'!$B$1:$K$1)+1,,,"Нормализованная таблица")),INDIRECT(ADDRESS(2,MATCH(B107,'Нормализованная таблица'!$B$1:$K$1)+1,,,"Нормализованная таблица")):INDIRECT(ADDRESS(31,MATCH(B107,'Нормализованная таблица'!$B$1:$K$1)+1,,,"Нормализованная таблица")),INDIRECT(ADDRESS(2,MATCH(C107,'Нормализованная таблица'!$B$1:$K$1)+1,,,"Нормализованная таблица")):INDIRECT(ADDRESS(31,MATCH(C107,'Нормализованная таблица'!$B$1:$K$1)+1,,,"Нормализованная таблица")),INDIRECT(ADDRESS(2,MATCH(D107,'Нормализованная таблица'!$B$1:$K$1)+1,,,"Нормализованная таблица")):INDIRECT(ADDRESS(31,MATCH(D107,'Нормализованная таблица'!$B$1:$K$1)+1,,,"Нормализованная таблица")))</f>
        <v>5</v>
      </c>
    </row>
    <row r="108" spans="1:5" x14ac:dyDescent="0.3">
      <c r="A108" t="str">
        <f ca="1">IF(INDIRECT(ADDRESS(Таблицы!$R109-1,4,,,"Трёхпредметные наборы"))&gt;=Параметры!$A$2,Таблицы!N109,"")</f>
        <v>Баралгин</v>
      </c>
      <c r="B108" t="str">
        <f ca="1">IF(INDIRECT(ADDRESS(Таблицы!$R109-1,4,,,"Трёхпредметные наборы"))&gt;=Параметры!$A$2,Таблицы!O109,"")</f>
        <v>Влажные салфетки</v>
      </c>
      <c r="C108" t="str">
        <f ca="1">IF(INDIRECT(ADDRESS(Таблицы!$R109-1,4,,,"Трёхпредметные наборы"))&gt;=Параметры!$A$2,Таблицы!P109,"")</f>
        <v>Долгит</v>
      </c>
      <c r="D108" t="str">
        <f ca="1">IF(INDIRECT(ADDRESS(MATCH(Таблицы!Q109,'Однопредметные наборы'!$A$2:$A$11)+1,2,,,"Однопредметные наборы"))&gt;=Параметры!$A$2,Таблицы!Q109,"")</f>
        <v>Корвалол</v>
      </c>
      <c r="E108" s="5">
        <f ca="1">SUMPRODUCT(INDIRECT(ADDRESS(2,MATCH(A108,'Нормализованная таблица'!$B$1:$K$1)+1,,,"Нормализованная таблица")):INDIRECT(ADDRESS(31,MATCH(A108,'Нормализованная таблица'!$B$1:$K$1)+1,,,"Нормализованная таблица")),INDIRECT(ADDRESS(2,MATCH(B108,'Нормализованная таблица'!$B$1:$K$1)+1,,,"Нормализованная таблица")):INDIRECT(ADDRESS(31,MATCH(B108,'Нормализованная таблица'!$B$1:$K$1)+1,,,"Нормализованная таблица")),INDIRECT(ADDRESS(2,MATCH(C108,'Нормализованная таблица'!$B$1:$K$1)+1,,,"Нормализованная таблица")):INDIRECT(ADDRESS(31,MATCH(C108,'Нормализованная таблица'!$B$1:$K$1)+1,,,"Нормализованная таблица")),INDIRECT(ADDRESS(2,MATCH(D108,'Нормализованная таблица'!$B$1:$K$1)+1,,,"Нормализованная таблица")):INDIRECT(ADDRESS(31,MATCH(D108,'Нормализованная таблица'!$B$1:$K$1)+1,,,"Нормализованная таблица")))</f>
        <v>2</v>
      </c>
    </row>
    <row r="109" spans="1:5" hidden="1" x14ac:dyDescent="0.3">
      <c r="A109" t="str">
        <f ca="1">IF(INDIRECT(ADDRESS(Таблицы!$R110-1,4,,,"Трёхпредметные наборы"))&gt;=Параметры!$A$2,Таблицы!N110,"")</f>
        <v>Баралгин</v>
      </c>
      <c r="B109" t="str">
        <f ca="1">IF(INDIRECT(ADDRESS(Таблицы!$R110-1,4,,,"Трёхпредметные наборы"))&gt;=Параметры!$A$2,Таблицы!O110,"")</f>
        <v>Влажные салфетки</v>
      </c>
      <c r="C109" t="str">
        <f ca="1">IF(INDIRECT(ADDRESS(Таблицы!$R110-1,4,,,"Трёхпредметные наборы"))&gt;=Параметры!$A$2,Таблицы!P110,"")</f>
        <v>Долгит</v>
      </c>
      <c r="D109" t="str">
        <f ca="1">IF(INDIRECT(ADDRESS(MATCH(Таблицы!Q110,'Однопредметные наборы'!$A$2:$A$11)+1,2,,,"Однопредметные наборы"))&gt;=Параметры!$A$2,Таблицы!Q110,"")</f>
        <v/>
      </c>
      <c r="E109" s="5" t="e">
        <f ca="1">SUMPRODUCT(INDIRECT(ADDRESS(2,MATCH(A109,'Нормализованная таблица'!$B$1:$K$1)+1,,,"Нормализованная таблица")):INDIRECT(ADDRESS(31,MATCH(A109,'Нормализованная таблица'!$B$1:$K$1)+1,,,"Нормализованная таблица")),INDIRECT(ADDRESS(2,MATCH(B109,'Нормализованная таблица'!$B$1:$K$1)+1,,,"Нормализованная таблица")):INDIRECT(ADDRESS(31,MATCH(B109,'Нормализованная таблица'!$B$1:$K$1)+1,,,"Нормализованная таблица")),INDIRECT(ADDRESS(2,MATCH(C109,'Нормализованная таблица'!$B$1:$K$1)+1,,,"Нормализованная таблица")):INDIRECT(ADDRESS(31,MATCH(C109,'Нормализованная таблица'!$B$1:$K$1)+1,,,"Нормализованная таблица")),INDIRECT(ADDRESS(2,MATCH(D109,'Нормализованная таблица'!$B$1:$K$1)+1,,,"Нормализованная таблица")):INDIRECT(ADDRESS(31,MATCH(D109,'Нормализованная таблица'!$B$1:$K$1)+1,,,"Нормализованная таблица")))</f>
        <v>#N/A</v>
      </c>
    </row>
    <row r="110" spans="1:5" hidden="1" x14ac:dyDescent="0.3">
      <c r="A110" t="str">
        <f ca="1">IF(INDIRECT(ADDRESS(Таблицы!$R111-1,4,,,"Трёхпредметные наборы"))&gt;=Параметры!$A$2,Таблицы!N111,"")</f>
        <v>Баралгин</v>
      </c>
      <c r="B110" t="str">
        <f ca="1">IF(INDIRECT(ADDRESS(Таблицы!$R111-1,4,,,"Трёхпредметные наборы"))&gt;=Параметры!$A$2,Таблицы!O111,"")</f>
        <v>Влажные салфетки</v>
      </c>
      <c r="C110" t="str">
        <f ca="1">IF(INDIRECT(ADDRESS(Таблицы!$R111-1,4,,,"Трёхпредметные наборы"))&gt;=Параметры!$A$2,Таблицы!P111,"")</f>
        <v>Долгит</v>
      </c>
      <c r="D110" t="str">
        <f ca="1">IF(INDIRECT(ADDRESS(MATCH(Таблицы!Q111,'Однопредметные наборы'!$A$2:$A$11)+1,2,,,"Однопредметные наборы"))&gt;=Параметры!$A$2,Таблицы!Q111,"")</f>
        <v/>
      </c>
      <c r="E110" s="5" t="e">
        <f ca="1">SUMPRODUCT(INDIRECT(ADDRESS(2,MATCH(A110,'Нормализованная таблица'!$B$1:$K$1)+1,,,"Нормализованная таблица")):INDIRECT(ADDRESS(31,MATCH(A110,'Нормализованная таблица'!$B$1:$K$1)+1,,,"Нормализованная таблица")),INDIRECT(ADDRESS(2,MATCH(B110,'Нормализованная таблица'!$B$1:$K$1)+1,,,"Нормализованная таблица")):INDIRECT(ADDRESS(31,MATCH(B110,'Нормализованная таблица'!$B$1:$K$1)+1,,,"Нормализованная таблица")),INDIRECT(ADDRESS(2,MATCH(C110,'Нормализованная таблица'!$B$1:$K$1)+1,,,"Нормализованная таблица")):INDIRECT(ADDRESS(31,MATCH(C110,'Нормализованная таблица'!$B$1:$K$1)+1,,,"Нормализованная таблица")),INDIRECT(ADDRESS(2,MATCH(D110,'Нормализованная таблица'!$B$1:$K$1)+1,,,"Нормализованная таблица")):INDIRECT(ADDRESS(31,MATCH(D110,'Нормализованная таблица'!$B$1:$K$1)+1,,,"Нормализованная таблица")))</f>
        <v>#N/A</v>
      </c>
    </row>
    <row r="111" spans="1:5" x14ac:dyDescent="0.3">
      <c r="A111" t="str">
        <f ca="1">IF(INDIRECT(ADDRESS(Таблицы!$R112-1,4,,,"Трёхпредметные наборы"))&gt;=Параметры!$A$2,Таблицы!N112,"")</f>
        <v>Баралгин</v>
      </c>
      <c r="B111" t="str">
        <f ca="1">IF(INDIRECT(ADDRESS(Таблицы!$R112-1,4,,,"Трёхпредметные наборы"))&gt;=Параметры!$A$2,Таблицы!O112,"")</f>
        <v>Влажные салфетки</v>
      </c>
      <c r="C111" t="str">
        <f ca="1">IF(INDIRECT(ADDRESS(Таблицы!$R112-1,4,,,"Трёхпредметные наборы"))&gt;=Параметры!$A$2,Таблицы!P112,"")</f>
        <v>Долгит</v>
      </c>
      <c r="D111" t="str">
        <f ca="1">IF(INDIRECT(ADDRESS(MATCH(Таблицы!Q112,'Однопредметные наборы'!$A$2:$A$11)+1,2,,,"Однопредметные наборы"))&gt;=Параметры!$A$2,Таблицы!Q112,"")</f>
        <v>Терафлю</v>
      </c>
      <c r="E111" s="5">
        <f ca="1">SUMPRODUCT(INDIRECT(ADDRESS(2,MATCH(A111,'Нормализованная таблица'!$B$1:$K$1)+1,,,"Нормализованная таблица")):INDIRECT(ADDRESS(31,MATCH(A111,'Нормализованная таблица'!$B$1:$K$1)+1,,,"Нормализованная таблица")),INDIRECT(ADDRESS(2,MATCH(B111,'Нормализованная таблица'!$B$1:$K$1)+1,,,"Нормализованная таблица")):INDIRECT(ADDRESS(31,MATCH(B111,'Нормализованная таблица'!$B$1:$K$1)+1,,,"Нормализованная таблица")),INDIRECT(ADDRESS(2,MATCH(C111,'Нормализованная таблица'!$B$1:$K$1)+1,,,"Нормализованная таблица")):INDIRECT(ADDRESS(31,MATCH(C111,'Нормализованная таблица'!$B$1:$K$1)+1,,,"Нормализованная таблица")),INDIRECT(ADDRESS(2,MATCH(D111,'Нормализованная таблица'!$B$1:$K$1)+1,,,"Нормализованная таблица")):INDIRECT(ADDRESS(31,MATCH(D111,'Нормализованная таблица'!$B$1:$K$1)+1,,,"Нормализованная таблица")))</f>
        <v>2</v>
      </c>
    </row>
    <row r="112" spans="1:5" x14ac:dyDescent="0.3">
      <c r="A112" t="str">
        <f ca="1">IF(INDIRECT(ADDRESS(Таблицы!$R113-1,4,,,"Трёхпредметные наборы"))&gt;=Параметры!$A$2,Таблицы!N113,"")</f>
        <v>Баралгин</v>
      </c>
      <c r="B112" t="str">
        <f ca="1">IF(INDIRECT(ADDRESS(Таблицы!$R113-1,4,,,"Трёхпредметные наборы"))&gt;=Параметры!$A$2,Таблицы!O113,"")</f>
        <v>Влажные салфетки</v>
      </c>
      <c r="C112" t="str">
        <f ca="1">IF(INDIRECT(ADDRESS(Таблицы!$R113-1,4,,,"Трёхпредметные наборы"))&gt;=Параметры!$A$2,Таблицы!P113,"")</f>
        <v>Контрактубекс</v>
      </c>
      <c r="D112" t="str">
        <f ca="1">IF(INDIRECT(ADDRESS(MATCH(Таблицы!Q113,'Однопредметные наборы'!$A$2:$A$11)+1,2,,,"Однопредметные наборы"))&gt;=Параметры!$A$2,Таблицы!Q113,"")</f>
        <v>Корвалол</v>
      </c>
      <c r="E112" s="5">
        <f ca="1">SUMPRODUCT(INDIRECT(ADDRESS(2,MATCH(A112,'Нормализованная таблица'!$B$1:$K$1)+1,,,"Нормализованная таблица")):INDIRECT(ADDRESS(31,MATCH(A112,'Нормализованная таблица'!$B$1:$K$1)+1,,,"Нормализованная таблица")),INDIRECT(ADDRESS(2,MATCH(B112,'Нормализованная таблица'!$B$1:$K$1)+1,,,"Нормализованная таблица")):INDIRECT(ADDRESS(31,MATCH(B112,'Нормализованная таблица'!$B$1:$K$1)+1,,,"Нормализованная таблица")),INDIRECT(ADDRESS(2,MATCH(C112,'Нормализованная таблица'!$B$1:$K$1)+1,,,"Нормализованная таблица")):INDIRECT(ADDRESS(31,MATCH(C112,'Нормализованная таблица'!$B$1:$K$1)+1,,,"Нормализованная таблица")),INDIRECT(ADDRESS(2,MATCH(D112,'Нормализованная таблица'!$B$1:$K$1)+1,,,"Нормализованная таблица")):INDIRECT(ADDRESS(31,MATCH(D112,'Нормализованная таблица'!$B$1:$K$1)+1,,,"Нормализованная таблица")))</f>
        <v>3</v>
      </c>
    </row>
    <row r="113" spans="1:5" hidden="1" x14ac:dyDescent="0.3">
      <c r="A113" t="str">
        <f ca="1">IF(INDIRECT(ADDRESS(Таблицы!$R114-1,4,,,"Трёхпредметные наборы"))&gt;=Параметры!$A$2,Таблицы!N114,"")</f>
        <v>Баралгин</v>
      </c>
      <c r="B113" t="str">
        <f ca="1">IF(INDIRECT(ADDRESS(Таблицы!$R114-1,4,,,"Трёхпредметные наборы"))&gt;=Параметры!$A$2,Таблицы!O114,"")</f>
        <v>Влажные салфетки</v>
      </c>
      <c r="C113" t="str">
        <f ca="1">IF(INDIRECT(ADDRESS(Таблицы!$R114-1,4,,,"Трёхпредметные наборы"))&gt;=Параметры!$A$2,Таблицы!P114,"")</f>
        <v>Контрактубекс</v>
      </c>
      <c r="D113" t="str">
        <f ca="1">IF(INDIRECT(ADDRESS(MATCH(Таблицы!Q114,'Однопредметные наборы'!$A$2:$A$11)+1,2,,,"Однопредметные наборы"))&gt;=Параметры!$A$2,Таблицы!Q114,"")</f>
        <v/>
      </c>
      <c r="E113" s="5" t="e">
        <f ca="1">SUMPRODUCT(INDIRECT(ADDRESS(2,MATCH(A113,'Нормализованная таблица'!$B$1:$K$1)+1,,,"Нормализованная таблица")):INDIRECT(ADDRESS(31,MATCH(A113,'Нормализованная таблица'!$B$1:$K$1)+1,,,"Нормализованная таблица")),INDIRECT(ADDRESS(2,MATCH(B113,'Нормализованная таблица'!$B$1:$K$1)+1,,,"Нормализованная таблица")):INDIRECT(ADDRESS(31,MATCH(B113,'Нормализованная таблица'!$B$1:$K$1)+1,,,"Нормализованная таблица")),INDIRECT(ADDRESS(2,MATCH(C113,'Нормализованная таблица'!$B$1:$K$1)+1,,,"Нормализованная таблица")):INDIRECT(ADDRESS(31,MATCH(C113,'Нормализованная таблица'!$B$1:$K$1)+1,,,"Нормализованная таблица")),INDIRECT(ADDRESS(2,MATCH(D113,'Нормализованная таблица'!$B$1:$K$1)+1,,,"Нормализованная таблица")):INDIRECT(ADDRESS(31,MATCH(D113,'Нормализованная таблица'!$B$1:$K$1)+1,,,"Нормализованная таблица")))</f>
        <v>#N/A</v>
      </c>
    </row>
    <row r="114" spans="1:5" hidden="1" x14ac:dyDescent="0.3">
      <c r="A114" t="str">
        <f ca="1">IF(INDIRECT(ADDRESS(Таблицы!$R115-1,4,,,"Трёхпредметные наборы"))&gt;=Параметры!$A$2,Таблицы!N115,"")</f>
        <v>Баралгин</v>
      </c>
      <c r="B114" t="str">
        <f ca="1">IF(INDIRECT(ADDRESS(Таблицы!$R115-1,4,,,"Трёхпредметные наборы"))&gt;=Параметры!$A$2,Таблицы!O115,"")</f>
        <v>Влажные салфетки</v>
      </c>
      <c r="C114" t="str">
        <f ca="1">IF(INDIRECT(ADDRESS(Таблицы!$R115-1,4,,,"Трёхпредметные наборы"))&gt;=Параметры!$A$2,Таблицы!P115,"")</f>
        <v>Контрактубекс</v>
      </c>
      <c r="D114" t="str">
        <f ca="1">IF(INDIRECT(ADDRESS(MATCH(Таблицы!Q115,'Однопредметные наборы'!$A$2:$A$11)+1,2,,,"Однопредметные наборы"))&gt;=Параметры!$A$2,Таблицы!Q115,"")</f>
        <v/>
      </c>
      <c r="E114" s="5" t="e">
        <f ca="1">SUMPRODUCT(INDIRECT(ADDRESS(2,MATCH(A114,'Нормализованная таблица'!$B$1:$K$1)+1,,,"Нормализованная таблица")):INDIRECT(ADDRESS(31,MATCH(A114,'Нормализованная таблица'!$B$1:$K$1)+1,,,"Нормализованная таблица")),INDIRECT(ADDRESS(2,MATCH(B114,'Нормализованная таблица'!$B$1:$K$1)+1,,,"Нормализованная таблица")):INDIRECT(ADDRESS(31,MATCH(B114,'Нормализованная таблица'!$B$1:$K$1)+1,,,"Нормализованная таблица")),INDIRECT(ADDRESS(2,MATCH(C114,'Нормализованная таблица'!$B$1:$K$1)+1,,,"Нормализованная таблица")):INDIRECT(ADDRESS(31,MATCH(C114,'Нормализованная таблица'!$B$1:$K$1)+1,,,"Нормализованная таблица")),INDIRECT(ADDRESS(2,MATCH(D114,'Нормализованная таблица'!$B$1:$K$1)+1,,,"Нормализованная таблица")):INDIRECT(ADDRESS(31,MATCH(D114,'Нормализованная таблица'!$B$1:$K$1)+1,,,"Нормализованная таблица")))</f>
        <v>#N/A</v>
      </c>
    </row>
    <row r="115" spans="1:5" x14ac:dyDescent="0.3">
      <c r="A115" t="str">
        <f ca="1">IF(INDIRECT(ADDRESS(Таблицы!$R116-1,4,,,"Трёхпредметные наборы"))&gt;=Параметры!$A$2,Таблицы!N116,"")</f>
        <v>Баралгин</v>
      </c>
      <c r="B115" t="str">
        <f ca="1">IF(INDIRECT(ADDRESS(Таблицы!$R116-1,4,,,"Трёхпредметные наборы"))&gt;=Параметры!$A$2,Таблицы!O116,"")</f>
        <v>Влажные салфетки</v>
      </c>
      <c r="C115" t="str">
        <f ca="1">IF(INDIRECT(ADDRESS(Таблицы!$R116-1,4,,,"Трёхпредметные наборы"))&gt;=Параметры!$A$2,Таблицы!P116,"")</f>
        <v>Контрактубекс</v>
      </c>
      <c r="D115" t="str">
        <f ca="1">IF(INDIRECT(ADDRESS(MATCH(Таблицы!Q116,'Однопредметные наборы'!$A$2:$A$11)+1,2,,,"Однопредметные наборы"))&gt;=Параметры!$A$2,Таблицы!Q116,"")</f>
        <v>Терафлю</v>
      </c>
      <c r="E115" s="5">
        <f ca="1">SUMPRODUCT(INDIRECT(ADDRESS(2,MATCH(A115,'Нормализованная таблица'!$B$1:$K$1)+1,,,"Нормализованная таблица")):INDIRECT(ADDRESS(31,MATCH(A115,'Нормализованная таблица'!$B$1:$K$1)+1,,,"Нормализованная таблица")),INDIRECT(ADDRESS(2,MATCH(B115,'Нормализованная таблица'!$B$1:$K$1)+1,,,"Нормализованная таблица")):INDIRECT(ADDRESS(31,MATCH(B115,'Нормализованная таблица'!$B$1:$K$1)+1,,,"Нормализованная таблица")),INDIRECT(ADDRESS(2,MATCH(C115,'Нормализованная таблица'!$B$1:$K$1)+1,,,"Нормализованная таблица")):INDIRECT(ADDRESS(31,MATCH(C115,'Нормализованная таблица'!$B$1:$K$1)+1,,,"Нормализованная таблица")),INDIRECT(ADDRESS(2,MATCH(D115,'Нормализованная таблица'!$B$1:$K$1)+1,,,"Нормализованная таблица")):INDIRECT(ADDRESS(31,MATCH(D115,'Нормализованная таблица'!$B$1:$K$1)+1,,,"Нормализованная таблица")))</f>
        <v>2</v>
      </c>
    </row>
    <row r="116" spans="1:5" hidden="1" x14ac:dyDescent="0.3">
      <c r="A116" t="str">
        <f ca="1">IF(INDIRECT(ADDRESS(Таблицы!$R117-1,4,,,"Трёхпредметные наборы"))&gt;=Параметры!$A$2,Таблицы!N117,"")</f>
        <v/>
      </c>
      <c r="B116" t="str">
        <f ca="1">IF(INDIRECT(ADDRESS(Таблицы!$R117-1,4,,,"Трёхпредметные наборы"))&gt;=Параметры!$A$2,Таблицы!O117,"")</f>
        <v/>
      </c>
      <c r="C116" t="str">
        <f ca="1">IF(INDIRECT(ADDRESS(Таблицы!$R117-1,4,,,"Трёхпредметные наборы"))&gt;=Параметры!$A$2,Таблицы!P117,"")</f>
        <v/>
      </c>
      <c r="D116" t="str">
        <f ca="1">IF(INDIRECT(ADDRESS(MATCH(Таблицы!Q117,'Однопредметные наборы'!$A$2:$A$11)+1,2,,,"Однопредметные наборы"))&gt;=Параметры!$A$2,Таблицы!Q117,"")</f>
        <v/>
      </c>
      <c r="E116" s="5" t="e">
        <f ca="1">SUMPRODUCT(INDIRECT(ADDRESS(2,MATCH(A116,'Нормализованная таблица'!$B$1:$K$1)+1,,,"Нормализованная таблица")):INDIRECT(ADDRESS(31,MATCH(A116,'Нормализованная таблица'!$B$1:$K$1)+1,,,"Нормализованная таблица")),INDIRECT(ADDRESS(2,MATCH(B116,'Нормализованная таблица'!$B$1:$K$1)+1,,,"Нормализованная таблица")):INDIRECT(ADDRESS(31,MATCH(B116,'Нормализованная таблица'!$B$1:$K$1)+1,,,"Нормализованная таблица")),INDIRECT(ADDRESS(2,MATCH(C116,'Нормализованная таблица'!$B$1:$K$1)+1,,,"Нормализованная таблица")):INDIRECT(ADDRESS(31,MATCH(C116,'Нормализованная таблица'!$B$1:$K$1)+1,,,"Нормализованная таблица")),INDIRECT(ADDRESS(2,MATCH(D116,'Нормализованная таблица'!$B$1:$K$1)+1,,,"Нормализованная таблица")):INDIRECT(ADDRESS(31,MATCH(D116,'Нормализованная таблица'!$B$1:$K$1)+1,,,"Нормализованная таблица")))</f>
        <v>#N/A</v>
      </c>
    </row>
    <row r="117" spans="1:5" hidden="1" x14ac:dyDescent="0.3">
      <c r="A117" t="str">
        <f ca="1">IF(INDIRECT(ADDRESS(Таблицы!$R118-1,4,,,"Трёхпредметные наборы"))&gt;=Параметры!$A$2,Таблицы!N118,"")</f>
        <v/>
      </c>
      <c r="B117" t="str">
        <f ca="1">IF(INDIRECT(ADDRESS(Таблицы!$R118-1,4,,,"Трёхпредметные наборы"))&gt;=Параметры!$A$2,Таблицы!O118,"")</f>
        <v/>
      </c>
      <c r="C117" t="str">
        <f ca="1">IF(INDIRECT(ADDRESS(Таблицы!$R118-1,4,,,"Трёхпредметные наборы"))&gt;=Параметры!$A$2,Таблицы!P118,"")</f>
        <v/>
      </c>
      <c r="D117" t="str">
        <f ca="1">IF(INDIRECT(ADDRESS(MATCH(Таблицы!Q118,'Однопредметные наборы'!$A$2:$A$11)+1,2,,,"Однопредметные наборы"))&gt;=Параметры!$A$2,Таблицы!Q118,"")</f>
        <v/>
      </c>
      <c r="E117" s="5" t="e">
        <f ca="1">SUMPRODUCT(INDIRECT(ADDRESS(2,MATCH(A117,'Нормализованная таблица'!$B$1:$K$1)+1,,,"Нормализованная таблица")):INDIRECT(ADDRESS(31,MATCH(A117,'Нормализованная таблица'!$B$1:$K$1)+1,,,"Нормализованная таблица")),INDIRECT(ADDRESS(2,MATCH(B117,'Нормализованная таблица'!$B$1:$K$1)+1,,,"Нормализованная таблица")):INDIRECT(ADDRESS(31,MATCH(B117,'Нормализованная таблица'!$B$1:$K$1)+1,,,"Нормализованная таблица")),INDIRECT(ADDRESS(2,MATCH(C117,'Нормализованная таблица'!$B$1:$K$1)+1,,,"Нормализованная таблица")):INDIRECT(ADDRESS(31,MATCH(C117,'Нормализованная таблица'!$B$1:$K$1)+1,,,"Нормализованная таблица")),INDIRECT(ADDRESS(2,MATCH(D117,'Нормализованная таблица'!$B$1:$K$1)+1,,,"Нормализованная таблица")):INDIRECT(ADDRESS(31,MATCH(D117,'Нормализованная таблица'!$B$1:$K$1)+1,,,"Нормализованная таблица")))</f>
        <v>#N/A</v>
      </c>
    </row>
    <row r="118" spans="1:5" hidden="1" x14ac:dyDescent="0.3">
      <c r="A118" t="str">
        <f ca="1">IF(INDIRECT(ADDRESS(Таблицы!$R119-1,4,,,"Трёхпредметные наборы"))&gt;=Параметры!$A$2,Таблицы!N119,"")</f>
        <v/>
      </c>
      <c r="B118" t="str">
        <f ca="1">IF(INDIRECT(ADDRESS(Таблицы!$R119-1,4,,,"Трёхпредметные наборы"))&gt;=Параметры!$A$2,Таблицы!O119,"")</f>
        <v/>
      </c>
      <c r="C118" t="str">
        <f ca="1">IF(INDIRECT(ADDRESS(Таблицы!$R119-1,4,,,"Трёхпредметные наборы"))&gt;=Параметры!$A$2,Таблицы!P119,"")</f>
        <v/>
      </c>
      <c r="D118" t="str">
        <f ca="1">IF(INDIRECT(ADDRESS(MATCH(Таблицы!Q119,'Однопредметные наборы'!$A$2:$A$11)+1,2,,,"Однопредметные наборы"))&gt;=Параметры!$A$2,Таблицы!Q119,"")</f>
        <v>Терафлю</v>
      </c>
      <c r="E118" s="5" t="e">
        <f ca="1">SUMPRODUCT(INDIRECT(ADDRESS(2,MATCH(A118,'Нормализованная таблица'!$B$1:$K$1)+1,,,"Нормализованная таблица")):INDIRECT(ADDRESS(31,MATCH(A118,'Нормализованная таблица'!$B$1:$K$1)+1,,,"Нормализованная таблица")),INDIRECT(ADDRESS(2,MATCH(B118,'Нормализованная таблица'!$B$1:$K$1)+1,,,"Нормализованная таблица")):INDIRECT(ADDRESS(31,MATCH(B118,'Нормализованная таблица'!$B$1:$K$1)+1,,,"Нормализованная таблица")),INDIRECT(ADDRESS(2,MATCH(C118,'Нормализованная таблица'!$B$1:$K$1)+1,,,"Нормализованная таблица")):INDIRECT(ADDRESS(31,MATCH(C118,'Нормализованная таблица'!$B$1:$K$1)+1,,,"Нормализованная таблица")),INDIRECT(ADDRESS(2,MATCH(D118,'Нормализованная таблица'!$B$1:$K$1)+1,,,"Нормализованная таблица")):INDIRECT(ADDRESS(31,MATCH(D118,'Нормализованная таблица'!$B$1:$K$1)+1,,,"Нормализованная таблица")))</f>
        <v>#N/A</v>
      </c>
    </row>
    <row r="119" spans="1:5" hidden="1" x14ac:dyDescent="0.3">
      <c r="A119" t="e">
        <f ca="1">IF(INDIRECT(ADDRESS(Таблицы!$R120-1,4,,,"Трёхпредметные наборы"))&gt;=Параметры!$A$2,Таблицы!N120,"")</f>
        <v>#N/A</v>
      </c>
      <c r="B119" t="e">
        <f ca="1">IF(INDIRECT(ADDRESS(Таблицы!$R120-1,4,,,"Трёхпредметные наборы"))&gt;=Параметры!$A$2,Таблицы!O120,"")</f>
        <v>#N/A</v>
      </c>
      <c r="C119" t="e">
        <f ca="1">IF(INDIRECT(ADDRESS(Таблицы!$R120-1,4,,,"Трёхпредметные наборы"))&gt;=Параметры!$A$2,Таблицы!P120,"")</f>
        <v>#N/A</v>
      </c>
      <c r="D119" t="str">
        <f ca="1">IF(INDIRECT(ADDRESS(MATCH(Таблицы!Q120,'Однопредметные наборы'!$A$2:$A$11)+1,2,,,"Однопредметные наборы"))&gt;=Параметры!$A$2,Таблицы!Q120,"")</f>
        <v/>
      </c>
      <c r="E119" s="5" t="e">
        <f ca="1">SUMPRODUCT(INDIRECT(ADDRESS(2,MATCH(A119,'Нормализованная таблица'!$B$1:$K$1)+1,,,"Нормализованная таблица")):INDIRECT(ADDRESS(31,MATCH(A119,'Нормализованная таблица'!$B$1:$K$1)+1,,,"Нормализованная таблица")),INDIRECT(ADDRESS(2,MATCH(B119,'Нормализованная таблица'!$B$1:$K$1)+1,,,"Нормализованная таблица")):INDIRECT(ADDRESS(31,MATCH(B119,'Нормализованная таблица'!$B$1:$K$1)+1,,,"Нормализованная таблица")),INDIRECT(ADDRESS(2,MATCH(C119,'Нормализованная таблица'!$B$1:$K$1)+1,,,"Нормализованная таблица")):INDIRECT(ADDRESS(31,MATCH(C119,'Нормализованная таблица'!$B$1:$K$1)+1,,,"Нормализованная таблица")),INDIRECT(ADDRESS(2,MATCH(D119,'Нормализованная таблица'!$B$1:$K$1)+1,,,"Нормализованная таблица")):INDIRECT(ADDRESS(31,MATCH(D119,'Нормализованная таблица'!$B$1:$K$1)+1,,,"Нормализованная таблица")))</f>
        <v>#N/A</v>
      </c>
    </row>
    <row r="120" spans="1:5" hidden="1" x14ac:dyDescent="0.3">
      <c r="A120" t="e">
        <f ca="1">IF(INDIRECT(ADDRESS(Таблицы!$R121-1,4,,,"Трёхпредметные наборы"))&gt;=Параметры!$A$2,Таблицы!N121,"")</f>
        <v>#N/A</v>
      </c>
      <c r="B120" t="e">
        <f ca="1">IF(INDIRECT(ADDRESS(Таблицы!$R121-1,4,,,"Трёхпредметные наборы"))&gt;=Параметры!$A$2,Таблицы!O121,"")</f>
        <v>#N/A</v>
      </c>
      <c r="C120" t="e">
        <f ca="1">IF(INDIRECT(ADDRESS(Таблицы!$R121-1,4,,,"Трёхпредметные наборы"))&gt;=Параметры!$A$2,Таблицы!P121,"")</f>
        <v>#N/A</v>
      </c>
      <c r="D120" t="str">
        <f ca="1">IF(INDIRECT(ADDRESS(MATCH(Таблицы!Q121,'Однопредметные наборы'!$A$2:$A$11)+1,2,,,"Однопредметные наборы"))&gt;=Параметры!$A$2,Таблицы!Q121,"")</f>
        <v>Терафлю</v>
      </c>
      <c r="E120" s="5" t="e">
        <f ca="1">SUMPRODUCT(INDIRECT(ADDRESS(2,MATCH(A120,'Нормализованная таблица'!$B$1:$K$1)+1,,,"Нормализованная таблица")):INDIRECT(ADDRESS(31,MATCH(A120,'Нормализованная таблица'!$B$1:$K$1)+1,,,"Нормализованная таблица")),INDIRECT(ADDRESS(2,MATCH(B120,'Нормализованная таблица'!$B$1:$K$1)+1,,,"Нормализованная таблица")):INDIRECT(ADDRESS(31,MATCH(B120,'Нормализованная таблица'!$B$1:$K$1)+1,,,"Нормализованная таблица")),INDIRECT(ADDRESS(2,MATCH(C120,'Нормализованная таблица'!$B$1:$K$1)+1,,,"Нормализованная таблица")):INDIRECT(ADDRESS(31,MATCH(C120,'Нормализованная таблица'!$B$1:$K$1)+1,,,"Нормализованная таблица")),INDIRECT(ADDRESS(2,MATCH(D120,'Нормализованная таблица'!$B$1:$K$1)+1,,,"Нормализованная таблица")):INDIRECT(ADDRESS(31,MATCH(D120,'Нормализованная таблица'!$B$1:$K$1)+1,,,"Нормализованная таблица")))</f>
        <v>#N/A</v>
      </c>
    </row>
    <row r="121" spans="1:5" hidden="1" x14ac:dyDescent="0.3">
      <c r="A121" t="e">
        <f ca="1">IF(INDIRECT(ADDRESS(Таблицы!$R122-1,4,,,"Трёхпредметные наборы"))&gt;=Параметры!$A$2,Таблицы!N122,"")</f>
        <v>#N/A</v>
      </c>
      <c r="B121" t="e">
        <f ca="1">IF(INDIRECT(ADDRESS(Таблицы!$R122-1,4,,,"Трёхпредметные наборы"))&gt;=Параметры!$A$2,Таблицы!O122,"")</f>
        <v>#N/A</v>
      </c>
      <c r="C121" t="e">
        <f ca="1">IF(INDIRECT(ADDRESS(Таблицы!$R122-1,4,,,"Трёхпредметные наборы"))&gt;=Параметры!$A$2,Таблицы!P122,"")</f>
        <v>#N/A</v>
      </c>
      <c r="D121" t="str">
        <f ca="1">IF(INDIRECT(ADDRESS(MATCH(Таблицы!Q122,'Однопредметные наборы'!$A$2:$A$11)+1,2,,,"Однопредметные наборы"))&gt;=Параметры!$A$2,Таблицы!Q122,"")</f>
        <v>Терафлю</v>
      </c>
      <c r="E121" s="5" t="e">
        <f ca="1">SUMPRODUCT(INDIRECT(ADDRESS(2,MATCH(A121,'Нормализованная таблица'!$B$1:$K$1)+1,,,"Нормализованная таблица")):INDIRECT(ADDRESS(31,MATCH(A121,'Нормализованная таблица'!$B$1:$K$1)+1,,,"Нормализованная таблица")),INDIRECT(ADDRESS(2,MATCH(B121,'Нормализованная таблица'!$B$1:$K$1)+1,,,"Нормализованная таблица")):INDIRECT(ADDRESS(31,MATCH(B121,'Нормализованная таблица'!$B$1:$K$1)+1,,,"Нормализованная таблица")),INDIRECT(ADDRESS(2,MATCH(C121,'Нормализованная таблица'!$B$1:$K$1)+1,,,"Нормализованная таблица")):INDIRECT(ADDRESS(31,MATCH(C121,'Нормализованная таблица'!$B$1:$K$1)+1,,,"Нормализованная таблица")),INDIRECT(ADDRESS(2,MATCH(D121,'Нормализованная таблица'!$B$1:$K$1)+1,,,"Нормализованная таблица")):INDIRECT(ADDRESS(31,MATCH(D121,'Нормализованная таблица'!$B$1:$K$1)+1,,,"Нормализованная таблица")))</f>
        <v>#N/A</v>
      </c>
    </row>
    <row r="122" spans="1:5" x14ac:dyDescent="0.3">
      <c r="A122" t="str">
        <f ca="1">IF(INDIRECT(ADDRESS(Таблицы!$R123-1,4,,,"Трёхпредметные наборы"))&gt;=Параметры!$A$2,Таблицы!N123,"")</f>
        <v>Баралгин</v>
      </c>
      <c r="B122" t="str">
        <f ca="1">IF(INDIRECT(ADDRESS(Таблицы!$R123-1,4,,,"Трёхпредметные наборы"))&gt;=Параметры!$A$2,Таблицы!O123,"")</f>
        <v>Долгит</v>
      </c>
      <c r="C122" t="str">
        <f ca="1">IF(INDIRECT(ADDRESS(Таблицы!$R123-1,4,,,"Трёхпредметные наборы"))&gt;=Параметры!$A$2,Таблицы!P123,"")</f>
        <v>Контрактубекс</v>
      </c>
      <c r="D122" t="str">
        <f ca="1">IF(INDIRECT(ADDRESS(MATCH(Таблицы!Q123,'Однопредметные наборы'!$A$2:$A$11)+1,2,,,"Однопредметные наборы"))&gt;=Параметры!$A$2,Таблицы!Q123,"")</f>
        <v>Корвалол</v>
      </c>
      <c r="E122" s="5">
        <f ca="1">SUMPRODUCT(INDIRECT(ADDRESS(2,MATCH(A122,'Нормализованная таблица'!$B$1:$K$1)+1,,,"Нормализованная таблица")):INDIRECT(ADDRESS(31,MATCH(A122,'Нормализованная таблица'!$B$1:$K$1)+1,,,"Нормализованная таблица")),INDIRECT(ADDRESS(2,MATCH(B122,'Нормализованная таблица'!$B$1:$K$1)+1,,,"Нормализованная таблица")):INDIRECT(ADDRESS(31,MATCH(B122,'Нормализованная таблица'!$B$1:$K$1)+1,,,"Нормализованная таблица")),INDIRECT(ADDRESS(2,MATCH(C122,'Нормализованная таблица'!$B$1:$K$1)+1,,,"Нормализованная таблица")):INDIRECT(ADDRESS(31,MATCH(C122,'Нормализованная таблица'!$B$1:$K$1)+1,,,"Нормализованная таблица")),INDIRECT(ADDRESS(2,MATCH(D122,'Нормализованная таблица'!$B$1:$K$1)+1,,,"Нормализованная таблица")):INDIRECT(ADDRESS(31,MATCH(D122,'Нормализованная таблица'!$B$1:$K$1)+1,,,"Нормализованная таблица")))</f>
        <v>2</v>
      </c>
    </row>
    <row r="123" spans="1:5" hidden="1" x14ac:dyDescent="0.3">
      <c r="A123" t="str">
        <f ca="1">IF(INDIRECT(ADDRESS(Таблицы!$R124-1,4,,,"Трёхпредметные наборы"))&gt;=Параметры!$A$2,Таблицы!N124,"")</f>
        <v>Баралгин</v>
      </c>
      <c r="B123" t="str">
        <f ca="1">IF(INDIRECT(ADDRESS(Таблицы!$R124-1,4,,,"Трёхпредметные наборы"))&gt;=Параметры!$A$2,Таблицы!O124,"")</f>
        <v>Долгит</v>
      </c>
      <c r="C123" t="str">
        <f ca="1">IF(INDIRECT(ADDRESS(Таблицы!$R124-1,4,,,"Трёхпредметные наборы"))&gt;=Параметры!$A$2,Таблицы!P124,"")</f>
        <v>Контрактубекс</v>
      </c>
      <c r="D123" t="str">
        <f ca="1">IF(INDIRECT(ADDRESS(MATCH(Таблицы!Q124,'Однопредметные наборы'!$A$2:$A$11)+1,2,,,"Однопредметные наборы"))&gt;=Параметры!$A$2,Таблицы!Q124,"")</f>
        <v/>
      </c>
      <c r="E123" s="5" t="e">
        <f ca="1">SUMPRODUCT(INDIRECT(ADDRESS(2,MATCH(A123,'Нормализованная таблица'!$B$1:$K$1)+1,,,"Нормализованная таблица")):INDIRECT(ADDRESS(31,MATCH(A123,'Нормализованная таблица'!$B$1:$K$1)+1,,,"Нормализованная таблица")),INDIRECT(ADDRESS(2,MATCH(B123,'Нормализованная таблица'!$B$1:$K$1)+1,,,"Нормализованная таблица")):INDIRECT(ADDRESS(31,MATCH(B123,'Нормализованная таблица'!$B$1:$K$1)+1,,,"Нормализованная таблица")),INDIRECT(ADDRESS(2,MATCH(C123,'Нормализованная таблица'!$B$1:$K$1)+1,,,"Нормализованная таблица")):INDIRECT(ADDRESS(31,MATCH(C123,'Нормализованная таблица'!$B$1:$K$1)+1,,,"Нормализованная таблица")),INDIRECT(ADDRESS(2,MATCH(D123,'Нормализованная таблица'!$B$1:$K$1)+1,,,"Нормализованная таблица")):INDIRECT(ADDRESS(31,MATCH(D123,'Нормализованная таблица'!$B$1:$K$1)+1,,,"Нормализованная таблица")))</f>
        <v>#N/A</v>
      </c>
    </row>
    <row r="124" spans="1:5" hidden="1" x14ac:dyDescent="0.3">
      <c r="A124" t="str">
        <f ca="1">IF(INDIRECT(ADDRESS(Таблицы!$R125-1,4,,,"Трёхпредметные наборы"))&gt;=Параметры!$A$2,Таблицы!N125,"")</f>
        <v>Баралгин</v>
      </c>
      <c r="B124" t="str">
        <f ca="1">IF(INDIRECT(ADDRESS(Таблицы!$R125-1,4,,,"Трёхпредметные наборы"))&gt;=Параметры!$A$2,Таблицы!O125,"")</f>
        <v>Долгит</v>
      </c>
      <c r="C124" t="str">
        <f ca="1">IF(INDIRECT(ADDRESS(Таблицы!$R125-1,4,,,"Трёхпредметные наборы"))&gt;=Параметры!$A$2,Таблицы!P125,"")</f>
        <v>Контрактубекс</v>
      </c>
      <c r="D124" t="str">
        <f ca="1">IF(INDIRECT(ADDRESS(MATCH(Таблицы!Q125,'Однопредметные наборы'!$A$2:$A$11)+1,2,,,"Однопредметные наборы"))&gt;=Параметры!$A$2,Таблицы!Q125,"")</f>
        <v/>
      </c>
      <c r="E124" s="5" t="e">
        <f ca="1">SUMPRODUCT(INDIRECT(ADDRESS(2,MATCH(A124,'Нормализованная таблица'!$B$1:$K$1)+1,,,"Нормализованная таблица")):INDIRECT(ADDRESS(31,MATCH(A124,'Нормализованная таблица'!$B$1:$K$1)+1,,,"Нормализованная таблица")),INDIRECT(ADDRESS(2,MATCH(B124,'Нормализованная таблица'!$B$1:$K$1)+1,,,"Нормализованная таблица")):INDIRECT(ADDRESS(31,MATCH(B124,'Нормализованная таблица'!$B$1:$K$1)+1,,,"Нормализованная таблица")),INDIRECT(ADDRESS(2,MATCH(C124,'Нормализованная таблица'!$B$1:$K$1)+1,,,"Нормализованная таблица")):INDIRECT(ADDRESS(31,MATCH(C124,'Нормализованная таблица'!$B$1:$K$1)+1,,,"Нормализованная таблица")),INDIRECT(ADDRESS(2,MATCH(D124,'Нормализованная таблица'!$B$1:$K$1)+1,,,"Нормализованная таблица")):INDIRECT(ADDRESS(31,MATCH(D124,'Нормализованная таблица'!$B$1:$K$1)+1,,,"Нормализованная таблица")))</f>
        <v>#N/A</v>
      </c>
    </row>
    <row r="125" spans="1:5" x14ac:dyDescent="0.3">
      <c r="A125" t="str">
        <f ca="1">IF(INDIRECT(ADDRESS(Таблицы!$R126-1,4,,,"Трёхпредметные наборы"))&gt;=Параметры!$A$2,Таблицы!N126,"")</f>
        <v>Баралгин</v>
      </c>
      <c r="B125" t="str">
        <f ca="1">IF(INDIRECT(ADDRESS(Таблицы!$R126-1,4,,,"Трёхпредметные наборы"))&gt;=Параметры!$A$2,Таблицы!O126,"")</f>
        <v>Долгит</v>
      </c>
      <c r="C125" t="str">
        <f ca="1">IF(INDIRECT(ADDRESS(Таблицы!$R126-1,4,,,"Трёхпредметные наборы"))&gt;=Параметры!$A$2,Таблицы!P126,"")</f>
        <v>Контрактубекс</v>
      </c>
      <c r="D125" t="str">
        <f ca="1">IF(INDIRECT(ADDRESS(MATCH(Таблицы!Q126,'Однопредметные наборы'!$A$2:$A$11)+1,2,,,"Однопредметные наборы"))&gt;=Параметры!$A$2,Таблицы!Q126,"")</f>
        <v>Терафлю</v>
      </c>
      <c r="E125" s="5">
        <f ca="1">SUMPRODUCT(INDIRECT(ADDRESS(2,MATCH(A125,'Нормализованная таблица'!$B$1:$K$1)+1,,,"Нормализованная таблица")):INDIRECT(ADDRESS(31,MATCH(A125,'Нормализованная таблица'!$B$1:$K$1)+1,,,"Нормализованная таблица")),INDIRECT(ADDRESS(2,MATCH(B125,'Нормализованная таблица'!$B$1:$K$1)+1,,,"Нормализованная таблица")):INDIRECT(ADDRESS(31,MATCH(B125,'Нормализованная таблица'!$B$1:$K$1)+1,,,"Нормализованная таблица")),INDIRECT(ADDRESS(2,MATCH(C125,'Нормализованная таблица'!$B$1:$K$1)+1,,,"Нормализованная таблица")):INDIRECT(ADDRESS(31,MATCH(C125,'Нормализованная таблица'!$B$1:$K$1)+1,,,"Нормализованная таблица")),INDIRECT(ADDRESS(2,MATCH(D125,'Нормализованная таблица'!$B$1:$K$1)+1,,,"Нормализованная таблица")):INDIRECT(ADDRESS(31,MATCH(D125,'Нормализованная таблица'!$B$1:$K$1)+1,,,"Нормализованная таблица")))</f>
        <v>1</v>
      </c>
    </row>
    <row r="126" spans="1:5" hidden="1" x14ac:dyDescent="0.3">
      <c r="A126" t="str">
        <f ca="1">IF(INDIRECT(ADDRESS(Таблицы!$R127-1,4,,,"Трёхпредметные наборы"))&gt;=Параметры!$A$2,Таблицы!N127,"")</f>
        <v/>
      </c>
      <c r="B126" t="str">
        <f ca="1">IF(INDIRECT(ADDRESS(Таблицы!$R127-1,4,,,"Трёхпредметные наборы"))&gt;=Параметры!$A$2,Таблицы!O127,"")</f>
        <v/>
      </c>
      <c r="C126" t="str">
        <f ca="1">IF(INDIRECT(ADDRESS(Таблицы!$R127-1,4,,,"Трёхпредметные наборы"))&gt;=Параметры!$A$2,Таблицы!P127,"")</f>
        <v/>
      </c>
      <c r="D126" t="str">
        <f ca="1">IF(INDIRECT(ADDRESS(MATCH(Таблицы!Q127,'Однопредметные наборы'!$A$2:$A$11)+1,2,,,"Однопредметные наборы"))&gt;=Параметры!$A$2,Таблицы!Q127,"")</f>
        <v/>
      </c>
      <c r="E126" s="5" t="e">
        <f ca="1">SUMPRODUCT(INDIRECT(ADDRESS(2,MATCH(A126,'Нормализованная таблица'!$B$1:$K$1)+1,,,"Нормализованная таблица")):INDIRECT(ADDRESS(31,MATCH(A126,'Нормализованная таблица'!$B$1:$K$1)+1,,,"Нормализованная таблица")),INDIRECT(ADDRESS(2,MATCH(B126,'Нормализованная таблица'!$B$1:$K$1)+1,,,"Нормализованная таблица")):INDIRECT(ADDRESS(31,MATCH(B126,'Нормализованная таблица'!$B$1:$K$1)+1,,,"Нормализованная таблица")),INDIRECT(ADDRESS(2,MATCH(C126,'Нормализованная таблица'!$B$1:$K$1)+1,,,"Нормализованная таблица")):INDIRECT(ADDRESS(31,MATCH(C126,'Нормализованная таблица'!$B$1:$K$1)+1,,,"Нормализованная таблица")),INDIRECT(ADDRESS(2,MATCH(D126,'Нормализованная таблица'!$B$1:$K$1)+1,,,"Нормализованная таблица")):INDIRECT(ADDRESS(31,MATCH(D126,'Нормализованная таблица'!$B$1:$K$1)+1,,,"Нормализованная таблица")))</f>
        <v>#N/A</v>
      </c>
    </row>
    <row r="127" spans="1:5" hidden="1" x14ac:dyDescent="0.3">
      <c r="A127" t="str">
        <f ca="1">IF(INDIRECT(ADDRESS(Таблицы!$R128-1,4,,,"Трёхпредметные наборы"))&gt;=Параметры!$A$2,Таблицы!N128,"")</f>
        <v/>
      </c>
      <c r="B127" t="str">
        <f ca="1">IF(INDIRECT(ADDRESS(Таблицы!$R128-1,4,,,"Трёхпредметные наборы"))&gt;=Параметры!$A$2,Таблицы!O128,"")</f>
        <v/>
      </c>
      <c r="C127" t="str">
        <f ca="1">IF(INDIRECT(ADDRESS(Таблицы!$R128-1,4,,,"Трёхпредметные наборы"))&gt;=Параметры!$A$2,Таблицы!P128,"")</f>
        <v/>
      </c>
      <c r="D127" t="str">
        <f ca="1">IF(INDIRECT(ADDRESS(MATCH(Таблицы!Q128,'Однопредметные наборы'!$A$2:$A$11)+1,2,,,"Однопредметные наборы"))&gt;=Параметры!$A$2,Таблицы!Q128,"")</f>
        <v/>
      </c>
      <c r="E127" s="5" t="e">
        <f ca="1">SUMPRODUCT(INDIRECT(ADDRESS(2,MATCH(A127,'Нормализованная таблица'!$B$1:$K$1)+1,,,"Нормализованная таблица")):INDIRECT(ADDRESS(31,MATCH(A127,'Нормализованная таблица'!$B$1:$K$1)+1,,,"Нормализованная таблица")),INDIRECT(ADDRESS(2,MATCH(B127,'Нормализованная таблица'!$B$1:$K$1)+1,,,"Нормализованная таблица")):INDIRECT(ADDRESS(31,MATCH(B127,'Нормализованная таблица'!$B$1:$K$1)+1,,,"Нормализованная таблица")),INDIRECT(ADDRESS(2,MATCH(C127,'Нормализованная таблица'!$B$1:$K$1)+1,,,"Нормализованная таблица")):INDIRECT(ADDRESS(31,MATCH(C127,'Нормализованная таблица'!$B$1:$K$1)+1,,,"Нормализованная таблица")),INDIRECT(ADDRESS(2,MATCH(D127,'Нормализованная таблица'!$B$1:$K$1)+1,,,"Нормализованная таблица")):INDIRECT(ADDRESS(31,MATCH(D127,'Нормализованная таблица'!$B$1:$K$1)+1,,,"Нормализованная таблица")))</f>
        <v>#N/A</v>
      </c>
    </row>
    <row r="128" spans="1:5" hidden="1" x14ac:dyDescent="0.3">
      <c r="A128" t="str">
        <f ca="1">IF(INDIRECT(ADDRESS(Таблицы!$R129-1,4,,,"Трёхпредметные наборы"))&gt;=Параметры!$A$2,Таблицы!N129,"")</f>
        <v/>
      </c>
      <c r="B128" t="str">
        <f ca="1">IF(INDIRECT(ADDRESS(Таблицы!$R129-1,4,,,"Трёхпредметные наборы"))&gt;=Параметры!$A$2,Таблицы!O129,"")</f>
        <v/>
      </c>
      <c r="C128" t="str">
        <f ca="1">IF(INDIRECT(ADDRESS(Таблицы!$R129-1,4,,,"Трёхпредметные наборы"))&gt;=Параметры!$A$2,Таблицы!P129,"")</f>
        <v/>
      </c>
      <c r="D128" t="str">
        <f ca="1">IF(INDIRECT(ADDRESS(MATCH(Таблицы!Q129,'Однопредметные наборы'!$A$2:$A$11)+1,2,,,"Однопредметные наборы"))&gt;=Параметры!$A$2,Таблицы!Q129,"")</f>
        <v>Терафлю</v>
      </c>
      <c r="E128" s="5" t="e">
        <f ca="1">SUMPRODUCT(INDIRECT(ADDRESS(2,MATCH(A128,'Нормализованная таблица'!$B$1:$K$1)+1,,,"Нормализованная таблица")):INDIRECT(ADDRESS(31,MATCH(A128,'Нормализованная таблица'!$B$1:$K$1)+1,,,"Нормализованная таблица")),INDIRECT(ADDRESS(2,MATCH(B128,'Нормализованная таблица'!$B$1:$K$1)+1,,,"Нормализованная таблица")):INDIRECT(ADDRESS(31,MATCH(B128,'Нормализованная таблица'!$B$1:$K$1)+1,,,"Нормализованная таблица")),INDIRECT(ADDRESS(2,MATCH(C128,'Нормализованная таблица'!$B$1:$K$1)+1,,,"Нормализованная таблица")):INDIRECT(ADDRESS(31,MATCH(C128,'Нормализованная таблица'!$B$1:$K$1)+1,,,"Нормализованная таблица")),INDIRECT(ADDRESS(2,MATCH(D128,'Нормализованная таблица'!$B$1:$K$1)+1,,,"Нормализованная таблица")):INDIRECT(ADDRESS(31,MATCH(D128,'Нормализованная таблица'!$B$1:$K$1)+1,,,"Нормализованная таблица")))</f>
        <v>#N/A</v>
      </c>
    </row>
    <row r="129" spans="1:5" hidden="1" x14ac:dyDescent="0.3">
      <c r="A129" t="e">
        <f ca="1">IF(INDIRECT(ADDRESS(Таблицы!$R130-1,4,,,"Трёхпредметные наборы"))&gt;=Параметры!$A$2,Таблицы!N130,"")</f>
        <v>#N/A</v>
      </c>
      <c r="B129" t="e">
        <f ca="1">IF(INDIRECT(ADDRESS(Таблицы!$R130-1,4,,,"Трёхпредметные наборы"))&gt;=Параметры!$A$2,Таблицы!O130,"")</f>
        <v>#N/A</v>
      </c>
      <c r="C129" t="e">
        <f ca="1">IF(INDIRECT(ADDRESS(Таблицы!$R130-1,4,,,"Трёхпредметные наборы"))&gt;=Параметры!$A$2,Таблицы!P130,"")</f>
        <v>#N/A</v>
      </c>
      <c r="D129" t="str">
        <f ca="1">IF(INDIRECT(ADDRESS(MATCH(Таблицы!Q130,'Однопредметные наборы'!$A$2:$A$11)+1,2,,,"Однопредметные наборы"))&gt;=Параметры!$A$2,Таблицы!Q130,"")</f>
        <v/>
      </c>
      <c r="E129" s="5" t="e">
        <f ca="1">SUMPRODUCT(INDIRECT(ADDRESS(2,MATCH(A129,'Нормализованная таблица'!$B$1:$K$1)+1,,,"Нормализованная таблица")):INDIRECT(ADDRESS(31,MATCH(A129,'Нормализованная таблица'!$B$1:$K$1)+1,,,"Нормализованная таблица")),INDIRECT(ADDRESS(2,MATCH(B129,'Нормализованная таблица'!$B$1:$K$1)+1,,,"Нормализованная таблица")):INDIRECT(ADDRESS(31,MATCH(B129,'Нормализованная таблица'!$B$1:$K$1)+1,,,"Нормализованная таблица")),INDIRECT(ADDRESS(2,MATCH(C129,'Нормализованная таблица'!$B$1:$K$1)+1,,,"Нормализованная таблица")):INDIRECT(ADDRESS(31,MATCH(C129,'Нормализованная таблица'!$B$1:$K$1)+1,,,"Нормализованная таблица")),INDIRECT(ADDRESS(2,MATCH(D129,'Нормализованная таблица'!$B$1:$K$1)+1,,,"Нормализованная таблица")):INDIRECT(ADDRESS(31,MATCH(D129,'Нормализованная таблица'!$B$1:$K$1)+1,,,"Нормализованная таблица")))</f>
        <v>#N/A</v>
      </c>
    </row>
    <row r="130" spans="1:5" hidden="1" x14ac:dyDescent="0.3">
      <c r="A130" t="e">
        <f ca="1">IF(INDIRECT(ADDRESS(Таблицы!$R131-1,4,,,"Трёхпредметные наборы"))&gt;=Параметры!$A$2,Таблицы!N131,"")</f>
        <v>#N/A</v>
      </c>
      <c r="B130" t="e">
        <f ca="1">IF(INDIRECT(ADDRESS(Таблицы!$R131-1,4,,,"Трёхпредметные наборы"))&gt;=Параметры!$A$2,Таблицы!O131,"")</f>
        <v>#N/A</v>
      </c>
      <c r="C130" t="e">
        <f ca="1">IF(INDIRECT(ADDRESS(Таблицы!$R131-1,4,,,"Трёхпредметные наборы"))&gt;=Параметры!$A$2,Таблицы!P131,"")</f>
        <v>#N/A</v>
      </c>
      <c r="D130" t="str">
        <f ca="1">IF(INDIRECT(ADDRESS(MATCH(Таблицы!Q131,'Однопредметные наборы'!$A$2:$A$11)+1,2,,,"Однопредметные наборы"))&gt;=Параметры!$A$2,Таблицы!Q131,"")</f>
        <v>Терафлю</v>
      </c>
      <c r="E130" s="5" t="e">
        <f ca="1">SUMPRODUCT(INDIRECT(ADDRESS(2,MATCH(A130,'Нормализованная таблица'!$B$1:$K$1)+1,,,"Нормализованная таблица")):INDIRECT(ADDRESS(31,MATCH(A130,'Нормализованная таблица'!$B$1:$K$1)+1,,,"Нормализованная таблица")),INDIRECT(ADDRESS(2,MATCH(B130,'Нормализованная таблица'!$B$1:$K$1)+1,,,"Нормализованная таблица")):INDIRECT(ADDRESS(31,MATCH(B130,'Нормализованная таблица'!$B$1:$K$1)+1,,,"Нормализованная таблица")),INDIRECT(ADDRESS(2,MATCH(C130,'Нормализованная таблица'!$B$1:$K$1)+1,,,"Нормализованная таблица")):INDIRECT(ADDRESS(31,MATCH(C130,'Нормализованная таблица'!$B$1:$K$1)+1,,,"Нормализованная таблица")),INDIRECT(ADDRESS(2,MATCH(D130,'Нормализованная таблица'!$B$1:$K$1)+1,,,"Нормализованная таблица")):INDIRECT(ADDRESS(31,MATCH(D130,'Нормализованная таблица'!$B$1:$K$1)+1,,,"Нормализованная таблица")))</f>
        <v>#N/A</v>
      </c>
    </row>
    <row r="131" spans="1:5" hidden="1" x14ac:dyDescent="0.3">
      <c r="A131" t="e">
        <f ca="1">IF(INDIRECT(ADDRESS(Таблицы!$R132-1,4,,,"Трёхпредметные наборы"))&gt;=Параметры!$A$2,Таблицы!N132,"")</f>
        <v>#N/A</v>
      </c>
      <c r="B131" t="e">
        <f ca="1">IF(INDIRECT(ADDRESS(Таблицы!$R132-1,4,,,"Трёхпредметные наборы"))&gt;=Параметры!$A$2,Таблицы!O132,"")</f>
        <v>#N/A</v>
      </c>
      <c r="C131" t="e">
        <f ca="1">IF(INDIRECT(ADDRESS(Таблицы!$R132-1,4,,,"Трёхпредметные наборы"))&gt;=Параметры!$A$2,Таблицы!P132,"")</f>
        <v>#N/A</v>
      </c>
      <c r="D131" t="str">
        <f ca="1">IF(INDIRECT(ADDRESS(MATCH(Таблицы!Q132,'Однопредметные наборы'!$A$2:$A$11)+1,2,,,"Однопредметные наборы"))&gt;=Параметры!$A$2,Таблицы!Q132,"")</f>
        <v>Терафлю</v>
      </c>
      <c r="E131" s="5" t="e">
        <f ca="1">SUMPRODUCT(INDIRECT(ADDRESS(2,MATCH(A131,'Нормализованная таблица'!$B$1:$K$1)+1,,,"Нормализованная таблица")):INDIRECT(ADDRESS(31,MATCH(A131,'Нормализованная таблица'!$B$1:$K$1)+1,,,"Нормализованная таблица")),INDIRECT(ADDRESS(2,MATCH(B131,'Нормализованная таблица'!$B$1:$K$1)+1,,,"Нормализованная таблица")):INDIRECT(ADDRESS(31,MATCH(B131,'Нормализованная таблица'!$B$1:$K$1)+1,,,"Нормализованная таблица")),INDIRECT(ADDRESS(2,MATCH(C131,'Нормализованная таблица'!$B$1:$K$1)+1,,,"Нормализованная таблица")):INDIRECT(ADDRESS(31,MATCH(C131,'Нормализованная таблица'!$B$1:$K$1)+1,,,"Нормализованная таблица")),INDIRECT(ADDRESS(2,MATCH(D131,'Нормализованная таблица'!$B$1:$K$1)+1,,,"Нормализованная таблица")):INDIRECT(ADDRESS(31,MATCH(D131,'Нормализованная таблица'!$B$1:$K$1)+1,,,"Нормализованная таблица")))</f>
        <v>#N/A</v>
      </c>
    </row>
    <row r="132" spans="1:5" hidden="1" x14ac:dyDescent="0.3">
      <c r="A132" t="str">
        <f ca="1">IF(INDIRECT(ADDRESS(Таблицы!$R133-1,4,,,"Трёхпредметные наборы"))&gt;=Параметры!$A$2,Таблицы!N133,"")</f>
        <v/>
      </c>
      <c r="B132" t="str">
        <f ca="1">IF(INDIRECT(ADDRESS(Таблицы!$R133-1,4,,,"Трёхпредметные наборы"))&gt;=Параметры!$A$2,Таблицы!O133,"")</f>
        <v/>
      </c>
      <c r="C132" t="str">
        <f ca="1">IF(INDIRECT(ADDRESS(Таблицы!$R133-1,4,,,"Трёхпредметные наборы"))&gt;=Параметры!$A$2,Таблицы!P133,"")</f>
        <v/>
      </c>
      <c r="D132" t="str">
        <f ca="1">IF(INDIRECT(ADDRESS(MATCH(Таблицы!Q133,'Однопредметные наборы'!$A$2:$A$11)+1,2,,,"Однопредметные наборы"))&gt;=Параметры!$A$2,Таблицы!Q133,"")</f>
        <v/>
      </c>
      <c r="E132" s="5" t="e">
        <f ca="1">SUMPRODUCT(INDIRECT(ADDRESS(2,MATCH(A132,'Нормализованная таблица'!$B$1:$K$1)+1,,,"Нормализованная таблица")):INDIRECT(ADDRESS(31,MATCH(A132,'Нормализованная таблица'!$B$1:$K$1)+1,,,"Нормализованная таблица")),INDIRECT(ADDRESS(2,MATCH(B132,'Нормализованная таблица'!$B$1:$K$1)+1,,,"Нормализованная таблица")):INDIRECT(ADDRESS(31,MATCH(B132,'Нормализованная таблица'!$B$1:$K$1)+1,,,"Нормализованная таблица")),INDIRECT(ADDRESS(2,MATCH(C132,'Нормализованная таблица'!$B$1:$K$1)+1,,,"Нормализованная таблица")):INDIRECT(ADDRESS(31,MATCH(C132,'Нормализованная таблица'!$B$1:$K$1)+1,,,"Нормализованная таблица")),INDIRECT(ADDRESS(2,MATCH(D132,'Нормализованная таблица'!$B$1:$K$1)+1,,,"Нормализованная таблица")):INDIRECT(ADDRESS(31,MATCH(D132,'Нормализованная таблица'!$B$1:$K$1)+1,,,"Нормализованная таблица")))</f>
        <v>#N/A</v>
      </c>
    </row>
    <row r="133" spans="1:5" hidden="1" x14ac:dyDescent="0.3">
      <c r="A133" t="str">
        <f ca="1">IF(INDIRECT(ADDRESS(Таблицы!$R134-1,4,,,"Трёхпредметные наборы"))&gt;=Параметры!$A$2,Таблицы!N134,"")</f>
        <v/>
      </c>
      <c r="B133" t="str">
        <f ca="1">IF(INDIRECT(ADDRESS(Таблицы!$R134-1,4,,,"Трёхпредметные наборы"))&gt;=Параметры!$A$2,Таблицы!O134,"")</f>
        <v/>
      </c>
      <c r="C133" t="str">
        <f ca="1">IF(INDIRECT(ADDRESS(Таблицы!$R134-1,4,,,"Трёхпредметные наборы"))&gt;=Параметры!$A$2,Таблицы!P134,"")</f>
        <v/>
      </c>
      <c r="D133" t="str">
        <f ca="1">IF(INDIRECT(ADDRESS(MATCH(Таблицы!Q134,'Однопредметные наборы'!$A$2:$A$11)+1,2,,,"Однопредметные наборы"))&gt;=Параметры!$A$2,Таблицы!Q134,"")</f>
        <v/>
      </c>
      <c r="E133" s="5" t="e">
        <f ca="1">SUMPRODUCT(INDIRECT(ADDRESS(2,MATCH(A133,'Нормализованная таблица'!$B$1:$K$1)+1,,,"Нормализованная таблица")):INDIRECT(ADDRESS(31,MATCH(A133,'Нормализованная таблица'!$B$1:$K$1)+1,,,"Нормализованная таблица")),INDIRECT(ADDRESS(2,MATCH(B133,'Нормализованная таблица'!$B$1:$K$1)+1,,,"Нормализованная таблица")):INDIRECT(ADDRESS(31,MATCH(B133,'Нормализованная таблица'!$B$1:$K$1)+1,,,"Нормализованная таблица")),INDIRECT(ADDRESS(2,MATCH(C133,'Нормализованная таблица'!$B$1:$K$1)+1,,,"Нормализованная таблица")):INDIRECT(ADDRESS(31,MATCH(C133,'Нормализованная таблица'!$B$1:$K$1)+1,,,"Нормализованная таблица")),INDIRECT(ADDRESS(2,MATCH(D133,'Нормализованная таблица'!$B$1:$K$1)+1,,,"Нормализованная таблица")):INDIRECT(ADDRESS(31,MATCH(D133,'Нормализованная таблица'!$B$1:$K$1)+1,,,"Нормализованная таблица")))</f>
        <v>#N/A</v>
      </c>
    </row>
    <row r="134" spans="1:5" hidden="1" x14ac:dyDescent="0.3">
      <c r="A134" t="str">
        <f ca="1">IF(INDIRECT(ADDRESS(Таблицы!$R135-1,4,,,"Трёхпредметные наборы"))&gt;=Параметры!$A$2,Таблицы!N135,"")</f>
        <v/>
      </c>
      <c r="B134" t="str">
        <f ca="1">IF(INDIRECT(ADDRESS(Таблицы!$R135-1,4,,,"Трёхпредметные наборы"))&gt;=Параметры!$A$2,Таблицы!O135,"")</f>
        <v/>
      </c>
      <c r="C134" t="str">
        <f ca="1">IF(INDIRECT(ADDRESS(Таблицы!$R135-1,4,,,"Трёхпредметные наборы"))&gt;=Параметры!$A$2,Таблицы!P135,"")</f>
        <v/>
      </c>
      <c r="D134" t="str">
        <f ca="1">IF(INDIRECT(ADDRESS(MATCH(Таблицы!Q135,'Однопредметные наборы'!$A$2:$A$11)+1,2,,,"Однопредметные наборы"))&gt;=Параметры!$A$2,Таблицы!Q135,"")</f>
        <v>Терафлю</v>
      </c>
      <c r="E134" s="5" t="e">
        <f ca="1">SUMPRODUCT(INDIRECT(ADDRESS(2,MATCH(A134,'Нормализованная таблица'!$B$1:$K$1)+1,,,"Нормализованная таблица")):INDIRECT(ADDRESS(31,MATCH(A134,'Нормализованная таблица'!$B$1:$K$1)+1,,,"Нормализованная таблица")),INDIRECT(ADDRESS(2,MATCH(B134,'Нормализованная таблица'!$B$1:$K$1)+1,,,"Нормализованная таблица")):INDIRECT(ADDRESS(31,MATCH(B134,'Нормализованная таблица'!$B$1:$K$1)+1,,,"Нормализованная таблица")),INDIRECT(ADDRESS(2,MATCH(C134,'Нормализованная таблица'!$B$1:$K$1)+1,,,"Нормализованная таблица")):INDIRECT(ADDRESS(31,MATCH(C134,'Нормализованная таблица'!$B$1:$K$1)+1,,,"Нормализованная таблица")),INDIRECT(ADDRESS(2,MATCH(D134,'Нормализованная таблица'!$B$1:$K$1)+1,,,"Нормализованная таблица")):INDIRECT(ADDRESS(31,MATCH(D134,'Нормализованная таблица'!$B$1:$K$1)+1,,,"Нормализованная таблица")))</f>
        <v>#N/A</v>
      </c>
    </row>
    <row r="135" spans="1:5" hidden="1" x14ac:dyDescent="0.3">
      <c r="A135" t="e">
        <f ca="1">IF(INDIRECT(ADDRESS(Таблицы!$R136-1,4,,,"Трёхпредметные наборы"))&gt;=Параметры!$A$2,Таблицы!N136,"")</f>
        <v>#N/A</v>
      </c>
      <c r="B135" t="e">
        <f ca="1">IF(INDIRECT(ADDRESS(Таблицы!$R136-1,4,,,"Трёхпредметные наборы"))&gt;=Параметры!$A$2,Таблицы!O136,"")</f>
        <v>#N/A</v>
      </c>
      <c r="C135" t="e">
        <f ca="1">IF(INDIRECT(ADDRESS(Таблицы!$R136-1,4,,,"Трёхпредметные наборы"))&gt;=Параметры!$A$2,Таблицы!P136,"")</f>
        <v>#N/A</v>
      </c>
      <c r="D135" t="str">
        <f ca="1">IF(INDIRECT(ADDRESS(MATCH(Таблицы!Q136,'Однопредметные наборы'!$A$2:$A$11)+1,2,,,"Однопредметные наборы"))&gt;=Параметры!$A$2,Таблицы!Q136,"")</f>
        <v/>
      </c>
      <c r="E135" s="5" t="e">
        <f ca="1">SUMPRODUCT(INDIRECT(ADDRESS(2,MATCH(A135,'Нормализованная таблица'!$B$1:$K$1)+1,,,"Нормализованная таблица")):INDIRECT(ADDRESS(31,MATCH(A135,'Нормализованная таблица'!$B$1:$K$1)+1,,,"Нормализованная таблица")),INDIRECT(ADDRESS(2,MATCH(B135,'Нормализованная таблица'!$B$1:$K$1)+1,,,"Нормализованная таблица")):INDIRECT(ADDRESS(31,MATCH(B135,'Нормализованная таблица'!$B$1:$K$1)+1,,,"Нормализованная таблица")),INDIRECT(ADDRESS(2,MATCH(C135,'Нормализованная таблица'!$B$1:$K$1)+1,,,"Нормализованная таблица")):INDIRECT(ADDRESS(31,MATCH(C135,'Нормализованная таблица'!$B$1:$K$1)+1,,,"Нормализованная таблица")),INDIRECT(ADDRESS(2,MATCH(D135,'Нормализованная таблица'!$B$1:$K$1)+1,,,"Нормализованная таблица")):INDIRECT(ADDRESS(31,MATCH(D135,'Нормализованная таблица'!$B$1:$K$1)+1,,,"Нормализованная таблица")))</f>
        <v>#N/A</v>
      </c>
    </row>
    <row r="136" spans="1:5" hidden="1" x14ac:dyDescent="0.3">
      <c r="A136" t="e">
        <f ca="1">IF(INDIRECT(ADDRESS(Таблицы!$R137-1,4,,,"Трёхпредметные наборы"))&gt;=Параметры!$A$2,Таблицы!N137,"")</f>
        <v>#N/A</v>
      </c>
      <c r="B136" t="e">
        <f ca="1">IF(INDIRECT(ADDRESS(Таблицы!$R137-1,4,,,"Трёхпредметные наборы"))&gt;=Параметры!$A$2,Таблицы!O137,"")</f>
        <v>#N/A</v>
      </c>
      <c r="C136" t="e">
        <f ca="1">IF(INDIRECT(ADDRESS(Таблицы!$R137-1,4,,,"Трёхпредметные наборы"))&gt;=Параметры!$A$2,Таблицы!P137,"")</f>
        <v>#N/A</v>
      </c>
      <c r="D136" t="str">
        <f ca="1">IF(INDIRECT(ADDRESS(MATCH(Таблицы!Q137,'Однопредметные наборы'!$A$2:$A$11)+1,2,,,"Однопредметные наборы"))&gt;=Параметры!$A$2,Таблицы!Q137,"")</f>
        <v>Терафлю</v>
      </c>
      <c r="E136" s="5" t="e">
        <f ca="1">SUMPRODUCT(INDIRECT(ADDRESS(2,MATCH(A136,'Нормализованная таблица'!$B$1:$K$1)+1,,,"Нормализованная таблица")):INDIRECT(ADDRESS(31,MATCH(A136,'Нормализованная таблица'!$B$1:$K$1)+1,,,"Нормализованная таблица")),INDIRECT(ADDRESS(2,MATCH(B136,'Нормализованная таблица'!$B$1:$K$1)+1,,,"Нормализованная таблица")):INDIRECT(ADDRESS(31,MATCH(B136,'Нормализованная таблица'!$B$1:$K$1)+1,,,"Нормализованная таблица")),INDIRECT(ADDRESS(2,MATCH(C136,'Нормализованная таблица'!$B$1:$K$1)+1,,,"Нормализованная таблица")):INDIRECT(ADDRESS(31,MATCH(C136,'Нормализованная таблица'!$B$1:$K$1)+1,,,"Нормализованная таблица")),INDIRECT(ADDRESS(2,MATCH(D136,'Нормализованная таблица'!$B$1:$K$1)+1,,,"Нормализованная таблица")):INDIRECT(ADDRESS(31,MATCH(D136,'Нормализованная таблица'!$B$1:$K$1)+1,,,"Нормализованная таблица")))</f>
        <v>#N/A</v>
      </c>
    </row>
    <row r="137" spans="1:5" hidden="1" x14ac:dyDescent="0.3">
      <c r="A137" t="e">
        <f ca="1">IF(INDIRECT(ADDRESS(Таблицы!$R138-1,4,,,"Трёхпредметные наборы"))&gt;=Параметры!$A$2,Таблицы!N138,"")</f>
        <v>#N/A</v>
      </c>
      <c r="B137" t="e">
        <f ca="1">IF(INDIRECT(ADDRESS(Таблицы!$R138-1,4,,,"Трёхпредметные наборы"))&gt;=Параметры!$A$2,Таблицы!O138,"")</f>
        <v>#N/A</v>
      </c>
      <c r="C137" t="e">
        <f ca="1">IF(INDIRECT(ADDRESS(Таблицы!$R138-1,4,,,"Трёхпредметные наборы"))&gt;=Параметры!$A$2,Таблицы!P138,"")</f>
        <v>#N/A</v>
      </c>
      <c r="D137" t="str">
        <f ca="1">IF(INDIRECT(ADDRESS(MATCH(Таблицы!Q138,'Однопредметные наборы'!$A$2:$A$11)+1,2,,,"Однопредметные наборы"))&gt;=Параметры!$A$2,Таблицы!Q138,"")</f>
        <v>Терафлю</v>
      </c>
      <c r="E137" s="5" t="e">
        <f ca="1">SUMPRODUCT(INDIRECT(ADDRESS(2,MATCH(A137,'Нормализованная таблица'!$B$1:$K$1)+1,,,"Нормализованная таблица")):INDIRECT(ADDRESS(31,MATCH(A137,'Нормализованная таблица'!$B$1:$K$1)+1,,,"Нормализованная таблица")),INDIRECT(ADDRESS(2,MATCH(B137,'Нормализованная таблица'!$B$1:$K$1)+1,,,"Нормализованная таблица")):INDIRECT(ADDRESS(31,MATCH(B137,'Нормализованная таблица'!$B$1:$K$1)+1,,,"Нормализованная таблица")),INDIRECT(ADDRESS(2,MATCH(C137,'Нормализованная таблица'!$B$1:$K$1)+1,,,"Нормализованная таблица")):INDIRECT(ADDRESS(31,MATCH(C137,'Нормализованная таблица'!$B$1:$K$1)+1,,,"Нормализованная таблица")),INDIRECT(ADDRESS(2,MATCH(D137,'Нормализованная таблица'!$B$1:$K$1)+1,,,"Нормализованная таблица")):INDIRECT(ADDRESS(31,MATCH(D137,'Нормализованная таблица'!$B$1:$K$1)+1,,,"Нормализованная таблица")))</f>
        <v>#N/A</v>
      </c>
    </row>
    <row r="138" spans="1:5" hidden="1" x14ac:dyDescent="0.3">
      <c r="A138" t="e">
        <f ca="1">IF(INDIRECT(ADDRESS(Таблицы!$R139-1,4,,,"Трёхпредметные наборы"))&gt;=Параметры!$A$2,Таблицы!N139,"")</f>
        <v>#N/A</v>
      </c>
      <c r="B138" t="e">
        <f ca="1">IF(INDIRECT(ADDRESS(Таблицы!$R139-1,4,,,"Трёхпредметные наборы"))&gt;=Параметры!$A$2,Таблицы!O139,"")</f>
        <v>#N/A</v>
      </c>
      <c r="C138" t="e">
        <f ca="1">IF(INDIRECT(ADDRESS(Таблицы!$R139-1,4,,,"Трёхпредметные наборы"))&gt;=Параметры!$A$2,Таблицы!P139,"")</f>
        <v>#N/A</v>
      </c>
      <c r="D138" t="str">
        <f ca="1">IF(INDIRECT(ADDRESS(MATCH(Таблицы!Q139,'Однопредметные наборы'!$A$2:$A$11)+1,2,,,"Однопредметные наборы"))&gt;=Параметры!$A$2,Таблицы!Q139,"")</f>
        <v/>
      </c>
      <c r="E138" s="5" t="e">
        <f ca="1">SUMPRODUCT(INDIRECT(ADDRESS(2,MATCH(A138,'Нормализованная таблица'!$B$1:$K$1)+1,,,"Нормализованная таблица")):INDIRECT(ADDRESS(31,MATCH(A138,'Нормализованная таблица'!$B$1:$K$1)+1,,,"Нормализованная таблица")),INDIRECT(ADDRESS(2,MATCH(B138,'Нормализованная таблица'!$B$1:$K$1)+1,,,"Нормализованная таблица")):INDIRECT(ADDRESS(31,MATCH(B138,'Нормализованная таблица'!$B$1:$K$1)+1,,,"Нормализованная таблица")),INDIRECT(ADDRESS(2,MATCH(C138,'Нормализованная таблица'!$B$1:$K$1)+1,,,"Нормализованная таблица")):INDIRECT(ADDRESS(31,MATCH(C138,'Нормализованная таблица'!$B$1:$K$1)+1,,,"Нормализованная таблица")),INDIRECT(ADDRESS(2,MATCH(D138,'Нормализованная таблица'!$B$1:$K$1)+1,,,"Нормализованная таблица")):INDIRECT(ADDRESS(31,MATCH(D138,'Нормализованная таблица'!$B$1:$K$1)+1,,,"Нормализованная таблица")))</f>
        <v>#N/A</v>
      </c>
    </row>
    <row r="139" spans="1:5" hidden="1" x14ac:dyDescent="0.3">
      <c r="A139" t="e">
        <f ca="1">IF(INDIRECT(ADDRESS(Таблицы!$R140-1,4,,,"Трёхпредметные наборы"))&gt;=Параметры!$A$2,Таблицы!N140,"")</f>
        <v>#N/A</v>
      </c>
      <c r="B139" t="e">
        <f ca="1">IF(INDIRECT(ADDRESS(Таблицы!$R140-1,4,,,"Трёхпредметные наборы"))&gt;=Параметры!$A$2,Таблицы!O140,"")</f>
        <v>#N/A</v>
      </c>
      <c r="C139" t="e">
        <f ca="1">IF(INDIRECT(ADDRESS(Таблицы!$R140-1,4,,,"Трёхпредметные наборы"))&gt;=Параметры!$A$2,Таблицы!P140,"")</f>
        <v>#N/A</v>
      </c>
      <c r="D139" t="str">
        <f ca="1">IF(INDIRECT(ADDRESS(MATCH(Таблицы!Q140,'Однопредметные наборы'!$A$2:$A$11)+1,2,,,"Однопредметные наборы"))&gt;=Параметры!$A$2,Таблицы!Q140,"")</f>
        <v>Терафлю</v>
      </c>
      <c r="E139" s="5" t="e">
        <f ca="1">SUMPRODUCT(INDIRECT(ADDRESS(2,MATCH(A139,'Нормализованная таблица'!$B$1:$K$1)+1,,,"Нормализованная таблица")):INDIRECT(ADDRESS(31,MATCH(A139,'Нормализованная таблица'!$B$1:$K$1)+1,,,"Нормализованная таблица")),INDIRECT(ADDRESS(2,MATCH(B139,'Нормализованная таблица'!$B$1:$K$1)+1,,,"Нормализованная таблица")):INDIRECT(ADDRESS(31,MATCH(B139,'Нормализованная таблица'!$B$1:$K$1)+1,,,"Нормализованная таблица")),INDIRECT(ADDRESS(2,MATCH(C139,'Нормализованная таблица'!$B$1:$K$1)+1,,,"Нормализованная таблица")):INDIRECT(ADDRESS(31,MATCH(C139,'Нормализованная таблица'!$B$1:$K$1)+1,,,"Нормализованная таблица")),INDIRECT(ADDRESS(2,MATCH(D139,'Нормализованная таблица'!$B$1:$K$1)+1,,,"Нормализованная таблица")):INDIRECT(ADDRESS(31,MATCH(D139,'Нормализованная таблица'!$B$1:$K$1)+1,,,"Нормализованная таблица")))</f>
        <v>#N/A</v>
      </c>
    </row>
    <row r="140" spans="1:5" hidden="1" x14ac:dyDescent="0.3">
      <c r="A140" t="e">
        <f ca="1">IF(INDIRECT(ADDRESS(Таблицы!$R141-1,4,,,"Трёхпредметные наборы"))&gt;=Параметры!$A$2,Таблицы!N141,"")</f>
        <v>#N/A</v>
      </c>
      <c r="B140" t="e">
        <f ca="1">IF(INDIRECT(ADDRESS(Таблицы!$R141-1,4,,,"Трёхпредметные наборы"))&gt;=Параметры!$A$2,Таблицы!O141,"")</f>
        <v>#N/A</v>
      </c>
      <c r="C140" t="e">
        <f ca="1">IF(INDIRECT(ADDRESS(Таблицы!$R141-1,4,,,"Трёхпредметные наборы"))&gt;=Параметры!$A$2,Таблицы!P141,"")</f>
        <v>#N/A</v>
      </c>
      <c r="D140" t="str">
        <f ca="1">IF(INDIRECT(ADDRESS(MATCH(Таблицы!Q141,'Однопредметные наборы'!$A$2:$A$11)+1,2,,,"Однопредметные наборы"))&gt;=Параметры!$A$2,Таблицы!Q141,"")</f>
        <v>Терафлю</v>
      </c>
      <c r="E140" s="5" t="e">
        <f ca="1">SUMPRODUCT(INDIRECT(ADDRESS(2,MATCH(A140,'Нормализованная таблица'!$B$1:$K$1)+1,,,"Нормализованная таблица")):INDIRECT(ADDRESS(31,MATCH(A140,'Нормализованная таблица'!$B$1:$K$1)+1,,,"Нормализованная таблица")),INDIRECT(ADDRESS(2,MATCH(B140,'Нормализованная таблица'!$B$1:$K$1)+1,,,"Нормализованная таблица")):INDIRECT(ADDRESS(31,MATCH(B140,'Нормализованная таблица'!$B$1:$K$1)+1,,,"Нормализованная таблица")),INDIRECT(ADDRESS(2,MATCH(C140,'Нормализованная таблица'!$B$1:$K$1)+1,,,"Нормализованная таблица")):INDIRECT(ADDRESS(31,MATCH(C140,'Нормализованная таблица'!$B$1:$K$1)+1,,,"Нормализованная таблица")),INDIRECT(ADDRESS(2,MATCH(D140,'Нормализованная таблица'!$B$1:$K$1)+1,,,"Нормализованная таблица")):INDIRECT(ADDRESS(31,MATCH(D140,'Нормализованная таблица'!$B$1:$K$1)+1,,,"Нормализованная таблица")))</f>
        <v>#N/A</v>
      </c>
    </row>
    <row r="141" spans="1:5" hidden="1" x14ac:dyDescent="0.3">
      <c r="A141" t="e">
        <f ca="1">IF(INDIRECT(ADDRESS(Таблицы!$R142-1,4,,,"Трёхпредметные наборы"))&gt;=Параметры!$A$2,Таблицы!N142,"")</f>
        <v>#N/A</v>
      </c>
      <c r="B141" t="e">
        <f ca="1">IF(INDIRECT(ADDRESS(Таблицы!$R142-1,4,,,"Трёхпредметные наборы"))&gt;=Параметры!$A$2,Таблицы!O142,"")</f>
        <v>#N/A</v>
      </c>
      <c r="C141" t="e">
        <f ca="1">IF(INDIRECT(ADDRESS(Таблицы!$R142-1,4,,,"Трёхпредметные наборы"))&gt;=Параметры!$A$2,Таблицы!P142,"")</f>
        <v>#N/A</v>
      </c>
      <c r="D141" t="str">
        <f ca="1">IF(INDIRECT(ADDRESS(MATCH(Таблицы!Q142,'Однопредметные наборы'!$A$2:$A$11)+1,2,,,"Однопредметные наборы"))&gt;=Параметры!$A$2,Таблицы!Q142,"")</f>
        <v>Терафлю</v>
      </c>
      <c r="E141" s="5" t="e">
        <f ca="1">SUMPRODUCT(INDIRECT(ADDRESS(2,MATCH(A141,'Нормализованная таблица'!$B$1:$K$1)+1,,,"Нормализованная таблица")):INDIRECT(ADDRESS(31,MATCH(A141,'Нормализованная таблица'!$B$1:$K$1)+1,,,"Нормализованная таблица")),INDIRECT(ADDRESS(2,MATCH(B141,'Нормализованная таблица'!$B$1:$K$1)+1,,,"Нормализованная таблица")):INDIRECT(ADDRESS(31,MATCH(B141,'Нормализованная таблица'!$B$1:$K$1)+1,,,"Нормализованная таблица")),INDIRECT(ADDRESS(2,MATCH(C141,'Нормализованная таблица'!$B$1:$K$1)+1,,,"Нормализованная таблица")):INDIRECT(ADDRESS(31,MATCH(C141,'Нормализованная таблица'!$B$1:$K$1)+1,,,"Нормализованная таблица")),INDIRECT(ADDRESS(2,MATCH(D141,'Нормализованная таблица'!$B$1:$K$1)+1,,,"Нормализованная таблица")):INDIRECT(ADDRESS(31,MATCH(D141,'Нормализованная таблица'!$B$1:$K$1)+1,,,"Нормализованная таблица")))</f>
        <v>#N/A</v>
      </c>
    </row>
    <row r="142" spans="1:5" x14ac:dyDescent="0.3">
      <c r="A142" t="str">
        <f ca="1">IF(INDIRECT(ADDRESS(Таблицы!$R143-1,4,,,"Трёхпредметные наборы"))&gt;=Параметры!$A$2,Таблицы!N143,"")</f>
        <v>Валидол</v>
      </c>
      <c r="B142" t="str">
        <f ca="1">IF(INDIRECT(ADDRESS(Таблицы!$R143-1,4,,,"Трёхпредметные наборы"))&gt;=Параметры!$A$2,Таблицы!O143,"")</f>
        <v>Влажные салфетки</v>
      </c>
      <c r="C142" t="str">
        <f ca="1">IF(INDIRECT(ADDRESS(Таблицы!$R143-1,4,,,"Трёхпредметные наборы"))&gt;=Параметры!$A$2,Таблицы!P143,"")</f>
        <v>Долгит</v>
      </c>
      <c r="D142" t="str">
        <f ca="1">IF(INDIRECT(ADDRESS(MATCH(Таблицы!Q143,'Однопредметные наборы'!$A$2:$A$11)+1,2,,,"Однопредметные наборы"))&gt;=Параметры!$A$2,Таблицы!Q143,"")</f>
        <v>Контрактубекс</v>
      </c>
      <c r="E142" s="5">
        <f ca="1">SUMPRODUCT(INDIRECT(ADDRESS(2,MATCH(A142,'Нормализованная таблица'!$B$1:$K$1)+1,,,"Нормализованная таблица")):INDIRECT(ADDRESS(31,MATCH(A142,'Нормализованная таблица'!$B$1:$K$1)+1,,,"Нормализованная таблица")),INDIRECT(ADDRESS(2,MATCH(B142,'Нормализованная таблица'!$B$1:$K$1)+1,,,"Нормализованная таблица")):INDIRECT(ADDRESS(31,MATCH(B142,'Нормализованная таблица'!$B$1:$K$1)+1,,,"Нормализованная таблица")),INDIRECT(ADDRESS(2,MATCH(C142,'Нормализованная таблица'!$B$1:$K$1)+1,,,"Нормализованная таблица")):INDIRECT(ADDRESS(31,MATCH(C142,'Нормализованная таблица'!$B$1:$K$1)+1,,,"Нормализованная таблица")),INDIRECT(ADDRESS(2,MATCH(D142,'Нормализованная таблица'!$B$1:$K$1)+1,,,"Нормализованная таблица")):INDIRECT(ADDRESS(31,MATCH(D142,'Нормализованная таблица'!$B$1:$K$1)+1,,,"Нормализованная таблица")))</f>
        <v>7</v>
      </c>
    </row>
    <row r="143" spans="1:5" x14ac:dyDescent="0.3">
      <c r="A143" t="str">
        <f ca="1">IF(INDIRECT(ADDRESS(Таблицы!$R144-1,4,,,"Трёхпредметные наборы"))&gt;=Параметры!$A$2,Таблицы!N144,"")</f>
        <v>Валидол</v>
      </c>
      <c r="B143" t="str">
        <f ca="1">IF(INDIRECT(ADDRESS(Таблицы!$R144-1,4,,,"Трёхпредметные наборы"))&gt;=Параметры!$A$2,Таблицы!O144,"")</f>
        <v>Влажные салфетки</v>
      </c>
      <c r="C143" t="str">
        <f ca="1">IF(INDIRECT(ADDRESS(Таблицы!$R144-1,4,,,"Трёхпредметные наборы"))&gt;=Параметры!$A$2,Таблицы!P144,"")</f>
        <v>Долгит</v>
      </c>
      <c r="D143" t="str">
        <f ca="1">IF(INDIRECT(ADDRESS(MATCH(Таблицы!Q144,'Однопредметные наборы'!$A$2:$A$11)+1,2,,,"Однопредметные наборы"))&gt;=Параметры!$A$2,Таблицы!Q144,"")</f>
        <v>Корвалол</v>
      </c>
      <c r="E143" s="5">
        <f ca="1">SUMPRODUCT(INDIRECT(ADDRESS(2,MATCH(A143,'Нормализованная таблица'!$B$1:$K$1)+1,,,"Нормализованная таблица")):INDIRECT(ADDRESS(31,MATCH(A143,'Нормализованная таблица'!$B$1:$K$1)+1,,,"Нормализованная таблица")),INDIRECT(ADDRESS(2,MATCH(B143,'Нормализованная таблица'!$B$1:$K$1)+1,,,"Нормализованная таблица")):INDIRECT(ADDRESS(31,MATCH(B143,'Нормализованная таблица'!$B$1:$K$1)+1,,,"Нормализованная таблица")),INDIRECT(ADDRESS(2,MATCH(C143,'Нормализованная таблица'!$B$1:$K$1)+1,,,"Нормализованная таблица")):INDIRECT(ADDRESS(31,MATCH(C143,'Нормализованная таблица'!$B$1:$K$1)+1,,,"Нормализованная таблица")),INDIRECT(ADDRESS(2,MATCH(D143,'Нормализованная таблица'!$B$1:$K$1)+1,,,"Нормализованная таблица")):INDIRECT(ADDRESS(31,MATCH(D143,'Нормализованная таблица'!$B$1:$K$1)+1,,,"Нормализованная таблица")))</f>
        <v>4</v>
      </c>
    </row>
    <row r="144" spans="1:5" hidden="1" x14ac:dyDescent="0.3">
      <c r="A144" t="str">
        <f ca="1">IF(INDIRECT(ADDRESS(Таблицы!$R145-1,4,,,"Трёхпредметные наборы"))&gt;=Параметры!$A$2,Таблицы!N145,"")</f>
        <v>Валидол</v>
      </c>
      <c r="B144" t="str">
        <f ca="1">IF(INDIRECT(ADDRESS(Таблицы!$R145-1,4,,,"Трёхпредметные наборы"))&gt;=Параметры!$A$2,Таблицы!O145,"")</f>
        <v>Влажные салфетки</v>
      </c>
      <c r="C144" t="str">
        <f ca="1">IF(INDIRECT(ADDRESS(Таблицы!$R145-1,4,,,"Трёхпредметные наборы"))&gt;=Параметры!$A$2,Таблицы!P145,"")</f>
        <v>Долгит</v>
      </c>
      <c r="D144" t="str">
        <f ca="1">IF(INDIRECT(ADDRESS(MATCH(Таблицы!Q145,'Однопредметные наборы'!$A$2:$A$11)+1,2,,,"Однопредметные наборы"))&gt;=Параметры!$A$2,Таблицы!Q145,"")</f>
        <v/>
      </c>
      <c r="E144" s="5" t="e">
        <f ca="1">SUMPRODUCT(INDIRECT(ADDRESS(2,MATCH(A144,'Нормализованная таблица'!$B$1:$K$1)+1,,,"Нормализованная таблица")):INDIRECT(ADDRESS(31,MATCH(A144,'Нормализованная таблица'!$B$1:$K$1)+1,,,"Нормализованная таблица")),INDIRECT(ADDRESS(2,MATCH(B144,'Нормализованная таблица'!$B$1:$K$1)+1,,,"Нормализованная таблица")):INDIRECT(ADDRESS(31,MATCH(B144,'Нормализованная таблица'!$B$1:$K$1)+1,,,"Нормализованная таблица")),INDIRECT(ADDRESS(2,MATCH(C144,'Нормализованная таблица'!$B$1:$K$1)+1,,,"Нормализованная таблица")):INDIRECT(ADDRESS(31,MATCH(C144,'Нормализованная таблица'!$B$1:$K$1)+1,,,"Нормализованная таблица")),INDIRECT(ADDRESS(2,MATCH(D144,'Нормализованная таблица'!$B$1:$K$1)+1,,,"Нормализованная таблица")):INDIRECT(ADDRESS(31,MATCH(D144,'Нормализованная таблица'!$B$1:$K$1)+1,,,"Нормализованная таблица")))</f>
        <v>#N/A</v>
      </c>
    </row>
    <row r="145" spans="1:5" hidden="1" x14ac:dyDescent="0.3">
      <c r="A145" t="str">
        <f ca="1">IF(INDIRECT(ADDRESS(Таблицы!$R146-1,4,,,"Трёхпредметные наборы"))&gt;=Параметры!$A$2,Таблицы!N146,"")</f>
        <v>Валидол</v>
      </c>
      <c r="B145" t="str">
        <f ca="1">IF(INDIRECT(ADDRESS(Таблицы!$R146-1,4,,,"Трёхпредметные наборы"))&gt;=Параметры!$A$2,Таблицы!O146,"")</f>
        <v>Влажные салфетки</v>
      </c>
      <c r="C145" t="str">
        <f ca="1">IF(INDIRECT(ADDRESS(Таблицы!$R146-1,4,,,"Трёхпредметные наборы"))&gt;=Параметры!$A$2,Таблицы!P146,"")</f>
        <v>Долгит</v>
      </c>
      <c r="D145" t="str">
        <f ca="1">IF(INDIRECT(ADDRESS(MATCH(Таблицы!Q146,'Однопредметные наборы'!$A$2:$A$11)+1,2,,,"Однопредметные наборы"))&gt;=Параметры!$A$2,Таблицы!Q146,"")</f>
        <v/>
      </c>
      <c r="E145" s="5" t="e">
        <f ca="1">SUMPRODUCT(INDIRECT(ADDRESS(2,MATCH(A145,'Нормализованная таблица'!$B$1:$K$1)+1,,,"Нормализованная таблица")):INDIRECT(ADDRESS(31,MATCH(A145,'Нормализованная таблица'!$B$1:$K$1)+1,,,"Нормализованная таблица")),INDIRECT(ADDRESS(2,MATCH(B145,'Нормализованная таблица'!$B$1:$K$1)+1,,,"Нормализованная таблица")):INDIRECT(ADDRESS(31,MATCH(B145,'Нормализованная таблица'!$B$1:$K$1)+1,,,"Нормализованная таблица")),INDIRECT(ADDRESS(2,MATCH(C145,'Нормализованная таблица'!$B$1:$K$1)+1,,,"Нормализованная таблица")):INDIRECT(ADDRESS(31,MATCH(C145,'Нормализованная таблица'!$B$1:$K$1)+1,,,"Нормализованная таблица")),INDIRECT(ADDRESS(2,MATCH(D145,'Нормализованная таблица'!$B$1:$K$1)+1,,,"Нормализованная таблица")):INDIRECT(ADDRESS(31,MATCH(D145,'Нормализованная таблица'!$B$1:$K$1)+1,,,"Нормализованная таблица")))</f>
        <v>#N/A</v>
      </c>
    </row>
    <row r="146" spans="1:5" x14ac:dyDescent="0.3">
      <c r="A146" t="str">
        <f ca="1">IF(INDIRECT(ADDRESS(Таблицы!$R147-1,4,,,"Трёхпредметные наборы"))&gt;=Параметры!$A$2,Таблицы!N147,"")</f>
        <v>Валидол</v>
      </c>
      <c r="B146" t="str">
        <f ca="1">IF(INDIRECT(ADDRESS(Таблицы!$R147-1,4,,,"Трёхпредметные наборы"))&gt;=Параметры!$A$2,Таблицы!O147,"")</f>
        <v>Влажные салфетки</v>
      </c>
      <c r="C146" t="str">
        <f ca="1">IF(INDIRECT(ADDRESS(Таблицы!$R147-1,4,,,"Трёхпредметные наборы"))&gt;=Параметры!$A$2,Таблицы!P147,"")</f>
        <v>Долгит</v>
      </c>
      <c r="D146" t="str">
        <f ca="1">IF(INDIRECT(ADDRESS(MATCH(Таблицы!Q147,'Однопредметные наборы'!$A$2:$A$11)+1,2,,,"Однопредметные наборы"))&gt;=Параметры!$A$2,Таблицы!Q147,"")</f>
        <v>Терафлю</v>
      </c>
      <c r="E146" s="5">
        <f ca="1">SUMPRODUCT(INDIRECT(ADDRESS(2,MATCH(A146,'Нормализованная таблица'!$B$1:$K$1)+1,,,"Нормализованная таблица")):INDIRECT(ADDRESS(31,MATCH(A146,'Нормализованная таблица'!$B$1:$K$1)+1,,,"Нормализованная таблица")),INDIRECT(ADDRESS(2,MATCH(B146,'Нормализованная таблица'!$B$1:$K$1)+1,,,"Нормализованная таблица")):INDIRECT(ADDRESS(31,MATCH(B146,'Нормализованная таблица'!$B$1:$K$1)+1,,,"Нормализованная таблица")),INDIRECT(ADDRESS(2,MATCH(C146,'Нормализованная таблица'!$B$1:$K$1)+1,,,"Нормализованная таблица")):INDIRECT(ADDRESS(31,MATCH(C146,'Нормализованная таблица'!$B$1:$K$1)+1,,,"Нормализованная таблица")),INDIRECT(ADDRESS(2,MATCH(D146,'Нормализованная таблица'!$B$1:$K$1)+1,,,"Нормализованная таблица")):INDIRECT(ADDRESS(31,MATCH(D146,'Нормализованная таблица'!$B$1:$K$1)+1,,,"Нормализованная таблица")))</f>
        <v>1</v>
      </c>
    </row>
    <row r="147" spans="1:5" x14ac:dyDescent="0.3">
      <c r="A147" t="str">
        <f ca="1">IF(INDIRECT(ADDRESS(Таблицы!$R148-1,4,,,"Трёхпредметные наборы"))&gt;=Параметры!$A$2,Таблицы!N148,"")</f>
        <v>Валидол</v>
      </c>
      <c r="B147" t="str">
        <f ca="1">IF(INDIRECT(ADDRESS(Таблицы!$R148-1,4,,,"Трёхпредметные наборы"))&gt;=Параметры!$A$2,Таблицы!O148,"")</f>
        <v>Влажные салфетки</v>
      </c>
      <c r="C147" t="str">
        <f ca="1">IF(INDIRECT(ADDRESS(Таблицы!$R148-1,4,,,"Трёхпредметные наборы"))&gt;=Параметры!$A$2,Таблицы!P148,"")</f>
        <v>Контрактубекс</v>
      </c>
      <c r="D147" t="str">
        <f ca="1">IF(INDIRECT(ADDRESS(MATCH(Таблицы!Q148,'Однопредметные наборы'!$A$2:$A$11)+1,2,,,"Однопредметные наборы"))&gt;=Параметры!$A$2,Таблицы!Q148,"")</f>
        <v>Корвалол</v>
      </c>
      <c r="E147" s="5">
        <f ca="1">SUMPRODUCT(INDIRECT(ADDRESS(2,MATCH(A147,'Нормализованная таблица'!$B$1:$K$1)+1,,,"Нормализованная таблица")):INDIRECT(ADDRESS(31,MATCH(A147,'Нормализованная таблица'!$B$1:$K$1)+1,,,"Нормализованная таблица")),INDIRECT(ADDRESS(2,MATCH(B147,'Нормализованная таблица'!$B$1:$K$1)+1,,,"Нормализованная таблица")):INDIRECT(ADDRESS(31,MATCH(B147,'Нормализованная таблица'!$B$1:$K$1)+1,,,"Нормализованная таблица")),INDIRECT(ADDRESS(2,MATCH(C147,'Нормализованная таблица'!$B$1:$K$1)+1,,,"Нормализованная таблица")):INDIRECT(ADDRESS(31,MATCH(C147,'Нормализованная таблица'!$B$1:$K$1)+1,,,"Нормализованная таблица")),INDIRECT(ADDRESS(2,MATCH(D147,'Нормализованная таблица'!$B$1:$K$1)+1,,,"Нормализованная таблица")):INDIRECT(ADDRESS(31,MATCH(D147,'Нормализованная таблица'!$B$1:$K$1)+1,,,"Нормализованная таблица")))</f>
        <v>4</v>
      </c>
    </row>
    <row r="148" spans="1:5" hidden="1" x14ac:dyDescent="0.3">
      <c r="A148" t="str">
        <f ca="1">IF(INDIRECT(ADDRESS(Таблицы!$R149-1,4,,,"Трёхпредметные наборы"))&gt;=Параметры!$A$2,Таблицы!N149,"")</f>
        <v>Валидол</v>
      </c>
      <c r="B148" t="str">
        <f ca="1">IF(INDIRECT(ADDRESS(Таблицы!$R149-1,4,,,"Трёхпредметные наборы"))&gt;=Параметры!$A$2,Таблицы!O149,"")</f>
        <v>Влажные салфетки</v>
      </c>
      <c r="C148" t="str">
        <f ca="1">IF(INDIRECT(ADDRESS(Таблицы!$R149-1,4,,,"Трёхпредметные наборы"))&gt;=Параметры!$A$2,Таблицы!P149,"")</f>
        <v>Контрактубекс</v>
      </c>
      <c r="D148" t="str">
        <f ca="1">IF(INDIRECT(ADDRESS(MATCH(Таблицы!Q149,'Однопредметные наборы'!$A$2:$A$11)+1,2,,,"Однопредметные наборы"))&gt;=Параметры!$A$2,Таблицы!Q149,"")</f>
        <v/>
      </c>
      <c r="E148" s="5" t="e">
        <f ca="1">SUMPRODUCT(INDIRECT(ADDRESS(2,MATCH(A148,'Нормализованная таблица'!$B$1:$K$1)+1,,,"Нормализованная таблица")):INDIRECT(ADDRESS(31,MATCH(A148,'Нормализованная таблица'!$B$1:$K$1)+1,,,"Нормализованная таблица")),INDIRECT(ADDRESS(2,MATCH(B148,'Нормализованная таблица'!$B$1:$K$1)+1,,,"Нормализованная таблица")):INDIRECT(ADDRESS(31,MATCH(B148,'Нормализованная таблица'!$B$1:$K$1)+1,,,"Нормализованная таблица")),INDIRECT(ADDRESS(2,MATCH(C148,'Нормализованная таблица'!$B$1:$K$1)+1,,,"Нормализованная таблица")):INDIRECT(ADDRESS(31,MATCH(C148,'Нормализованная таблица'!$B$1:$K$1)+1,,,"Нормализованная таблица")),INDIRECT(ADDRESS(2,MATCH(D148,'Нормализованная таблица'!$B$1:$K$1)+1,,,"Нормализованная таблица")):INDIRECT(ADDRESS(31,MATCH(D148,'Нормализованная таблица'!$B$1:$K$1)+1,,,"Нормализованная таблица")))</f>
        <v>#N/A</v>
      </c>
    </row>
    <row r="149" spans="1:5" hidden="1" x14ac:dyDescent="0.3">
      <c r="A149" t="str">
        <f ca="1">IF(INDIRECT(ADDRESS(Таблицы!$R150-1,4,,,"Трёхпредметные наборы"))&gt;=Параметры!$A$2,Таблицы!N150,"")</f>
        <v>Валидол</v>
      </c>
      <c r="B149" t="str">
        <f ca="1">IF(INDIRECT(ADDRESS(Таблицы!$R150-1,4,,,"Трёхпредметные наборы"))&gt;=Параметры!$A$2,Таблицы!O150,"")</f>
        <v>Влажные салфетки</v>
      </c>
      <c r="C149" t="str">
        <f ca="1">IF(INDIRECT(ADDRESS(Таблицы!$R150-1,4,,,"Трёхпредметные наборы"))&gt;=Параметры!$A$2,Таблицы!P150,"")</f>
        <v>Контрактубекс</v>
      </c>
      <c r="D149" t="str">
        <f ca="1">IF(INDIRECT(ADDRESS(MATCH(Таблицы!Q150,'Однопредметные наборы'!$A$2:$A$11)+1,2,,,"Однопредметные наборы"))&gt;=Параметры!$A$2,Таблицы!Q150,"")</f>
        <v/>
      </c>
      <c r="E149" s="5" t="e">
        <f ca="1">SUMPRODUCT(INDIRECT(ADDRESS(2,MATCH(A149,'Нормализованная таблица'!$B$1:$K$1)+1,,,"Нормализованная таблица")):INDIRECT(ADDRESS(31,MATCH(A149,'Нормализованная таблица'!$B$1:$K$1)+1,,,"Нормализованная таблица")),INDIRECT(ADDRESS(2,MATCH(B149,'Нормализованная таблица'!$B$1:$K$1)+1,,,"Нормализованная таблица")):INDIRECT(ADDRESS(31,MATCH(B149,'Нормализованная таблица'!$B$1:$K$1)+1,,,"Нормализованная таблица")),INDIRECT(ADDRESS(2,MATCH(C149,'Нормализованная таблица'!$B$1:$K$1)+1,,,"Нормализованная таблица")):INDIRECT(ADDRESS(31,MATCH(C149,'Нормализованная таблица'!$B$1:$K$1)+1,,,"Нормализованная таблица")),INDIRECT(ADDRESS(2,MATCH(D149,'Нормализованная таблица'!$B$1:$K$1)+1,,,"Нормализованная таблица")):INDIRECT(ADDRESS(31,MATCH(D149,'Нормализованная таблица'!$B$1:$K$1)+1,,,"Нормализованная таблица")))</f>
        <v>#N/A</v>
      </c>
    </row>
    <row r="150" spans="1:5" x14ac:dyDescent="0.3">
      <c r="A150" t="str">
        <f ca="1">IF(INDIRECT(ADDRESS(Таблицы!$R151-1,4,,,"Трёхпредметные наборы"))&gt;=Параметры!$A$2,Таблицы!N151,"")</f>
        <v>Валидол</v>
      </c>
      <c r="B150" t="str">
        <f ca="1">IF(INDIRECT(ADDRESS(Таблицы!$R151-1,4,,,"Трёхпредметные наборы"))&gt;=Параметры!$A$2,Таблицы!O151,"")</f>
        <v>Влажные салфетки</v>
      </c>
      <c r="C150" t="str">
        <f ca="1">IF(INDIRECT(ADDRESS(Таблицы!$R151-1,4,,,"Трёхпредметные наборы"))&gt;=Параметры!$A$2,Таблицы!P151,"")</f>
        <v>Контрактубекс</v>
      </c>
      <c r="D150" t="str">
        <f ca="1">IF(INDIRECT(ADDRESS(MATCH(Таблицы!Q151,'Однопредметные наборы'!$A$2:$A$11)+1,2,,,"Однопредметные наборы"))&gt;=Параметры!$A$2,Таблицы!Q151,"")</f>
        <v>Терафлю</v>
      </c>
      <c r="E150" s="5">
        <f ca="1">SUMPRODUCT(INDIRECT(ADDRESS(2,MATCH(A150,'Нормализованная таблица'!$B$1:$K$1)+1,,,"Нормализованная таблица")):INDIRECT(ADDRESS(31,MATCH(A150,'Нормализованная таблица'!$B$1:$K$1)+1,,,"Нормализованная таблица")),INDIRECT(ADDRESS(2,MATCH(B150,'Нормализованная таблица'!$B$1:$K$1)+1,,,"Нормализованная таблица")):INDIRECT(ADDRESS(31,MATCH(B150,'Нормализованная таблица'!$B$1:$K$1)+1,,,"Нормализованная таблица")),INDIRECT(ADDRESS(2,MATCH(C150,'Нормализованная таблица'!$B$1:$K$1)+1,,,"Нормализованная таблица")):INDIRECT(ADDRESS(31,MATCH(C150,'Нормализованная таблица'!$B$1:$K$1)+1,,,"Нормализованная таблица")),INDIRECT(ADDRESS(2,MATCH(D150,'Нормализованная таблица'!$B$1:$K$1)+1,,,"Нормализованная таблица")):INDIRECT(ADDRESS(31,MATCH(D150,'Нормализованная таблица'!$B$1:$K$1)+1,,,"Нормализованная таблица")))</f>
        <v>2</v>
      </c>
    </row>
    <row r="151" spans="1:5" hidden="1" x14ac:dyDescent="0.3">
      <c r="A151" t="str">
        <f ca="1">IF(INDIRECT(ADDRESS(Таблицы!$R152-1,4,,,"Трёхпредметные наборы"))&gt;=Параметры!$A$2,Таблицы!N152,"")</f>
        <v>Валидол</v>
      </c>
      <c r="B151" t="str">
        <f ca="1">IF(INDIRECT(ADDRESS(Таблицы!$R152-1,4,,,"Трёхпредметные наборы"))&gt;=Параметры!$A$2,Таблицы!O152,"")</f>
        <v>Влажные салфетки</v>
      </c>
      <c r="C151" t="str">
        <f ca="1">IF(INDIRECT(ADDRESS(Таблицы!$R152-1,4,,,"Трёхпредметные наборы"))&gt;=Параметры!$A$2,Таблицы!P152,"")</f>
        <v>Корвалол</v>
      </c>
      <c r="D151" t="str">
        <f ca="1">IF(INDIRECT(ADDRESS(MATCH(Таблицы!Q152,'Однопредметные наборы'!$A$2:$A$11)+1,2,,,"Однопредметные наборы"))&gt;=Параметры!$A$2,Таблицы!Q152,"")</f>
        <v/>
      </c>
      <c r="E151" s="5" t="e">
        <f ca="1">SUMPRODUCT(INDIRECT(ADDRESS(2,MATCH(A151,'Нормализованная таблица'!$B$1:$K$1)+1,,,"Нормализованная таблица")):INDIRECT(ADDRESS(31,MATCH(A151,'Нормализованная таблица'!$B$1:$K$1)+1,,,"Нормализованная таблица")),INDIRECT(ADDRESS(2,MATCH(B151,'Нормализованная таблица'!$B$1:$K$1)+1,,,"Нормализованная таблица")):INDIRECT(ADDRESS(31,MATCH(B151,'Нормализованная таблица'!$B$1:$K$1)+1,,,"Нормализованная таблица")),INDIRECT(ADDRESS(2,MATCH(C151,'Нормализованная таблица'!$B$1:$K$1)+1,,,"Нормализованная таблица")):INDIRECT(ADDRESS(31,MATCH(C151,'Нормализованная таблица'!$B$1:$K$1)+1,,,"Нормализованная таблица")),INDIRECT(ADDRESS(2,MATCH(D151,'Нормализованная таблица'!$B$1:$K$1)+1,,,"Нормализованная таблица")):INDIRECT(ADDRESS(31,MATCH(D151,'Нормализованная таблица'!$B$1:$K$1)+1,,,"Нормализованная таблица")))</f>
        <v>#N/A</v>
      </c>
    </row>
    <row r="152" spans="1:5" hidden="1" x14ac:dyDescent="0.3">
      <c r="A152" t="str">
        <f ca="1">IF(INDIRECT(ADDRESS(Таблицы!$R153-1,4,,,"Трёхпредметные наборы"))&gt;=Параметры!$A$2,Таблицы!N153,"")</f>
        <v>Валидол</v>
      </c>
      <c r="B152" t="str">
        <f ca="1">IF(INDIRECT(ADDRESS(Таблицы!$R153-1,4,,,"Трёхпредметные наборы"))&gt;=Параметры!$A$2,Таблицы!O153,"")</f>
        <v>Влажные салфетки</v>
      </c>
      <c r="C152" t="str">
        <f ca="1">IF(INDIRECT(ADDRESS(Таблицы!$R153-1,4,,,"Трёхпредметные наборы"))&gt;=Параметры!$A$2,Таблицы!P153,"")</f>
        <v>Корвалол</v>
      </c>
      <c r="D152" t="str">
        <f ca="1">IF(INDIRECT(ADDRESS(MATCH(Таблицы!Q153,'Однопредметные наборы'!$A$2:$A$11)+1,2,,,"Однопредметные наборы"))&gt;=Параметры!$A$2,Таблицы!Q153,"")</f>
        <v/>
      </c>
      <c r="E152" s="5" t="e">
        <f ca="1">SUMPRODUCT(INDIRECT(ADDRESS(2,MATCH(A152,'Нормализованная таблица'!$B$1:$K$1)+1,,,"Нормализованная таблица")):INDIRECT(ADDRESS(31,MATCH(A152,'Нормализованная таблица'!$B$1:$K$1)+1,,,"Нормализованная таблица")),INDIRECT(ADDRESS(2,MATCH(B152,'Нормализованная таблица'!$B$1:$K$1)+1,,,"Нормализованная таблица")):INDIRECT(ADDRESS(31,MATCH(B152,'Нормализованная таблица'!$B$1:$K$1)+1,,,"Нормализованная таблица")),INDIRECT(ADDRESS(2,MATCH(C152,'Нормализованная таблица'!$B$1:$K$1)+1,,,"Нормализованная таблица")):INDIRECT(ADDRESS(31,MATCH(C152,'Нормализованная таблица'!$B$1:$K$1)+1,,,"Нормализованная таблица")),INDIRECT(ADDRESS(2,MATCH(D152,'Нормализованная таблица'!$B$1:$K$1)+1,,,"Нормализованная таблица")):INDIRECT(ADDRESS(31,MATCH(D152,'Нормализованная таблица'!$B$1:$K$1)+1,,,"Нормализованная таблица")))</f>
        <v>#N/A</v>
      </c>
    </row>
    <row r="153" spans="1:5" x14ac:dyDescent="0.3">
      <c r="A153" t="str">
        <f ca="1">IF(INDIRECT(ADDRESS(Таблицы!$R154-1,4,,,"Трёхпредметные наборы"))&gt;=Параметры!$A$2,Таблицы!N154,"")</f>
        <v>Валидол</v>
      </c>
      <c r="B153" t="str">
        <f ca="1">IF(INDIRECT(ADDRESS(Таблицы!$R154-1,4,,,"Трёхпредметные наборы"))&gt;=Параметры!$A$2,Таблицы!O154,"")</f>
        <v>Влажные салфетки</v>
      </c>
      <c r="C153" t="str">
        <f ca="1">IF(INDIRECT(ADDRESS(Таблицы!$R154-1,4,,,"Трёхпредметные наборы"))&gt;=Параметры!$A$2,Таблицы!P154,"")</f>
        <v>Корвалол</v>
      </c>
      <c r="D153" t="str">
        <f ca="1">IF(INDIRECT(ADDRESS(MATCH(Таблицы!Q154,'Однопредметные наборы'!$A$2:$A$11)+1,2,,,"Однопредметные наборы"))&gt;=Параметры!$A$2,Таблицы!Q154,"")</f>
        <v>Терафлю</v>
      </c>
      <c r="E153" s="5">
        <f ca="1">SUMPRODUCT(INDIRECT(ADDRESS(2,MATCH(A153,'Нормализованная таблица'!$B$1:$K$1)+1,,,"Нормализованная таблица")):INDIRECT(ADDRESS(31,MATCH(A153,'Нормализованная таблица'!$B$1:$K$1)+1,,,"Нормализованная таблица")),INDIRECT(ADDRESS(2,MATCH(B153,'Нормализованная таблица'!$B$1:$K$1)+1,,,"Нормализованная таблица")):INDIRECT(ADDRESS(31,MATCH(B153,'Нормализованная таблица'!$B$1:$K$1)+1,,,"Нормализованная таблица")),INDIRECT(ADDRESS(2,MATCH(C153,'Нормализованная таблица'!$B$1:$K$1)+1,,,"Нормализованная таблица")):INDIRECT(ADDRESS(31,MATCH(C153,'Нормализованная таблица'!$B$1:$K$1)+1,,,"Нормализованная таблица")),INDIRECT(ADDRESS(2,MATCH(D153,'Нормализованная таблица'!$B$1:$K$1)+1,,,"Нормализованная таблица")):INDIRECT(ADDRESS(31,MATCH(D153,'Нормализованная таблица'!$B$1:$K$1)+1,,,"Нормализованная таблица")))</f>
        <v>1</v>
      </c>
    </row>
    <row r="154" spans="1:5" hidden="1" x14ac:dyDescent="0.3">
      <c r="A154" t="e">
        <f ca="1">IF(INDIRECT(ADDRESS(Таблицы!$R155-1,4,,,"Трёхпредметные наборы"))&gt;=Параметры!$A$2,Таблицы!N155,"")</f>
        <v>#N/A</v>
      </c>
      <c r="B154" t="e">
        <f ca="1">IF(INDIRECT(ADDRESS(Таблицы!$R155-1,4,,,"Трёхпредметные наборы"))&gt;=Параметры!$A$2,Таблицы!O155,"")</f>
        <v>#N/A</v>
      </c>
      <c r="C154" t="e">
        <f ca="1">IF(INDIRECT(ADDRESS(Таблицы!$R155-1,4,,,"Трёхпредметные наборы"))&gt;=Параметры!$A$2,Таблицы!P155,"")</f>
        <v>#N/A</v>
      </c>
      <c r="D154" t="str">
        <f ca="1">IF(INDIRECT(ADDRESS(MATCH(Таблицы!Q155,'Однопредметные наборы'!$A$2:$A$11)+1,2,,,"Однопредметные наборы"))&gt;=Параметры!$A$2,Таблицы!Q155,"")</f>
        <v/>
      </c>
      <c r="E154" s="5" t="e">
        <f ca="1">SUMPRODUCT(INDIRECT(ADDRESS(2,MATCH(A154,'Нормализованная таблица'!$B$1:$K$1)+1,,,"Нормализованная таблица")):INDIRECT(ADDRESS(31,MATCH(A154,'Нормализованная таблица'!$B$1:$K$1)+1,,,"Нормализованная таблица")),INDIRECT(ADDRESS(2,MATCH(B154,'Нормализованная таблица'!$B$1:$K$1)+1,,,"Нормализованная таблица")):INDIRECT(ADDRESS(31,MATCH(B154,'Нормализованная таблица'!$B$1:$K$1)+1,,,"Нормализованная таблица")),INDIRECT(ADDRESS(2,MATCH(C154,'Нормализованная таблица'!$B$1:$K$1)+1,,,"Нормализованная таблица")):INDIRECT(ADDRESS(31,MATCH(C154,'Нормализованная таблица'!$B$1:$K$1)+1,,,"Нормализованная таблица")),INDIRECT(ADDRESS(2,MATCH(D154,'Нормализованная таблица'!$B$1:$K$1)+1,,,"Нормализованная таблица")):INDIRECT(ADDRESS(31,MATCH(D154,'Нормализованная таблица'!$B$1:$K$1)+1,,,"Нормализованная таблица")))</f>
        <v>#N/A</v>
      </c>
    </row>
    <row r="155" spans="1:5" hidden="1" x14ac:dyDescent="0.3">
      <c r="A155" t="e">
        <f ca="1">IF(INDIRECT(ADDRESS(Таблицы!$R156-1,4,,,"Трёхпредметные наборы"))&gt;=Параметры!$A$2,Таблицы!N156,"")</f>
        <v>#N/A</v>
      </c>
      <c r="B155" t="e">
        <f ca="1">IF(INDIRECT(ADDRESS(Таблицы!$R156-1,4,,,"Трёхпредметные наборы"))&gt;=Параметры!$A$2,Таблицы!O156,"")</f>
        <v>#N/A</v>
      </c>
      <c r="C155" t="e">
        <f ca="1">IF(INDIRECT(ADDRESS(Таблицы!$R156-1,4,,,"Трёхпредметные наборы"))&gt;=Параметры!$A$2,Таблицы!P156,"")</f>
        <v>#N/A</v>
      </c>
      <c r="D155" t="str">
        <f ca="1">IF(INDIRECT(ADDRESS(MATCH(Таблицы!Q156,'Однопредметные наборы'!$A$2:$A$11)+1,2,,,"Однопредметные наборы"))&gt;=Параметры!$A$2,Таблицы!Q156,"")</f>
        <v>Терафлю</v>
      </c>
      <c r="E155" s="5" t="e">
        <f ca="1">SUMPRODUCT(INDIRECT(ADDRESS(2,MATCH(A155,'Нормализованная таблица'!$B$1:$K$1)+1,,,"Нормализованная таблица")):INDIRECT(ADDRESS(31,MATCH(A155,'Нормализованная таблица'!$B$1:$K$1)+1,,,"Нормализованная таблица")),INDIRECT(ADDRESS(2,MATCH(B155,'Нормализованная таблица'!$B$1:$K$1)+1,,,"Нормализованная таблица")):INDIRECT(ADDRESS(31,MATCH(B155,'Нормализованная таблица'!$B$1:$K$1)+1,,,"Нормализованная таблица")),INDIRECT(ADDRESS(2,MATCH(C155,'Нормализованная таблица'!$B$1:$K$1)+1,,,"Нормализованная таблица")):INDIRECT(ADDRESS(31,MATCH(C155,'Нормализованная таблица'!$B$1:$K$1)+1,,,"Нормализованная таблица")),INDIRECT(ADDRESS(2,MATCH(D155,'Нормализованная таблица'!$B$1:$K$1)+1,,,"Нормализованная таблица")):INDIRECT(ADDRESS(31,MATCH(D155,'Нормализованная таблица'!$B$1:$K$1)+1,,,"Нормализованная таблица")))</f>
        <v>#N/A</v>
      </c>
    </row>
    <row r="156" spans="1:5" hidden="1" x14ac:dyDescent="0.3">
      <c r="A156" t="e">
        <f ca="1">IF(INDIRECT(ADDRESS(Таблицы!$R157-1,4,,,"Трёхпредметные наборы"))&gt;=Параметры!$A$2,Таблицы!N157,"")</f>
        <v>#N/A</v>
      </c>
      <c r="B156" t="e">
        <f ca="1">IF(INDIRECT(ADDRESS(Таблицы!$R157-1,4,,,"Трёхпредметные наборы"))&gt;=Параметры!$A$2,Таблицы!O157,"")</f>
        <v>#N/A</v>
      </c>
      <c r="C156" t="e">
        <f ca="1">IF(INDIRECT(ADDRESS(Таблицы!$R157-1,4,,,"Трёхпредметные наборы"))&gt;=Параметры!$A$2,Таблицы!P157,"")</f>
        <v>#N/A</v>
      </c>
      <c r="D156" t="str">
        <f ca="1">IF(INDIRECT(ADDRESS(MATCH(Таблицы!Q157,'Однопредметные наборы'!$A$2:$A$11)+1,2,,,"Однопредметные наборы"))&gt;=Параметры!$A$2,Таблицы!Q157,"")</f>
        <v>Терафлю</v>
      </c>
      <c r="E156" s="5" t="e">
        <f ca="1">SUMPRODUCT(INDIRECT(ADDRESS(2,MATCH(A156,'Нормализованная таблица'!$B$1:$K$1)+1,,,"Нормализованная таблица")):INDIRECT(ADDRESS(31,MATCH(A156,'Нормализованная таблица'!$B$1:$K$1)+1,,,"Нормализованная таблица")),INDIRECT(ADDRESS(2,MATCH(B156,'Нормализованная таблица'!$B$1:$K$1)+1,,,"Нормализованная таблица")):INDIRECT(ADDRESS(31,MATCH(B156,'Нормализованная таблица'!$B$1:$K$1)+1,,,"Нормализованная таблица")),INDIRECT(ADDRESS(2,MATCH(C156,'Нормализованная таблица'!$B$1:$K$1)+1,,,"Нормализованная таблица")):INDIRECT(ADDRESS(31,MATCH(C156,'Нормализованная таблица'!$B$1:$K$1)+1,,,"Нормализованная таблица")),INDIRECT(ADDRESS(2,MATCH(D156,'Нормализованная таблица'!$B$1:$K$1)+1,,,"Нормализованная таблица")):INDIRECT(ADDRESS(31,MATCH(D156,'Нормализованная таблица'!$B$1:$K$1)+1,,,"Нормализованная таблица")))</f>
        <v>#N/A</v>
      </c>
    </row>
    <row r="157" spans="1:5" x14ac:dyDescent="0.3">
      <c r="A157" t="str">
        <f ca="1">IF(INDIRECT(ADDRESS(Таблицы!$R158-1,4,,,"Трёхпредметные наборы"))&gt;=Параметры!$A$2,Таблицы!N158,"")</f>
        <v>Валидол</v>
      </c>
      <c r="B157" t="str">
        <f ca="1">IF(INDIRECT(ADDRESS(Таблицы!$R158-1,4,,,"Трёхпредметные наборы"))&gt;=Параметры!$A$2,Таблицы!O158,"")</f>
        <v>Долгит</v>
      </c>
      <c r="C157" t="str">
        <f ca="1">IF(INDIRECT(ADDRESS(Таблицы!$R158-1,4,,,"Трёхпредметные наборы"))&gt;=Параметры!$A$2,Таблицы!P158,"")</f>
        <v>Контрактубекс</v>
      </c>
      <c r="D157" t="str">
        <f ca="1">IF(INDIRECT(ADDRESS(MATCH(Таблицы!Q158,'Однопредметные наборы'!$A$2:$A$11)+1,2,,,"Однопредметные наборы"))&gt;=Параметры!$A$2,Таблицы!Q158,"")</f>
        <v>Корвалол</v>
      </c>
      <c r="E157" s="5">
        <f ca="1">SUMPRODUCT(INDIRECT(ADDRESS(2,MATCH(A157,'Нормализованная таблица'!$B$1:$K$1)+1,,,"Нормализованная таблица")):INDIRECT(ADDRESS(31,MATCH(A157,'Нормализованная таблица'!$B$1:$K$1)+1,,,"Нормализованная таблица")),INDIRECT(ADDRESS(2,MATCH(B157,'Нормализованная таблица'!$B$1:$K$1)+1,,,"Нормализованная таблица")):INDIRECT(ADDRESS(31,MATCH(B157,'Нормализованная таблица'!$B$1:$K$1)+1,,,"Нормализованная таблица")),INDIRECT(ADDRESS(2,MATCH(C157,'Нормализованная таблица'!$B$1:$K$1)+1,,,"Нормализованная таблица")):INDIRECT(ADDRESS(31,MATCH(C157,'Нормализованная таблица'!$B$1:$K$1)+1,,,"Нормализованная таблица")),INDIRECT(ADDRESS(2,MATCH(D157,'Нормализованная таблица'!$B$1:$K$1)+1,,,"Нормализованная таблица")):INDIRECT(ADDRESS(31,MATCH(D157,'Нормализованная таблица'!$B$1:$K$1)+1,,,"Нормализованная таблица")))</f>
        <v>3</v>
      </c>
    </row>
    <row r="158" spans="1:5" hidden="1" x14ac:dyDescent="0.3">
      <c r="A158" t="str">
        <f ca="1">IF(INDIRECT(ADDRESS(Таблицы!$R159-1,4,,,"Трёхпредметные наборы"))&gt;=Параметры!$A$2,Таблицы!N159,"")</f>
        <v>Валидол</v>
      </c>
      <c r="B158" t="str">
        <f ca="1">IF(INDIRECT(ADDRESS(Таблицы!$R159-1,4,,,"Трёхпредметные наборы"))&gt;=Параметры!$A$2,Таблицы!O159,"")</f>
        <v>Долгит</v>
      </c>
      <c r="C158" t="str">
        <f ca="1">IF(INDIRECT(ADDRESS(Таблицы!$R159-1,4,,,"Трёхпредметные наборы"))&gt;=Параметры!$A$2,Таблицы!P159,"")</f>
        <v>Контрактубекс</v>
      </c>
      <c r="D158" t="str">
        <f ca="1">IF(INDIRECT(ADDRESS(MATCH(Таблицы!Q159,'Однопредметные наборы'!$A$2:$A$11)+1,2,,,"Однопредметные наборы"))&gt;=Параметры!$A$2,Таблицы!Q159,"")</f>
        <v/>
      </c>
      <c r="E158" s="5" t="e">
        <f ca="1">SUMPRODUCT(INDIRECT(ADDRESS(2,MATCH(A158,'Нормализованная таблица'!$B$1:$K$1)+1,,,"Нормализованная таблица")):INDIRECT(ADDRESS(31,MATCH(A158,'Нормализованная таблица'!$B$1:$K$1)+1,,,"Нормализованная таблица")),INDIRECT(ADDRESS(2,MATCH(B158,'Нормализованная таблица'!$B$1:$K$1)+1,,,"Нормализованная таблица")):INDIRECT(ADDRESS(31,MATCH(B158,'Нормализованная таблица'!$B$1:$K$1)+1,,,"Нормализованная таблица")),INDIRECT(ADDRESS(2,MATCH(C158,'Нормализованная таблица'!$B$1:$K$1)+1,,,"Нормализованная таблица")):INDIRECT(ADDRESS(31,MATCH(C158,'Нормализованная таблица'!$B$1:$K$1)+1,,,"Нормализованная таблица")),INDIRECT(ADDRESS(2,MATCH(D158,'Нормализованная таблица'!$B$1:$K$1)+1,,,"Нормализованная таблица")):INDIRECT(ADDRESS(31,MATCH(D158,'Нормализованная таблица'!$B$1:$K$1)+1,,,"Нормализованная таблица")))</f>
        <v>#N/A</v>
      </c>
    </row>
    <row r="159" spans="1:5" hidden="1" x14ac:dyDescent="0.3">
      <c r="A159" t="str">
        <f ca="1">IF(INDIRECT(ADDRESS(Таблицы!$R160-1,4,,,"Трёхпредметные наборы"))&gt;=Параметры!$A$2,Таблицы!N160,"")</f>
        <v>Валидол</v>
      </c>
      <c r="B159" t="str">
        <f ca="1">IF(INDIRECT(ADDRESS(Таблицы!$R160-1,4,,,"Трёхпредметные наборы"))&gt;=Параметры!$A$2,Таблицы!O160,"")</f>
        <v>Долгит</v>
      </c>
      <c r="C159" t="str">
        <f ca="1">IF(INDIRECT(ADDRESS(Таблицы!$R160-1,4,,,"Трёхпредметные наборы"))&gt;=Параметры!$A$2,Таблицы!P160,"")</f>
        <v>Контрактубекс</v>
      </c>
      <c r="D159" t="str">
        <f ca="1">IF(INDIRECT(ADDRESS(MATCH(Таблицы!Q160,'Однопредметные наборы'!$A$2:$A$11)+1,2,,,"Однопредметные наборы"))&gt;=Параметры!$A$2,Таблицы!Q160,"")</f>
        <v/>
      </c>
      <c r="E159" s="5" t="e">
        <f ca="1">SUMPRODUCT(INDIRECT(ADDRESS(2,MATCH(A159,'Нормализованная таблица'!$B$1:$K$1)+1,,,"Нормализованная таблица")):INDIRECT(ADDRESS(31,MATCH(A159,'Нормализованная таблица'!$B$1:$K$1)+1,,,"Нормализованная таблица")),INDIRECT(ADDRESS(2,MATCH(B159,'Нормализованная таблица'!$B$1:$K$1)+1,,,"Нормализованная таблица")):INDIRECT(ADDRESS(31,MATCH(B159,'Нормализованная таблица'!$B$1:$K$1)+1,,,"Нормализованная таблица")),INDIRECT(ADDRESS(2,MATCH(C159,'Нормализованная таблица'!$B$1:$K$1)+1,,,"Нормализованная таблица")):INDIRECT(ADDRESS(31,MATCH(C159,'Нормализованная таблица'!$B$1:$K$1)+1,,,"Нормализованная таблица")),INDIRECT(ADDRESS(2,MATCH(D159,'Нормализованная таблица'!$B$1:$K$1)+1,,,"Нормализованная таблица")):INDIRECT(ADDRESS(31,MATCH(D159,'Нормализованная таблица'!$B$1:$K$1)+1,,,"Нормализованная таблица")))</f>
        <v>#N/A</v>
      </c>
    </row>
    <row r="160" spans="1:5" x14ac:dyDescent="0.3">
      <c r="A160" t="str">
        <f ca="1">IF(INDIRECT(ADDRESS(Таблицы!$R161-1,4,,,"Трёхпредметные наборы"))&gt;=Параметры!$A$2,Таблицы!N161,"")</f>
        <v>Валидол</v>
      </c>
      <c r="B160" t="str">
        <f ca="1">IF(INDIRECT(ADDRESS(Таблицы!$R161-1,4,,,"Трёхпредметные наборы"))&gt;=Параметры!$A$2,Таблицы!O161,"")</f>
        <v>Долгит</v>
      </c>
      <c r="C160" t="str">
        <f ca="1">IF(INDIRECT(ADDRESS(Таблицы!$R161-1,4,,,"Трёхпредметные наборы"))&gt;=Параметры!$A$2,Таблицы!P161,"")</f>
        <v>Контрактубекс</v>
      </c>
      <c r="D160" t="str">
        <f ca="1">IF(INDIRECT(ADDRESS(MATCH(Таблицы!Q161,'Однопредметные наборы'!$A$2:$A$11)+1,2,,,"Однопредметные наборы"))&gt;=Параметры!$A$2,Таблицы!Q161,"")</f>
        <v>Терафлю</v>
      </c>
      <c r="E160" s="5">
        <f ca="1">SUMPRODUCT(INDIRECT(ADDRESS(2,MATCH(A160,'Нормализованная таблица'!$B$1:$K$1)+1,,,"Нормализованная таблица")):INDIRECT(ADDRESS(31,MATCH(A160,'Нормализованная таблица'!$B$1:$K$1)+1,,,"Нормализованная таблица")),INDIRECT(ADDRESS(2,MATCH(B160,'Нормализованная таблица'!$B$1:$K$1)+1,,,"Нормализованная таблица")):INDIRECT(ADDRESS(31,MATCH(B160,'Нормализованная таблица'!$B$1:$K$1)+1,,,"Нормализованная таблица")),INDIRECT(ADDRESS(2,MATCH(C160,'Нормализованная таблица'!$B$1:$K$1)+1,,,"Нормализованная таблица")):INDIRECT(ADDRESS(31,MATCH(C160,'Нормализованная таблица'!$B$1:$K$1)+1,,,"Нормализованная таблица")),INDIRECT(ADDRESS(2,MATCH(D160,'Нормализованная таблица'!$B$1:$K$1)+1,,,"Нормализованная таблица")):INDIRECT(ADDRESS(31,MATCH(D160,'Нормализованная таблица'!$B$1:$K$1)+1,,,"Нормализованная таблица")))</f>
        <v>1</v>
      </c>
    </row>
    <row r="161" spans="1:5" hidden="1" x14ac:dyDescent="0.3">
      <c r="A161" t="str">
        <f ca="1">IF(INDIRECT(ADDRESS(Таблицы!$R162-1,4,,,"Трёхпредметные наборы"))&gt;=Параметры!$A$2,Таблицы!N162,"")</f>
        <v/>
      </c>
      <c r="B161" t="str">
        <f ca="1">IF(INDIRECT(ADDRESS(Таблицы!$R162-1,4,,,"Трёхпредметные наборы"))&gt;=Параметры!$A$2,Таблицы!O162,"")</f>
        <v/>
      </c>
      <c r="C161" t="str">
        <f ca="1">IF(INDIRECT(ADDRESS(Таблицы!$R162-1,4,,,"Трёхпредметные наборы"))&gt;=Параметры!$A$2,Таблицы!P162,"")</f>
        <v/>
      </c>
      <c r="D161" t="str">
        <f ca="1">IF(INDIRECT(ADDRESS(MATCH(Таблицы!Q162,'Однопредметные наборы'!$A$2:$A$11)+1,2,,,"Однопредметные наборы"))&gt;=Параметры!$A$2,Таблицы!Q162,"")</f>
        <v/>
      </c>
      <c r="E161" s="5" t="e">
        <f ca="1">SUMPRODUCT(INDIRECT(ADDRESS(2,MATCH(A161,'Нормализованная таблица'!$B$1:$K$1)+1,,,"Нормализованная таблица")):INDIRECT(ADDRESS(31,MATCH(A161,'Нормализованная таблица'!$B$1:$K$1)+1,,,"Нормализованная таблица")),INDIRECT(ADDRESS(2,MATCH(B161,'Нормализованная таблица'!$B$1:$K$1)+1,,,"Нормализованная таблица")):INDIRECT(ADDRESS(31,MATCH(B161,'Нормализованная таблица'!$B$1:$K$1)+1,,,"Нормализованная таблица")),INDIRECT(ADDRESS(2,MATCH(C161,'Нормализованная таблица'!$B$1:$K$1)+1,,,"Нормализованная таблица")):INDIRECT(ADDRESS(31,MATCH(C161,'Нормализованная таблица'!$B$1:$K$1)+1,,,"Нормализованная таблица")),INDIRECT(ADDRESS(2,MATCH(D161,'Нормализованная таблица'!$B$1:$K$1)+1,,,"Нормализованная таблица")):INDIRECT(ADDRESS(31,MATCH(D161,'Нормализованная таблица'!$B$1:$K$1)+1,,,"Нормализованная таблица")))</f>
        <v>#N/A</v>
      </c>
    </row>
    <row r="162" spans="1:5" hidden="1" x14ac:dyDescent="0.3">
      <c r="A162" t="str">
        <f ca="1">IF(INDIRECT(ADDRESS(Таблицы!$R163-1,4,,,"Трёхпредметные наборы"))&gt;=Параметры!$A$2,Таблицы!N163,"")</f>
        <v/>
      </c>
      <c r="B162" t="str">
        <f ca="1">IF(INDIRECT(ADDRESS(Таблицы!$R163-1,4,,,"Трёхпредметные наборы"))&gt;=Параметры!$A$2,Таблицы!O163,"")</f>
        <v/>
      </c>
      <c r="C162" t="str">
        <f ca="1">IF(INDIRECT(ADDRESS(Таблицы!$R163-1,4,,,"Трёхпредметные наборы"))&gt;=Параметры!$A$2,Таблицы!P163,"")</f>
        <v/>
      </c>
      <c r="D162" t="str">
        <f ca="1">IF(INDIRECT(ADDRESS(MATCH(Таблицы!Q163,'Однопредметные наборы'!$A$2:$A$11)+1,2,,,"Однопредметные наборы"))&gt;=Параметры!$A$2,Таблицы!Q163,"")</f>
        <v/>
      </c>
      <c r="E162" s="5" t="e">
        <f ca="1">SUMPRODUCT(INDIRECT(ADDRESS(2,MATCH(A162,'Нормализованная таблица'!$B$1:$K$1)+1,,,"Нормализованная таблица")):INDIRECT(ADDRESS(31,MATCH(A162,'Нормализованная таблица'!$B$1:$K$1)+1,,,"Нормализованная таблица")),INDIRECT(ADDRESS(2,MATCH(B162,'Нормализованная таблица'!$B$1:$K$1)+1,,,"Нормализованная таблица")):INDIRECT(ADDRESS(31,MATCH(B162,'Нормализованная таблица'!$B$1:$K$1)+1,,,"Нормализованная таблица")),INDIRECT(ADDRESS(2,MATCH(C162,'Нормализованная таблица'!$B$1:$K$1)+1,,,"Нормализованная таблица")):INDIRECT(ADDRESS(31,MATCH(C162,'Нормализованная таблица'!$B$1:$K$1)+1,,,"Нормализованная таблица")),INDIRECT(ADDRESS(2,MATCH(D162,'Нормализованная таблица'!$B$1:$K$1)+1,,,"Нормализованная таблица")):INDIRECT(ADDRESS(31,MATCH(D162,'Нормализованная таблица'!$B$1:$K$1)+1,,,"Нормализованная таблица")))</f>
        <v>#N/A</v>
      </c>
    </row>
    <row r="163" spans="1:5" hidden="1" x14ac:dyDescent="0.3">
      <c r="A163" t="str">
        <f ca="1">IF(INDIRECT(ADDRESS(Таблицы!$R164-1,4,,,"Трёхпредметные наборы"))&gt;=Параметры!$A$2,Таблицы!N164,"")</f>
        <v/>
      </c>
      <c r="B163" t="str">
        <f ca="1">IF(INDIRECT(ADDRESS(Таблицы!$R164-1,4,,,"Трёхпредметные наборы"))&gt;=Параметры!$A$2,Таблицы!O164,"")</f>
        <v/>
      </c>
      <c r="C163" t="str">
        <f ca="1">IF(INDIRECT(ADDRESS(Таблицы!$R164-1,4,,,"Трёхпредметные наборы"))&gt;=Параметры!$A$2,Таблицы!P164,"")</f>
        <v/>
      </c>
      <c r="D163" t="str">
        <f ca="1">IF(INDIRECT(ADDRESS(MATCH(Таблицы!Q164,'Однопредметные наборы'!$A$2:$A$11)+1,2,,,"Однопредметные наборы"))&gt;=Параметры!$A$2,Таблицы!Q164,"")</f>
        <v>Терафлю</v>
      </c>
      <c r="E163" s="5" t="e">
        <f ca="1">SUMPRODUCT(INDIRECT(ADDRESS(2,MATCH(A163,'Нормализованная таблица'!$B$1:$K$1)+1,,,"Нормализованная таблица")):INDIRECT(ADDRESS(31,MATCH(A163,'Нормализованная таблица'!$B$1:$K$1)+1,,,"Нормализованная таблица")),INDIRECT(ADDRESS(2,MATCH(B163,'Нормализованная таблица'!$B$1:$K$1)+1,,,"Нормализованная таблица")):INDIRECT(ADDRESS(31,MATCH(B163,'Нормализованная таблица'!$B$1:$K$1)+1,,,"Нормализованная таблица")),INDIRECT(ADDRESS(2,MATCH(C163,'Нормализованная таблица'!$B$1:$K$1)+1,,,"Нормализованная таблица")):INDIRECT(ADDRESS(31,MATCH(C163,'Нормализованная таблица'!$B$1:$K$1)+1,,,"Нормализованная таблица")),INDIRECT(ADDRESS(2,MATCH(D163,'Нормализованная таблица'!$B$1:$K$1)+1,,,"Нормализованная таблица")):INDIRECT(ADDRESS(31,MATCH(D163,'Нормализованная таблица'!$B$1:$K$1)+1,,,"Нормализованная таблица")))</f>
        <v>#N/A</v>
      </c>
    </row>
    <row r="164" spans="1:5" hidden="1" x14ac:dyDescent="0.3">
      <c r="A164" t="e">
        <f ca="1">IF(INDIRECT(ADDRESS(Таблицы!$R165-1,4,,,"Трёхпредметные наборы"))&gt;=Параметры!$A$2,Таблицы!N165,"")</f>
        <v>#N/A</v>
      </c>
      <c r="B164" t="e">
        <f ca="1">IF(INDIRECT(ADDRESS(Таблицы!$R165-1,4,,,"Трёхпредметные наборы"))&gt;=Параметры!$A$2,Таблицы!O165,"")</f>
        <v>#N/A</v>
      </c>
      <c r="C164" t="e">
        <f ca="1">IF(INDIRECT(ADDRESS(Таблицы!$R165-1,4,,,"Трёхпредметные наборы"))&gt;=Параметры!$A$2,Таблицы!P165,"")</f>
        <v>#N/A</v>
      </c>
      <c r="D164" t="str">
        <f ca="1">IF(INDIRECT(ADDRESS(MATCH(Таблицы!Q165,'Однопредметные наборы'!$A$2:$A$11)+1,2,,,"Однопредметные наборы"))&gt;=Параметры!$A$2,Таблицы!Q165,"")</f>
        <v/>
      </c>
      <c r="E164" s="5" t="e">
        <f ca="1">SUMPRODUCT(INDIRECT(ADDRESS(2,MATCH(A164,'Нормализованная таблица'!$B$1:$K$1)+1,,,"Нормализованная таблица")):INDIRECT(ADDRESS(31,MATCH(A164,'Нормализованная таблица'!$B$1:$K$1)+1,,,"Нормализованная таблица")),INDIRECT(ADDRESS(2,MATCH(B164,'Нормализованная таблица'!$B$1:$K$1)+1,,,"Нормализованная таблица")):INDIRECT(ADDRESS(31,MATCH(B164,'Нормализованная таблица'!$B$1:$K$1)+1,,,"Нормализованная таблица")),INDIRECT(ADDRESS(2,MATCH(C164,'Нормализованная таблица'!$B$1:$K$1)+1,,,"Нормализованная таблица")):INDIRECT(ADDRESS(31,MATCH(C164,'Нормализованная таблица'!$B$1:$K$1)+1,,,"Нормализованная таблица")),INDIRECT(ADDRESS(2,MATCH(D164,'Нормализованная таблица'!$B$1:$K$1)+1,,,"Нормализованная таблица")):INDIRECT(ADDRESS(31,MATCH(D164,'Нормализованная таблица'!$B$1:$K$1)+1,,,"Нормализованная таблица")))</f>
        <v>#N/A</v>
      </c>
    </row>
    <row r="165" spans="1:5" hidden="1" x14ac:dyDescent="0.3">
      <c r="A165" t="e">
        <f ca="1">IF(INDIRECT(ADDRESS(Таблицы!$R166-1,4,,,"Трёхпредметные наборы"))&gt;=Параметры!$A$2,Таблицы!N166,"")</f>
        <v>#N/A</v>
      </c>
      <c r="B165" t="e">
        <f ca="1">IF(INDIRECT(ADDRESS(Таблицы!$R166-1,4,,,"Трёхпредметные наборы"))&gt;=Параметры!$A$2,Таблицы!O166,"")</f>
        <v>#N/A</v>
      </c>
      <c r="C165" t="e">
        <f ca="1">IF(INDIRECT(ADDRESS(Таблицы!$R166-1,4,,,"Трёхпредметные наборы"))&gt;=Параметры!$A$2,Таблицы!P166,"")</f>
        <v>#N/A</v>
      </c>
      <c r="D165" t="str">
        <f ca="1">IF(INDIRECT(ADDRESS(MATCH(Таблицы!Q166,'Однопредметные наборы'!$A$2:$A$11)+1,2,,,"Однопредметные наборы"))&gt;=Параметры!$A$2,Таблицы!Q166,"")</f>
        <v>Терафлю</v>
      </c>
      <c r="E165" s="5" t="e">
        <f ca="1">SUMPRODUCT(INDIRECT(ADDRESS(2,MATCH(A165,'Нормализованная таблица'!$B$1:$K$1)+1,,,"Нормализованная таблица")):INDIRECT(ADDRESS(31,MATCH(A165,'Нормализованная таблица'!$B$1:$K$1)+1,,,"Нормализованная таблица")),INDIRECT(ADDRESS(2,MATCH(B165,'Нормализованная таблица'!$B$1:$K$1)+1,,,"Нормализованная таблица")):INDIRECT(ADDRESS(31,MATCH(B165,'Нормализованная таблица'!$B$1:$K$1)+1,,,"Нормализованная таблица")),INDIRECT(ADDRESS(2,MATCH(C165,'Нормализованная таблица'!$B$1:$K$1)+1,,,"Нормализованная таблица")):INDIRECT(ADDRESS(31,MATCH(C165,'Нормализованная таблица'!$B$1:$K$1)+1,,,"Нормализованная таблица")),INDIRECT(ADDRESS(2,MATCH(D165,'Нормализованная таблица'!$B$1:$K$1)+1,,,"Нормализованная таблица")):INDIRECT(ADDRESS(31,MATCH(D165,'Нормализованная таблица'!$B$1:$K$1)+1,,,"Нормализованная таблица")))</f>
        <v>#N/A</v>
      </c>
    </row>
    <row r="166" spans="1:5" hidden="1" x14ac:dyDescent="0.3">
      <c r="A166" t="e">
        <f ca="1">IF(INDIRECT(ADDRESS(Таблицы!$R167-1,4,,,"Трёхпредметные наборы"))&gt;=Параметры!$A$2,Таблицы!N167,"")</f>
        <v>#N/A</v>
      </c>
      <c r="B166" t="e">
        <f ca="1">IF(INDIRECT(ADDRESS(Таблицы!$R167-1,4,,,"Трёхпредметные наборы"))&gt;=Параметры!$A$2,Таблицы!O167,"")</f>
        <v>#N/A</v>
      </c>
      <c r="C166" t="e">
        <f ca="1">IF(INDIRECT(ADDRESS(Таблицы!$R167-1,4,,,"Трёхпредметные наборы"))&gt;=Параметры!$A$2,Таблицы!P167,"")</f>
        <v>#N/A</v>
      </c>
      <c r="D166" t="str">
        <f ca="1">IF(INDIRECT(ADDRESS(MATCH(Таблицы!Q167,'Однопредметные наборы'!$A$2:$A$11)+1,2,,,"Однопредметные наборы"))&gt;=Параметры!$A$2,Таблицы!Q167,"")</f>
        <v>Терафлю</v>
      </c>
      <c r="E166" s="5" t="e">
        <f ca="1">SUMPRODUCT(INDIRECT(ADDRESS(2,MATCH(A166,'Нормализованная таблица'!$B$1:$K$1)+1,,,"Нормализованная таблица")):INDIRECT(ADDRESS(31,MATCH(A166,'Нормализованная таблица'!$B$1:$K$1)+1,,,"Нормализованная таблица")),INDIRECT(ADDRESS(2,MATCH(B166,'Нормализованная таблица'!$B$1:$K$1)+1,,,"Нормализованная таблица")):INDIRECT(ADDRESS(31,MATCH(B166,'Нормализованная таблица'!$B$1:$K$1)+1,,,"Нормализованная таблица")),INDIRECT(ADDRESS(2,MATCH(C166,'Нормализованная таблица'!$B$1:$K$1)+1,,,"Нормализованная таблица")):INDIRECT(ADDRESS(31,MATCH(C166,'Нормализованная таблица'!$B$1:$K$1)+1,,,"Нормализованная таблица")),INDIRECT(ADDRESS(2,MATCH(D166,'Нормализованная таблица'!$B$1:$K$1)+1,,,"Нормализованная таблица")):INDIRECT(ADDRESS(31,MATCH(D166,'Нормализованная таблица'!$B$1:$K$1)+1,,,"Нормализованная таблица")))</f>
        <v>#N/A</v>
      </c>
    </row>
    <row r="167" spans="1:5" hidden="1" x14ac:dyDescent="0.3">
      <c r="A167" t="str">
        <f ca="1">IF(INDIRECT(ADDRESS(Таблицы!$R168-1,4,,,"Трёхпредметные наборы"))&gt;=Параметры!$A$2,Таблицы!N168,"")</f>
        <v>Валидол</v>
      </c>
      <c r="B167" t="str">
        <f ca="1">IF(INDIRECT(ADDRESS(Таблицы!$R168-1,4,,,"Трёхпредметные наборы"))&gt;=Параметры!$A$2,Таблицы!O168,"")</f>
        <v>Контрактубекс</v>
      </c>
      <c r="C167" t="str">
        <f ca="1">IF(INDIRECT(ADDRESS(Таблицы!$R168-1,4,,,"Трёхпредметные наборы"))&gt;=Параметры!$A$2,Таблицы!P168,"")</f>
        <v>Корвалол</v>
      </c>
      <c r="D167" t="str">
        <f ca="1">IF(INDIRECT(ADDRESS(MATCH(Таблицы!Q168,'Однопредметные наборы'!$A$2:$A$11)+1,2,,,"Однопредметные наборы"))&gt;=Параметры!$A$2,Таблицы!Q168,"")</f>
        <v/>
      </c>
      <c r="E167" s="5" t="e">
        <f ca="1">SUMPRODUCT(INDIRECT(ADDRESS(2,MATCH(A167,'Нормализованная таблица'!$B$1:$K$1)+1,,,"Нормализованная таблица")):INDIRECT(ADDRESS(31,MATCH(A167,'Нормализованная таблица'!$B$1:$K$1)+1,,,"Нормализованная таблица")),INDIRECT(ADDRESS(2,MATCH(B167,'Нормализованная таблица'!$B$1:$K$1)+1,,,"Нормализованная таблица")):INDIRECT(ADDRESS(31,MATCH(B167,'Нормализованная таблица'!$B$1:$K$1)+1,,,"Нормализованная таблица")),INDIRECT(ADDRESS(2,MATCH(C167,'Нормализованная таблица'!$B$1:$K$1)+1,,,"Нормализованная таблица")):INDIRECT(ADDRESS(31,MATCH(C167,'Нормализованная таблица'!$B$1:$K$1)+1,,,"Нормализованная таблица")),INDIRECT(ADDRESS(2,MATCH(D167,'Нормализованная таблица'!$B$1:$K$1)+1,,,"Нормализованная таблица")):INDIRECT(ADDRESS(31,MATCH(D167,'Нормализованная таблица'!$B$1:$K$1)+1,,,"Нормализованная таблица")))</f>
        <v>#N/A</v>
      </c>
    </row>
    <row r="168" spans="1:5" hidden="1" x14ac:dyDescent="0.3">
      <c r="A168" t="str">
        <f ca="1">IF(INDIRECT(ADDRESS(Таблицы!$R169-1,4,,,"Трёхпредметные наборы"))&gt;=Параметры!$A$2,Таблицы!N169,"")</f>
        <v>Валидол</v>
      </c>
      <c r="B168" t="str">
        <f ca="1">IF(INDIRECT(ADDRESS(Таблицы!$R169-1,4,,,"Трёхпредметные наборы"))&gt;=Параметры!$A$2,Таблицы!O169,"")</f>
        <v>Контрактубекс</v>
      </c>
      <c r="C168" t="str">
        <f ca="1">IF(INDIRECT(ADDRESS(Таблицы!$R169-1,4,,,"Трёхпредметные наборы"))&gt;=Параметры!$A$2,Таблицы!P169,"")</f>
        <v>Корвалол</v>
      </c>
      <c r="D168" t="str">
        <f ca="1">IF(INDIRECT(ADDRESS(MATCH(Таблицы!Q169,'Однопредметные наборы'!$A$2:$A$11)+1,2,,,"Однопредметные наборы"))&gt;=Параметры!$A$2,Таблицы!Q169,"")</f>
        <v/>
      </c>
      <c r="E168" s="5" t="e">
        <f ca="1">SUMPRODUCT(INDIRECT(ADDRESS(2,MATCH(A168,'Нормализованная таблица'!$B$1:$K$1)+1,,,"Нормализованная таблица")):INDIRECT(ADDRESS(31,MATCH(A168,'Нормализованная таблица'!$B$1:$K$1)+1,,,"Нормализованная таблица")),INDIRECT(ADDRESS(2,MATCH(B168,'Нормализованная таблица'!$B$1:$K$1)+1,,,"Нормализованная таблица")):INDIRECT(ADDRESS(31,MATCH(B168,'Нормализованная таблица'!$B$1:$K$1)+1,,,"Нормализованная таблица")),INDIRECT(ADDRESS(2,MATCH(C168,'Нормализованная таблица'!$B$1:$K$1)+1,,,"Нормализованная таблица")):INDIRECT(ADDRESS(31,MATCH(C168,'Нормализованная таблица'!$B$1:$K$1)+1,,,"Нормализованная таблица")),INDIRECT(ADDRESS(2,MATCH(D168,'Нормализованная таблица'!$B$1:$K$1)+1,,,"Нормализованная таблица")):INDIRECT(ADDRESS(31,MATCH(D168,'Нормализованная таблица'!$B$1:$K$1)+1,,,"Нормализованная таблица")))</f>
        <v>#N/A</v>
      </c>
    </row>
    <row r="169" spans="1:5" x14ac:dyDescent="0.3">
      <c r="A169" t="str">
        <f ca="1">IF(INDIRECT(ADDRESS(Таблицы!$R170-1,4,,,"Трёхпредметные наборы"))&gt;=Параметры!$A$2,Таблицы!N170,"")</f>
        <v>Валидол</v>
      </c>
      <c r="B169" t="str">
        <f ca="1">IF(INDIRECT(ADDRESS(Таблицы!$R170-1,4,,,"Трёхпредметные наборы"))&gt;=Параметры!$A$2,Таблицы!O170,"")</f>
        <v>Контрактубекс</v>
      </c>
      <c r="C169" t="str">
        <f ca="1">IF(INDIRECT(ADDRESS(Таблицы!$R170-1,4,,,"Трёхпредметные наборы"))&gt;=Параметры!$A$2,Таблицы!P170,"")</f>
        <v>Корвалол</v>
      </c>
      <c r="D169" t="str">
        <f ca="1">IF(INDIRECT(ADDRESS(MATCH(Таблицы!Q170,'Однопредметные наборы'!$A$2:$A$11)+1,2,,,"Однопредметные наборы"))&gt;=Параметры!$A$2,Таблицы!Q170,"")</f>
        <v>Терафлю</v>
      </c>
      <c r="E169" s="5">
        <f ca="1">SUMPRODUCT(INDIRECT(ADDRESS(2,MATCH(A169,'Нормализованная таблица'!$B$1:$K$1)+1,,,"Нормализованная таблица")):INDIRECT(ADDRESS(31,MATCH(A169,'Нормализованная таблица'!$B$1:$K$1)+1,,,"Нормализованная таблица")),INDIRECT(ADDRESS(2,MATCH(B169,'Нормализованная таблица'!$B$1:$K$1)+1,,,"Нормализованная таблица")):INDIRECT(ADDRESS(31,MATCH(B169,'Нормализованная таблица'!$B$1:$K$1)+1,,,"Нормализованная таблица")),INDIRECT(ADDRESS(2,MATCH(C169,'Нормализованная таблица'!$B$1:$K$1)+1,,,"Нормализованная таблица")):INDIRECT(ADDRESS(31,MATCH(C169,'Нормализованная таблица'!$B$1:$K$1)+1,,,"Нормализованная таблица")),INDIRECT(ADDRESS(2,MATCH(D169,'Нормализованная таблица'!$B$1:$K$1)+1,,,"Нормализованная таблица")):INDIRECT(ADDRESS(31,MATCH(D169,'Нормализованная таблица'!$B$1:$K$1)+1,,,"Нормализованная таблица")))</f>
        <v>1</v>
      </c>
    </row>
    <row r="170" spans="1:5" hidden="1" x14ac:dyDescent="0.3">
      <c r="A170" t="e">
        <f ca="1">IF(INDIRECT(ADDRESS(Таблицы!$R171-1,4,,,"Трёхпредметные наборы"))&gt;=Параметры!$A$2,Таблицы!N171,"")</f>
        <v>#N/A</v>
      </c>
      <c r="B170" t="e">
        <f ca="1">IF(INDIRECT(ADDRESS(Таблицы!$R171-1,4,,,"Трёхпредметные наборы"))&gt;=Параметры!$A$2,Таблицы!O171,"")</f>
        <v>#N/A</v>
      </c>
      <c r="C170" t="e">
        <f ca="1">IF(INDIRECT(ADDRESS(Таблицы!$R171-1,4,,,"Трёхпредметные наборы"))&gt;=Параметры!$A$2,Таблицы!P171,"")</f>
        <v>#N/A</v>
      </c>
      <c r="D170" t="str">
        <f ca="1">IF(INDIRECT(ADDRESS(MATCH(Таблицы!Q171,'Однопредметные наборы'!$A$2:$A$11)+1,2,,,"Однопредметные наборы"))&gt;=Параметры!$A$2,Таблицы!Q171,"")</f>
        <v/>
      </c>
      <c r="E170" s="5" t="e">
        <f ca="1">SUMPRODUCT(INDIRECT(ADDRESS(2,MATCH(A170,'Нормализованная таблица'!$B$1:$K$1)+1,,,"Нормализованная таблица")):INDIRECT(ADDRESS(31,MATCH(A170,'Нормализованная таблица'!$B$1:$K$1)+1,,,"Нормализованная таблица")),INDIRECT(ADDRESS(2,MATCH(B170,'Нормализованная таблица'!$B$1:$K$1)+1,,,"Нормализованная таблица")):INDIRECT(ADDRESS(31,MATCH(B170,'Нормализованная таблица'!$B$1:$K$1)+1,,,"Нормализованная таблица")),INDIRECT(ADDRESS(2,MATCH(C170,'Нормализованная таблица'!$B$1:$K$1)+1,,,"Нормализованная таблица")):INDIRECT(ADDRESS(31,MATCH(C170,'Нормализованная таблица'!$B$1:$K$1)+1,,,"Нормализованная таблица")),INDIRECT(ADDRESS(2,MATCH(D170,'Нормализованная таблица'!$B$1:$K$1)+1,,,"Нормализованная таблица")):INDIRECT(ADDRESS(31,MATCH(D170,'Нормализованная таблица'!$B$1:$K$1)+1,,,"Нормализованная таблица")))</f>
        <v>#N/A</v>
      </c>
    </row>
    <row r="171" spans="1:5" hidden="1" x14ac:dyDescent="0.3">
      <c r="A171" t="e">
        <f ca="1">IF(INDIRECT(ADDRESS(Таблицы!$R172-1,4,,,"Трёхпредметные наборы"))&gt;=Параметры!$A$2,Таблицы!N172,"")</f>
        <v>#N/A</v>
      </c>
      <c r="B171" t="e">
        <f ca="1">IF(INDIRECT(ADDRESS(Таблицы!$R172-1,4,,,"Трёхпредметные наборы"))&gt;=Параметры!$A$2,Таблицы!O172,"")</f>
        <v>#N/A</v>
      </c>
      <c r="C171" t="e">
        <f ca="1">IF(INDIRECT(ADDRESS(Таблицы!$R172-1,4,,,"Трёхпредметные наборы"))&gt;=Параметры!$A$2,Таблицы!P172,"")</f>
        <v>#N/A</v>
      </c>
      <c r="D171" t="str">
        <f ca="1">IF(INDIRECT(ADDRESS(MATCH(Таблицы!Q172,'Однопредметные наборы'!$A$2:$A$11)+1,2,,,"Однопредметные наборы"))&gt;=Параметры!$A$2,Таблицы!Q172,"")</f>
        <v>Терафлю</v>
      </c>
      <c r="E171" s="5" t="e">
        <f ca="1">SUMPRODUCT(INDIRECT(ADDRESS(2,MATCH(A171,'Нормализованная таблица'!$B$1:$K$1)+1,,,"Нормализованная таблица")):INDIRECT(ADDRESS(31,MATCH(A171,'Нормализованная таблица'!$B$1:$K$1)+1,,,"Нормализованная таблица")),INDIRECT(ADDRESS(2,MATCH(B171,'Нормализованная таблица'!$B$1:$K$1)+1,,,"Нормализованная таблица")):INDIRECT(ADDRESS(31,MATCH(B171,'Нормализованная таблица'!$B$1:$K$1)+1,,,"Нормализованная таблица")),INDIRECT(ADDRESS(2,MATCH(C171,'Нормализованная таблица'!$B$1:$K$1)+1,,,"Нормализованная таблица")):INDIRECT(ADDRESS(31,MATCH(C171,'Нормализованная таблица'!$B$1:$K$1)+1,,,"Нормализованная таблица")),INDIRECT(ADDRESS(2,MATCH(D171,'Нормализованная таблица'!$B$1:$K$1)+1,,,"Нормализованная таблица")):INDIRECT(ADDRESS(31,MATCH(D171,'Нормализованная таблица'!$B$1:$K$1)+1,,,"Нормализованная таблица")))</f>
        <v>#N/A</v>
      </c>
    </row>
    <row r="172" spans="1:5" hidden="1" x14ac:dyDescent="0.3">
      <c r="A172" t="e">
        <f ca="1">IF(INDIRECT(ADDRESS(Таблицы!$R173-1,4,,,"Трёхпредметные наборы"))&gt;=Параметры!$A$2,Таблицы!N173,"")</f>
        <v>#N/A</v>
      </c>
      <c r="B172" t="e">
        <f ca="1">IF(INDIRECT(ADDRESS(Таблицы!$R173-1,4,,,"Трёхпредметные наборы"))&gt;=Параметры!$A$2,Таблицы!O173,"")</f>
        <v>#N/A</v>
      </c>
      <c r="C172" t="e">
        <f ca="1">IF(INDIRECT(ADDRESS(Таблицы!$R173-1,4,,,"Трёхпредметные наборы"))&gt;=Параметры!$A$2,Таблицы!P173,"")</f>
        <v>#N/A</v>
      </c>
      <c r="D172" t="str">
        <f ca="1">IF(INDIRECT(ADDRESS(MATCH(Таблицы!Q173,'Однопредметные наборы'!$A$2:$A$11)+1,2,,,"Однопредметные наборы"))&gt;=Параметры!$A$2,Таблицы!Q173,"")</f>
        <v>Терафлю</v>
      </c>
      <c r="E172" s="5" t="e">
        <f ca="1">SUMPRODUCT(INDIRECT(ADDRESS(2,MATCH(A172,'Нормализованная таблица'!$B$1:$K$1)+1,,,"Нормализованная таблица")):INDIRECT(ADDRESS(31,MATCH(A172,'Нормализованная таблица'!$B$1:$K$1)+1,,,"Нормализованная таблица")),INDIRECT(ADDRESS(2,MATCH(B172,'Нормализованная таблица'!$B$1:$K$1)+1,,,"Нормализованная таблица")):INDIRECT(ADDRESS(31,MATCH(B172,'Нормализованная таблица'!$B$1:$K$1)+1,,,"Нормализованная таблица")),INDIRECT(ADDRESS(2,MATCH(C172,'Нормализованная таблица'!$B$1:$K$1)+1,,,"Нормализованная таблица")):INDIRECT(ADDRESS(31,MATCH(C172,'Нормализованная таблица'!$B$1:$K$1)+1,,,"Нормализованная таблица")),INDIRECT(ADDRESS(2,MATCH(D172,'Нормализованная таблица'!$B$1:$K$1)+1,,,"Нормализованная таблица")):INDIRECT(ADDRESS(31,MATCH(D172,'Нормализованная таблица'!$B$1:$K$1)+1,,,"Нормализованная таблица")))</f>
        <v>#N/A</v>
      </c>
    </row>
    <row r="173" spans="1:5" hidden="1" x14ac:dyDescent="0.3">
      <c r="A173" t="e">
        <f ca="1">IF(INDIRECT(ADDRESS(Таблицы!$R174-1,4,,,"Трёхпредметные наборы"))&gt;=Параметры!$A$2,Таблицы!N174,"")</f>
        <v>#N/A</v>
      </c>
      <c r="B173" t="e">
        <f ca="1">IF(INDIRECT(ADDRESS(Таблицы!$R174-1,4,,,"Трёхпредметные наборы"))&gt;=Параметры!$A$2,Таблицы!O174,"")</f>
        <v>#N/A</v>
      </c>
      <c r="C173" t="e">
        <f ca="1">IF(INDIRECT(ADDRESS(Таблицы!$R174-1,4,,,"Трёхпредметные наборы"))&gt;=Параметры!$A$2,Таблицы!P174,"")</f>
        <v>#N/A</v>
      </c>
      <c r="D173" t="str">
        <f ca="1">IF(INDIRECT(ADDRESS(MATCH(Таблицы!Q174,'Однопредметные наборы'!$A$2:$A$11)+1,2,,,"Однопредметные наборы"))&gt;=Параметры!$A$2,Таблицы!Q174,"")</f>
        <v/>
      </c>
      <c r="E173" s="5" t="e">
        <f ca="1">SUMPRODUCT(INDIRECT(ADDRESS(2,MATCH(A173,'Нормализованная таблица'!$B$1:$K$1)+1,,,"Нормализованная таблица")):INDIRECT(ADDRESS(31,MATCH(A173,'Нормализованная таблица'!$B$1:$K$1)+1,,,"Нормализованная таблица")),INDIRECT(ADDRESS(2,MATCH(B173,'Нормализованная таблица'!$B$1:$K$1)+1,,,"Нормализованная таблица")):INDIRECT(ADDRESS(31,MATCH(B173,'Нормализованная таблица'!$B$1:$K$1)+1,,,"Нормализованная таблица")),INDIRECT(ADDRESS(2,MATCH(C173,'Нормализованная таблица'!$B$1:$K$1)+1,,,"Нормализованная таблица")):INDIRECT(ADDRESS(31,MATCH(C173,'Нормализованная таблица'!$B$1:$K$1)+1,,,"Нормализованная таблица")),INDIRECT(ADDRESS(2,MATCH(D173,'Нормализованная таблица'!$B$1:$K$1)+1,,,"Нормализованная таблица")):INDIRECT(ADDRESS(31,MATCH(D173,'Нормализованная таблица'!$B$1:$K$1)+1,,,"Нормализованная таблица")))</f>
        <v>#N/A</v>
      </c>
    </row>
    <row r="174" spans="1:5" hidden="1" x14ac:dyDescent="0.3">
      <c r="A174" t="e">
        <f ca="1">IF(INDIRECT(ADDRESS(Таблицы!$R175-1,4,,,"Трёхпредметные наборы"))&gt;=Параметры!$A$2,Таблицы!N175,"")</f>
        <v>#N/A</v>
      </c>
      <c r="B174" t="e">
        <f ca="1">IF(INDIRECT(ADDRESS(Таблицы!$R175-1,4,,,"Трёхпредметные наборы"))&gt;=Параметры!$A$2,Таблицы!O175,"")</f>
        <v>#N/A</v>
      </c>
      <c r="C174" t="e">
        <f ca="1">IF(INDIRECT(ADDRESS(Таблицы!$R175-1,4,,,"Трёхпредметные наборы"))&gt;=Параметры!$A$2,Таблицы!P175,"")</f>
        <v>#N/A</v>
      </c>
      <c r="D174" t="str">
        <f ca="1">IF(INDIRECT(ADDRESS(MATCH(Таблицы!Q175,'Однопредметные наборы'!$A$2:$A$11)+1,2,,,"Однопредметные наборы"))&gt;=Параметры!$A$2,Таблицы!Q175,"")</f>
        <v>Терафлю</v>
      </c>
      <c r="E174" s="5" t="e">
        <f ca="1">SUMPRODUCT(INDIRECT(ADDRESS(2,MATCH(A174,'Нормализованная таблица'!$B$1:$K$1)+1,,,"Нормализованная таблица")):INDIRECT(ADDRESS(31,MATCH(A174,'Нормализованная таблица'!$B$1:$K$1)+1,,,"Нормализованная таблица")),INDIRECT(ADDRESS(2,MATCH(B174,'Нормализованная таблица'!$B$1:$K$1)+1,,,"Нормализованная таблица")):INDIRECT(ADDRESS(31,MATCH(B174,'Нормализованная таблица'!$B$1:$K$1)+1,,,"Нормализованная таблица")),INDIRECT(ADDRESS(2,MATCH(C174,'Нормализованная таблица'!$B$1:$K$1)+1,,,"Нормализованная таблица")):INDIRECT(ADDRESS(31,MATCH(C174,'Нормализованная таблица'!$B$1:$K$1)+1,,,"Нормализованная таблица")),INDIRECT(ADDRESS(2,MATCH(D174,'Нормализованная таблица'!$B$1:$K$1)+1,,,"Нормализованная таблица")):INDIRECT(ADDRESS(31,MATCH(D174,'Нормализованная таблица'!$B$1:$K$1)+1,,,"Нормализованная таблица")))</f>
        <v>#N/A</v>
      </c>
    </row>
    <row r="175" spans="1:5" hidden="1" x14ac:dyDescent="0.3">
      <c r="A175" t="e">
        <f ca="1">IF(INDIRECT(ADDRESS(Таблицы!$R176-1,4,,,"Трёхпредметные наборы"))&gt;=Параметры!$A$2,Таблицы!N176,"")</f>
        <v>#N/A</v>
      </c>
      <c r="B175" t="e">
        <f ca="1">IF(INDIRECT(ADDRESS(Таблицы!$R176-1,4,,,"Трёхпредметные наборы"))&gt;=Параметры!$A$2,Таблицы!O176,"")</f>
        <v>#N/A</v>
      </c>
      <c r="C175" t="e">
        <f ca="1">IF(INDIRECT(ADDRESS(Таблицы!$R176-1,4,,,"Трёхпредметные наборы"))&gt;=Параметры!$A$2,Таблицы!P176,"")</f>
        <v>#N/A</v>
      </c>
      <c r="D175" t="str">
        <f ca="1">IF(INDIRECT(ADDRESS(MATCH(Таблицы!Q176,'Однопредметные наборы'!$A$2:$A$11)+1,2,,,"Однопредметные наборы"))&gt;=Параметры!$A$2,Таблицы!Q176,"")</f>
        <v>Терафлю</v>
      </c>
      <c r="E175" s="5" t="e">
        <f ca="1">SUMPRODUCT(INDIRECT(ADDRESS(2,MATCH(A175,'Нормализованная таблица'!$B$1:$K$1)+1,,,"Нормализованная таблица")):INDIRECT(ADDRESS(31,MATCH(A175,'Нормализованная таблица'!$B$1:$K$1)+1,,,"Нормализованная таблица")),INDIRECT(ADDRESS(2,MATCH(B175,'Нормализованная таблица'!$B$1:$K$1)+1,,,"Нормализованная таблица")):INDIRECT(ADDRESS(31,MATCH(B175,'Нормализованная таблица'!$B$1:$K$1)+1,,,"Нормализованная таблица")),INDIRECT(ADDRESS(2,MATCH(C175,'Нормализованная таблица'!$B$1:$K$1)+1,,,"Нормализованная таблица")):INDIRECT(ADDRESS(31,MATCH(C175,'Нормализованная таблица'!$B$1:$K$1)+1,,,"Нормализованная таблица")),INDIRECT(ADDRESS(2,MATCH(D175,'Нормализованная таблица'!$B$1:$K$1)+1,,,"Нормализованная таблица")):INDIRECT(ADDRESS(31,MATCH(D175,'Нормализованная таблица'!$B$1:$K$1)+1,,,"Нормализованная таблица")))</f>
        <v>#N/A</v>
      </c>
    </row>
    <row r="176" spans="1:5" hidden="1" x14ac:dyDescent="0.3">
      <c r="A176" t="e">
        <f ca="1">IF(INDIRECT(ADDRESS(Таблицы!$R177-1,4,,,"Трёхпредметные наборы"))&gt;=Параметры!$A$2,Таблицы!N177,"")</f>
        <v>#N/A</v>
      </c>
      <c r="B176" t="e">
        <f ca="1">IF(INDIRECT(ADDRESS(Таблицы!$R177-1,4,,,"Трёхпредметные наборы"))&gt;=Параметры!$A$2,Таблицы!O177,"")</f>
        <v>#N/A</v>
      </c>
      <c r="C176" t="e">
        <f ca="1">IF(INDIRECT(ADDRESS(Таблицы!$R177-1,4,,,"Трёхпредметные наборы"))&gt;=Параметры!$A$2,Таблицы!P177,"")</f>
        <v>#N/A</v>
      </c>
      <c r="D176" t="str">
        <f ca="1">IF(INDIRECT(ADDRESS(MATCH(Таблицы!Q177,'Однопредметные наборы'!$A$2:$A$11)+1,2,,,"Однопредметные наборы"))&gt;=Параметры!$A$2,Таблицы!Q177,"")</f>
        <v>Терафлю</v>
      </c>
      <c r="E176" s="5" t="e">
        <f ca="1">SUMPRODUCT(INDIRECT(ADDRESS(2,MATCH(A176,'Нормализованная таблица'!$B$1:$K$1)+1,,,"Нормализованная таблица")):INDIRECT(ADDRESS(31,MATCH(A176,'Нормализованная таблица'!$B$1:$K$1)+1,,,"Нормализованная таблица")),INDIRECT(ADDRESS(2,MATCH(B176,'Нормализованная таблица'!$B$1:$K$1)+1,,,"Нормализованная таблица")):INDIRECT(ADDRESS(31,MATCH(B176,'Нормализованная таблица'!$B$1:$K$1)+1,,,"Нормализованная таблица")),INDIRECT(ADDRESS(2,MATCH(C176,'Нормализованная таблица'!$B$1:$K$1)+1,,,"Нормализованная таблица")):INDIRECT(ADDRESS(31,MATCH(C176,'Нормализованная таблица'!$B$1:$K$1)+1,,,"Нормализованная таблица")),INDIRECT(ADDRESS(2,MATCH(D176,'Нормализованная таблица'!$B$1:$K$1)+1,,,"Нормализованная таблица")):INDIRECT(ADDRESS(31,MATCH(D176,'Нормализованная таблица'!$B$1:$K$1)+1,,,"Нормализованная таблица")))</f>
        <v>#N/A</v>
      </c>
    </row>
    <row r="177" spans="1:5" x14ac:dyDescent="0.3">
      <c r="A177" t="str">
        <f ca="1">IF(INDIRECT(ADDRESS(Таблицы!$R178-1,4,,,"Трёхпредметные наборы"))&gt;=Параметры!$A$2,Таблицы!N178,"")</f>
        <v>Влажные салфетки</v>
      </c>
      <c r="B177" t="str">
        <f ca="1">IF(INDIRECT(ADDRESS(Таблицы!$R178-1,4,,,"Трёхпредметные наборы"))&gt;=Параметры!$A$2,Таблицы!O178,"")</f>
        <v>Долгит</v>
      </c>
      <c r="C177" t="str">
        <f ca="1">IF(INDIRECT(ADDRESS(Таблицы!$R178-1,4,,,"Трёхпредметные наборы"))&gt;=Параметры!$A$2,Таблицы!P178,"")</f>
        <v>Контрактубекс</v>
      </c>
      <c r="D177" t="str">
        <f ca="1">IF(INDIRECT(ADDRESS(MATCH(Таблицы!Q178,'Однопредметные наборы'!$A$2:$A$11)+1,2,,,"Однопредметные наборы"))&gt;=Параметры!$A$2,Таблицы!Q178,"")</f>
        <v>Корвалол</v>
      </c>
      <c r="E177" s="5">
        <f ca="1">SUMPRODUCT(INDIRECT(ADDRESS(2,MATCH(A177,'Нормализованная таблица'!$B$1:$K$1)+1,,,"Нормализованная таблица")):INDIRECT(ADDRESS(31,MATCH(A177,'Нормализованная таблица'!$B$1:$K$1)+1,,,"Нормализованная таблица")),INDIRECT(ADDRESS(2,MATCH(B177,'Нормализованная таблица'!$B$1:$K$1)+1,,,"Нормализованная таблица")):INDIRECT(ADDRESS(31,MATCH(B177,'Нормализованная таблица'!$B$1:$K$1)+1,,,"Нормализованная таблица")),INDIRECT(ADDRESS(2,MATCH(C177,'Нормализованная таблица'!$B$1:$K$1)+1,,,"Нормализованная таблица")):INDIRECT(ADDRESS(31,MATCH(C177,'Нормализованная таблица'!$B$1:$K$1)+1,,,"Нормализованная таблица")),INDIRECT(ADDRESS(2,MATCH(D177,'Нормализованная таблица'!$B$1:$K$1)+1,,,"Нормализованная таблица")):INDIRECT(ADDRESS(31,MATCH(D177,'Нормализованная таблица'!$B$1:$K$1)+1,,,"Нормализованная таблица")))</f>
        <v>3</v>
      </c>
    </row>
    <row r="178" spans="1:5" hidden="1" x14ac:dyDescent="0.3">
      <c r="A178" t="str">
        <f ca="1">IF(INDIRECT(ADDRESS(Таблицы!$R179-1,4,,,"Трёхпредметные наборы"))&gt;=Параметры!$A$2,Таблицы!N179,"")</f>
        <v>Влажные салфетки</v>
      </c>
      <c r="B178" t="str">
        <f ca="1">IF(INDIRECT(ADDRESS(Таблицы!$R179-1,4,,,"Трёхпредметные наборы"))&gt;=Параметры!$A$2,Таблицы!O179,"")</f>
        <v>Долгит</v>
      </c>
      <c r="C178" t="str">
        <f ca="1">IF(INDIRECT(ADDRESS(Таблицы!$R179-1,4,,,"Трёхпредметные наборы"))&gt;=Параметры!$A$2,Таблицы!P179,"")</f>
        <v>Контрактубекс</v>
      </c>
      <c r="D178" t="str">
        <f ca="1">IF(INDIRECT(ADDRESS(MATCH(Таблицы!Q179,'Однопредметные наборы'!$A$2:$A$11)+1,2,,,"Однопредметные наборы"))&gt;=Параметры!$A$2,Таблицы!Q179,"")</f>
        <v/>
      </c>
      <c r="E178" s="5" t="e">
        <f ca="1">SUMPRODUCT(INDIRECT(ADDRESS(2,MATCH(A178,'Нормализованная таблица'!$B$1:$K$1)+1,,,"Нормализованная таблица")):INDIRECT(ADDRESS(31,MATCH(A178,'Нормализованная таблица'!$B$1:$K$1)+1,,,"Нормализованная таблица")),INDIRECT(ADDRESS(2,MATCH(B178,'Нормализованная таблица'!$B$1:$K$1)+1,,,"Нормализованная таблица")):INDIRECT(ADDRESS(31,MATCH(B178,'Нормализованная таблица'!$B$1:$K$1)+1,,,"Нормализованная таблица")),INDIRECT(ADDRESS(2,MATCH(C178,'Нормализованная таблица'!$B$1:$K$1)+1,,,"Нормализованная таблица")):INDIRECT(ADDRESS(31,MATCH(C178,'Нормализованная таблица'!$B$1:$K$1)+1,,,"Нормализованная таблица")),INDIRECT(ADDRESS(2,MATCH(D178,'Нормализованная таблица'!$B$1:$K$1)+1,,,"Нормализованная таблица")):INDIRECT(ADDRESS(31,MATCH(D178,'Нормализованная таблица'!$B$1:$K$1)+1,,,"Нормализованная таблица")))</f>
        <v>#N/A</v>
      </c>
    </row>
    <row r="179" spans="1:5" hidden="1" x14ac:dyDescent="0.3">
      <c r="A179" t="str">
        <f ca="1">IF(INDIRECT(ADDRESS(Таблицы!$R180-1,4,,,"Трёхпредметные наборы"))&gt;=Параметры!$A$2,Таблицы!N180,"")</f>
        <v>Влажные салфетки</v>
      </c>
      <c r="B179" t="str">
        <f ca="1">IF(INDIRECT(ADDRESS(Таблицы!$R180-1,4,,,"Трёхпредметные наборы"))&gt;=Параметры!$A$2,Таблицы!O180,"")</f>
        <v>Долгит</v>
      </c>
      <c r="C179" t="str">
        <f ca="1">IF(INDIRECT(ADDRESS(Таблицы!$R180-1,4,,,"Трёхпредметные наборы"))&gt;=Параметры!$A$2,Таблицы!P180,"")</f>
        <v>Контрактубекс</v>
      </c>
      <c r="D179" t="str">
        <f ca="1">IF(INDIRECT(ADDRESS(MATCH(Таблицы!Q180,'Однопредметные наборы'!$A$2:$A$11)+1,2,,,"Однопредметные наборы"))&gt;=Параметры!$A$2,Таблицы!Q180,"")</f>
        <v/>
      </c>
      <c r="E179" s="5" t="e">
        <f ca="1">SUMPRODUCT(INDIRECT(ADDRESS(2,MATCH(A179,'Нормализованная таблица'!$B$1:$K$1)+1,,,"Нормализованная таблица")):INDIRECT(ADDRESS(31,MATCH(A179,'Нормализованная таблица'!$B$1:$K$1)+1,,,"Нормализованная таблица")),INDIRECT(ADDRESS(2,MATCH(B179,'Нормализованная таблица'!$B$1:$K$1)+1,,,"Нормализованная таблица")):INDIRECT(ADDRESS(31,MATCH(B179,'Нормализованная таблица'!$B$1:$K$1)+1,,,"Нормализованная таблица")),INDIRECT(ADDRESS(2,MATCH(C179,'Нормализованная таблица'!$B$1:$K$1)+1,,,"Нормализованная таблица")):INDIRECT(ADDRESS(31,MATCH(C179,'Нормализованная таблица'!$B$1:$K$1)+1,,,"Нормализованная таблица")),INDIRECT(ADDRESS(2,MATCH(D179,'Нормализованная таблица'!$B$1:$K$1)+1,,,"Нормализованная таблица")):INDIRECT(ADDRESS(31,MATCH(D179,'Нормализованная таблица'!$B$1:$K$1)+1,,,"Нормализованная таблица")))</f>
        <v>#N/A</v>
      </c>
    </row>
    <row r="180" spans="1:5" x14ac:dyDescent="0.3">
      <c r="A180" t="str">
        <f ca="1">IF(INDIRECT(ADDRESS(Таблицы!$R181-1,4,,,"Трёхпредметные наборы"))&gt;=Параметры!$A$2,Таблицы!N181,"")</f>
        <v>Влажные салфетки</v>
      </c>
      <c r="B180" t="str">
        <f ca="1">IF(INDIRECT(ADDRESS(Таблицы!$R181-1,4,,,"Трёхпредметные наборы"))&gt;=Параметры!$A$2,Таблицы!O181,"")</f>
        <v>Долгит</v>
      </c>
      <c r="C180" t="str">
        <f ca="1">IF(INDIRECT(ADDRESS(Таблицы!$R181-1,4,,,"Трёхпредметные наборы"))&gt;=Параметры!$A$2,Таблицы!P181,"")</f>
        <v>Контрактубекс</v>
      </c>
      <c r="D180" t="str">
        <f ca="1">IF(INDIRECT(ADDRESS(MATCH(Таблицы!Q181,'Однопредметные наборы'!$A$2:$A$11)+1,2,,,"Однопредметные наборы"))&gt;=Параметры!$A$2,Таблицы!Q181,"")</f>
        <v>Терафлю</v>
      </c>
      <c r="E180" s="5">
        <f ca="1">SUMPRODUCT(INDIRECT(ADDRESS(2,MATCH(A180,'Нормализованная таблица'!$B$1:$K$1)+1,,,"Нормализованная таблица")):INDIRECT(ADDRESS(31,MATCH(A180,'Нормализованная таблица'!$B$1:$K$1)+1,,,"Нормализованная таблица")),INDIRECT(ADDRESS(2,MATCH(B180,'Нормализованная таблица'!$B$1:$K$1)+1,,,"Нормализованная таблица")):INDIRECT(ADDRESS(31,MATCH(B180,'Нормализованная таблица'!$B$1:$K$1)+1,,,"Нормализованная таблица")),INDIRECT(ADDRESS(2,MATCH(C180,'Нормализованная таблица'!$B$1:$K$1)+1,,,"Нормализованная таблица")):INDIRECT(ADDRESS(31,MATCH(C180,'Нормализованная таблица'!$B$1:$K$1)+1,,,"Нормализованная таблица")),INDIRECT(ADDRESS(2,MATCH(D180,'Нормализованная таблица'!$B$1:$K$1)+1,,,"Нормализованная таблица")):INDIRECT(ADDRESS(31,MATCH(D180,'Нормализованная таблица'!$B$1:$K$1)+1,,,"Нормализованная таблица")))</f>
        <v>2</v>
      </c>
    </row>
    <row r="181" spans="1:5" hidden="1" x14ac:dyDescent="0.3">
      <c r="A181" t="str">
        <f ca="1">IF(INDIRECT(ADDRESS(Таблицы!$R182-1,4,,,"Трёхпредметные наборы"))&gt;=Параметры!$A$2,Таблицы!N182,"")</f>
        <v/>
      </c>
      <c r="B181" t="str">
        <f ca="1">IF(INDIRECT(ADDRESS(Таблицы!$R182-1,4,,,"Трёхпредметные наборы"))&gt;=Параметры!$A$2,Таблицы!O182,"")</f>
        <v/>
      </c>
      <c r="C181" t="str">
        <f ca="1">IF(INDIRECT(ADDRESS(Таблицы!$R182-1,4,,,"Трёхпредметные наборы"))&gt;=Параметры!$A$2,Таблицы!P182,"")</f>
        <v/>
      </c>
      <c r="D181" t="str">
        <f ca="1">IF(INDIRECT(ADDRESS(MATCH(Таблицы!Q182,'Однопредметные наборы'!$A$2:$A$11)+1,2,,,"Однопредметные наборы"))&gt;=Параметры!$A$2,Таблицы!Q182,"")</f>
        <v/>
      </c>
      <c r="E181" s="5" t="e">
        <f ca="1">SUMPRODUCT(INDIRECT(ADDRESS(2,MATCH(A181,'Нормализованная таблица'!$B$1:$K$1)+1,,,"Нормализованная таблица")):INDIRECT(ADDRESS(31,MATCH(A181,'Нормализованная таблица'!$B$1:$K$1)+1,,,"Нормализованная таблица")),INDIRECT(ADDRESS(2,MATCH(B181,'Нормализованная таблица'!$B$1:$K$1)+1,,,"Нормализованная таблица")):INDIRECT(ADDRESS(31,MATCH(B181,'Нормализованная таблица'!$B$1:$K$1)+1,,,"Нормализованная таблица")),INDIRECT(ADDRESS(2,MATCH(C181,'Нормализованная таблица'!$B$1:$K$1)+1,,,"Нормализованная таблица")):INDIRECT(ADDRESS(31,MATCH(C181,'Нормализованная таблица'!$B$1:$K$1)+1,,,"Нормализованная таблица")),INDIRECT(ADDRESS(2,MATCH(D181,'Нормализованная таблица'!$B$1:$K$1)+1,,,"Нормализованная таблица")):INDIRECT(ADDRESS(31,MATCH(D181,'Нормализованная таблица'!$B$1:$K$1)+1,,,"Нормализованная таблица")))</f>
        <v>#N/A</v>
      </c>
    </row>
    <row r="182" spans="1:5" hidden="1" x14ac:dyDescent="0.3">
      <c r="A182" t="str">
        <f ca="1">IF(INDIRECT(ADDRESS(Таблицы!$R183-1,4,,,"Трёхпредметные наборы"))&gt;=Параметры!$A$2,Таблицы!N183,"")</f>
        <v/>
      </c>
      <c r="B182" t="str">
        <f ca="1">IF(INDIRECT(ADDRESS(Таблицы!$R183-1,4,,,"Трёхпредметные наборы"))&gt;=Параметры!$A$2,Таблицы!O183,"")</f>
        <v/>
      </c>
      <c r="C182" t="str">
        <f ca="1">IF(INDIRECT(ADDRESS(Таблицы!$R183-1,4,,,"Трёхпредметные наборы"))&gt;=Параметры!$A$2,Таблицы!P183,"")</f>
        <v/>
      </c>
      <c r="D182" t="str">
        <f ca="1">IF(INDIRECT(ADDRESS(MATCH(Таблицы!Q183,'Однопредметные наборы'!$A$2:$A$11)+1,2,,,"Однопредметные наборы"))&gt;=Параметры!$A$2,Таблицы!Q183,"")</f>
        <v/>
      </c>
      <c r="E182" s="5" t="e">
        <f ca="1">SUMPRODUCT(INDIRECT(ADDRESS(2,MATCH(A182,'Нормализованная таблица'!$B$1:$K$1)+1,,,"Нормализованная таблица")):INDIRECT(ADDRESS(31,MATCH(A182,'Нормализованная таблица'!$B$1:$K$1)+1,,,"Нормализованная таблица")),INDIRECT(ADDRESS(2,MATCH(B182,'Нормализованная таблица'!$B$1:$K$1)+1,,,"Нормализованная таблица")):INDIRECT(ADDRESS(31,MATCH(B182,'Нормализованная таблица'!$B$1:$K$1)+1,,,"Нормализованная таблица")),INDIRECT(ADDRESS(2,MATCH(C182,'Нормализованная таблица'!$B$1:$K$1)+1,,,"Нормализованная таблица")):INDIRECT(ADDRESS(31,MATCH(C182,'Нормализованная таблица'!$B$1:$K$1)+1,,,"Нормализованная таблица")),INDIRECT(ADDRESS(2,MATCH(D182,'Нормализованная таблица'!$B$1:$K$1)+1,,,"Нормализованная таблица")):INDIRECT(ADDRESS(31,MATCH(D182,'Нормализованная таблица'!$B$1:$K$1)+1,,,"Нормализованная таблица")))</f>
        <v>#N/A</v>
      </c>
    </row>
    <row r="183" spans="1:5" hidden="1" x14ac:dyDescent="0.3">
      <c r="A183" t="str">
        <f ca="1">IF(INDIRECT(ADDRESS(Таблицы!$R184-1,4,,,"Трёхпредметные наборы"))&gt;=Параметры!$A$2,Таблицы!N184,"")</f>
        <v/>
      </c>
      <c r="B183" t="str">
        <f ca="1">IF(INDIRECT(ADDRESS(Таблицы!$R184-1,4,,,"Трёхпредметные наборы"))&gt;=Параметры!$A$2,Таблицы!O184,"")</f>
        <v/>
      </c>
      <c r="C183" t="str">
        <f ca="1">IF(INDIRECT(ADDRESS(Таблицы!$R184-1,4,,,"Трёхпредметные наборы"))&gt;=Параметры!$A$2,Таблицы!P184,"")</f>
        <v/>
      </c>
      <c r="D183" t="str">
        <f ca="1">IF(INDIRECT(ADDRESS(MATCH(Таблицы!Q184,'Однопредметные наборы'!$A$2:$A$11)+1,2,,,"Однопредметные наборы"))&gt;=Параметры!$A$2,Таблицы!Q184,"")</f>
        <v>Терафлю</v>
      </c>
      <c r="E183" s="5" t="e">
        <f ca="1">SUMPRODUCT(INDIRECT(ADDRESS(2,MATCH(A183,'Нормализованная таблица'!$B$1:$K$1)+1,,,"Нормализованная таблица")):INDIRECT(ADDRESS(31,MATCH(A183,'Нормализованная таблица'!$B$1:$K$1)+1,,,"Нормализованная таблица")),INDIRECT(ADDRESS(2,MATCH(B183,'Нормализованная таблица'!$B$1:$K$1)+1,,,"Нормализованная таблица")):INDIRECT(ADDRESS(31,MATCH(B183,'Нормализованная таблица'!$B$1:$K$1)+1,,,"Нормализованная таблица")),INDIRECT(ADDRESS(2,MATCH(C183,'Нормализованная таблица'!$B$1:$K$1)+1,,,"Нормализованная таблица")):INDIRECT(ADDRESS(31,MATCH(C183,'Нормализованная таблица'!$B$1:$K$1)+1,,,"Нормализованная таблица")),INDIRECT(ADDRESS(2,MATCH(D183,'Нормализованная таблица'!$B$1:$K$1)+1,,,"Нормализованная таблица")):INDIRECT(ADDRESS(31,MATCH(D183,'Нормализованная таблица'!$B$1:$K$1)+1,,,"Нормализованная таблица")))</f>
        <v>#N/A</v>
      </c>
    </row>
    <row r="184" spans="1:5" hidden="1" x14ac:dyDescent="0.3">
      <c r="A184" t="e">
        <f ca="1">IF(INDIRECT(ADDRESS(Таблицы!$R185-1,4,,,"Трёхпредметные наборы"))&gt;=Параметры!$A$2,Таблицы!N185,"")</f>
        <v>#N/A</v>
      </c>
      <c r="B184" t="e">
        <f ca="1">IF(INDIRECT(ADDRESS(Таблицы!$R185-1,4,,,"Трёхпредметные наборы"))&gt;=Параметры!$A$2,Таблицы!O185,"")</f>
        <v>#N/A</v>
      </c>
      <c r="C184" t="e">
        <f ca="1">IF(INDIRECT(ADDRESS(Таблицы!$R185-1,4,,,"Трёхпредметные наборы"))&gt;=Параметры!$A$2,Таблицы!P185,"")</f>
        <v>#N/A</v>
      </c>
      <c r="D184" t="str">
        <f ca="1">IF(INDIRECT(ADDRESS(MATCH(Таблицы!Q185,'Однопредметные наборы'!$A$2:$A$11)+1,2,,,"Однопредметные наборы"))&gt;=Параметры!$A$2,Таблицы!Q185,"")</f>
        <v/>
      </c>
      <c r="E184" s="5" t="e">
        <f ca="1">SUMPRODUCT(INDIRECT(ADDRESS(2,MATCH(A184,'Нормализованная таблица'!$B$1:$K$1)+1,,,"Нормализованная таблица")):INDIRECT(ADDRESS(31,MATCH(A184,'Нормализованная таблица'!$B$1:$K$1)+1,,,"Нормализованная таблица")),INDIRECT(ADDRESS(2,MATCH(B184,'Нормализованная таблица'!$B$1:$K$1)+1,,,"Нормализованная таблица")):INDIRECT(ADDRESS(31,MATCH(B184,'Нормализованная таблица'!$B$1:$K$1)+1,,,"Нормализованная таблица")),INDIRECT(ADDRESS(2,MATCH(C184,'Нормализованная таблица'!$B$1:$K$1)+1,,,"Нормализованная таблица")):INDIRECT(ADDRESS(31,MATCH(C184,'Нормализованная таблица'!$B$1:$K$1)+1,,,"Нормализованная таблица")),INDIRECT(ADDRESS(2,MATCH(D184,'Нормализованная таблица'!$B$1:$K$1)+1,,,"Нормализованная таблица")):INDIRECT(ADDRESS(31,MATCH(D184,'Нормализованная таблица'!$B$1:$K$1)+1,,,"Нормализованная таблица")))</f>
        <v>#N/A</v>
      </c>
    </row>
    <row r="185" spans="1:5" hidden="1" x14ac:dyDescent="0.3">
      <c r="A185" t="e">
        <f ca="1">IF(INDIRECT(ADDRESS(Таблицы!$R186-1,4,,,"Трёхпредметные наборы"))&gt;=Параметры!$A$2,Таблицы!N186,"")</f>
        <v>#N/A</v>
      </c>
      <c r="B185" t="e">
        <f ca="1">IF(INDIRECT(ADDRESS(Таблицы!$R186-1,4,,,"Трёхпредметные наборы"))&gt;=Параметры!$A$2,Таблицы!O186,"")</f>
        <v>#N/A</v>
      </c>
      <c r="C185" t="e">
        <f ca="1">IF(INDIRECT(ADDRESS(Таблицы!$R186-1,4,,,"Трёхпредметные наборы"))&gt;=Параметры!$A$2,Таблицы!P186,"")</f>
        <v>#N/A</v>
      </c>
      <c r="D185" t="str">
        <f ca="1">IF(INDIRECT(ADDRESS(MATCH(Таблицы!Q186,'Однопредметные наборы'!$A$2:$A$11)+1,2,,,"Однопредметные наборы"))&gt;=Параметры!$A$2,Таблицы!Q186,"")</f>
        <v>Терафлю</v>
      </c>
      <c r="E185" s="5" t="e">
        <f ca="1">SUMPRODUCT(INDIRECT(ADDRESS(2,MATCH(A185,'Нормализованная таблица'!$B$1:$K$1)+1,,,"Нормализованная таблица")):INDIRECT(ADDRESS(31,MATCH(A185,'Нормализованная таблица'!$B$1:$K$1)+1,,,"Нормализованная таблица")),INDIRECT(ADDRESS(2,MATCH(B185,'Нормализованная таблица'!$B$1:$K$1)+1,,,"Нормализованная таблица")):INDIRECT(ADDRESS(31,MATCH(B185,'Нормализованная таблица'!$B$1:$K$1)+1,,,"Нормализованная таблица")),INDIRECT(ADDRESS(2,MATCH(C185,'Нормализованная таблица'!$B$1:$K$1)+1,,,"Нормализованная таблица")):INDIRECT(ADDRESS(31,MATCH(C185,'Нормализованная таблица'!$B$1:$K$1)+1,,,"Нормализованная таблица")),INDIRECT(ADDRESS(2,MATCH(D185,'Нормализованная таблица'!$B$1:$K$1)+1,,,"Нормализованная таблица")):INDIRECT(ADDRESS(31,MATCH(D185,'Нормализованная таблица'!$B$1:$K$1)+1,,,"Нормализованная таблица")))</f>
        <v>#N/A</v>
      </c>
    </row>
    <row r="186" spans="1:5" hidden="1" x14ac:dyDescent="0.3">
      <c r="A186" t="e">
        <f ca="1">IF(INDIRECT(ADDRESS(Таблицы!$R187-1,4,,,"Трёхпредметные наборы"))&gt;=Параметры!$A$2,Таблицы!N187,"")</f>
        <v>#N/A</v>
      </c>
      <c r="B186" t="e">
        <f ca="1">IF(INDIRECT(ADDRESS(Таблицы!$R187-1,4,,,"Трёхпредметные наборы"))&gt;=Параметры!$A$2,Таблицы!O187,"")</f>
        <v>#N/A</v>
      </c>
      <c r="C186" t="e">
        <f ca="1">IF(INDIRECT(ADDRESS(Таблицы!$R187-1,4,,,"Трёхпредметные наборы"))&gt;=Параметры!$A$2,Таблицы!P187,"")</f>
        <v>#N/A</v>
      </c>
      <c r="D186" t="str">
        <f ca="1">IF(INDIRECT(ADDRESS(MATCH(Таблицы!Q187,'Однопредметные наборы'!$A$2:$A$11)+1,2,,,"Однопредметные наборы"))&gt;=Параметры!$A$2,Таблицы!Q187,"")</f>
        <v>Терафлю</v>
      </c>
      <c r="E186" s="5" t="e">
        <f ca="1">SUMPRODUCT(INDIRECT(ADDRESS(2,MATCH(A186,'Нормализованная таблица'!$B$1:$K$1)+1,,,"Нормализованная таблица")):INDIRECT(ADDRESS(31,MATCH(A186,'Нормализованная таблица'!$B$1:$K$1)+1,,,"Нормализованная таблица")),INDIRECT(ADDRESS(2,MATCH(B186,'Нормализованная таблица'!$B$1:$K$1)+1,,,"Нормализованная таблица")):INDIRECT(ADDRESS(31,MATCH(B186,'Нормализованная таблица'!$B$1:$K$1)+1,,,"Нормализованная таблица")),INDIRECT(ADDRESS(2,MATCH(C186,'Нормализованная таблица'!$B$1:$K$1)+1,,,"Нормализованная таблица")):INDIRECT(ADDRESS(31,MATCH(C186,'Нормализованная таблица'!$B$1:$K$1)+1,,,"Нормализованная таблица")),INDIRECT(ADDRESS(2,MATCH(D186,'Нормализованная таблица'!$B$1:$K$1)+1,,,"Нормализованная таблица")):INDIRECT(ADDRESS(31,MATCH(D186,'Нормализованная таблица'!$B$1:$K$1)+1,,,"Нормализованная таблица")))</f>
        <v>#N/A</v>
      </c>
    </row>
    <row r="187" spans="1:5" hidden="1" x14ac:dyDescent="0.3">
      <c r="A187" t="str">
        <f ca="1">IF(INDIRECT(ADDRESS(Таблицы!$R188-1,4,,,"Трёхпредметные наборы"))&gt;=Параметры!$A$2,Таблицы!N188,"")</f>
        <v/>
      </c>
      <c r="B187" t="str">
        <f ca="1">IF(INDIRECT(ADDRESS(Таблицы!$R188-1,4,,,"Трёхпредметные наборы"))&gt;=Параметры!$A$2,Таблицы!O188,"")</f>
        <v/>
      </c>
      <c r="C187" t="str">
        <f ca="1">IF(INDIRECT(ADDRESS(Таблицы!$R188-1,4,,,"Трёхпредметные наборы"))&gt;=Параметры!$A$2,Таблицы!P188,"")</f>
        <v/>
      </c>
      <c r="D187" t="str">
        <f ca="1">IF(INDIRECT(ADDRESS(MATCH(Таблицы!Q188,'Однопредметные наборы'!$A$2:$A$11)+1,2,,,"Однопредметные наборы"))&gt;=Параметры!$A$2,Таблицы!Q188,"")</f>
        <v/>
      </c>
      <c r="E187" s="5" t="e">
        <f ca="1">SUMPRODUCT(INDIRECT(ADDRESS(2,MATCH(A187,'Нормализованная таблица'!$B$1:$K$1)+1,,,"Нормализованная таблица")):INDIRECT(ADDRESS(31,MATCH(A187,'Нормализованная таблица'!$B$1:$K$1)+1,,,"Нормализованная таблица")),INDIRECT(ADDRESS(2,MATCH(B187,'Нормализованная таблица'!$B$1:$K$1)+1,,,"Нормализованная таблица")):INDIRECT(ADDRESS(31,MATCH(B187,'Нормализованная таблица'!$B$1:$K$1)+1,,,"Нормализованная таблица")),INDIRECT(ADDRESS(2,MATCH(C187,'Нормализованная таблица'!$B$1:$K$1)+1,,,"Нормализованная таблица")):INDIRECT(ADDRESS(31,MATCH(C187,'Нормализованная таблица'!$B$1:$K$1)+1,,,"Нормализованная таблица")),INDIRECT(ADDRESS(2,MATCH(D187,'Нормализованная таблица'!$B$1:$K$1)+1,,,"Нормализованная таблица")):INDIRECT(ADDRESS(31,MATCH(D187,'Нормализованная таблица'!$B$1:$K$1)+1,,,"Нормализованная таблица")))</f>
        <v>#N/A</v>
      </c>
    </row>
    <row r="188" spans="1:5" hidden="1" x14ac:dyDescent="0.3">
      <c r="A188" t="str">
        <f ca="1">IF(INDIRECT(ADDRESS(Таблицы!$R189-1,4,,,"Трёхпредметные наборы"))&gt;=Параметры!$A$2,Таблицы!N189,"")</f>
        <v/>
      </c>
      <c r="B188" t="str">
        <f ca="1">IF(INDIRECT(ADDRESS(Таблицы!$R189-1,4,,,"Трёхпредметные наборы"))&gt;=Параметры!$A$2,Таблицы!O189,"")</f>
        <v/>
      </c>
      <c r="C188" t="str">
        <f ca="1">IF(INDIRECT(ADDRESS(Таблицы!$R189-1,4,,,"Трёхпредметные наборы"))&gt;=Параметры!$A$2,Таблицы!P189,"")</f>
        <v/>
      </c>
      <c r="D188" t="str">
        <f ca="1">IF(INDIRECT(ADDRESS(MATCH(Таблицы!Q189,'Однопредметные наборы'!$A$2:$A$11)+1,2,,,"Однопредметные наборы"))&gt;=Параметры!$A$2,Таблицы!Q189,"")</f>
        <v/>
      </c>
      <c r="E188" s="5" t="e">
        <f ca="1">SUMPRODUCT(INDIRECT(ADDRESS(2,MATCH(A188,'Нормализованная таблица'!$B$1:$K$1)+1,,,"Нормализованная таблица")):INDIRECT(ADDRESS(31,MATCH(A188,'Нормализованная таблица'!$B$1:$K$1)+1,,,"Нормализованная таблица")),INDIRECT(ADDRESS(2,MATCH(B188,'Нормализованная таблица'!$B$1:$K$1)+1,,,"Нормализованная таблица")):INDIRECT(ADDRESS(31,MATCH(B188,'Нормализованная таблица'!$B$1:$K$1)+1,,,"Нормализованная таблица")),INDIRECT(ADDRESS(2,MATCH(C188,'Нормализованная таблица'!$B$1:$K$1)+1,,,"Нормализованная таблица")):INDIRECT(ADDRESS(31,MATCH(C188,'Нормализованная таблица'!$B$1:$K$1)+1,,,"Нормализованная таблица")),INDIRECT(ADDRESS(2,MATCH(D188,'Нормализованная таблица'!$B$1:$K$1)+1,,,"Нормализованная таблица")):INDIRECT(ADDRESS(31,MATCH(D188,'Нормализованная таблица'!$B$1:$K$1)+1,,,"Нормализованная таблица")))</f>
        <v>#N/A</v>
      </c>
    </row>
    <row r="189" spans="1:5" hidden="1" x14ac:dyDescent="0.3">
      <c r="A189" t="str">
        <f ca="1">IF(INDIRECT(ADDRESS(Таблицы!$R190-1,4,,,"Трёхпредметные наборы"))&gt;=Параметры!$A$2,Таблицы!N190,"")</f>
        <v/>
      </c>
      <c r="B189" t="str">
        <f ca="1">IF(INDIRECT(ADDRESS(Таблицы!$R190-1,4,,,"Трёхпредметные наборы"))&gt;=Параметры!$A$2,Таблицы!O190,"")</f>
        <v/>
      </c>
      <c r="C189" t="str">
        <f ca="1">IF(INDIRECT(ADDRESS(Таблицы!$R190-1,4,,,"Трёхпредметные наборы"))&gt;=Параметры!$A$2,Таблицы!P190,"")</f>
        <v/>
      </c>
      <c r="D189" t="str">
        <f ca="1">IF(INDIRECT(ADDRESS(MATCH(Таблицы!Q190,'Однопредметные наборы'!$A$2:$A$11)+1,2,,,"Однопредметные наборы"))&gt;=Параметры!$A$2,Таблицы!Q190,"")</f>
        <v>Терафлю</v>
      </c>
      <c r="E189" s="5" t="e">
        <f ca="1">SUMPRODUCT(INDIRECT(ADDRESS(2,MATCH(A189,'Нормализованная таблица'!$B$1:$K$1)+1,,,"Нормализованная таблица")):INDIRECT(ADDRESS(31,MATCH(A189,'Нормализованная таблица'!$B$1:$K$1)+1,,,"Нормализованная таблица")),INDIRECT(ADDRESS(2,MATCH(B189,'Нормализованная таблица'!$B$1:$K$1)+1,,,"Нормализованная таблица")):INDIRECT(ADDRESS(31,MATCH(B189,'Нормализованная таблица'!$B$1:$K$1)+1,,,"Нормализованная таблица")),INDIRECT(ADDRESS(2,MATCH(C189,'Нормализованная таблица'!$B$1:$K$1)+1,,,"Нормализованная таблица")):INDIRECT(ADDRESS(31,MATCH(C189,'Нормализованная таблица'!$B$1:$K$1)+1,,,"Нормализованная таблица")),INDIRECT(ADDRESS(2,MATCH(D189,'Нормализованная таблица'!$B$1:$K$1)+1,,,"Нормализованная таблица")):INDIRECT(ADDRESS(31,MATCH(D189,'Нормализованная таблица'!$B$1:$K$1)+1,,,"Нормализованная таблица")))</f>
        <v>#N/A</v>
      </c>
    </row>
    <row r="190" spans="1:5" hidden="1" x14ac:dyDescent="0.3">
      <c r="A190" t="e">
        <f ca="1">IF(INDIRECT(ADDRESS(Таблицы!$R191-1,4,,,"Трёхпредметные наборы"))&gt;=Параметры!$A$2,Таблицы!N191,"")</f>
        <v>#N/A</v>
      </c>
      <c r="B190" t="e">
        <f ca="1">IF(INDIRECT(ADDRESS(Таблицы!$R191-1,4,,,"Трёхпредметные наборы"))&gt;=Параметры!$A$2,Таблицы!O191,"")</f>
        <v>#N/A</v>
      </c>
      <c r="C190" t="e">
        <f ca="1">IF(INDIRECT(ADDRESS(Таблицы!$R191-1,4,,,"Трёхпредметные наборы"))&gt;=Параметры!$A$2,Таблицы!P191,"")</f>
        <v>#N/A</v>
      </c>
      <c r="D190" t="str">
        <f ca="1">IF(INDIRECT(ADDRESS(MATCH(Таблицы!Q191,'Однопредметные наборы'!$A$2:$A$11)+1,2,,,"Однопредметные наборы"))&gt;=Параметры!$A$2,Таблицы!Q191,"")</f>
        <v/>
      </c>
      <c r="E190" s="5" t="e">
        <f ca="1">SUMPRODUCT(INDIRECT(ADDRESS(2,MATCH(A190,'Нормализованная таблица'!$B$1:$K$1)+1,,,"Нормализованная таблица")):INDIRECT(ADDRESS(31,MATCH(A190,'Нормализованная таблица'!$B$1:$K$1)+1,,,"Нормализованная таблица")),INDIRECT(ADDRESS(2,MATCH(B190,'Нормализованная таблица'!$B$1:$K$1)+1,,,"Нормализованная таблица")):INDIRECT(ADDRESS(31,MATCH(B190,'Нормализованная таблица'!$B$1:$K$1)+1,,,"Нормализованная таблица")),INDIRECT(ADDRESS(2,MATCH(C190,'Нормализованная таблица'!$B$1:$K$1)+1,,,"Нормализованная таблица")):INDIRECT(ADDRESS(31,MATCH(C190,'Нормализованная таблица'!$B$1:$K$1)+1,,,"Нормализованная таблица")),INDIRECT(ADDRESS(2,MATCH(D190,'Нормализованная таблица'!$B$1:$K$1)+1,,,"Нормализованная таблица")):INDIRECT(ADDRESS(31,MATCH(D190,'Нормализованная таблица'!$B$1:$K$1)+1,,,"Нормализованная таблица")))</f>
        <v>#N/A</v>
      </c>
    </row>
    <row r="191" spans="1:5" hidden="1" x14ac:dyDescent="0.3">
      <c r="A191" t="e">
        <f ca="1">IF(INDIRECT(ADDRESS(Таблицы!$R192-1,4,,,"Трёхпредметные наборы"))&gt;=Параметры!$A$2,Таблицы!N192,"")</f>
        <v>#N/A</v>
      </c>
      <c r="B191" t="e">
        <f ca="1">IF(INDIRECT(ADDRESS(Таблицы!$R192-1,4,,,"Трёхпредметные наборы"))&gt;=Параметры!$A$2,Таблицы!O192,"")</f>
        <v>#N/A</v>
      </c>
      <c r="C191" t="e">
        <f ca="1">IF(INDIRECT(ADDRESS(Таблицы!$R192-1,4,,,"Трёхпредметные наборы"))&gt;=Параметры!$A$2,Таблицы!P192,"")</f>
        <v>#N/A</v>
      </c>
      <c r="D191" t="str">
        <f ca="1">IF(INDIRECT(ADDRESS(MATCH(Таблицы!Q192,'Однопредметные наборы'!$A$2:$A$11)+1,2,,,"Однопредметные наборы"))&gt;=Параметры!$A$2,Таблицы!Q192,"")</f>
        <v>Терафлю</v>
      </c>
      <c r="E191" s="5" t="e">
        <f ca="1">SUMPRODUCT(INDIRECT(ADDRESS(2,MATCH(A191,'Нормализованная таблица'!$B$1:$K$1)+1,,,"Нормализованная таблица")):INDIRECT(ADDRESS(31,MATCH(A191,'Нормализованная таблица'!$B$1:$K$1)+1,,,"Нормализованная таблица")),INDIRECT(ADDRESS(2,MATCH(B191,'Нормализованная таблица'!$B$1:$K$1)+1,,,"Нормализованная таблица")):INDIRECT(ADDRESS(31,MATCH(B191,'Нормализованная таблица'!$B$1:$K$1)+1,,,"Нормализованная таблица")),INDIRECT(ADDRESS(2,MATCH(C191,'Нормализованная таблица'!$B$1:$K$1)+1,,,"Нормализованная таблица")):INDIRECT(ADDRESS(31,MATCH(C191,'Нормализованная таблица'!$B$1:$K$1)+1,,,"Нормализованная таблица")),INDIRECT(ADDRESS(2,MATCH(D191,'Нормализованная таблица'!$B$1:$K$1)+1,,,"Нормализованная таблица")):INDIRECT(ADDRESS(31,MATCH(D191,'Нормализованная таблица'!$B$1:$K$1)+1,,,"Нормализованная таблица")))</f>
        <v>#N/A</v>
      </c>
    </row>
    <row r="192" spans="1:5" hidden="1" x14ac:dyDescent="0.3">
      <c r="A192" t="e">
        <f ca="1">IF(INDIRECT(ADDRESS(Таблицы!$R193-1,4,,,"Трёхпредметные наборы"))&gt;=Параметры!$A$2,Таблицы!N193,"")</f>
        <v>#N/A</v>
      </c>
      <c r="B192" t="e">
        <f ca="1">IF(INDIRECT(ADDRESS(Таблицы!$R193-1,4,,,"Трёхпредметные наборы"))&gt;=Параметры!$A$2,Таблицы!O193,"")</f>
        <v>#N/A</v>
      </c>
      <c r="C192" t="e">
        <f ca="1">IF(INDIRECT(ADDRESS(Таблицы!$R193-1,4,,,"Трёхпредметные наборы"))&gt;=Параметры!$A$2,Таблицы!P193,"")</f>
        <v>#N/A</v>
      </c>
      <c r="D192" t="str">
        <f ca="1">IF(INDIRECT(ADDRESS(MATCH(Таблицы!Q193,'Однопредметные наборы'!$A$2:$A$11)+1,2,,,"Однопредметные наборы"))&gt;=Параметры!$A$2,Таблицы!Q193,"")</f>
        <v>Терафлю</v>
      </c>
      <c r="E192" s="5" t="e">
        <f ca="1">SUMPRODUCT(INDIRECT(ADDRESS(2,MATCH(A192,'Нормализованная таблица'!$B$1:$K$1)+1,,,"Нормализованная таблица")):INDIRECT(ADDRESS(31,MATCH(A192,'Нормализованная таблица'!$B$1:$K$1)+1,,,"Нормализованная таблица")),INDIRECT(ADDRESS(2,MATCH(B192,'Нормализованная таблица'!$B$1:$K$1)+1,,,"Нормализованная таблица")):INDIRECT(ADDRESS(31,MATCH(B192,'Нормализованная таблица'!$B$1:$K$1)+1,,,"Нормализованная таблица")),INDIRECT(ADDRESS(2,MATCH(C192,'Нормализованная таблица'!$B$1:$K$1)+1,,,"Нормализованная таблица")):INDIRECT(ADDRESS(31,MATCH(C192,'Нормализованная таблица'!$B$1:$K$1)+1,,,"Нормализованная таблица")),INDIRECT(ADDRESS(2,MATCH(D192,'Нормализованная таблица'!$B$1:$K$1)+1,,,"Нормализованная таблица")):INDIRECT(ADDRESS(31,MATCH(D192,'Нормализованная таблица'!$B$1:$K$1)+1,,,"Нормализованная таблица")))</f>
        <v>#N/A</v>
      </c>
    </row>
    <row r="193" spans="1:5" hidden="1" x14ac:dyDescent="0.3">
      <c r="A193" t="e">
        <f ca="1">IF(INDIRECT(ADDRESS(Таблицы!$R194-1,4,,,"Трёхпредметные наборы"))&gt;=Параметры!$A$2,Таблицы!N194,"")</f>
        <v>#N/A</v>
      </c>
      <c r="B193" t="e">
        <f ca="1">IF(INDIRECT(ADDRESS(Таблицы!$R194-1,4,,,"Трёхпредметные наборы"))&gt;=Параметры!$A$2,Таблицы!O194,"")</f>
        <v>#N/A</v>
      </c>
      <c r="C193" t="e">
        <f ca="1">IF(INDIRECT(ADDRESS(Таблицы!$R194-1,4,,,"Трёхпредметные наборы"))&gt;=Параметры!$A$2,Таблицы!P194,"")</f>
        <v>#N/A</v>
      </c>
      <c r="D193" t="str">
        <f ca="1">IF(INDIRECT(ADDRESS(MATCH(Таблицы!Q194,'Однопредметные наборы'!$A$2:$A$11)+1,2,,,"Однопредметные наборы"))&gt;=Параметры!$A$2,Таблицы!Q194,"")</f>
        <v/>
      </c>
      <c r="E193" s="5" t="e">
        <f ca="1">SUMPRODUCT(INDIRECT(ADDRESS(2,MATCH(A193,'Нормализованная таблица'!$B$1:$K$1)+1,,,"Нормализованная таблица")):INDIRECT(ADDRESS(31,MATCH(A193,'Нормализованная таблица'!$B$1:$K$1)+1,,,"Нормализованная таблица")),INDIRECT(ADDRESS(2,MATCH(B193,'Нормализованная таблица'!$B$1:$K$1)+1,,,"Нормализованная таблица")):INDIRECT(ADDRESS(31,MATCH(B193,'Нормализованная таблица'!$B$1:$K$1)+1,,,"Нормализованная таблица")),INDIRECT(ADDRESS(2,MATCH(C193,'Нормализованная таблица'!$B$1:$K$1)+1,,,"Нормализованная таблица")):INDIRECT(ADDRESS(31,MATCH(C193,'Нормализованная таблица'!$B$1:$K$1)+1,,,"Нормализованная таблица")),INDIRECT(ADDRESS(2,MATCH(D193,'Нормализованная таблица'!$B$1:$K$1)+1,,,"Нормализованная таблица")):INDIRECT(ADDRESS(31,MATCH(D193,'Нормализованная таблица'!$B$1:$K$1)+1,,,"Нормализованная таблица")))</f>
        <v>#N/A</v>
      </c>
    </row>
    <row r="194" spans="1:5" hidden="1" x14ac:dyDescent="0.3">
      <c r="A194" t="e">
        <f ca="1">IF(INDIRECT(ADDRESS(Таблицы!$R195-1,4,,,"Трёхпредметные наборы"))&gt;=Параметры!$A$2,Таблицы!N195,"")</f>
        <v>#N/A</v>
      </c>
      <c r="B194" t="e">
        <f ca="1">IF(INDIRECT(ADDRESS(Таблицы!$R195-1,4,,,"Трёхпредметные наборы"))&gt;=Параметры!$A$2,Таблицы!O195,"")</f>
        <v>#N/A</v>
      </c>
      <c r="C194" t="e">
        <f ca="1">IF(INDIRECT(ADDRESS(Таблицы!$R195-1,4,,,"Трёхпредметные наборы"))&gt;=Параметры!$A$2,Таблицы!P195,"")</f>
        <v>#N/A</v>
      </c>
      <c r="D194" t="str">
        <f ca="1">IF(INDIRECT(ADDRESS(MATCH(Таблицы!Q195,'Однопредметные наборы'!$A$2:$A$11)+1,2,,,"Однопредметные наборы"))&gt;=Параметры!$A$2,Таблицы!Q195,"")</f>
        <v>Терафлю</v>
      </c>
      <c r="E194" s="5" t="e">
        <f ca="1">SUMPRODUCT(INDIRECT(ADDRESS(2,MATCH(A194,'Нормализованная таблица'!$B$1:$K$1)+1,,,"Нормализованная таблица")):INDIRECT(ADDRESS(31,MATCH(A194,'Нормализованная таблица'!$B$1:$K$1)+1,,,"Нормализованная таблица")),INDIRECT(ADDRESS(2,MATCH(B194,'Нормализованная таблица'!$B$1:$K$1)+1,,,"Нормализованная таблица")):INDIRECT(ADDRESS(31,MATCH(B194,'Нормализованная таблица'!$B$1:$K$1)+1,,,"Нормализованная таблица")),INDIRECT(ADDRESS(2,MATCH(C194,'Нормализованная таблица'!$B$1:$K$1)+1,,,"Нормализованная таблица")):INDIRECT(ADDRESS(31,MATCH(C194,'Нормализованная таблица'!$B$1:$K$1)+1,,,"Нормализованная таблица")),INDIRECT(ADDRESS(2,MATCH(D194,'Нормализованная таблица'!$B$1:$K$1)+1,,,"Нормализованная таблица")):INDIRECT(ADDRESS(31,MATCH(D194,'Нормализованная таблица'!$B$1:$K$1)+1,,,"Нормализованная таблица")))</f>
        <v>#N/A</v>
      </c>
    </row>
    <row r="195" spans="1:5" hidden="1" x14ac:dyDescent="0.3">
      <c r="A195" t="e">
        <f ca="1">IF(INDIRECT(ADDRESS(Таблицы!$R196-1,4,,,"Трёхпредметные наборы"))&gt;=Параметры!$A$2,Таблицы!N196,"")</f>
        <v>#N/A</v>
      </c>
      <c r="B195" t="e">
        <f ca="1">IF(INDIRECT(ADDRESS(Таблицы!$R196-1,4,,,"Трёхпредметные наборы"))&gt;=Параметры!$A$2,Таблицы!O196,"")</f>
        <v>#N/A</v>
      </c>
      <c r="C195" t="e">
        <f ca="1">IF(INDIRECT(ADDRESS(Таблицы!$R196-1,4,,,"Трёхпредметные наборы"))&gt;=Параметры!$A$2,Таблицы!P196,"")</f>
        <v>#N/A</v>
      </c>
      <c r="D195" t="str">
        <f ca="1">IF(INDIRECT(ADDRESS(MATCH(Таблицы!Q196,'Однопредметные наборы'!$A$2:$A$11)+1,2,,,"Однопредметные наборы"))&gt;=Параметры!$A$2,Таблицы!Q196,"")</f>
        <v>Терафлю</v>
      </c>
      <c r="E195" s="5" t="e">
        <f ca="1">SUMPRODUCT(INDIRECT(ADDRESS(2,MATCH(A195,'Нормализованная таблица'!$B$1:$K$1)+1,,,"Нормализованная таблица")):INDIRECT(ADDRESS(31,MATCH(A195,'Нормализованная таблица'!$B$1:$K$1)+1,,,"Нормализованная таблица")),INDIRECT(ADDRESS(2,MATCH(B195,'Нормализованная таблица'!$B$1:$K$1)+1,,,"Нормализованная таблица")):INDIRECT(ADDRESS(31,MATCH(B195,'Нормализованная таблица'!$B$1:$K$1)+1,,,"Нормализованная таблица")),INDIRECT(ADDRESS(2,MATCH(C195,'Нормализованная таблица'!$B$1:$K$1)+1,,,"Нормализованная таблица")):INDIRECT(ADDRESS(31,MATCH(C195,'Нормализованная таблица'!$B$1:$K$1)+1,,,"Нормализованная таблица")),INDIRECT(ADDRESS(2,MATCH(D195,'Нормализованная таблица'!$B$1:$K$1)+1,,,"Нормализованная таблица")):INDIRECT(ADDRESS(31,MATCH(D195,'Нормализованная таблица'!$B$1:$K$1)+1,,,"Нормализованная таблица")))</f>
        <v>#N/A</v>
      </c>
    </row>
    <row r="196" spans="1:5" hidden="1" x14ac:dyDescent="0.3">
      <c r="A196" t="e">
        <f ca="1">IF(INDIRECT(ADDRESS(Таблицы!$R197-1,4,,,"Трёхпредметные наборы"))&gt;=Параметры!$A$2,Таблицы!N197,"")</f>
        <v>#N/A</v>
      </c>
      <c r="B196" t="e">
        <f ca="1">IF(INDIRECT(ADDRESS(Таблицы!$R197-1,4,,,"Трёхпредметные наборы"))&gt;=Параметры!$A$2,Таблицы!O197,"")</f>
        <v>#N/A</v>
      </c>
      <c r="C196" t="e">
        <f ca="1">IF(INDIRECT(ADDRESS(Таблицы!$R197-1,4,,,"Трёхпредметные наборы"))&gt;=Параметры!$A$2,Таблицы!P197,"")</f>
        <v>#N/A</v>
      </c>
      <c r="D196" t="str">
        <f ca="1">IF(INDIRECT(ADDRESS(MATCH(Таблицы!Q197,'Однопредметные наборы'!$A$2:$A$11)+1,2,,,"Однопредметные наборы"))&gt;=Параметры!$A$2,Таблицы!Q197,"")</f>
        <v>Терафлю</v>
      </c>
      <c r="E196" s="5" t="e">
        <f ca="1">SUMPRODUCT(INDIRECT(ADDRESS(2,MATCH(A196,'Нормализованная таблица'!$B$1:$K$1)+1,,,"Нормализованная таблица")):INDIRECT(ADDRESS(31,MATCH(A196,'Нормализованная таблица'!$B$1:$K$1)+1,,,"Нормализованная таблица")),INDIRECT(ADDRESS(2,MATCH(B196,'Нормализованная таблица'!$B$1:$K$1)+1,,,"Нормализованная таблица")):INDIRECT(ADDRESS(31,MATCH(B196,'Нормализованная таблица'!$B$1:$K$1)+1,,,"Нормализованная таблица")),INDIRECT(ADDRESS(2,MATCH(C196,'Нормализованная таблица'!$B$1:$K$1)+1,,,"Нормализованная таблица")):INDIRECT(ADDRESS(31,MATCH(C196,'Нормализованная таблица'!$B$1:$K$1)+1,,,"Нормализованная таблица")),INDIRECT(ADDRESS(2,MATCH(D196,'Нормализованная таблица'!$B$1:$K$1)+1,,,"Нормализованная таблица")):INDIRECT(ADDRESS(31,MATCH(D196,'Нормализованная таблица'!$B$1:$K$1)+1,,,"Нормализованная таблица")))</f>
        <v>#N/A</v>
      </c>
    </row>
    <row r="197" spans="1:5" hidden="1" x14ac:dyDescent="0.3">
      <c r="A197" t="str">
        <f ca="1">IF(INDIRECT(ADDRESS(Таблицы!$R198-1,4,,,"Трёхпредметные наборы"))&gt;=Параметры!$A$2,Таблицы!N198,"")</f>
        <v/>
      </c>
      <c r="B197" t="str">
        <f ca="1">IF(INDIRECT(ADDRESS(Таблицы!$R198-1,4,,,"Трёхпредметные наборы"))&gt;=Параметры!$A$2,Таблицы!O198,"")</f>
        <v/>
      </c>
      <c r="C197" t="str">
        <f ca="1">IF(INDIRECT(ADDRESS(Таблицы!$R198-1,4,,,"Трёхпредметные наборы"))&gt;=Параметры!$A$2,Таблицы!P198,"")</f>
        <v/>
      </c>
      <c r="D197" t="str">
        <f ca="1">IF(INDIRECT(ADDRESS(MATCH(Таблицы!Q198,'Однопредметные наборы'!$A$2:$A$11)+1,2,,,"Однопредметные наборы"))&gt;=Параметры!$A$2,Таблицы!Q198,"")</f>
        <v/>
      </c>
      <c r="E197" s="5" t="e">
        <f ca="1">SUMPRODUCT(INDIRECT(ADDRESS(2,MATCH(A197,'Нормализованная таблица'!$B$1:$K$1)+1,,,"Нормализованная таблица")):INDIRECT(ADDRESS(31,MATCH(A197,'Нормализованная таблица'!$B$1:$K$1)+1,,,"Нормализованная таблица")),INDIRECT(ADDRESS(2,MATCH(B197,'Нормализованная таблица'!$B$1:$K$1)+1,,,"Нормализованная таблица")):INDIRECT(ADDRESS(31,MATCH(B197,'Нормализованная таблица'!$B$1:$K$1)+1,,,"Нормализованная таблица")),INDIRECT(ADDRESS(2,MATCH(C197,'Нормализованная таблица'!$B$1:$K$1)+1,,,"Нормализованная таблица")):INDIRECT(ADDRESS(31,MATCH(C197,'Нормализованная таблица'!$B$1:$K$1)+1,,,"Нормализованная таблица")),INDIRECT(ADDRESS(2,MATCH(D197,'Нормализованная таблица'!$B$1:$K$1)+1,,,"Нормализованная таблица")):INDIRECT(ADDRESS(31,MATCH(D197,'Нормализованная таблица'!$B$1:$K$1)+1,,,"Нормализованная таблица")))</f>
        <v>#N/A</v>
      </c>
    </row>
    <row r="198" spans="1:5" hidden="1" x14ac:dyDescent="0.3">
      <c r="A198" t="str">
        <f ca="1">IF(INDIRECT(ADDRESS(Таблицы!$R199-1,4,,,"Трёхпредметные наборы"))&gt;=Параметры!$A$2,Таблицы!N199,"")</f>
        <v/>
      </c>
      <c r="B198" t="str">
        <f ca="1">IF(INDIRECT(ADDRESS(Таблицы!$R199-1,4,,,"Трёхпредметные наборы"))&gt;=Параметры!$A$2,Таблицы!O199,"")</f>
        <v/>
      </c>
      <c r="C198" t="str">
        <f ca="1">IF(INDIRECT(ADDRESS(Таблицы!$R199-1,4,,,"Трёхпредметные наборы"))&gt;=Параметры!$A$2,Таблицы!P199,"")</f>
        <v/>
      </c>
      <c r="D198" t="str">
        <f ca="1">IF(INDIRECT(ADDRESS(MATCH(Таблицы!Q199,'Однопредметные наборы'!$A$2:$A$11)+1,2,,,"Однопредметные наборы"))&gt;=Параметры!$A$2,Таблицы!Q199,"")</f>
        <v/>
      </c>
      <c r="E198" s="5" t="e">
        <f ca="1">SUMPRODUCT(INDIRECT(ADDRESS(2,MATCH(A198,'Нормализованная таблица'!$B$1:$K$1)+1,,,"Нормализованная таблица")):INDIRECT(ADDRESS(31,MATCH(A198,'Нормализованная таблица'!$B$1:$K$1)+1,,,"Нормализованная таблица")),INDIRECT(ADDRESS(2,MATCH(B198,'Нормализованная таблица'!$B$1:$K$1)+1,,,"Нормализованная таблица")):INDIRECT(ADDRESS(31,MATCH(B198,'Нормализованная таблица'!$B$1:$K$1)+1,,,"Нормализованная таблица")),INDIRECT(ADDRESS(2,MATCH(C198,'Нормализованная таблица'!$B$1:$K$1)+1,,,"Нормализованная таблица")):INDIRECT(ADDRESS(31,MATCH(C198,'Нормализованная таблица'!$B$1:$K$1)+1,,,"Нормализованная таблица")),INDIRECT(ADDRESS(2,MATCH(D198,'Нормализованная таблица'!$B$1:$K$1)+1,,,"Нормализованная таблица")):INDIRECT(ADDRESS(31,MATCH(D198,'Нормализованная таблица'!$B$1:$K$1)+1,,,"Нормализованная таблица")))</f>
        <v>#N/A</v>
      </c>
    </row>
    <row r="199" spans="1:5" hidden="1" x14ac:dyDescent="0.3">
      <c r="A199" t="str">
        <f ca="1">IF(INDIRECT(ADDRESS(Таблицы!$R200-1,4,,,"Трёхпредметные наборы"))&gt;=Параметры!$A$2,Таблицы!N200,"")</f>
        <v/>
      </c>
      <c r="B199" t="str">
        <f ca="1">IF(INDIRECT(ADDRESS(Таблицы!$R200-1,4,,,"Трёхпредметные наборы"))&gt;=Параметры!$A$2,Таблицы!O200,"")</f>
        <v/>
      </c>
      <c r="C199" t="str">
        <f ca="1">IF(INDIRECT(ADDRESS(Таблицы!$R200-1,4,,,"Трёхпредметные наборы"))&gt;=Параметры!$A$2,Таблицы!P200,"")</f>
        <v/>
      </c>
      <c r="D199" t="str">
        <f ca="1">IF(INDIRECT(ADDRESS(MATCH(Таблицы!Q200,'Однопредметные наборы'!$A$2:$A$11)+1,2,,,"Однопредметные наборы"))&gt;=Параметры!$A$2,Таблицы!Q200,"")</f>
        <v>Терафлю</v>
      </c>
      <c r="E199" s="5" t="e">
        <f ca="1">SUMPRODUCT(INDIRECT(ADDRESS(2,MATCH(A199,'Нормализованная таблица'!$B$1:$K$1)+1,,,"Нормализованная таблица")):INDIRECT(ADDRESS(31,MATCH(A199,'Нормализованная таблица'!$B$1:$K$1)+1,,,"Нормализованная таблица")),INDIRECT(ADDRESS(2,MATCH(B199,'Нормализованная таблица'!$B$1:$K$1)+1,,,"Нормализованная таблица")):INDIRECT(ADDRESS(31,MATCH(B199,'Нормализованная таблица'!$B$1:$K$1)+1,,,"Нормализованная таблица")),INDIRECT(ADDRESS(2,MATCH(C199,'Нормализованная таблица'!$B$1:$K$1)+1,,,"Нормализованная таблица")):INDIRECT(ADDRESS(31,MATCH(C199,'Нормализованная таблица'!$B$1:$K$1)+1,,,"Нормализованная таблица")),INDIRECT(ADDRESS(2,MATCH(D199,'Нормализованная таблица'!$B$1:$K$1)+1,,,"Нормализованная таблица")):INDIRECT(ADDRESS(31,MATCH(D199,'Нормализованная таблица'!$B$1:$K$1)+1,,,"Нормализованная таблица")))</f>
        <v>#N/A</v>
      </c>
    </row>
    <row r="200" spans="1:5" hidden="1" x14ac:dyDescent="0.3">
      <c r="A200" t="e">
        <f ca="1">IF(INDIRECT(ADDRESS(Таблицы!$R201-1,4,,,"Трёхпредметные наборы"))&gt;=Параметры!$A$2,Таблицы!N201,"")</f>
        <v>#N/A</v>
      </c>
      <c r="B200" t="e">
        <f ca="1">IF(INDIRECT(ADDRESS(Таблицы!$R201-1,4,,,"Трёхпредметные наборы"))&gt;=Параметры!$A$2,Таблицы!O201,"")</f>
        <v>#N/A</v>
      </c>
      <c r="C200" t="e">
        <f ca="1">IF(INDIRECT(ADDRESS(Таблицы!$R201-1,4,,,"Трёхпредметные наборы"))&gt;=Параметры!$A$2,Таблицы!P201,"")</f>
        <v>#N/A</v>
      </c>
      <c r="D200" t="str">
        <f ca="1">IF(INDIRECT(ADDRESS(MATCH(Таблицы!Q201,'Однопредметные наборы'!$A$2:$A$11)+1,2,,,"Однопредметные наборы"))&gt;=Параметры!$A$2,Таблицы!Q201,"")</f>
        <v/>
      </c>
      <c r="E200" s="5" t="e">
        <f ca="1">SUMPRODUCT(INDIRECT(ADDRESS(2,MATCH(A200,'Нормализованная таблица'!$B$1:$K$1)+1,,,"Нормализованная таблица")):INDIRECT(ADDRESS(31,MATCH(A200,'Нормализованная таблица'!$B$1:$K$1)+1,,,"Нормализованная таблица")),INDIRECT(ADDRESS(2,MATCH(B200,'Нормализованная таблица'!$B$1:$K$1)+1,,,"Нормализованная таблица")):INDIRECT(ADDRESS(31,MATCH(B200,'Нормализованная таблица'!$B$1:$K$1)+1,,,"Нормализованная таблица")),INDIRECT(ADDRESS(2,MATCH(C200,'Нормализованная таблица'!$B$1:$K$1)+1,,,"Нормализованная таблица")):INDIRECT(ADDRESS(31,MATCH(C200,'Нормализованная таблица'!$B$1:$K$1)+1,,,"Нормализованная таблица")),INDIRECT(ADDRESS(2,MATCH(D200,'Нормализованная таблица'!$B$1:$K$1)+1,,,"Нормализованная таблица")):INDIRECT(ADDRESS(31,MATCH(D200,'Нормализованная таблица'!$B$1:$K$1)+1,,,"Нормализованная таблица")))</f>
        <v>#N/A</v>
      </c>
    </row>
    <row r="201" spans="1:5" hidden="1" x14ac:dyDescent="0.3">
      <c r="A201" t="e">
        <f ca="1">IF(INDIRECT(ADDRESS(Таблицы!$R202-1,4,,,"Трёхпредметные наборы"))&gt;=Параметры!$A$2,Таблицы!N202,"")</f>
        <v>#N/A</v>
      </c>
      <c r="B201" t="e">
        <f ca="1">IF(INDIRECT(ADDRESS(Таблицы!$R202-1,4,,,"Трёхпредметные наборы"))&gt;=Параметры!$A$2,Таблицы!O202,"")</f>
        <v>#N/A</v>
      </c>
      <c r="C201" t="e">
        <f ca="1">IF(INDIRECT(ADDRESS(Таблицы!$R202-1,4,,,"Трёхпредметные наборы"))&gt;=Параметры!$A$2,Таблицы!P202,"")</f>
        <v>#N/A</v>
      </c>
      <c r="D201" t="str">
        <f ca="1">IF(INDIRECT(ADDRESS(MATCH(Таблицы!Q202,'Однопредметные наборы'!$A$2:$A$11)+1,2,,,"Однопредметные наборы"))&gt;=Параметры!$A$2,Таблицы!Q202,"")</f>
        <v>Терафлю</v>
      </c>
      <c r="E201" s="5" t="e">
        <f ca="1">SUMPRODUCT(INDIRECT(ADDRESS(2,MATCH(A201,'Нормализованная таблица'!$B$1:$K$1)+1,,,"Нормализованная таблица")):INDIRECT(ADDRESS(31,MATCH(A201,'Нормализованная таблица'!$B$1:$K$1)+1,,,"Нормализованная таблица")),INDIRECT(ADDRESS(2,MATCH(B201,'Нормализованная таблица'!$B$1:$K$1)+1,,,"Нормализованная таблица")):INDIRECT(ADDRESS(31,MATCH(B201,'Нормализованная таблица'!$B$1:$K$1)+1,,,"Нормализованная таблица")),INDIRECT(ADDRESS(2,MATCH(C201,'Нормализованная таблица'!$B$1:$K$1)+1,,,"Нормализованная таблица")):INDIRECT(ADDRESS(31,MATCH(C201,'Нормализованная таблица'!$B$1:$K$1)+1,,,"Нормализованная таблица")),INDIRECT(ADDRESS(2,MATCH(D201,'Нормализованная таблица'!$B$1:$K$1)+1,,,"Нормализованная таблица")):INDIRECT(ADDRESS(31,MATCH(D201,'Нормализованная таблица'!$B$1:$K$1)+1,,,"Нормализованная таблица")))</f>
        <v>#N/A</v>
      </c>
    </row>
    <row r="202" spans="1:5" hidden="1" x14ac:dyDescent="0.3">
      <c r="A202" t="e">
        <f ca="1">IF(INDIRECT(ADDRESS(Таблицы!$R203-1,4,,,"Трёхпредметные наборы"))&gt;=Параметры!$A$2,Таблицы!N203,"")</f>
        <v>#N/A</v>
      </c>
      <c r="B202" t="e">
        <f ca="1">IF(INDIRECT(ADDRESS(Таблицы!$R203-1,4,,,"Трёхпредметные наборы"))&gt;=Параметры!$A$2,Таблицы!O203,"")</f>
        <v>#N/A</v>
      </c>
      <c r="C202" t="e">
        <f ca="1">IF(INDIRECT(ADDRESS(Таблицы!$R203-1,4,,,"Трёхпредметные наборы"))&gt;=Параметры!$A$2,Таблицы!P203,"")</f>
        <v>#N/A</v>
      </c>
      <c r="D202" t="str">
        <f ca="1">IF(INDIRECT(ADDRESS(MATCH(Таблицы!Q203,'Однопредметные наборы'!$A$2:$A$11)+1,2,,,"Однопредметные наборы"))&gt;=Параметры!$A$2,Таблицы!Q203,"")</f>
        <v>Терафлю</v>
      </c>
      <c r="E202" s="5" t="e">
        <f ca="1">SUMPRODUCT(INDIRECT(ADDRESS(2,MATCH(A202,'Нормализованная таблица'!$B$1:$K$1)+1,,,"Нормализованная таблица")):INDIRECT(ADDRESS(31,MATCH(A202,'Нормализованная таблица'!$B$1:$K$1)+1,,,"Нормализованная таблица")),INDIRECT(ADDRESS(2,MATCH(B202,'Нормализованная таблица'!$B$1:$K$1)+1,,,"Нормализованная таблица")):INDIRECT(ADDRESS(31,MATCH(B202,'Нормализованная таблица'!$B$1:$K$1)+1,,,"Нормализованная таблица")),INDIRECT(ADDRESS(2,MATCH(C202,'Нормализованная таблица'!$B$1:$K$1)+1,,,"Нормализованная таблица")):INDIRECT(ADDRESS(31,MATCH(C202,'Нормализованная таблица'!$B$1:$K$1)+1,,,"Нормализованная таблица")),INDIRECT(ADDRESS(2,MATCH(D202,'Нормализованная таблица'!$B$1:$K$1)+1,,,"Нормализованная таблица")):INDIRECT(ADDRESS(31,MATCH(D202,'Нормализованная таблица'!$B$1:$K$1)+1,,,"Нормализованная таблица")))</f>
        <v>#N/A</v>
      </c>
    </row>
    <row r="203" spans="1:5" hidden="1" x14ac:dyDescent="0.3">
      <c r="A203" t="e">
        <f ca="1">IF(INDIRECT(ADDRESS(Таблицы!$R204-1,4,,,"Трёхпредметные наборы"))&gt;=Параметры!$A$2,Таблицы!N204,"")</f>
        <v>#N/A</v>
      </c>
      <c r="B203" t="e">
        <f ca="1">IF(INDIRECT(ADDRESS(Таблицы!$R204-1,4,,,"Трёхпредметные наборы"))&gt;=Параметры!$A$2,Таблицы!O204,"")</f>
        <v>#N/A</v>
      </c>
      <c r="C203" t="e">
        <f ca="1">IF(INDIRECT(ADDRESS(Таблицы!$R204-1,4,,,"Трёхпредметные наборы"))&gt;=Параметры!$A$2,Таблицы!P204,"")</f>
        <v>#N/A</v>
      </c>
      <c r="D203" t="str">
        <f ca="1">IF(INDIRECT(ADDRESS(MATCH(Таблицы!Q204,'Однопредметные наборы'!$A$2:$A$11)+1,2,,,"Однопредметные наборы"))&gt;=Параметры!$A$2,Таблицы!Q204,"")</f>
        <v/>
      </c>
      <c r="E203" s="5" t="e">
        <f ca="1">SUMPRODUCT(INDIRECT(ADDRESS(2,MATCH(A203,'Нормализованная таблица'!$B$1:$K$1)+1,,,"Нормализованная таблица")):INDIRECT(ADDRESS(31,MATCH(A203,'Нормализованная таблица'!$B$1:$K$1)+1,,,"Нормализованная таблица")),INDIRECT(ADDRESS(2,MATCH(B203,'Нормализованная таблица'!$B$1:$K$1)+1,,,"Нормализованная таблица")):INDIRECT(ADDRESS(31,MATCH(B203,'Нормализованная таблица'!$B$1:$K$1)+1,,,"Нормализованная таблица")),INDIRECT(ADDRESS(2,MATCH(C203,'Нормализованная таблица'!$B$1:$K$1)+1,,,"Нормализованная таблица")):INDIRECT(ADDRESS(31,MATCH(C203,'Нормализованная таблица'!$B$1:$K$1)+1,,,"Нормализованная таблица")),INDIRECT(ADDRESS(2,MATCH(D203,'Нормализованная таблица'!$B$1:$K$1)+1,,,"Нормализованная таблица")):INDIRECT(ADDRESS(31,MATCH(D203,'Нормализованная таблица'!$B$1:$K$1)+1,,,"Нормализованная таблица")))</f>
        <v>#N/A</v>
      </c>
    </row>
    <row r="204" spans="1:5" hidden="1" x14ac:dyDescent="0.3">
      <c r="A204" t="e">
        <f ca="1">IF(INDIRECT(ADDRESS(Таблицы!$R205-1,4,,,"Трёхпредметные наборы"))&gt;=Параметры!$A$2,Таблицы!N205,"")</f>
        <v>#N/A</v>
      </c>
      <c r="B204" t="e">
        <f ca="1">IF(INDIRECT(ADDRESS(Таблицы!$R205-1,4,,,"Трёхпредметные наборы"))&gt;=Параметры!$A$2,Таблицы!O205,"")</f>
        <v>#N/A</v>
      </c>
      <c r="C204" t="e">
        <f ca="1">IF(INDIRECT(ADDRESS(Таблицы!$R205-1,4,,,"Трёхпредметные наборы"))&gt;=Параметры!$A$2,Таблицы!P205,"")</f>
        <v>#N/A</v>
      </c>
      <c r="D204" t="str">
        <f ca="1">IF(INDIRECT(ADDRESS(MATCH(Таблицы!Q205,'Однопредметные наборы'!$A$2:$A$11)+1,2,,,"Однопредметные наборы"))&gt;=Параметры!$A$2,Таблицы!Q205,"")</f>
        <v>Терафлю</v>
      </c>
      <c r="E204" s="5" t="e">
        <f ca="1">SUMPRODUCT(INDIRECT(ADDRESS(2,MATCH(A204,'Нормализованная таблица'!$B$1:$K$1)+1,,,"Нормализованная таблица")):INDIRECT(ADDRESS(31,MATCH(A204,'Нормализованная таблица'!$B$1:$K$1)+1,,,"Нормализованная таблица")),INDIRECT(ADDRESS(2,MATCH(B204,'Нормализованная таблица'!$B$1:$K$1)+1,,,"Нормализованная таблица")):INDIRECT(ADDRESS(31,MATCH(B204,'Нормализованная таблица'!$B$1:$K$1)+1,,,"Нормализованная таблица")),INDIRECT(ADDRESS(2,MATCH(C204,'Нормализованная таблица'!$B$1:$K$1)+1,,,"Нормализованная таблица")):INDIRECT(ADDRESS(31,MATCH(C204,'Нормализованная таблица'!$B$1:$K$1)+1,,,"Нормализованная таблица")),INDIRECT(ADDRESS(2,MATCH(D204,'Нормализованная таблица'!$B$1:$K$1)+1,,,"Нормализованная таблица")):INDIRECT(ADDRESS(31,MATCH(D204,'Нормализованная таблица'!$B$1:$K$1)+1,,,"Нормализованная таблица")))</f>
        <v>#N/A</v>
      </c>
    </row>
    <row r="205" spans="1:5" hidden="1" x14ac:dyDescent="0.3">
      <c r="A205" t="e">
        <f ca="1">IF(INDIRECT(ADDRESS(Таблицы!$R206-1,4,,,"Трёхпредметные наборы"))&gt;=Параметры!$A$2,Таблицы!N206,"")</f>
        <v>#N/A</v>
      </c>
      <c r="B205" t="e">
        <f ca="1">IF(INDIRECT(ADDRESS(Таблицы!$R206-1,4,,,"Трёхпредметные наборы"))&gt;=Параметры!$A$2,Таблицы!O206,"")</f>
        <v>#N/A</v>
      </c>
      <c r="C205" t="e">
        <f ca="1">IF(INDIRECT(ADDRESS(Таблицы!$R206-1,4,,,"Трёхпредметные наборы"))&gt;=Параметры!$A$2,Таблицы!P206,"")</f>
        <v>#N/A</v>
      </c>
      <c r="D205" t="str">
        <f ca="1">IF(INDIRECT(ADDRESS(MATCH(Таблицы!Q206,'Однопредметные наборы'!$A$2:$A$11)+1,2,,,"Однопредметные наборы"))&gt;=Параметры!$A$2,Таблицы!Q206,"")</f>
        <v>Терафлю</v>
      </c>
      <c r="E205" s="5" t="e">
        <f ca="1">SUMPRODUCT(INDIRECT(ADDRESS(2,MATCH(A205,'Нормализованная таблица'!$B$1:$K$1)+1,,,"Нормализованная таблица")):INDIRECT(ADDRESS(31,MATCH(A205,'Нормализованная таблица'!$B$1:$K$1)+1,,,"Нормализованная таблица")),INDIRECT(ADDRESS(2,MATCH(B205,'Нормализованная таблица'!$B$1:$K$1)+1,,,"Нормализованная таблица")):INDIRECT(ADDRESS(31,MATCH(B205,'Нормализованная таблица'!$B$1:$K$1)+1,,,"Нормализованная таблица")),INDIRECT(ADDRESS(2,MATCH(C205,'Нормализованная таблица'!$B$1:$K$1)+1,,,"Нормализованная таблица")):INDIRECT(ADDRESS(31,MATCH(C205,'Нормализованная таблица'!$B$1:$K$1)+1,,,"Нормализованная таблица")),INDIRECT(ADDRESS(2,MATCH(D205,'Нормализованная таблица'!$B$1:$K$1)+1,,,"Нормализованная таблица")):INDIRECT(ADDRESS(31,MATCH(D205,'Нормализованная таблица'!$B$1:$K$1)+1,,,"Нормализованная таблица")))</f>
        <v>#N/A</v>
      </c>
    </row>
    <row r="206" spans="1:5" hidden="1" x14ac:dyDescent="0.3">
      <c r="A206" t="e">
        <f ca="1">IF(INDIRECT(ADDRESS(Таблицы!$R207-1,4,,,"Трёхпредметные наборы"))&gt;=Параметры!$A$2,Таблицы!N207,"")</f>
        <v>#N/A</v>
      </c>
      <c r="B206" t="e">
        <f ca="1">IF(INDIRECT(ADDRESS(Таблицы!$R207-1,4,,,"Трёхпредметные наборы"))&gt;=Параметры!$A$2,Таблицы!O207,"")</f>
        <v>#N/A</v>
      </c>
      <c r="C206" t="e">
        <f ca="1">IF(INDIRECT(ADDRESS(Таблицы!$R207-1,4,,,"Трёхпредметные наборы"))&gt;=Параметры!$A$2,Таблицы!P207,"")</f>
        <v>#N/A</v>
      </c>
      <c r="D206" t="str">
        <f ca="1">IF(INDIRECT(ADDRESS(MATCH(Таблицы!Q207,'Однопредметные наборы'!$A$2:$A$11)+1,2,,,"Однопредметные наборы"))&gt;=Параметры!$A$2,Таблицы!Q207,"")</f>
        <v>Терафлю</v>
      </c>
      <c r="E206" s="5" t="e">
        <f ca="1">SUMPRODUCT(INDIRECT(ADDRESS(2,MATCH(A206,'Нормализованная таблица'!$B$1:$K$1)+1,,,"Нормализованная таблица")):INDIRECT(ADDRESS(31,MATCH(A206,'Нормализованная таблица'!$B$1:$K$1)+1,,,"Нормализованная таблица")),INDIRECT(ADDRESS(2,MATCH(B206,'Нормализованная таблица'!$B$1:$K$1)+1,,,"Нормализованная таблица")):INDIRECT(ADDRESS(31,MATCH(B206,'Нормализованная таблица'!$B$1:$K$1)+1,,,"Нормализованная таблица")),INDIRECT(ADDRESS(2,MATCH(C206,'Нормализованная таблица'!$B$1:$K$1)+1,,,"Нормализованная таблица")):INDIRECT(ADDRESS(31,MATCH(C206,'Нормализованная таблица'!$B$1:$K$1)+1,,,"Нормализованная таблица")),INDIRECT(ADDRESS(2,MATCH(D206,'Нормализованная таблица'!$B$1:$K$1)+1,,,"Нормализованная таблица")):INDIRECT(ADDRESS(31,MATCH(D206,'Нормализованная таблица'!$B$1:$K$1)+1,,,"Нормализованная таблица")))</f>
        <v>#N/A</v>
      </c>
    </row>
    <row r="207" spans="1:5" hidden="1" x14ac:dyDescent="0.3">
      <c r="A207" t="e">
        <f ca="1">IF(INDIRECT(ADDRESS(Таблицы!$R208-1,4,,,"Трёхпредметные наборы"))&gt;=Параметры!$A$2,Таблицы!N208,"")</f>
        <v>#N/A</v>
      </c>
      <c r="B207" t="e">
        <f ca="1">IF(INDIRECT(ADDRESS(Таблицы!$R208-1,4,,,"Трёхпредметные наборы"))&gt;=Параметры!$A$2,Таблицы!O208,"")</f>
        <v>#N/A</v>
      </c>
      <c r="C207" t="e">
        <f ca="1">IF(INDIRECT(ADDRESS(Таблицы!$R208-1,4,,,"Трёхпредметные наборы"))&gt;=Параметры!$A$2,Таблицы!P208,"")</f>
        <v>#N/A</v>
      </c>
      <c r="D207" t="str">
        <f ca="1">IF(INDIRECT(ADDRESS(MATCH(Таблицы!Q208,'Однопредметные наборы'!$A$2:$A$11)+1,2,,,"Однопредметные наборы"))&gt;=Параметры!$A$2,Таблицы!Q208,"")</f>
        <v/>
      </c>
      <c r="E207" s="5" t="e">
        <f ca="1">SUMPRODUCT(INDIRECT(ADDRESS(2,MATCH(A207,'Нормализованная таблица'!$B$1:$K$1)+1,,,"Нормализованная таблица")):INDIRECT(ADDRESS(31,MATCH(A207,'Нормализованная таблица'!$B$1:$K$1)+1,,,"Нормализованная таблица")),INDIRECT(ADDRESS(2,MATCH(B207,'Нормализованная таблица'!$B$1:$K$1)+1,,,"Нормализованная таблица")):INDIRECT(ADDRESS(31,MATCH(B207,'Нормализованная таблица'!$B$1:$K$1)+1,,,"Нормализованная таблица")),INDIRECT(ADDRESS(2,MATCH(C207,'Нормализованная таблица'!$B$1:$K$1)+1,,,"Нормализованная таблица")):INDIRECT(ADDRESS(31,MATCH(C207,'Нормализованная таблица'!$B$1:$K$1)+1,,,"Нормализованная таблица")),INDIRECT(ADDRESS(2,MATCH(D207,'Нормализованная таблица'!$B$1:$K$1)+1,,,"Нормализованная таблица")):INDIRECT(ADDRESS(31,MATCH(D207,'Нормализованная таблица'!$B$1:$K$1)+1,,,"Нормализованная таблица")))</f>
        <v>#N/A</v>
      </c>
    </row>
    <row r="208" spans="1:5" hidden="1" x14ac:dyDescent="0.3">
      <c r="A208" t="e">
        <f ca="1">IF(INDIRECT(ADDRESS(Таблицы!$R209-1,4,,,"Трёхпредметные наборы"))&gt;=Параметры!$A$2,Таблицы!N209,"")</f>
        <v>#N/A</v>
      </c>
      <c r="B208" t="e">
        <f ca="1">IF(INDIRECT(ADDRESS(Таблицы!$R209-1,4,,,"Трёхпредметные наборы"))&gt;=Параметры!$A$2,Таблицы!O209,"")</f>
        <v>#N/A</v>
      </c>
      <c r="C208" t="e">
        <f ca="1">IF(INDIRECT(ADDRESS(Таблицы!$R209-1,4,,,"Трёхпредметные наборы"))&gt;=Параметры!$A$2,Таблицы!P209,"")</f>
        <v>#N/A</v>
      </c>
      <c r="D208" t="str">
        <f ca="1">IF(INDIRECT(ADDRESS(MATCH(Таблицы!Q209,'Однопредметные наборы'!$A$2:$A$11)+1,2,,,"Однопредметные наборы"))&gt;=Параметры!$A$2,Таблицы!Q209,"")</f>
        <v>Терафлю</v>
      </c>
      <c r="E208" s="5" t="e">
        <f ca="1">SUMPRODUCT(INDIRECT(ADDRESS(2,MATCH(A208,'Нормализованная таблица'!$B$1:$K$1)+1,,,"Нормализованная таблица")):INDIRECT(ADDRESS(31,MATCH(A208,'Нормализованная таблица'!$B$1:$K$1)+1,,,"Нормализованная таблица")),INDIRECT(ADDRESS(2,MATCH(B208,'Нормализованная таблица'!$B$1:$K$1)+1,,,"Нормализованная таблица")):INDIRECT(ADDRESS(31,MATCH(B208,'Нормализованная таблица'!$B$1:$K$1)+1,,,"Нормализованная таблица")),INDIRECT(ADDRESS(2,MATCH(C208,'Нормализованная таблица'!$B$1:$K$1)+1,,,"Нормализованная таблица")):INDIRECT(ADDRESS(31,MATCH(C208,'Нормализованная таблица'!$B$1:$K$1)+1,,,"Нормализованная таблица")),INDIRECT(ADDRESS(2,MATCH(D208,'Нормализованная таблица'!$B$1:$K$1)+1,,,"Нормализованная таблица")):INDIRECT(ADDRESS(31,MATCH(D208,'Нормализованная таблица'!$B$1:$K$1)+1,,,"Нормализованная таблица")))</f>
        <v>#N/A</v>
      </c>
    </row>
    <row r="209" spans="1:5" hidden="1" x14ac:dyDescent="0.3">
      <c r="A209" t="e">
        <f ca="1">IF(INDIRECT(ADDRESS(Таблицы!$R210-1,4,,,"Трёхпредметные наборы"))&gt;=Параметры!$A$2,Таблицы!N210,"")</f>
        <v>#N/A</v>
      </c>
      <c r="B209" t="e">
        <f ca="1">IF(INDIRECT(ADDRESS(Таблицы!$R210-1,4,,,"Трёхпредметные наборы"))&gt;=Параметры!$A$2,Таблицы!O210,"")</f>
        <v>#N/A</v>
      </c>
      <c r="C209" t="e">
        <f ca="1">IF(INDIRECT(ADDRESS(Таблицы!$R210-1,4,,,"Трёхпредметные наборы"))&gt;=Параметры!$A$2,Таблицы!P210,"")</f>
        <v>#N/A</v>
      </c>
      <c r="D209" t="str">
        <f ca="1">IF(INDIRECT(ADDRESS(MATCH(Таблицы!Q210,'Однопредметные наборы'!$A$2:$A$11)+1,2,,,"Однопредметные наборы"))&gt;=Параметры!$A$2,Таблицы!Q210,"")</f>
        <v>Терафлю</v>
      </c>
      <c r="E209" s="5" t="e">
        <f ca="1">SUMPRODUCT(INDIRECT(ADDRESS(2,MATCH(A209,'Нормализованная таблица'!$B$1:$K$1)+1,,,"Нормализованная таблица")):INDIRECT(ADDRESS(31,MATCH(A209,'Нормализованная таблица'!$B$1:$K$1)+1,,,"Нормализованная таблица")),INDIRECT(ADDRESS(2,MATCH(B209,'Нормализованная таблица'!$B$1:$K$1)+1,,,"Нормализованная таблица")):INDIRECT(ADDRESS(31,MATCH(B209,'Нормализованная таблица'!$B$1:$K$1)+1,,,"Нормализованная таблица")),INDIRECT(ADDRESS(2,MATCH(C209,'Нормализованная таблица'!$B$1:$K$1)+1,,,"Нормализованная таблица")):INDIRECT(ADDRESS(31,MATCH(C209,'Нормализованная таблица'!$B$1:$K$1)+1,,,"Нормализованная таблица")),INDIRECT(ADDRESS(2,MATCH(D209,'Нормализованная таблица'!$B$1:$K$1)+1,,,"Нормализованная таблица")):INDIRECT(ADDRESS(31,MATCH(D209,'Нормализованная таблица'!$B$1:$K$1)+1,,,"Нормализованная таблица")))</f>
        <v>#N/A</v>
      </c>
    </row>
    <row r="210" spans="1:5" hidden="1" x14ac:dyDescent="0.3">
      <c r="A210" t="e">
        <f ca="1">IF(INDIRECT(ADDRESS(Таблицы!$R211-1,4,,,"Трёхпредметные наборы"))&gt;=Параметры!$A$2,Таблицы!N211,"")</f>
        <v>#N/A</v>
      </c>
      <c r="B210" t="e">
        <f ca="1">IF(INDIRECT(ADDRESS(Таблицы!$R211-1,4,,,"Трёхпредметные наборы"))&gt;=Параметры!$A$2,Таблицы!O211,"")</f>
        <v>#N/A</v>
      </c>
      <c r="C210" t="e">
        <f ca="1">IF(INDIRECT(ADDRESS(Таблицы!$R211-1,4,,,"Трёхпредметные наборы"))&gt;=Параметры!$A$2,Таблицы!P211,"")</f>
        <v>#N/A</v>
      </c>
      <c r="D210" t="str">
        <f ca="1">IF(INDIRECT(ADDRESS(MATCH(Таблицы!Q211,'Однопредметные наборы'!$A$2:$A$11)+1,2,,,"Однопредметные наборы"))&gt;=Параметры!$A$2,Таблицы!Q211,"")</f>
        <v>Терафлю</v>
      </c>
      <c r="E210" s="5" t="e">
        <f ca="1">SUMPRODUCT(INDIRECT(ADDRESS(2,MATCH(A210,'Нормализованная таблица'!$B$1:$K$1)+1,,,"Нормализованная таблица")):INDIRECT(ADDRESS(31,MATCH(A210,'Нормализованная таблица'!$B$1:$K$1)+1,,,"Нормализованная таблица")),INDIRECT(ADDRESS(2,MATCH(B210,'Нормализованная таблица'!$B$1:$K$1)+1,,,"Нормализованная таблица")):INDIRECT(ADDRESS(31,MATCH(B210,'Нормализованная таблица'!$B$1:$K$1)+1,,,"Нормализованная таблица")),INDIRECT(ADDRESS(2,MATCH(C210,'Нормализованная таблица'!$B$1:$K$1)+1,,,"Нормализованная таблица")):INDIRECT(ADDRESS(31,MATCH(C210,'Нормализованная таблица'!$B$1:$K$1)+1,,,"Нормализованная таблица")),INDIRECT(ADDRESS(2,MATCH(D210,'Нормализованная таблица'!$B$1:$K$1)+1,,,"Нормализованная таблица")):INDIRECT(ADDRESS(31,MATCH(D210,'Нормализованная таблица'!$B$1:$K$1)+1,,,"Нормализованная таблица")))</f>
        <v>#N/A</v>
      </c>
    </row>
    <row r="211" spans="1:5" hidden="1" x14ac:dyDescent="0.3">
      <c r="A211" t="e">
        <f ca="1">IF(INDIRECT(ADDRESS(Таблицы!$R212-1,4,,,"Трёхпредметные наборы"))&gt;=Параметры!$A$2,Таблицы!N212,"")</f>
        <v>#N/A</v>
      </c>
      <c r="B211" t="e">
        <f ca="1">IF(INDIRECT(ADDRESS(Таблицы!$R212-1,4,,,"Трёхпредметные наборы"))&gt;=Параметры!$A$2,Таблицы!O212,"")</f>
        <v>#N/A</v>
      </c>
      <c r="C211" t="e">
        <f ca="1">IF(INDIRECT(ADDRESS(Таблицы!$R212-1,4,,,"Трёхпредметные наборы"))&gt;=Параметры!$A$2,Таблицы!P212,"")</f>
        <v>#N/A</v>
      </c>
      <c r="D211" t="str">
        <f ca="1">IF(INDIRECT(ADDRESS(MATCH(Таблицы!Q212,'Однопредметные наборы'!$A$2:$A$11)+1,2,,,"Однопредметные наборы"))&gt;=Параметры!$A$2,Таблицы!Q212,"")</f>
        <v>Терафлю</v>
      </c>
      <c r="E211" s="5" t="e">
        <f ca="1">SUMPRODUCT(INDIRECT(ADDRESS(2,MATCH(A211,'Нормализованная таблица'!$B$1:$K$1)+1,,,"Нормализованная таблица")):INDIRECT(ADDRESS(31,MATCH(A211,'Нормализованная таблица'!$B$1:$K$1)+1,,,"Нормализованная таблица")),INDIRECT(ADDRESS(2,MATCH(B211,'Нормализованная таблица'!$B$1:$K$1)+1,,,"Нормализованная таблица")):INDIRECT(ADDRESS(31,MATCH(B211,'Нормализованная таблица'!$B$1:$K$1)+1,,,"Нормализованная таблица")),INDIRECT(ADDRESS(2,MATCH(C211,'Нормализованная таблица'!$B$1:$K$1)+1,,,"Нормализованная таблица")):INDIRECT(ADDRESS(31,MATCH(C211,'Нормализованная таблица'!$B$1:$K$1)+1,,,"Нормализованная таблица")),INDIRECT(ADDRESS(2,MATCH(D211,'Нормализованная таблица'!$B$1:$K$1)+1,,,"Нормализованная таблица")):INDIRECT(ADDRESS(31,MATCH(D211,'Нормализованная таблица'!$B$1:$K$1)+1,,,"Нормализованная таблица")))</f>
        <v>#N/A</v>
      </c>
    </row>
  </sheetData>
  <autoFilter ref="A1:E211">
    <filterColumn colId="4">
      <filters>
        <filter val="1"/>
        <filter val="10"/>
        <filter val="2"/>
        <filter val="3"/>
        <filter val="4"/>
        <filter val="5"/>
        <filter val="6"/>
        <filter val="7"/>
      </filters>
    </filterColumn>
  </autoFilter>
  <dataConsolidate topLabels="1">
    <dataRefs count="2">
      <dataRef ref="A1:D17" sheet="Трёхпредметные наборы"/>
      <dataRef ref="A1:E87" sheet="Четырёхпредметные наборы"/>
    </dataRefs>
  </dataConsolid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D389C2E8-750C-4477-8C52-B7A91AD525F5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E2:E211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7"/>
  <sheetViews>
    <sheetView topLeftCell="H1" workbookViewId="0">
      <selection activeCell="W2" sqref="W2:Z253"/>
    </sheetView>
  </sheetViews>
  <sheetFormatPr defaultRowHeight="14.4" x14ac:dyDescent="0.3"/>
  <cols>
    <col min="1" max="4" width="17.44140625" bestFit="1" customWidth="1"/>
    <col min="5" max="5" width="14.33203125" bestFit="1" customWidth="1"/>
    <col min="6" max="6" width="22.109375" bestFit="1" customWidth="1"/>
    <col min="7" max="7" width="45.5546875" bestFit="1" customWidth="1"/>
    <col min="11" max="11" width="35.109375" bestFit="1" customWidth="1"/>
  </cols>
  <sheetData>
    <row r="1" spans="1:6" x14ac:dyDescent="0.3">
      <c r="A1" s="13" t="s">
        <v>13</v>
      </c>
      <c r="B1" s="13" t="s">
        <v>14</v>
      </c>
      <c r="C1" s="13" t="s">
        <v>15</v>
      </c>
      <c r="D1" s="13" t="s">
        <v>17</v>
      </c>
      <c r="E1" s="13" t="s">
        <v>18</v>
      </c>
      <c r="F1" s="13" t="s">
        <v>12</v>
      </c>
    </row>
    <row r="2" spans="1:6" hidden="1" x14ac:dyDescent="0.3">
      <c r="A2" t="str">
        <f ca="1">IF(INDIRECT(ADDRESS(Таблицы!$Z3-1,5,,,"Трёхпредметные наборы"))&gt;=Параметры!$A$2,Таблицы!U3,"")</f>
        <v/>
      </c>
      <c r="B2" t="str">
        <f ca="1">IF(INDIRECT(ADDRESS(Таблицы!$Z3-1,5,,,"Трёхпредметные наборы"))&gt;=Параметры!$A$2,Таблицы!V3,"")</f>
        <v/>
      </c>
      <c r="C2" t="str">
        <f ca="1">IF(INDIRECT(ADDRESS(Таблицы!$Z3-1,5,,,"Трёхпредметные наборы"))&gt;=Параметры!$A$2,Таблицы!W3,"")</f>
        <v/>
      </c>
      <c r="D2" t="str">
        <f ca="1">IF(INDIRECT(ADDRESS(Таблицы!$Z3-1,5,,,"Трёхпредметные наборы"))&gt;=Параметры!$A$2,Таблицы!X3,"")</f>
        <v/>
      </c>
      <c r="E2" t="str">
        <f ca="1">IF(INDIRECT(ADDRESS(MATCH(Таблицы!Y3,'Однопредметные наборы'!$A$2:$A$11)+1,2,,,"Однопредметные наборы"))&gt;=Параметры!$A$2,Таблицы!Y3,"")</f>
        <v>Долгит</v>
      </c>
      <c r="F2" s="5" t="e">
        <f ca="1">SUMPRODUCT(INDIRECT(ADDRESS(2,MATCH(B2,'Нормализованная таблица'!$B$1:$K$1)+1,,,"Нормализованная таблица")):INDIRECT(ADDRESS(31,MATCH(B2,'Нормализованная таблица'!$B$1:$K$1)+1,,,"Нормализованная таблица")),INDIRECT(ADDRESS(2,MATCH(C2,'Нормализованная таблица'!$B$1:$K$1)+1,,,"Нормализованная таблица")):INDIRECT(ADDRESS(31,MATCH(C2,'Нормализованная таблица'!$B$1:$K$1)+1,,,"Нормализованная таблица")),INDIRECT(ADDRESS(2,MATCH(D2,'Нормализованная таблица'!$B$1:$K$1)+1,,,"Нормализованная таблица")):INDIRECT(ADDRESS(31,MATCH(D2,'Нормализованная таблица'!$B$1:$K$1)+1,,,"Нормализованная таблица")),INDIRECT(ADDRESS(2,MATCH(E2,'Нормализованная таблица'!$B$1:$K$1)+1,,,"Нормализованная таблица")):INDIRECT(ADDRESS(31,MATCH(E2,'Нормализованная таблица'!$B$1:$K$1)+1,,,"Нормализованная таблица")),INDIRECT(ADDRESS(2,MATCH(A2,'Нормализованная таблица'!$B$1:$K$1)+1,,,"Нормализованная таблица")):INDIRECT(ADDRESS(31,MATCH(A2,'Нормализованная таблица'!$B$1:$K$1)+1,,,"Нормализованная таблица")))</f>
        <v>#N/A</v>
      </c>
    </row>
    <row r="3" spans="1:6" hidden="1" x14ac:dyDescent="0.3">
      <c r="A3" t="str">
        <f ca="1">IF(INDIRECT(ADDRESS(Таблицы!$Z4-1,5,,,"Трёхпредметные наборы"))&gt;=Параметры!$A$2,Таблицы!U4,"")</f>
        <v/>
      </c>
      <c r="B3" t="str">
        <f ca="1">IF(INDIRECT(ADDRESS(Таблицы!$Z4-1,5,,,"Трёхпредметные наборы"))&gt;=Параметры!$A$2,Таблицы!V4,"")</f>
        <v/>
      </c>
      <c r="C3" t="str">
        <f ca="1">IF(INDIRECT(ADDRESS(Таблицы!$Z4-1,5,,,"Трёхпредметные наборы"))&gt;=Параметры!$A$2,Таблицы!W4,"")</f>
        <v/>
      </c>
      <c r="D3" t="str">
        <f ca="1">IF(INDIRECT(ADDRESS(Таблицы!$Z4-1,5,,,"Трёхпредметные наборы"))&gt;=Параметры!$A$2,Таблицы!X4,"")</f>
        <v/>
      </c>
      <c r="E3" t="str">
        <f ca="1">IF(INDIRECT(ADDRESS(MATCH(Таблицы!Y4,'Однопредметные наборы'!$A$2:$A$11)+1,2,,,"Однопредметные наборы"))&gt;=Параметры!$A$2,Таблицы!Y4,"")</f>
        <v>Контрактубекс</v>
      </c>
      <c r="F3" s="5" t="e">
        <f ca="1">SUMPRODUCT(INDIRECT(ADDRESS(2,MATCH(B3,'Нормализованная таблица'!$B$1:$K$1)+1,,,"Нормализованная таблица")):INDIRECT(ADDRESS(31,MATCH(B3,'Нормализованная таблица'!$B$1:$K$1)+1,,,"Нормализованная таблица")),INDIRECT(ADDRESS(2,MATCH(C3,'Нормализованная таблица'!$B$1:$K$1)+1,,,"Нормализованная таблица")):INDIRECT(ADDRESS(31,MATCH(C3,'Нормализованная таблица'!$B$1:$K$1)+1,,,"Нормализованная таблица")),INDIRECT(ADDRESS(2,MATCH(D3,'Нормализованная таблица'!$B$1:$K$1)+1,,,"Нормализованная таблица")):INDIRECT(ADDRESS(31,MATCH(D3,'Нормализованная таблица'!$B$1:$K$1)+1,,,"Нормализованная таблица")),INDIRECT(ADDRESS(2,MATCH(E3,'Нормализованная таблица'!$B$1:$K$1)+1,,,"Нормализованная таблица")):INDIRECT(ADDRESS(31,MATCH(E3,'Нормализованная таблица'!$B$1:$K$1)+1,,,"Нормализованная таблица")),INDIRECT(ADDRESS(2,MATCH(A3,'Нормализованная таблица'!$B$1:$K$1)+1,,,"Нормализованная таблица")):INDIRECT(ADDRESS(31,MATCH(A3,'Нормализованная таблица'!$B$1:$K$1)+1,,,"Нормализованная таблица")))</f>
        <v>#N/A</v>
      </c>
    </row>
    <row r="4" spans="1:6" hidden="1" x14ac:dyDescent="0.3">
      <c r="A4" t="str">
        <f ca="1">IF(INDIRECT(ADDRESS(Таблицы!$Z5-1,5,,,"Трёхпредметные наборы"))&gt;=Параметры!$A$2,Таблицы!U5,"")</f>
        <v/>
      </c>
      <c r="B4" t="str">
        <f ca="1">IF(INDIRECT(ADDRESS(Таблицы!$Z5-1,5,,,"Трёхпредметные наборы"))&gt;=Параметры!$A$2,Таблицы!V5,"")</f>
        <v/>
      </c>
      <c r="C4" t="str">
        <f ca="1">IF(INDIRECT(ADDRESS(Таблицы!$Z5-1,5,,,"Трёхпредметные наборы"))&gt;=Параметры!$A$2,Таблицы!W5,"")</f>
        <v/>
      </c>
      <c r="D4" t="str">
        <f ca="1">IF(INDIRECT(ADDRESS(Таблицы!$Z5-1,5,,,"Трёхпредметные наборы"))&gt;=Параметры!$A$2,Таблицы!X5,"")</f>
        <v/>
      </c>
      <c r="E4" t="str">
        <f ca="1">IF(INDIRECT(ADDRESS(MATCH(Таблицы!Y5,'Однопредметные наборы'!$A$2:$A$11)+1,2,,,"Однопредметные наборы"))&gt;=Параметры!$A$2,Таблицы!Y5,"")</f>
        <v>Корвалол</v>
      </c>
      <c r="F4" s="5" t="e">
        <f ca="1">SUMPRODUCT(INDIRECT(ADDRESS(2,MATCH(B4,'Нормализованная таблица'!$B$1:$K$1)+1,,,"Нормализованная таблица")):INDIRECT(ADDRESS(31,MATCH(B4,'Нормализованная таблица'!$B$1:$K$1)+1,,,"Нормализованная таблица")),INDIRECT(ADDRESS(2,MATCH(C4,'Нормализованная таблица'!$B$1:$K$1)+1,,,"Нормализованная таблица")):INDIRECT(ADDRESS(31,MATCH(C4,'Нормализованная таблица'!$B$1:$K$1)+1,,,"Нормализованная таблица")),INDIRECT(ADDRESS(2,MATCH(D4,'Нормализованная таблица'!$B$1:$K$1)+1,,,"Нормализованная таблица")):INDIRECT(ADDRESS(31,MATCH(D4,'Нормализованная таблица'!$B$1:$K$1)+1,,,"Нормализованная таблица")),INDIRECT(ADDRESS(2,MATCH(E4,'Нормализованная таблица'!$B$1:$K$1)+1,,,"Нормализованная таблица")):INDIRECT(ADDRESS(31,MATCH(E4,'Нормализованная таблица'!$B$1:$K$1)+1,,,"Нормализованная таблица")),INDIRECT(ADDRESS(2,MATCH(A4,'Нормализованная таблица'!$B$1:$K$1)+1,,,"Нормализованная таблица")):INDIRECT(ADDRESS(31,MATCH(A4,'Нормализованная таблица'!$B$1:$K$1)+1,,,"Нормализованная таблица")))</f>
        <v>#N/A</v>
      </c>
    </row>
    <row r="5" spans="1:6" hidden="1" x14ac:dyDescent="0.3">
      <c r="A5" t="str">
        <f ca="1">IF(INDIRECT(ADDRESS(Таблицы!$Z6-1,5,,,"Трёхпредметные наборы"))&gt;=Параметры!$A$2,Таблицы!U6,"")</f>
        <v/>
      </c>
      <c r="B5" t="str">
        <f ca="1">IF(INDIRECT(ADDRESS(Таблицы!$Z6-1,5,,,"Трёхпредметные наборы"))&gt;=Параметры!$A$2,Таблицы!V6,"")</f>
        <v/>
      </c>
      <c r="C5" t="str">
        <f ca="1">IF(INDIRECT(ADDRESS(Таблицы!$Z6-1,5,,,"Трёхпредметные наборы"))&gt;=Параметры!$A$2,Таблицы!W6,"")</f>
        <v/>
      </c>
      <c r="D5" t="str">
        <f ca="1">IF(INDIRECT(ADDRESS(Таблицы!$Z6-1,5,,,"Трёхпредметные наборы"))&gt;=Параметры!$A$2,Таблицы!X6,"")</f>
        <v/>
      </c>
      <c r="E5" t="str">
        <f ca="1">IF(INDIRECT(ADDRESS(MATCH(Таблицы!Y6,'Однопредметные наборы'!$A$2:$A$11)+1,2,,,"Однопредметные наборы"))&gt;=Параметры!$A$2,Таблицы!Y6,"")</f>
        <v/>
      </c>
      <c r="F5" s="5" t="e">
        <f ca="1">SUMPRODUCT(INDIRECT(ADDRESS(2,MATCH(B5,'Нормализованная таблица'!$B$1:$K$1)+1,,,"Нормализованная таблица")):INDIRECT(ADDRESS(31,MATCH(B5,'Нормализованная таблица'!$B$1:$K$1)+1,,,"Нормализованная таблица")),INDIRECT(ADDRESS(2,MATCH(C5,'Нормализованная таблица'!$B$1:$K$1)+1,,,"Нормализованная таблица")):INDIRECT(ADDRESS(31,MATCH(C5,'Нормализованная таблица'!$B$1:$K$1)+1,,,"Нормализованная таблица")),INDIRECT(ADDRESS(2,MATCH(D5,'Нормализованная таблица'!$B$1:$K$1)+1,,,"Нормализованная таблица")):INDIRECT(ADDRESS(31,MATCH(D5,'Нормализованная таблица'!$B$1:$K$1)+1,,,"Нормализованная таблица")),INDIRECT(ADDRESS(2,MATCH(E5,'Нормализованная таблица'!$B$1:$K$1)+1,,,"Нормализованная таблица")):INDIRECT(ADDRESS(31,MATCH(E5,'Нормализованная таблица'!$B$1:$K$1)+1,,,"Нормализованная таблица")),INDIRECT(ADDRESS(2,MATCH(A5,'Нормализованная таблица'!$B$1:$K$1)+1,,,"Нормализованная таблица")):INDIRECT(ADDRESS(31,MATCH(A5,'Нормализованная таблица'!$B$1:$K$1)+1,,,"Нормализованная таблица")))</f>
        <v>#N/A</v>
      </c>
    </row>
    <row r="6" spans="1:6" hidden="1" x14ac:dyDescent="0.3">
      <c r="A6" t="str">
        <f ca="1">IF(INDIRECT(ADDRESS(Таблицы!$Z7-1,5,,,"Трёхпредметные наборы"))&gt;=Параметры!$A$2,Таблицы!U7,"")</f>
        <v/>
      </c>
      <c r="B6" t="str">
        <f ca="1">IF(INDIRECT(ADDRESS(Таблицы!$Z7-1,5,,,"Трёхпредметные наборы"))&gt;=Параметры!$A$2,Таблицы!V7,"")</f>
        <v/>
      </c>
      <c r="C6" t="str">
        <f ca="1">IF(INDIRECT(ADDRESS(Таблицы!$Z7-1,5,,,"Трёхпредметные наборы"))&gt;=Параметры!$A$2,Таблицы!W7,"")</f>
        <v/>
      </c>
      <c r="D6" t="str">
        <f ca="1">IF(INDIRECT(ADDRESS(Таблицы!$Z7-1,5,,,"Трёхпредметные наборы"))&gt;=Параметры!$A$2,Таблицы!X7,"")</f>
        <v/>
      </c>
      <c r="E6" t="str">
        <f ca="1">IF(INDIRECT(ADDRESS(MATCH(Таблицы!Y7,'Однопредметные наборы'!$A$2:$A$11)+1,2,,,"Однопредметные наборы"))&gt;=Параметры!$A$2,Таблицы!Y7,"")</f>
        <v/>
      </c>
      <c r="F6" s="5" t="e">
        <f ca="1">SUMPRODUCT(INDIRECT(ADDRESS(2,MATCH(B6,'Нормализованная таблица'!$B$1:$K$1)+1,,,"Нормализованная таблица")):INDIRECT(ADDRESS(31,MATCH(B6,'Нормализованная таблица'!$B$1:$K$1)+1,,,"Нормализованная таблица")),INDIRECT(ADDRESS(2,MATCH(C6,'Нормализованная таблица'!$B$1:$K$1)+1,,,"Нормализованная таблица")):INDIRECT(ADDRESS(31,MATCH(C6,'Нормализованная таблица'!$B$1:$K$1)+1,,,"Нормализованная таблица")),INDIRECT(ADDRESS(2,MATCH(D6,'Нормализованная таблица'!$B$1:$K$1)+1,,,"Нормализованная таблица")):INDIRECT(ADDRESS(31,MATCH(D6,'Нормализованная таблица'!$B$1:$K$1)+1,,,"Нормализованная таблица")),INDIRECT(ADDRESS(2,MATCH(E6,'Нормализованная таблица'!$B$1:$K$1)+1,,,"Нормализованная таблица")):INDIRECT(ADDRESS(31,MATCH(E6,'Нормализованная таблица'!$B$1:$K$1)+1,,,"Нормализованная таблица")),INDIRECT(ADDRESS(2,MATCH(A6,'Нормализованная таблица'!$B$1:$K$1)+1,,,"Нормализованная таблица")):INDIRECT(ADDRESS(31,MATCH(A6,'Нормализованная таблица'!$B$1:$K$1)+1,,,"Нормализованная таблица")))</f>
        <v>#N/A</v>
      </c>
    </row>
    <row r="7" spans="1:6" x14ac:dyDescent="0.3">
      <c r="A7" t="str">
        <f ca="1">IF(INDIRECT(ADDRESS(Таблицы!$Z8-1,4,,,"Трёхпредметные наборы"))&gt;=Параметры!$A$2,Таблицы!U8,"")</f>
        <v>Анальгин</v>
      </c>
      <c r="B7" t="str">
        <f ca="1">IF(INDIRECT(ADDRESS(Таблицы!$Z8-1,4,,,"Трёхпредметные наборы"))&gt;=Параметры!$A$2,Таблицы!V8,"")</f>
        <v>Баралгин</v>
      </c>
      <c r="C7" t="str">
        <f ca="1">IF(INDIRECT(ADDRESS(Таблицы!$Z8-1,4,,,"Трёхпредметные наборы"))&gt;=Параметры!$A$2,Таблицы!W8,"")</f>
        <v>Валидол</v>
      </c>
      <c r="D7" t="str">
        <f ca="1">IF(INDIRECT(ADDRESS(Таблицы!$Z8-1,4,,,"Трёхпредметные наборы"))&gt;=Параметры!$A$2,Таблицы!X8,"")</f>
        <v>Влажные салфетки</v>
      </c>
      <c r="E7" t="str">
        <f ca="1">IF(INDIRECT(ADDRESS(MATCH(Таблицы!Y8,'Однопредметные наборы'!$A$2:$A$11)+1,2,,,"Однопредметные наборы"))&gt;=Параметры!$A$2,Таблицы!Y8,"")</f>
        <v>Терафлю</v>
      </c>
      <c r="F7" s="5">
        <f ca="1">SUMPRODUCT(INDIRECT(ADDRESS(2,MATCH(B7,'Нормализованная таблица'!$B$1:$K$1)+1,,,"Нормализованная таблица")):INDIRECT(ADDRESS(31,MATCH(B7,'Нормализованная таблица'!$B$1:$K$1)+1,,,"Нормализованная таблица")),INDIRECT(ADDRESS(2,MATCH(C7,'Нормализованная таблица'!$B$1:$K$1)+1,,,"Нормализованная таблица")):INDIRECT(ADDRESS(31,MATCH(C7,'Нормализованная таблица'!$B$1:$K$1)+1,,,"Нормализованная таблица")),INDIRECT(ADDRESS(2,MATCH(D7,'Нормализованная таблица'!$B$1:$K$1)+1,,,"Нормализованная таблица")):INDIRECT(ADDRESS(31,MATCH(D7,'Нормализованная таблица'!$B$1:$K$1)+1,,,"Нормализованная таблица")),INDIRECT(ADDRESS(2,MATCH(E7,'Нормализованная таблица'!$B$1:$K$1)+1,,,"Нормализованная таблица")):INDIRECT(ADDRESS(31,MATCH(E7,'Нормализованная таблица'!$B$1:$K$1)+1,,,"Нормализованная таблица")),INDIRECT(ADDRESS(2,MATCH(A7,'Нормализованная таблица'!$B$1:$K$1)+1,,,"Нормализованная таблица")):INDIRECT(ADDRESS(31,MATCH(A7,'Нормализованная таблица'!$B$1:$K$1)+1,,,"Нормализованная таблица")))</f>
        <v>2</v>
      </c>
    </row>
    <row r="8" spans="1:6" hidden="1" x14ac:dyDescent="0.3">
      <c r="A8" t="str">
        <f ca="1">IF(INDIRECT(ADDRESS(Таблицы!$Z9-1,5,,,"Трёхпредметные наборы"))&gt;=Параметры!$A$2,Таблицы!U9,"")</f>
        <v/>
      </c>
      <c r="B8" t="str">
        <f ca="1">IF(INDIRECT(ADDRESS(Таблицы!$Z9-1,5,,,"Трёхпредметные наборы"))&gt;=Параметры!$A$2,Таблицы!V9,"")</f>
        <v/>
      </c>
      <c r="C8" t="str">
        <f ca="1">IF(INDIRECT(ADDRESS(Таблицы!$Z9-1,5,,,"Трёхпредметные наборы"))&gt;=Параметры!$A$2,Таблицы!W9,"")</f>
        <v/>
      </c>
      <c r="D8" t="str">
        <f ca="1">IF(INDIRECT(ADDRESS(Таблицы!$Z9-1,5,,,"Трёхпредметные наборы"))&gt;=Параметры!$A$2,Таблицы!X9,"")</f>
        <v/>
      </c>
      <c r="E8" t="str">
        <f ca="1">IF(INDIRECT(ADDRESS(MATCH(Таблицы!Y9,'Однопредметные наборы'!$A$2:$A$11)+1,2,,,"Однопредметные наборы"))&gt;=Параметры!$A$2,Таблицы!Y9,"")</f>
        <v>Контрактубекс</v>
      </c>
      <c r="F8" s="5" t="e">
        <f ca="1">SUMPRODUCT(INDIRECT(ADDRESS(2,MATCH(B8,'Нормализованная таблица'!$B$1:$K$1)+1,,,"Нормализованная таблица")):INDIRECT(ADDRESS(31,MATCH(B8,'Нормализованная таблица'!$B$1:$K$1)+1,,,"Нормализованная таблица")),INDIRECT(ADDRESS(2,MATCH(C8,'Нормализованная таблица'!$B$1:$K$1)+1,,,"Нормализованная таблица")):INDIRECT(ADDRESS(31,MATCH(C8,'Нормализованная таблица'!$B$1:$K$1)+1,,,"Нормализованная таблица")),INDIRECT(ADDRESS(2,MATCH(D8,'Нормализованная таблица'!$B$1:$K$1)+1,,,"Нормализованная таблица")):INDIRECT(ADDRESS(31,MATCH(D8,'Нормализованная таблица'!$B$1:$K$1)+1,,,"Нормализованная таблица")),INDIRECT(ADDRESS(2,MATCH(E8,'Нормализованная таблица'!$B$1:$K$1)+1,,,"Нормализованная таблица")):INDIRECT(ADDRESS(31,MATCH(E8,'Нормализованная таблица'!$B$1:$K$1)+1,,,"Нормализованная таблица")),INDIRECT(ADDRESS(2,MATCH(A8,'Нормализованная таблица'!$B$1:$K$1)+1,,,"Нормализованная таблица")):INDIRECT(ADDRESS(31,MATCH(A8,'Нормализованная таблица'!$B$1:$K$1)+1,,,"Нормализованная таблица")))</f>
        <v>#N/A</v>
      </c>
    </row>
    <row r="9" spans="1:6" hidden="1" x14ac:dyDescent="0.3">
      <c r="A9" t="str">
        <f ca="1">IF(INDIRECT(ADDRESS(Таблицы!$Z10-1,5,,,"Трёхпредметные наборы"))&gt;=Параметры!$A$2,Таблицы!U10,"")</f>
        <v/>
      </c>
      <c r="B9" t="str">
        <f ca="1">IF(INDIRECT(ADDRESS(Таблицы!$Z10-1,5,,,"Трёхпредметные наборы"))&gt;=Параметры!$A$2,Таблицы!V10,"")</f>
        <v/>
      </c>
      <c r="C9" t="str">
        <f ca="1">IF(INDIRECT(ADDRESS(Таблицы!$Z10-1,5,,,"Трёхпредметные наборы"))&gt;=Параметры!$A$2,Таблицы!W10,"")</f>
        <v/>
      </c>
      <c r="D9" t="str">
        <f ca="1">IF(INDIRECT(ADDRESS(Таблицы!$Z10-1,5,,,"Трёхпредметные наборы"))&gt;=Параметры!$A$2,Таблицы!X10,"")</f>
        <v/>
      </c>
      <c r="E9" t="str">
        <f ca="1">IF(INDIRECT(ADDRESS(MATCH(Таблицы!Y10,'Однопредметные наборы'!$A$2:$A$11)+1,2,,,"Однопредметные наборы"))&gt;=Параметры!$A$2,Таблицы!Y10,"")</f>
        <v>Корвалол</v>
      </c>
      <c r="F9" s="5" t="e">
        <f ca="1">SUMPRODUCT(INDIRECT(ADDRESS(2,MATCH(B9,'Нормализованная таблица'!$B$1:$K$1)+1,,,"Нормализованная таблица")):INDIRECT(ADDRESS(31,MATCH(B9,'Нормализованная таблица'!$B$1:$K$1)+1,,,"Нормализованная таблица")),INDIRECT(ADDRESS(2,MATCH(C9,'Нормализованная таблица'!$B$1:$K$1)+1,,,"Нормализованная таблица")):INDIRECT(ADDRESS(31,MATCH(C9,'Нормализованная таблица'!$B$1:$K$1)+1,,,"Нормализованная таблица")),INDIRECT(ADDRESS(2,MATCH(D9,'Нормализованная таблица'!$B$1:$K$1)+1,,,"Нормализованная таблица")):INDIRECT(ADDRESS(31,MATCH(D9,'Нормализованная таблица'!$B$1:$K$1)+1,,,"Нормализованная таблица")),INDIRECT(ADDRESS(2,MATCH(E9,'Нормализованная таблица'!$B$1:$K$1)+1,,,"Нормализованная таблица")):INDIRECT(ADDRESS(31,MATCH(E9,'Нормализованная таблица'!$B$1:$K$1)+1,,,"Нормализованная таблица")),INDIRECT(ADDRESS(2,MATCH(A9,'Нормализованная таблица'!$B$1:$K$1)+1,,,"Нормализованная таблица")):INDIRECT(ADDRESS(31,MATCH(A9,'Нормализованная таблица'!$B$1:$K$1)+1,,,"Нормализованная таблица")))</f>
        <v>#N/A</v>
      </c>
    </row>
    <row r="10" spans="1:6" hidden="1" x14ac:dyDescent="0.3">
      <c r="A10" t="str">
        <f ca="1">IF(INDIRECT(ADDRESS(Таблицы!$Z11-1,5,,,"Трёхпредметные наборы"))&gt;=Параметры!$A$2,Таблицы!U11,"")</f>
        <v/>
      </c>
      <c r="B10" t="str">
        <f ca="1">IF(INDIRECT(ADDRESS(Таблицы!$Z11-1,5,,,"Трёхпредметные наборы"))&gt;=Параметры!$A$2,Таблицы!V11,"")</f>
        <v/>
      </c>
      <c r="C10" t="str">
        <f ca="1">IF(INDIRECT(ADDRESS(Таблицы!$Z11-1,5,,,"Трёхпредметные наборы"))&gt;=Параметры!$A$2,Таблицы!W11,"")</f>
        <v/>
      </c>
      <c r="D10" t="str">
        <f ca="1">IF(INDIRECT(ADDRESS(Таблицы!$Z11-1,5,,,"Трёхпредметные наборы"))&gt;=Параметры!$A$2,Таблицы!X11,"")</f>
        <v/>
      </c>
      <c r="E10" t="str">
        <f ca="1">IF(INDIRECT(ADDRESS(MATCH(Таблицы!Y11,'Однопредметные наборы'!$A$2:$A$11)+1,2,,,"Однопредметные наборы"))&gt;=Параметры!$A$2,Таблицы!Y11,"")</f>
        <v/>
      </c>
      <c r="F10" s="5" t="e">
        <f ca="1">SUMPRODUCT(INDIRECT(ADDRESS(2,MATCH(B10,'Нормализованная таблица'!$B$1:$K$1)+1,,,"Нормализованная таблица")):INDIRECT(ADDRESS(31,MATCH(B10,'Нормализованная таблица'!$B$1:$K$1)+1,,,"Нормализованная таблица")),INDIRECT(ADDRESS(2,MATCH(C10,'Нормализованная таблица'!$B$1:$K$1)+1,,,"Нормализованная таблица")):INDIRECT(ADDRESS(31,MATCH(C10,'Нормализованная таблица'!$B$1:$K$1)+1,,,"Нормализованная таблица")),INDIRECT(ADDRESS(2,MATCH(D10,'Нормализованная таблица'!$B$1:$K$1)+1,,,"Нормализованная таблица")):INDIRECT(ADDRESS(31,MATCH(D10,'Нормализованная таблица'!$B$1:$K$1)+1,,,"Нормализованная таблица")),INDIRECT(ADDRESS(2,MATCH(E10,'Нормализованная таблица'!$B$1:$K$1)+1,,,"Нормализованная таблица")):INDIRECT(ADDRESS(31,MATCH(E10,'Нормализованная таблица'!$B$1:$K$1)+1,,,"Нормализованная таблица")),INDIRECT(ADDRESS(2,MATCH(A10,'Нормализованная таблица'!$B$1:$K$1)+1,,,"Нормализованная таблица")):INDIRECT(ADDRESS(31,MATCH(A10,'Нормализованная таблица'!$B$1:$K$1)+1,,,"Нормализованная таблица")))</f>
        <v>#N/A</v>
      </c>
    </row>
    <row r="11" spans="1:6" hidden="1" x14ac:dyDescent="0.3">
      <c r="A11" t="str">
        <f ca="1">IF(INDIRECT(ADDRESS(Таблицы!$Z12-1,5,,,"Трёхпредметные наборы"))&gt;=Параметры!$A$2,Таблицы!U12,"")</f>
        <v/>
      </c>
      <c r="B11" t="str">
        <f ca="1">IF(INDIRECT(ADDRESS(Таблицы!$Z12-1,5,,,"Трёхпредметные наборы"))&gt;=Параметры!$A$2,Таблицы!V12,"")</f>
        <v/>
      </c>
      <c r="C11" t="str">
        <f ca="1">IF(INDIRECT(ADDRESS(Таблицы!$Z12-1,5,,,"Трёхпредметные наборы"))&gt;=Параметры!$A$2,Таблицы!W12,"")</f>
        <v/>
      </c>
      <c r="D11" t="str">
        <f ca="1">IF(INDIRECT(ADDRESS(Таблицы!$Z12-1,5,,,"Трёхпредметные наборы"))&gt;=Параметры!$A$2,Таблицы!X12,"")</f>
        <v/>
      </c>
      <c r="E11" t="str">
        <f ca="1">IF(INDIRECT(ADDRESS(MATCH(Таблицы!Y12,'Однопредметные наборы'!$A$2:$A$11)+1,2,,,"Однопредметные наборы"))&gt;=Параметры!$A$2,Таблицы!Y12,"")</f>
        <v/>
      </c>
      <c r="F11" s="5" t="e">
        <f ca="1">SUMPRODUCT(INDIRECT(ADDRESS(2,MATCH(B11,'Нормализованная таблица'!$B$1:$K$1)+1,,,"Нормализованная таблица")):INDIRECT(ADDRESS(31,MATCH(B11,'Нормализованная таблица'!$B$1:$K$1)+1,,,"Нормализованная таблица")),INDIRECT(ADDRESS(2,MATCH(C11,'Нормализованная таблица'!$B$1:$K$1)+1,,,"Нормализованная таблица")):INDIRECT(ADDRESS(31,MATCH(C11,'Нормализованная таблица'!$B$1:$K$1)+1,,,"Нормализованная таблица")),INDIRECT(ADDRESS(2,MATCH(D11,'Нормализованная таблица'!$B$1:$K$1)+1,,,"Нормализованная таблица")):INDIRECT(ADDRESS(31,MATCH(D11,'Нормализованная таблица'!$B$1:$K$1)+1,,,"Нормализованная таблица")),INDIRECT(ADDRESS(2,MATCH(E11,'Нормализованная таблица'!$B$1:$K$1)+1,,,"Нормализованная таблица")):INDIRECT(ADDRESS(31,MATCH(E11,'Нормализованная таблица'!$B$1:$K$1)+1,,,"Нормализованная таблица")),INDIRECT(ADDRESS(2,MATCH(A11,'Нормализованная таблица'!$B$1:$K$1)+1,,,"Нормализованная таблица")):INDIRECT(ADDRESS(31,MATCH(A11,'Нормализованная таблица'!$B$1:$K$1)+1,,,"Нормализованная таблица")))</f>
        <v>#N/A</v>
      </c>
    </row>
    <row r="12" spans="1:6" x14ac:dyDescent="0.3">
      <c r="A12" t="str">
        <f ca="1">IF(INDIRECT(ADDRESS(Таблицы!$Z13-1,4,,,"Трёхпредметные наборы"))&gt;=Параметры!$A$2,Таблицы!U13,"")</f>
        <v>Анальгин</v>
      </c>
      <c r="B12" t="str">
        <f ca="1">IF(INDIRECT(ADDRESS(Таблицы!$Z13-1,4,,,"Трёхпредметные наборы"))&gt;=Параметры!$A$2,Таблицы!V13,"")</f>
        <v>Баралгин</v>
      </c>
      <c r="C12" t="str">
        <f ca="1">IF(INDIRECT(ADDRESS(Таблицы!$Z13-1,4,,,"Трёхпредметные наборы"))&gt;=Параметры!$A$2,Таблицы!W13,"")</f>
        <v>Валидол</v>
      </c>
      <c r="D12" t="str">
        <f ca="1">IF(INDIRECT(ADDRESS(Таблицы!$Z13-1,4,,,"Трёхпредметные наборы"))&gt;=Параметры!$A$2,Таблицы!X13,"")</f>
        <v>Долгит</v>
      </c>
      <c r="E12" t="str">
        <f ca="1">IF(INDIRECT(ADDRESS(MATCH(Таблицы!Y13,'Однопредметные наборы'!$A$2:$A$11)+1,2,,,"Однопредметные наборы"))&gt;=Параметры!$A$2,Таблицы!Y13,"")</f>
        <v>Терафлю</v>
      </c>
      <c r="F12" s="5">
        <f ca="1">SUMPRODUCT(INDIRECT(ADDRESS(2,MATCH(B12,'Нормализованная таблица'!$B$1:$K$1)+1,,,"Нормализованная таблица")):INDIRECT(ADDRESS(31,MATCH(B12,'Нормализованная таблица'!$B$1:$K$1)+1,,,"Нормализованная таблица")),INDIRECT(ADDRESS(2,MATCH(C12,'Нормализованная таблица'!$B$1:$K$1)+1,,,"Нормализованная таблица")):INDIRECT(ADDRESS(31,MATCH(C12,'Нормализованная таблица'!$B$1:$K$1)+1,,,"Нормализованная таблица")),INDIRECT(ADDRESS(2,MATCH(D12,'Нормализованная таблица'!$B$1:$K$1)+1,,,"Нормализованная таблица")):INDIRECT(ADDRESS(31,MATCH(D12,'Нормализованная таблица'!$B$1:$K$1)+1,,,"Нормализованная таблица")),INDIRECT(ADDRESS(2,MATCH(E12,'Нормализованная таблица'!$B$1:$K$1)+1,,,"Нормализованная таблица")):INDIRECT(ADDRESS(31,MATCH(E12,'Нормализованная таблица'!$B$1:$K$1)+1,,,"Нормализованная таблица")),INDIRECT(ADDRESS(2,MATCH(A12,'Нормализованная таблица'!$B$1:$K$1)+1,,,"Нормализованная таблица")):INDIRECT(ADDRESS(31,MATCH(A12,'Нормализованная таблица'!$B$1:$K$1)+1,,,"Нормализованная таблица")))</f>
        <v>1</v>
      </c>
    </row>
    <row r="13" spans="1:6" hidden="1" x14ac:dyDescent="0.3">
      <c r="A13" t="str">
        <f ca="1">IF(INDIRECT(ADDRESS(Таблицы!$Z14-1,4,,,"Трёхпредметные наборы"))&gt;=Параметры!$A$2,Таблицы!U14,"")</f>
        <v/>
      </c>
      <c r="B13" t="str">
        <f ca="1">IF(INDIRECT(ADDRESS(Таблицы!$Z14-1,4,,,"Трёхпредметные наборы"))&gt;=Параметры!$A$2,Таблицы!V14,"")</f>
        <v/>
      </c>
      <c r="C13" t="str">
        <f ca="1">IF(INDIRECT(ADDRESS(Таблицы!$Z14-1,4,,,"Трёхпредметные наборы"))&gt;=Параметры!$A$2,Таблицы!W14,"")</f>
        <v/>
      </c>
      <c r="D13" t="str">
        <f ca="1">IF(INDIRECT(ADDRESS(Таблицы!$Z14-1,4,,,"Трёхпредметные наборы"))&gt;=Параметры!$A$2,Таблицы!X14,"")</f>
        <v/>
      </c>
      <c r="E13" t="str">
        <f ca="1">IF(INDIRECT(ADDRESS(MATCH(Таблицы!Y14,'Однопредметные наборы'!$A$2:$A$11)+1,2,,,"Однопредметные наборы"))&gt;=Параметры!$A$2,Таблицы!Y14,"")</f>
        <v>Корвалол</v>
      </c>
      <c r="F13" s="5" t="e">
        <f ca="1">SUMPRODUCT(INDIRECT(ADDRESS(2,MATCH(B13,'Нормализованная таблица'!$B$1:$K$1)+1,,,"Нормализованная таблица")):INDIRECT(ADDRESS(31,MATCH(B13,'Нормализованная таблица'!$B$1:$K$1)+1,,,"Нормализованная таблица")),INDIRECT(ADDRESS(2,MATCH(C13,'Нормализованная таблица'!$B$1:$K$1)+1,,,"Нормализованная таблица")):INDIRECT(ADDRESS(31,MATCH(C13,'Нормализованная таблица'!$B$1:$K$1)+1,,,"Нормализованная таблица")),INDIRECT(ADDRESS(2,MATCH(D13,'Нормализованная таблица'!$B$1:$K$1)+1,,,"Нормализованная таблица")):INDIRECT(ADDRESS(31,MATCH(D13,'Нормализованная таблица'!$B$1:$K$1)+1,,,"Нормализованная таблица")),INDIRECT(ADDRESS(2,MATCH(E13,'Нормализованная таблица'!$B$1:$K$1)+1,,,"Нормализованная таблица")):INDIRECT(ADDRESS(31,MATCH(E13,'Нормализованная таблица'!$B$1:$K$1)+1,,,"Нормализованная таблица")),INDIRECT(ADDRESS(2,MATCH(A13,'Нормализованная таблица'!$B$1:$K$1)+1,,,"Нормализованная таблица")):INDIRECT(ADDRESS(31,MATCH(A13,'Нормализованная таблица'!$B$1:$K$1)+1,,,"Нормализованная таблица")))</f>
        <v>#N/A</v>
      </c>
    </row>
    <row r="14" spans="1:6" hidden="1" x14ac:dyDescent="0.3">
      <c r="A14" t="str">
        <f ca="1">IF(INDIRECT(ADDRESS(Таблицы!$Z15-1,4,,,"Трёхпредметные наборы"))&gt;=Параметры!$A$2,Таблицы!U15,"")</f>
        <v/>
      </c>
      <c r="B14" t="str">
        <f ca="1">IF(INDIRECT(ADDRESS(Таблицы!$Z15-1,4,,,"Трёхпредметные наборы"))&gt;=Параметры!$A$2,Таблицы!V15,"")</f>
        <v/>
      </c>
      <c r="C14" t="str">
        <f ca="1">IF(INDIRECT(ADDRESS(Таблицы!$Z15-1,4,,,"Трёхпредметные наборы"))&gt;=Параметры!$A$2,Таблицы!W15,"")</f>
        <v/>
      </c>
      <c r="D14" t="str">
        <f ca="1">IF(INDIRECT(ADDRESS(Таблицы!$Z15-1,4,,,"Трёхпредметные наборы"))&gt;=Параметры!$A$2,Таблицы!X15,"")</f>
        <v/>
      </c>
      <c r="E14" t="str">
        <f ca="1">IF(INDIRECT(ADDRESS(MATCH(Таблицы!Y15,'Однопредметные наборы'!$A$2:$A$11)+1,2,,,"Однопредметные наборы"))&gt;=Параметры!$A$2,Таблицы!Y15,"")</f>
        <v/>
      </c>
      <c r="F14" s="5" t="e">
        <f ca="1">SUMPRODUCT(INDIRECT(ADDRESS(2,MATCH(B14,'Нормализованная таблица'!$B$1:$K$1)+1,,,"Нормализованная таблица")):INDIRECT(ADDRESS(31,MATCH(B14,'Нормализованная таблица'!$B$1:$K$1)+1,,,"Нормализованная таблица")),INDIRECT(ADDRESS(2,MATCH(C14,'Нормализованная таблица'!$B$1:$K$1)+1,,,"Нормализованная таблица")):INDIRECT(ADDRESS(31,MATCH(C14,'Нормализованная таблица'!$B$1:$K$1)+1,,,"Нормализованная таблица")),INDIRECT(ADDRESS(2,MATCH(D14,'Нормализованная таблица'!$B$1:$K$1)+1,,,"Нормализованная таблица")):INDIRECT(ADDRESS(31,MATCH(D14,'Нормализованная таблица'!$B$1:$K$1)+1,,,"Нормализованная таблица")),INDIRECT(ADDRESS(2,MATCH(E14,'Нормализованная таблица'!$B$1:$K$1)+1,,,"Нормализованная таблица")):INDIRECT(ADDRESS(31,MATCH(E14,'Нормализованная таблица'!$B$1:$K$1)+1,,,"Нормализованная таблица")),INDIRECT(ADDRESS(2,MATCH(A14,'Нормализованная таблица'!$B$1:$K$1)+1,,,"Нормализованная таблица")):INDIRECT(ADDRESS(31,MATCH(A14,'Нормализованная таблица'!$B$1:$K$1)+1,,,"Нормализованная таблица")))</f>
        <v>#N/A</v>
      </c>
    </row>
    <row r="15" spans="1:6" hidden="1" x14ac:dyDescent="0.3">
      <c r="A15" t="str">
        <f ca="1">IF(INDIRECT(ADDRESS(Таблицы!$Z16-1,4,,,"Трёхпредметные наборы"))&gt;=Параметры!$A$2,Таблицы!U16,"")</f>
        <v/>
      </c>
      <c r="B15" t="str">
        <f ca="1">IF(INDIRECT(ADDRESS(Таблицы!$Z16-1,4,,,"Трёхпредметные наборы"))&gt;=Параметры!$A$2,Таблицы!V16,"")</f>
        <v/>
      </c>
      <c r="C15" t="str">
        <f ca="1">IF(INDIRECT(ADDRESS(Таблицы!$Z16-1,4,,,"Трёхпредметные наборы"))&gt;=Параметры!$A$2,Таблицы!W16,"")</f>
        <v/>
      </c>
      <c r="D15" t="str">
        <f ca="1">IF(INDIRECT(ADDRESS(Таблицы!$Z16-1,4,,,"Трёхпредметные наборы"))&gt;=Параметры!$A$2,Таблицы!X16,"")</f>
        <v/>
      </c>
      <c r="E15" t="str">
        <f ca="1">IF(INDIRECT(ADDRESS(MATCH(Таблицы!Y16,'Однопредметные наборы'!$A$2:$A$11)+1,2,,,"Однопредметные наборы"))&gt;=Параметры!$A$2,Таблицы!Y16,"")</f>
        <v/>
      </c>
      <c r="F15" s="5" t="e">
        <f ca="1">SUMPRODUCT(INDIRECT(ADDRESS(2,MATCH(B15,'Нормализованная таблица'!$B$1:$K$1)+1,,,"Нормализованная таблица")):INDIRECT(ADDRESS(31,MATCH(B15,'Нормализованная таблица'!$B$1:$K$1)+1,,,"Нормализованная таблица")),INDIRECT(ADDRESS(2,MATCH(C15,'Нормализованная таблица'!$B$1:$K$1)+1,,,"Нормализованная таблица")):INDIRECT(ADDRESS(31,MATCH(C15,'Нормализованная таблица'!$B$1:$K$1)+1,,,"Нормализованная таблица")),INDIRECT(ADDRESS(2,MATCH(D15,'Нормализованная таблица'!$B$1:$K$1)+1,,,"Нормализованная таблица")):INDIRECT(ADDRESS(31,MATCH(D15,'Нормализованная таблица'!$B$1:$K$1)+1,,,"Нормализованная таблица")),INDIRECT(ADDRESS(2,MATCH(E15,'Нормализованная таблица'!$B$1:$K$1)+1,,,"Нормализованная таблица")):INDIRECT(ADDRESS(31,MATCH(E15,'Нормализованная таблица'!$B$1:$K$1)+1,,,"Нормализованная таблица")),INDIRECT(ADDRESS(2,MATCH(A15,'Нормализованная таблица'!$B$1:$K$1)+1,,,"Нормализованная таблица")):INDIRECT(ADDRESS(31,MATCH(A15,'Нормализованная таблица'!$B$1:$K$1)+1,,,"Нормализованная таблица")))</f>
        <v>#N/A</v>
      </c>
    </row>
    <row r="16" spans="1:6" hidden="1" x14ac:dyDescent="0.3">
      <c r="A16" t="str">
        <f ca="1">IF(INDIRECT(ADDRESS(Таблицы!$Z17-1,4,,,"Трёхпредметные наборы"))&gt;=Параметры!$A$2,Таблицы!U17,"")</f>
        <v/>
      </c>
      <c r="B16" t="str">
        <f ca="1">IF(INDIRECT(ADDRESS(Таблицы!$Z17-1,4,,,"Трёхпредметные наборы"))&gt;=Параметры!$A$2,Таблицы!V17,"")</f>
        <v/>
      </c>
      <c r="C16" t="str">
        <f ca="1">IF(INDIRECT(ADDRESS(Таблицы!$Z17-1,4,,,"Трёхпредметные наборы"))&gt;=Параметры!$A$2,Таблицы!W17,"")</f>
        <v/>
      </c>
      <c r="D16" t="str">
        <f ca="1">IF(INDIRECT(ADDRESS(Таблицы!$Z17-1,4,,,"Трёхпредметные наборы"))&gt;=Параметры!$A$2,Таблицы!X17,"")</f>
        <v/>
      </c>
      <c r="E16" t="str">
        <f ca="1">IF(INDIRECT(ADDRESS(MATCH(Таблицы!Y17,'Однопредметные наборы'!$A$2:$A$11)+1,2,,,"Однопредметные наборы"))&gt;=Параметры!$A$2,Таблицы!Y17,"")</f>
        <v>Терафлю</v>
      </c>
      <c r="F16" s="5" t="e">
        <f ca="1">SUMPRODUCT(INDIRECT(ADDRESS(2,MATCH(B16,'Нормализованная таблица'!$B$1:$K$1)+1,,,"Нормализованная таблица")):INDIRECT(ADDRESS(31,MATCH(B16,'Нормализованная таблица'!$B$1:$K$1)+1,,,"Нормализованная таблица")),INDIRECT(ADDRESS(2,MATCH(C16,'Нормализованная таблица'!$B$1:$K$1)+1,,,"Нормализованная таблица")):INDIRECT(ADDRESS(31,MATCH(C16,'Нормализованная таблица'!$B$1:$K$1)+1,,,"Нормализованная таблица")),INDIRECT(ADDRESS(2,MATCH(D16,'Нормализованная таблица'!$B$1:$K$1)+1,,,"Нормализованная таблица")):INDIRECT(ADDRESS(31,MATCH(D16,'Нормализованная таблица'!$B$1:$K$1)+1,,,"Нормализованная таблица")),INDIRECT(ADDRESS(2,MATCH(E16,'Нормализованная таблица'!$B$1:$K$1)+1,,,"Нормализованная таблица")):INDIRECT(ADDRESS(31,MATCH(E16,'Нормализованная таблица'!$B$1:$K$1)+1,,,"Нормализованная таблица")),INDIRECT(ADDRESS(2,MATCH(A16,'Нормализованная таблица'!$B$1:$K$1)+1,,,"Нормализованная таблица")):INDIRECT(ADDRESS(31,MATCH(A16,'Нормализованная таблица'!$B$1:$K$1)+1,,,"Нормализованная таблица")))</f>
        <v>#N/A</v>
      </c>
    </row>
    <row r="17" spans="1:6" hidden="1" x14ac:dyDescent="0.3">
      <c r="A17" t="str">
        <f ca="1">IF(INDIRECT(ADDRESS(Таблицы!$Z18-1,5,,,"Трёхпредметные наборы"))&gt;=Параметры!$A$2,Таблицы!U18,"")</f>
        <v/>
      </c>
      <c r="B17" t="str">
        <f ca="1">IF(INDIRECT(ADDRESS(Таблицы!$Z18-1,5,,,"Трёхпредметные наборы"))&gt;=Параметры!$A$2,Таблицы!V18,"")</f>
        <v/>
      </c>
      <c r="C17" t="str">
        <f ca="1">IF(INDIRECT(ADDRESS(Таблицы!$Z18-1,5,,,"Трёхпредметные наборы"))&gt;=Параметры!$A$2,Таблицы!W18,"")</f>
        <v/>
      </c>
      <c r="D17" t="str">
        <f ca="1">IF(INDIRECT(ADDRESS(Таблицы!$Z18-1,5,,,"Трёхпредметные наборы"))&gt;=Параметры!$A$2,Таблицы!X18,"")</f>
        <v/>
      </c>
      <c r="E17" t="str">
        <f ca="1">IF(INDIRECT(ADDRESS(MATCH(Таблицы!Y18,'Однопредметные наборы'!$A$2:$A$11)+1,2,,,"Однопредметные наборы"))&gt;=Параметры!$A$2,Таблицы!Y18,"")</f>
        <v/>
      </c>
      <c r="F17" s="5" t="e">
        <f ca="1">SUMPRODUCT(INDIRECT(ADDRESS(2,MATCH(B17,'Нормализованная таблица'!$B$1:$K$1)+1,,,"Нормализованная таблица")):INDIRECT(ADDRESS(31,MATCH(B17,'Нормализованная таблица'!$B$1:$K$1)+1,,,"Нормализованная таблица")),INDIRECT(ADDRESS(2,MATCH(C17,'Нормализованная таблица'!$B$1:$K$1)+1,,,"Нормализованная таблица")):INDIRECT(ADDRESS(31,MATCH(C17,'Нормализованная таблица'!$B$1:$K$1)+1,,,"Нормализованная таблица")),INDIRECT(ADDRESS(2,MATCH(D17,'Нормализованная таблица'!$B$1:$K$1)+1,,,"Нормализованная таблица")):INDIRECT(ADDRESS(31,MATCH(D17,'Нормализованная таблица'!$B$1:$K$1)+1,,,"Нормализованная таблица")),INDIRECT(ADDRESS(2,MATCH(E17,'Нормализованная таблица'!$B$1:$K$1)+1,,,"Нормализованная таблица")):INDIRECT(ADDRESS(31,MATCH(E17,'Нормализованная таблица'!$B$1:$K$1)+1,,,"Нормализованная таблица")),INDIRECT(ADDRESS(2,MATCH(A17,'Нормализованная таблица'!$B$1:$K$1)+1,,,"Нормализованная таблица")):INDIRECT(ADDRESS(31,MATCH(A17,'Нормализованная таблица'!$B$1:$K$1)+1,,,"Нормализованная таблица")))</f>
        <v>#N/A</v>
      </c>
    </row>
    <row r="18" spans="1:6" hidden="1" x14ac:dyDescent="0.3">
      <c r="A18" t="str">
        <f ca="1">IF(INDIRECT(ADDRESS(Таблицы!$Z19-1,5,,,"Трёхпредметные наборы"))&gt;=Параметры!$A$2,Таблицы!U19,"")</f>
        <v/>
      </c>
      <c r="B18" t="str">
        <f ca="1">IF(INDIRECT(ADDRESS(Таблицы!$Z19-1,5,,,"Трёхпредметные наборы"))&gt;=Параметры!$A$2,Таблицы!V19,"")</f>
        <v/>
      </c>
      <c r="C18" t="str">
        <f ca="1">IF(INDIRECT(ADDRESS(Таблицы!$Z19-1,5,,,"Трёхпредметные наборы"))&gt;=Параметры!$A$2,Таблицы!W19,"")</f>
        <v/>
      </c>
      <c r="D18" t="str">
        <f ca="1">IF(INDIRECT(ADDRESS(Таблицы!$Z19-1,5,,,"Трёхпредметные наборы"))&gt;=Параметры!$A$2,Таблицы!X19,"")</f>
        <v/>
      </c>
      <c r="E18" t="str">
        <f ca="1">IF(INDIRECT(ADDRESS(MATCH(Таблицы!Y19,'Однопредметные наборы'!$A$2:$A$11)+1,2,,,"Однопредметные наборы"))&gt;=Параметры!$A$2,Таблицы!Y19,"")</f>
        <v/>
      </c>
      <c r="F18" s="5" t="e">
        <f ca="1">SUMPRODUCT(INDIRECT(ADDRESS(2,MATCH(B18,'Нормализованная таблица'!$B$1:$K$1)+1,,,"Нормализованная таблица")):INDIRECT(ADDRESS(31,MATCH(B18,'Нормализованная таблица'!$B$1:$K$1)+1,,,"Нормализованная таблица")),INDIRECT(ADDRESS(2,MATCH(C18,'Нормализованная таблица'!$B$1:$K$1)+1,,,"Нормализованная таблица")):INDIRECT(ADDRESS(31,MATCH(C18,'Нормализованная таблица'!$B$1:$K$1)+1,,,"Нормализованная таблица")),INDIRECT(ADDRESS(2,MATCH(D18,'Нормализованная таблица'!$B$1:$K$1)+1,,,"Нормализованная таблица")):INDIRECT(ADDRESS(31,MATCH(D18,'Нормализованная таблица'!$B$1:$K$1)+1,,,"Нормализованная таблица")),INDIRECT(ADDRESS(2,MATCH(E18,'Нормализованная таблица'!$B$1:$K$1)+1,,,"Нормализованная таблица")):INDIRECT(ADDRESS(31,MATCH(E18,'Нормализованная таблица'!$B$1:$K$1)+1,,,"Нормализованная таблица")),INDIRECT(ADDRESS(2,MATCH(A18,'Нормализованная таблица'!$B$1:$K$1)+1,,,"Нормализованная таблица")):INDIRECT(ADDRESS(31,MATCH(A18,'Нормализованная таблица'!$B$1:$K$1)+1,,,"Нормализованная таблица")))</f>
        <v>#N/A</v>
      </c>
    </row>
    <row r="19" spans="1:6" x14ac:dyDescent="0.3">
      <c r="A19" t="str">
        <f ca="1">IF(INDIRECT(ADDRESS(Таблицы!$Z20-1,4,,,"Трёхпредметные наборы"))&gt;=Параметры!$A$2,Таблицы!U20,"")</f>
        <v>Анальгин</v>
      </c>
      <c r="B19" t="str">
        <f ca="1">IF(INDIRECT(ADDRESS(Таблицы!$Z20-1,4,,,"Трёхпредметные наборы"))&gt;=Параметры!$A$2,Таблицы!V20,"")</f>
        <v>Баралгин</v>
      </c>
      <c r="C19" t="str">
        <f ca="1">IF(INDIRECT(ADDRESS(Таблицы!$Z20-1,4,,,"Трёхпредметные наборы"))&gt;=Параметры!$A$2,Таблицы!W20,"")</f>
        <v>Валидол</v>
      </c>
      <c r="D19" t="str">
        <f ca="1">IF(INDIRECT(ADDRESS(Таблицы!$Z20-1,4,,,"Трёхпредметные наборы"))&gt;=Параметры!$A$2,Таблицы!X20,"")</f>
        <v>Корвалол</v>
      </c>
      <c r="E19" t="str">
        <f ca="1">IF(INDIRECT(ADDRESS(MATCH(Таблицы!Y20,'Однопредметные наборы'!$A$2:$A$11)+1,2,,,"Однопредметные наборы"))&gt;=Параметры!$A$2,Таблицы!Y20,"")</f>
        <v>Терафлю</v>
      </c>
      <c r="F19" s="5">
        <f ca="1">SUMPRODUCT(INDIRECT(ADDRESS(2,MATCH(B19,'Нормализованная таблица'!$B$1:$K$1)+1,,,"Нормализованная таблица")):INDIRECT(ADDRESS(31,MATCH(B19,'Нормализованная таблица'!$B$1:$K$1)+1,,,"Нормализованная таблица")),INDIRECT(ADDRESS(2,MATCH(C19,'Нормализованная таблица'!$B$1:$K$1)+1,,,"Нормализованная таблица")):INDIRECT(ADDRESS(31,MATCH(C19,'Нормализованная таблица'!$B$1:$K$1)+1,,,"Нормализованная таблица")),INDIRECT(ADDRESS(2,MATCH(D19,'Нормализованная таблица'!$B$1:$K$1)+1,,,"Нормализованная таблица")):INDIRECT(ADDRESS(31,MATCH(D19,'Нормализованная таблица'!$B$1:$K$1)+1,,,"Нормализованная таблица")),INDIRECT(ADDRESS(2,MATCH(E19,'Нормализованная таблица'!$B$1:$K$1)+1,,,"Нормализованная таблица")):INDIRECT(ADDRESS(31,MATCH(E19,'Нормализованная таблица'!$B$1:$K$1)+1,,,"Нормализованная таблица")),INDIRECT(ADDRESS(2,MATCH(A19,'Нормализованная таблица'!$B$1:$K$1)+1,,,"Нормализованная таблица")):INDIRECT(ADDRESS(31,MATCH(A19,'Нормализованная таблица'!$B$1:$K$1)+1,,,"Нормализованная таблица")))</f>
        <v>1</v>
      </c>
    </row>
    <row r="20" spans="1:6" hidden="1" x14ac:dyDescent="0.3">
      <c r="A20" t="str">
        <f ca="1">IF(INDIRECT(ADDRESS(Таблицы!$Z21-1,4,,,"Трёхпредметные наборы"))&gt;=Параметры!$A$2,Таблицы!U21,"")</f>
        <v/>
      </c>
      <c r="B20" t="str">
        <f ca="1">IF(INDIRECT(ADDRESS(Таблицы!$Z21-1,4,,,"Трёхпредметные наборы"))&gt;=Параметры!$A$2,Таблицы!V21,"")</f>
        <v/>
      </c>
      <c r="C20" t="str">
        <f ca="1">IF(INDIRECT(ADDRESS(Таблицы!$Z21-1,4,,,"Трёхпредметные наборы"))&gt;=Параметры!$A$2,Таблицы!W21,"")</f>
        <v/>
      </c>
      <c r="D20" t="str">
        <f ca="1">IF(INDIRECT(ADDRESS(Таблицы!$Z21-1,4,,,"Трёхпредметные наборы"))&gt;=Параметры!$A$2,Таблицы!X21,"")</f>
        <v/>
      </c>
      <c r="E20" t="str">
        <f ca="1">IF(INDIRECT(ADDRESS(MATCH(Таблицы!Y21,'Однопредметные наборы'!$A$2:$A$11)+1,2,,,"Однопредметные наборы"))&gt;=Параметры!$A$2,Таблицы!Y21,"")</f>
        <v/>
      </c>
      <c r="F20" s="5" t="e">
        <f ca="1">SUMPRODUCT(INDIRECT(ADDRESS(2,MATCH(B20,'Нормализованная таблица'!$B$1:$K$1)+1,,,"Нормализованная таблица")):INDIRECT(ADDRESS(31,MATCH(B20,'Нормализованная таблица'!$B$1:$K$1)+1,,,"Нормализованная таблица")),INDIRECT(ADDRESS(2,MATCH(C20,'Нормализованная таблица'!$B$1:$K$1)+1,,,"Нормализованная таблица")):INDIRECT(ADDRESS(31,MATCH(C20,'Нормализованная таблица'!$B$1:$K$1)+1,,,"Нормализованная таблица")),INDIRECT(ADDRESS(2,MATCH(D20,'Нормализованная таблица'!$B$1:$K$1)+1,,,"Нормализованная таблица")):INDIRECT(ADDRESS(31,MATCH(D20,'Нормализованная таблица'!$B$1:$K$1)+1,,,"Нормализованная таблица")),INDIRECT(ADDRESS(2,MATCH(E20,'Нормализованная таблица'!$B$1:$K$1)+1,,,"Нормализованная таблица")):INDIRECT(ADDRESS(31,MATCH(E20,'Нормализованная таблица'!$B$1:$K$1)+1,,,"Нормализованная таблица")),INDIRECT(ADDRESS(2,MATCH(A20,'Нормализованная таблица'!$B$1:$K$1)+1,,,"Нормализованная таблица")):INDIRECT(ADDRESS(31,MATCH(A20,'Нормализованная таблица'!$B$1:$K$1)+1,,,"Нормализованная таблица")))</f>
        <v>#N/A</v>
      </c>
    </row>
    <row r="21" spans="1:6" hidden="1" x14ac:dyDescent="0.3">
      <c r="A21" t="str">
        <f ca="1">IF(INDIRECT(ADDRESS(Таблицы!$Z22-1,4,,,"Трёхпредметные наборы"))&gt;=Параметры!$A$2,Таблицы!U22,"")</f>
        <v/>
      </c>
      <c r="B21" t="str">
        <f ca="1">IF(INDIRECT(ADDRESS(Таблицы!$Z22-1,4,,,"Трёхпредметные наборы"))&gt;=Параметры!$A$2,Таблицы!V22,"")</f>
        <v/>
      </c>
      <c r="C21" t="str">
        <f ca="1">IF(INDIRECT(ADDRESS(Таблицы!$Z22-1,4,,,"Трёхпредметные наборы"))&gt;=Параметры!$A$2,Таблицы!W22,"")</f>
        <v/>
      </c>
      <c r="D21" t="str">
        <f ca="1">IF(INDIRECT(ADDRESS(Таблицы!$Z22-1,4,,,"Трёхпредметные наборы"))&gt;=Параметры!$A$2,Таблицы!X22,"")</f>
        <v/>
      </c>
      <c r="E21" t="str">
        <f ca="1">IF(INDIRECT(ADDRESS(MATCH(Таблицы!Y22,'Однопредметные наборы'!$A$2:$A$11)+1,2,,,"Однопредметные наборы"))&gt;=Параметры!$A$2,Таблицы!Y22,"")</f>
        <v>Терафлю</v>
      </c>
      <c r="F21" s="5" t="e">
        <f ca="1">SUMPRODUCT(INDIRECT(ADDRESS(2,MATCH(B21,'Нормализованная таблица'!$B$1:$K$1)+1,,,"Нормализованная таблица")):INDIRECT(ADDRESS(31,MATCH(B21,'Нормализованная таблица'!$B$1:$K$1)+1,,,"Нормализованная таблица")),INDIRECT(ADDRESS(2,MATCH(C21,'Нормализованная таблица'!$B$1:$K$1)+1,,,"Нормализованная таблица")):INDIRECT(ADDRESS(31,MATCH(C21,'Нормализованная таблица'!$B$1:$K$1)+1,,,"Нормализованная таблица")),INDIRECT(ADDRESS(2,MATCH(D21,'Нормализованная таблица'!$B$1:$K$1)+1,,,"Нормализованная таблица")):INDIRECT(ADDRESS(31,MATCH(D21,'Нормализованная таблица'!$B$1:$K$1)+1,,,"Нормализованная таблица")),INDIRECT(ADDRESS(2,MATCH(E21,'Нормализованная таблица'!$B$1:$K$1)+1,,,"Нормализованная таблица")):INDIRECT(ADDRESS(31,MATCH(E21,'Нормализованная таблица'!$B$1:$K$1)+1,,,"Нормализованная таблица")),INDIRECT(ADDRESS(2,MATCH(A21,'Нормализованная таблица'!$B$1:$K$1)+1,,,"Нормализованная таблица")):INDIRECT(ADDRESS(31,MATCH(A21,'Нормализованная таблица'!$B$1:$K$1)+1,,,"Нормализованная таблица")))</f>
        <v>#N/A</v>
      </c>
    </row>
    <row r="22" spans="1:6" hidden="1" x14ac:dyDescent="0.3">
      <c r="A22" t="e">
        <f ca="1">IF(INDIRECT(ADDRESS(Таблицы!$Z23-1,4,,,"Трёхпредметные наборы"))&gt;=Параметры!$A$2,Таблицы!U23,"")</f>
        <v>#N/A</v>
      </c>
      <c r="B22" t="e">
        <f ca="1">IF(INDIRECT(ADDRESS(Таблицы!$Z23-1,4,,,"Трёхпредметные наборы"))&gt;=Параметры!$A$2,Таблицы!V23,"")</f>
        <v>#N/A</v>
      </c>
      <c r="C22" t="e">
        <f ca="1">IF(INDIRECT(ADDRESS(Таблицы!$Z23-1,4,,,"Трёхпредметные наборы"))&gt;=Параметры!$A$2,Таблицы!W23,"")</f>
        <v>#N/A</v>
      </c>
      <c r="D22" t="e">
        <f ca="1">IF(INDIRECT(ADDRESS(Таблицы!$Z23-1,4,,,"Трёхпредметные наборы"))&gt;=Параметры!$A$2,Таблицы!X23,"")</f>
        <v>#N/A</v>
      </c>
      <c r="E22" t="str">
        <f ca="1">IF(INDIRECT(ADDRESS(MATCH(Таблицы!Y23,'Однопредметные наборы'!$A$2:$A$11)+1,2,,,"Однопредметные наборы"))&gt;=Параметры!$A$2,Таблицы!Y23,"")</f>
        <v>Терафлю</v>
      </c>
      <c r="F22" s="5" t="e">
        <f ca="1">SUMPRODUCT(INDIRECT(ADDRESS(2,MATCH(B22,'Нормализованная таблица'!$B$1:$K$1)+1,,,"Нормализованная таблица")):INDIRECT(ADDRESS(31,MATCH(B22,'Нормализованная таблица'!$B$1:$K$1)+1,,,"Нормализованная таблица")),INDIRECT(ADDRESS(2,MATCH(C22,'Нормализованная таблица'!$B$1:$K$1)+1,,,"Нормализованная таблица")):INDIRECT(ADDRESS(31,MATCH(C22,'Нормализованная таблица'!$B$1:$K$1)+1,,,"Нормализованная таблица")),INDIRECT(ADDRESS(2,MATCH(D22,'Нормализованная таблица'!$B$1:$K$1)+1,,,"Нормализованная таблица")):INDIRECT(ADDRESS(31,MATCH(D22,'Нормализованная таблица'!$B$1:$K$1)+1,,,"Нормализованная таблица")),INDIRECT(ADDRESS(2,MATCH(E22,'Нормализованная таблица'!$B$1:$K$1)+1,,,"Нормализованная таблица")):INDIRECT(ADDRESS(31,MATCH(E22,'Нормализованная таблица'!$B$1:$K$1)+1,,,"Нормализованная таблица")),INDIRECT(ADDRESS(2,MATCH(A22,'Нормализованная таблица'!$B$1:$K$1)+1,,,"Нормализованная таблица")):INDIRECT(ADDRESS(31,MATCH(A22,'Нормализованная таблица'!$B$1:$K$1)+1,,,"Нормализованная таблица")))</f>
        <v>#N/A</v>
      </c>
    </row>
    <row r="23" spans="1:6" hidden="1" x14ac:dyDescent="0.3">
      <c r="A23" t="str">
        <f ca="1">IF(INDIRECT(ADDRESS(Таблицы!$Z24-1,4,,,"Трёхпредметные наборы"))&gt;=Параметры!$A$2,Таблицы!U24,"")</f>
        <v/>
      </c>
      <c r="B23" t="str">
        <f ca="1">IF(INDIRECT(ADDRESS(Таблицы!$Z24-1,4,,,"Трёхпредметные наборы"))&gt;=Параметры!$A$2,Таблицы!V24,"")</f>
        <v/>
      </c>
      <c r="C23" t="str">
        <f ca="1">IF(INDIRECT(ADDRESS(Таблицы!$Z24-1,4,,,"Трёхпредметные наборы"))&gt;=Параметры!$A$2,Таблицы!W24,"")</f>
        <v/>
      </c>
      <c r="D23" t="str">
        <f ca="1">IF(INDIRECT(ADDRESS(Таблицы!$Z24-1,4,,,"Трёхпредметные наборы"))&gt;=Параметры!$A$2,Таблицы!X24,"")</f>
        <v/>
      </c>
      <c r="E23" t="str">
        <f ca="1">IF(INDIRECT(ADDRESS(MATCH(Таблицы!Y24,'Однопредметные наборы'!$A$2:$A$11)+1,2,,,"Однопредметные наборы"))&gt;=Параметры!$A$2,Таблицы!Y24,"")</f>
        <v>Контрактубекс</v>
      </c>
      <c r="F23" s="5" t="e">
        <f ca="1">SUMPRODUCT(INDIRECT(ADDRESS(2,MATCH(B23,'Нормализованная таблица'!$B$1:$K$1)+1,,,"Нормализованная таблица")):INDIRECT(ADDRESS(31,MATCH(B23,'Нормализованная таблица'!$B$1:$K$1)+1,,,"Нормализованная таблица")),INDIRECT(ADDRESS(2,MATCH(C23,'Нормализованная таблица'!$B$1:$K$1)+1,,,"Нормализованная таблица")):INDIRECT(ADDRESS(31,MATCH(C23,'Нормализованная таблица'!$B$1:$K$1)+1,,,"Нормализованная таблица")),INDIRECT(ADDRESS(2,MATCH(D23,'Нормализованная таблица'!$B$1:$K$1)+1,,,"Нормализованная таблица")):INDIRECT(ADDRESS(31,MATCH(D23,'Нормализованная таблица'!$B$1:$K$1)+1,,,"Нормализованная таблица")),INDIRECT(ADDRESS(2,MATCH(E23,'Нормализованная таблица'!$B$1:$K$1)+1,,,"Нормализованная таблица")):INDIRECT(ADDRESS(31,MATCH(E23,'Нормализованная таблица'!$B$1:$K$1)+1,,,"Нормализованная таблица")),INDIRECT(ADDRESS(2,MATCH(A23,'Нормализованная таблица'!$B$1:$K$1)+1,,,"Нормализованная таблица")):INDIRECT(ADDRESS(31,MATCH(A23,'Нормализованная таблица'!$B$1:$K$1)+1,,,"Нормализованная таблица")))</f>
        <v>#N/A</v>
      </c>
    </row>
    <row r="24" spans="1:6" hidden="1" x14ac:dyDescent="0.3">
      <c r="A24" t="str">
        <f ca="1">IF(INDIRECT(ADDRESS(Таблицы!$Z25-1,4,,,"Трёхпредметные наборы"))&gt;=Параметры!$A$2,Таблицы!U25,"")</f>
        <v/>
      </c>
      <c r="B24" t="str">
        <f ca="1">IF(INDIRECT(ADDRESS(Таблицы!$Z25-1,4,,,"Трёхпредметные наборы"))&gt;=Параметры!$A$2,Таблицы!V25,"")</f>
        <v/>
      </c>
      <c r="C24" t="str">
        <f ca="1">IF(INDIRECT(ADDRESS(Таблицы!$Z25-1,4,,,"Трёхпредметные наборы"))&gt;=Параметры!$A$2,Таблицы!W25,"")</f>
        <v/>
      </c>
      <c r="D24" t="str">
        <f ca="1">IF(INDIRECT(ADDRESS(Таблицы!$Z25-1,4,,,"Трёхпредметные наборы"))&gt;=Параметры!$A$2,Таблицы!X25,"")</f>
        <v/>
      </c>
      <c r="E24" t="str">
        <f ca="1">IF(INDIRECT(ADDRESS(MATCH(Таблицы!Y25,'Однопредметные наборы'!$A$2:$A$11)+1,2,,,"Однопредметные наборы"))&gt;=Параметры!$A$2,Таблицы!Y25,"")</f>
        <v>Корвалол</v>
      </c>
      <c r="F24" s="5" t="e">
        <f ca="1">SUMPRODUCT(INDIRECT(ADDRESS(2,MATCH(B24,'Нормализованная таблица'!$B$1:$K$1)+1,,,"Нормализованная таблица")):INDIRECT(ADDRESS(31,MATCH(B24,'Нормализованная таблица'!$B$1:$K$1)+1,,,"Нормализованная таблица")),INDIRECT(ADDRESS(2,MATCH(C24,'Нормализованная таблица'!$B$1:$K$1)+1,,,"Нормализованная таблица")):INDIRECT(ADDRESS(31,MATCH(C24,'Нормализованная таблица'!$B$1:$K$1)+1,,,"Нормализованная таблица")),INDIRECT(ADDRESS(2,MATCH(D24,'Нормализованная таблица'!$B$1:$K$1)+1,,,"Нормализованная таблица")):INDIRECT(ADDRESS(31,MATCH(D24,'Нормализованная таблица'!$B$1:$K$1)+1,,,"Нормализованная таблица")),INDIRECT(ADDRESS(2,MATCH(E24,'Нормализованная таблица'!$B$1:$K$1)+1,,,"Нормализованная таблица")):INDIRECT(ADDRESS(31,MATCH(E24,'Нормализованная таблица'!$B$1:$K$1)+1,,,"Нормализованная таблица")),INDIRECT(ADDRESS(2,MATCH(A24,'Нормализованная таблица'!$B$1:$K$1)+1,,,"Нормализованная таблица")):INDIRECT(ADDRESS(31,MATCH(A24,'Нормализованная таблица'!$B$1:$K$1)+1,,,"Нормализованная таблица")))</f>
        <v>#N/A</v>
      </c>
    </row>
    <row r="25" spans="1:6" hidden="1" x14ac:dyDescent="0.3">
      <c r="A25" t="str">
        <f ca="1">IF(INDIRECT(ADDRESS(Таблицы!$Z26-1,4,,,"Трёхпредметные наборы"))&gt;=Параметры!$A$2,Таблицы!U26,"")</f>
        <v/>
      </c>
      <c r="B25" t="str">
        <f ca="1">IF(INDIRECT(ADDRESS(Таблицы!$Z26-1,4,,,"Трёхпредметные наборы"))&gt;=Параметры!$A$2,Таблицы!V26,"")</f>
        <v/>
      </c>
      <c r="C25" t="str">
        <f ca="1">IF(INDIRECT(ADDRESS(Таблицы!$Z26-1,4,,,"Трёхпредметные наборы"))&gt;=Параметры!$A$2,Таблицы!W26,"")</f>
        <v/>
      </c>
      <c r="D25" t="str">
        <f ca="1">IF(INDIRECT(ADDRESS(Таблицы!$Z26-1,4,,,"Трёхпредметные наборы"))&gt;=Параметры!$A$2,Таблицы!X26,"")</f>
        <v/>
      </c>
      <c r="E25" t="str">
        <f ca="1">IF(INDIRECT(ADDRESS(MATCH(Таблицы!Y26,'Однопредметные наборы'!$A$2:$A$11)+1,2,,,"Однопредметные наборы"))&gt;=Параметры!$A$2,Таблицы!Y26,"")</f>
        <v/>
      </c>
      <c r="F25" s="5" t="e">
        <f ca="1">SUMPRODUCT(INDIRECT(ADDRESS(2,MATCH(B25,'Нормализованная таблица'!$B$1:$K$1)+1,,,"Нормализованная таблица")):INDIRECT(ADDRESS(31,MATCH(B25,'Нормализованная таблица'!$B$1:$K$1)+1,,,"Нормализованная таблица")),INDIRECT(ADDRESS(2,MATCH(C25,'Нормализованная таблица'!$B$1:$K$1)+1,,,"Нормализованная таблица")):INDIRECT(ADDRESS(31,MATCH(C25,'Нормализованная таблица'!$B$1:$K$1)+1,,,"Нормализованная таблица")),INDIRECT(ADDRESS(2,MATCH(D25,'Нормализованная таблица'!$B$1:$K$1)+1,,,"Нормализованная таблица")):INDIRECT(ADDRESS(31,MATCH(D25,'Нормализованная таблица'!$B$1:$K$1)+1,,,"Нормализованная таблица")),INDIRECT(ADDRESS(2,MATCH(E25,'Нормализованная таблица'!$B$1:$K$1)+1,,,"Нормализованная таблица")):INDIRECT(ADDRESS(31,MATCH(E25,'Нормализованная таблица'!$B$1:$K$1)+1,,,"Нормализованная таблица")),INDIRECT(ADDRESS(2,MATCH(A25,'Нормализованная таблица'!$B$1:$K$1)+1,,,"Нормализованная таблица")):INDIRECT(ADDRESS(31,MATCH(A25,'Нормализованная таблица'!$B$1:$K$1)+1,,,"Нормализованная таблица")))</f>
        <v>#N/A</v>
      </c>
    </row>
    <row r="26" spans="1:6" hidden="1" x14ac:dyDescent="0.3">
      <c r="A26" t="str">
        <f ca="1">IF(INDIRECT(ADDRESS(Таблицы!$Z27-1,4,,,"Трёхпредметные наборы"))&gt;=Параметры!$A$2,Таблицы!U27,"")</f>
        <v/>
      </c>
      <c r="B26" t="str">
        <f ca="1">IF(INDIRECT(ADDRESS(Таблицы!$Z27-1,4,,,"Трёхпредметные наборы"))&gt;=Параметры!$A$2,Таблицы!V27,"")</f>
        <v/>
      </c>
      <c r="C26" t="str">
        <f ca="1">IF(INDIRECT(ADDRESS(Таблицы!$Z27-1,4,,,"Трёхпредметные наборы"))&gt;=Параметры!$A$2,Таблицы!W27,"")</f>
        <v/>
      </c>
      <c r="D26" t="str">
        <f ca="1">IF(INDIRECT(ADDRESS(Таблицы!$Z27-1,4,,,"Трёхпредметные наборы"))&gt;=Параметры!$A$2,Таблицы!X27,"")</f>
        <v/>
      </c>
      <c r="E26" t="str">
        <f ca="1">IF(INDIRECT(ADDRESS(MATCH(Таблицы!Y27,'Однопредметные наборы'!$A$2:$A$11)+1,2,,,"Однопредметные наборы"))&gt;=Параметры!$A$2,Таблицы!Y27,"")</f>
        <v/>
      </c>
      <c r="F26" s="5" t="e">
        <f ca="1">SUMPRODUCT(INDIRECT(ADDRESS(2,MATCH(B26,'Нормализованная таблица'!$B$1:$K$1)+1,,,"Нормализованная таблица")):INDIRECT(ADDRESS(31,MATCH(B26,'Нормализованная таблица'!$B$1:$K$1)+1,,,"Нормализованная таблица")),INDIRECT(ADDRESS(2,MATCH(C26,'Нормализованная таблица'!$B$1:$K$1)+1,,,"Нормализованная таблица")):INDIRECT(ADDRESS(31,MATCH(C26,'Нормализованная таблица'!$B$1:$K$1)+1,,,"Нормализованная таблица")),INDIRECT(ADDRESS(2,MATCH(D26,'Нормализованная таблица'!$B$1:$K$1)+1,,,"Нормализованная таблица")):INDIRECT(ADDRESS(31,MATCH(D26,'Нормализованная таблица'!$B$1:$K$1)+1,,,"Нормализованная таблица")),INDIRECT(ADDRESS(2,MATCH(E26,'Нормализованная таблица'!$B$1:$K$1)+1,,,"Нормализованная таблица")):INDIRECT(ADDRESS(31,MATCH(E26,'Нормализованная таблица'!$B$1:$K$1)+1,,,"Нормализованная таблица")),INDIRECT(ADDRESS(2,MATCH(A26,'Нормализованная таблица'!$B$1:$K$1)+1,,,"Нормализованная таблица")):INDIRECT(ADDRESS(31,MATCH(A26,'Нормализованная таблица'!$B$1:$K$1)+1,,,"Нормализованная таблица")))</f>
        <v>#N/A</v>
      </c>
    </row>
    <row r="27" spans="1:6" hidden="1" x14ac:dyDescent="0.3">
      <c r="A27" t="str">
        <f ca="1">IF(INDIRECT(ADDRESS(Таблицы!$Z28-1,4,,,"Трёхпредметные наборы"))&gt;=Параметры!$A$2,Таблицы!U28,"")</f>
        <v/>
      </c>
      <c r="B27" t="str">
        <f ca="1">IF(INDIRECT(ADDRESS(Таблицы!$Z28-1,4,,,"Трёхпредметные наборы"))&gt;=Параметры!$A$2,Таблицы!V28,"")</f>
        <v/>
      </c>
      <c r="C27" t="str">
        <f ca="1">IF(INDIRECT(ADDRESS(Таблицы!$Z28-1,4,,,"Трёхпредметные наборы"))&gt;=Параметры!$A$2,Таблицы!W28,"")</f>
        <v/>
      </c>
      <c r="D27" t="str">
        <f ca="1">IF(INDIRECT(ADDRESS(Таблицы!$Z28-1,4,,,"Трёхпредметные наборы"))&gt;=Параметры!$A$2,Таблицы!X28,"")</f>
        <v/>
      </c>
      <c r="E27" t="str">
        <f ca="1">IF(INDIRECT(ADDRESS(MATCH(Таблицы!Y28,'Однопредметные наборы'!$A$2:$A$11)+1,2,,,"Однопредметные наборы"))&gt;=Параметры!$A$2,Таблицы!Y28,"")</f>
        <v>Терафлю</v>
      </c>
      <c r="F27" s="5" t="e">
        <f ca="1">SUMPRODUCT(INDIRECT(ADDRESS(2,MATCH(B27,'Нормализованная таблица'!$B$1:$K$1)+1,,,"Нормализованная таблица")):INDIRECT(ADDRESS(31,MATCH(B27,'Нормализованная таблица'!$B$1:$K$1)+1,,,"Нормализованная таблица")),INDIRECT(ADDRESS(2,MATCH(C27,'Нормализованная таблица'!$B$1:$K$1)+1,,,"Нормализованная таблица")):INDIRECT(ADDRESS(31,MATCH(C27,'Нормализованная таблица'!$B$1:$K$1)+1,,,"Нормализованная таблица")),INDIRECT(ADDRESS(2,MATCH(D27,'Нормализованная таблица'!$B$1:$K$1)+1,,,"Нормализованная таблица")):INDIRECT(ADDRESS(31,MATCH(D27,'Нормализованная таблица'!$B$1:$K$1)+1,,,"Нормализованная таблица")),INDIRECT(ADDRESS(2,MATCH(E27,'Нормализованная таблица'!$B$1:$K$1)+1,,,"Нормализованная таблица")):INDIRECT(ADDRESS(31,MATCH(E27,'Нормализованная таблица'!$B$1:$K$1)+1,,,"Нормализованная таблица")),INDIRECT(ADDRESS(2,MATCH(A27,'Нормализованная таблица'!$B$1:$K$1)+1,,,"Нормализованная таблица")):INDIRECT(ADDRESS(31,MATCH(A27,'Нормализованная таблица'!$B$1:$K$1)+1,,,"Нормализованная таблица")))</f>
        <v>#N/A</v>
      </c>
    </row>
    <row r="28" spans="1:6" hidden="1" x14ac:dyDescent="0.3">
      <c r="A28" t="str">
        <f ca="1">IF(INDIRECT(ADDRESS(Таблицы!$Z29-1,5,,,"Трёхпредметные наборы"))&gt;=Параметры!$A$2,Таблицы!U29,"")</f>
        <v/>
      </c>
      <c r="B28" t="str">
        <f ca="1">IF(INDIRECT(ADDRESS(Таблицы!$Z29-1,5,,,"Трёхпредметные наборы"))&gt;=Параметры!$A$2,Таблицы!V29,"")</f>
        <v/>
      </c>
      <c r="C28" t="str">
        <f ca="1">IF(INDIRECT(ADDRESS(Таблицы!$Z29-1,5,,,"Трёхпредметные наборы"))&gt;=Параметры!$A$2,Таблицы!W29,"")</f>
        <v/>
      </c>
      <c r="D28" t="str">
        <f ca="1">IF(INDIRECT(ADDRESS(Таблицы!$Z29-1,5,,,"Трёхпредметные наборы"))&gt;=Параметры!$A$2,Таблицы!X29,"")</f>
        <v/>
      </c>
      <c r="E28" t="str">
        <f ca="1">IF(INDIRECT(ADDRESS(MATCH(Таблицы!Y29,'Однопредметные наборы'!$A$2:$A$11)+1,2,,,"Однопредметные наборы"))&gt;=Параметры!$A$2,Таблицы!Y29,"")</f>
        <v>Корвалол</v>
      </c>
      <c r="F28" s="5" t="e">
        <f ca="1">SUMPRODUCT(INDIRECT(ADDRESS(2,MATCH(B28,'Нормализованная таблица'!$B$1:$K$1)+1,,,"Нормализованная таблица")):INDIRECT(ADDRESS(31,MATCH(B28,'Нормализованная таблица'!$B$1:$K$1)+1,,,"Нормализованная таблица")),INDIRECT(ADDRESS(2,MATCH(C28,'Нормализованная таблица'!$B$1:$K$1)+1,,,"Нормализованная таблица")):INDIRECT(ADDRESS(31,MATCH(C28,'Нормализованная таблица'!$B$1:$K$1)+1,,,"Нормализованная таблица")),INDIRECT(ADDRESS(2,MATCH(D28,'Нормализованная таблица'!$B$1:$K$1)+1,,,"Нормализованная таблица")):INDIRECT(ADDRESS(31,MATCH(D28,'Нормализованная таблица'!$B$1:$K$1)+1,,,"Нормализованная таблица")),INDIRECT(ADDRESS(2,MATCH(E28,'Нормализованная таблица'!$B$1:$K$1)+1,,,"Нормализованная таблица")):INDIRECT(ADDRESS(31,MATCH(E28,'Нормализованная таблица'!$B$1:$K$1)+1,,,"Нормализованная таблица")),INDIRECT(ADDRESS(2,MATCH(A28,'Нормализованная таблица'!$B$1:$K$1)+1,,,"Нормализованная таблица")):INDIRECT(ADDRESS(31,MATCH(A28,'Нормализованная таблица'!$B$1:$K$1)+1,,,"Нормализованная таблица")))</f>
        <v>#N/A</v>
      </c>
    </row>
    <row r="29" spans="1:6" hidden="1" x14ac:dyDescent="0.3">
      <c r="A29" t="str">
        <f ca="1">IF(INDIRECT(ADDRESS(Таблицы!$Z30-1,5,,,"Трёхпредметные наборы"))&gt;=Параметры!$A$2,Таблицы!U30,"")</f>
        <v/>
      </c>
      <c r="B29" t="str">
        <f ca="1">IF(INDIRECT(ADDRESS(Таблицы!$Z30-1,5,,,"Трёхпредметные наборы"))&gt;=Параметры!$A$2,Таблицы!V30,"")</f>
        <v/>
      </c>
      <c r="C29" t="str">
        <f ca="1">IF(INDIRECT(ADDRESS(Таблицы!$Z30-1,5,,,"Трёхпредметные наборы"))&gt;=Параметры!$A$2,Таблицы!W30,"")</f>
        <v/>
      </c>
      <c r="D29" t="str">
        <f ca="1">IF(INDIRECT(ADDRESS(Таблицы!$Z30-1,5,,,"Трёхпредметные наборы"))&gt;=Параметры!$A$2,Таблицы!X30,"")</f>
        <v/>
      </c>
      <c r="E29" t="str">
        <f ca="1">IF(INDIRECT(ADDRESS(MATCH(Таблицы!Y30,'Однопредметные наборы'!$A$2:$A$11)+1,2,,,"Однопредметные наборы"))&gt;=Параметры!$A$2,Таблицы!Y30,"")</f>
        <v/>
      </c>
      <c r="F29" s="5" t="e">
        <f ca="1">SUMPRODUCT(INDIRECT(ADDRESS(2,MATCH(B29,'Нормализованная таблица'!$B$1:$K$1)+1,,,"Нормализованная таблица")):INDIRECT(ADDRESS(31,MATCH(B29,'Нормализованная таблица'!$B$1:$K$1)+1,,,"Нормализованная таблица")),INDIRECT(ADDRESS(2,MATCH(C29,'Нормализованная таблица'!$B$1:$K$1)+1,,,"Нормализованная таблица")):INDIRECT(ADDRESS(31,MATCH(C29,'Нормализованная таблица'!$B$1:$K$1)+1,,,"Нормализованная таблица")),INDIRECT(ADDRESS(2,MATCH(D29,'Нормализованная таблица'!$B$1:$K$1)+1,,,"Нормализованная таблица")):INDIRECT(ADDRESS(31,MATCH(D29,'Нормализованная таблица'!$B$1:$K$1)+1,,,"Нормализованная таблица")),INDIRECT(ADDRESS(2,MATCH(E29,'Нормализованная таблица'!$B$1:$K$1)+1,,,"Нормализованная таблица")):INDIRECT(ADDRESS(31,MATCH(E29,'Нормализованная таблица'!$B$1:$K$1)+1,,,"Нормализованная таблица")),INDIRECT(ADDRESS(2,MATCH(A29,'Нормализованная таблица'!$B$1:$K$1)+1,,,"Нормализованная таблица")):INDIRECT(ADDRESS(31,MATCH(A29,'Нормализованная таблица'!$B$1:$K$1)+1,,,"Нормализованная таблица")))</f>
        <v>#N/A</v>
      </c>
    </row>
    <row r="30" spans="1:6" hidden="1" x14ac:dyDescent="0.3">
      <c r="A30" t="str">
        <f ca="1">IF(INDIRECT(ADDRESS(Таблицы!$Z31-1,5,,,"Трёхпредметные наборы"))&gt;=Параметры!$A$2,Таблицы!U31,"")</f>
        <v/>
      </c>
      <c r="B30" t="str">
        <f ca="1">IF(INDIRECT(ADDRESS(Таблицы!$Z31-1,5,,,"Трёхпредметные наборы"))&gt;=Параметры!$A$2,Таблицы!V31,"")</f>
        <v/>
      </c>
      <c r="C30" t="str">
        <f ca="1">IF(INDIRECT(ADDRESS(Таблицы!$Z31-1,5,,,"Трёхпредметные наборы"))&gt;=Параметры!$A$2,Таблицы!W31,"")</f>
        <v/>
      </c>
      <c r="D30" t="str">
        <f ca="1">IF(INDIRECT(ADDRESS(Таблицы!$Z31-1,5,,,"Трёхпредметные наборы"))&gt;=Параметры!$A$2,Таблицы!X31,"")</f>
        <v/>
      </c>
      <c r="E30" t="str">
        <f ca="1">IF(INDIRECT(ADDRESS(MATCH(Таблицы!Y31,'Однопредметные наборы'!$A$2:$A$11)+1,2,,,"Однопредметные наборы"))&gt;=Параметры!$A$2,Таблицы!Y31,"")</f>
        <v/>
      </c>
      <c r="F30" s="5" t="e">
        <f ca="1">SUMPRODUCT(INDIRECT(ADDRESS(2,MATCH(B30,'Нормализованная таблица'!$B$1:$K$1)+1,,,"Нормализованная таблица")):INDIRECT(ADDRESS(31,MATCH(B30,'Нормализованная таблица'!$B$1:$K$1)+1,,,"Нормализованная таблица")),INDIRECT(ADDRESS(2,MATCH(C30,'Нормализованная таблица'!$B$1:$K$1)+1,,,"Нормализованная таблица")):INDIRECT(ADDRESS(31,MATCH(C30,'Нормализованная таблица'!$B$1:$K$1)+1,,,"Нормализованная таблица")),INDIRECT(ADDRESS(2,MATCH(D30,'Нормализованная таблица'!$B$1:$K$1)+1,,,"Нормализованная таблица")):INDIRECT(ADDRESS(31,MATCH(D30,'Нормализованная таблица'!$B$1:$K$1)+1,,,"Нормализованная таблица")),INDIRECT(ADDRESS(2,MATCH(E30,'Нормализованная таблица'!$B$1:$K$1)+1,,,"Нормализованная таблица")):INDIRECT(ADDRESS(31,MATCH(E30,'Нормализованная таблица'!$B$1:$K$1)+1,,,"Нормализованная таблица")),INDIRECT(ADDRESS(2,MATCH(A30,'Нормализованная таблица'!$B$1:$K$1)+1,,,"Нормализованная таблица")):INDIRECT(ADDRESS(31,MATCH(A30,'Нормализованная таблица'!$B$1:$K$1)+1,,,"Нормализованная таблица")))</f>
        <v>#N/A</v>
      </c>
    </row>
    <row r="31" spans="1:6" x14ac:dyDescent="0.3">
      <c r="A31" t="str">
        <f ca="1">IF(INDIRECT(ADDRESS(Таблицы!$Z32-1,4,,,"Трёхпредметные наборы"))&gt;=Параметры!$A$2,Таблицы!U32,"")</f>
        <v>Анальгин</v>
      </c>
      <c r="B31" t="str">
        <f ca="1">IF(INDIRECT(ADDRESS(Таблицы!$Z32-1,4,,,"Трёхпредметные наборы"))&gt;=Параметры!$A$2,Таблицы!V32,"")</f>
        <v>Баралгин</v>
      </c>
      <c r="C31" t="str">
        <f ca="1">IF(INDIRECT(ADDRESS(Таблицы!$Z32-1,4,,,"Трёхпредметные наборы"))&gt;=Параметры!$A$2,Таблицы!W32,"")</f>
        <v>Влажные салфетки</v>
      </c>
      <c r="D31" t="str">
        <f ca="1">IF(INDIRECT(ADDRESS(Таблицы!$Z32-1,4,,,"Трёхпредметные наборы"))&gt;=Параметры!$A$2,Таблицы!X32,"")</f>
        <v>Контрактубекс</v>
      </c>
      <c r="E31" t="str">
        <f ca="1">IF(INDIRECT(ADDRESS(MATCH(Таблицы!Y32,'Однопредметные наборы'!$A$2:$A$11)+1,2,,,"Однопредметные наборы"))&gt;=Параметры!$A$2,Таблицы!Y32,"")</f>
        <v>Терафлю</v>
      </c>
      <c r="F31" s="5">
        <f ca="1">SUMPRODUCT(INDIRECT(ADDRESS(2,MATCH(B31,'Нормализованная таблица'!$B$1:$K$1)+1,,,"Нормализованная таблица")):INDIRECT(ADDRESS(31,MATCH(B31,'Нормализованная таблица'!$B$1:$K$1)+1,,,"Нормализованная таблица")),INDIRECT(ADDRESS(2,MATCH(C31,'Нормализованная таблица'!$B$1:$K$1)+1,,,"Нормализованная таблица")):INDIRECT(ADDRESS(31,MATCH(C31,'Нормализованная таблица'!$B$1:$K$1)+1,,,"Нормализованная таблица")),INDIRECT(ADDRESS(2,MATCH(D31,'Нормализованная таблица'!$B$1:$K$1)+1,,,"Нормализованная таблица")):INDIRECT(ADDRESS(31,MATCH(D31,'Нормализованная таблица'!$B$1:$K$1)+1,,,"Нормализованная таблица")),INDIRECT(ADDRESS(2,MATCH(E31,'Нормализованная таблица'!$B$1:$K$1)+1,,,"Нормализованная таблица")):INDIRECT(ADDRESS(31,MATCH(E31,'Нормализованная таблица'!$B$1:$K$1)+1,,,"Нормализованная таблица")),INDIRECT(ADDRESS(2,MATCH(A31,'Нормализованная таблица'!$B$1:$K$1)+1,,,"Нормализованная таблица")):INDIRECT(ADDRESS(31,MATCH(A31,'Нормализованная таблица'!$B$1:$K$1)+1,,,"Нормализованная таблица")))</f>
        <v>2</v>
      </c>
    </row>
    <row r="32" spans="1:6" hidden="1" x14ac:dyDescent="0.3">
      <c r="A32" t="str">
        <f ca="1">IF(INDIRECT(ADDRESS(Таблицы!$Z33-1,4,,,"Трёхпредметные наборы"))&gt;=Параметры!$A$2,Таблицы!U33,"")</f>
        <v/>
      </c>
      <c r="B32" t="str">
        <f ca="1">IF(INDIRECT(ADDRESS(Таблицы!$Z33-1,4,,,"Трёхпредметные наборы"))&gt;=Параметры!$A$2,Таблицы!V33,"")</f>
        <v/>
      </c>
      <c r="C32" t="str">
        <f ca="1">IF(INDIRECT(ADDRESS(Таблицы!$Z33-1,4,,,"Трёхпредметные наборы"))&gt;=Параметры!$A$2,Таблицы!W33,"")</f>
        <v/>
      </c>
      <c r="D32" t="str">
        <f ca="1">IF(INDIRECT(ADDRESS(Таблицы!$Z33-1,4,,,"Трёхпредметные наборы"))&gt;=Параметры!$A$2,Таблицы!X33,"")</f>
        <v/>
      </c>
      <c r="E32" t="str">
        <f ca="1">IF(INDIRECT(ADDRESS(MATCH(Таблицы!Y33,'Однопредметные наборы'!$A$2:$A$11)+1,2,,,"Однопредметные наборы"))&gt;=Параметры!$A$2,Таблицы!Y33,"")</f>
        <v/>
      </c>
      <c r="F32" s="5" t="e">
        <f ca="1">SUMPRODUCT(INDIRECT(ADDRESS(2,MATCH(B32,'Нормализованная таблица'!$B$1:$K$1)+1,,,"Нормализованная таблица")):INDIRECT(ADDRESS(31,MATCH(B32,'Нормализованная таблица'!$B$1:$K$1)+1,,,"Нормализованная таблица")),INDIRECT(ADDRESS(2,MATCH(C32,'Нормализованная таблица'!$B$1:$K$1)+1,,,"Нормализованная таблица")):INDIRECT(ADDRESS(31,MATCH(C32,'Нормализованная таблица'!$B$1:$K$1)+1,,,"Нормализованная таблица")),INDIRECT(ADDRESS(2,MATCH(D32,'Нормализованная таблица'!$B$1:$K$1)+1,,,"Нормализованная таблица")):INDIRECT(ADDRESS(31,MATCH(D32,'Нормализованная таблица'!$B$1:$K$1)+1,,,"Нормализованная таблица")),INDIRECT(ADDRESS(2,MATCH(E32,'Нормализованная таблица'!$B$1:$K$1)+1,,,"Нормализованная таблица")):INDIRECT(ADDRESS(31,MATCH(E32,'Нормализованная таблица'!$B$1:$K$1)+1,,,"Нормализованная таблица")),INDIRECT(ADDRESS(2,MATCH(A32,'Нормализованная таблица'!$B$1:$K$1)+1,,,"Нормализованная таблица")):INDIRECT(ADDRESS(31,MATCH(A32,'Нормализованная таблица'!$B$1:$K$1)+1,,,"Нормализованная таблица")))</f>
        <v>#N/A</v>
      </c>
    </row>
    <row r="33" spans="1:6" hidden="1" x14ac:dyDescent="0.3">
      <c r="A33" t="str">
        <f ca="1">IF(INDIRECT(ADDRESS(Таблицы!$Z34-1,4,,,"Трёхпредметные наборы"))&gt;=Параметры!$A$2,Таблицы!U34,"")</f>
        <v/>
      </c>
      <c r="B33" t="str">
        <f ca="1">IF(INDIRECT(ADDRESS(Таблицы!$Z34-1,4,,,"Трёхпредметные наборы"))&gt;=Параметры!$A$2,Таблицы!V34,"")</f>
        <v/>
      </c>
      <c r="C33" t="str">
        <f ca="1">IF(INDIRECT(ADDRESS(Таблицы!$Z34-1,4,,,"Трёхпредметные наборы"))&gt;=Параметры!$A$2,Таблицы!W34,"")</f>
        <v/>
      </c>
      <c r="D33" t="str">
        <f ca="1">IF(INDIRECT(ADDRESS(Таблицы!$Z34-1,4,,,"Трёхпредметные наборы"))&gt;=Параметры!$A$2,Таблицы!X34,"")</f>
        <v/>
      </c>
      <c r="E33" t="str">
        <f ca="1">IF(INDIRECT(ADDRESS(MATCH(Таблицы!Y34,'Однопредметные наборы'!$A$2:$A$11)+1,2,,,"Однопредметные наборы"))&gt;=Параметры!$A$2,Таблицы!Y34,"")</f>
        <v/>
      </c>
      <c r="F33" s="5" t="e">
        <f ca="1">SUMPRODUCT(INDIRECT(ADDRESS(2,MATCH(B33,'Нормализованная таблица'!$B$1:$K$1)+1,,,"Нормализованная таблица")):INDIRECT(ADDRESS(31,MATCH(B33,'Нормализованная таблица'!$B$1:$K$1)+1,,,"Нормализованная таблица")),INDIRECT(ADDRESS(2,MATCH(C33,'Нормализованная таблица'!$B$1:$K$1)+1,,,"Нормализованная таблица")):INDIRECT(ADDRESS(31,MATCH(C33,'Нормализованная таблица'!$B$1:$K$1)+1,,,"Нормализованная таблица")),INDIRECT(ADDRESS(2,MATCH(D33,'Нормализованная таблица'!$B$1:$K$1)+1,,,"Нормализованная таблица")):INDIRECT(ADDRESS(31,MATCH(D33,'Нормализованная таблица'!$B$1:$K$1)+1,,,"Нормализованная таблица")),INDIRECT(ADDRESS(2,MATCH(E33,'Нормализованная таблица'!$B$1:$K$1)+1,,,"Нормализованная таблица")):INDIRECT(ADDRESS(31,MATCH(E33,'Нормализованная таблица'!$B$1:$K$1)+1,,,"Нормализованная таблица")),INDIRECT(ADDRESS(2,MATCH(A33,'Нормализованная таблица'!$B$1:$K$1)+1,,,"Нормализованная таблица")):INDIRECT(ADDRESS(31,MATCH(A33,'Нормализованная таблица'!$B$1:$K$1)+1,,,"Нормализованная таблица")))</f>
        <v>#N/A</v>
      </c>
    </row>
    <row r="34" spans="1:6" hidden="1" x14ac:dyDescent="0.3">
      <c r="A34" t="str">
        <f ca="1">IF(INDIRECT(ADDRESS(Таблицы!$Z35-1,4,,,"Трёхпредметные наборы"))&gt;=Параметры!$A$2,Таблицы!U35,"")</f>
        <v/>
      </c>
      <c r="B34" t="str">
        <f ca="1">IF(INDIRECT(ADDRESS(Таблицы!$Z35-1,4,,,"Трёхпредметные наборы"))&gt;=Параметры!$A$2,Таблицы!V35,"")</f>
        <v/>
      </c>
      <c r="C34" t="str">
        <f ca="1">IF(INDIRECT(ADDRESS(Таблицы!$Z35-1,4,,,"Трёхпредметные наборы"))&gt;=Параметры!$A$2,Таблицы!W35,"")</f>
        <v/>
      </c>
      <c r="D34" t="str">
        <f ca="1">IF(INDIRECT(ADDRESS(Таблицы!$Z35-1,4,,,"Трёхпредметные наборы"))&gt;=Параметры!$A$2,Таблицы!X35,"")</f>
        <v/>
      </c>
      <c r="E34" t="str">
        <f ca="1">IF(INDIRECT(ADDRESS(MATCH(Таблицы!Y35,'Однопредметные наборы'!$A$2:$A$11)+1,2,,,"Однопредметные наборы"))&gt;=Параметры!$A$2,Таблицы!Y35,"")</f>
        <v>Терафлю</v>
      </c>
      <c r="F34" s="5" t="e">
        <f ca="1">SUMPRODUCT(INDIRECT(ADDRESS(2,MATCH(B34,'Нормализованная таблица'!$B$1:$K$1)+1,,,"Нормализованная таблица")):INDIRECT(ADDRESS(31,MATCH(B34,'Нормализованная таблица'!$B$1:$K$1)+1,,,"Нормализованная таблица")),INDIRECT(ADDRESS(2,MATCH(C34,'Нормализованная таблица'!$B$1:$K$1)+1,,,"Нормализованная таблица")):INDIRECT(ADDRESS(31,MATCH(C34,'Нормализованная таблица'!$B$1:$K$1)+1,,,"Нормализованная таблица")),INDIRECT(ADDRESS(2,MATCH(D34,'Нормализованная таблица'!$B$1:$K$1)+1,,,"Нормализованная таблица")):INDIRECT(ADDRESS(31,MATCH(D34,'Нормализованная таблица'!$B$1:$K$1)+1,,,"Нормализованная таблица")),INDIRECT(ADDRESS(2,MATCH(E34,'Нормализованная таблица'!$B$1:$K$1)+1,,,"Нормализованная таблица")):INDIRECT(ADDRESS(31,MATCH(E34,'Нормализованная таблица'!$B$1:$K$1)+1,,,"Нормализованная таблица")),INDIRECT(ADDRESS(2,MATCH(A34,'Нормализованная таблица'!$B$1:$K$1)+1,,,"Нормализованная таблица")):INDIRECT(ADDRESS(31,MATCH(A34,'Нормализованная таблица'!$B$1:$K$1)+1,,,"Нормализованная таблица")))</f>
        <v>#N/A</v>
      </c>
    </row>
    <row r="35" spans="1:6" hidden="1" x14ac:dyDescent="0.3">
      <c r="A35" t="str">
        <f ca="1">IF(INDIRECT(ADDRESS(Таблицы!$Z36-1,5,,,"Трёхпредметные наборы"))&gt;=Параметры!$A$2,Таблицы!U36,"")</f>
        <v/>
      </c>
      <c r="B35" t="str">
        <f ca="1">IF(INDIRECT(ADDRESS(Таблицы!$Z36-1,5,,,"Трёхпредметные наборы"))&gt;=Параметры!$A$2,Таблицы!V36,"")</f>
        <v/>
      </c>
      <c r="C35" t="str">
        <f ca="1">IF(INDIRECT(ADDRESS(Таблицы!$Z36-1,5,,,"Трёхпредметные наборы"))&gt;=Параметры!$A$2,Таблицы!W36,"")</f>
        <v/>
      </c>
      <c r="D35" t="str">
        <f ca="1">IF(INDIRECT(ADDRESS(Таблицы!$Z36-1,5,,,"Трёхпредметные наборы"))&gt;=Параметры!$A$2,Таблицы!X36,"")</f>
        <v/>
      </c>
      <c r="E35" t="str">
        <f ca="1">IF(INDIRECT(ADDRESS(MATCH(Таблицы!Y36,'Однопредметные наборы'!$A$2:$A$11)+1,2,,,"Однопредметные наборы"))&gt;=Параметры!$A$2,Таблицы!Y36,"")</f>
        <v/>
      </c>
      <c r="F35" s="5" t="e">
        <f ca="1">SUMPRODUCT(INDIRECT(ADDRESS(2,MATCH(B35,'Нормализованная таблица'!$B$1:$K$1)+1,,,"Нормализованная таблица")):INDIRECT(ADDRESS(31,MATCH(B35,'Нормализованная таблица'!$B$1:$K$1)+1,,,"Нормализованная таблица")),INDIRECT(ADDRESS(2,MATCH(C35,'Нормализованная таблица'!$B$1:$K$1)+1,,,"Нормализованная таблица")):INDIRECT(ADDRESS(31,MATCH(C35,'Нормализованная таблица'!$B$1:$K$1)+1,,,"Нормализованная таблица")),INDIRECT(ADDRESS(2,MATCH(D35,'Нормализованная таблица'!$B$1:$K$1)+1,,,"Нормализованная таблица")):INDIRECT(ADDRESS(31,MATCH(D35,'Нормализованная таблица'!$B$1:$K$1)+1,,,"Нормализованная таблица")),INDIRECT(ADDRESS(2,MATCH(E35,'Нормализованная таблица'!$B$1:$K$1)+1,,,"Нормализованная таблица")):INDIRECT(ADDRESS(31,MATCH(E35,'Нормализованная таблица'!$B$1:$K$1)+1,,,"Нормализованная таблица")),INDIRECT(ADDRESS(2,MATCH(A35,'Нормализованная таблица'!$B$1:$K$1)+1,,,"Нормализованная таблица")):INDIRECT(ADDRESS(31,MATCH(A35,'Нормализованная таблица'!$B$1:$K$1)+1,,,"Нормализованная таблица")))</f>
        <v>#N/A</v>
      </c>
    </row>
    <row r="36" spans="1:6" x14ac:dyDescent="0.3">
      <c r="A36" t="str">
        <f ca="1">IF(INDIRECT(ADDRESS(Таблицы!$Z37-1,4,,,"Трёхпредметные наборы"))&gt;=Параметры!$A$2,Таблицы!U37,"")</f>
        <v>Анальгин</v>
      </c>
      <c r="B36" t="str">
        <f ca="1">IF(INDIRECT(ADDRESS(Таблицы!$Z37-1,4,,,"Трёхпредметные наборы"))&gt;=Параметры!$A$2,Таблицы!V37,"")</f>
        <v>Баралгин</v>
      </c>
      <c r="C36" t="str">
        <f ca="1">IF(INDIRECT(ADDRESS(Таблицы!$Z37-1,4,,,"Трёхпредметные наборы"))&gt;=Параметры!$A$2,Таблицы!W37,"")</f>
        <v>Влажные салфетки</v>
      </c>
      <c r="D36" t="str">
        <f ca="1">IF(INDIRECT(ADDRESS(Таблицы!$Z37-1,4,,,"Трёхпредметные наборы"))&gt;=Параметры!$A$2,Таблицы!X37,"")</f>
        <v>Мирамистин</v>
      </c>
      <c r="E36" t="str">
        <f ca="1">IF(INDIRECT(ADDRESS(MATCH(Таблицы!Y37,'Однопредметные наборы'!$A$2:$A$11)+1,2,,,"Однопредметные наборы"))&gt;=Параметры!$A$2,Таблицы!Y37,"")</f>
        <v>Терафлю</v>
      </c>
      <c r="F36" s="5">
        <f ca="1">SUMPRODUCT(INDIRECT(ADDRESS(2,MATCH(B36,'Нормализованная таблица'!$B$1:$K$1)+1,,,"Нормализованная таблица")):INDIRECT(ADDRESS(31,MATCH(B36,'Нормализованная таблица'!$B$1:$K$1)+1,,,"Нормализованная таблица")),INDIRECT(ADDRESS(2,MATCH(C36,'Нормализованная таблица'!$B$1:$K$1)+1,,,"Нормализованная таблица")):INDIRECT(ADDRESS(31,MATCH(C36,'Нормализованная таблица'!$B$1:$K$1)+1,,,"Нормализованная таблица")),INDIRECT(ADDRESS(2,MATCH(D36,'Нормализованная таблица'!$B$1:$K$1)+1,,,"Нормализованная таблица")):INDIRECT(ADDRESS(31,MATCH(D36,'Нормализованная таблица'!$B$1:$K$1)+1,,,"Нормализованная таблица")),INDIRECT(ADDRESS(2,MATCH(E36,'Нормализованная таблица'!$B$1:$K$1)+1,,,"Нормализованная таблица")):INDIRECT(ADDRESS(31,MATCH(E36,'Нормализованная таблица'!$B$1:$K$1)+1,,,"Нормализованная таблица")),INDIRECT(ADDRESS(2,MATCH(A36,'Нормализованная таблица'!$B$1:$K$1)+1,,,"Нормализованная таблица")):INDIRECT(ADDRESS(31,MATCH(A36,'Нормализованная таблица'!$B$1:$K$1)+1,,,"Нормализованная таблица")))</f>
        <v>0</v>
      </c>
    </row>
    <row r="37" spans="1:6" hidden="1" x14ac:dyDescent="0.3">
      <c r="A37" t="str">
        <f ca="1">IF(INDIRECT(ADDRESS(Таблицы!$Z38-1,4,,,"Трёхпредметные наборы"))&gt;=Параметры!$A$2,Таблицы!U38,"")</f>
        <v/>
      </c>
      <c r="B37" t="str">
        <f ca="1">IF(INDIRECT(ADDRESS(Таблицы!$Z38-1,4,,,"Трёхпредметные наборы"))&gt;=Параметры!$A$2,Таблицы!V38,"")</f>
        <v/>
      </c>
      <c r="C37" t="str">
        <f ca="1">IF(INDIRECT(ADDRESS(Таблицы!$Z38-1,4,,,"Трёхпредметные наборы"))&gt;=Параметры!$A$2,Таблицы!W38,"")</f>
        <v/>
      </c>
      <c r="D37" t="str">
        <f ca="1">IF(INDIRECT(ADDRESS(Таблицы!$Z38-1,4,,,"Трёхпредметные наборы"))&gt;=Параметры!$A$2,Таблицы!X38,"")</f>
        <v/>
      </c>
      <c r="E37" t="str">
        <f ca="1">IF(INDIRECT(ADDRESS(MATCH(Таблицы!Y38,'Однопредметные наборы'!$A$2:$A$11)+1,2,,,"Однопредметные наборы"))&gt;=Параметры!$A$2,Таблицы!Y38,"")</f>
        <v>Терафлю</v>
      </c>
      <c r="F37" s="5" t="e">
        <f ca="1">SUMPRODUCT(INDIRECT(ADDRESS(2,MATCH(B37,'Нормализованная таблица'!$B$1:$K$1)+1,,,"Нормализованная таблица")):INDIRECT(ADDRESS(31,MATCH(B37,'Нормализованная таблица'!$B$1:$K$1)+1,,,"Нормализованная таблица")),INDIRECT(ADDRESS(2,MATCH(C37,'Нормализованная таблица'!$B$1:$K$1)+1,,,"Нормализованная таблица")):INDIRECT(ADDRESS(31,MATCH(C37,'Нормализованная таблица'!$B$1:$K$1)+1,,,"Нормализованная таблица")),INDIRECT(ADDRESS(2,MATCH(D37,'Нормализованная таблица'!$B$1:$K$1)+1,,,"Нормализованная таблица")):INDIRECT(ADDRESS(31,MATCH(D37,'Нормализованная таблица'!$B$1:$K$1)+1,,,"Нормализованная таблица")),INDIRECT(ADDRESS(2,MATCH(E37,'Нормализованная таблица'!$B$1:$K$1)+1,,,"Нормализованная таблица")):INDIRECT(ADDRESS(31,MATCH(E37,'Нормализованная таблица'!$B$1:$K$1)+1,,,"Нормализованная таблица")),INDIRECT(ADDRESS(2,MATCH(A37,'Нормализованная таблица'!$B$1:$K$1)+1,,,"Нормализованная таблица")):INDIRECT(ADDRESS(31,MATCH(A37,'Нормализованная таблица'!$B$1:$K$1)+1,,,"Нормализованная таблица")))</f>
        <v>#N/A</v>
      </c>
    </row>
    <row r="38" spans="1:6" hidden="1" x14ac:dyDescent="0.3">
      <c r="A38" t="e">
        <f ca="1">IF(INDIRECT(ADDRESS(Таблицы!$Z39-1,4,,,"Трёхпредметные наборы"))&gt;=Параметры!$A$2,Таблицы!U39,"")</f>
        <v>#N/A</v>
      </c>
      <c r="B38" t="e">
        <f ca="1">IF(INDIRECT(ADDRESS(Таблицы!$Z39-1,4,,,"Трёхпредметные наборы"))&gt;=Параметры!$A$2,Таблицы!V39,"")</f>
        <v>#N/A</v>
      </c>
      <c r="C38" t="e">
        <f ca="1">IF(INDIRECT(ADDRESS(Таблицы!$Z39-1,4,,,"Трёхпредметные наборы"))&gt;=Параметры!$A$2,Таблицы!W39,"")</f>
        <v>#N/A</v>
      </c>
      <c r="D38" t="e">
        <f ca="1">IF(INDIRECT(ADDRESS(Таблицы!$Z39-1,4,,,"Трёхпредметные наборы"))&gt;=Параметры!$A$2,Таблицы!X39,"")</f>
        <v>#N/A</v>
      </c>
      <c r="E38" t="str">
        <f ca="1">IF(INDIRECT(ADDRESS(MATCH(Таблицы!Y39,'Однопредметные наборы'!$A$2:$A$11)+1,2,,,"Однопредметные наборы"))&gt;=Параметры!$A$2,Таблицы!Y39,"")</f>
        <v>Корвалол</v>
      </c>
      <c r="F38" s="5" t="e">
        <f ca="1">SUMPRODUCT(INDIRECT(ADDRESS(2,MATCH(B38,'Нормализованная таблица'!$B$1:$K$1)+1,,,"Нормализованная таблица")):INDIRECT(ADDRESS(31,MATCH(B38,'Нормализованная таблица'!$B$1:$K$1)+1,,,"Нормализованная таблица")),INDIRECT(ADDRESS(2,MATCH(C38,'Нормализованная таблица'!$B$1:$K$1)+1,,,"Нормализованная таблица")):INDIRECT(ADDRESS(31,MATCH(C38,'Нормализованная таблица'!$B$1:$K$1)+1,,,"Нормализованная таблица")),INDIRECT(ADDRESS(2,MATCH(D38,'Нормализованная таблица'!$B$1:$K$1)+1,,,"Нормализованная таблица")):INDIRECT(ADDRESS(31,MATCH(D38,'Нормализованная таблица'!$B$1:$K$1)+1,,,"Нормализованная таблица")),INDIRECT(ADDRESS(2,MATCH(E38,'Нормализованная таблица'!$B$1:$K$1)+1,,,"Нормализованная таблица")):INDIRECT(ADDRESS(31,MATCH(E38,'Нормализованная таблица'!$B$1:$K$1)+1,,,"Нормализованная таблица")),INDIRECT(ADDRESS(2,MATCH(A38,'Нормализованная таблица'!$B$1:$K$1)+1,,,"Нормализованная таблица")):INDIRECT(ADDRESS(31,MATCH(A38,'Нормализованная таблица'!$B$1:$K$1)+1,,,"Нормализованная таблица")))</f>
        <v>#N/A</v>
      </c>
    </row>
    <row r="39" spans="1:6" hidden="1" x14ac:dyDescent="0.3">
      <c r="A39" t="e">
        <f ca="1">IF(INDIRECT(ADDRESS(Таблицы!$Z40-1,4,,,"Трёхпредметные наборы"))&gt;=Параметры!$A$2,Таблицы!U40,"")</f>
        <v>#N/A</v>
      </c>
      <c r="B39" t="e">
        <f ca="1">IF(INDIRECT(ADDRESS(Таблицы!$Z40-1,4,,,"Трёхпредметные наборы"))&gt;=Параметры!$A$2,Таблицы!V40,"")</f>
        <v>#N/A</v>
      </c>
      <c r="C39" t="e">
        <f ca="1">IF(INDIRECT(ADDRESS(Таблицы!$Z40-1,4,,,"Трёхпредметные наборы"))&gt;=Параметры!$A$2,Таблицы!W40,"")</f>
        <v>#N/A</v>
      </c>
      <c r="D39" t="e">
        <f ca="1">IF(INDIRECT(ADDRESS(Таблицы!$Z40-1,4,,,"Трёхпредметные наборы"))&gt;=Параметры!$A$2,Таблицы!X40,"")</f>
        <v>#N/A</v>
      </c>
      <c r="E39" t="str">
        <f ca="1">IF(INDIRECT(ADDRESS(MATCH(Таблицы!Y40,'Однопредметные наборы'!$A$2:$A$11)+1,2,,,"Однопредметные наборы"))&gt;=Параметры!$A$2,Таблицы!Y40,"")</f>
        <v/>
      </c>
      <c r="F39" s="5" t="e">
        <f ca="1">SUMPRODUCT(INDIRECT(ADDRESS(2,MATCH(B39,'Нормализованная таблица'!$B$1:$K$1)+1,,,"Нормализованная таблица")):INDIRECT(ADDRESS(31,MATCH(B39,'Нормализованная таблица'!$B$1:$K$1)+1,,,"Нормализованная таблица")),INDIRECT(ADDRESS(2,MATCH(C39,'Нормализованная таблица'!$B$1:$K$1)+1,,,"Нормализованная таблица")):INDIRECT(ADDRESS(31,MATCH(C39,'Нормализованная таблица'!$B$1:$K$1)+1,,,"Нормализованная таблица")),INDIRECT(ADDRESS(2,MATCH(D39,'Нормализованная таблица'!$B$1:$K$1)+1,,,"Нормализованная таблица")):INDIRECT(ADDRESS(31,MATCH(D39,'Нормализованная таблица'!$B$1:$K$1)+1,,,"Нормализованная таблица")),INDIRECT(ADDRESS(2,MATCH(E39,'Нормализованная таблица'!$B$1:$K$1)+1,,,"Нормализованная таблица")):INDIRECT(ADDRESS(31,MATCH(E39,'Нормализованная таблица'!$B$1:$K$1)+1,,,"Нормализованная таблица")),INDIRECT(ADDRESS(2,MATCH(A39,'Нормализованная таблица'!$B$1:$K$1)+1,,,"Нормализованная таблица")):INDIRECT(ADDRESS(31,MATCH(A39,'Нормализованная таблица'!$B$1:$K$1)+1,,,"Нормализованная таблица")))</f>
        <v>#N/A</v>
      </c>
    </row>
    <row r="40" spans="1:6" hidden="1" x14ac:dyDescent="0.3">
      <c r="A40" t="e">
        <f ca="1">IF(INDIRECT(ADDRESS(Таблицы!$Z41-1,4,,,"Трёхпредметные наборы"))&gt;=Параметры!$A$2,Таблицы!U41,"")</f>
        <v>#N/A</v>
      </c>
      <c r="B40" t="e">
        <f ca="1">IF(INDIRECT(ADDRESS(Таблицы!$Z41-1,4,,,"Трёхпредметные наборы"))&gt;=Параметры!$A$2,Таблицы!V41,"")</f>
        <v>#N/A</v>
      </c>
      <c r="C40" t="e">
        <f ca="1">IF(INDIRECT(ADDRESS(Таблицы!$Z41-1,4,,,"Трёхпредметные наборы"))&gt;=Параметры!$A$2,Таблицы!W41,"")</f>
        <v>#N/A</v>
      </c>
      <c r="D40" t="e">
        <f ca="1">IF(INDIRECT(ADDRESS(Таблицы!$Z41-1,4,,,"Трёхпредметные наборы"))&gt;=Параметры!$A$2,Таблицы!X41,"")</f>
        <v>#N/A</v>
      </c>
      <c r="E40" t="str">
        <f ca="1">IF(INDIRECT(ADDRESS(MATCH(Таблицы!Y41,'Однопредметные наборы'!$A$2:$A$11)+1,2,,,"Однопредметные наборы"))&gt;=Параметры!$A$2,Таблицы!Y41,"")</f>
        <v/>
      </c>
      <c r="F40" s="5" t="e">
        <f ca="1">SUMPRODUCT(INDIRECT(ADDRESS(2,MATCH(B40,'Нормализованная таблица'!$B$1:$K$1)+1,,,"Нормализованная таблица")):INDIRECT(ADDRESS(31,MATCH(B40,'Нормализованная таблица'!$B$1:$K$1)+1,,,"Нормализованная таблица")),INDIRECT(ADDRESS(2,MATCH(C40,'Нормализованная таблица'!$B$1:$K$1)+1,,,"Нормализованная таблица")):INDIRECT(ADDRESS(31,MATCH(C40,'Нормализованная таблица'!$B$1:$K$1)+1,,,"Нормализованная таблица")),INDIRECT(ADDRESS(2,MATCH(D40,'Нормализованная таблица'!$B$1:$K$1)+1,,,"Нормализованная таблица")):INDIRECT(ADDRESS(31,MATCH(D40,'Нормализованная таблица'!$B$1:$K$1)+1,,,"Нормализованная таблица")),INDIRECT(ADDRESS(2,MATCH(E40,'Нормализованная таблица'!$B$1:$K$1)+1,,,"Нормализованная таблица")):INDIRECT(ADDRESS(31,MATCH(E40,'Нормализованная таблица'!$B$1:$K$1)+1,,,"Нормализованная таблица")),INDIRECT(ADDRESS(2,MATCH(A40,'Нормализованная таблица'!$B$1:$K$1)+1,,,"Нормализованная таблица")):INDIRECT(ADDRESS(31,MATCH(A40,'Нормализованная таблица'!$B$1:$K$1)+1,,,"Нормализованная таблица")))</f>
        <v>#N/A</v>
      </c>
    </row>
    <row r="41" spans="1:6" hidden="1" x14ac:dyDescent="0.3">
      <c r="A41" t="e">
        <f ca="1">IF(INDIRECT(ADDRESS(Таблицы!$Z42-1,4,,,"Трёхпредметные наборы"))&gt;=Параметры!$A$2,Таблицы!U42,"")</f>
        <v>#N/A</v>
      </c>
      <c r="B41" t="e">
        <f ca="1">IF(INDIRECT(ADDRESS(Таблицы!$Z42-1,4,,,"Трёхпредметные наборы"))&gt;=Параметры!$A$2,Таблицы!V42,"")</f>
        <v>#N/A</v>
      </c>
      <c r="C41" t="e">
        <f ca="1">IF(INDIRECT(ADDRESS(Таблицы!$Z42-1,4,,,"Трёхпредметные наборы"))&gt;=Параметры!$A$2,Таблицы!W42,"")</f>
        <v>#N/A</v>
      </c>
      <c r="D41" t="e">
        <f ca="1">IF(INDIRECT(ADDRESS(Таблицы!$Z42-1,4,,,"Трёхпредметные наборы"))&gt;=Параметры!$A$2,Таблицы!X42,"")</f>
        <v>#N/A</v>
      </c>
      <c r="E41" t="str">
        <f ca="1">IF(INDIRECT(ADDRESS(MATCH(Таблицы!Y42,'Однопредметные наборы'!$A$2:$A$11)+1,2,,,"Однопредметные наборы"))&gt;=Параметры!$A$2,Таблицы!Y42,"")</f>
        <v>Терафлю</v>
      </c>
      <c r="F41" s="5" t="e">
        <f ca="1">SUMPRODUCT(INDIRECT(ADDRESS(2,MATCH(B41,'Нормализованная таблица'!$B$1:$K$1)+1,,,"Нормализованная таблица")):INDIRECT(ADDRESS(31,MATCH(B41,'Нормализованная таблица'!$B$1:$K$1)+1,,,"Нормализованная таблица")),INDIRECT(ADDRESS(2,MATCH(C41,'Нормализованная таблица'!$B$1:$K$1)+1,,,"Нормализованная таблица")):INDIRECT(ADDRESS(31,MATCH(C41,'Нормализованная таблица'!$B$1:$K$1)+1,,,"Нормализованная таблица")),INDIRECT(ADDRESS(2,MATCH(D41,'Нормализованная таблица'!$B$1:$K$1)+1,,,"Нормализованная таблица")):INDIRECT(ADDRESS(31,MATCH(D41,'Нормализованная таблица'!$B$1:$K$1)+1,,,"Нормализованная таблица")),INDIRECT(ADDRESS(2,MATCH(E41,'Нормализованная таблица'!$B$1:$K$1)+1,,,"Нормализованная таблица")):INDIRECT(ADDRESS(31,MATCH(E41,'Нормализованная таблица'!$B$1:$K$1)+1,,,"Нормализованная таблица")),INDIRECT(ADDRESS(2,MATCH(A41,'Нормализованная таблица'!$B$1:$K$1)+1,,,"Нормализованная таблица")):INDIRECT(ADDRESS(31,MATCH(A41,'Нормализованная таблица'!$B$1:$K$1)+1,,,"Нормализованная таблица")))</f>
        <v>#N/A</v>
      </c>
    </row>
    <row r="42" spans="1:6" hidden="1" x14ac:dyDescent="0.3">
      <c r="A42" t="str">
        <f ca="1">IF(INDIRECT(ADDRESS(Таблицы!$Z43-1,4,,,"Трёхпредметные наборы"))&gt;=Параметры!$A$2,Таблицы!U43,"")</f>
        <v/>
      </c>
      <c r="B42" t="str">
        <f ca="1">IF(INDIRECT(ADDRESS(Таблицы!$Z43-1,4,,,"Трёхпредметные наборы"))&gt;=Параметры!$A$2,Таблицы!V43,"")</f>
        <v/>
      </c>
      <c r="C42" t="str">
        <f ca="1">IF(INDIRECT(ADDRESS(Таблицы!$Z43-1,4,,,"Трёхпредметные наборы"))&gt;=Параметры!$A$2,Таблицы!W43,"")</f>
        <v/>
      </c>
      <c r="D42" t="str">
        <f ca="1">IF(INDIRECT(ADDRESS(Таблицы!$Z43-1,4,,,"Трёхпредметные наборы"))&gt;=Параметры!$A$2,Таблицы!X43,"")</f>
        <v/>
      </c>
      <c r="E42" t="str">
        <f ca="1">IF(INDIRECT(ADDRESS(MATCH(Таблицы!Y43,'Однопредметные наборы'!$A$2:$A$11)+1,2,,,"Однопредметные наборы"))&gt;=Параметры!$A$2,Таблицы!Y43,"")</f>
        <v/>
      </c>
      <c r="F42" s="5" t="e">
        <f ca="1">SUMPRODUCT(INDIRECT(ADDRESS(2,MATCH(B42,'Нормализованная таблица'!$B$1:$K$1)+1,,,"Нормализованная таблица")):INDIRECT(ADDRESS(31,MATCH(B42,'Нормализованная таблица'!$B$1:$K$1)+1,,,"Нормализованная таблица")),INDIRECT(ADDRESS(2,MATCH(C42,'Нормализованная таблица'!$B$1:$K$1)+1,,,"Нормализованная таблица")):INDIRECT(ADDRESS(31,MATCH(C42,'Нормализованная таблица'!$B$1:$K$1)+1,,,"Нормализованная таблица")),INDIRECT(ADDRESS(2,MATCH(D42,'Нормализованная таблица'!$B$1:$K$1)+1,,,"Нормализованная таблица")):INDIRECT(ADDRESS(31,MATCH(D42,'Нормализованная таблица'!$B$1:$K$1)+1,,,"Нормализованная таблица")),INDIRECT(ADDRESS(2,MATCH(E42,'Нормализованная таблица'!$B$1:$K$1)+1,,,"Нормализованная таблица")):INDIRECT(ADDRESS(31,MATCH(E42,'Нормализованная таблица'!$B$1:$K$1)+1,,,"Нормализованная таблица")),INDIRECT(ADDRESS(2,MATCH(A42,'Нормализованная таблица'!$B$1:$K$1)+1,,,"Нормализованная таблица")):INDIRECT(ADDRESS(31,MATCH(A42,'Нормализованная таблица'!$B$1:$K$1)+1,,,"Нормализованная таблица")))</f>
        <v>#N/A</v>
      </c>
    </row>
    <row r="43" spans="1:6" hidden="1" x14ac:dyDescent="0.3">
      <c r="A43" t="str">
        <f ca="1">IF(INDIRECT(ADDRESS(Таблицы!$Z44-1,4,,,"Трёхпредметные наборы"))&gt;=Параметры!$A$2,Таблицы!U44,"")</f>
        <v/>
      </c>
      <c r="B43" t="str">
        <f ca="1">IF(INDIRECT(ADDRESS(Таблицы!$Z44-1,4,,,"Трёхпредметные наборы"))&gt;=Параметры!$A$2,Таблицы!V44,"")</f>
        <v/>
      </c>
      <c r="C43" t="str">
        <f ca="1">IF(INDIRECT(ADDRESS(Таблицы!$Z44-1,4,,,"Трёхпредметные наборы"))&gt;=Параметры!$A$2,Таблицы!W44,"")</f>
        <v/>
      </c>
      <c r="D43" t="str">
        <f ca="1">IF(INDIRECT(ADDRESS(Таблицы!$Z44-1,4,,,"Трёхпредметные наборы"))&gt;=Параметры!$A$2,Таблицы!X44,"")</f>
        <v/>
      </c>
      <c r="E43" t="str">
        <f ca="1">IF(INDIRECT(ADDRESS(MATCH(Таблицы!Y44,'Однопредметные наборы'!$A$2:$A$11)+1,2,,,"Однопредметные наборы"))&gt;=Параметры!$A$2,Таблицы!Y44,"")</f>
        <v/>
      </c>
      <c r="F43" s="5" t="e">
        <f ca="1">SUMPRODUCT(INDIRECT(ADDRESS(2,MATCH(B43,'Нормализованная таблица'!$B$1:$K$1)+1,,,"Нормализованная таблица")):INDIRECT(ADDRESS(31,MATCH(B43,'Нормализованная таблица'!$B$1:$K$1)+1,,,"Нормализованная таблица")),INDIRECT(ADDRESS(2,MATCH(C43,'Нормализованная таблица'!$B$1:$K$1)+1,,,"Нормализованная таблица")):INDIRECT(ADDRESS(31,MATCH(C43,'Нормализованная таблица'!$B$1:$K$1)+1,,,"Нормализованная таблица")),INDIRECT(ADDRESS(2,MATCH(D43,'Нормализованная таблица'!$B$1:$K$1)+1,,,"Нормализованная таблица")):INDIRECT(ADDRESS(31,MATCH(D43,'Нормализованная таблица'!$B$1:$K$1)+1,,,"Нормализованная таблица")),INDIRECT(ADDRESS(2,MATCH(E43,'Нормализованная таблица'!$B$1:$K$1)+1,,,"Нормализованная таблица")):INDIRECT(ADDRESS(31,MATCH(E43,'Нормализованная таблица'!$B$1:$K$1)+1,,,"Нормализованная таблица")),INDIRECT(ADDRESS(2,MATCH(A43,'Нормализованная таблица'!$B$1:$K$1)+1,,,"Нормализованная таблица")):INDIRECT(ADDRESS(31,MATCH(A43,'Нормализованная таблица'!$B$1:$K$1)+1,,,"Нормализованная таблица")))</f>
        <v>#N/A</v>
      </c>
    </row>
    <row r="44" spans="1:6" hidden="1" x14ac:dyDescent="0.3">
      <c r="A44" t="str">
        <f ca="1">IF(INDIRECT(ADDRESS(Таблицы!$Z45-1,4,,,"Трёхпредметные наборы"))&gt;=Параметры!$A$2,Таблицы!U45,"")</f>
        <v/>
      </c>
      <c r="B44" t="str">
        <f ca="1">IF(INDIRECT(ADDRESS(Таблицы!$Z45-1,4,,,"Трёхпредметные наборы"))&gt;=Параметры!$A$2,Таблицы!V45,"")</f>
        <v/>
      </c>
      <c r="C44" t="str">
        <f ca="1">IF(INDIRECT(ADDRESS(Таблицы!$Z45-1,4,,,"Трёхпредметные наборы"))&gt;=Параметры!$A$2,Таблицы!W45,"")</f>
        <v/>
      </c>
      <c r="D44" t="str">
        <f ca="1">IF(INDIRECT(ADDRESS(Таблицы!$Z45-1,4,,,"Трёхпредметные наборы"))&gt;=Параметры!$A$2,Таблицы!X45,"")</f>
        <v/>
      </c>
      <c r="E44" t="str">
        <f ca="1">IF(INDIRECT(ADDRESS(MATCH(Таблицы!Y45,'Однопредметные наборы'!$A$2:$A$11)+1,2,,,"Однопредметные наборы"))&gt;=Параметры!$A$2,Таблицы!Y45,"")</f>
        <v>Терафлю</v>
      </c>
      <c r="F44" s="5" t="e">
        <f ca="1">SUMPRODUCT(INDIRECT(ADDRESS(2,MATCH(B44,'Нормализованная таблица'!$B$1:$K$1)+1,,,"Нормализованная таблица")):INDIRECT(ADDRESS(31,MATCH(B44,'Нормализованная таблица'!$B$1:$K$1)+1,,,"Нормализованная таблица")),INDIRECT(ADDRESS(2,MATCH(C44,'Нормализованная таблица'!$B$1:$K$1)+1,,,"Нормализованная таблица")):INDIRECT(ADDRESS(31,MATCH(C44,'Нормализованная таблица'!$B$1:$K$1)+1,,,"Нормализованная таблица")),INDIRECT(ADDRESS(2,MATCH(D44,'Нормализованная таблица'!$B$1:$K$1)+1,,,"Нормализованная таблица")):INDIRECT(ADDRESS(31,MATCH(D44,'Нормализованная таблица'!$B$1:$K$1)+1,,,"Нормализованная таблица")),INDIRECT(ADDRESS(2,MATCH(E44,'Нормализованная таблица'!$B$1:$K$1)+1,,,"Нормализованная таблица")):INDIRECT(ADDRESS(31,MATCH(E44,'Нормализованная таблица'!$B$1:$K$1)+1,,,"Нормализованная таблица")),INDIRECT(ADDRESS(2,MATCH(A44,'Нормализованная таблица'!$B$1:$K$1)+1,,,"Нормализованная таблица")):INDIRECT(ADDRESS(31,MATCH(A44,'Нормализованная таблица'!$B$1:$K$1)+1,,,"Нормализованная таблица")))</f>
        <v>#N/A</v>
      </c>
    </row>
    <row r="45" spans="1:6" hidden="1" x14ac:dyDescent="0.3">
      <c r="A45" t="str">
        <f ca="1">IF(INDIRECT(ADDRESS(Таблицы!$Z46-1,4,,,"Трёхпредметные наборы"))&gt;=Параметры!$A$2,Таблицы!U46,"")</f>
        <v/>
      </c>
      <c r="B45" t="str">
        <f ca="1">IF(INDIRECT(ADDRESS(Таблицы!$Z46-1,4,,,"Трёхпредметные наборы"))&gt;=Параметры!$A$2,Таблицы!V46,"")</f>
        <v/>
      </c>
      <c r="C45" t="str">
        <f ca="1">IF(INDIRECT(ADDRESS(Таблицы!$Z46-1,4,,,"Трёхпредметные наборы"))&gt;=Параметры!$A$2,Таблицы!W46,"")</f>
        <v/>
      </c>
      <c r="D45" t="str">
        <f ca="1">IF(INDIRECT(ADDRESS(Таблицы!$Z46-1,4,,,"Трёхпредметные наборы"))&gt;=Параметры!$A$2,Таблицы!X46,"")</f>
        <v/>
      </c>
      <c r="E45" t="str">
        <f ca="1">IF(INDIRECT(ADDRESS(MATCH(Таблицы!Y46,'Однопредметные наборы'!$A$2:$A$11)+1,2,,,"Однопредметные наборы"))&gt;=Параметры!$A$2,Таблицы!Y46,"")</f>
        <v/>
      </c>
      <c r="F45" s="5" t="e">
        <f ca="1">SUMPRODUCT(INDIRECT(ADDRESS(2,MATCH(B45,'Нормализованная таблица'!$B$1:$K$1)+1,,,"Нормализованная таблица")):INDIRECT(ADDRESS(31,MATCH(B45,'Нормализованная таблица'!$B$1:$K$1)+1,,,"Нормализованная таблица")),INDIRECT(ADDRESS(2,MATCH(C45,'Нормализованная таблица'!$B$1:$K$1)+1,,,"Нормализованная таблица")):INDIRECT(ADDRESS(31,MATCH(C45,'Нормализованная таблица'!$B$1:$K$1)+1,,,"Нормализованная таблица")),INDIRECT(ADDRESS(2,MATCH(D45,'Нормализованная таблица'!$B$1:$K$1)+1,,,"Нормализованная таблица")):INDIRECT(ADDRESS(31,MATCH(D45,'Нормализованная таблица'!$B$1:$K$1)+1,,,"Нормализованная таблица")),INDIRECT(ADDRESS(2,MATCH(E45,'Нормализованная таблица'!$B$1:$K$1)+1,,,"Нормализованная таблица")):INDIRECT(ADDRESS(31,MATCH(E45,'Нормализованная таблица'!$B$1:$K$1)+1,,,"Нормализованная таблица")),INDIRECT(ADDRESS(2,MATCH(A45,'Нормализованная таблица'!$B$1:$K$1)+1,,,"Нормализованная таблица")):INDIRECT(ADDRESS(31,MATCH(A45,'Нормализованная таблица'!$B$1:$K$1)+1,,,"Нормализованная таблица")))</f>
        <v>#N/A</v>
      </c>
    </row>
    <row r="46" spans="1:6" hidden="1" x14ac:dyDescent="0.3">
      <c r="A46" t="str">
        <f ca="1">IF(INDIRECT(ADDRESS(Таблицы!$Z47-1,4,,,"Трёхпредметные наборы"))&gt;=Параметры!$A$2,Таблицы!U47,"")</f>
        <v/>
      </c>
      <c r="B46" t="str">
        <f ca="1">IF(INDIRECT(ADDRESS(Таблицы!$Z47-1,4,,,"Трёхпредметные наборы"))&gt;=Параметры!$A$2,Таблицы!V47,"")</f>
        <v/>
      </c>
      <c r="C46" t="str">
        <f ca="1">IF(INDIRECT(ADDRESS(Таблицы!$Z47-1,4,,,"Трёхпредметные наборы"))&gt;=Параметры!$A$2,Таблицы!W47,"")</f>
        <v/>
      </c>
      <c r="D46" t="str">
        <f ca="1">IF(INDIRECT(ADDRESS(Таблицы!$Z47-1,4,,,"Трёхпредметные наборы"))&gt;=Параметры!$A$2,Таблицы!X47,"")</f>
        <v/>
      </c>
      <c r="E46" t="str">
        <f ca="1">IF(INDIRECT(ADDRESS(MATCH(Таблицы!Y47,'Однопредметные наборы'!$A$2:$A$11)+1,2,,,"Однопредметные наборы"))&gt;=Параметры!$A$2,Таблицы!Y47,"")</f>
        <v>Терафлю</v>
      </c>
      <c r="F46" s="5" t="e">
        <f ca="1">SUMPRODUCT(INDIRECT(ADDRESS(2,MATCH(B46,'Нормализованная таблица'!$B$1:$K$1)+1,,,"Нормализованная таблица")):INDIRECT(ADDRESS(31,MATCH(B46,'Нормализованная таблица'!$B$1:$K$1)+1,,,"Нормализованная таблица")),INDIRECT(ADDRESS(2,MATCH(C46,'Нормализованная таблица'!$B$1:$K$1)+1,,,"Нормализованная таблица")):INDIRECT(ADDRESS(31,MATCH(C46,'Нормализованная таблица'!$B$1:$K$1)+1,,,"Нормализованная таблица")),INDIRECT(ADDRESS(2,MATCH(D46,'Нормализованная таблица'!$B$1:$K$1)+1,,,"Нормализованная таблица")):INDIRECT(ADDRESS(31,MATCH(D46,'Нормализованная таблица'!$B$1:$K$1)+1,,,"Нормализованная таблица")),INDIRECT(ADDRESS(2,MATCH(E46,'Нормализованная таблица'!$B$1:$K$1)+1,,,"Нормализованная таблица")):INDIRECT(ADDRESS(31,MATCH(E46,'Нормализованная таблица'!$B$1:$K$1)+1,,,"Нормализованная таблица")),INDIRECT(ADDRESS(2,MATCH(A46,'Нормализованная таблица'!$B$1:$K$1)+1,,,"Нормализованная таблица")):INDIRECT(ADDRESS(31,MATCH(A46,'Нормализованная таблица'!$B$1:$K$1)+1,,,"Нормализованная таблица")))</f>
        <v>#N/A</v>
      </c>
    </row>
    <row r="47" spans="1:6" x14ac:dyDescent="0.3">
      <c r="A47" t="str">
        <f ca="1">IF(INDIRECT(ADDRESS(Таблицы!$Z48-1,4,,,"Трёхпредметные наборы"))&gt;=Параметры!$A$2,Таблицы!U48,"")</f>
        <v>Анальгин</v>
      </c>
      <c r="B47" t="str">
        <f ca="1">IF(INDIRECT(ADDRESS(Таблицы!$Z48-1,4,,,"Трёхпредметные наборы"))&gt;=Параметры!$A$2,Таблицы!V48,"")</f>
        <v>Баралгин</v>
      </c>
      <c r="C47" t="str">
        <f ca="1">IF(INDIRECT(ADDRESS(Таблицы!$Z48-1,4,,,"Трёхпредметные наборы"))&gt;=Параметры!$A$2,Таблицы!W48,"")</f>
        <v>Долгит</v>
      </c>
      <c r="D47" t="str">
        <f ca="1">IF(INDIRECT(ADDRESS(Таблицы!$Z48-1,4,,,"Трёхпредметные наборы"))&gt;=Параметры!$A$2,Таблицы!X48,"")</f>
        <v>Стелланин</v>
      </c>
      <c r="E47" t="str">
        <f ca="1">IF(INDIRECT(ADDRESS(MATCH(Таблицы!Y48,'Однопредметные наборы'!$A$2:$A$11)+1,2,,,"Однопредметные наборы"))&gt;=Параметры!$A$2,Таблицы!Y48,"")</f>
        <v>Терафлю</v>
      </c>
      <c r="F47" s="5">
        <f ca="1">SUMPRODUCT(INDIRECT(ADDRESS(2,MATCH(B47,'Нормализованная таблица'!$B$1:$K$1)+1,,,"Нормализованная таблица")):INDIRECT(ADDRESS(31,MATCH(B47,'Нормализованная таблица'!$B$1:$K$1)+1,,,"Нормализованная таблица")),INDIRECT(ADDRESS(2,MATCH(C47,'Нормализованная таблица'!$B$1:$K$1)+1,,,"Нормализованная таблица")):INDIRECT(ADDRESS(31,MATCH(C47,'Нормализованная таблица'!$B$1:$K$1)+1,,,"Нормализованная таблица")),INDIRECT(ADDRESS(2,MATCH(D47,'Нормализованная таблица'!$B$1:$K$1)+1,,,"Нормализованная таблица")):INDIRECT(ADDRESS(31,MATCH(D47,'Нормализованная таблица'!$B$1:$K$1)+1,,,"Нормализованная таблица")),INDIRECT(ADDRESS(2,MATCH(E47,'Нормализованная таблица'!$B$1:$K$1)+1,,,"Нормализованная таблица")):INDIRECT(ADDRESS(31,MATCH(E47,'Нормализованная таблица'!$B$1:$K$1)+1,,,"Нормализованная таблица")),INDIRECT(ADDRESS(2,MATCH(A47,'Нормализованная таблица'!$B$1:$K$1)+1,,,"Нормализованная таблица")):INDIRECT(ADDRESS(31,MATCH(A47,'Нормализованная таблица'!$B$1:$K$1)+1,,,"Нормализованная таблица")))</f>
        <v>1</v>
      </c>
    </row>
    <row r="48" spans="1:6" hidden="1" x14ac:dyDescent="0.3">
      <c r="A48" t="e">
        <f ca="1">IF(INDIRECT(ADDRESS(Таблицы!$Z49-1,4,,,"Трёхпредметные наборы"))&gt;=Параметры!$A$2,Таблицы!U49,"")</f>
        <v>#N/A</v>
      </c>
      <c r="B48" t="e">
        <f ca="1">IF(INDIRECT(ADDRESS(Таблицы!$Z49-1,4,,,"Трёхпредметные наборы"))&gt;=Параметры!$A$2,Таблицы!V49,"")</f>
        <v>#N/A</v>
      </c>
      <c r="C48" t="e">
        <f ca="1">IF(INDIRECT(ADDRESS(Таблицы!$Z49-1,4,,,"Трёхпредметные наборы"))&gt;=Параметры!$A$2,Таблицы!W49,"")</f>
        <v>#N/A</v>
      </c>
      <c r="D48" t="e">
        <f ca="1">IF(INDIRECT(ADDRESS(Таблицы!$Z49-1,4,,,"Трёхпредметные наборы"))&gt;=Параметры!$A$2,Таблицы!X49,"")</f>
        <v>#N/A</v>
      </c>
      <c r="E48" t="str">
        <f ca="1">IF(INDIRECT(ADDRESS(MATCH(Таблицы!Y49,'Однопредметные наборы'!$A$2:$A$11)+1,2,,,"Однопредметные наборы"))&gt;=Параметры!$A$2,Таблицы!Y49,"")</f>
        <v/>
      </c>
      <c r="F48" s="5" t="e">
        <f ca="1">SUMPRODUCT(INDIRECT(ADDRESS(2,MATCH(B48,'Нормализованная таблица'!$B$1:$K$1)+1,,,"Нормализованная таблица")):INDIRECT(ADDRESS(31,MATCH(B48,'Нормализованная таблица'!$B$1:$K$1)+1,,,"Нормализованная таблица")),INDIRECT(ADDRESS(2,MATCH(C48,'Нормализованная таблица'!$B$1:$K$1)+1,,,"Нормализованная таблица")):INDIRECT(ADDRESS(31,MATCH(C48,'Нормализованная таблица'!$B$1:$K$1)+1,,,"Нормализованная таблица")),INDIRECT(ADDRESS(2,MATCH(D48,'Нормализованная таблица'!$B$1:$K$1)+1,,,"Нормализованная таблица")):INDIRECT(ADDRESS(31,MATCH(D48,'Нормализованная таблица'!$B$1:$K$1)+1,,,"Нормализованная таблица")),INDIRECT(ADDRESS(2,MATCH(E48,'Нормализованная таблица'!$B$1:$K$1)+1,,,"Нормализованная таблица")):INDIRECT(ADDRESS(31,MATCH(E48,'Нормализованная таблица'!$B$1:$K$1)+1,,,"Нормализованная таблица")),INDIRECT(ADDRESS(2,MATCH(A48,'Нормализованная таблица'!$B$1:$K$1)+1,,,"Нормализованная таблица")):INDIRECT(ADDRESS(31,MATCH(A48,'Нормализованная таблица'!$B$1:$K$1)+1,,,"Нормализованная таблица")))</f>
        <v>#N/A</v>
      </c>
    </row>
    <row r="49" spans="1:6" hidden="1" x14ac:dyDescent="0.3">
      <c r="A49" t="e">
        <f ca="1">IF(INDIRECT(ADDRESS(Таблицы!$Z50-1,4,,,"Трёхпредметные наборы"))&gt;=Параметры!$A$2,Таблицы!U50,"")</f>
        <v>#N/A</v>
      </c>
      <c r="B49" t="e">
        <f ca="1">IF(INDIRECT(ADDRESS(Таблицы!$Z50-1,4,,,"Трёхпредметные наборы"))&gt;=Параметры!$A$2,Таблицы!V50,"")</f>
        <v>#N/A</v>
      </c>
      <c r="C49" t="e">
        <f ca="1">IF(INDIRECT(ADDRESS(Таблицы!$Z50-1,4,,,"Трёхпредметные наборы"))&gt;=Параметры!$A$2,Таблицы!W50,"")</f>
        <v>#N/A</v>
      </c>
      <c r="D49" t="e">
        <f ca="1">IF(INDIRECT(ADDRESS(Таблицы!$Z50-1,4,,,"Трёхпредметные наборы"))&gt;=Параметры!$A$2,Таблицы!X50,"")</f>
        <v>#N/A</v>
      </c>
      <c r="E49" t="str">
        <f ca="1">IF(INDIRECT(ADDRESS(MATCH(Таблицы!Y50,'Однопредметные наборы'!$A$2:$A$11)+1,2,,,"Однопредметные наборы"))&gt;=Параметры!$A$2,Таблицы!Y50,"")</f>
        <v/>
      </c>
      <c r="F49" s="5" t="e">
        <f ca="1">SUMPRODUCT(INDIRECT(ADDRESS(2,MATCH(B49,'Нормализованная таблица'!$B$1:$K$1)+1,,,"Нормализованная таблица")):INDIRECT(ADDRESS(31,MATCH(B49,'Нормализованная таблица'!$B$1:$K$1)+1,,,"Нормализованная таблица")),INDIRECT(ADDRESS(2,MATCH(C49,'Нормализованная таблица'!$B$1:$K$1)+1,,,"Нормализованная таблица")):INDIRECT(ADDRESS(31,MATCH(C49,'Нормализованная таблица'!$B$1:$K$1)+1,,,"Нормализованная таблица")),INDIRECT(ADDRESS(2,MATCH(D49,'Нормализованная таблица'!$B$1:$K$1)+1,,,"Нормализованная таблица")):INDIRECT(ADDRESS(31,MATCH(D49,'Нормализованная таблица'!$B$1:$K$1)+1,,,"Нормализованная таблица")),INDIRECT(ADDRESS(2,MATCH(E49,'Нормализованная таблица'!$B$1:$K$1)+1,,,"Нормализованная таблица")):INDIRECT(ADDRESS(31,MATCH(E49,'Нормализованная таблица'!$B$1:$K$1)+1,,,"Нормализованная таблица")),INDIRECT(ADDRESS(2,MATCH(A49,'Нормализованная таблица'!$B$1:$K$1)+1,,,"Нормализованная таблица")):INDIRECT(ADDRESS(31,MATCH(A49,'Нормализованная таблица'!$B$1:$K$1)+1,,,"Нормализованная таблица")))</f>
        <v>#N/A</v>
      </c>
    </row>
    <row r="50" spans="1:6" hidden="1" x14ac:dyDescent="0.3">
      <c r="A50" t="e">
        <f ca="1">IF(INDIRECT(ADDRESS(Таблицы!$Z51-1,4,,,"Трёхпредметные наборы"))&gt;=Параметры!$A$2,Таблицы!U51,"")</f>
        <v>#N/A</v>
      </c>
      <c r="B50" t="e">
        <f ca="1">IF(INDIRECT(ADDRESS(Таблицы!$Z51-1,4,,,"Трёхпредметные наборы"))&gt;=Параметры!$A$2,Таблицы!V51,"")</f>
        <v>#N/A</v>
      </c>
      <c r="C50" t="e">
        <f ca="1">IF(INDIRECT(ADDRESS(Таблицы!$Z51-1,4,,,"Трёхпредметные наборы"))&gt;=Параметры!$A$2,Таблицы!W51,"")</f>
        <v>#N/A</v>
      </c>
      <c r="D50" t="e">
        <f ca="1">IF(INDIRECT(ADDRESS(Таблицы!$Z51-1,4,,,"Трёхпредметные наборы"))&gt;=Параметры!$A$2,Таблицы!X51,"")</f>
        <v>#N/A</v>
      </c>
      <c r="E50" t="str">
        <f ca="1">IF(INDIRECT(ADDRESS(MATCH(Таблицы!Y51,'Однопредметные наборы'!$A$2:$A$11)+1,2,,,"Однопредметные наборы"))&gt;=Параметры!$A$2,Таблицы!Y51,"")</f>
        <v>Терафлю</v>
      </c>
      <c r="F50" s="5" t="e">
        <f ca="1">SUMPRODUCT(INDIRECT(ADDRESS(2,MATCH(B50,'Нормализованная таблица'!$B$1:$K$1)+1,,,"Нормализованная таблица")):INDIRECT(ADDRESS(31,MATCH(B50,'Нормализованная таблица'!$B$1:$K$1)+1,,,"Нормализованная таблица")),INDIRECT(ADDRESS(2,MATCH(C50,'Нормализованная таблица'!$B$1:$K$1)+1,,,"Нормализованная таблица")):INDIRECT(ADDRESS(31,MATCH(C50,'Нормализованная таблица'!$B$1:$K$1)+1,,,"Нормализованная таблица")),INDIRECT(ADDRESS(2,MATCH(D50,'Нормализованная таблица'!$B$1:$K$1)+1,,,"Нормализованная таблица")):INDIRECT(ADDRESS(31,MATCH(D50,'Нормализованная таблица'!$B$1:$K$1)+1,,,"Нормализованная таблица")),INDIRECT(ADDRESS(2,MATCH(E50,'Нормализованная таблица'!$B$1:$K$1)+1,,,"Нормализованная таблица")):INDIRECT(ADDRESS(31,MATCH(E50,'Нормализованная таблица'!$B$1:$K$1)+1,,,"Нормализованная таблица")),INDIRECT(ADDRESS(2,MATCH(A50,'Нормализованная таблица'!$B$1:$K$1)+1,,,"Нормализованная таблица")):INDIRECT(ADDRESS(31,MATCH(A50,'Нормализованная таблица'!$B$1:$K$1)+1,,,"Нормализованная таблица")))</f>
        <v>#N/A</v>
      </c>
    </row>
    <row r="51" spans="1:6" hidden="1" x14ac:dyDescent="0.3">
      <c r="A51" t="e">
        <f ca="1">IF(INDIRECT(ADDRESS(Таблицы!$Z52-1,4,,,"Трёхпредметные наборы"))&gt;=Параметры!$A$2,Таблицы!U52,"")</f>
        <v>#N/A</v>
      </c>
      <c r="B51" t="e">
        <f ca="1">IF(INDIRECT(ADDRESS(Таблицы!$Z52-1,4,,,"Трёхпредметные наборы"))&gt;=Параметры!$A$2,Таблицы!V52,"")</f>
        <v>#N/A</v>
      </c>
      <c r="C51" t="e">
        <f ca="1">IF(INDIRECT(ADDRESS(Таблицы!$Z52-1,4,,,"Трёхпредметные наборы"))&gt;=Параметры!$A$2,Таблицы!W52,"")</f>
        <v>#N/A</v>
      </c>
      <c r="D51" t="e">
        <f ca="1">IF(INDIRECT(ADDRESS(Таблицы!$Z52-1,4,,,"Трёхпредметные наборы"))&gt;=Параметры!$A$2,Таблицы!X52,"")</f>
        <v>#N/A</v>
      </c>
      <c r="E51" t="str">
        <f ca="1">IF(INDIRECT(ADDRESS(MATCH(Таблицы!Y52,'Однопредметные наборы'!$A$2:$A$11)+1,2,,,"Однопредметные наборы"))&gt;=Параметры!$A$2,Таблицы!Y52,"")</f>
        <v/>
      </c>
      <c r="F51" s="5" t="e">
        <f ca="1">SUMPRODUCT(INDIRECT(ADDRESS(2,MATCH(B51,'Нормализованная таблица'!$B$1:$K$1)+1,,,"Нормализованная таблица")):INDIRECT(ADDRESS(31,MATCH(B51,'Нормализованная таблица'!$B$1:$K$1)+1,,,"Нормализованная таблица")),INDIRECT(ADDRESS(2,MATCH(C51,'Нормализованная таблица'!$B$1:$K$1)+1,,,"Нормализованная таблица")):INDIRECT(ADDRESS(31,MATCH(C51,'Нормализованная таблица'!$B$1:$K$1)+1,,,"Нормализованная таблица")),INDIRECT(ADDRESS(2,MATCH(D51,'Нормализованная таблица'!$B$1:$K$1)+1,,,"Нормализованная таблица")):INDIRECT(ADDRESS(31,MATCH(D51,'Нормализованная таблица'!$B$1:$K$1)+1,,,"Нормализованная таблица")),INDIRECT(ADDRESS(2,MATCH(E51,'Нормализованная таблица'!$B$1:$K$1)+1,,,"Нормализованная таблица")):INDIRECT(ADDRESS(31,MATCH(E51,'Нормализованная таблица'!$B$1:$K$1)+1,,,"Нормализованная таблица")),INDIRECT(ADDRESS(2,MATCH(A51,'Нормализованная таблица'!$B$1:$K$1)+1,,,"Нормализованная таблица")):INDIRECT(ADDRESS(31,MATCH(A51,'Нормализованная таблица'!$B$1:$K$1)+1,,,"Нормализованная таблица")))</f>
        <v>#N/A</v>
      </c>
    </row>
    <row r="52" spans="1:6" hidden="1" x14ac:dyDescent="0.3">
      <c r="A52" t="e">
        <f ca="1">IF(INDIRECT(ADDRESS(Таблицы!$Z53-1,4,,,"Трёхпредметные наборы"))&gt;=Параметры!$A$2,Таблицы!U53,"")</f>
        <v>#N/A</v>
      </c>
      <c r="B52" t="e">
        <f ca="1">IF(INDIRECT(ADDRESS(Таблицы!$Z53-1,4,,,"Трёхпредметные наборы"))&gt;=Параметры!$A$2,Таблицы!V53,"")</f>
        <v>#N/A</v>
      </c>
      <c r="C52" t="e">
        <f ca="1">IF(INDIRECT(ADDRESS(Таблицы!$Z53-1,4,,,"Трёхпредметные наборы"))&gt;=Параметры!$A$2,Таблицы!W53,"")</f>
        <v>#N/A</v>
      </c>
      <c r="D52" t="e">
        <f ca="1">IF(INDIRECT(ADDRESS(Таблицы!$Z53-1,4,,,"Трёхпредметные наборы"))&gt;=Параметры!$A$2,Таблицы!X53,"")</f>
        <v>#N/A</v>
      </c>
      <c r="E52" t="str">
        <f ca="1">IF(INDIRECT(ADDRESS(MATCH(Таблицы!Y53,'Однопредметные наборы'!$A$2:$A$11)+1,2,,,"Однопредметные наборы"))&gt;=Параметры!$A$2,Таблицы!Y53,"")</f>
        <v>Терафлю</v>
      </c>
      <c r="F52" s="5" t="e">
        <f ca="1">SUMPRODUCT(INDIRECT(ADDRESS(2,MATCH(B52,'Нормализованная таблица'!$B$1:$K$1)+1,,,"Нормализованная таблица")):INDIRECT(ADDRESS(31,MATCH(B52,'Нормализованная таблица'!$B$1:$K$1)+1,,,"Нормализованная таблица")),INDIRECT(ADDRESS(2,MATCH(C52,'Нормализованная таблица'!$B$1:$K$1)+1,,,"Нормализованная таблица")):INDIRECT(ADDRESS(31,MATCH(C52,'Нормализованная таблица'!$B$1:$K$1)+1,,,"Нормализованная таблица")),INDIRECT(ADDRESS(2,MATCH(D52,'Нормализованная таблица'!$B$1:$K$1)+1,,,"Нормализованная таблица")):INDIRECT(ADDRESS(31,MATCH(D52,'Нормализованная таблица'!$B$1:$K$1)+1,,,"Нормализованная таблица")),INDIRECT(ADDRESS(2,MATCH(E52,'Нормализованная таблица'!$B$1:$K$1)+1,,,"Нормализованная таблица")):INDIRECT(ADDRESS(31,MATCH(E52,'Нормализованная таблица'!$B$1:$K$1)+1,,,"Нормализованная таблица")),INDIRECT(ADDRESS(2,MATCH(A52,'Нормализованная таблица'!$B$1:$K$1)+1,,,"Нормализованная таблица")):INDIRECT(ADDRESS(31,MATCH(A52,'Нормализованная таблица'!$B$1:$K$1)+1,,,"Нормализованная таблица")))</f>
        <v>#N/A</v>
      </c>
    </row>
    <row r="53" spans="1:6" hidden="1" x14ac:dyDescent="0.3">
      <c r="A53" t="str">
        <f ca="1">IF(INDIRECT(ADDRESS(Таблицы!$Z54-1,4,,,"Трёхпредметные наборы"))&gt;=Параметры!$A$2,Таблицы!U54,"")</f>
        <v/>
      </c>
      <c r="B53" t="str">
        <f ca="1">IF(INDIRECT(ADDRESS(Таблицы!$Z54-1,4,,,"Трёхпредметные наборы"))&gt;=Параметры!$A$2,Таблицы!V54,"")</f>
        <v/>
      </c>
      <c r="C53" t="str">
        <f ca="1">IF(INDIRECT(ADDRESS(Таблицы!$Z54-1,4,,,"Трёхпредметные наборы"))&gt;=Параметры!$A$2,Таблицы!W54,"")</f>
        <v/>
      </c>
      <c r="D53" t="str">
        <f ca="1">IF(INDIRECT(ADDRESS(Таблицы!$Z54-1,4,,,"Трёхпредметные наборы"))&gt;=Параметры!$A$2,Таблицы!X54,"")</f>
        <v/>
      </c>
      <c r="E53" t="str">
        <f ca="1">IF(INDIRECT(ADDRESS(MATCH(Таблицы!Y54,'Однопредметные наборы'!$A$2:$A$11)+1,2,,,"Однопредметные наборы"))&gt;=Параметры!$A$2,Таблицы!Y54,"")</f>
        <v>Терафлю</v>
      </c>
      <c r="F53" s="5" t="e">
        <f ca="1">SUMPRODUCT(INDIRECT(ADDRESS(2,MATCH(B53,'Нормализованная таблица'!$B$1:$K$1)+1,,,"Нормализованная таблица")):INDIRECT(ADDRESS(31,MATCH(B53,'Нормализованная таблица'!$B$1:$K$1)+1,,,"Нормализованная таблица")),INDIRECT(ADDRESS(2,MATCH(C53,'Нормализованная таблица'!$B$1:$K$1)+1,,,"Нормализованная таблица")):INDIRECT(ADDRESS(31,MATCH(C53,'Нормализованная таблица'!$B$1:$K$1)+1,,,"Нормализованная таблица")),INDIRECT(ADDRESS(2,MATCH(D53,'Нормализованная таблица'!$B$1:$K$1)+1,,,"Нормализованная таблица")):INDIRECT(ADDRESS(31,MATCH(D53,'Нормализованная таблица'!$B$1:$K$1)+1,,,"Нормализованная таблица")),INDIRECT(ADDRESS(2,MATCH(E53,'Нормализованная таблица'!$B$1:$K$1)+1,,,"Нормализованная таблица")):INDIRECT(ADDRESS(31,MATCH(E53,'Нормализованная таблица'!$B$1:$K$1)+1,,,"Нормализованная таблица")),INDIRECT(ADDRESS(2,MATCH(A53,'Нормализованная таблица'!$B$1:$K$1)+1,,,"Нормализованная таблица")):INDIRECT(ADDRESS(31,MATCH(A53,'Нормализованная таблица'!$B$1:$K$1)+1,,,"Нормализованная таблица")))</f>
        <v>#N/A</v>
      </c>
    </row>
    <row r="54" spans="1:6" hidden="1" x14ac:dyDescent="0.3">
      <c r="A54" t="e">
        <f ca="1">IF(INDIRECT(ADDRESS(Таблицы!$Z55-1,4,,,"Трёхпредметные наборы"))&gt;=Параметры!$A$2,Таблицы!U55,"")</f>
        <v>#N/A</v>
      </c>
      <c r="B54" t="e">
        <f ca="1">IF(INDIRECT(ADDRESS(Таблицы!$Z55-1,4,,,"Трёхпредметные наборы"))&gt;=Параметры!$A$2,Таблицы!V55,"")</f>
        <v>#N/A</v>
      </c>
      <c r="C54" t="e">
        <f ca="1">IF(INDIRECT(ADDRESS(Таблицы!$Z55-1,4,,,"Трёхпредметные наборы"))&gt;=Параметры!$A$2,Таблицы!W55,"")</f>
        <v>#N/A</v>
      </c>
      <c r="D54" t="e">
        <f ca="1">IF(INDIRECT(ADDRESS(Таблицы!$Z55-1,4,,,"Трёхпредметные наборы"))&gt;=Параметры!$A$2,Таблицы!X55,"")</f>
        <v>#N/A</v>
      </c>
      <c r="E54" t="str">
        <f ca="1">IF(INDIRECT(ADDRESS(MATCH(Таблицы!Y55,'Однопредметные наборы'!$A$2:$A$11)+1,2,,,"Однопредметные наборы"))&gt;=Параметры!$A$2,Таблицы!Y55,"")</f>
        <v/>
      </c>
      <c r="F54" s="5" t="e">
        <f ca="1">SUMPRODUCT(INDIRECT(ADDRESS(2,MATCH(B54,'Нормализованная таблица'!$B$1:$K$1)+1,,,"Нормализованная таблица")):INDIRECT(ADDRESS(31,MATCH(B54,'Нормализованная таблица'!$B$1:$K$1)+1,,,"Нормализованная таблица")),INDIRECT(ADDRESS(2,MATCH(C54,'Нормализованная таблица'!$B$1:$K$1)+1,,,"Нормализованная таблица")):INDIRECT(ADDRESS(31,MATCH(C54,'Нормализованная таблица'!$B$1:$K$1)+1,,,"Нормализованная таблица")),INDIRECT(ADDRESS(2,MATCH(D54,'Нормализованная таблица'!$B$1:$K$1)+1,,,"Нормализованная таблица")):INDIRECT(ADDRESS(31,MATCH(D54,'Нормализованная таблица'!$B$1:$K$1)+1,,,"Нормализованная таблица")),INDIRECT(ADDRESS(2,MATCH(E54,'Нормализованная таблица'!$B$1:$K$1)+1,,,"Нормализованная таблица")):INDIRECT(ADDRESS(31,MATCH(E54,'Нормализованная таблица'!$B$1:$K$1)+1,,,"Нормализованная таблица")),INDIRECT(ADDRESS(2,MATCH(A54,'Нормализованная таблица'!$B$1:$K$1)+1,,,"Нормализованная таблица")):INDIRECT(ADDRESS(31,MATCH(A54,'Нормализованная таблица'!$B$1:$K$1)+1,,,"Нормализованная таблица")))</f>
        <v>#N/A</v>
      </c>
    </row>
    <row r="55" spans="1:6" hidden="1" x14ac:dyDescent="0.3">
      <c r="A55" t="e">
        <f ca="1">IF(INDIRECT(ADDRESS(Таблицы!$Z56-1,4,,,"Трёхпредметные наборы"))&gt;=Параметры!$A$2,Таблицы!U56,"")</f>
        <v>#N/A</v>
      </c>
      <c r="B55" t="e">
        <f ca="1">IF(INDIRECT(ADDRESS(Таблицы!$Z56-1,4,,,"Трёхпредметные наборы"))&gt;=Параметры!$A$2,Таблицы!V56,"")</f>
        <v>#N/A</v>
      </c>
      <c r="C55" t="e">
        <f ca="1">IF(INDIRECT(ADDRESS(Таблицы!$Z56-1,4,,,"Трёхпредметные наборы"))&gt;=Параметры!$A$2,Таблицы!W56,"")</f>
        <v>#N/A</v>
      </c>
      <c r="D55" t="e">
        <f ca="1">IF(INDIRECT(ADDRESS(Таблицы!$Z56-1,4,,,"Трёхпредметные наборы"))&gt;=Параметры!$A$2,Таблицы!X56,"")</f>
        <v>#N/A</v>
      </c>
      <c r="E55" t="str">
        <f ca="1">IF(INDIRECT(ADDRESS(MATCH(Таблицы!Y56,'Однопредметные наборы'!$A$2:$A$11)+1,2,,,"Однопредметные наборы"))&gt;=Параметры!$A$2,Таблицы!Y56,"")</f>
        <v>Терафлю</v>
      </c>
      <c r="F55" s="5" t="e">
        <f ca="1">SUMPRODUCT(INDIRECT(ADDRESS(2,MATCH(B55,'Нормализованная таблица'!$B$1:$K$1)+1,,,"Нормализованная таблица")):INDIRECT(ADDRESS(31,MATCH(B55,'Нормализованная таблица'!$B$1:$K$1)+1,,,"Нормализованная таблица")),INDIRECT(ADDRESS(2,MATCH(C55,'Нормализованная таблица'!$B$1:$K$1)+1,,,"Нормализованная таблица")):INDIRECT(ADDRESS(31,MATCH(C55,'Нормализованная таблица'!$B$1:$K$1)+1,,,"Нормализованная таблица")),INDIRECT(ADDRESS(2,MATCH(D55,'Нормализованная таблица'!$B$1:$K$1)+1,,,"Нормализованная таблица")):INDIRECT(ADDRESS(31,MATCH(D55,'Нормализованная таблица'!$B$1:$K$1)+1,,,"Нормализованная таблица")),INDIRECT(ADDRESS(2,MATCH(E55,'Нормализованная таблица'!$B$1:$K$1)+1,,,"Нормализованная таблица")):INDIRECT(ADDRESS(31,MATCH(E55,'Нормализованная таблица'!$B$1:$K$1)+1,,,"Нормализованная таблица")),INDIRECT(ADDRESS(2,MATCH(A55,'Нормализованная таблица'!$B$1:$K$1)+1,,,"Нормализованная таблица")):INDIRECT(ADDRESS(31,MATCH(A55,'Нормализованная таблица'!$B$1:$K$1)+1,,,"Нормализованная таблица")))</f>
        <v>#N/A</v>
      </c>
    </row>
    <row r="56" spans="1:6" hidden="1" x14ac:dyDescent="0.3">
      <c r="A56" t="e">
        <f ca="1">IF(INDIRECT(ADDRESS(Таблицы!$Z57-1,4,,,"Трёхпредметные наборы"))&gt;=Параметры!$A$2,Таблицы!U57,"")</f>
        <v>#N/A</v>
      </c>
      <c r="B56" t="e">
        <f ca="1">IF(INDIRECT(ADDRESS(Таблицы!$Z57-1,4,,,"Трёхпредметные наборы"))&gt;=Параметры!$A$2,Таблицы!V57,"")</f>
        <v>#N/A</v>
      </c>
      <c r="C56" t="e">
        <f ca="1">IF(INDIRECT(ADDRESS(Таблицы!$Z57-1,4,,,"Трёхпредметные наборы"))&gt;=Параметры!$A$2,Таблицы!W57,"")</f>
        <v>#N/A</v>
      </c>
      <c r="D56" t="e">
        <f ca="1">IF(INDIRECT(ADDRESS(Таблицы!$Z57-1,4,,,"Трёхпредметные наборы"))&gt;=Параметры!$A$2,Таблицы!X57,"")</f>
        <v>#N/A</v>
      </c>
      <c r="E56" t="str">
        <f ca="1">IF(INDIRECT(ADDRESS(MATCH(Таблицы!Y57,'Однопредметные наборы'!$A$2:$A$11)+1,2,,,"Однопредметные наборы"))&gt;=Параметры!$A$2,Таблицы!Y57,"")</f>
        <v>Терафлю</v>
      </c>
      <c r="F56" s="5" t="e">
        <f ca="1">SUMPRODUCT(INDIRECT(ADDRESS(2,MATCH(B56,'Нормализованная таблица'!$B$1:$K$1)+1,,,"Нормализованная таблица")):INDIRECT(ADDRESS(31,MATCH(B56,'Нормализованная таблица'!$B$1:$K$1)+1,,,"Нормализованная таблица")),INDIRECT(ADDRESS(2,MATCH(C56,'Нормализованная таблица'!$B$1:$K$1)+1,,,"Нормализованная таблица")):INDIRECT(ADDRESS(31,MATCH(C56,'Нормализованная таблица'!$B$1:$K$1)+1,,,"Нормализованная таблица")),INDIRECT(ADDRESS(2,MATCH(D56,'Нормализованная таблица'!$B$1:$K$1)+1,,,"Нормализованная таблица")):INDIRECT(ADDRESS(31,MATCH(D56,'Нормализованная таблица'!$B$1:$K$1)+1,,,"Нормализованная таблица")),INDIRECT(ADDRESS(2,MATCH(E56,'Нормализованная таблица'!$B$1:$K$1)+1,,,"Нормализованная таблица")):INDIRECT(ADDRESS(31,MATCH(E56,'Нормализованная таблица'!$B$1:$K$1)+1,,,"Нормализованная таблица")),INDIRECT(ADDRESS(2,MATCH(A56,'Нормализованная таблица'!$B$1:$K$1)+1,,,"Нормализованная таблица")):INDIRECT(ADDRESS(31,MATCH(A56,'Нормализованная таблица'!$B$1:$K$1)+1,,,"Нормализованная таблица")))</f>
        <v>#N/A</v>
      </c>
    </row>
    <row r="57" spans="1:6" hidden="1" x14ac:dyDescent="0.3">
      <c r="A57" t="e">
        <f ca="1">IF(INDIRECT(ADDRESS(Таблицы!$Z58-1,4,,,"Трёхпредметные наборы"))&gt;=Параметры!$A$2,Таблицы!U58,"")</f>
        <v>#N/A</v>
      </c>
      <c r="B57" t="e">
        <f ca="1">IF(INDIRECT(ADDRESS(Таблицы!$Z58-1,4,,,"Трёхпредметные наборы"))&gt;=Параметры!$A$2,Таблицы!V58,"")</f>
        <v>#N/A</v>
      </c>
      <c r="C57" t="e">
        <f ca="1">IF(INDIRECT(ADDRESS(Таблицы!$Z58-1,4,,,"Трёхпредметные наборы"))&gt;=Параметры!$A$2,Таблицы!W58,"")</f>
        <v>#N/A</v>
      </c>
      <c r="D57" t="e">
        <f ca="1">IF(INDIRECT(ADDRESS(Таблицы!$Z58-1,4,,,"Трёхпредметные наборы"))&gt;=Параметры!$A$2,Таблицы!X58,"")</f>
        <v>#N/A</v>
      </c>
      <c r="E57" t="str">
        <f ca="1">IF(INDIRECT(ADDRESS(MATCH(Таблицы!Y58,'Однопредметные наборы'!$A$2:$A$11)+1,2,,,"Однопредметные наборы"))&gt;=Параметры!$A$2,Таблицы!Y58,"")</f>
        <v>Терафлю</v>
      </c>
      <c r="F57" s="5" t="e">
        <f ca="1">SUMPRODUCT(INDIRECT(ADDRESS(2,MATCH(B57,'Нормализованная таблица'!$B$1:$K$1)+1,,,"Нормализованная таблица")):INDIRECT(ADDRESS(31,MATCH(B57,'Нормализованная таблица'!$B$1:$K$1)+1,,,"Нормализованная таблица")),INDIRECT(ADDRESS(2,MATCH(C57,'Нормализованная таблица'!$B$1:$K$1)+1,,,"Нормализованная таблица")):INDIRECT(ADDRESS(31,MATCH(C57,'Нормализованная таблица'!$B$1:$K$1)+1,,,"Нормализованная таблица")),INDIRECT(ADDRESS(2,MATCH(D57,'Нормализованная таблица'!$B$1:$K$1)+1,,,"Нормализованная таблица")):INDIRECT(ADDRESS(31,MATCH(D57,'Нормализованная таблица'!$B$1:$K$1)+1,,,"Нормализованная таблица")),INDIRECT(ADDRESS(2,MATCH(E57,'Нормализованная таблица'!$B$1:$K$1)+1,,,"Нормализованная таблица")):INDIRECT(ADDRESS(31,MATCH(E57,'Нормализованная таблица'!$B$1:$K$1)+1,,,"Нормализованная таблица")),INDIRECT(ADDRESS(2,MATCH(A57,'Нормализованная таблица'!$B$1:$K$1)+1,,,"Нормализованная таблица")):INDIRECT(ADDRESS(31,MATCH(A57,'Нормализованная таблица'!$B$1:$K$1)+1,,,"Нормализованная таблица")))</f>
        <v>#N/A</v>
      </c>
    </row>
    <row r="58" spans="1:6" hidden="1" x14ac:dyDescent="0.3">
      <c r="A58" t="e">
        <f ca="1">IF(INDIRECT(ADDRESS(Таблицы!$Z59-1,4,,,"Трёхпредметные наборы"))&gt;=Параметры!$A$2,Таблицы!U59,"")</f>
        <v>#N/A</v>
      </c>
      <c r="B58" t="e">
        <f ca="1">IF(INDIRECT(ADDRESS(Таблицы!$Z59-1,4,,,"Трёхпредметные наборы"))&gt;=Параметры!$A$2,Таблицы!V59,"")</f>
        <v>#N/A</v>
      </c>
      <c r="C58" t="e">
        <f ca="1">IF(INDIRECT(ADDRESS(Таблицы!$Z59-1,4,,,"Трёхпредметные наборы"))&gt;=Параметры!$A$2,Таблицы!W59,"")</f>
        <v>#N/A</v>
      </c>
      <c r="D58" t="e">
        <f ca="1">IF(INDIRECT(ADDRESS(Таблицы!$Z59-1,4,,,"Трёхпредметные наборы"))&gt;=Параметры!$A$2,Таблицы!X59,"")</f>
        <v>#N/A</v>
      </c>
      <c r="E58" t="str">
        <f ca="1">IF(INDIRECT(ADDRESS(MATCH(Таблицы!Y59,'Однопредметные наборы'!$A$2:$A$11)+1,2,,,"Однопредметные наборы"))&gt;=Параметры!$A$2,Таблицы!Y59,"")</f>
        <v>Контрактубекс</v>
      </c>
      <c r="F58" s="5" t="e">
        <f ca="1">SUMPRODUCT(INDIRECT(ADDRESS(2,MATCH(B58,'Нормализованная таблица'!$B$1:$K$1)+1,,,"Нормализованная таблица")):INDIRECT(ADDRESS(31,MATCH(B58,'Нормализованная таблица'!$B$1:$K$1)+1,,,"Нормализованная таблица")),INDIRECT(ADDRESS(2,MATCH(C58,'Нормализованная таблица'!$B$1:$K$1)+1,,,"Нормализованная таблица")):INDIRECT(ADDRESS(31,MATCH(C58,'Нормализованная таблица'!$B$1:$K$1)+1,,,"Нормализованная таблица")),INDIRECT(ADDRESS(2,MATCH(D58,'Нормализованная таблица'!$B$1:$K$1)+1,,,"Нормализованная таблица")):INDIRECT(ADDRESS(31,MATCH(D58,'Нормализованная таблица'!$B$1:$K$1)+1,,,"Нормализованная таблица")),INDIRECT(ADDRESS(2,MATCH(E58,'Нормализованная таблица'!$B$1:$K$1)+1,,,"Нормализованная таблица")):INDIRECT(ADDRESS(31,MATCH(E58,'Нормализованная таблица'!$B$1:$K$1)+1,,,"Нормализованная таблица")),INDIRECT(ADDRESS(2,MATCH(A58,'Нормализованная таблица'!$B$1:$K$1)+1,,,"Нормализованная таблица")):INDIRECT(ADDRESS(31,MATCH(A58,'Нормализованная таблица'!$B$1:$K$1)+1,,,"Нормализованная таблица")))</f>
        <v>#N/A</v>
      </c>
    </row>
    <row r="59" spans="1:6" hidden="1" x14ac:dyDescent="0.3">
      <c r="A59" t="e">
        <f ca="1">IF(INDIRECT(ADDRESS(Таблицы!$Z60-1,4,,,"Трёхпредметные наборы"))&gt;=Параметры!$A$2,Таблицы!U60,"")</f>
        <v>#N/A</v>
      </c>
      <c r="B59" t="e">
        <f ca="1">IF(INDIRECT(ADDRESS(Таблицы!$Z60-1,4,,,"Трёхпредметные наборы"))&gt;=Параметры!$A$2,Таблицы!V60,"")</f>
        <v>#N/A</v>
      </c>
      <c r="C59" t="e">
        <f ca="1">IF(INDIRECT(ADDRESS(Таблицы!$Z60-1,4,,,"Трёхпредметные наборы"))&gt;=Параметры!$A$2,Таблицы!W60,"")</f>
        <v>#N/A</v>
      </c>
      <c r="D59" t="e">
        <f ca="1">IF(INDIRECT(ADDRESS(Таблицы!$Z60-1,4,,,"Трёхпредметные наборы"))&gt;=Параметры!$A$2,Таблицы!X60,"")</f>
        <v>#N/A</v>
      </c>
      <c r="E59" t="str">
        <f ca="1">IF(INDIRECT(ADDRESS(MATCH(Таблицы!Y60,'Однопредметные наборы'!$A$2:$A$11)+1,2,,,"Однопредметные наборы"))&gt;=Параметры!$A$2,Таблицы!Y60,"")</f>
        <v>Корвалол</v>
      </c>
      <c r="F59" s="5" t="e">
        <f ca="1">SUMPRODUCT(INDIRECT(ADDRESS(2,MATCH(B59,'Нормализованная таблица'!$B$1:$K$1)+1,,,"Нормализованная таблица")):INDIRECT(ADDRESS(31,MATCH(B59,'Нормализованная таблица'!$B$1:$K$1)+1,,,"Нормализованная таблица")),INDIRECT(ADDRESS(2,MATCH(C59,'Нормализованная таблица'!$B$1:$K$1)+1,,,"Нормализованная таблица")):INDIRECT(ADDRESS(31,MATCH(C59,'Нормализованная таблица'!$B$1:$K$1)+1,,,"Нормализованная таблица")),INDIRECT(ADDRESS(2,MATCH(D59,'Нормализованная таблица'!$B$1:$K$1)+1,,,"Нормализованная таблица")):INDIRECT(ADDRESS(31,MATCH(D59,'Нормализованная таблица'!$B$1:$K$1)+1,,,"Нормализованная таблица")),INDIRECT(ADDRESS(2,MATCH(E59,'Нормализованная таблица'!$B$1:$K$1)+1,,,"Нормализованная таблица")):INDIRECT(ADDRESS(31,MATCH(E59,'Нормализованная таблица'!$B$1:$K$1)+1,,,"Нормализованная таблица")),INDIRECT(ADDRESS(2,MATCH(A59,'Нормализованная таблица'!$B$1:$K$1)+1,,,"Нормализованная таблица")):INDIRECT(ADDRESS(31,MATCH(A59,'Нормализованная таблица'!$B$1:$K$1)+1,,,"Нормализованная таблица")))</f>
        <v>#N/A</v>
      </c>
    </row>
    <row r="60" spans="1:6" hidden="1" x14ac:dyDescent="0.3">
      <c r="A60" t="e">
        <f ca="1">IF(INDIRECT(ADDRESS(Таблицы!$Z61-1,4,,,"Трёхпредметные наборы"))&gt;=Параметры!$A$2,Таблицы!U61,"")</f>
        <v>#N/A</v>
      </c>
      <c r="B60" t="e">
        <f ca="1">IF(INDIRECT(ADDRESS(Таблицы!$Z61-1,4,,,"Трёхпредметные наборы"))&gt;=Параметры!$A$2,Таблицы!V61,"")</f>
        <v>#N/A</v>
      </c>
      <c r="C60" t="e">
        <f ca="1">IF(INDIRECT(ADDRESS(Таблицы!$Z61-1,4,,,"Трёхпредметные наборы"))&gt;=Параметры!$A$2,Таблицы!W61,"")</f>
        <v>#N/A</v>
      </c>
      <c r="D60" t="e">
        <f ca="1">IF(INDIRECT(ADDRESS(Таблицы!$Z61-1,4,,,"Трёхпредметные наборы"))&gt;=Параметры!$A$2,Таблицы!X61,"")</f>
        <v>#N/A</v>
      </c>
      <c r="E60" t="str">
        <f ca="1">IF(INDIRECT(ADDRESS(MATCH(Таблицы!Y61,'Однопредметные наборы'!$A$2:$A$11)+1,2,,,"Однопредметные наборы"))&gt;=Параметры!$A$2,Таблицы!Y61,"")</f>
        <v/>
      </c>
      <c r="F60" s="5" t="e">
        <f ca="1">SUMPRODUCT(INDIRECT(ADDRESS(2,MATCH(B60,'Нормализованная таблица'!$B$1:$K$1)+1,,,"Нормализованная таблица")):INDIRECT(ADDRESS(31,MATCH(B60,'Нормализованная таблица'!$B$1:$K$1)+1,,,"Нормализованная таблица")),INDIRECT(ADDRESS(2,MATCH(C60,'Нормализованная таблица'!$B$1:$K$1)+1,,,"Нормализованная таблица")):INDIRECT(ADDRESS(31,MATCH(C60,'Нормализованная таблица'!$B$1:$K$1)+1,,,"Нормализованная таблица")),INDIRECT(ADDRESS(2,MATCH(D60,'Нормализованная таблица'!$B$1:$K$1)+1,,,"Нормализованная таблица")):INDIRECT(ADDRESS(31,MATCH(D60,'Нормализованная таблица'!$B$1:$K$1)+1,,,"Нормализованная таблица")),INDIRECT(ADDRESS(2,MATCH(E60,'Нормализованная таблица'!$B$1:$K$1)+1,,,"Нормализованная таблица")):INDIRECT(ADDRESS(31,MATCH(E60,'Нормализованная таблица'!$B$1:$K$1)+1,,,"Нормализованная таблица")),INDIRECT(ADDRESS(2,MATCH(A60,'Нормализованная таблица'!$B$1:$K$1)+1,,,"Нормализованная таблица")):INDIRECT(ADDRESS(31,MATCH(A60,'Нормализованная таблица'!$B$1:$K$1)+1,,,"Нормализованная таблица")))</f>
        <v>#N/A</v>
      </c>
    </row>
    <row r="61" spans="1:6" hidden="1" x14ac:dyDescent="0.3">
      <c r="A61" t="e">
        <f ca="1">IF(INDIRECT(ADDRESS(Таблицы!$Z62-1,4,,,"Трёхпредметные наборы"))&gt;=Параметры!$A$2,Таблицы!U62,"")</f>
        <v>#N/A</v>
      </c>
      <c r="B61" t="e">
        <f ca="1">IF(INDIRECT(ADDRESS(Таблицы!$Z62-1,4,,,"Трёхпредметные наборы"))&gt;=Параметры!$A$2,Таблицы!V62,"")</f>
        <v>#N/A</v>
      </c>
      <c r="C61" t="e">
        <f ca="1">IF(INDIRECT(ADDRESS(Таблицы!$Z62-1,4,,,"Трёхпредметные наборы"))&gt;=Параметры!$A$2,Таблицы!W62,"")</f>
        <v>#N/A</v>
      </c>
      <c r="D61" t="e">
        <f ca="1">IF(INDIRECT(ADDRESS(Таблицы!$Z62-1,4,,,"Трёхпредметные наборы"))&gt;=Параметры!$A$2,Таблицы!X62,"")</f>
        <v>#N/A</v>
      </c>
      <c r="E61" t="str">
        <f ca="1">IF(INDIRECT(ADDRESS(MATCH(Таблицы!Y62,'Однопредметные наборы'!$A$2:$A$11)+1,2,,,"Однопредметные наборы"))&gt;=Параметры!$A$2,Таблицы!Y62,"")</f>
        <v/>
      </c>
      <c r="F61" s="5" t="e">
        <f ca="1">SUMPRODUCT(INDIRECT(ADDRESS(2,MATCH(B61,'Нормализованная таблица'!$B$1:$K$1)+1,,,"Нормализованная таблица")):INDIRECT(ADDRESS(31,MATCH(B61,'Нормализованная таблица'!$B$1:$K$1)+1,,,"Нормализованная таблица")),INDIRECT(ADDRESS(2,MATCH(C61,'Нормализованная таблица'!$B$1:$K$1)+1,,,"Нормализованная таблица")):INDIRECT(ADDRESS(31,MATCH(C61,'Нормализованная таблица'!$B$1:$K$1)+1,,,"Нормализованная таблица")),INDIRECT(ADDRESS(2,MATCH(D61,'Нормализованная таблица'!$B$1:$K$1)+1,,,"Нормализованная таблица")):INDIRECT(ADDRESS(31,MATCH(D61,'Нормализованная таблица'!$B$1:$K$1)+1,,,"Нормализованная таблица")),INDIRECT(ADDRESS(2,MATCH(E61,'Нормализованная таблица'!$B$1:$K$1)+1,,,"Нормализованная таблица")):INDIRECT(ADDRESS(31,MATCH(E61,'Нормализованная таблица'!$B$1:$K$1)+1,,,"Нормализованная таблица")),INDIRECT(ADDRESS(2,MATCH(A61,'Нормализованная таблица'!$B$1:$K$1)+1,,,"Нормализованная таблица")):INDIRECT(ADDRESS(31,MATCH(A61,'Нормализованная таблица'!$B$1:$K$1)+1,,,"Нормализованная таблица")))</f>
        <v>#N/A</v>
      </c>
    </row>
    <row r="62" spans="1:6" hidden="1" x14ac:dyDescent="0.3">
      <c r="A62" t="e">
        <f ca="1">IF(INDIRECT(ADDRESS(Таблицы!$Z63-1,4,,,"Трёхпредметные наборы"))&gt;=Параметры!$A$2,Таблицы!U63,"")</f>
        <v>#N/A</v>
      </c>
      <c r="B62" t="e">
        <f ca="1">IF(INDIRECT(ADDRESS(Таблицы!$Z63-1,4,,,"Трёхпредметные наборы"))&gt;=Параметры!$A$2,Таблицы!V63,"")</f>
        <v>#N/A</v>
      </c>
      <c r="C62" t="e">
        <f ca="1">IF(INDIRECT(ADDRESS(Таблицы!$Z63-1,4,,,"Трёхпредметные наборы"))&gt;=Параметры!$A$2,Таблицы!W63,"")</f>
        <v>#N/A</v>
      </c>
      <c r="D62" t="e">
        <f ca="1">IF(INDIRECT(ADDRESS(Таблицы!$Z63-1,4,,,"Трёхпредметные наборы"))&gt;=Параметры!$A$2,Таблицы!X63,"")</f>
        <v>#N/A</v>
      </c>
      <c r="E62" t="str">
        <f ca="1">IF(INDIRECT(ADDRESS(MATCH(Таблицы!Y63,'Однопредметные наборы'!$A$2:$A$11)+1,2,,,"Однопредметные наборы"))&gt;=Параметры!$A$2,Таблицы!Y63,"")</f>
        <v>Терафлю</v>
      </c>
      <c r="F62" s="5" t="e">
        <f ca="1">SUMPRODUCT(INDIRECT(ADDRESS(2,MATCH(B62,'Нормализованная таблица'!$B$1:$K$1)+1,,,"Нормализованная таблица")):INDIRECT(ADDRESS(31,MATCH(B62,'Нормализованная таблица'!$B$1:$K$1)+1,,,"Нормализованная таблица")),INDIRECT(ADDRESS(2,MATCH(C62,'Нормализованная таблица'!$B$1:$K$1)+1,,,"Нормализованная таблица")):INDIRECT(ADDRESS(31,MATCH(C62,'Нормализованная таблица'!$B$1:$K$1)+1,,,"Нормализованная таблица")),INDIRECT(ADDRESS(2,MATCH(D62,'Нормализованная таблица'!$B$1:$K$1)+1,,,"Нормализованная таблица")):INDIRECT(ADDRESS(31,MATCH(D62,'Нормализованная таблица'!$B$1:$K$1)+1,,,"Нормализованная таблица")),INDIRECT(ADDRESS(2,MATCH(E62,'Нормализованная таблица'!$B$1:$K$1)+1,,,"Нормализованная таблица")):INDIRECT(ADDRESS(31,MATCH(E62,'Нормализованная таблица'!$B$1:$K$1)+1,,,"Нормализованная таблица")),INDIRECT(ADDRESS(2,MATCH(A62,'Нормализованная таблица'!$B$1:$K$1)+1,,,"Нормализованная таблица")):INDIRECT(ADDRESS(31,MATCH(A62,'Нормализованная таблица'!$B$1:$K$1)+1,,,"Нормализованная таблица")))</f>
        <v>#N/A</v>
      </c>
    </row>
    <row r="63" spans="1:6" hidden="1" x14ac:dyDescent="0.3">
      <c r="A63" t="str">
        <f ca="1">IF(INDIRECT(ADDRESS(Таблицы!$Z64-1,4,,,"Трёхпредметные наборы"))&gt;=Параметры!$A$2,Таблицы!U64,"")</f>
        <v/>
      </c>
      <c r="B63" t="str">
        <f ca="1">IF(INDIRECT(ADDRESS(Таблицы!$Z64-1,4,,,"Трёхпредметные наборы"))&gt;=Параметры!$A$2,Таблицы!V64,"")</f>
        <v/>
      </c>
      <c r="C63" t="str">
        <f ca="1">IF(INDIRECT(ADDRESS(Таблицы!$Z64-1,4,,,"Трёхпредметные наборы"))&gt;=Параметры!$A$2,Таблицы!W64,"")</f>
        <v/>
      </c>
      <c r="D63" t="str">
        <f ca="1">IF(INDIRECT(ADDRESS(Таблицы!$Z64-1,4,,,"Трёхпредметные наборы"))&gt;=Параметры!$A$2,Таблицы!X64,"")</f>
        <v/>
      </c>
      <c r="E63" t="str">
        <f ca="1">IF(INDIRECT(ADDRESS(MATCH(Таблицы!Y64,'Однопредметные наборы'!$A$2:$A$11)+1,2,,,"Однопредметные наборы"))&gt;=Параметры!$A$2,Таблицы!Y64,"")</f>
        <v>Корвалол</v>
      </c>
      <c r="F63" s="5" t="e">
        <f ca="1">SUMPRODUCT(INDIRECT(ADDRESS(2,MATCH(B63,'Нормализованная таблица'!$B$1:$K$1)+1,,,"Нормализованная таблица")):INDIRECT(ADDRESS(31,MATCH(B63,'Нормализованная таблица'!$B$1:$K$1)+1,,,"Нормализованная таблица")),INDIRECT(ADDRESS(2,MATCH(C63,'Нормализованная таблица'!$B$1:$K$1)+1,,,"Нормализованная таблица")):INDIRECT(ADDRESS(31,MATCH(C63,'Нормализованная таблица'!$B$1:$K$1)+1,,,"Нормализованная таблица")),INDIRECT(ADDRESS(2,MATCH(D63,'Нормализованная таблица'!$B$1:$K$1)+1,,,"Нормализованная таблица")):INDIRECT(ADDRESS(31,MATCH(D63,'Нормализованная таблица'!$B$1:$K$1)+1,,,"Нормализованная таблица")),INDIRECT(ADDRESS(2,MATCH(E63,'Нормализованная таблица'!$B$1:$K$1)+1,,,"Нормализованная таблица")):INDIRECT(ADDRESS(31,MATCH(E63,'Нормализованная таблица'!$B$1:$K$1)+1,,,"Нормализованная таблица")),INDIRECT(ADDRESS(2,MATCH(A63,'Нормализованная таблица'!$B$1:$K$1)+1,,,"Нормализованная таблица")):INDIRECT(ADDRESS(31,MATCH(A63,'Нормализованная таблица'!$B$1:$K$1)+1,,,"Нормализованная таблица")))</f>
        <v>#N/A</v>
      </c>
    </row>
    <row r="64" spans="1:6" hidden="1" x14ac:dyDescent="0.3">
      <c r="A64" t="str">
        <f ca="1">IF(INDIRECT(ADDRESS(Таблицы!$Z65-1,4,,,"Трёхпредметные наборы"))&gt;=Параметры!$A$2,Таблицы!U65,"")</f>
        <v/>
      </c>
      <c r="B64" t="str">
        <f ca="1">IF(INDIRECT(ADDRESS(Таблицы!$Z65-1,4,,,"Трёхпредметные наборы"))&gt;=Параметры!$A$2,Таблицы!V65,"")</f>
        <v/>
      </c>
      <c r="C64" t="str">
        <f ca="1">IF(INDIRECT(ADDRESS(Таблицы!$Z65-1,4,,,"Трёхпредметные наборы"))&gt;=Параметры!$A$2,Таблицы!W65,"")</f>
        <v/>
      </c>
      <c r="D64" t="str">
        <f ca="1">IF(INDIRECT(ADDRESS(Таблицы!$Z65-1,4,,,"Трёхпредметные наборы"))&gt;=Параметры!$A$2,Таблицы!X65,"")</f>
        <v/>
      </c>
      <c r="E64" t="str">
        <f ca="1">IF(INDIRECT(ADDRESS(MATCH(Таблицы!Y65,'Однопредметные наборы'!$A$2:$A$11)+1,2,,,"Однопредметные наборы"))&gt;=Параметры!$A$2,Таблицы!Y65,"")</f>
        <v/>
      </c>
      <c r="F64" s="5" t="e">
        <f ca="1">SUMPRODUCT(INDIRECT(ADDRESS(2,MATCH(B64,'Нормализованная таблица'!$B$1:$K$1)+1,,,"Нормализованная таблица")):INDIRECT(ADDRESS(31,MATCH(B64,'Нормализованная таблица'!$B$1:$K$1)+1,,,"Нормализованная таблица")),INDIRECT(ADDRESS(2,MATCH(C64,'Нормализованная таблица'!$B$1:$K$1)+1,,,"Нормализованная таблица")):INDIRECT(ADDRESS(31,MATCH(C64,'Нормализованная таблица'!$B$1:$K$1)+1,,,"Нормализованная таблица")),INDIRECT(ADDRESS(2,MATCH(D64,'Нормализованная таблица'!$B$1:$K$1)+1,,,"Нормализованная таблица")):INDIRECT(ADDRESS(31,MATCH(D64,'Нормализованная таблица'!$B$1:$K$1)+1,,,"Нормализованная таблица")),INDIRECT(ADDRESS(2,MATCH(E64,'Нормализованная таблица'!$B$1:$K$1)+1,,,"Нормализованная таблица")):INDIRECT(ADDRESS(31,MATCH(E64,'Нормализованная таблица'!$B$1:$K$1)+1,,,"Нормализованная таблица")),INDIRECT(ADDRESS(2,MATCH(A64,'Нормализованная таблица'!$B$1:$K$1)+1,,,"Нормализованная таблица")):INDIRECT(ADDRESS(31,MATCH(A64,'Нормализованная таблица'!$B$1:$K$1)+1,,,"Нормализованная таблица")))</f>
        <v>#N/A</v>
      </c>
    </row>
    <row r="65" spans="1:6" hidden="1" x14ac:dyDescent="0.3">
      <c r="A65" t="str">
        <f ca="1">IF(INDIRECT(ADDRESS(Таблицы!$Z66-1,4,,,"Трёхпредметные наборы"))&gt;=Параметры!$A$2,Таблицы!U66,"")</f>
        <v/>
      </c>
      <c r="B65" t="str">
        <f ca="1">IF(INDIRECT(ADDRESS(Таблицы!$Z66-1,4,,,"Трёхпредметные наборы"))&gt;=Параметры!$A$2,Таблицы!V66,"")</f>
        <v/>
      </c>
      <c r="C65" t="str">
        <f ca="1">IF(INDIRECT(ADDRESS(Таблицы!$Z66-1,4,,,"Трёхпредметные наборы"))&gt;=Параметры!$A$2,Таблицы!W66,"")</f>
        <v/>
      </c>
      <c r="D65" t="str">
        <f ca="1">IF(INDIRECT(ADDRESS(Таблицы!$Z66-1,4,,,"Трёхпредметные наборы"))&gt;=Параметры!$A$2,Таблицы!X66,"")</f>
        <v/>
      </c>
      <c r="E65" t="str">
        <f ca="1">IF(INDIRECT(ADDRESS(MATCH(Таблицы!Y66,'Однопредметные наборы'!$A$2:$A$11)+1,2,,,"Однопредметные наборы"))&gt;=Параметры!$A$2,Таблицы!Y66,"")</f>
        <v/>
      </c>
      <c r="F65" s="5" t="e">
        <f ca="1">SUMPRODUCT(INDIRECT(ADDRESS(2,MATCH(B65,'Нормализованная таблица'!$B$1:$K$1)+1,,,"Нормализованная таблица")):INDIRECT(ADDRESS(31,MATCH(B65,'Нормализованная таблица'!$B$1:$K$1)+1,,,"Нормализованная таблица")),INDIRECT(ADDRESS(2,MATCH(C65,'Нормализованная таблица'!$B$1:$K$1)+1,,,"Нормализованная таблица")):INDIRECT(ADDRESS(31,MATCH(C65,'Нормализованная таблица'!$B$1:$K$1)+1,,,"Нормализованная таблица")),INDIRECT(ADDRESS(2,MATCH(D65,'Нормализованная таблица'!$B$1:$K$1)+1,,,"Нормализованная таблица")):INDIRECT(ADDRESS(31,MATCH(D65,'Нормализованная таблица'!$B$1:$K$1)+1,,,"Нормализованная таблица")),INDIRECT(ADDRESS(2,MATCH(E65,'Нормализованная таблица'!$B$1:$K$1)+1,,,"Нормализованная таблица")):INDIRECT(ADDRESS(31,MATCH(E65,'Нормализованная таблица'!$B$1:$K$1)+1,,,"Нормализованная таблица")),INDIRECT(ADDRESS(2,MATCH(A65,'Нормализованная таблица'!$B$1:$K$1)+1,,,"Нормализованная таблица")):INDIRECT(ADDRESS(31,MATCH(A65,'Нормализованная таблица'!$B$1:$K$1)+1,,,"Нормализованная таблица")))</f>
        <v>#N/A</v>
      </c>
    </row>
    <row r="66" spans="1:6" hidden="1" x14ac:dyDescent="0.3">
      <c r="A66" t="str">
        <f ca="1">IF(INDIRECT(ADDRESS(Таблицы!$Z67-1,4,,,"Трёхпредметные наборы"))&gt;=Параметры!$A$2,Таблицы!U67,"")</f>
        <v/>
      </c>
      <c r="B66" t="str">
        <f ca="1">IF(INDIRECT(ADDRESS(Таблицы!$Z67-1,4,,,"Трёхпредметные наборы"))&gt;=Параметры!$A$2,Таблицы!V67,"")</f>
        <v/>
      </c>
      <c r="C66" t="str">
        <f ca="1">IF(INDIRECT(ADDRESS(Таблицы!$Z67-1,4,,,"Трёхпредметные наборы"))&gt;=Параметры!$A$2,Таблицы!W67,"")</f>
        <v/>
      </c>
      <c r="D66" t="str">
        <f ca="1">IF(INDIRECT(ADDRESS(Таблицы!$Z67-1,4,,,"Трёхпредметные наборы"))&gt;=Параметры!$A$2,Таблицы!X67,"")</f>
        <v/>
      </c>
      <c r="E66" t="str">
        <f ca="1">IF(INDIRECT(ADDRESS(MATCH(Таблицы!Y67,'Однопредметные наборы'!$A$2:$A$11)+1,2,,,"Однопредметные наборы"))&gt;=Параметры!$A$2,Таблицы!Y67,"")</f>
        <v>Терафлю</v>
      </c>
      <c r="F66" s="5" t="e">
        <f ca="1">SUMPRODUCT(INDIRECT(ADDRESS(2,MATCH(B66,'Нормализованная таблица'!$B$1:$K$1)+1,,,"Нормализованная таблица")):INDIRECT(ADDRESS(31,MATCH(B66,'Нормализованная таблица'!$B$1:$K$1)+1,,,"Нормализованная таблица")),INDIRECT(ADDRESS(2,MATCH(C66,'Нормализованная таблица'!$B$1:$K$1)+1,,,"Нормализованная таблица")):INDIRECT(ADDRESS(31,MATCH(C66,'Нормализованная таблица'!$B$1:$K$1)+1,,,"Нормализованная таблица")),INDIRECT(ADDRESS(2,MATCH(D66,'Нормализованная таблица'!$B$1:$K$1)+1,,,"Нормализованная таблица")):INDIRECT(ADDRESS(31,MATCH(D66,'Нормализованная таблица'!$B$1:$K$1)+1,,,"Нормализованная таблица")),INDIRECT(ADDRESS(2,MATCH(E66,'Нормализованная таблица'!$B$1:$K$1)+1,,,"Нормализованная таблица")):INDIRECT(ADDRESS(31,MATCH(E66,'Нормализованная таблица'!$B$1:$K$1)+1,,,"Нормализованная таблица")),INDIRECT(ADDRESS(2,MATCH(A66,'Нормализованная таблица'!$B$1:$K$1)+1,,,"Нормализованная таблица")):INDIRECT(ADDRESS(31,MATCH(A66,'Нормализованная таблица'!$B$1:$K$1)+1,,,"Нормализованная таблица")))</f>
        <v>#N/A</v>
      </c>
    </row>
    <row r="67" spans="1:6" hidden="1" x14ac:dyDescent="0.3">
      <c r="A67" t="e">
        <f ca="1">IF(INDIRECT(ADDRESS(Таблицы!$Z68-1,4,,,"Трёхпредметные наборы"))&gt;=Параметры!$A$2,Таблицы!U68,"")</f>
        <v>#N/A</v>
      </c>
      <c r="B67" t="e">
        <f ca="1">IF(INDIRECT(ADDRESS(Таблицы!$Z68-1,4,,,"Трёхпредметные наборы"))&gt;=Параметры!$A$2,Таблицы!V68,"")</f>
        <v>#N/A</v>
      </c>
      <c r="C67" t="e">
        <f ca="1">IF(INDIRECT(ADDRESS(Таблицы!$Z68-1,4,,,"Трёхпредметные наборы"))&gt;=Параметры!$A$2,Таблицы!W68,"")</f>
        <v>#N/A</v>
      </c>
      <c r="D67" t="e">
        <f ca="1">IF(INDIRECT(ADDRESS(Таблицы!$Z68-1,4,,,"Трёхпредметные наборы"))&gt;=Параметры!$A$2,Таблицы!X68,"")</f>
        <v>#N/A</v>
      </c>
      <c r="E67" t="str">
        <f ca="1">IF(INDIRECT(ADDRESS(MATCH(Таблицы!Y68,'Однопредметные наборы'!$A$2:$A$11)+1,2,,,"Однопредметные наборы"))&gt;=Параметры!$A$2,Таблицы!Y68,"")</f>
        <v/>
      </c>
      <c r="F67" s="5" t="e">
        <f ca="1">SUMPRODUCT(INDIRECT(ADDRESS(2,MATCH(B67,'Нормализованная таблица'!$B$1:$K$1)+1,,,"Нормализованная таблица")):INDIRECT(ADDRESS(31,MATCH(B67,'Нормализованная таблица'!$B$1:$K$1)+1,,,"Нормализованная таблица")),INDIRECT(ADDRESS(2,MATCH(C67,'Нормализованная таблица'!$B$1:$K$1)+1,,,"Нормализованная таблица")):INDIRECT(ADDRESS(31,MATCH(C67,'Нормализованная таблица'!$B$1:$K$1)+1,,,"Нормализованная таблица")),INDIRECT(ADDRESS(2,MATCH(D67,'Нормализованная таблица'!$B$1:$K$1)+1,,,"Нормализованная таблица")):INDIRECT(ADDRESS(31,MATCH(D67,'Нормализованная таблица'!$B$1:$K$1)+1,,,"Нормализованная таблица")),INDIRECT(ADDRESS(2,MATCH(E67,'Нормализованная таблица'!$B$1:$K$1)+1,,,"Нормализованная таблица")):INDIRECT(ADDRESS(31,MATCH(E67,'Нормализованная таблица'!$B$1:$K$1)+1,,,"Нормализованная таблица")),INDIRECT(ADDRESS(2,MATCH(A67,'Нормализованная таблица'!$B$1:$K$1)+1,,,"Нормализованная таблица")):INDIRECT(ADDRESS(31,MATCH(A67,'Нормализованная таблица'!$B$1:$K$1)+1,,,"Нормализованная таблица")))</f>
        <v>#N/A</v>
      </c>
    </row>
    <row r="68" spans="1:6" hidden="1" x14ac:dyDescent="0.3">
      <c r="A68" t="e">
        <f ca="1">IF(INDIRECT(ADDRESS(Таблицы!$Z69-1,4,,,"Трёхпредметные наборы"))&gt;=Параметры!$A$2,Таблицы!U69,"")</f>
        <v>#N/A</v>
      </c>
      <c r="B68" t="e">
        <f ca="1">IF(INDIRECT(ADDRESS(Таблицы!$Z69-1,4,,,"Трёхпредметные наборы"))&gt;=Параметры!$A$2,Таблицы!V69,"")</f>
        <v>#N/A</v>
      </c>
      <c r="C68" t="e">
        <f ca="1">IF(INDIRECT(ADDRESS(Таблицы!$Z69-1,4,,,"Трёхпредметные наборы"))&gt;=Параметры!$A$2,Таблицы!W69,"")</f>
        <v>#N/A</v>
      </c>
      <c r="D68" t="e">
        <f ca="1">IF(INDIRECT(ADDRESS(Таблицы!$Z69-1,4,,,"Трёхпредметные наборы"))&gt;=Параметры!$A$2,Таблицы!X69,"")</f>
        <v>#N/A</v>
      </c>
      <c r="E68" t="str">
        <f ca="1">IF(INDIRECT(ADDRESS(MATCH(Таблицы!Y69,'Однопредметные наборы'!$A$2:$A$11)+1,2,,,"Однопредметные наборы"))&gt;=Параметры!$A$2,Таблицы!Y69,"")</f>
        <v/>
      </c>
      <c r="F68" s="5" t="e">
        <f ca="1">SUMPRODUCT(INDIRECT(ADDRESS(2,MATCH(B68,'Нормализованная таблица'!$B$1:$K$1)+1,,,"Нормализованная таблица")):INDIRECT(ADDRESS(31,MATCH(B68,'Нормализованная таблица'!$B$1:$K$1)+1,,,"Нормализованная таблица")),INDIRECT(ADDRESS(2,MATCH(C68,'Нормализованная таблица'!$B$1:$K$1)+1,,,"Нормализованная таблица")):INDIRECT(ADDRESS(31,MATCH(C68,'Нормализованная таблица'!$B$1:$K$1)+1,,,"Нормализованная таблица")),INDIRECT(ADDRESS(2,MATCH(D68,'Нормализованная таблица'!$B$1:$K$1)+1,,,"Нормализованная таблица")):INDIRECT(ADDRESS(31,MATCH(D68,'Нормализованная таблица'!$B$1:$K$1)+1,,,"Нормализованная таблица")),INDIRECT(ADDRESS(2,MATCH(E68,'Нормализованная таблица'!$B$1:$K$1)+1,,,"Нормализованная таблица")):INDIRECT(ADDRESS(31,MATCH(E68,'Нормализованная таблица'!$B$1:$K$1)+1,,,"Нормализованная таблица")),INDIRECT(ADDRESS(2,MATCH(A68,'Нормализованная таблица'!$B$1:$K$1)+1,,,"Нормализованная таблица")):INDIRECT(ADDRESS(31,MATCH(A68,'Нормализованная таблица'!$B$1:$K$1)+1,,,"Нормализованная таблица")))</f>
        <v>#N/A</v>
      </c>
    </row>
    <row r="69" spans="1:6" hidden="1" x14ac:dyDescent="0.3">
      <c r="A69" t="e">
        <f ca="1">IF(INDIRECT(ADDRESS(Таблицы!$Z70-1,4,,,"Трёхпредметные наборы"))&gt;=Параметры!$A$2,Таблицы!U70,"")</f>
        <v>#N/A</v>
      </c>
      <c r="B69" t="e">
        <f ca="1">IF(INDIRECT(ADDRESS(Таблицы!$Z70-1,4,,,"Трёхпредметные наборы"))&gt;=Параметры!$A$2,Таблицы!V70,"")</f>
        <v>#N/A</v>
      </c>
      <c r="C69" t="e">
        <f ca="1">IF(INDIRECT(ADDRESS(Таблицы!$Z70-1,4,,,"Трёхпредметные наборы"))&gt;=Параметры!$A$2,Таблицы!W70,"")</f>
        <v>#N/A</v>
      </c>
      <c r="D69" t="e">
        <f ca="1">IF(INDIRECT(ADDRESS(Таблицы!$Z70-1,4,,,"Трёхпредметные наборы"))&gt;=Параметры!$A$2,Таблицы!X70,"")</f>
        <v>#N/A</v>
      </c>
      <c r="E69" t="str">
        <f ca="1">IF(INDIRECT(ADDRESS(MATCH(Таблицы!Y70,'Однопредметные наборы'!$A$2:$A$11)+1,2,,,"Однопредметные наборы"))&gt;=Параметры!$A$2,Таблицы!Y70,"")</f>
        <v>Терафлю</v>
      </c>
      <c r="F69" s="5" t="e">
        <f ca="1">SUMPRODUCT(INDIRECT(ADDRESS(2,MATCH(B69,'Нормализованная таблица'!$B$1:$K$1)+1,,,"Нормализованная таблица")):INDIRECT(ADDRESS(31,MATCH(B69,'Нормализованная таблица'!$B$1:$K$1)+1,,,"Нормализованная таблица")),INDIRECT(ADDRESS(2,MATCH(C69,'Нормализованная таблица'!$B$1:$K$1)+1,,,"Нормализованная таблица")):INDIRECT(ADDRESS(31,MATCH(C69,'Нормализованная таблица'!$B$1:$K$1)+1,,,"Нормализованная таблица")),INDIRECT(ADDRESS(2,MATCH(D69,'Нормализованная таблица'!$B$1:$K$1)+1,,,"Нормализованная таблица")):INDIRECT(ADDRESS(31,MATCH(D69,'Нормализованная таблица'!$B$1:$K$1)+1,,,"Нормализованная таблица")),INDIRECT(ADDRESS(2,MATCH(E69,'Нормализованная таблица'!$B$1:$K$1)+1,,,"Нормализованная таблица")):INDIRECT(ADDRESS(31,MATCH(E69,'Нормализованная таблица'!$B$1:$K$1)+1,,,"Нормализованная таблица")),INDIRECT(ADDRESS(2,MATCH(A69,'Нормализованная таблица'!$B$1:$K$1)+1,,,"Нормализованная таблица")):INDIRECT(ADDRESS(31,MATCH(A69,'Нормализованная таблица'!$B$1:$K$1)+1,,,"Нормализованная таблица")))</f>
        <v>#N/A</v>
      </c>
    </row>
    <row r="70" spans="1:6" hidden="1" x14ac:dyDescent="0.3">
      <c r="A70" t="e">
        <f ca="1">IF(INDIRECT(ADDRESS(Таблицы!$Z71-1,4,,,"Трёхпредметные наборы"))&gt;=Параметры!$A$2,Таблицы!U71,"")</f>
        <v>#N/A</v>
      </c>
      <c r="B70" t="e">
        <f ca="1">IF(INDIRECT(ADDRESS(Таблицы!$Z71-1,4,,,"Трёхпредметные наборы"))&gt;=Параметры!$A$2,Таблицы!V71,"")</f>
        <v>#N/A</v>
      </c>
      <c r="C70" t="e">
        <f ca="1">IF(INDIRECT(ADDRESS(Таблицы!$Z71-1,4,,,"Трёхпредметные наборы"))&gt;=Параметры!$A$2,Таблицы!W71,"")</f>
        <v>#N/A</v>
      </c>
      <c r="D70" t="e">
        <f ca="1">IF(INDIRECT(ADDRESS(Таблицы!$Z71-1,4,,,"Трёхпредметные наборы"))&gt;=Параметры!$A$2,Таблицы!X71,"")</f>
        <v>#N/A</v>
      </c>
      <c r="E70" t="str">
        <f ca="1">IF(INDIRECT(ADDRESS(MATCH(Таблицы!Y71,'Однопредметные наборы'!$A$2:$A$11)+1,2,,,"Однопредметные наборы"))&gt;=Параметры!$A$2,Таблицы!Y71,"")</f>
        <v/>
      </c>
      <c r="F70" s="5" t="e">
        <f ca="1">SUMPRODUCT(INDIRECT(ADDRESS(2,MATCH(B70,'Нормализованная таблица'!$B$1:$K$1)+1,,,"Нормализованная таблица")):INDIRECT(ADDRESS(31,MATCH(B70,'Нормализованная таблица'!$B$1:$K$1)+1,,,"Нормализованная таблица")),INDIRECT(ADDRESS(2,MATCH(C70,'Нормализованная таблица'!$B$1:$K$1)+1,,,"Нормализованная таблица")):INDIRECT(ADDRESS(31,MATCH(C70,'Нормализованная таблица'!$B$1:$K$1)+1,,,"Нормализованная таблица")),INDIRECT(ADDRESS(2,MATCH(D70,'Нормализованная таблица'!$B$1:$K$1)+1,,,"Нормализованная таблица")):INDIRECT(ADDRESS(31,MATCH(D70,'Нормализованная таблица'!$B$1:$K$1)+1,,,"Нормализованная таблица")),INDIRECT(ADDRESS(2,MATCH(E70,'Нормализованная таблица'!$B$1:$K$1)+1,,,"Нормализованная таблица")):INDIRECT(ADDRESS(31,MATCH(E70,'Нормализованная таблица'!$B$1:$K$1)+1,,,"Нормализованная таблица")),INDIRECT(ADDRESS(2,MATCH(A70,'Нормализованная таблица'!$B$1:$K$1)+1,,,"Нормализованная таблица")):INDIRECT(ADDRESS(31,MATCH(A70,'Нормализованная таблица'!$B$1:$K$1)+1,,,"Нормализованная таблица")))</f>
        <v>#N/A</v>
      </c>
    </row>
    <row r="71" spans="1:6" hidden="1" x14ac:dyDescent="0.3">
      <c r="A71" t="e">
        <f ca="1">IF(INDIRECT(ADDRESS(Таблицы!$Z72-1,4,,,"Трёхпредметные наборы"))&gt;=Параметры!$A$2,Таблицы!U72,"")</f>
        <v>#N/A</v>
      </c>
      <c r="B71" t="e">
        <f ca="1">IF(INDIRECT(ADDRESS(Таблицы!$Z72-1,4,,,"Трёхпредметные наборы"))&gt;=Параметры!$A$2,Таблицы!V72,"")</f>
        <v>#N/A</v>
      </c>
      <c r="C71" t="e">
        <f ca="1">IF(INDIRECT(ADDRESS(Таблицы!$Z72-1,4,,,"Трёхпредметные наборы"))&gt;=Параметры!$A$2,Таблицы!W72,"")</f>
        <v>#N/A</v>
      </c>
      <c r="D71" t="e">
        <f ca="1">IF(INDIRECT(ADDRESS(Таблицы!$Z72-1,4,,,"Трёхпредметные наборы"))&gt;=Параметры!$A$2,Таблицы!X72,"")</f>
        <v>#N/A</v>
      </c>
      <c r="E71" t="str">
        <f ca="1">IF(INDIRECT(ADDRESS(MATCH(Таблицы!Y72,'Однопредметные наборы'!$A$2:$A$11)+1,2,,,"Однопредметные наборы"))&gt;=Параметры!$A$2,Таблицы!Y72,"")</f>
        <v>Терафлю</v>
      </c>
      <c r="F71" s="5" t="e">
        <f ca="1">SUMPRODUCT(INDIRECT(ADDRESS(2,MATCH(B71,'Нормализованная таблица'!$B$1:$K$1)+1,,,"Нормализованная таблица")):INDIRECT(ADDRESS(31,MATCH(B71,'Нормализованная таблица'!$B$1:$K$1)+1,,,"Нормализованная таблица")),INDIRECT(ADDRESS(2,MATCH(C71,'Нормализованная таблица'!$B$1:$K$1)+1,,,"Нормализованная таблица")):INDIRECT(ADDRESS(31,MATCH(C71,'Нормализованная таблица'!$B$1:$K$1)+1,,,"Нормализованная таблица")),INDIRECT(ADDRESS(2,MATCH(D71,'Нормализованная таблица'!$B$1:$K$1)+1,,,"Нормализованная таблица")):INDIRECT(ADDRESS(31,MATCH(D71,'Нормализованная таблица'!$B$1:$K$1)+1,,,"Нормализованная таблица")),INDIRECT(ADDRESS(2,MATCH(E71,'Нормализованная таблица'!$B$1:$K$1)+1,,,"Нормализованная таблица")):INDIRECT(ADDRESS(31,MATCH(E71,'Нормализованная таблица'!$B$1:$K$1)+1,,,"Нормализованная таблица")),INDIRECT(ADDRESS(2,MATCH(A71,'Нормализованная таблица'!$B$1:$K$1)+1,,,"Нормализованная таблица")):INDIRECT(ADDRESS(31,MATCH(A71,'Нормализованная таблица'!$B$1:$K$1)+1,,,"Нормализованная таблица")))</f>
        <v>#N/A</v>
      </c>
    </row>
    <row r="72" spans="1:6" hidden="1" x14ac:dyDescent="0.3">
      <c r="A72" t="e">
        <f ca="1">IF(INDIRECT(ADDRESS(Таблицы!$Z73-1,4,,,"Трёхпредметные наборы"))&gt;=Параметры!$A$2,Таблицы!U73,"")</f>
        <v>#N/A</v>
      </c>
      <c r="B72" t="e">
        <f ca="1">IF(INDIRECT(ADDRESS(Таблицы!$Z73-1,4,,,"Трёхпредметные наборы"))&gt;=Параметры!$A$2,Таблицы!V73,"")</f>
        <v>#N/A</v>
      </c>
      <c r="C72" t="e">
        <f ca="1">IF(INDIRECT(ADDRESS(Таблицы!$Z73-1,4,,,"Трёхпредметные наборы"))&gt;=Параметры!$A$2,Таблицы!W73,"")</f>
        <v>#N/A</v>
      </c>
      <c r="D72" t="e">
        <f ca="1">IF(INDIRECT(ADDRESS(Таблицы!$Z73-1,4,,,"Трёхпредметные наборы"))&gt;=Параметры!$A$2,Таблицы!X73,"")</f>
        <v>#N/A</v>
      </c>
      <c r="E72" t="str">
        <f ca="1">IF(INDIRECT(ADDRESS(MATCH(Таблицы!Y73,'Однопредметные наборы'!$A$2:$A$11)+1,2,,,"Однопредметные наборы"))&gt;=Параметры!$A$2,Таблицы!Y73,"")</f>
        <v>Терафлю</v>
      </c>
      <c r="F72" s="5" t="e">
        <f ca="1">SUMPRODUCT(INDIRECT(ADDRESS(2,MATCH(B72,'Нормализованная таблица'!$B$1:$K$1)+1,,,"Нормализованная таблица")):INDIRECT(ADDRESS(31,MATCH(B72,'Нормализованная таблица'!$B$1:$K$1)+1,,,"Нормализованная таблица")),INDIRECT(ADDRESS(2,MATCH(C72,'Нормализованная таблица'!$B$1:$K$1)+1,,,"Нормализованная таблица")):INDIRECT(ADDRESS(31,MATCH(C72,'Нормализованная таблица'!$B$1:$K$1)+1,,,"Нормализованная таблица")),INDIRECT(ADDRESS(2,MATCH(D72,'Нормализованная таблица'!$B$1:$K$1)+1,,,"Нормализованная таблица")):INDIRECT(ADDRESS(31,MATCH(D72,'Нормализованная таблица'!$B$1:$K$1)+1,,,"Нормализованная таблица")),INDIRECT(ADDRESS(2,MATCH(E72,'Нормализованная таблица'!$B$1:$K$1)+1,,,"Нормализованная таблица")):INDIRECT(ADDRESS(31,MATCH(E72,'Нормализованная таблица'!$B$1:$K$1)+1,,,"Нормализованная таблица")),INDIRECT(ADDRESS(2,MATCH(A72,'Нормализованная таблица'!$B$1:$K$1)+1,,,"Нормализованная таблица")):INDIRECT(ADDRESS(31,MATCH(A72,'Нормализованная таблица'!$B$1:$K$1)+1,,,"Нормализованная таблица")))</f>
        <v>#N/A</v>
      </c>
    </row>
    <row r="73" spans="1:6" hidden="1" x14ac:dyDescent="0.3">
      <c r="A73" t="e">
        <f ca="1">IF(INDIRECT(ADDRESS(Таблицы!$Z74-1,4,,,"Трёхпредметные наборы"))&gt;=Параметры!$A$2,Таблицы!U74,"")</f>
        <v>#N/A</v>
      </c>
      <c r="B73" t="e">
        <f ca="1">IF(INDIRECT(ADDRESS(Таблицы!$Z74-1,4,,,"Трёхпредметные наборы"))&gt;=Параметры!$A$2,Таблицы!V74,"")</f>
        <v>#N/A</v>
      </c>
      <c r="C73" t="e">
        <f ca="1">IF(INDIRECT(ADDRESS(Таблицы!$Z74-1,4,,,"Трёхпредметные наборы"))&gt;=Параметры!$A$2,Таблицы!W74,"")</f>
        <v>#N/A</v>
      </c>
      <c r="D73" t="e">
        <f ca="1">IF(INDIRECT(ADDRESS(Таблицы!$Z74-1,4,,,"Трёхпредметные наборы"))&gt;=Параметры!$A$2,Таблицы!X74,"")</f>
        <v>#N/A</v>
      </c>
      <c r="E73" t="str">
        <f ca="1">IF(INDIRECT(ADDRESS(MATCH(Таблицы!Y74,'Однопредметные наборы'!$A$2:$A$11)+1,2,,,"Однопредметные наборы"))&gt;=Параметры!$A$2,Таблицы!Y74,"")</f>
        <v>Корвалол</v>
      </c>
      <c r="F73" s="5" t="e">
        <f ca="1">SUMPRODUCT(INDIRECT(ADDRESS(2,MATCH(B73,'Нормализованная таблица'!$B$1:$K$1)+1,,,"Нормализованная таблица")):INDIRECT(ADDRESS(31,MATCH(B73,'Нормализованная таблица'!$B$1:$K$1)+1,,,"Нормализованная таблица")),INDIRECT(ADDRESS(2,MATCH(C73,'Нормализованная таблица'!$B$1:$K$1)+1,,,"Нормализованная таблица")):INDIRECT(ADDRESS(31,MATCH(C73,'Нормализованная таблица'!$B$1:$K$1)+1,,,"Нормализованная таблица")),INDIRECT(ADDRESS(2,MATCH(D73,'Нормализованная таблица'!$B$1:$K$1)+1,,,"Нормализованная таблица")):INDIRECT(ADDRESS(31,MATCH(D73,'Нормализованная таблица'!$B$1:$K$1)+1,,,"Нормализованная таблица")),INDIRECT(ADDRESS(2,MATCH(E73,'Нормализованная таблица'!$B$1:$K$1)+1,,,"Нормализованная таблица")):INDIRECT(ADDRESS(31,MATCH(E73,'Нормализованная таблица'!$B$1:$K$1)+1,,,"Нормализованная таблица")),INDIRECT(ADDRESS(2,MATCH(A73,'Нормализованная таблица'!$B$1:$K$1)+1,,,"Нормализованная таблица")):INDIRECT(ADDRESS(31,MATCH(A73,'Нормализованная таблица'!$B$1:$K$1)+1,,,"Нормализованная таблица")))</f>
        <v>#N/A</v>
      </c>
    </row>
    <row r="74" spans="1:6" hidden="1" x14ac:dyDescent="0.3">
      <c r="A74" t="e">
        <f ca="1">IF(INDIRECT(ADDRESS(Таблицы!$Z75-1,4,,,"Трёхпредметные наборы"))&gt;=Параметры!$A$2,Таблицы!U75,"")</f>
        <v>#N/A</v>
      </c>
      <c r="B74" t="e">
        <f ca="1">IF(INDIRECT(ADDRESS(Таблицы!$Z75-1,4,,,"Трёхпредметные наборы"))&gt;=Параметры!$A$2,Таблицы!V75,"")</f>
        <v>#N/A</v>
      </c>
      <c r="C74" t="e">
        <f ca="1">IF(INDIRECT(ADDRESS(Таблицы!$Z75-1,4,,,"Трёхпредметные наборы"))&gt;=Параметры!$A$2,Таблицы!W75,"")</f>
        <v>#N/A</v>
      </c>
      <c r="D74" t="e">
        <f ca="1">IF(INDIRECT(ADDRESS(Таблицы!$Z75-1,4,,,"Трёхпредметные наборы"))&gt;=Параметры!$A$2,Таблицы!X75,"")</f>
        <v>#N/A</v>
      </c>
      <c r="E74" t="str">
        <f ca="1">IF(INDIRECT(ADDRESS(MATCH(Таблицы!Y75,'Однопредметные наборы'!$A$2:$A$11)+1,2,,,"Однопредметные наборы"))&gt;=Параметры!$A$2,Таблицы!Y75,"")</f>
        <v/>
      </c>
      <c r="F74" s="5" t="e">
        <f ca="1">SUMPRODUCT(INDIRECT(ADDRESS(2,MATCH(B74,'Нормализованная таблица'!$B$1:$K$1)+1,,,"Нормализованная таблица")):INDIRECT(ADDRESS(31,MATCH(B74,'Нормализованная таблица'!$B$1:$K$1)+1,,,"Нормализованная таблица")),INDIRECT(ADDRESS(2,MATCH(C74,'Нормализованная таблица'!$B$1:$K$1)+1,,,"Нормализованная таблица")):INDIRECT(ADDRESS(31,MATCH(C74,'Нормализованная таблица'!$B$1:$K$1)+1,,,"Нормализованная таблица")),INDIRECT(ADDRESS(2,MATCH(D74,'Нормализованная таблица'!$B$1:$K$1)+1,,,"Нормализованная таблица")):INDIRECT(ADDRESS(31,MATCH(D74,'Нормализованная таблица'!$B$1:$K$1)+1,,,"Нормализованная таблица")),INDIRECT(ADDRESS(2,MATCH(E74,'Нормализованная таблица'!$B$1:$K$1)+1,,,"Нормализованная таблица")):INDIRECT(ADDRESS(31,MATCH(E74,'Нормализованная таблица'!$B$1:$K$1)+1,,,"Нормализованная таблица")),INDIRECT(ADDRESS(2,MATCH(A74,'Нормализованная таблица'!$B$1:$K$1)+1,,,"Нормализованная таблица")):INDIRECT(ADDRESS(31,MATCH(A74,'Нормализованная таблица'!$B$1:$K$1)+1,,,"Нормализованная таблица")))</f>
        <v>#N/A</v>
      </c>
    </row>
    <row r="75" spans="1:6" hidden="1" x14ac:dyDescent="0.3">
      <c r="A75" t="e">
        <f ca="1">IF(INDIRECT(ADDRESS(Таблицы!$Z76-1,4,,,"Трёхпредметные наборы"))&gt;=Параметры!$A$2,Таблицы!U76,"")</f>
        <v>#N/A</v>
      </c>
      <c r="B75" t="e">
        <f ca="1">IF(INDIRECT(ADDRESS(Таблицы!$Z76-1,4,,,"Трёхпредметные наборы"))&gt;=Параметры!$A$2,Таблицы!V76,"")</f>
        <v>#N/A</v>
      </c>
      <c r="C75" t="e">
        <f ca="1">IF(INDIRECT(ADDRESS(Таблицы!$Z76-1,4,,,"Трёхпредметные наборы"))&gt;=Параметры!$A$2,Таблицы!W76,"")</f>
        <v>#N/A</v>
      </c>
      <c r="D75" t="e">
        <f ca="1">IF(INDIRECT(ADDRESS(Таблицы!$Z76-1,4,,,"Трёхпредметные наборы"))&gt;=Параметры!$A$2,Таблицы!X76,"")</f>
        <v>#N/A</v>
      </c>
      <c r="E75" t="str">
        <f ca="1">IF(INDIRECT(ADDRESS(MATCH(Таблицы!Y76,'Однопредметные наборы'!$A$2:$A$11)+1,2,,,"Однопредметные наборы"))&gt;=Параметры!$A$2,Таблицы!Y76,"")</f>
        <v/>
      </c>
      <c r="F75" s="5" t="e">
        <f ca="1">SUMPRODUCT(INDIRECT(ADDRESS(2,MATCH(B75,'Нормализованная таблица'!$B$1:$K$1)+1,,,"Нормализованная таблица")):INDIRECT(ADDRESS(31,MATCH(B75,'Нормализованная таблица'!$B$1:$K$1)+1,,,"Нормализованная таблица")),INDIRECT(ADDRESS(2,MATCH(C75,'Нормализованная таблица'!$B$1:$K$1)+1,,,"Нормализованная таблица")):INDIRECT(ADDRESS(31,MATCH(C75,'Нормализованная таблица'!$B$1:$K$1)+1,,,"Нормализованная таблица")),INDIRECT(ADDRESS(2,MATCH(D75,'Нормализованная таблица'!$B$1:$K$1)+1,,,"Нормализованная таблица")):INDIRECT(ADDRESS(31,MATCH(D75,'Нормализованная таблица'!$B$1:$K$1)+1,,,"Нормализованная таблица")),INDIRECT(ADDRESS(2,MATCH(E75,'Нормализованная таблица'!$B$1:$K$1)+1,,,"Нормализованная таблица")):INDIRECT(ADDRESS(31,MATCH(E75,'Нормализованная таблица'!$B$1:$K$1)+1,,,"Нормализованная таблица")),INDIRECT(ADDRESS(2,MATCH(A75,'Нормализованная таблица'!$B$1:$K$1)+1,,,"Нормализованная таблица")):INDIRECT(ADDRESS(31,MATCH(A75,'Нормализованная таблица'!$B$1:$K$1)+1,,,"Нормализованная таблица")))</f>
        <v>#N/A</v>
      </c>
    </row>
    <row r="76" spans="1:6" hidden="1" x14ac:dyDescent="0.3">
      <c r="A76" t="e">
        <f ca="1">IF(INDIRECT(ADDRESS(Таблицы!$Z77-1,4,,,"Трёхпредметные наборы"))&gt;=Параметры!$A$2,Таблицы!U77,"")</f>
        <v>#N/A</v>
      </c>
      <c r="B76" t="e">
        <f ca="1">IF(INDIRECT(ADDRESS(Таблицы!$Z77-1,4,,,"Трёхпредметные наборы"))&gt;=Параметры!$A$2,Таблицы!V77,"")</f>
        <v>#N/A</v>
      </c>
      <c r="C76" t="e">
        <f ca="1">IF(INDIRECT(ADDRESS(Таблицы!$Z77-1,4,,,"Трёхпредметные наборы"))&gt;=Параметры!$A$2,Таблицы!W77,"")</f>
        <v>#N/A</v>
      </c>
      <c r="D76" t="e">
        <f ca="1">IF(INDIRECT(ADDRESS(Таблицы!$Z77-1,4,,,"Трёхпредметные наборы"))&gt;=Параметры!$A$2,Таблицы!X77,"")</f>
        <v>#N/A</v>
      </c>
      <c r="E76" t="str">
        <f ca="1">IF(INDIRECT(ADDRESS(MATCH(Таблицы!Y77,'Однопредметные наборы'!$A$2:$A$11)+1,2,,,"Однопредметные наборы"))&gt;=Параметры!$A$2,Таблицы!Y77,"")</f>
        <v>Терафлю</v>
      </c>
      <c r="F76" s="5" t="e">
        <f ca="1">SUMPRODUCT(INDIRECT(ADDRESS(2,MATCH(B76,'Нормализованная таблица'!$B$1:$K$1)+1,,,"Нормализованная таблица")):INDIRECT(ADDRESS(31,MATCH(B76,'Нормализованная таблица'!$B$1:$K$1)+1,,,"Нормализованная таблица")),INDIRECT(ADDRESS(2,MATCH(C76,'Нормализованная таблица'!$B$1:$K$1)+1,,,"Нормализованная таблица")):INDIRECT(ADDRESS(31,MATCH(C76,'Нормализованная таблица'!$B$1:$K$1)+1,,,"Нормализованная таблица")),INDIRECT(ADDRESS(2,MATCH(D76,'Нормализованная таблица'!$B$1:$K$1)+1,,,"Нормализованная таблица")):INDIRECT(ADDRESS(31,MATCH(D76,'Нормализованная таблица'!$B$1:$K$1)+1,,,"Нормализованная таблица")),INDIRECT(ADDRESS(2,MATCH(E76,'Нормализованная таблица'!$B$1:$K$1)+1,,,"Нормализованная таблица")):INDIRECT(ADDRESS(31,MATCH(E76,'Нормализованная таблица'!$B$1:$K$1)+1,,,"Нормализованная таблица")),INDIRECT(ADDRESS(2,MATCH(A76,'Нормализованная таблица'!$B$1:$K$1)+1,,,"Нормализованная таблица")):INDIRECT(ADDRESS(31,MATCH(A76,'Нормализованная таблица'!$B$1:$K$1)+1,,,"Нормализованная таблица")))</f>
        <v>#N/A</v>
      </c>
    </row>
    <row r="77" spans="1:6" hidden="1" x14ac:dyDescent="0.3">
      <c r="A77" t="e">
        <f ca="1">IF(INDIRECT(ADDRESS(Таблицы!$Z78-1,4,,,"Трёхпредметные наборы"))&gt;=Параметры!$A$2,Таблицы!U78,"")</f>
        <v>#N/A</v>
      </c>
      <c r="B77" t="e">
        <f ca="1">IF(INDIRECT(ADDRESS(Таблицы!$Z78-1,4,,,"Трёхпредметные наборы"))&gt;=Параметры!$A$2,Таблицы!V78,"")</f>
        <v>#N/A</v>
      </c>
      <c r="C77" t="e">
        <f ca="1">IF(INDIRECT(ADDRESS(Таблицы!$Z78-1,4,,,"Трёхпредметные наборы"))&gt;=Параметры!$A$2,Таблицы!W78,"")</f>
        <v>#N/A</v>
      </c>
      <c r="D77" t="e">
        <f ca="1">IF(INDIRECT(ADDRESS(Таблицы!$Z78-1,4,,,"Трёхпредметные наборы"))&gt;=Параметры!$A$2,Таблицы!X78,"")</f>
        <v>#N/A</v>
      </c>
      <c r="E77" t="str">
        <f ca="1">IF(INDIRECT(ADDRESS(MATCH(Таблицы!Y78,'Однопредметные наборы'!$A$2:$A$11)+1,2,,,"Однопредметные наборы"))&gt;=Параметры!$A$2,Таблицы!Y78,"")</f>
        <v/>
      </c>
      <c r="F77" s="5" t="e">
        <f ca="1">SUMPRODUCT(INDIRECT(ADDRESS(2,MATCH(B77,'Нормализованная таблица'!$B$1:$K$1)+1,,,"Нормализованная таблица")):INDIRECT(ADDRESS(31,MATCH(B77,'Нормализованная таблица'!$B$1:$K$1)+1,,,"Нормализованная таблица")),INDIRECT(ADDRESS(2,MATCH(C77,'Нормализованная таблица'!$B$1:$K$1)+1,,,"Нормализованная таблица")):INDIRECT(ADDRESS(31,MATCH(C77,'Нормализованная таблица'!$B$1:$K$1)+1,,,"Нормализованная таблица")),INDIRECT(ADDRESS(2,MATCH(D77,'Нормализованная таблица'!$B$1:$K$1)+1,,,"Нормализованная таблица")):INDIRECT(ADDRESS(31,MATCH(D77,'Нормализованная таблица'!$B$1:$K$1)+1,,,"Нормализованная таблица")),INDIRECT(ADDRESS(2,MATCH(E77,'Нормализованная таблица'!$B$1:$K$1)+1,,,"Нормализованная таблица")):INDIRECT(ADDRESS(31,MATCH(E77,'Нормализованная таблица'!$B$1:$K$1)+1,,,"Нормализованная таблица")),INDIRECT(ADDRESS(2,MATCH(A77,'Нормализованная таблица'!$B$1:$K$1)+1,,,"Нормализованная таблица")):INDIRECT(ADDRESS(31,MATCH(A77,'Нормализованная таблица'!$B$1:$K$1)+1,,,"Нормализованная таблица")))</f>
        <v>#N/A</v>
      </c>
    </row>
    <row r="78" spans="1:6" hidden="1" x14ac:dyDescent="0.3">
      <c r="A78" t="e">
        <f ca="1">IF(INDIRECT(ADDRESS(Таблицы!$Z79-1,4,,,"Трёхпредметные наборы"))&gt;=Параметры!$A$2,Таблицы!U79,"")</f>
        <v>#N/A</v>
      </c>
      <c r="B78" t="e">
        <f ca="1">IF(INDIRECT(ADDRESS(Таблицы!$Z79-1,4,,,"Трёхпредметные наборы"))&gt;=Параметры!$A$2,Таблицы!V79,"")</f>
        <v>#N/A</v>
      </c>
      <c r="C78" t="e">
        <f ca="1">IF(INDIRECT(ADDRESS(Таблицы!$Z79-1,4,,,"Трёхпредметные наборы"))&gt;=Параметры!$A$2,Таблицы!W79,"")</f>
        <v>#N/A</v>
      </c>
      <c r="D78" t="e">
        <f ca="1">IF(INDIRECT(ADDRESS(Таблицы!$Z79-1,4,,,"Трёхпредметные наборы"))&gt;=Параметры!$A$2,Таблицы!X79,"")</f>
        <v>#N/A</v>
      </c>
      <c r="E78" t="str">
        <f ca="1">IF(INDIRECT(ADDRESS(MATCH(Таблицы!Y79,'Однопредметные наборы'!$A$2:$A$11)+1,2,,,"Однопредметные наборы"))&gt;=Параметры!$A$2,Таблицы!Y79,"")</f>
        <v/>
      </c>
      <c r="F78" s="5" t="e">
        <f ca="1">SUMPRODUCT(INDIRECT(ADDRESS(2,MATCH(B78,'Нормализованная таблица'!$B$1:$K$1)+1,,,"Нормализованная таблица")):INDIRECT(ADDRESS(31,MATCH(B78,'Нормализованная таблица'!$B$1:$K$1)+1,,,"Нормализованная таблица")),INDIRECT(ADDRESS(2,MATCH(C78,'Нормализованная таблица'!$B$1:$K$1)+1,,,"Нормализованная таблица")):INDIRECT(ADDRESS(31,MATCH(C78,'Нормализованная таблица'!$B$1:$K$1)+1,,,"Нормализованная таблица")),INDIRECT(ADDRESS(2,MATCH(D78,'Нормализованная таблица'!$B$1:$K$1)+1,,,"Нормализованная таблица")):INDIRECT(ADDRESS(31,MATCH(D78,'Нормализованная таблица'!$B$1:$K$1)+1,,,"Нормализованная таблица")),INDIRECT(ADDRESS(2,MATCH(E78,'Нормализованная таблица'!$B$1:$K$1)+1,,,"Нормализованная таблица")):INDIRECT(ADDRESS(31,MATCH(E78,'Нормализованная таблица'!$B$1:$K$1)+1,,,"Нормализованная таблица")),INDIRECT(ADDRESS(2,MATCH(A78,'Нормализованная таблица'!$B$1:$K$1)+1,,,"Нормализованная таблица")):INDIRECT(ADDRESS(31,MATCH(A78,'Нормализованная таблица'!$B$1:$K$1)+1,,,"Нормализованная таблица")))</f>
        <v>#N/A</v>
      </c>
    </row>
    <row r="79" spans="1:6" hidden="1" x14ac:dyDescent="0.3">
      <c r="A79" t="e">
        <f ca="1">IF(INDIRECT(ADDRESS(Таблицы!$Z80-1,4,,,"Трёхпредметные наборы"))&gt;=Параметры!$A$2,Таблицы!U80,"")</f>
        <v>#N/A</v>
      </c>
      <c r="B79" t="e">
        <f ca="1">IF(INDIRECT(ADDRESS(Таблицы!$Z80-1,4,,,"Трёхпредметные наборы"))&gt;=Параметры!$A$2,Таблицы!V80,"")</f>
        <v>#N/A</v>
      </c>
      <c r="C79" t="e">
        <f ca="1">IF(INDIRECT(ADDRESS(Таблицы!$Z80-1,4,,,"Трёхпредметные наборы"))&gt;=Параметры!$A$2,Таблицы!W80,"")</f>
        <v>#N/A</v>
      </c>
      <c r="D79" t="e">
        <f ca="1">IF(INDIRECT(ADDRESS(Таблицы!$Z80-1,4,,,"Трёхпредметные наборы"))&gt;=Параметры!$A$2,Таблицы!X80,"")</f>
        <v>#N/A</v>
      </c>
      <c r="E79" t="str">
        <f ca="1">IF(INDIRECT(ADDRESS(MATCH(Таблицы!Y80,'Однопредметные наборы'!$A$2:$A$11)+1,2,,,"Однопредметные наборы"))&gt;=Параметры!$A$2,Таблицы!Y80,"")</f>
        <v>Терафлю</v>
      </c>
      <c r="F79" s="5" t="e">
        <f ca="1">SUMPRODUCT(INDIRECT(ADDRESS(2,MATCH(B79,'Нормализованная таблица'!$B$1:$K$1)+1,,,"Нормализованная таблица")):INDIRECT(ADDRESS(31,MATCH(B79,'Нормализованная таблица'!$B$1:$K$1)+1,,,"Нормализованная таблица")),INDIRECT(ADDRESS(2,MATCH(C79,'Нормализованная таблица'!$B$1:$K$1)+1,,,"Нормализованная таблица")):INDIRECT(ADDRESS(31,MATCH(C79,'Нормализованная таблица'!$B$1:$K$1)+1,,,"Нормализованная таблица")),INDIRECT(ADDRESS(2,MATCH(D79,'Нормализованная таблица'!$B$1:$K$1)+1,,,"Нормализованная таблица")):INDIRECT(ADDRESS(31,MATCH(D79,'Нормализованная таблица'!$B$1:$K$1)+1,,,"Нормализованная таблица")),INDIRECT(ADDRESS(2,MATCH(E79,'Нормализованная таблица'!$B$1:$K$1)+1,,,"Нормализованная таблица")):INDIRECT(ADDRESS(31,MATCH(E79,'Нормализованная таблица'!$B$1:$K$1)+1,,,"Нормализованная таблица")),INDIRECT(ADDRESS(2,MATCH(A79,'Нормализованная таблица'!$B$1:$K$1)+1,,,"Нормализованная таблица")):INDIRECT(ADDRESS(31,MATCH(A79,'Нормализованная таблица'!$B$1:$K$1)+1,,,"Нормализованная таблица")))</f>
        <v>#N/A</v>
      </c>
    </row>
    <row r="80" spans="1:6" hidden="1" x14ac:dyDescent="0.3">
      <c r="A80" t="str">
        <f ca="1">IF(INDIRECT(ADDRESS(Таблицы!$Z81-1,5,,,"Трёхпредметные наборы"))&gt;=Параметры!$A$2,Таблицы!U81,"")</f>
        <v/>
      </c>
      <c r="B80" t="str">
        <f ca="1">IF(INDIRECT(ADDRESS(Таблицы!$Z81-1,5,,,"Трёхпредметные наборы"))&gt;=Параметры!$A$2,Таблицы!V81,"")</f>
        <v/>
      </c>
      <c r="C80" t="str">
        <f ca="1">IF(INDIRECT(ADDRESS(Таблицы!$Z81-1,5,,,"Трёхпредметные наборы"))&gt;=Параметры!$A$2,Таблицы!W81,"")</f>
        <v/>
      </c>
      <c r="D80" t="str">
        <f ca="1">IF(INDIRECT(ADDRESS(Таблицы!$Z81-1,5,,,"Трёхпредметные наборы"))&gt;=Параметры!$A$2,Таблицы!X81,"")</f>
        <v/>
      </c>
      <c r="E80" t="str">
        <f ca="1">IF(INDIRECT(ADDRESS(MATCH(Таблицы!Y81,'Однопредметные наборы'!$A$2:$A$11)+1,2,,,"Однопредметные наборы"))&gt;=Параметры!$A$2,Таблицы!Y81,"")</f>
        <v/>
      </c>
      <c r="F80" s="5" t="e">
        <f ca="1">SUMPRODUCT(INDIRECT(ADDRESS(2,MATCH(B80,'Нормализованная таблица'!$B$1:$K$1)+1,,,"Нормализованная таблица")):INDIRECT(ADDRESS(31,MATCH(B80,'Нормализованная таблица'!$B$1:$K$1)+1,,,"Нормализованная таблица")),INDIRECT(ADDRESS(2,MATCH(C80,'Нормализованная таблица'!$B$1:$K$1)+1,,,"Нормализованная таблица")):INDIRECT(ADDRESS(31,MATCH(C80,'Нормализованная таблица'!$B$1:$K$1)+1,,,"Нормализованная таблица")),INDIRECT(ADDRESS(2,MATCH(D80,'Нормализованная таблица'!$B$1:$K$1)+1,,,"Нормализованная таблица")):INDIRECT(ADDRESS(31,MATCH(D80,'Нормализованная таблица'!$B$1:$K$1)+1,,,"Нормализованная таблица")),INDIRECT(ADDRESS(2,MATCH(E80,'Нормализованная таблица'!$B$1:$K$1)+1,,,"Нормализованная таблица")):INDIRECT(ADDRESS(31,MATCH(E80,'Нормализованная таблица'!$B$1:$K$1)+1,,,"Нормализованная таблица")),INDIRECT(ADDRESS(2,MATCH(A80,'Нормализованная таблица'!$B$1:$K$1)+1,,,"Нормализованная таблица")):INDIRECT(ADDRESS(31,MATCH(A80,'Нормализованная таблица'!$B$1:$K$1)+1,,,"Нормализованная таблица")))</f>
        <v>#N/A</v>
      </c>
    </row>
    <row r="81" spans="1:6" x14ac:dyDescent="0.3">
      <c r="A81" t="str">
        <f ca="1">IF(INDIRECT(ADDRESS(Таблицы!$Z82-1,4,,,"Трёхпредметные наборы"))&gt;=Параметры!$A$2,Таблицы!U82,"")</f>
        <v>Анальгин</v>
      </c>
      <c r="B81" t="str">
        <f ca="1">IF(INDIRECT(ADDRESS(Таблицы!$Z82-1,4,,,"Трёхпредметные наборы"))&gt;=Параметры!$A$2,Таблицы!V82,"")</f>
        <v>Валидол</v>
      </c>
      <c r="C81" t="str">
        <f ca="1">IF(INDIRECT(ADDRESS(Таблицы!$Z82-1,4,,,"Трёхпредметные наборы"))&gt;=Параметры!$A$2,Таблицы!W82,"")</f>
        <v>Долгит</v>
      </c>
      <c r="D81" t="str">
        <f ca="1">IF(INDIRECT(ADDRESS(Таблицы!$Z82-1,4,,,"Трёхпредметные наборы"))&gt;=Параметры!$A$2,Таблицы!X82,"")</f>
        <v>Мирамистин</v>
      </c>
      <c r="E81" t="str">
        <f ca="1">IF(INDIRECT(ADDRESS(MATCH(Таблицы!Y82,'Однопредметные наборы'!$A$2:$A$11)+1,2,,,"Однопредметные наборы"))&gt;=Параметры!$A$2,Таблицы!Y82,"")</f>
        <v>Терафлю</v>
      </c>
      <c r="F81" s="5">
        <f ca="1">SUMPRODUCT(INDIRECT(ADDRESS(2,MATCH(B81,'Нормализованная таблица'!$B$1:$K$1)+1,,,"Нормализованная таблица")):INDIRECT(ADDRESS(31,MATCH(B81,'Нормализованная таблица'!$B$1:$K$1)+1,,,"Нормализованная таблица")),INDIRECT(ADDRESS(2,MATCH(C81,'Нормализованная таблица'!$B$1:$K$1)+1,,,"Нормализованная таблица")):INDIRECT(ADDRESS(31,MATCH(C81,'Нормализованная таблица'!$B$1:$K$1)+1,,,"Нормализованная таблица")),INDIRECT(ADDRESS(2,MATCH(D81,'Нормализованная таблица'!$B$1:$K$1)+1,,,"Нормализованная таблица")):INDIRECT(ADDRESS(31,MATCH(D81,'Нормализованная таблица'!$B$1:$K$1)+1,,,"Нормализованная таблица")),INDIRECT(ADDRESS(2,MATCH(E81,'Нормализованная таблица'!$B$1:$K$1)+1,,,"Нормализованная таблица")):INDIRECT(ADDRESS(31,MATCH(E81,'Нормализованная таблица'!$B$1:$K$1)+1,,,"Нормализованная таблица")),INDIRECT(ADDRESS(2,MATCH(A81,'Нормализованная таблица'!$B$1:$K$1)+1,,,"Нормализованная таблица")):INDIRECT(ADDRESS(31,MATCH(A81,'Нормализованная таблица'!$B$1:$K$1)+1,,,"Нормализованная таблица")))</f>
        <v>0</v>
      </c>
    </row>
    <row r="82" spans="1:6" x14ac:dyDescent="0.3">
      <c r="A82" t="str">
        <f ca="1">IF(INDIRECT(ADDRESS(Таблицы!$Z83-1,4,,,"Трёхпредметные наборы"))&gt;=Параметры!$A$2,Таблицы!U83,"")</f>
        <v>Анальгин</v>
      </c>
      <c r="B82" t="str">
        <f ca="1">IF(INDIRECT(ADDRESS(Таблицы!$Z83-1,4,,,"Трёхпредметные наборы"))&gt;=Параметры!$A$2,Таблицы!V83,"")</f>
        <v>Валидол</v>
      </c>
      <c r="C82" t="str">
        <f ca="1">IF(INDIRECT(ADDRESS(Таблицы!$Z83-1,4,,,"Трёхпредметные наборы"))&gt;=Параметры!$A$2,Таблицы!W83,"")</f>
        <v>Долгит</v>
      </c>
      <c r="D82" t="str">
        <f ca="1">IF(INDIRECT(ADDRESS(Таблицы!$Z83-1,4,,,"Трёхпредметные наборы"))&gt;=Параметры!$A$2,Таблицы!X83,"")</f>
        <v>Стелланин</v>
      </c>
      <c r="E82" t="str">
        <f ca="1">IF(INDIRECT(ADDRESS(MATCH(Таблицы!Y83,'Однопредметные наборы'!$A$2:$A$11)+1,2,,,"Однопредметные наборы"))&gt;=Параметры!$A$2,Таблицы!Y83,"")</f>
        <v>Терафлю</v>
      </c>
      <c r="F82" s="5">
        <f ca="1">SUMPRODUCT(INDIRECT(ADDRESS(2,MATCH(B82,'Нормализованная таблица'!$B$1:$K$1)+1,,,"Нормализованная таблица")):INDIRECT(ADDRESS(31,MATCH(B82,'Нормализованная таблица'!$B$1:$K$1)+1,,,"Нормализованная таблица")),INDIRECT(ADDRESS(2,MATCH(C82,'Нормализованная таблица'!$B$1:$K$1)+1,,,"Нормализованная таблица")):INDIRECT(ADDRESS(31,MATCH(C82,'Нормализованная таблица'!$B$1:$K$1)+1,,,"Нормализованная таблица")),INDIRECT(ADDRESS(2,MATCH(D82,'Нормализованная таблица'!$B$1:$K$1)+1,,,"Нормализованная таблица")):INDIRECT(ADDRESS(31,MATCH(D82,'Нормализованная таблица'!$B$1:$K$1)+1,,,"Нормализованная таблица")),INDIRECT(ADDRESS(2,MATCH(E82,'Нормализованная таблица'!$B$1:$K$1)+1,,,"Нормализованная таблица")):INDIRECT(ADDRESS(31,MATCH(E82,'Нормализованная таблица'!$B$1:$K$1)+1,,,"Нормализованная таблица")),INDIRECT(ADDRESS(2,MATCH(A82,'Нормализованная таблица'!$B$1:$K$1)+1,,,"Нормализованная таблица")):INDIRECT(ADDRESS(31,MATCH(A82,'Нормализованная таблица'!$B$1:$K$1)+1,,,"Нормализованная таблица")))</f>
        <v>1</v>
      </c>
    </row>
    <row r="83" spans="1:6" hidden="1" x14ac:dyDescent="0.3">
      <c r="A83" t="str">
        <f ca="1">IF(INDIRECT(ADDRESS(Таблицы!$Z84-1,4,,,"Трёхпредметные наборы"))&gt;=Параметры!$A$2,Таблицы!U84,"")</f>
        <v/>
      </c>
      <c r="B83" t="str">
        <f ca="1">IF(INDIRECT(ADDRESS(Таблицы!$Z84-1,4,,,"Трёхпредметные наборы"))&gt;=Параметры!$A$2,Таблицы!V84,"")</f>
        <v/>
      </c>
      <c r="C83" t="str">
        <f ca="1">IF(INDIRECT(ADDRESS(Таблицы!$Z84-1,4,,,"Трёхпредметные наборы"))&gt;=Параметры!$A$2,Таблицы!W84,"")</f>
        <v/>
      </c>
      <c r="D83" t="str">
        <f ca="1">IF(INDIRECT(ADDRESS(Таблицы!$Z84-1,4,,,"Трёхпредметные наборы"))&gt;=Параметры!$A$2,Таблицы!X84,"")</f>
        <v/>
      </c>
      <c r="E83" t="str">
        <f ca="1">IF(INDIRECT(ADDRESS(MATCH(Таблицы!Y84,'Однопредметные наборы'!$A$2:$A$11)+1,2,,,"Однопредметные наборы"))&gt;=Параметры!$A$2,Таблицы!Y84,"")</f>
        <v/>
      </c>
      <c r="F83" s="5" t="e">
        <f ca="1">SUMPRODUCT(INDIRECT(ADDRESS(2,MATCH(B83,'Нормализованная таблица'!$B$1:$K$1)+1,,,"Нормализованная таблица")):INDIRECT(ADDRESS(31,MATCH(B83,'Нормализованная таблица'!$B$1:$K$1)+1,,,"Нормализованная таблица")),INDIRECT(ADDRESS(2,MATCH(C83,'Нормализованная таблица'!$B$1:$K$1)+1,,,"Нормализованная таблица")):INDIRECT(ADDRESS(31,MATCH(C83,'Нормализованная таблица'!$B$1:$K$1)+1,,,"Нормализованная таблица")),INDIRECT(ADDRESS(2,MATCH(D83,'Нормализованная таблица'!$B$1:$K$1)+1,,,"Нормализованная таблица")):INDIRECT(ADDRESS(31,MATCH(D83,'Нормализованная таблица'!$B$1:$K$1)+1,,,"Нормализованная таблица")),INDIRECT(ADDRESS(2,MATCH(E83,'Нормализованная таблица'!$B$1:$K$1)+1,,,"Нормализованная таблица")):INDIRECT(ADDRESS(31,MATCH(E83,'Нормализованная таблица'!$B$1:$K$1)+1,,,"Нормализованная таблица")),INDIRECT(ADDRESS(2,MATCH(A83,'Нормализованная таблица'!$B$1:$K$1)+1,,,"Нормализованная таблица")):INDIRECT(ADDRESS(31,MATCH(A83,'Нормализованная таблица'!$B$1:$K$1)+1,,,"Нормализованная таблица")))</f>
        <v>#N/A</v>
      </c>
    </row>
    <row r="84" spans="1:6" hidden="1" x14ac:dyDescent="0.3">
      <c r="A84" t="str">
        <f ca="1">IF(INDIRECT(ADDRESS(Таблицы!$Z85-1,4,,,"Трёхпредметные наборы"))&gt;=Параметры!$A$2,Таблицы!U85,"")</f>
        <v/>
      </c>
      <c r="B84" t="str">
        <f ca="1">IF(INDIRECT(ADDRESS(Таблицы!$Z85-1,4,,,"Трёхпредметные наборы"))&gt;=Параметры!$A$2,Таблицы!V85,"")</f>
        <v/>
      </c>
      <c r="C84" t="str">
        <f ca="1">IF(INDIRECT(ADDRESS(Таблицы!$Z85-1,4,,,"Трёхпредметные наборы"))&gt;=Параметры!$A$2,Таблицы!W85,"")</f>
        <v/>
      </c>
      <c r="D84" t="str">
        <f ca="1">IF(INDIRECT(ADDRESS(Таблицы!$Z85-1,4,,,"Трёхпредметные наборы"))&gt;=Параметры!$A$2,Таблицы!X85,"")</f>
        <v/>
      </c>
      <c r="E84" t="str">
        <f ca="1">IF(INDIRECT(ADDRESS(MATCH(Таблицы!Y85,'Однопредметные наборы'!$A$2:$A$11)+1,2,,,"Однопредметные наборы"))&gt;=Параметры!$A$2,Таблицы!Y85,"")</f>
        <v/>
      </c>
      <c r="F84" s="5" t="e">
        <f ca="1">SUMPRODUCT(INDIRECT(ADDRESS(2,MATCH(B84,'Нормализованная таблица'!$B$1:$K$1)+1,,,"Нормализованная таблица")):INDIRECT(ADDRESS(31,MATCH(B84,'Нормализованная таблица'!$B$1:$K$1)+1,,,"Нормализованная таблица")),INDIRECT(ADDRESS(2,MATCH(C84,'Нормализованная таблица'!$B$1:$K$1)+1,,,"Нормализованная таблица")):INDIRECT(ADDRESS(31,MATCH(C84,'Нормализованная таблица'!$B$1:$K$1)+1,,,"Нормализованная таблица")),INDIRECT(ADDRESS(2,MATCH(D84,'Нормализованная таблица'!$B$1:$K$1)+1,,,"Нормализованная таблица")):INDIRECT(ADDRESS(31,MATCH(D84,'Нормализованная таблица'!$B$1:$K$1)+1,,,"Нормализованная таблица")),INDIRECT(ADDRESS(2,MATCH(E84,'Нормализованная таблица'!$B$1:$K$1)+1,,,"Нормализованная таблица")):INDIRECT(ADDRESS(31,MATCH(E84,'Нормализованная таблица'!$B$1:$K$1)+1,,,"Нормализованная таблица")),INDIRECT(ADDRESS(2,MATCH(A84,'Нормализованная таблица'!$B$1:$K$1)+1,,,"Нормализованная таблица")):INDIRECT(ADDRESS(31,MATCH(A84,'Нормализованная таблица'!$B$1:$K$1)+1,,,"Нормализованная таблица")))</f>
        <v>#N/A</v>
      </c>
    </row>
    <row r="85" spans="1:6" hidden="1" x14ac:dyDescent="0.3">
      <c r="A85" t="str">
        <f ca="1">IF(INDIRECT(ADDRESS(Таблицы!$Z86-1,4,,,"Трёхпредметные наборы"))&gt;=Параметры!$A$2,Таблицы!U86,"")</f>
        <v/>
      </c>
      <c r="B85" t="str">
        <f ca="1">IF(INDIRECT(ADDRESS(Таблицы!$Z86-1,4,,,"Трёхпредметные наборы"))&gt;=Параметры!$A$2,Таблицы!V86,"")</f>
        <v/>
      </c>
      <c r="C85" t="str">
        <f ca="1">IF(INDIRECT(ADDRESS(Таблицы!$Z86-1,4,,,"Трёхпредметные наборы"))&gt;=Параметры!$A$2,Таблицы!W86,"")</f>
        <v/>
      </c>
      <c r="D85" t="str">
        <f ca="1">IF(INDIRECT(ADDRESS(Таблицы!$Z86-1,4,,,"Трёхпредметные наборы"))&gt;=Параметры!$A$2,Таблицы!X86,"")</f>
        <v/>
      </c>
      <c r="E85" t="str">
        <f ca="1">IF(INDIRECT(ADDRESS(MATCH(Таблицы!Y86,'Однопредметные наборы'!$A$2:$A$11)+1,2,,,"Однопредметные наборы"))&gt;=Параметры!$A$2,Таблицы!Y86,"")</f>
        <v>Терафлю</v>
      </c>
      <c r="F85" s="5" t="e">
        <f ca="1">SUMPRODUCT(INDIRECT(ADDRESS(2,MATCH(B85,'Нормализованная таблица'!$B$1:$K$1)+1,,,"Нормализованная таблица")):INDIRECT(ADDRESS(31,MATCH(B85,'Нормализованная таблица'!$B$1:$K$1)+1,,,"Нормализованная таблица")),INDIRECT(ADDRESS(2,MATCH(C85,'Нормализованная таблица'!$B$1:$K$1)+1,,,"Нормализованная таблица")):INDIRECT(ADDRESS(31,MATCH(C85,'Нормализованная таблица'!$B$1:$K$1)+1,,,"Нормализованная таблица")),INDIRECT(ADDRESS(2,MATCH(D85,'Нормализованная таблица'!$B$1:$K$1)+1,,,"Нормализованная таблица")):INDIRECT(ADDRESS(31,MATCH(D85,'Нормализованная таблица'!$B$1:$K$1)+1,,,"Нормализованная таблица")),INDIRECT(ADDRESS(2,MATCH(E85,'Нормализованная таблица'!$B$1:$K$1)+1,,,"Нормализованная таблица")):INDIRECT(ADDRESS(31,MATCH(E85,'Нормализованная таблица'!$B$1:$K$1)+1,,,"Нормализованная таблица")),INDIRECT(ADDRESS(2,MATCH(A85,'Нормализованная таблица'!$B$1:$K$1)+1,,,"Нормализованная таблица")):INDIRECT(ADDRESS(31,MATCH(A85,'Нормализованная таблица'!$B$1:$K$1)+1,,,"Нормализованная таблица")))</f>
        <v>#N/A</v>
      </c>
    </row>
    <row r="86" spans="1:6" hidden="1" x14ac:dyDescent="0.3">
      <c r="A86" t="e">
        <f ca="1">IF(INDIRECT(ADDRESS(Таблицы!$Z87-1,4,,,"Трёхпредметные наборы"))&gt;=Параметры!$A$2,Таблицы!U87,"")</f>
        <v>#N/A</v>
      </c>
      <c r="B86" t="e">
        <f ca="1">IF(INDIRECT(ADDRESS(Таблицы!$Z87-1,4,,,"Трёхпредметные наборы"))&gt;=Параметры!$A$2,Таблицы!V87,"")</f>
        <v>#N/A</v>
      </c>
      <c r="C86" t="e">
        <f ca="1">IF(INDIRECT(ADDRESS(Таблицы!$Z87-1,4,,,"Трёхпредметные наборы"))&gt;=Параметры!$A$2,Таблицы!W87,"")</f>
        <v>#N/A</v>
      </c>
      <c r="D86" t="e">
        <f ca="1">IF(INDIRECT(ADDRESS(Таблицы!$Z87-1,4,,,"Трёхпредметные наборы"))&gt;=Параметры!$A$2,Таблицы!X87,"")</f>
        <v>#N/A</v>
      </c>
      <c r="E86" t="str">
        <f ca="1">IF(INDIRECT(ADDRESS(MATCH(Таблицы!Y87,'Однопредметные наборы'!$A$2:$A$11)+1,2,,,"Однопредметные наборы"))&gt;=Параметры!$A$2,Таблицы!Y87,"")</f>
        <v/>
      </c>
      <c r="F86" s="5" t="e">
        <f ca="1">SUMPRODUCT(INDIRECT(ADDRESS(2,MATCH(B86,'Нормализованная таблица'!$B$1:$K$1)+1,,,"Нормализованная таблица")):INDIRECT(ADDRESS(31,MATCH(B86,'Нормализованная таблица'!$B$1:$K$1)+1,,,"Нормализованная таблица")),INDIRECT(ADDRESS(2,MATCH(C86,'Нормализованная таблица'!$B$1:$K$1)+1,,,"Нормализованная таблица")):INDIRECT(ADDRESS(31,MATCH(C86,'Нормализованная таблица'!$B$1:$K$1)+1,,,"Нормализованная таблица")),INDIRECT(ADDRESS(2,MATCH(D86,'Нормализованная таблица'!$B$1:$K$1)+1,,,"Нормализованная таблица")):INDIRECT(ADDRESS(31,MATCH(D86,'Нормализованная таблица'!$B$1:$K$1)+1,,,"Нормализованная таблица")),INDIRECT(ADDRESS(2,MATCH(E86,'Нормализованная таблица'!$B$1:$K$1)+1,,,"Нормализованная таблица")):INDIRECT(ADDRESS(31,MATCH(E86,'Нормализованная таблица'!$B$1:$K$1)+1,,,"Нормализованная таблица")),INDIRECT(ADDRESS(2,MATCH(A86,'Нормализованная таблица'!$B$1:$K$1)+1,,,"Нормализованная таблица")):INDIRECT(ADDRESS(31,MATCH(A86,'Нормализованная таблица'!$B$1:$K$1)+1,,,"Нормализованная таблица")))</f>
        <v>#N/A</v>
      </c>
    </row>
    <row r="87" spans="1:6" hidden="1" x14ac:dyDescent="0.3">
      <c r="A87" t="e">
        <f ca="1">IF(INDIRECT(ADDRESS(Таблицы!$Z88-1,4,,,"Трёхпредметные наборы"))&gt;=Параметры!$A$2,Таблицы!U88,"")</f>
        <v>#N/A</v>
      </c>
      <c r="B87" t="e">
        <f ca="1">IF(INDIRECT(ADDRESS(Таблицы!$Z88-1,4,,,"Трёхпредметные наборы"))&gt;=Параметры!$A$2,Таблицы!V88,"")</f>
        <v>#N/A</v>
      </c>
      <c r="C87" t="e">
        <f ca="1">IF(INDIRECT(ADDRESS(Таблицы!$Z88-1,4,,,"Трёхпредметные наборы"))&gt;=Параметры!$A$2,Таблицы!W88,"")</f>
        <v>#N/A</v>
      </c>
      <c r="D87" t="e">
        <f ca="1">IF(INDIRECT(ADDRESS(Таблицы!$Z88-1,4,,,"Трёхпредметные наборы"))&gt;=Параметры!$A$2,Таблицы!X88,"")</f>
        <v>#N/A</v>
      </c>
      <c r="E87" t="str">
        <f ca="1">IF(INDIRECT(ADDRESS(MATCH(Таблицы!Y88,'Однопредметные наборы'!$A$2:$A$11)+1,2,,,"Однопредметные наборы"))&gt;=Параметры!$A$2,Таблицы!Y88,"")</f>
        <v>Терафлю</v>
      </c>
      <c r="F87" s="5" t="e">
        <f ca="1">SUMPRODUCT(INDIRECT(ADDRESS(2,MATCH(B87,'Нормализованная таблица'!$B$1:$K$1)+1,,,"Нормализованная таблица")):INDIRECT(ADDRESS(31,MATCH(B87,'Нормализованная таблица'!$B$1:$K$1)+1,,,"Нормализованная таблица")),INDIRECT(ADDRESS(2,MATCH(C87,'Нормализованная таблица'!$B$1:$K$1)+1,,,"Нормализованная таблица")):INDIRECT(ADDRESS(31,MATCH(C87,'Нормализованная таблица'!$B$1:$K$1)+1,,,"Нормализованная таблица")),INDIRECT(ADDRESS(2,MATCH(D87,'Нормализованная таблица'!$B$1:$K$1)+1,,,"Нормализованная таблица")):INDIRECT(ADDRESS(31,MATCH(D87,'Нормализованная таблица'!$B$1:$K$1)+1,,,"Нормализованная таблица")),INDIRECT(ADDRESS(2,MATCH(E87,'Нормализованная таблица'!$B$1:$K$1)+1,,,"Нормализованная таблица")):INDIRECT(ADDRESS(31,MATCH(E87,'Нормализованная таблица'!$B$1:$K$1)+1,,,"Нормализованная таблица")),INDIRECT(ADDRESS(2,MATCH(A87,'Нормализованная таблица'!$B$1:$K$1)+1,,,"Нормализованная таблица")):INDIRECT(ADDRESS(31,MATCH(A87,'Нормализованная таблица'!$B$1:$K$1)+1,,,"Нормализованная таблица")))</f>
        <v>#N/A</v>
      </c>
    </row>
    <row r="88" spans="1:6" hidden="1" x14ac:dyDescent="0.3">
      <c r="A88" t="e">
        <f ca="1">IF(INDIRECT(ADDRESS(Таблицы!$Z89-1,4,,,"Трёхпредметные наборы"))&gt;=Параметры!$A$2,Таблицы!U89,"")</f>
        <v>#N/A</v>
      </c>
      <c r="B88" t="e">
        <f ca="1">IF(INDIRECT(ADDRESS(Таблицы!$Z89-1,4,,,"Трёхпредметные наборы"))&gt;=Параметры!$A$2,Таблицы!V89,"")</f>
        <v>#N/A</v>
      </c>
      <c r="C88" t="e">
        <f ca="1">IF(INDIRECT(ADDRESS(Таблицы!$Z89-1,4,,,"Трёхпредметные наборы"))&gt;=Параметры!$A$2,Таблицы!W89,"")</f>
        <v>#N/A</v>
      </c>
      <c r="D88" t="e">
        <f ca="1">IF(INDIRECT(ADDRESS(Таблицы!$Z89-1,4,,,"Трёхпредметные наборы"))&gt;=Параметры!$A$2,Таблицы!X89,"")</f>
        <v>#N/A</v>
      </c>
      <c r="E88" t="str">
        <f ca="1">IF(INDIRECT(ADDRESS(MATCH(Таблицы!Y89,'Однопредметные наборы'!$A$2:$A$11)+1,2,,,"Однопредметные наборы"))&gt;=Параметры!$A$2,Таблицы!Y89,"")</f>
        <v>Терафлю</v>
      </c>
      <c r="F88" s="5" t="e">
        <f ca="1">SUMPRODUCT(INDIRECT(ADDRESS(2,MATCH(B88,'Нормализованная таблица'!$B$1:$K$1)+1,,,"Нормализованная таблица")):INDIRECT(ADDRESS(31,MATCH(B88,'Нормализованная таблица'!$B$1:$K$1)+1,,,"Нормализованная таблица")),INDIRECT(ADDRESS(2,MATCH(C88,'Нормализованная таблица'!$B$1:$K$1)+1,,,"Нормализованная таблица")):INDIRECT(ADDRESS(31,MATCH(C88,'Нормализованная таблица'!$B$1:$K$1)+1,,,"Нормализованная таблица")),INDIRECT(ADDRESS(2,MATCH(D88,'Нормализованная таблица'!$B$1:$K$1)+1,,,"Нормализованная таблица")):INDIRECT(ADDRESS(31,MATCH(D88,'Нормализованная таблица'!$B$1:$K$1)+1,,,"Нормализованная таблица")),INDIRECT(ADDRESS(2,MATCH(E88,'Нормализованная таблица'!$B$1:$K$1)+1,,,"Нормализованная таблица")):INDIRECT(ADDRESS(31,MATCH(E88,'Нормализованная таблица'!$B$1:$K$1)+1,,,"Нормализованная таблица")),INDIRECT(ADDRESS(2,MATCH(A88,'Нормализованная таблица'!$B$1:$K$1)+1,,,"Нормализованная таблица")):INDIRECT(ADDRESS(31,MATCH(A88,'Нормализованная таблица'!$B$1:$K$1)+1,,,"Нормализованная таблица")))</f>
        <v>#N/A</v>
      </c>
    </row>
    <row r="89" spans="1:6" hidden="1" x14ac:dyDescent="0.3">
      <c r="A89" t="str">
        <f ca="1">IF(INDIRECT(ADDRESS(Таблицы!$Z90-1,5,,,"Трёхпредметные наборы"))&gt;=Параметры!$A$2,Таблицы!U90,"")</f>
        <v/>
      </c>
      <c r="B89" t="str">
        <f ca="1">IF(INDIRECT(ADDRESS(Таблицы!$Z90-1,5,,,"Трёхпредметные наборы"))&gt;=Параметры!$A$2,Таблицы!V90,"")</f>
        <v/>
      </c>
      <c r="C89" t="str">
        <f ca="1">IF(INDIRECT(ADDRESS(Таблицы!$Z90-1,5,,,"Трёхпредметные наборы"))&gt;=Параметры!$A$2,Таблицы!W90,"")</f>
        <v/>
      </c>
      <c r="D89" t="str">
        <f ca="1">IF(INDIRECT(ADDRESS(Таблицы!$Z90-1,5,,,"Трёхпредметные наборы"))&gt;=Параметры!$A$2,Таблицы!X90,"")</f>
        <v/>
      </c>
      <c r="E89" t="str">
        <f ca="1">IF(INDIRECT(ADDRESS(MATCH(Таблицы!Y90,'Однопредметные наборы'!$A$2:$A$11)+1,2,,,"Однопредметные наборы"))&gt;=Параметры!$A$2,Таблицы!Y90,"")</f>
        <v/>
      </c>
      <c r="F89" s="5" t="e">
        <f ca="1">SUMPRODUCT(INDIRECT(ADDRESS(2,MATCH(B89,'Нормализованная таблица'!$B$1:$K$1)+1,,,"Нормализованная таблица")):INDIRECT(ADDRESS(31,MATCH(B89,'Нормализованная таблица'!$B$1:$K$1)+1,,,"Нормализованная таблица")),INDIRECT(ADDRESS(2,MATCH(C89,'Нормализованная таблица'!$B$1:$K$1)+1,,,"Нормализованная таблица")):INDIRECT(ADDRESS(31,MATCH(C89,'Нормализованная таблица'!$B$1:$K$1)+1,,,"Нормализованная таблица")),INDIRECT(ADDRESS(2,MATCH(D89,'Нормализованная таблица'!$B$1:$K$1)+1,,,"Нормализованная таблица")):INDIRECT(ADDRESS(31,MATCH(D89,'Нормализованная таблица'!$B$1:$K$1)+1,,,"Нормализованная таблица")),INDIRECT(ADDRESS(2,MATCH(E89,'Нормализованная таблица'!$B$1:$K$1)+1,,,"Нормализованная таблица")):INDIRECT(ADDRESS(31,MATCH(E89,'Нормализованная таблица'!$B$1:$K$1)+1,,,"Нормализованная таблица")),INDIRECT(ADDRESS(2,MATCH(A89,'Нормализованная таблица'!$B$1:$K$1)+1,,,"Нормализованная таблица")):INDIRECT(ADDRESS(31,MATCH(A89,'Нормализованная таблица'!$B$1:$K$1)+1,,,"Нормализованная таблица")))</f>
        <v>#N/A</v>
      </c>
    </row>
    <row r="90" spans="1:6" x14ac:dyDescent="0.3">
      <c r="A90" t="str">
        <f ca="1">IF(INDIRECT(ADDRESS(Таблицы!$Z91-1,4,,,"Трёхпредметные наборы"))&gt;=Параметры!$A$2,Таблицы!U91,"")</f>
        <v>Анальгин</v>
      </c>
      <c r="B90" t="str">
        <f ca="1">IF(INDIRECT(ADDRESS(Таблицы!$Z91-1,4,,,"Трёхпредметные наборы"))&gt;=Параметры!$A$2,Таблицы!V91,"")</f>
        <v>Валидол</v>
      </c>
      <c r="C90" t="str">
        <f ca="1">IF(INDIRECT(ADDRESS(Таблицы!$Z91-1,4,,,"Трёхпредметные наборы"))&gt;=Параметры!$A$2,Таблицы!W91,"")</f>
        <v>Корвалол</v>
      </c>
      <c r="D90" t="str">
        <f ca="1">IF(INDIRECT(ADDRESS(Таблицы!$Z91-1,4,,,"Трёхпредметные наборы"))&gt;=Параметры!$A$2,Таблицы!X91,"")</f>
        <v>Мирамистин</v>
      </c>
      <c r="E90" t="str">
        <f ca="1">IF(INDIRECT(ADDRESS(MATCH(Таблицы!Y91,'Однопредметные наборы'!$A$2:$A$11)+1,2,,,"Однопредметные наборы"))&gt;=Параметры!$A$2,Таблицы!Y91,"")</f>
        <v>Терафлю</v>
      </c>
      <c r="F90" s="5">
        <f ca="1">SUMPRODUCT(INDIRECT(ADDRESS(2,MATCH(B90,'Нормализованная таблица'!$B$1:$K$1)+1,,,"Нормализованная таблица")):INDIRECT(ADDRESS(31,MATCH(B90,'Нормализованная таблица'!$B$1:$K$1)+1,,,"Нормализованная таблица")),INDIRECT(ADDRESS(2,MATCH(C90,'Нормализованная таблица'!$B$1:$K$1)+1,,,"Нормализованная таблица")):INDIRECT(ADDRESS(31,MATCH(C90,'Нормализованная таблица'!$B$1:$K$1)+1,,,"Нормализованная таблица")),INDIRECT(ADDRESS(2,MATCH(D90,'Нормализованная таблица'!$B$1:$K$1)+1,,,"Нормализованная таблица")):INDIRECT(ADDRESS(31,MATCH(D90,'Нормализованная таблица'!$B$1:$K$1)+1,,,"Нормализованная таблица")),INDIRECT(ADDRESS(2,MATCH(E90,'Нормализованная таблица'!$B$1:$K$1)+1,,,"Нормализованная таблица")):INDIRECT(ADDRESS(31,MATCH(E90,'Нормализованная таблица'!$B$1:$K$1)+1,,,"Нормализованная таблица")),INDIRECT(ADDRESS(2,MATCH(A90,'Нормализованная таблица'!$B$1:$K$1)+1,,,"Нормализованная таблица")):INDIRECT(ADDRESS(31,MATCH(A90,'Нормализованная таблица'!$B$1:$K$1)+1,,,"Нормализованная таблица")))</f>
        <v>0</v>
      </c>
    </row>
    <row r="91" spans="1:6" x14ac:dyDescent="0.3">
      <c r="A91" t="str">
        <f ca="1">IF(INDIRECT(ADDRESS(Таблицы!$Z92-1,4,,,"Трёхпредметные наборы"))&gt;=Параметры!$A$2,Таблицы!U92,"")</f>
        <v>Анальгин</v>
      </c>
      <c r="B91" t="str">
        <f ca="1">IF(INDIRECT(ADDRESS(Таблицы!$Z92-1,4,,,"Трёхпредметные наборы"))&gt;=Параметры!$A$2,Таблицы!V92,"")</f>
        <v>Валидол</v>
      </c>
      <c r="C91" t="str">
        <f ca="1">IF(INDIRECT(ADDRESS(Таблицы!$Z92-1,4,,,"Трёхпредметные наборы"))&gt;=Параметры!$A$2,Таблицы!W92,"")</f>
        <v>Корвалол</v>
      </c>
      <c r="D91" t="str">
        <f ca="1">IF(INDIRECT(ADDRESS(Таблицы!$Z92-1,4,,,"Трёхпредметные наборы"))&gt;=Параметры!$A$2,Таблицы!X92,"")</f>
        <v>Стелланин</v>
      </c>
      <c r="E91" t="str">
        <f ca="1">IF(INDIRECT(ADDRESS(MATCH(Таблицы!Y92,'Однопредметные наборы'!$A$2:$A$11)+1,2,,,"Однопредметные наборы"))&gt;=Параметры!$A$2,Таблицы!Y92,"")</f>
        <v>Терафлю</v>
      </c>
      <c r="F91" s="5">
        <f ca="1">SUMPRODUCT(INDIRECT(ADDRESS(2,MATCH(B91,'Нормализованная таблица'!$B$1:$K$1)+1,,,"Нормализованная таблица")):INDIRECT(ADDRESS(31,MATCH(B91,'Нормализованная таблица'!$B$1:$K$1)+1,,,"Нормализованная таблица")),INDIRECT(ADDRESS(2,MATCH(C91,'Нормализованная таблица'!$B$1:$K$1)+1,,,"Нормализованная таблица")):INDIRECT(ADDRESS(31,MATCH(C91,'Нормализованная таблица'!$B$1:$K$1)+1,,,"Нормализованная таблица")),INDIRECT(ADDRESS(2,MATCH(D91,'Нормализованная таблица'!$B$1:$K$1)+1,,,"Нормализованная таблица")):INDIRECT(ADDRESS(31,MATCH(D91,'Нормализованная таблица'!$B$1:$K$1)+1,,,"Нормализованная таблица")),INDIRECT(ADDRESS(2,MATCH(E91,'Нормализованная таблица'!$B$1:$K$1)+1,,,"Нормализованная таблица")):INDIRECT(ADDRESS(31,MATCH(E91,'Нормализованная таблица'!$B$1:$K$1)+1,,,"Нормализованная таблица")),INDIRECT(ADDRESS(2,MATCH(A91,'Нормализованная таблица'!$B$1:$K$1)+1,,,"Нормализованная таблица")):INDIRECT(ADDRESS(31,MATCH(A91,'Нормализованная таблица'!$B$1:$K$1)+1,,,"Нормализованная таблица")))</f>
        <v>1</v>
      </c>
    </row>
    <row r="92" spans="1:6" hidden="1" x14ac:dyDescent="0.3">
      <c r="A92" t="e">
        <f ca="1">IF(INDIRECT(ADDRESS(Таблицы!$Z93-1,4,,,"Трёхпредметные наборы"))&gt;=Параметры!$A$2,Таблицы!U93,"")</f>
        <v>#N/A</v>
      </c>
      <c r="B92" t="e">
        <f ca="1">IF(INDIRECT(ADDRESS(Таблицы!$Z93-1,4,,,"Трёхпредметные наборы"))&gt;=Параметры!$A$2,Таблицы!V93,"")</f>
        <v>#N/A</v>
      </c>
      <c r="C92" t="e">
        <f ca="1">IF(INDIRECT(ADDRESS(Таблицы!$Z93-1,4,,,"Трёхпредметные наборы"))&gt;=Параметры!$A$2,Таблицы!W93,"")</f>
        <v>#N/A</v>
      </c>
      <c r="D92" t="e">
        <f ca="1">IF(INDIRECT(ADDRESS(Таблицы!$Z93-1,4,,,"Трёхпредметные наборы"))&gt;=Параметры!$A$2,Таблицы!X93,"")</f>
        <v>#N/A</v>
      </c>
      <c r="E92" t="str">
        <f ca="1">IF(INDIRECT(ADDRESS(MATCH(Таблицы!Y93,'Однопредметные наборы'!$A$2:$A$11)+1,2,,,"Однопредметные наборы"))&gt;=Параметры!$A$2,Таблицы!Y93,"")</f>
        <v>Терафлю</v>
      </c>
      <c r="F92" s="5" t="e">
        <f ca="1">SUMPRODUCT(INDIRECT(ADDRESS(2,MATCH(B92,'Нормализованная таблица'!$B$1:$K$1)+1,,,"Нормализованная таблица")):INDIRECT(ADDRESS(31,MATCH(B92,'Нормализованная таблица'!$B$1:$K$1)+1,,,"Нормализованная таблица")),INDIRECT(ADDRESS(2,MATCH(C92,'Нормализованная таблица'!$B$1:$K$1)+1,,,"Нормализованная таблица")):INDIRECT(ADDRESS(31,MATCH(C92,'Нормализованная таблица'!$B$1:$K$1)+1,,,"Нормализованная таблица")),INDIRECT(ADDRESS(2,MATCH(D92,'Нормализованная таблица'!$B$1:$K$1)+1,,,"Нормализованная таблица")):INDIRECT(ADDRESS(31,MATCH(D92,'Нормализованная таблица'!$B$1:$K$1)+1,,,"Нормализованная таблица")),INDIRECT(ADDRESS(2,MATCH(E92,'Нормализованная таблица'!$B$1:$K$1)+1,,,"Нормализованная таблица")):INDIRECT(ADDRESS(31,MATCH(E92,'Нормализованная таблица'!$B$1:$K$1)+1,,,"Нормализованная таблица")),INDIRECT(ADDRESS(2,MATCH(A92,'Нормализованная таблица'!$B$1:$K$1)+1,,,"Нормализованная таблица")):INDIRECT(ADDRESS(31,MATCH(A92,'Нормализованная таблица'!$B$1:$K$1)+1,,,"Нормализованная таблица")))</f>
        <v>#N/A</v>
      </c>
    </row>
    <row r="93" spans="1:6" hidden="1" x14ac:dyDescent="0.3">
      <c r="A93" t="str">
        <f ca="1">IF(INDIRECT(ADDRESS(Таблицы!$Z94-1,5,,,"Трёхпредметные наборы"))&gt;=Параметры!$A$2,Таблицы!U94,"")</f>
        <v/>
      </c>
      <c r="B93" t="str">
        <f ca="1">IF(INDIRECT(ADDRESS(Таблицы!$Z94-1,5,,,"Трёхпредметные наборы"))&gt;=Параметры!$A$2,Таблицы!V94,"")</f>
        <v/>
      </c>
      <c r="C93" t="str">
        <f ca="1">IF(INDIRECT(ADDRESS(Таблицы!$Z94-1,5,,,"Трёхпредметные наборы"))&gt;=Параметры!$A$2,Таблицы!W94,"")</f>
        <v/>
      </c>
      <c r="D93" t="str">
        <f ca="1">IF(INDIRECT(ADDRESS(Таблицы!$Z94-1,5,,,"Трёхпредметные наборы"))&gt;=Параметры!$A$2,Таблицы!X94,"")</f>
        <v/>
      </c>
      <c r="E93" t="str">
        <f ca="1">IF(INDIRECT(ADDRESS(MATCH(Таблицы!Y94,'Однопредметные наборы'!$A$2:$A$11)+1,2,,,"Однопредметные наборы"))&gt;=Параметры!$A$2,Таблицы!Y94,"")</f>
        <v>Корвалол</v>
      </c>
      <c r="F93" s="5" t="e">
        <f ca="1">SUMPRODUCT(INDIRECT(ADDRESS(2,MATCH(B93,'Нормализованная таблица'!$B$1:$K$1)+1,,,"Нормализованная таблица")):INDIRECT(ADDRESS(31,MATCH(B93,'Нормализованная таблица'!$B$1:$K$1)+1,,,"Нормализованная таблица")),INDIRECT(ADDRESS(2,MATCH(C93,'Нормализованная таблица'!$B$1:$K$1)+1,,,"Нормализованная таблица")):INDIRECT(ADDRESS(31,MATCH(C93,'Нормализованная таблица'!$B$1:$K$1)+1,,,"Нормализованная таблица")),INDIRECT(ADDRESS(2,MATCH(D93,'Нормализованная таблица'!$B$1:$K$1)+1,,,"Нормализованная таблица")):INDIRECT(ADDRESS(31,MATCH(D93,'Нормализованная таблица'!$B$1:$K$1)+1,,,"Нормализованная таблица")),INDIRECT(ADDRESS(2,MATCH(E93,'Нормализованная таблица'!$B$1:$K$1)+1,,,"Нормализованная таблица")):INDIRECT(ADDRESS(31,MATCH(E93,'Нормализованная таблица'!$B$1:$K$1)+1,,,"Нормализованная таблица")),INDIRECT(ADDRESS(2,MATCH(A93,'Нормализованная таблица'!$B$1:$K$1)+1,,,"Нормализованная таблица")):INDIRECT(ADDRESS(31,MATCH(A93,'Нормализованная таблица'!$B$1:$K$1)+1,,,"Нормализованная таблица")))</f>
        <v>#N/A</v>
      </c>
    </row>
    <row r="94" spans="1:6" hidden="1" x14ac:dyDescent="0.3">
      <c r="A94" t="str">
        <f ca="1">IF(INDIRECT(ADDRESS(Таблицы!$Z95-1,5,,,"Трёхпредметные наборы"))&gt;=Параметры!$A$2,Таблицы!U95,"")</f>
        <v/>
      </c>
      <c r="B94" t="str">
        <f ca="1">IF(INDIRECT(ADDRESS(Таблицы!$Z95-1,5,,,"Трёхпредметные наборы"))&gt;=Параметры!$A$2,Таблицы!V95,"")</f>
        <v/>
      </c>
      <c r="C94" t="str">
        <f ca="1">IF(INDIRECT(ADDRESS(Таблицы!$Z95-1,5,,,"Трёхпредметные наборы"))&gt;=Параметры!$A$2,Таблицы!W95,"")</f>
        <v/>
      </c>
      <c r="D94" t="str">
        <f ca="1">IF(INDIRECT(ADDRESS(Таблицы!$Z95-1,5,,,"Трёхпредметные наборы"))&gt;=Параметры!$A$2,Таблицы!X95,"")</f>
        <v/>
      </c>
      <c r="E94" t="str">
        <f ca="1">IF(INDIRECT(ADDRESS(MATCH(Таблицы!Y95,'Однопредметные наборы'!$A$2:$A$11)+1,2,,,"Однопредметные наборы"))&gt;=Параметры!$A$2,Таблицы!Y95,"")</f>
        <v/>
      </c>
      <c r="F94" s="5" t="e">
        <f ca="1">SUMPRODUCT(INDIRECT(ADDRESS(2,MATCH(B94,'Нормализованная таблица'!$B$1:$K$1)+1,,,"Нормализованная таблица")):INDIRECT(ADDRESS(31,MATCH(B94,'Нормализованная таблица'!$B$1:$K$1)+1,,,"Нормализованная таблица")),INDIRECT(ADDRESS(2,MATCH(C94,'Нормализованная таблица'!$B$1:$K$1)+1,,,"Нормализованная таблица")):INDIRECT(ADDRESS(31,MATCH(C94,'Нормализованная таблица'!$B$1:$K$1)+1,,,"Нормализованная таблица")),INDIRECT(ADDRESS(2,MATCH(D94,'Нормализованная таблица'!$B$1:$K$1)+1,,,"Нормализованная таблица")):INDIRECT(ADDRESS(31,MATCH(D94,'Нормализованная таблица'!$B$1:$K$1)+1,,,"Нормализованная таблица")),INDIRECT(ADDRESS(2,MATCH(E94,'Нормализованная таблица'!$B$1:$K$1)+1,,,"Нормализованная таблица")):INDIRECT(ADDRESS(31,MATCH(E94,'Нормализованная таблица'!$B$1:$K$1)+1,,,"Нормализованная таблица")),INDIRECT(ADDRESS(2,MATCH(A94,'Нормализованная таблица'!$B$1:$K$1)+1,,,"Нормализованная таблица")):INDIRECT(ADDRESS(31,MATCH(A94,'Нормализованная таблица'!$B$1:$K$1)+1,,,"Нормализованная таблица")))</f>
        <v>#N/A</v>
      </c>
    </row>
    <row r="95" spans="1:6" hidden="1" x14ac:dyDescent="0.3">
      <c r="A95" t="str">
        <f ca="1">IF(INDIRECT(ADDRESS(Таблицы!$Z96-1,5,,,"Трёхпредметные наборы"))&gt;=Параметры!$A$2,Таблицы!U96,"")</f>
        <v/>
      </c>
      <c r="B95" t="str">
        <f ca="1">IF(INDIRECT(ADDRESS(Таблицы!$Z96-1,5,,,"Трёхпредметные наборы"))&gt;=Параметры!$A$2,Таблицы!V96,"")</f>
        <v/>
      </c>
      <c r="C95" t="str">
        <f ca="1">IF(INDIRECT(ADDRESS(Таблицы!$Z96-1,5,,,"Трёхпредметные наборы"))&gt;=Параметры!$A$2,Таблицы!W96,"")</f>
        <v/>
      </c>
      <c r="D95" t="str">
        <f ca="1">IF(INDIRECT(ADDRESS(Таблицы!$Z96-1,5,,,"Трёхпредметные наборы"))&gt;=Параметры!$A$2,Таблицы!X96,"")</f>
        <v/>
      </c>
      <c r="E95" t="str">
        <f ca="1">IF(INDIRECT(ADDRESS(MATCH(Таблицы!Y96,'Однопредметные наборы'!$A$2:$A$11)+1,2,,,"Однопредметные наборы"))&gt;=Параметры!$A$2,Таблицы!Y96,"")</f>
        <v/>
      </c>
      <c r="F95" s="5" t="e">
        <f ca="1">SUMPRODUCT(INDIRECT(ADDRESS(2,MATCH(B95,'Нормализованная таблица'!$B$1:$K$1)+1,,,"Нормализованная таблица")):INDIRECT(ADDRESS(31,MATCH(B95,'Нормализованная таблица'!$B$1:$K$1)+1,,,"Нормализованная таблица")),INDIRECT(ADDRESS(2,MATCH(C95,'Нормализованная таблица'!$B$1:$K$1)+1,,,"Нормализованная таблица")):INDIRECT(ADDRESS(31,MATCH(C95,'Нормализованная таблица'!$B$1:$K$1)+1,,,"Нормализованная таблица")),INDIRECT(ADDRESS(2,MATCH(D95,'Нормализованная таблица'!$B$1:$K$1)+1,,,"Нормализованная таблица")):INDIRECT(ADDRESS(31,MATCH(D95,'Нормализованная таблица'!$B$1:$K$1)+1,,,"Нормализованная таблица")),INDIRECT(ADDRESS(2,MATCH(E95,'Нормализованная таблица'!$B$1:$K$1)+1,,,"Нормализованная таблица")):INDIRECT(ADDRESS(31,MATCH(E95,'Нормализованная таблица'!$B$1:$K$1)+1,,,"Нормализованная таблица")),INDIRECT(ADDRESS(2,MATCH(A95,'Нормализованная таблица'!$B$1:$K$1)+1,,,"Нормализованная таблица")):INDIRECT(ADDRESS(31,MATCH(A95,'Нормализованная таблица'!$B$1:$K$1)+1,,,"Нормализованная таблица")))</f>
        <v>#N/A</v>
      </c>
    </row>
    <row r="96" spans="1:6" x14ac:dyDescent="0.3">
      <c r="A96" t="str">
        <f ca="1">IF(INDIRECT(ADDRESS(Таблицы!$Z97-1,4,,,"Трёхпредметные наборы"))&gt;=Параметры!$A$2,Таблицы!U97,"")</f>
        <v>Анальгин</v>
      </c>
      <c r="B96" t="str">
        <f ca="1">IF(INDIRECT(ADDRESS(Таблицы!$Z97-1,4,,,"Трёхпредметные наборы"))&gt;=Параметры!$A$2,Таблицы!V97,"")</f>
        <v>Влажные салфетки</v>
      </c>
      <c r="C96" t="str">
        <f ca="1">IF(INDIRECT(ADDRESS(Таблицы!$Z97-1,4,,,"Трёхпредметные наборы"))&gt;=Параметры!$A$2,Таблицы!W97,"")</f>
        <v>Долгит</v>
      </c>
      <c r="D96" t="str">
        <f ca="1">IF(INDIRECT(ADDRESS(Таблицы!$Z97-1,4,,,"Трёхпредметные наборы"))&gt;=Параметры!$A$2,Таблицы!X97,"")</f>
        <v>Контрактубекс</v>
      </c>
      <c r="E96" t="str">
        <f ca="1">IF(INDIRECT(ADDRESS(MATCH(Таблицы!Y97,'Однопредметные наборы'!$A$2:$A$11)+1,2,,,"Однопредметные наборы"))&gt;=Параметры!$A$2,Таблицы!Y97,"")</f>
        <v>Терафлю</v>
      </c>
      <c r="F96" s="5">
        <f ca="1">SUMPRODUCT(INDIRECT(ADDRESS(2,MATCH(B96,'Нормализованная таблица'!$B$1:$K$1)+1,,,"Нормализованная таблица")):INDIRECT(ADDRESS(31,MATCH(B96,'Нормализованная таблица'!$B$1:$K$1)+1,,,"Нормализованная таблица")),INDIRECT(ADDRESS(2,MATCH(C96,'Нормализованная таблица'!$B$1:$K$1)+1,,,"Нормализованная таблица")):INDIRECT(ADDRESS(31,MATCH(C96,'Нормализованная таблица'!$B$1:$K$1)+1,,,"Нормализованная таблица")),INDIRECT(ADDRESS(2,MATCH(D96,'Нормализованная таблица'!$B$1:$K$1)+1,,,"Нормализованная таблица")):INDIRECT(ADDRESS(31,MATCH(D96,'Нормализованная таблица'!$B$1:$K$1)+1,,,"Нормализованная таблица")),INDIRECT(ADDRESS(2,MATCH(E96,'Нормализованная таблица'!$B$1:$K$1)+1,,,"Нормализованная таблица")):INDIRECT(ADDRESS(31,MATCH(E96,'Нормализованная таблица'!$B$1:$K$1)+1,,,"Нормализованная таблица")),INDIRECT(ADDRESS(2,MATCH(A96,'Нормализованная таблица'!$B$1:$K$1)+1,,,"Нормализованная таблица")):INDIRECT(ADDRESS(31,MATCH(A96,'Нормализованная таблица'!$B$1:$K$1)+1,,,"Нормализованная таблица")))</f>
        <v>1</v>
      </c>
    </row>
    <row r="97" spans="1:6" hidden="1" x14ac:dyDescent="0.3">
      <c r="A97" t="str">
        <f ca="1">IF(INDIRECT(ADDRESS(Таблицы!$Z98-1,4,,,"Трёхпредметные наборы"))&gt;=Параметры!$A$2,Таблицы!U98,"")</f>
        <v/>
      </c>
      <c r="B97" t="str">
        <f ca="1">IF(INDIRECT(ADDRESS(Таблицы!$Z98-1,4,,,"Трёхпредметные наборы"))&gt;=Параметры!$A$2,Таблицы!V98,"")</f>
        <v/>
      </c>
      <c r="C97" t="str">
        <f ca="1">IF(INDIRECT(ADDRESS(Таблицы!$Z98-1,4,,,"Трёхпредметные наборы"))&gt;=Параметры!$A$2,Таблицы!W98,"")</f>
        <v/>
      </c>
      <c r="D97" t="str">
        <f ca="1">IF(INDIRECT(ADDRESS(Таблицы!$Z98-1,4,,,"Трёхпредметные наборы"))&gt;=Параметры!$A$2,Таблицы!X98,"")</f>
        <v/>
      </c>
      <c r="E97" t="str">
        <f ca="1">IF(INDIRECT(ADDRESS(MATCH(Таблицы!Y98,'Однопредметные наборы'!$A$2:$A$11)+1,2,,,"Однопредметные наборы"))&gt;=Параметры!$A$2,Таблицы!Y98,"")</f>
        <v/>
      </c>
      <c r="F97" s="5" t="e">
        <f ca="1">SUMPRODUCT(INDIRECT(ADDRESS(2,MATCH(B97,'Нормализованная таблица'!$B$1:$K$1)+1,,,"Нормализованная таблица")):INDIRECT(ADDRESS(31,MATCH(B97,'Нормализованная таблица'!$B$1:$K$1)+1,,,"Нормализованная таблица")),INDIRECT(ADDRESS(2,MATCH(C97,'Нормализованная таблица'!$B$1:$K$1)+1,,,"Нормализованная таблица")):INDIRECT(ADDRESS(31,MATCH(C97,'Нормализованная таблица'!$B$1:$K$1)+1,,,"Нормализованная таблица")),INDIRECT(ADDRESS(2,MATCH(D97,'Нормализованная таблица'!$B$1:$K$1)+1,,,"Нормализованная таблица")):INDIRECT(ADDRESS(31,MATCH(D97,'Нормализованная таблица'!$B$1:$K$1)+1,,,"Нормализованная таблица")),INDIRECT(ADDRESS(2,MATCH(E97,'Нормализованная таблица'!$B$1:$K$1)+1,,,"Нормализованная таблица")):INDIRECT(ADDRESS(31,MATCH(E97,'Нормализованная таблица'!$B$1:$K$1)+1,,,"Нормализованная таблица")),INDIRECT(ADDRESS(2,MATCH(A97,'Нормализованная таблица'!$B$1:$K$1)+1,,,"Нормализованная таблица")):INDIRECT(ADDRESS(31,MATCH(A97,'Нормализованная таблица'!$B$1:$K$1)+1,,,"Нормализованная таблица")))</f>
        <v>#N/A</v>
      </c>
    </row>
    <row r="98" spans="1:6" hidden="1" x14ac:dyDescent="0.3">
      <c r="A98" t="str">
        <f ca="1">IF(INDIRECT(ADDRESS(Таблицы!$Z99-1,4,,,"Трёхпредметные наборы"))&gt;=Параметры!$A$2,Таблицы!U99,"")</f>
        <v/>
      </c>
      <c r="B98" t="str">
        <f ca="1">IF(INDIRECT(ADDRESS(Таблицы!$Z99-1,4,,,"Трёхпредметные наборы"))&gt;=Параметры!$A$2,Таблицы!V99,"")</f>
        <v/>
      </c>
      <c r="C98" t="str">
        <f ca="1">IF(INDIRECT(ADDRESS(Таблицы!$Z99-1,4,,,"Трёхпредметные наборы"))&gt;=Параметры!$A$2,Таблицы!W99,"")</f>
        <v/>
      </c>
      <c r="D98" t="str">
        <f ca="1">IF(INDIRECT(ADDRESS(Таблицы!$Z99-1,4,,,"Трёхпредметные наборы"))&gt;=Параметры!$A$2,Таблицы!X99,"")</f>
        <v/>
      </c>
      <c r="E98" t="str">
        <f ca="1">IF(INDIRECT(ADDRESS(MATCH(Таблицы!Y99,'Однопредметные наборы'!$A$2:$A$11)+1,2,,,"Однопредметные наборы"))&gt;=Параметры!$A$2,Таблицы!Y99,"")</f>
        <v/>
      </c>
      <c r="F98" s="5" t="e">
        <f ca="1">SUMPRODUCT(INDIRECT(ADDRESS(2,MATCH(B98,'Нормализованная таблица'!$B$1:$K$1)+1,,,"Нормализованная таблица")):INDIRECT(ADDRESS(31,MATCH(B98,'Нормализованная таблица'!$B$1:$K$1)+1,,,"Нормализованная таблица")),INDIRECT(ADDRESS(2,MATCH(C98,'Нормализованная таблица'!$B$1:$K$1)+1,,,"Нормализованная таблица")):INDIRECT(ADDRESS(31,MATCH(C98,'Нормализованная таблица'!$B$1:$K$1)+1,,,"Нормализованная таблица")),INDIRECT(ADDRESS(2,MATCH(D98,'Нормализованная таблица'!$B$1:$K$1)+1,,,"Нормализованная таблица")):INDIRECT(ADDRESS(31,MATCH(D98,'Нормализованная таблица'!$B$1:$K$1)+1,,,"Нормализованная таблица")),INDIRECT(ADDRESS(2,MATCH(E98,'Нормализованная таблица'!$B$1:$K$1)+1,,,"Нормализованная таблица")):INDIRECT(ADDRESS(31,MATCH(E98,'Нормализованная таблица'!$B$1:$K$1)+1,,,"Нормализованная таблица")),INDIRECT(ADDRESS(2,MATCH(A98,'Нормализованная таблица'!$B$1:$K$1)+1,,,"Нормализованная таблица")):INDIRECT(ADDRESS(31,MATCH(A98,'Нормализованная таблица'!$B$1:$K$1)+1,,,"Нормализованная таблица")))</f>
        <v>#N/A</v>
      </c>
    </row>
    <row r="99" spans="1:6" hidden="1" x14ac:dyDescent="0.3">
      <c r="A99" t="str">
        <f ca="1">IF(INDIRECT(ADDRESS(Таблицы!$Z100-1,4,,,"Трёхпредметные наборы"))&gt;=Параметры!$A$2,Таблицы!U100,"")</f>
        <v/>
      </c>
      <c r="B99" t="str">
        <f ca="1">IF(INDIRECT(ADDRESS(Таблицы!$Z100-1,4,,,"Трёхпредметные наборы"))&gt;=Параметры!$A$2,Таблицы!V100,"")</f>
        <v/>
      </c>
      <c r="C99" t="str">
        <f ca="1">IF(INDIRECT(ADDRESS(Таблицы!$Z100-1,4,,,"Трёхпредметные наборы"))&gt;=Параметры!$A$2,Таблицы!W100,"")</f>
        <v/>
      </c>
      <c r="D99" t="str">
        <f ca="1">IF(INDIRECT(ADDRESS(Таблицы!$Z100-1,4,,,"Трёхпредметные наборы"))&gt;=Параметры!$A$2,Таблицы!X100,"")</f>
        <v/>
      </c>
      <c r="E99" t="str">
        <f ca="1">IF(INDIRECT(ADDRESS(MATCH(Таблицы!Y100,'Однопредметные наборы'!$A$2:$A$11)+1,2,,,"Однопредметные наборы"))&gt;=Параметры!$A$2,Таблицы!Y100,"")</f>
        <v>Терафлю</v>
      </c>
      <c r="F99" s="5" t="e">
        <f ca="1">SUMPRODUCT(INDIRECT(ADDRESS(2,MATCH(B99,'Нормализованная таблица'!$B$1:$K$1)+1,,,"Нормализованная таблица")):INDIRECT(ADDRESS(31,MATCH(B99,'Нормализованная таблица'!$B$1:$K$1)+1,,,"Нормализованная таблица")),INDIRECT(ADDRESS(2,MATCH(C99,'Нормализованная таблица'!$B$1:$K$1)+1,,,"Нормализованная таблица")):INDIRECT(ADDRESS(31,MATCH(C99,'Нормализованная таблица'!$B$1:$K$1)+1,,,"Нормализованная таблица")),INDIRECT(ADDRESS(2,MATCH(D99,'Нормализованная таблица'!$B$1:$K$1)+1,,,"Нормализованная таблица")):INDIRECT(ADDRESS(31,MATCH(D99,'Нормализованная таблица'!$B$1:$K$1)+1,,,"Нормализованная таблица")),INDIRECT(ADDRESS(2,MATCH(E99,'Нормализованная таблица'!$B$1:$K$1)+1,,,"Нормализованная таблица")):INDIRECT(ADDRESS(31,MATCH(E99,'Нормализованная таблица'!$B$1:$K$1)+1,,,"Нормализованная таблица")),INDIRECT(ADDRESS(2,MATCH(A99,'Нормализованная таблица'!$B$1:$K$1)+1,,,"Нормализованная таблица")):INDIRECT(ADDRESS(31,MATCH(A99,'Нормализованная таблица'!$B$1:$K$1)+1,,,"Нормализованная таблица")))</f>
        <v>#N/A</v>
      </c>
    </row>
    <row r="100" spans="1:6" hidden="1" x14ac:dyDescent="0.3">
      <c r="A100" t="e">
        <f ca="1">IF(INDIRECT(ADDRESS(Таблицы!$Z101-1,4,,,"Трёхпредметные наборы"))&gt;=Параметры!$A$2,Таблицы!U101,"")</f>
        <v>#N/A</v>
      </c>
      <c r="B100" t="e">
        <f ca="1">IF(INDIRECT(ADDRESS(Таблицы!$Z101-1,4,,,"Трёхпредметные наборы"))&gt;=Параметры!$A$2,Таблицы!V101,"")</f>
        <v>#N/A</v>
      </c>
      <c r="C100" t="e">
        <f ca="1">IF(INDIRECT(ADDRESS(Таблицы!$Z101-1,4,,,"Трёхпредметные наборы"))&gt;=Параметры!$A$2,Таблицы!W101,"")</f>
        <v>#N/A</v>
      </c>
      <c r="D100" t="e">
        <f ca="1">IF(INDIRECT(ADDRESS(Таблицы!$Z101-1,4,,,"Трёхпредметные наборы"))&gt;=Параметры!$A$2,Таблицы!X101,"")</f>
        <v>#N/A</v>
      </c>
      <c r="E100" t="str">
        <f ca="1">IF(INDIRECT(ADDRESS(MATCH(Таблицы!Y101,'Однопредметные наборы'!$A$2:$A$11)+1,2,,,"Однопредметные наборы"))&gt;=Параметры!$A$2,Таблицы!Y101,"")</f>
        <v/>
      </c>
      <c r="F100" s="5" t="e">
        <f ca="1">SUMPRODUCT(INDIRECT(ADDRESS(2,MATCH(B100,'Нормализованная таблица'!$B$1:$K$1)+1,,,"Нормализованная таблица")):INDIRECT(ADDRESS(31,MATCH(B100,'Нормализованная таблица'!$B$1:$K$1)+1,,,"Нормализованная таблица")),INDIRECT(ADDRESS(2,MATCH(C100,'Нормализованная таблица'!$B$1:$K$1)+1,,,"Нормализованная таблица")):INDIRECT(ADDRESS(31,MATCH(C100,'Нормализованная таблица'!$B$1:$K$1)+1,,,"Нормализованная таблица")),INDIRECT(ADDRESS(2,MATCH(D100,'Нормализованная таблица'!$B$1:$K$1)+1,,,"Нормализованная таблица")):INDIRECT(ADDRESS(31,MATCH(D100,'Нормализованная таблица'!$B$1:$K$1)+1,,,"Нормализованная таблица")),INDIRECT(ADDRESS(2,MATCH(E100,'Нормализованная таблица'!$B$1:$K$1)+1,,,"Нормализованная таблица")):INDIRECT(ADDRESS(31,MATCH(E100,'Нормализованная таблица'!$B$1:$K$1)+1,,,"Нормализованная таблица")),INDIRECT(ADDRESS(2,MATCH(A100,'Нормализованная таблица'!$B$1:$K$1)+1,,,"Нормализованная таблица")):INDIRECT(ADDRESS(31,MATCH(A100,'Нормализованная таблица'!$B$1:$K$1)+1,,,"Нормализованная таблица")))</f>
        <v>#N/A</v>
      </c>
    </row>
    <row r="101" spans="1:6" hidden="1" x14ac:dyDescent="0.3">
      <c r="A101" t="e">
        <f ca="1">IF(INDIRECT(ADDRESS(Таблицы!$Z102-1,4,,,"Трёхпредметные наборы"))&gt;=Параметры!$A$2,Таблицы!U102,"")</f>
        <v>#N/A</v>
      </c>
      <c r="B101" t="e">
        <f ca="1">IF(INDIRECT(ADDRESS(Таблицы!$Z102-1,4,,,"Трёхпредметные наборы"))&gt;=Параметры!$A$2,Таблицы!V102,"")</f>
        <v>#N/A</v>
      </c>
      <c r="C101" t="e">
        <f ca="1">IF(INDIRECT(ADDRESS(Таблицы!$Z102-1,4,,,"Трёхпредметные наборы"))&gt;=Параметры!$A$2,Таблицы!W102,"")</f>
        <v>#N/A</v>
      </c>
      <c r="D101" t="e">
        <f ca="1">IF(INDIRECT(ADDRESS(Таблицы!$Z102-1,4,,,"Трёхпредметные наборы"))&gt;=Параметры!$A$2,Таблицы!X102,"")</f>
        <v>#N/A</v>
      </c>
      <c r="E101" t="str">
        <f ca="1">IF(INDIRECT(ADDRESS(MATCH(Таблицы!Y102,'Однопредметные наборы'!$A$2:$A$11)+1,2,,,"Однопредметные наборы"))&gt;=Параметры!$A$2,Таблицы!Y102,"")</f>
        <v>Терафлю</v>
      </c>
      <c r="F101" s="5" t="e">
        <f ca="1">SUMPRODUCT(INDIRECT(ADDRESS(2,MATCH(B101,'Нормализованная таблица'!$B$1:$K$1)+1,,,"Нормализованная таблица")):INDIRECT(ADDRESS(31,MATCH(B101,'Нормализованная таблица'!$B$1:$K$1)+1,,,"Нормализованная таблица")),INDIRECT(ADDRESS(2,MATCH(C101,'Нормализованная таблица'!$B$1:$K$1)+1,,,"Нормализованная таблица")):INDIRECT(ADDRESS(31,MATCH(C101,'Нормализованная таблица'!$B$1:$K$1)+1,,,"Нормализованная таблица")),INDIRECT(ADDRESS(2,MATCH(D101,'Нормализованная таблица'!$B$1:$K$1)+1,,,"Нормализованная таблица")):INDIRECT(ADDRESS(31,MATCH(D101,'Нормализованная таблица'!$B$1:$K$1)+1,,,"Нормализованная таблица")),INDIRECT(ADDRESS(2,MATCH(E101,'Нормализованная таблица'!$B$1:$K$1)+1,,,"Нормализованная таблица")):INDIRECT(ADDRESS(31,MATCH(E101,'Нормализованная таблица'!$B$1:$K$1)+1,,,"Нормализованная таблица")),INDIRECT(ADDRESS(2,MATCH(A101,'Нормализованная таблица'!$B$1:$K$1)+1,,,"Нормализованная таблица")):INDIRECT(ADDRESS(31,MATCH(A101,'Нормализованная таблица'!$B$1:$K$1)+1,,,"Нормализованная таблица")))</f>
        <v>#N/A</v>
      </c>
    </row>
    <row r="102" spans="1:6" hidden="1" x14ac:dyDescent="0.3">
      <c r="A102" t="e">
        <f ca="1">IF(INDIRECT(ADDRESS(Таблицы!$Z103-1,4,,,"Трёхпредметные наборы"))&gt;=Параметры!$A$2,Таблицы!U103,"")</f>
        <v>#N/A</v>
      </c>
      <c r="B102" t="e">
        <f ca="1">IF(INDIRECT(ADDRESS(Таблицы!$Z103-1,4,,,"Трёхпредметные наборы"))&gt;=Параметры!$A$2,Таблицы!V103,"")</f>
        <v>#N/A</v>
      </c>
      <c r="C102" t="e">
        <f ca="1">IF(INDIRECT(ADDRESS(Таблицы!$Z103-1,4,,,"Трёхпредметные наборы"))&gt;=Параметры!$A$2,Таблицы!W103,"")</f>
        <v>#N/A</v>
      </c>
      <c r="D102" t="e">
        <f ca="1">IF(INDIRECT(ADDRESS(Таблицы!$Z103-1,4,,,"Трёхпредметные наборы"))&gt;=Параметры!$A$2,Таблицы!X103,"")</f>
        <v>#N/A</v>
      </c>
      <c r="E102" t="str">
        <f ca="1">IF(INDIRECT(ADDRESS(MATCH(Таблицы!Y103,'Однопредметные наборы'!$A$2:$A$11)+1,2,,,"Однопредметные наборы"))&gt;=Параметры!$A$2,Таблицы!Y103,"")</f>
        <v>Терафлю</v>
      </c>
      <c r="F102" s="5" t="e">
        <f ca="1">SUMPRODUCT(INDIRECT(ADDRESS(2,MATCH(B102,'Нормализованная таблица'!$B$1:$K$1)+1,,,"Нормализованная таблица")):INDIRECT(ADDRESS(31,MATCH(B102,'Нормализованная таблица'!$B$1:$K$1)+1,,,"Нормализованная таблица")),INDIRECT(ADDRESS(2,MATCH(C102,'Нормализованная таблица'!$B$1:$K$1)+1,,,"Нормализованная таблица")):INDIRECT(ADDRESS(31,MATCH(C102,'Нормализованная таблица'!$B$1:$K$1)+1,,,"Нормализованная таблица")),INDIRECT(ADDRESS(2,MATCH(D102,'Нормализованная таблица'!$B$1:$K$1)+1,,,"Нормализованная таблица")):INDIRECT(ADDRESS(31,MATCH(D102,'Нормализованная таблица'!$B$1:$K$1)+1,,,"Нормализованная таблица")),INDIRECT(ADDRESS(2,MATCH(E102,'Нормализованная таблица'!$B$1:$K$1)+1,,,"Нормализованная таблица")):INDIRECT(ADDRESS(31,MATCH(E102,'Нормализованная таблица'!$B$1:$K$1)+1,,,"Нормализованная таблица")),INDIRECT(ADDRESS(2,MATCH(A102,'Нормализованная таблица'!$B$1:$K$1)+1,,,"Нормализованная таблица")):INDIRECT(ADDRESS(31,MATCH(A102,'Нормализованная таблица'!$B$1:$K$1)+1,,,"Нормализованная таблица")))</f>
        <v>#N/A</v>
      </c>
    </row>
    <row r="103" spans="1:6" hidden="1" x14ac:dyDescent="0.3">
      <c r="A103" t="str">
        <f ca="1">IF(INDIRECT(ADDRESS(Таблицы!$Z104-1,4,,,"Трёхпредметные наборы"))&gt;=Параметры!$A$2,Таблицы!U104,"")</f>
        <v/>
      </c>
      <c r="B103" t="str">
        <f ca="1">IF(INDIRECT(ADDRESS(Таблицы!$Z104-1,4,,,"Трёхпредметные наборы"))&gt;=Параметры!$A$2,Таблицы!V104,"")</f>
        <v/>
      </c>
      <c r="C103" t="str">
        <f ca="1">IF(INDIRECT(ADDRESS(Таблицы!$Z104-1,4,,,"Трёхпредметные наборы"))&gt;=Параметры!$A$2,Таблицы!W104,"")</f>
        <v/>
      </c>
      <c r="D103" t="str">
        <f ca="1">IF(INDIRECT(ADDRESS(Таблицы!$Z104-1,4,,,"Трёхпредметные наборы"))&gt;=Параметры!$A$2,Таблицы!X104,"")</f>
        <v/>
      </c>
      <c r="E103" t="str">
        <f ca="1">IF(INDIRECT(ADDRESS(MATCH(Таблицы!Y104,'Однопредметные наборы'!$A$2:$A$11)+1,2,,,"Однопредметные наборы"))&gt;=Параметры!$A$2,Таблицы!Y104,"")</f>
        <v/>
      </c>
      <c r="F103" s="5" t="e">
        <f ca="1">SUMPRODUCT(INDIRECT(ADDRESS(2,MATCH(B103,'Нормализованная таблица'!$B$1:$K$1)+1,,,"Нормализованная таблица")):INDIRECT(ADDRESS(31,MATCH(B103,'Нормализованная таблица'!$B$1:$K$1)+1,,,"Нормализованная таблица")),INDIRECT(ADDRESS(2,MATCH(C103,'Нормализованная таблица'!$B$1:$K$1)+1,,,"Нормализованная таблица")):INDIRECT(ADDRESS(31,MATCH(C103,'Нормализованная таблица'!$B$1:$K$1)+1,,,"Нормализованная таблица")),INDIRECT(ADDRESS(2,MATCH(D103,'Нормализованная таблица'!$B$1:$K$1)+1,,,"Нормализованная таблица")):INDIRECT(ADDRESS(31,MATCH(D103,'Нормализованная таблица'!$B$1:$K$1)+1,,,"Нормализованная таблица")),INDIRECT(ADDRESS(2,MATCH(E103,'Нормализованная таблица'!$B$1:$K$1)+1,,,"Нормализованная таблица")):INDIRECT(ADDRESS(31,MATCH(E103,'Нормализованная таблица'!$B$1:$K$1)+1,,,"Нормализованная таблица")),INDIRECT(ADDRESS(2,MATCH(A103,'Нормализованная таблица'!$B$1:$K$1)+1,,,"Нормализованная таблица")):INDIRECT(ADDRESS(31,MATCH(A103,'Нормализованная таблица'!$B$1:$K$1)+1,,,"Нормализованная таблица")))</f>
        <v>#N/A</v>
      </c>
    </row>
    <row r="104" spans="1:6" hidden="1" x14ac:dyDescent="0.3">
      <c r="A104" t="str">
        <f ca="1">IF(INDIRECT(ADDRESS(Таблицы!$Z105-1,4,,,"Трёхпредметные наборы"))&gt;=Параметры!$A$2,Таблицы!U105,"")</f>
        <v/>
      </c>
      <c r="B104" t="str">
        <f ca="1">IF(INDIRECT(ADDRESS(Таблицы!$Z105-1,4,,,"Трёхпредметные наборы"))&gt;=Параметры!$A$2,Таблицы!V105,"")</f>
        <v/>
      </c>
      <c r="C104" t="str">
        <f ca="1">IF(INDIRECT(ADDRESS(Таблицы!$Z105-1,4,,,"Трёхпредметные наборы"))&gt;=Параметры!$A$2,Таблицы!W105,"")</f>
        <v/>
      </c>
      <c r="D104" t="str">
        <f ca="1">IF(INDIRECT(ADDRESS(Таблицы!$Z105-1,4,,,"Трёхпредметные наборы"))&gt;=Параметры!$A$2,Таблицы!X105,"")</f>
        <v/>
      </c>
      <c r="E104" t="str">
        <f ca="1">IF(INDIRECT(ADDRESS(MATCH(Таблицы!Y105,'Однопредметные наборы'!$A$2:$A$11)+1,2,,,"Однопредметные наборы"))&gt;=Параметры!$A$2,Таблицы!Y105,"")</f>
        <v/>
      </c>
      <c r="F104" s="5" t="e">
        <f ca="1">SUMPRODUCT(INDIRECT(ADDRESS(2,MATCH(B104,'Нормализованная таблица'!$B$1:$K$1)+1,,,"Нормализованная таблица")):INDIRECT(ADDRESS(31,MATCH(B104,'Нормализованная таблица'!$B$1:$K$1)+1,,,"Нормализованная таблица")),INDIRECT(ADDRESS(2,MATCH(C104,'Нормализованная таблица'!$B$1:$K$1)+1,,,"Нормализованная таблица")):INDIRECT(ADDRESS(31,MATCH(C104,'Нормализованная таблица'!$B$1:$K$1)+1,,,"Нормализованная таблица")),INDIRECT(ADDRESS(2,MATCH(D104,'Нормализованная таблица'!$B$1:$K$1)+1,,,"Нормализованная таблица")):INDIRECT(ADDRESS(31,MATCH(D104,'Нормализованная таблица'!$B$1:$K$1)+1,,,"Нормализованная таблица")),INDIRECT(ADDRESS(2,MATCH(E104,'Нормализованная таблица'!$B$1:$K$1)+1,,,"Нормализованная таблица")):INDIRECT(ADDRESS(31,MATCH(E104,'Нормализованная таблица'!$B$1:$K$1)+1,,,"Нормализованная таблица")),INDIRECT(ADDRESS(2,MATCH(A104,'Нормализованная таблица'!$B$1:$K$1)+1,,,"Нормализованная таблица")):INDIRECT(ADDRESS(31,MATCH(A104,'Нормализованная таблица'!$B$1:$K$1)+1,,,"Нормализованная таблица")))</f>
        <v>#N/A</v>
      </c>
    </row>
    <row r="105" spans="1:6" hidden="1" x14ac:dyDescent="0.3">
      <c r="A105" t="str">
        <f ca="1">IF(INDIRECT(ADDRESS(Таблицы!$Z106-1,4,,,"Трёхпредметные наборы"))&gt;=Параметры!$A$2,Таблицы!U106,"")</f>
        <v/>
      </c>
      <c r="B105" t="str">
        <f ca="1">IF(INDIRECT(ADDRESS(Таблицы!$Z106-1,4,,,"Трёхпредметные наборы"))&gt;=Параметры!$A$2,Таблицы!V106,"")</f>
        <v/>
      </c>
      <c r="C105" t="str">
        <f ca="1">IF(INDIRECT(ADDRESS(Таблицы!$Z106-1,4,,,"Трёхпредметные наборы"))&gt;=Параметры!$A$2,Таблицы!W106,"")</f>
        <v/>
      </c>
      <c r="D105" t="str">
        <f ca="1">IF(INDIRECT(ADDRESS(Таблицы!$Z106-1,4,,,"Трёхпредметные наборы"))&gt;=Параметры!$A$2,Таблицы!X106,"")</f>
        <v/>
      </c>
      <c r="E105" t="str">
        <f ca="1">IF(INDIRECT(ADDRESS(MATCH(Таблицы!Y106,'Однопредметные наборы'!$A$2:$A$11)+1,2,,,"Однопредметные наборы"))&gt;=Параметры!$A$2,Таблицы!Y106,"")</f>
        <v>Терафлю</v>
      </c>
      <c r="F105" s="5" t="e">
        <f ca="1">SUMPRODUCT(INDIRECT(ADDRESS(2,MATCH(B105,'Нормализованная таблица'!$B$1:$K$1)+1,,,"Нормализованная таблица")):INDIRECT(ADDRESS(31,MATCH(B105,'Нормализованная таблица'!$B$1:$K$1)+1,,,"Нормализованная таблица")),INDIRECT(ADDRESS(2,MATCH(C105,'Нормализованная таблица'!$B$1:$K$1)+1,,,"Нормализованная таблица")):INDIRECT(ADDRESS(31,MATCH(C105,'Нормализованная таблица'!$B$1:$K$1)+1,,,"Нормализованная таблица")),INDIRECT(ADDRESS(2,MATCH(D105,'Нормализованная таблица'!$B$1:$K$1)+1,,,"Нормализованная таблица")):INDIRECT(ADDRESS(31,MATCH(D105,'Нормализованная таблица'!$B$1:$K$1)+1,,,"Нормализованная таблица")),INDIRECT(ADDRESS(2,MATCH(E105,'Нормализованная таблица'!$B$1:$K$1)+1,,,"Нормализованная таблица")):INDIRECT(ADDRESS(31,MATCH(E105,'Нормализованная таблица'!$B$1:$K$1)+1,,,"Нормализованная таблица")),INDIRECT(ADDRESS(2,MATCH(A105,'Нормализованная таблица'!$B$1:$K$1)+1,,,"Нормализованная таблица")):INDIRECT(ADDRESS(31,MATCH(A105,'Нормализованная таблица'!$B$1:$K$1)+1,,,"Нормализованная таблица")))</f>
        <v>#N/A</v>
      </c>
    </row>
    <row r="106" spans="1:6" hidden="1" x14ac:dyDescent="0.3">
      <c r="A106" t="e">
        <f ca="1">IF(INDIRECT(ADDRESS(Таблицы!$Z107-1,4,,,"Трёхпредметные наборы"))&gt;=Параметры!$A$2,Таблицы!U107,"")</f>
        <v>#N/A</v>
      </c>
      <c r="B106" t="e">
        <f ca="1">IF(INDIRECT(ADDRESS(Таблицы!$Z107-1,4,,,"Трёхпредметные наборы"))&gt;=Параметры!$A$2,Таблицы!V107,"")</f>
        <v>#N/A</v>
      </c>
      <c r="C106" t="e">
        <f ca="1">IF(INDIRECT(ADDRESS(Таблицы!$Z107-1,4,,,"Трёхпредметные наборы"))&gt;=Параметры!$A$2,Таблицы!W107,"")</f>
        <v>#N/A</v>
      </c>
      <c r="D106" t="e">
        <f ca="1">IF(INDIRECT(ADDRESS(Таблицы!$Z107-1,4,,,"Трёхпредметные наборы"))&gt;=Параметры!$A$2,Таблицы!X107,"")</f>
        <v>#N/A</v>
      </c>
      <c r="E106" t="str">
        <f ca="1">IF(INDIRECT(ADDRESS(MATCH(Таблицы!Y107,'Однопредметные наборы'!$A$2:$A$11)+1,2,,,"Однопредметные наборы"))&gt;=Параметры!$A$2,Таблицы!Y107,"")</f>
        <v/>
      </c>
      <c r="F106" s="5" t="e">
        <f ca="1">SUMPRODUCT(INDIRECT(ADDRESS(2,MATCH(B106,'Нормализованная таблица'!$B$1:$K$1)+1,,,"Нормализованная таблица")):INDIRECT(ADDRESS(31,MATCH(B106,'Нормализованная таблица'!$B$1:$K$1)+1,,,"Нормализованная таблица")),INDIRECT(ADDRESS(2,MATCH(C106,'Нормализованная таблица'!$B$1:$K$1)+1,,,"Нормализованная таблица")):INDIRECT(ADDRESS(31,MATCH(C106,'Нормализованная таблица'!$B$1:$K$1)+1,,,"Нормализованная таблица")),INDIRECT(ADDRESS(2,MATCH(D106,'Нормализованная таблица'!$B$1:$K$1)+1,,,"Нормализованная таблица")):INDIRECT(ADDRESS(31,MATCH(D106,'Нормализованная таблица'!$B$1:$K$1)+1,,,"Нормализованная таблица")),INDIRECT(ADDRESS(2,MATCH(E106,'Нормализованная таблица'!$B$1:$K$1)+1,,,"Нормализованная таблица")):INDIRECT(ADDRESS(31,MATCH(E106,'Нормализованная таблица'!$B$1:$K$1)+1,,,"Нормализованная таблица")),INDIRECT(ADDRESS(2,MATCH(A106,'Нормализованная таблица'!$B$1:$K$1)+1,,,"Нормализованная таблица")):INDIRECT(ADDRESS(31,MATCH(A106,'Нормализованная таблица'!$B$1:$K$1)+1,,,"Нормализованная таблица")))</f>
        <v>#N/A</v>
      </c>
    </row>
    <row r="107" spans="1:6" hidden="1" x14ac:dyDescent="0.3">
      <c r="A107" t="e">
        <f ca="1">IF(INDIRECT(ADDRESS(Таблицы!$Z108-1,4,,,"Трёхпредметные наборы"))&gt;=Параметры!$A$2,Таблицы!U108,"")</f>
        <v>#N/A</v>
      </c>
      <c r="B107" t="e">
        <f ca="1">IF(INDIRECT(ADDRESS(Таблицы!$Z108-1,4,,,"Трёхпредметные наборы"))&gt;=Параметры!$A$2,Таблицы!V108,"")</f>
        <v>#N/A</v>
      </c>
      <c r="C107" t="e">
        <f ca="1">IF(INDIRECT(ADDRESS(Таблицы!$Z108-1,4,,,"Трёхпредметные наборы"))&gt;=Параметры!$A$2,Таблицы!W108,"")</f>
        <v>#N/A</v>
      </c>
      <c r="D107" t="e">
        <f ca="1">IF(INDIRECT(ADDRESS(Таблицы!$Z108-1,4,,,"Трёхпредметные наборы"))&gt;=Параметры!$A$2,Таблицы!X108,"")</f>
        <v>#N/A</v>
      </c>
      <c r="E107" t="str">
        <f ca="1">IF(INDIRECT(ADDRESS(MATCH(Таблицы!Y108,'Однопредметные наборы'!$A$2:$A$11)+1,2,,,"Однопредметные наборы"))&gt;=Параметры!$A$2,Таблицы!Y108,"")</f>
        <v>Терафлю</v>
      </c>
      <c r="F107" s="5" t="e">
        <f ca="1">SUMPRODUCT(INDIRECT(ADDRESS(2,MATCH(B107,'Нормализованная таблица'!$B$1:$K$1)+1,,,"Нормализованная таблица")):INDIRECT(ADDRESS(31,MATCH(B107,'Нормализованная таблица'!$B$1:$K$1)+1,,,"Нормализованная таблица")),INDIRECT(ADDRESS(2,MATCH(C107,'Нормализованная таблица'!$B$1:$K$1)+1,,,"Нормализованная таблица")):INDIRECT(ADDRESS(31,MATCH(C107,'Нормализованная таблица'!$B$1:$K$1)+1,,,"Нормализованная таблица")),INDIRECT(ADDRESS(2,MATCH(D107,'Нормализованная таблица'!$B$1:$K$1)+1,,,"Нормализованная таблица")):INDIRECT(ADDRESS(31,MATCH(D107,'Нормализованная таблица'!$B$1:$K$1)+1,,,"Нормализованная таблица")),INDIRECT(ADDRESS(2,MATCH(E107,'Нормализованная таблица'!$B$1:$K$1)+1,,,"Нормализованная таблица")):INDIRECT(ADDRESS(31,MATCH(E107,'Нормализованная таблица'!$B$1:$K$1)+1,,,"Нормализованная таблица")),INDIRECT(ADDRESS(2,MATCH(A107,'Нормализованная таблица'!$B$1:$K$1)+1,,,"Нормализованная таблица")):INDIRECT(ADDRESS(31,MATCH(A107,'Нормализованная таблица'!$B$1:$K$1)+1,,,"Нормализованная таблица")))</f>
        <v>#N/A</v>
      </c>
    </row>
    <row r="108" spans="1:6" hidden="1" x14ac:dyDescent="0.3">
      <c r="A108" t="e">
        <f ca="1">IF(INDIRECT(ADDRESS(Таблицы!$Z109-1,4,,,"Трёхпредметные наборы"))&gt;=Параметры!$A$2,Таблицы!U109,"")</f>
        <v>#N/A</v>
      </c>
      <c r="B108" t="e">
        <f ca="1">IF(INDIRECT(ADDRESS(Таблицы!$Z109-1,4,,,"Трёхпредметные наборы"))&gt;=Параметры!$A$2,Таблицы!V109,"")</f>
        <v>#N/A</v>
      </c>
      <c r="C108" t="e">
        <f ca="1">IF(INDIRECT(ADDRESS(Таблицы!$Z109-1,4,,,"Трёхпредметные наборы"))&gt;=Параметры!$A$2,Таблицы!W109,"")</f>
        <v>#N/A</v>
      </c>
      <c r="D108" t="e">
        <f ca="1">IF(INDIRECT(ADDRESS(Таблицы!$Z109-1,4,,,"Трёхпредметные наборы"))&gt;=Параметры!$A$2,Таблицы!X109,"")</f>
        <v>#N/A</v>
      </c>
      <c r="E108" t="str">
        <f ca="1">IF(INDIRECT(ADDRESS(MATCH(Таблицы!Y109,'Однопредметные наборы'!$A$2:$A$11)+1,2,,,"Однопредметные наборы"))&gt;=Параметры!$A$2,Таблицы!Y109,"")</f>
        <v>Терафлю</v>
      </c>
      <c r="F108" s="5" t="e">
        <f ca="1">SUMPRODUCT(INDIRECT(ADDRESS(2,MATCH(B108,'Нормализованная таблица'!$B$1:$K$1)+1,,,"Нормализованная таблица")):INDIRECT(ADDRESS(31,MATCH(B108,'Нормализованная таблица'!$B$1:$K$1)+1,,,"Нормализованная таблица")),INDIRECT(ADDRESS(2,MATCH(C108,'Нормализованная таблица'!$B$1:$K$1)+1,,,"Нормализованная таблица")):INDIRECT(ADDRESS(31,MATCH(C108,'Нормализованная таблица'!$B$1:$K$1)+1,,,"Нормализованная таблица")),INDIRECT(ADDRESS(2,MATCH(D108,'Нормализованная таблица'!$B$1:$K$1)+1,,,"Нормализованная таблица")):INDIRECT(ADDRESS(31,MATCH(D108,'Нормализованная таблица'!$B$1:$K$1)+1,,,"Нормализованная таблица")),INDIRECT(ADDRESS(2,MATCH(E108,'Нормализованная таблица'!$B$1:$K$1)+1,,,"Нормализованная таблица")):INDIRECT(ADDRESS(31,MATCH(E108,'Нормализованная таблица'!$B$1:$K$1)+1,,,"Нормализованная таблица")),INDIRECT(ADDRESS(2,MATCH(A108,'Нормализованная таблица'!$B$1:$K$1)+1,,,"Нормализованная таблица")):INDIRECT(ADDRESS(31,MATCH(A108,'Нормализованная таблица'!$B$1:$K$1)+1,,,"Нормализованная таблица")))</f>
        <v>#N/A</v>
      </c>
    </row>
    <row r="109" spans="1:6" hidden="1" x14ac:dyDescent="0.3">
      <c r="A109" t="e">
        <f ca="1">IF(INDIRECT(ADDRESS(Таблицы!$Z110-1,4,,,"Трёхпредметные наборы"))&gt;=Параметры!$A$2,Таблицы!U110,"")</f>
        <v>#N/A</v>
      </c>
      <c r="B109" t="e">
        <f ca="1">IF(INDIRECT(ADDRESS(Таблицы!$Z110-1,4,,,"Трёхпредметные наборы"))&gt;=Параметры!$A$2,Таблицы!V110,"")</f>
        <v>#N/A</v>
      </c>
      <c r="C109" t="e">
        <f ca="1">IF(INDIRECT(ADDRESS(Таблицы!$Z110-1,4,,,"Трёхпредметные наборы"))&gt;=Параметры!$A$2,Таблицы!W110,"")</f>
        <v>#N/A</v>
      </c>
      <c r="D109" t="e">
        <f ca="1">IF(INDIRECT(ADDRESS(Таблицы!$Z110-1,4,,,"Трёхпредметные наборы"))&gt;=Параметры!$A$2,Таблицы!X110,"")</f>
        <v>#N/A</v>
      </c>
      <c r="E109" t="str">
        <f ca="1">IF(INDIRECT(ADDRESS(MATCH(Таблицы!Y110,'Однопредметные наборы'!$A$2:$A$11)+1,2,,,"Однопредметные наборы"))&gt;=Параметры!$A$2,Таблицы!Y110,"")</f>
        <v/>
      </c>
      <c r="F109" s="5" t="e">
        <f ca="1">SUMPRODUCT(INDIRECT(ADDRESS(2,MATCH(B109,'Нормализованная таблица'!$B$1:$K$1)+1,,,"Нормализованная таблица")):INDIRECT(ADDRESS(31,MATCH(B109,'Нормализованная таблица'!$B$1:$K$1)+1,,,"Нормализованная таблица")),INDIRECT(ADDRESS(2,MATCH(C109,'Нормализованная таблица'!$B$1:$K$1)+1,,,"Нормализованная таблица")):INDIRECT(ADDRESS(31,MATCH(C109,'Нормализованная таблица'!$B$1:$K$1)+1,,,"Нормализованная таблица")),INDIRECT(ADDRESS(2,MATCH(D109,'Нормализованная таблица'!$B$1:$K$1)+1,,,"Нормализованная таблица")):INDIRECT(ADDRESS(31,MATCH(D109,'Нормализованная таблица'!$B$1:$K$1)+1,,,"Нормализованная таблица")),INDIRECT(ADDRESS(2,MATCH(E109,'Нормализованная таблица'!$B$1:$K$1)+1,,,"Нормализованная таблица")):INDIRECT(ADDRESS(31,MATCH(E109,'Нормализованная таблица'!$B$1:$K$1)+1,,,"Нормализованная таблица")),INDIRECT(ADDRESS(2,MATCH(A109,'Нормализованная таблица'!$B$1:$K$1)+1,,,"Нормализованная таблица")):INDIRECT(ADDRESS(31,MATCH(A109,'Нормализованная таблица'!$B$1:$K$1)+1,,,"Нормализованная таблица")))</f>
        <v>#N/A</v>
      </c>
    </row>
    <row r="110" spans="1:6" hidden="1" x14ac:dyDescent="0.3">
      <c r="A110" t="e">
        <f ca="1">IF(INDIRECT(ADDRESS(Таблицы!$Z111-1,4,,,"Трёхпредметные наборы"))&gt;=Параметры!$A$2,Таблицы!U111,"")</f>
        <v>#N/A</v>
      </c>
      <c r="B110" t="e">
        <f ca="1">IF(INDIRECT(ADDRESS(Таблицы!$Z111-1,4,,,"Трёхпредметные наборы"))&gt;=Параметры!$A$2,Таблицы!V111,"")</f>
        <v>#N/A</v>
      </c>
      <c r="C110" t="e">
        <f ca="1">IF(INDIRECT(ADDRESS(Таблицы!$Z111-1,4,,,"Трёхпредметные наборы"))&gt;=Параметры!$A$2,Таблицы!W111,"")</f>
        <v>#N/A</v>
      </c>
      <c r="D110" t="e">
        <f ca="1">IF(INDIRECT(ADDRESS(Таблицы!$Z111-1,4,,,"Трёхпредметные наборы"))&gt;=Параметры!$A$2,Таблицы!X111,"")</f>
        <v>#N/A</v>
      </c>
      <c r="E110" t="str">
        <f ca="1">IF(INDIRECT(ADDRESS(MATCH(Таблицы!Y111,'Однопредметные наборы'!$A$2:$A$11)+1,2,,,"Однопредметные наборы"))&gt;=Параметры!$A$2,Таблицы!Y111,"")</f>
        <v>Терафлю</v>
      </c>
      <c r="F110" s="5" t="e">
        <f ca="1">SUMPRODUCT(INDIRECT(ADDRESS(2,MATCH(B110,'Нормализованная таблица'!$B$1:$K$1)+1,,,"Нормализованная таблица")):INDIRECT(ADDRESS(31,MATCH(B110,'Нормализованная таблица'!$B$1:$K$1)+1,,,"Нормализованная таблица")),INDIRECT(ADDRESS(2,MATCH(C110,'Нормализованная таблица'!$B$1:$K$1)+1,,,"Нормализованная таблица")):INDIRECT(ADDRESS(31,MATCH(C110,'Нормализованная таблица'!$B$1:$K$1)+1,,,"Нормализованная таблица")),INDIRECT(ADDRESS(2,MATCH(D110,'Нормализованная таблица'!$B$1:$K$1)+1,,,"Нормализованная таблица")):INDIRECT(ADDRESS(31,MATCH(D110,'Нормализованная таблица'!$B$1:$K$1)+1,,,"Нормализованная таблица")),INDIRECT(ADDRESS(2,MATCH(E110,'Нормализованная таблица'!$B$1:$K$1)+1,,,"Нормализованная таблица")):INDIRECT(ADDRESS(31,MATCH(E110,'Нормализованная таблица'!$B$1:$K$1)+1,,,"Нормализованная таблица")),INDIRECT(ADDRESS(2,MATCH(A110,'Нормализованная таблица'!$B$1:$K$1)+1,,,"Нормализованная таблица")):INDIRECT(ADDRESS(31,MATCH(A110,'Нормализованная таблица'!$B$1:$K$1)+1,,,"Нормализованная таблица")))</f>
        <v>#N/A</v>
      </c>
    </row>
    <row r="111" spans="1:6" hidden="1" x14ac:dyDescent="0.3">
      <c r="A111" t="e">
        <f ca="1">IF(INDIRECT(ADDRESS(Таблицы!$Z112-1,4,,,"Трёхпредметные наборы"))&gt;=Параметры!$A$2,Таблицы!U112,"")</f>
        <v>#N/A</v>
      </c>
      <c r="B111" t="e">
        <f ca="1">IF(INDIRECT(ADDRESS(Таблицы!$Z112-1,4,,,"Трёхпредметные наборы"))&gt;=Параметры!$A$2,Таблицы!V112,"")</f>
        <v>#N/A</v>
      </c>
      <c r="C111" t="e">
        <f ca="1">IF(INDIRECT(ADDRESS(Таблицы!$Z112-1,4,,,"Трёхпредметные наборы"))&gt;=Параметры!$A$2,Таблицы!W112,"")</f>
        <v>#N/A</v>
      </c>
      <c r="D111" t="e">
        <f ca="1">IF(INDIRECT(ADDRESS(Таблицы!$Z112-1,4,,,"Трёхпредметные наборы"))&gt;=Параметры!$A$2,Таблицы!X112,"")</f>
        <v>#N/A</v>
      </c>
      <c r="E111" t="str">
        <f ca="1">IF(INDIRECT(ADDRESS(MATCH(Таблицы!Y112,'Однопредметные наборы'!$A$2:$A$11)+1,2,,,"Однопредметные наборы"))&gt;=Параметры!$A$2,Таблицы!Y112,"")</f>
        <v>Терафлю</v>
      </c>
      <c r="F111" s="5" t="e">
        <f ca="1">SUMPRODUCT(INDIRECT(ADDRESS(2,MATCH(B111,'Нормализованная таблица'!$B$1:$K$1)+1,,,"Нормализованная таблица")):INDIRECT(ADDRESS(31,MATCH(B111,'Нормализованная таблица'!$B$1:$K$1)+1,,,"Нормализованная таблица")),INDIRECT(ADDRESS(2,MATCH(C111,'Нормализованная таблица'!$B$1:$K$1)+1,,,"Нормализованная таблица")):INDIRECT(ADDRESS(31,MATCH(C111,'Нормализованная таблица'!$B$1:$K$1)+1,,,"Нормализованная таблица")),INDIRECT(ADDRESS(2,MATCH(D111,'Нормализованная таблица'!$B$1:$K$1)+1,,,"Нормализованная таблица")):INDIRECT(ADDRESS(31,MATCH(D111,'Нормализованная таблица'!$B$1:$K$1)+1,,,"Нормализованная таблица")),INDIRECT(ADDRESS(2,MATCH(E111,'Нормализованная таблица'!$B$1:$K$1)+1,,,"Нормализованная таблица")):INDIRECT(ADDRESS(31,MATCH(E111,'Нормализованная таблица'!$B$1:$K$1)+1,,,"Нормализованная таблица")),INDIRECT(ADDRESS(2,MATCH(A111,'Нормализованная таблица'!$B$1:$K$1)+1,,,"Нормализованная таблица")):INDIRECT(ADDRESS(31,MATCH(A111,'Нормализованная таблица'!$B$1:$K$1)+1,,,"Нормализованная таблица")))</f>
        <v>#N/A</v>
      </c>
    </row>
    <row r="112" spans="1:6" hidden="1" x14ac:dyDescent="0.3">
      <c r="A112" t="e">
        <f ca="1">IF(INDIRECT(ADDRESS(Таблицы!$Z113-1,4,,,"Трёхпредметные наборы"))&gt;=Параметры!$A$2,Таблицы!U113,"")</f>
        <v>#N/A</v>
      </c>
      <c r="B112" t="e">
        <f ca="1">IF(INDIRECT(ADDRESS(Таблицы!$Z113-1,4,,,"Трёхпредметные наборы"))&gt;=Параметры!$A$2,Таблицы!V113,"")</f>
        <v>#N/A</v>
      </c>
      <c r="C112" t="e">
        <f ca="1">IF(INDIRECT(ADDRESS(Таблицы!$Z113-1,4,,,"Трёхпредметные наборы"))&gt;=Параметры!$A$2,Таблицы!W113,"")</f>
        <v>#N/A</v>
      </c>
      <c r="D112" t="e">
        <f ca="1">IF(INDIRECT(ADDRESS(Таблицы!$Z113-1,4,,,"Трёхпредметные наборы"))&gt;=Параметры!$A$2,Таблицы!X113,"")</f>
        <v>#N/A</v>
      </c>
      <c r="E112" t="str">
        <f ca="1">IF(INDIRECT(ADDRESS(MATCH(Таблицы!Y113,'Однопредметные наборы'!$A$2:$A$11)+1,2,,,"Однопредметные наборы"))&gt;=Параметры!$A$2,Таблицы!Y113,"")</f>
        <v>Терафлю</v>
      </c>
      <c r="F112" s="5" t="e">
        <f ca="1">SUMPRODUCT(INDIRECT(ADDRESS(2,MATCH(B112,'Нормализованная таблица'!$B$1:$K$1)+1,,,"Нормализованная таблица")):INDIRECT(ADDRESS(31,MATCH(B112,'Нормализованная таблица'!$B$1:$K$1)+1,,,"Нормализованная таблица")),INDIRECT(ADDRESS(2,MATCH(C112,'Нормализованная таблица'!$B$1:$K$1)+1,,,"Нормализованная таблица")):INDIRECT(ADDRESS(31,MATCH(C112,'Нормализованная таблица'!$B$1:$K$1)+1,,,"Нормализованная таблица")),INDIRECT(ADDRESS(2,MATCH(D112,'Нормализованная таблица'!$B$1:$K$1)+1,,,"Нормализованная таблица")):INDIRECT(ADDRESS(31,MATCH(D112,'Нормализованная таблица'!$B$1:$K$1)+1,,,"Нормализованная таблица")),INDIRECT(ADDRESS(2,MATCH(E112,'Нормализованная таблица'!$B$1:$K$1)+1,,,"Нормализованная таблица")):INDIRECT(ADDRESS(31,MATCH(E112,'Нормализованная таблица'!$B$1:$K$1)+1,,,"Нормализованная таблица")),INDIRECT(ADDRESS(2,MATCH(A112,'Нормализованная таблица'!$B$1:$K$1)+1,,,"Нормализованная таблица")):INDIRECT(ADDRESS(31,MATCH(A112,'Нормализованная таблица'!$B$1:$K$1)+1,,,"Нормализованная таблица")))</f>
        <v>#N/A</v>
      </c>
    </row>
    <row r="113" spans="1:6" hidden="1" x14ac:dyDescent="0.3">
      <c r="A113" t="str">
        <f ca="1">IF(INDIRECT(ADDRESS(Таблицы!$Z114-1,5,,,"Трёхпредметные наборы"))&gt;=Параметры!$A$2,Таблицы!U114,"")</f>
        <v/>
      </c>
      <c r="B113" t="str">
        <f ca="1">IF(INDIRECT(ADDRESS(Таблицы!$Z114-1,5,,,"Трёхпредметные наборы"))&gt;=Параметры!$A$2,Таблицы!V114,"")</f>
        <v/>
      </c>
      <c r="C113" t="str">
        <f ca="1">IF(INDIRECT(ADDRESS(Таблицы!$Z114-1,5,,,"Трёхпредметные наборы"))&gt;=Параметры!$A$2,Таблицы!W114,"")</f>
        <v/>
      </c>
      <c r="D113" t="str">
        <f ca="1">IF(INDIRECT(ADDRESS(Таблицы!$Z114-1,5,,,"Трёхпредметные наборы"))&gt;=Параметры!$A$2,Таблицы!X114,"")</f>
        <v/>
      </c>
      <c r="E113" t="str">
        <f ca="1">IF(INDIRECT(ADDRESS(MATCH(Таблицы!Y114,'Однопредметные наборы'!$A$2:$A$11)+1,2,,,"Однопредметные наборы"))&gt;=Параметры!$A$2,Таблицы!Y114,"")</f>
        <v/>
      </c>
      <c r="F113" s="5" t="e">
        <f ca="1">SUMPRODUCT(INDIRECT(ADDRESS(2,MATCH(B113,'Нормализованная таблица'!$B$1:$K$1)+1,,,"Нормализованная таблица")):INDIRECT(ADDRESS(31,MATCH(B113,'Нормализованная таблица'!$B$1:$K$1)+1,,,"Нормализованная таблица")),INDIRECT(ADDRESS(2,MATCH(C113,'Нормализованная таблица'!$B$1:$K$1)+1,,,"Нормализованная таблица")):INDIRECT(ADDRESS(31,MATCH(C113,'Нормализованная таблица'!$B$1:$K$1)+1,,,"Нормализованная таблица")),INDIRECT(ADDRESS(2,MATCH(D113,'Нормализованная таблица'!$B$1:$K$1)+1,,,"Нормализованная таблица")):INDIRECT(ADDRESS(31,MATCH(D113,'Нормализованная таблица'!$B$1:$K$1)+1,,,"Нормализованная таблица")),INDIRECT(ADDRESS(2,MATCH(E113,'Нормализованная таблица'!$B$1:$K$1)+1,,,"Нормализованная таблица")):INDIRECT(ADDRESS(31,MATCH(E113,'Нормализованная таблица'!$B$1:$K$1)+1,,,"Нормализованная таблица")),INDIRECT(ADDRESS(2,MATCH(A113,'Нормализованная таблица'!$B$1:$K$1)+1,,,"Нормализованная таблица")):INDIRECT(ADDRESS(31,MATCH(A113,'Нормализованная таблица'!$B$1:$K$1)+1,,,"Нормализованная таблица")))</f>
        <v>#N/A</v>
      </c>
    </row>
    <row r="114" spans="1:6" hidden="1" x14ac:dyDescent="0.3">
      <c r="A114" t="str">
        <f ca="1">IF(INDIRECT(ADDRESS(Таблицы!$Z115-1,5,,,"Трёхпредметные наборы"))&gt;=Параметры!$A$2,Таблицы!U115,"")</f>
        <v/>
      </c>
      <c r="B114" t="str">
        <f ca="1">IF(INDIRECT(ADDRESS(Таблицы!$Z115-1,5,,,"Трёхпредметные наборы"))&gt;=Параметры!$A$2,Таблицы!V115,"")</f>
        <v/>
      </c>
      <c r="C114" t="str">
        <f ca="1">IF(INDIRECT(ADDRESS(Таблицы!$Z115-1,5,,,"Трёхпредметные наборы"))&gt;=Параметры!$A$2,Таблицы!W115,"")</f>
        <v/>
      </c>
      <c r="D114" t="str">
        <f ca="1">IF(INDIRECT(ADDRESS(Таблицы!$Z115-1,5,,,"Трёхпредметные наборы"))&gt;=Параметры!$A$2,Таблицы!X115,"")</f>
        <v/>
      </c>
      <c r="E114" t="str">
        <f ca="1">IF(INDIRECT(ADDRESS(MATCH(Таблицы!Y115,'Однопредметные наборы'!$A$2:$A$11)+1,2,,,"Однопредметные наборы"))&gt;=Параметры!$A$2,Таблицы!Y115,"")</f>
        <v/>
      </c>
      <c r="F114" s="5" t="e">
        <f ca="1">SUMPRODUCT(INDIRECT(ADDRESS(2,MATCH(B114,'Нормализованная таблица'!$B$1:$K$1)+1,,,"Нормализованная таблица")):INDIRECT(ADDRESS(31,MATCH(B114,'Нормализованная таблица'!$B$1:$K$1)+1,,,"Нормализованная таблица")),INDIRECT(ADDRESS(2,MATCH(C114,'Нормализованная таблица'!$B$1:$K$1)+1,,,"Нормализованная таблица")):INDIRECT(ADDRESS(31,MATCH(C114,'Нормализованная таблица'!$B$1:$K$1)+1,,,"Нормализованная таблица")),INDIRECT(ADDRESS(2,MATCH(D114,'Нормализованная таблица'!$B$1:$K$1)+1,,,"Нормализованная таблица")):INDIRECT(ADDRESS(31,MATCH(D114,'Нормализованная таблица'!$B$1:$K$1)+1,,,"Нормализованная таблица")),INDIRECT(ADDRESS(2,MATCH(E114,'Нормализованная таблица'!$B$1:$K$1)+1,,,"Нормализованная таблица")):INDIRECT(ADDRESS(31,MATCH(E114,'Нормализованная таблица'!$B$1:$K$1)+1,,,"Нормализованная таблица")),INDIRECT(ADDRESS(2,MATCH(A114,'Нормализованная таблица'!$B$1:$K$1)+1,,,"Нормализованная таблица")):INDIRECT(ADDRESS(31,MATCH(A114,'Нормализованная таблица'!$B$1:$K$1)+1,,,"Нормализованная таблица")))</f>
        <v>#N/A</v>
      </c>
    </row>
    <row r="115" spans="1:6" x14ac:dyDescent="0.3">
      <c r="A115" t="str">
        <f ca="1">IF(INDIRECT(ADDRESS(Таблицы!$Z116-1,4,,,"Трёхпредметные наборы"))&gt;=Параметры!$A$2,Таблицы!U116,"")</f>
        <v>Анальгин</v>
      </c>
      <c r="B115" t="str">
        <f ca="1">IF(INDIRECT(ADDRESS(Таблицы!$Z116-1,4,,,"Трёхпредметные наборы"))&gt;=Параметры!$A$2,Таблицы!V116,"")</f>
        <v>Долгит</v>
      </c>
      <c r="C115" t="str">
        <f ca="1">IF(INDIRECT(ADDRESS(Таблицы!$Z116-1,4,,,"Трёхпредметные наборы"))&gt;=Параметры!$A$2,Таблицы!W116,"")</f>
        <v>Контрактубекс</v>
      </c>
      <c r="D115" t="str">
        <f ca="1">IF(INDIRECT(ADDRESS(Таблицы!$Z116-1,4,,,"Трёхпредметные наборы"))&gt;=Параметры!$A$2,Таблицы!X116,"")</f>
        <v>Корвалол</v>
      </c>
      <c r="E115" t="str">
        <f ca="1">IF(INDIRECT(ADDRESS(MATCH(Таблицы!Y116,'Однопредметные наборы'!$A$2:$A$11)+1,2,,,"Однопредметные наборы"))&gt;=Параметры!$A$2,Таблицы!Y116,"")</f>
        <v>Терафлю</v>
      </c>
      <c r="F115" s="5">
        <f ca="1">SUMPRODUCT(INDIRECT(ADDRESS(2,MATCH(B115,'Нормализованная таблица'!$B$1:$K$1)+1,,,"Нормализованная таблица")):INDIRECT(ADDRESS(31,MATCH(B115,'Нормализованная таблица'!$B$1:$K$1)+1,,,"Нормализованная таблица")),INDIRECT(ADDRESS(2,MATCH(C115,'Нормализованная таблица'!$B$1:$K$1)+1,,,"Нормализованная таблица")):INDIRECT(ADDRESS(31,MATCH(C115,'Нормализованная таблица'!$B$1:$K$1)+1,,,"Нормализованная таблица")),INDIRECT(ADDRESS(2,MATCH(D115,'Нормализованная таблица'!$B$1:$K$1)+1,,,"Нормализованная таблица")):INDIRECT(ADDRESS(31,MATCH(D115,'Нормализованная таблица'!$B$1:$K$1)+1,,,"Нормализованная таблица")),INDIRECT(ADDRESS(2,MATCH(E115,'Нормализованная таблица'!$B$1:$K$1)+1,,,"Нормализованная таблица")):INDIRECT(ADDRESS(31,MATCH(E115,'Нормализованная таблица'!$B$1:$K$1)+1,,,"Нормализованная таблица")),INDIRECT(ADDRESS(2,MATCH(A115,'Нормализованная таблица'!$B$1:$K$1)+1,,,"Нормализованная таблица")):INDIRECT(ADDRESS(31,MATCH(A115,'Нормализованная таблица'!$B$1:$K$1)+1,,,"Нормализованная таблица")))</f>
        <v>1</v>
      </c>
    </row>
    <row r="116" spans="1:6" hidden="1" x14ac:dyDescent="0.3">
      <c r="A116" t="str">
        <f ca="1">IF(INDIRECT(ADDRESS(Таблицы!$Z117-1,5,,,"Трёхпредметные наборы"))&gt;=Параметры!$A$2,Таблицы!U117,"")</f>
        <v/>
      </c>
      <c r="B116" t="str">
        <f ca="1">IF(INDIRECT(ADDRESS(Таблицы!$Z117-1,5,,,"Трёхпредметные наборы"))&gt;=Параметры!$A$2,Таблицы!V117,"")</f>
        <v/>
      </c>
      <c r="C116" t="str">
        <f ca="1">IF(INDIRECT(ADDRESS(Таблицы!$Z117-1,5,,,"Трёхпредметные наборы"))&gt;=Параметры!$A$2,Таблицы!W117,"")</f>
        <v/>
      </c>
      <c r="D116" t="str">
        <f ca="1">IF(INDIRECT(ADDRESS(Таблицы!$Z117-1,5,,,"Трёхпредметные наборы"))&gt;=Параметры!$A$2,Таблицы!X117,"")</f>
        <v/>
      </c>
      <c r="E116" t="str">
        <f ca="1">IF(INDIRECT(ADDRESS(MATCH(Таблицы!Y117,'Однопредметные наборы'!$A$2:$A$11)+1,2,,,"Однопредметные наборы"))&gt;=Параметры!$A$2,Таблицы!Y117,"")</f>
        <v/>
      </c>
      <c r="F116" s="5" t="e">
        <f ca="1">SUMPRODUCT(INDIRECT(ADDRESS(2,MATCH(B116,'Нормализованная таблица'!$B$1:$K$1)+1,,,"Нормализованная таблица")):INDIRECT(ADDRESS(31,MATCH(B116,'Нормализованная таблица'!$B$1:$K$1)+1,,,"Нормализованная таблица")),INDIRECT(ADDRESS(2,MATCH(C116,'Нормализованная таблица'!$B$1:$K$1)+1,,,"Нормализованная таблица")):INDIRECT(ADDRESS(31,MATCH(C116,'Нормализованная таблица'!$B$1:$K$1)+1,,,"Нормализованная таблица")),INDIRECT(ADDRESS(2,MATCH(D116,'Нормализованная таблица'!$B$1:$K$1)+1,,,"Нормализованная таблица")):INDIRECT(ADDRESS(31,MATCH(D116,'Нормализованная таблица'!$B$1:$K$1)+1,,,"Нормализованная таблица")),INDIRECT(ADDRESS(2,MATCH(E116,'Нормализованная таблица'!$B$1:$K$1)+1,,,"Нормализованная таблица")):INDIRECT(ADDRESS(31,MATCH(E116,'Нормализованная таблица'!$B$1:$K$1)+1,,,"Нормализованная таблица")),INDIRECT(ADDRESS(2,MATCH(A116,'Нормализованная таблица'!$B$1:$K$1)+1,,,"Нормализованная таблица")):INDIRECT(ADDRESS(31,MATCH(A116,'Нормализованная таблица'!$B$1:$K$1)+1,,,"Нормализованная таблица")))</f>
        <v>#N/A</v>
      </c>
    </row>
    <row r="117" spans="1:6" x14ac:dyDescent="0.3">
      <c r="A117" t="str">
        <f ca="1">IF(INDIRECT(ADDRESS(Таблицы!$Z118-1,4,,,"Трёхпредметные наборы"))&gt;=Параметры!$A$2,Таблицы!U118,"")</f>
        <v>Анальгин</v>
      </c>
      <c r="B117" t="str">
        <f ca="1">IF(INDIRECT(ADDRESS(Таблицы!$Z118-1,4,,,"Трёхпредметные наборы"))&gt;=Параметры!$A$2,Таблицы!V118,"")</f>
        <v>Долгит</v>
      </c>
      <c r="C117" t="str">
        <f ca="1">IF(INDIRECT(ADDRESS(Таблицы!$Z118-1,4,,,"Трёхпредметные наборы"))&gt;=Параметры!$A$2,Таблицы!W118,"")</f>
        <v>Контрактубекс</v>
      </c>
      <c r="D117" t="str">
        <f ca="1">IF(INDIRECT(ADDRESS(Таблицы!$Z118-1,4,,,"Трёхпредметные наборы"))&gt;=Параметры!$A$2,Таблицы!X118,"")</f>
        <v>Мирамистин</v>
      </c>
      <c r="E117" t="str">
        <f ca="1">IF(INDIRECT(ADDRESS(MATCH(Таблицы!Y118,'Однопредметные наборы'!$A$2:$A$11)+1,2,,,"Однопредметные наборы"))&gt;=Параметры!$A$2,Таблицы!Y118,"")</f>
        <v>Терафлю</v>
      </c>
      <c r="F117" s="5">
        <f ca="1">SUMPRODUCT(INDIRECT(ADDRESS(2,MATCH(B117,'Нормализованная таблица'!$B$1:$K$1)+1,,,"Нормализованная таблица")):INDIRECT(ADDRESS(31,MATCH(B117,'Нормализованная таблица'!$B$1:$K$1)+1,,,"Нормализованная таблица")),INDIRECT(ADDRESS(2,MATCH(C117,'Нормализованная таблица'!$B$1:$K$1)+1,,,"Нормализованная таблица")):INDIRECT(ADDRESS(31,MATCH(C117,'Нормализованная таблица'!$B$1:$K$1)+1,,,"Нормализованная таблица")),INDIRECT(ADDRESS(2,MATCH(D117,'Нормализованная таблица'!$B$1:$K$1)+1,,,"Нормализованная таблица")):INDIRECT(ADDRESS(31,MATCH(D117,'Нормализованная таблица'!$B$1:$K$1)+1,,,"Нормализованная таблица")),INDIRECT(ADDRESS(2,MATCH(E117,'Нормализованная таблица'!$B$1:$K$1)+1,,,"Нормализованная таблица")):INDIRECT(ADDRESS(31,MATCH(E117,'Нормализованная таблица'!$B$1:$K$1)+1,,,"Нормализованная таблица")),INDIRECT(ADDRESS(2,MATCH(A117,'Нормализованная таблица'!$B$1:$K$1)+1,,,"Нормализованная таблица")):INDIRECT(ADDRESS(31,MATCH(A117,'Нормализованная таблица'!$B$1:$K$1)+1,,,"Нормализованная таблица")))</f>
        <v>0</v>
      </c>
    </row>
    <row r="118" spans="1:6" x14ac:dyDescent="0.3">
      <c r="A118" t="str">
        <f ca="1">IF(INDIRECT(ADDRESS(Таблицы!$Z119-1,4,,,"Трёхпредметные наборы"))&gt;=Параметры!$A$2,Таблицы!U119,"")</f>
        <v>Анальгин</v>
      </c>
      <c r="B118" t="str">
        <f ca="1">IF(INDIRECT(ADDRESS(Таблицы!$Z119-1,4,,,"Трёхпредметные наборы"))&gt;=Параметры!$A$2,Таблицы!V119,"")</f>
        <v>Долгит</v>
      </c>
      <c r="C118" t="str">
        <f ca="1">IF(INDIRECT(ADDRESS(Таблицы!$Z119-1,4,,,"Трёхпредметные наборы"))&gt;=Параметры!$A$2,Таблицы!W119,"")</f>
        <v>Контрактубекс</v>
      </c>
      <c r="D118" t="str">
        <f ca="1">IF(INDIRECT(ADDRESS(Таблицы!$Z119-1,4,,,"Трёхпредметные наборы"))&gt;=Параметры!$A$2,Таблицы!X119,"")</f>
        <v>Стелланин</v>
      </c>
      <c r="E118" t="str">
        <f ca="1">IF(INDIRECT(ADDRESS(MATCH(Таблицы!Y119,'Однопредметные наборы'!$A$2:$A$11)+1,2,,,"Однопредметные наборы"))&gt;=Параметры!$A$2,Таблицы!Y119,"")</f>
        <v>Терафлю</v>
      </c>
      <c r="F118" s="5">
        <f ca="1">SUMPRODUCT(INDIRECT(ADDRESS(2,MATCH(B118,'Нормализованная таблица'!$B$1:$K$1)+1,,,"Нормализованная таблица")):INDIRECT(ADDRESS(31,MATCH(B118,'Нормализованная таблица'!$B$1:$K$1)+1,,,"Нормализованная таблица")),INDIRECT(ADDRESS(2,MATCH(C118,'Нормализованная таблица'!$B$1:$K$1)+1,,,"Нормализованная таблица")):INDIRECT(ADDRESS(31,MATCH(C118,'Нормализованная таблица'!$B$1:$K$1)+1,,,"Нормализованная таблица")),INDIRECT(ADDRESS(2,MATCH(D118,'Нормализованная таблица'!$B$1:$K$1)+1,,,"Нормализованная таблица")):INDIRECT(ADDRESS(31,MATCH(D118,'Нормализованная таблица'!$B$1:$K$1)+1,,,"Нормализованная таблица")),INDIRECT(ADDRESS(2,MATCH(E118,'Нормализованная таблица'!$B$1:$K$1)+1,,,"Нормализованная таблица")):INDIRECT(ADDRESS(31,MATCH(E118,'Нормализованная таблица'!$B$1:$K$1)+1,,,"Нормализованная таблица")),INDIRECT(ADDRESS(2,MATCH(A118,'Нормализованная таблица'!$B$1:$K$1)+1,,,"Нормализованная таблица")):INDIRECT(ADDRESS(31,MATCH(A118,'Нормализованная таблица'!$B$1:$K$1)+1,,,"Нормализованная таблица")))</f>
        <v>1</v>
      </c>
    </row>
    <row r="119" spans="1:6" hidden="1" x14ac:dyDescent="0.3">
      <c r="A119" t="e">
        <f ca="1">IF(INDIRECT(ADDRESS(Таблицы!$Z120-1,4,,,"Трёхпредметные наборы"))&gt;=Параметры!$A$2,Таблицы!U120,"")</f>
        <v>#N/A</v>
      </c>
      <c r="B119" t="e">
        <f ca="1">IF(INDIRECT(ADDRESS(Таблицы!$Z120-1,4,,,"Трёхпредметные наборы"))&gt;=Параметры!$A$2,Таблицы!V120,"")</f>
        <v>#N/A</v>
      </c>
      <c r="C119" t="e">
        <f ca="1">IF(INDIRECT(ADDRESS(Таблицы!$Z120-1,4,,,"Трёхпредметные наборы"))&gt;=Параметры!$A$2,Таблицы!W120,"")</f>
        <v>#N/A</v>
      </c>
      <c r="D119" t="e">
        <f ca="1">IF(INDIRECT(ADDRESS(Таблицы!$Z120-1,4,,,"Трёхпредметные наборы"))&gt;=Параметры!$A$2,Таблицы!X120,"")</f>
        <v>#N/A</v>
      </c>
      <c r="E119" t="str">
        <f ca="1">IF(INDIRECT(ADDRESS(MATCH(Таблицы!Y120,'Однопредметные наборы'!$A$2:$A$11)+1,2,,,"Однопредметные наборы"))&gt;=Параметры!$A$2,Таблицы!Y120,"")</f>
        <v/>
      </c>
      <c r="F119" s="5" t="e">
        <f ca="1">SUMPRODUCT(INDIRECT(ADDRESS(2,MATCH(B119,'Нормализованная таблица'!$B$1:$K$1)+1,,,"Нормализованная таблица")):INDIRECT(ADDRESS(31,MATCH(B119,'Нормализованная таблица'!$B$1:$K$1)+1,,,"Нормализованная таблица")),INDIRECT(ADDRESS(2,MATCH(C119,'Нормализованная таблица'!$B$1:$K$1)+1,,,"Нормализованная таблица")):INDIRECT(ADDRESS(31,MATCH(C119,'Нормализованная таблица'!$B$1:$K$1)+1,,,"Нормализованная таблица")),INDIRECT(ADDRESS(2,MATCH(D119,'Нормализованная таблица'!$B$1:$K$1)+1,,,"Нормализованная таблица")):INDIRECT(ADDRESS(31,MATCH(D119,'Нормализованная таблица'!$B$1:$K$1)+1,,,"Нормализованная таблица")),INDIRECT(ADDRESS(2,MATCH(E119,'Нормализованная таблица'!$B$1:$K$1)+1,,,"Нормализованная таблица")):INDIRECT(ADDRESS(31,MATCH(E119,'Нормализованная таблица'!$B$1:$K$1)+1,,,"Нормализованная таблица")),INDIRECT(ADDRESS(2,MATCH(A119,'Нормализованная таблица'!$B$1:$K$1)+1,,,"Нормализованная таблица")):INDIRECT(ADDRESS(31,MATCH(A119,'Нормализованная таблица'!$B$1:$K$1)+1,,,"Нормализованная таблица")))</f>
        <v>#N/A</v>
      </c>
    </row>
    <row r="120" spans="1:6" hidden="1" x14ac:dyDescent="0.3">
      <c r="A120" t="e">
        <f ca="1">IF(INDIRECT(ADDRESS(Таблицы!$Z121-1,4,,,"Трёхпредметные наборы"))&gt;=Параметры!$A$2,Таблицы!U121,"")</f>
        <v>#N/A</v>
      </c>
      <c r="B120" t="e">
        <f ca="1">IF(INDIRECT(ADDRESS(Таблицы!$Z121-1,4,,,"Трёхпредметные наборы"))&gt;=Параметры!$A$2,Таблицы!V121,"")</f>
        <v>#N/A</v>
      </c>
      <c r="C120" t="e">
        <f ca="1">IF(INDIRECT(ADDRESS(Таблицы!$Z121-1,4,,,"Трёхпредметные наборы"))&gt;=Параметры!$A$2,Таблицы!W121,"")</f>
        <v>#N/A</v>
      </c>
      <c r="D120" t="e">
        <f ca="1">IF(INDIRECT(ADDRESS(Таблицы!$Z121-1,4,,,"Трёхпредметные наборы"))&gt;=Параметры!$A$2,Таблицы!X121,"")</f>
        <v>#N/A</v>
      </c>
      <c r="E120" t="str">
        <f ca="1">IF(INDIRECT(ADDRESS(MATCH(Таблицы!Y121,'Однопредметные наборы'!$A$2:$A$11)+1,2,,,"Однопредметные наборы"))&gt;=Параметры!$A$2,Таблицы!Y121,"")</f>
        <v>Терафлю</v>
      </c>
      <c r="F120" s="5" t="e">
        <f ca="1">SUMPRODUCT(INDIRECT(ADDRESS(2,MATCH(B120,'Нормализованная таблица'!$B$1:$K$1)+1,,,"Нормализованная таблица")):INDIRECT(ADDRESS(31,MATCH(B120,'Нормализованная таблица'!$B$1:$K$1)+1,,,"Нормализованная таблица")),INDIRECT(ADDRESS(2,MATCH(C120,'Нормализованная таблица'!$B$1:$K$1)+1,,,"Нормализованная таблица")):INDIRECT(ADDRESS(31,MATCH(C120,'Нормализованная таблица'!$B$1:$K$1)+1,,,"Нормализованная таблица")),INDIRECT(ADDRESS(2,MATCH(D120,'Нормализованная таблица'!$B$1:$K$1)+1,,,"Нормализованная таблица")):INDIRECT(ADDRESS(31,MATCH(D120,'Нормализованная таблица'!$B$1:$K$1)+1,,,"Нормализованная таблица")),INDIRECT(ADDRESS(2,MATCH(E120,'Нормализованная таблица'!$B$1:$K$1)+1,,,"Нормализованная таблица")):INDIRECT(ADDRESS(31,MATCH(E120,'Нормализованная таблица'!$B$1:$K$1)+1,,,"Нормализованная таблица")),INDIRECT(ADDRESS(2,MATCH(A120,'Нормализованная таблица'!$B$1:$K$1)+1,,,"Нормализованная таблица")):INDIRECT(ADDRESS(31,MATCH(A120,'Нормализованная таблица'!$B$1:$K$1)+1,,,"Нормализованная таблица")))</f>
        <v>#N/A</v>
      </c>
    </row>
    <row r="121" spans="1:6" hidden="1" x14ac:dyDescent="0.3">
      <c r="A121" t="str">
        <f ca="1">IF(INDIRECT(ADDRESS(Таблицы!$Z122-1,4,,,"Трёхпредметные наборы"))&gt;=Параметры!$A$2,Таблицы!U122,"")</f>
        <v/>
      </c>
      <c r="B121" t="str">
        <f ca="1">IF(INDIRECT(ADDRESS(Таблицы!$Z122-1,4,,,"Трёхпредметные наборы"))&gt;=Параметры!$A$2,Таблицы!V122,"")</f>
        <v/>
      </c>
      <c r="C121" t="str">
        <f ca="1">IF(INDIRECT(ADDRESS(Таблицы!$Z122-1,4,,,"Трёхпредметные наборы"))&gt;=Параметры!$A$2,Таблицы!W122,"")</f>
        <v/>
      </c>
      <c r="D121" t="str">
        <f ca="1">IF(INDIRECT(ADDRESS(Таблицы!$Z122-1,4,,,"Трёхпредметные наборы"))&gt;=Параметры!$A$2,Таблицы!X122,"")</f>
        <v/>
      </c>
      <c r="E121" t="str">
        <f ca="1">IF(INDIRECT(ADDRESS(MATCH(Таблицы!Y122,'Однопредметные наборы'!$A$2:$A$11)+1,2,,,"Однопредметные наборы"))&gt;=Параметры!$A$2,Таблицы!Y122,"")</f>
        <v>Терафлю</v>
      </c>
      <c r="F121" s="5" t="e">
        <f ca="1">SUMPRODUCT(INDIRECT(ADDRESS(2,MATCH(B121,'Нормализованная таблица'!$B$1:$K$1)+1,,,"Нормализованная таблица")):INDIRECT(ADDRESS(31,MATCH(B121,'Нормализованная таблица'!$B$1:$K$1)+1,,,"Нормализованная таблица")),INDIRECT(ADDRESS(2,MATCH(C121,'Нормализованная таблица'!$B$1:$K$1)+1,,,"Нормализованная таблица")):INDIRECT(ADDRESS(31,MATCH(C121,'Нормализованная таблица'!$B$1:$K$1)+1,,,"Нормализованная таблица")),INDIRECT(ADDRESS(2,MATCH(D121,'Нормализованная таблица'!$B$1:$K$1)+1,,,"Нормализованная таблица")):INDIRECT(ADDRESS(31,MATCH(D121,'Нормализованная таблица'!$B$1:$K$1)+1,,,"Нормализованная таблица")),INDIRECT(ADDRESS(2,MATCH(E121,'Нормализованная таблица'!$B$1:$K$1)+1,,,"Нормализованная таблица")):INDIRECT(ADDRESS(31,MATCH(E121,'Нормализованная таблица'!$B$1:$K$1)+1,,,"Нормализованная таблица")),INDIRECT(ADDRESS(2,MATCH(A121,'Нормализованная таблица'!$B$1:$K$1)+1,,,"Нормализованная таблица")):INDIRECT(ADDRESS(31,MATCH(A121,'Нормализованная таблица'!$B$1:$K$1)+1,,,"Нормализованная таблица")))</f>
        <v>#N/A</v>
      </c>
    </row>
    <row r="122" spans="1:6" hidden="1" x14ac:dyDescent="0.3">
      <c r="A122" t="str">
        <f ca="1">IF(INDIRECT(ADDRESS(Таблицы!$Z123-1,4,,,"Трёхпредметные наборы"))&gt;=Параметры!$A$2,Таблицы!U123,"")</f>
        <v/>
      </c>
      <c r="B122" t="str">
        <f ca="1">IF(INDIRECT(ADDRESS(Таблицы!$Z123-1,4,,,"Трёхпредметные наборы"))&gt;=Параметры!$A$2,Таблицы!V123,"")</f>
        <v/>
      </c>
      <c r="C122" t="str">
        <f ca="1">IF(INDIRECT(ADDRESS(Таблицы!$Z123-1,4,,,"Трёхпредметные наборы"))&gt;=Параметры!$A$2,Таблицы!W123,"")</f>
        <v/>
      </c>
      <c r="D122" t="str">
        <f ca="1">IF(INDIRECT(ADDRESS(Таблицы!$Z123-1,4,,,"Трёхпредметные наборы"))&gt;=Параметры!$A$2,Таблицы!X123,"")</f>
        <v/>
      </c>
      <c r="E122" t="str">
        <f ca="1">IF(INDIRECT(ADDRESS(MATCH(Таблицы!Y123,'Однопредметные наборы'!$A$2:$A$11)+1,2,,,"Однопредметные наборы"))&gt;=Параметры!$A$2,Таблицы!Y123,"")</f>
        <v>Терафлю</v>
      </c>
      <c r="F122" s="5" t="e">
        <f ca="1">SUMPRODUCT(INDIRECT(ADDRESS(2,MATCH(B122,'Нормализованная таблица'!$B$1:$K$1)+1,,,"Нормализованная таблица")):INDIRECT(ADDRESS(31,MATCH(B122,'Нормализованная таблица'!$B$1:$K$1)+1,,,"Нормализованная таблица")),INDIRECT(ADDRESS(2,MATCH(C122,'Нормализованная таблица'!$B$1:$K$1)+1,,,"Нормализованная таблица")):INDIRECT(ADDRESS(31,MATCH(C122,'Нормализованная таблица'!$B$1:$K$1)+1,,,"Нормализованная таблица")),INDIRECT(ADDRESS(2,MATCH(D122,'Нормализованная таблица'!$B$1:$K$1)+1,,,"Нормализованная таблица")):INDIRECT(ADDRESS(31,MATCH(D122,'Нормализованная таблица'!$B$1:$K$1)+1,,,"Нормализованная таблица")),INDIRECT(ADDRESS(2,MATCH(E122,'Нормализованная таблица'!$B$1:$K$1)+1,,,"Нормализованная таблица")):INDIRECT(ADDRESS(31,MATCH(E122,'Нормализованная таблица'!$B$1:$K$1)+1,,,"Нормализованная таблица")),INDIRECT(ADDRESS(2,MATCH(A122,'Нормализованная таблица'!$B$1:$K$1)+1,,,"Нормализованная таблица")):INDIRECT(ADDRESS(31,MATCH(A122,'Нормализованная таблица'!$B$1:$K$1)+1,,,"Нормализованная таблица")))</f>
        <v>#N/A</v>
      </c>
    </row>
    <row r="123" spans="1:6" hidden="1" x14ac:dyDescent="0.3">
      <c r="A123" t="str">
        <f ca="1">IF(INDIRECT(ADDRESS(Таблицы!$Z124-1,4,,,"Трёхпредметные наборы"))&gt;=Параметры!$A$2,Таблицы!U124,"")</f>
        <v/>
      </c>
      <c r="B123" t="str">
        <f ca="1">IF(INDIRECT(ADDRESS(Таблицы!$Z124-1,4,,,"Трёхпредметные наборы"))&gt;=Параметры!$A$2,Таблицы!V124,"")</f>
        <v/>
      </c>
      <c r="C123" t="str">
        <f ca="1">IF(INDIRECT(ADDRESS(Таблицы!$Z124-1,4,,,"Трёхпредметные наборы"))&gt;=Параметры!$A$2,Таблицы!W124,"")</f>
        <v/>
      </c>
      <c r="D123" t="str">
        <f ca="1">IF(INDIRECT(ADDRESS(Таблицы!$Z124-1,4,,,"Трёхпредметные наборы"))&gt;=Параметры!$A$2,Таблицы!X124,"")</f>
        <v/>
      </c>
      <c r="E123" t="str">
        <f ca="1">IF(INDIRECT(ADDRESS(MATCH(Таблицы!Y124,'Однопредметные наборы'!$A$2:$A$11)+1,2,,,"Однопредметные наборы"))&gt;=Параметры!$A$2,Таблицы!Y124,"")</f>
        <v/>
      </c>
      <c r="F123" s="5" t="e">
        <f ca="1">SUMPRODUCT(INDIRECT(ADDRESS(2,MATCH(B123,'Нормализованная таблица'!$B$1:$K$1)+1,,,"Нормализованная таблица")):INDIRECT(ADDRESS(31,MATCH(B123,'Нормализованная таблица'!$B$1:$K$1)+1,,,"Нормализованная таблица")),INDIRECT(ADDRESS(2,MATCH(C123,'Нормализованная таблица'!$B$1:$K$1)+1,,,"Нормализованная таблица")):INDIRECT(ADDRESS(31,MATCH(C123,'Нормализованная таблица'!$B$1:$K$1)+1,,,"Нормализованная таблица")),INDIRECT(ADDRESS(2,MATCH(D123,'Нормализованная таблица'!$B$1:$K$1)+1,,,"Нормализованная таблица")):INDIRECT(ADDRESS(31,MATCH(D123,'Нормализованная таблица'!$B$1:$K$1)+1,,,"Нормализованная таблица")),INDIRECT(ADDRESS(2,MATCH(E123,'Нормализованная таблица'!$B$1:$K$1)+1,,,"Нормализованная таблица")):INDIRECT(ADDRESS(31,MATCH(E123,'Нормализованная таблица'!$B$1:$K$1)+1,,,"Нормализованная таблица")),INDIRECT(ADDRESS(2,MATCH(A123,'Нормализованная таблица'!$B$1:$K$1)+1,,,"Нормализованная таблица")):INDIRECT(ADDRESS(31,MATCH(A123,'Нормализованная таблица'!$B$1:$K$1)+1,,,"Нормализованная таблица")))</f>
        <v>#N/A</v>
      </c>
    </row>
    <row r="124" spans="1:6" hidden="1" x14ac:dyDescent="0.3">
      <c r="A124" t="str">
        <f ca="1">IF(INDIRECT(ADDRESS(Таблицы!$Z125-1,4,,,"Трёхпредметные наборы"))&gt;=Параметры!$A$2,Таблицы!U125,"")</f>
        <v/>
      </c>
      <c r="B124" t="str">
        <f ca="1">IF(INDIRECT(ADDRESS(Таблицы!$Z125-1,4,,,"Трёхпредметные наборы"))&gt;=Параметры!$A$2,Таблицы!V125,"")</f>
        <v/>
      </c>
      <c r="C124" t="str">
        <f ca="1">IF(INDIRECT(ADDRESS(Таблицы!$Z125-1,4,,,"Трёхпредметные наборы"))&gt;=Параметры!$A$2,Таблицы!W125,"")</f>
        <v/>
      </c>
      <c r="D124" t="str">
        <f ca="1">IF(INDIRECT(ADDRESS(Таблицы!$Z125-1,4,,,"Трёхпредметные наборы"))&gt;=Параметры!$A$2,Таблицы!X125,"")</f>
        <v/>
      </c>
      <c r="E124" t="str">
        <f ca="1">IF(INDIRECT(ADDRESS(MATCH(Таблицы!Y125,'Однопредметные наборы'!$A$2:$A$11)+1,2,,,"Однопредметные наборы"))&gt;=Параметры!$A$2,Таблицы!Y125,"")</f>
        <v>Терафлю</v>
      </c>
      <c r="F124" s="5" t="e">
        <f ca="1">SUMPRODUCT(INDIRECT(ADDRESS(2,MATCH(B124,'Нормализованная таблица'!$B$1:$K$1)+1,,,"Нормализованная таблица")):INDIRECT(ADDRESS(31,MATCH(B124,'Нормализованная таблица'!$B$1:$K$1)+1,,,"Нормализованная таблица")),INDIRECT(ADDRESS(2,MATCH(C124,'Нормализованная таблица'!$B$1:$K$1)+1,,,"Нормализованная таблица")):INDIRECT(ADDRESS(31,MATCH(C124,'Нормализованная таблица'!$B$1:$K$1)+1,,,"Нормализованная таблица")),INDIRECT(ADDRESS(2,MATCH(D124,'Нормализованная таблица'!$B$1:$K$1)+1,,,"Нормализованная таблица")):INDIRECT(ADDRESS(31,MATCH(D124,'Нормализованная таблица'!$B$1:$K$1)+1,,,"Нормализованная таблица")),INDIRECT(ADDRESS(2,MATCH(E124,'Нормализованная таблица'!$B$1:$K$1)+1,,,"Нормализованная таблица")):INDIRECT(ADDRESS(31,MATCH(E124,'Нормализованная таблица'!$B$1:$K$1)+1,,,"Нормализованная таблица")),INDIRECT(ADDRESS(2,MATCH(A124,'Нормализованная таблица'!$B$1:$K$1)+1,,,"Нормализованная таблица")):INDIRECT(ADDRESS(31,MATCH(A124,'Нормализованная таблица'!$B$1:$K$1)+1,,,"Нормализованная таблица")))</f>
        <v>#N/A</v>
      </c>
    </row>
    <row r="125" spans="1:6" x14ac:dyDescent="0.3">
      <c r="A125" t="str">
        <f ca="1">IF(INDIRECT(ADDRESS(Таблицы!$Z126-1,4,,,"Трёхпредметные наборы"))&gt;=Параметры!$A$2,Таблицы!U126,"")</f>
        <v>Анальгин</v>
      </c>
      <c r="B125" t="str">
        <f ca="1">IF(INDIRECT(ADDRESS(Таблицы!$Z126-1,4,,,"Трёхпредметные наборы"))&gt;=Параметры!$A$2,Таблицы!V126,"")</f>
        <v>Контрактубекс</v>
      </c>
      <c r="C125" t="str">
        <f ca="1">IF(INDIRECT(ADDRESS(Таблицы!$Z126-1,4,,,"Трёхпредметные наборы"))&gt;=Параметры!$A$2,Таблицы!W126,"")</f>
        <v>Корвалол</v>
      </c>
      <c r="D125" t="str">
        <f ca="1">IF(INDIRECT(ADDRESS(Таблицы!$Z126-1,4,,,"Трёхпредметные наборы"))&gt;=Параметры!$A$2,Таблицы!X126,"")</f>
        <v>Стелланин</v>
      </c>
      <c r="E125" t="str">
        <f ca="1">IF(INDIRECT(ADDRESS(MATCH(Таблицы!Y126,'Однопредметные наборы'!$A$2:$A$11)+1,2,,,"Однопредметные наборы"))&gt;=Параметры!$A$2,Таблицы!Y126,"")</f>
        <v>Терафлю</v>
      </c>
      <c r="F125" s="5">
        <f ca="1">SUMPRODUCT(INDIRECT(ADDRESS(2,MATCH(B125,'Нормализованная таблица'!$B$1:$K$1)+1,,,"Нормализованная таблица")):INDIRECT(ADDRESS(31,MATCH(B125,'Нормализованная таблица'!$B$1:$K$1)+1,,,"Нормализованная таблица")),INDIRECT(ADDRESS(2,MATCH(C125,'Нормализованная таблица'!$B$1:$K$1)+1,,,"Нормализованная таблица")):INDIRECT(ADDRESS(31,MATCH(C125,'Нормализованная таблица'!$B$1:$K$1)+1,,,"Нормализованная таблица")),INDIRECT(ADDRESS(2,MATCH(D125,'Нормализованная таблица'!$B$1:$K$1)+1,,,"Нормализованная таблица")):INDIRECT(ADDRESS(31,MATCH(D125,'Нормализованная таблица'!$B$1:$K$1)+1,,,"Нормализованная таблица")),INDIRECT(ADDRESS(2,MATCH(E125,'Нормализованная таблица'!$B$1:$K$1)+1,,,"Нормализованная таблица")):INDIRECT(ADDRESS(31,MATCH(E125,'Нормализованная таблица'!$B$1:$K$1)+1,,,"Нормализованная таблица")),INDIRECT(ADDRESS(2,MATCH(A125,'Нормализованная таблица'!$B$1:$K$1)+1,,,"Нормализованная таблица")):INDIRECT(ADDRESS(31,MATCH(A125,'Нормализованная таблица'!$B$1:$K$1)+1,,,"Нормализованная таблица")))</f>
        <v>1</v>
      </c>
    </row>
    <row r="126" spans="1:6" hidden="1" x14ac:dyDescent="0.3">
      <c r="A126" t="e">
        <f ca="1">IF(INDIRECT(ADDRESS(Таблицы!$Z127-1,4,,,"Трёхпредметные наборы"))&gt;=Параметры!$A$2,Таблицы!U127,"")</f>
        <v>#N/A</v>
      </c>
      <c r="B126" t="e">
        <f ca="1">IF(INDIRECT(ADDRESS(Таблицы!$Z127-1,4,,,"Трёхпредметные наборы"))&gt;=Параметры!$A$2,Таблицы!V127,"")</f>
        <v>#N/A</v>
      </c>
      <c r="C126" t="e">
        <f ca="1">IF(INDIRECT(ADDRESS(Таблицы!$Z127-1,4,,,"Трёхпредметные наборы"))&gt;=Параметры!$A$2,Таблицы!W127,"")</f>
        <v>#N/A</v>
      </c>
      <c r="D126" t="e">
        <f ca="1">IF(INDIRECT(ADDRESS(Таблицы!$Z127-1,4,,,"Трёхпредметные наборы"))&gt;=Параметры!$A$2,Таблицы!X127,"")</f>
        <v>#N/A</v>
      </c>
      <c r="E126" t="str">
        <f ca="1">IF(INDIRECT(ADDRESS(MATCH(Таблицы!Y127,'Однопредметные наборы'!$A$2:$A$11)+1,2,,,"Однопредметные наборы"))&gt;=Параметры!$A$2,Таблицы!Y127,"")</f>
        <v>Терафлю</v>
      </c>
      <c r="F126" s="5" t="e">
        <f ca="1">SUMPRODUCT(INDIRECT(ADDRESS(2,MATCH(B126,'Нормализованная таблица'!$B$1:$K$1)+1,,,"Нормализованная таблица")):INDIRECT(ADDRESS(31,MATCH(B126,'Нормализованная таблица'!$B$1:$K$1)+1,,,"Нормализованная таблица")),INDIRECT(ADDRESS(2,MATCH(C126,'Нормализованная таблица'!$B$1:$K$1)+1,,,"Нормализованная таблица")):INDIRECT(ADDRESS(31,MATCH(C126,'Нормализованная таблица'!$B$1:$K$1)+1,,,"Нормализованная таблица")),INDIRECT(ADDRESS(2,MATCH(D126,'Нормализованная таблица'!$B$1:$K$1)+1,,,"Нормализованная таблица")):INDIRECT(ADDRESS(31,MATCH(D126,'Нормализованная таблица'!$B$1:$K$1)+1,,,"Нормализованная таблица")),INDIRECT(ADDRESS(2,MATCH(E126,'Нормализованная таблица'!$B$1:$K$1)+1,,,"Нормализованная таблица")):INDIRECT(ADDRESS(31,MATCH(E126,'Нормализованная таблица'!$B$1:$K$1)+1,,,"Нормализованная таблица")),INDIRECT(ADDRESS(2,MATCH(A126,'Нормализованная таблица'!$B$1:$K$1)+1,,,"Нормализованная таблица")):INDIRECT(ADDRESS(31,MATCH(A126,'Нормализованная таблица'!$B$1:$K$1)+1,,,"Нормализованная таблица")))</f>
        <v>#N/A</v>
      </c>
    </row>
    <row r="127" spans="1:6" hidden="1" x14ac:dyDescent="0.3">
      <c r="A127" t="e">
        <f ca="1">IF(INDIRECT(ADDRESS(Таблицы!$Z128-1,4,,,"Трёхпредметные наборы"))&gt;=Параметры!$A$2,Таблицы!U128,"")</f>
        <v>#N/A</v>
      </c>
      <c r="B127" t="e">
        <f ca="1">IF(INDIRECT(ADDRESS(Таблицы!$Z128-1,4,,,"Трёхпредметные наборы"))&gt;=Параметры!$A$2,Таблицы!V128,"")</f>
        <v>#N/A</v>
      </c>
      <c r="C127" t="e">
        <f ca="1">IF(INDIRECT(ADDRESS(Таблицы!$Z128-1,4,,,"Трёхпредметные наборы"))&gt;=Параметры!$A$2,Таблицы!W128,"")</f>
        <v>#N/A</v>
      </c>
      <c r="D127" t="e">
        <f ca="1">IF(INDIRECT(ADDRESS(Таблицы!$Z128-1,4,,,"Трёхпредметные наборы"))&gt;=Параметры!$A$2,Таблицы!X128,"")</f>
        <v>#N/A</v>
      </c>
      <c r="E127" t="str">
        <f ca="1">IF(INDIRECT(ADDRESS(MATCH(Таблицы!Y128,'Однопредметные наборы'!$A$2:$A$11)+1,2,,,"Однопредметные наборы"))&gt;=Параметры!$A$2,Таблицы!Y128,"")</f>
        <v>Терафлю</v>
      </c>
      <c r="F127" s="5" t="e">
        <f ca="1">SUMPRODUCT(INDIRECT(ADDRESS(2,MATCH(B127,'Нормализованная таблица'!$B$1:$K$1)+1,,,"Нормализованная таблица")):INDIRECT(ADDRESS(31,MATCH(B127,'Нормализованная таблица'!$B$1:$K$1)+1,,,"Нормализованная таблица")),INDIRECT(ADDRESS(2,MATCH(C127,'Нормализованная таблица'!$B$1:$K$1)+1,,,"Нормализованная таблица")):INDIRECT(ADDRESS(31,MATCH(C127,'Нормализованная таблица'!$B$1:$K$1)+1,,,"Нормализованная таблица")),INDIRECT(ADDRESS(2,MATCH(D127,'Нормализованная таблица'!$B$1:$K$1)+1,,,"Нормализованная таблица")):INDIRECT(ADDRESS(31,MATCH(D127,'Нормализованная таблица'!$B$1:$K$1)+1,,,"Нормализованная таблица")),INDIRECT(ADDRESS(2,MATCH(E127,'Нормализованная таблица'!$B$1:$K$1)+1,,,"Нормализованная таблица")):INDIRECT(ADDRESS(31,MATCH(E127,'Нормализованная таблица'!$B$1:$K$1)+1,,,"Нормализованная таблица")),INDIRECT(ADDRESS(2,MATCH(A127,'Нормализованная таблица'!$B$1:$K$1)+1,,,"Нормализованная таблица")):INDIRECT(ADDRESS(31,MATCH(A127,'Нормализованная таблица'!$B$1:$K$1)+1,,,"Нормализованная таблица")))</f>
        <v>#N/A</v>
      </c>
    </row>
    <row r="128" spans="1:6" hidden="1" x14ac:dyDescent="0.3">
      <c r="A128" t="e">
        <f ca="1">IF(INDIRECT(ADDRESS(Таблицы!$Z129-1,4,,,"Трёхпредметные наборы"))&gt;=Параметры!$A$2,Таблицы!U129,"")</f>
        <v>#N/A</v>
      </c>
      <c r="B128" t="e">
        <f ca="1">IF(INDIRECT(ADDRESS(Таблицы!$Z129-1,4,,,"Трёхпредметные наборы"))&gt;=Параметры!$A$2,Таблицы!V129,"")</f>
        <v>#N/A</v>
      </c>
      <c r="C128" t="e">
        <f ca="1">IF(INDIRECT(ADDRESS(Таблицы!$Z129-1,4,,,"Трёхпредметные наборы"))&gt;=Параметры!$A$2,Таблицы!W129,"")</f>
        <v>#N/A</v>
      </c>
      <c r="D128" t="e">
        <f ca="1">IF(INDIRECT(ADDRESS(Таблицы!$Z129-1,4,,,"Трёхпредметные наборы"))&gt;=Параметры!$A$2,Таблицы!X129,"")</f>
        <v>#N/A</v>
      </c>
      <c r="E128" t="str">
        <f ca="1">IF(INDIRECT(ADDRESS(MATCH(Таблицы!Y129,'Однопредметные наборы'!$A$2:$A$11)+1,2,,,"Однопредметные наборы"))&gt;=Параметры!$A$2,Таблицы!Y129,"")</f>
        <v>Контрактубекс</v>
      </c>
      <c r="F128" s="5" t="e">
        <f ca="1">SUMPRODUCT(INDIRECT(ADDRESS(2,MATCH(B128,'Нормализованная таблица'!$B$1:$K$1)+1,,,"Нормализованная таблица")):INDIRECT(ADDRESS(31,MATCH(B128,'Нормализованная таблица'!$B$1:$K$1)+1,,,"Нормализованная таблица")),INDIRECT(ADDRESS(2,MATCH(C128,'Нормализованная таблица'!$B$1:$K$1)+1,,,"Нормализованная таблица")):INDIRECT(ADDRESS(31,MATCH(C128,'Нормализованная таблица'!$B$1:$K$1)+1,,,"Нормализованная таблица")),INDIRECT(ADDRESS(2,MATCH(D128,'Нормализованная таблица'!$B$1:$K$1)+1,,,"Нормализованная таблица")):INDIRECT(ADDRESS(31,MATCH(D128,'Нормализованная таблица'!$B$1:$K$1)+1,,,"Нормализованная таблица")),INDIRECT(ADDRESS(2,MATCH(E128,'Нормализованная таблица'!$B$1:$K$1)+1,,,"Нормализованная таблица")):INDIRECT(ADDRESS(31,MATCH(E128,'Нормализованная таблица'!$B$1:$K$1)+1,,,"Нормализованная таблица")),INDIRECT(ADDRESS(2,MATCH(A128,'Нормализованная таблица'!$B$1:$K$1)+1,,,"Нормализованная таблица")):INDIRECT(ADDRESS(31,MATCH(A128,'Нормализованная таблица'!$B$1:$K$1)+1,,,"Нормализованная таблица")))</f>
        <v>#N/A</v>
      </c>
    </row>
    <row r="129" spans="1:6" hidden="1" x14ac:dyDescent="0.3">
      <c r="A129" t="e">
        <f ca="1">IF(INDIRECT(ADDRESS(Таблицы!$Z130-1,4,,,"Трёхпредметные наборы"))&gt;=Параметры!$A$2,Таблицы!U130,"")</f>
        <v>#N/A</v>
      </c>
      <c r="B129" t="e">
        <f ca="1">IF(INDIRECT(ADDRESS(Таблицы!$Z130-1,4,,,"Трёхпредметные наборы"))&gt;=Параметры!$A$2,Таблицы!V130,"")</f>
        <v>#N/A</v>
      </c>
      <c r="C129" t="e">
        <f ca="1">IF(INDIRECT(ADDRESS(Таблицы!$Z130-1,4,,,"Трёхпредметные наборы"))&gt;=Параметры!$A$2,Таблицы!W130,"")</f>
        <v>#N/A</v>
      </c>
      <c r="D129" t="e">
        <f ca="1">IF(INDIRECT(ADDRESS(Таблицы!$Z130-1,4,,,"Трёхпредметные наборы"))&gt;=Параметры!$A$2,Таблицы!X130,"")</f>
        <v>#N/A</v>
      </c>
      <c r="E129" t="str">
        <f ca="1">IF(INDIRECT(ADDRESS(MATCH(Таблицы!Y130,'Однопредметные наборы'!$A$2:$A$11)+1,2,,,"Однопредметные наборы"))&gt;=Параметры!$A$2,Таблицы!Y130,"")</f>
        <v>Корвалол</v>
      </c>
      <c r="F129" s="5" t="e">
        <f ca="1">SUMPRODUCT(INDIRECT(ADDRESS(2,MATCH(B129,'Нормализованная таблица'!$B$1:$K$1)+1,,,"Нормализованная таблица")):INDIRECT(ADDRESS(31,MATCH(B129,'Нормализованная таблица'!$B$1:$K$1)+1,,,"Нормализованная таблица")),INDIRECT(ADDRESS(2,MATCH(C129,'Нормализованная таблица'!$B$1:$K$1)+1,,,"Нормализованная таблица")):INDIRECT(ADDRESS(31,MATCH(C129,'Нормализованная таблица'!$B$1:$K$1)+1,,,"Нормализованная таблица")),INDIRECT(ADDRESS(2,MATCH(D129,'Нормализованная таблица'!$B$1:$K$1)+1,,,"Нормализованная таблица")):INDIRECT(ADDRESS(31,MATCH(D129,'Нормализованная таблица'!$B$1:$K$1)+1,,,"Нормализованная таблица")),INDIRECT(ADDRESS(2,MATCH(E129,'Нормализованная таблица'!$B$1:$K$1)+1,,,"Нормализованная таблица")):INDIRECT(ADDRESS(31,MATCH(E129,'Нормализованная таблица'!$B$1:$K$1)+1,,,"Нормализованная таблица")),INDIRECT(ADDRESS(2,MATCH(A129,'Нормализованная таблица'!$B$1:$K$1)+1,,,"Нормализованная таблица")):INDIRECT(ADDRESS(31,MATCH(A129,'Нормализованная таблица'!$B$1:$K$1)+1,,,"Нормализованная таблица")))</f>
        <v>#N/A</v>
      </c>
    </row>
    <row r="130" spans="1:6" hidden="1" x14ac:dyDescent="0.3">
      <c r="A130" t="e">
        <f ca="1">IF(INDIRECT(ADDRESS(Таблицы!$Z131-1,4,,,"Трёхпредметные наборы"))&gt;=Параметры!$A$2,Таблицы!U131,"")</f>
        <v>#N/A</v>
      </c>
      <c r="B130" t="e">
        <f ca="1">IF(INDIRECT(ADDRESS(Таблицы!$Z131-1,4,,,"Трёхпредметные наборы"))&gt;=Параметры!$A$2,Таблицы!V131,"")</f>
        <v>#N/A</v>
      </c>
      <c r="C130" t="e">
        <f ca="1">IF(INDIRECT(ADDRESS(Таблицы!$Z131-1,4,,,"Трёхпредметные наборы"))&gt;=Параметры!$A$2,Таблицы!W131,"")</f>
        <v>#N/A</v>
      </c>
      <c r="D130" t="e">
        <f ca="1">IF(INDIRECT(ADDRESS(Таблицы!$Z131-1,4,,,"Трёхпредметные наборы"))&gt;=Параметры!$A$2,Таблицы!X131,"")</f>
        <v>#N/A</v>
      </c>
      <c r="E130" t="str">
        <f ca="1">IF(INDIRECT(ADDRESS(MATCH(Таблицы!Y131,'Однопредметные наборы'!$A$2:$A$11)+1,2,,,"Однопредметные наборы"))&gt;=Параметры!$A$2,Таблицы!Y131,"")</f>
        <v/>
      </c>
      <c r="F130" s="5" t="e">
        <f ca="1">SUMPRODUCT(INDIRECT(ADDRESS(2,MATCH(B130,'Нормализованная таблица'!$B$1:$K$1)+1,,,"Нормализованная таблица")):INDIRECT(ADDRESS(31,MATCH(B130,'Нормализованная таблица'!$B$1:$K$1)+1,,,"Нормализованная таблица")),INDIRECT(ADDRESS(2,MATCH(C130,'Нормализованная таблица'!$B$1:$K$1)+1,,,"Нормализованная таблица")):INDIRECT(ADDRESS(31,MATCH(C130,'Нормализованная таблица'!$B$1:$K$1)+1,,,"Нормализованная таблица")),INDIRECT(ADDRESS(2,MATCH(D130,'Нормализованная таблица'!$B$1:$K$1)+1,,,"Нормализованная таблица")):INDIRECT(ADDRESS(31,MATCH(D130,'Нормализованная таблица'!$B$1:$K$1)+1,,,"Нормализованная таблица")),INDIRECT(ADDRESS(2,MATCH(E130,'Нормализованная таблица'!$B$1:$K$1)+1,,,"Нормализованная таблица")):INDIRECT(ADDRESS(31,MATCH(E130,'Нормализованная таблица'!$B$1:$K$1)+1,,,"Нормализованная таблица")),INDIRECT(ADDRESS(2,MATCH(A130,'Нормализованная таблица'!$B$1:$K$1)+1,,,"Нормализованная таблица")):INDIRECT(ADDRESS(31,MATCH(A130,'Нормализованная таблица'!$B$1:$K$1)+1,,,"Нормализованная таблица")))</f>
        <v>#N/A</v>
      </c>
    </row>
    <row r="131" spans="1:6" hidden="1" x14ac:dyDescent="0.3">
      <c r="A131" t="e">
        <f ca="1">IF(INDIRECT(ADDRESS(Таблицы!$Z132-1,4,,,"Трёхпредметные наборы"))&gt;=Параметры!$A$2,Таблицы!U132,"")</f>
        <v>#N/A</v>
      </c>
      <c r="B131" t="e">
        <f ca="1">IF(INDIRECT(ADDRESS(Таблицы!$Z132-1,4,,,"Трёхпредметные наборы"))&gt;=Параметры!$A$2,Таблицы!V132,"")</f>
        <v>#N/A</v>
      </c>
      <c r="C131" t="e">
        <f ca="1">IF(INDIRECT(ADDRESS(Таблицы!$Z132-1,4,,,"Трёхпредметные наборы"))&gt;=Параметры!$A$2,Таблицы!W132,"")</f>
        <v>#N/A</v>
      </c>
      <c r="D131" t="e">
        <f ca="1">IF(INDIRECT(ADDRESS(Таблицы!$Z132-1,4,,,"Трёхпредметные наборы"))&gt;=Параметры!$A$2,Таблицы!X132,"")</f>
        <v>#N/A</v>
      </c>
      <c r="E131" t="str">
        <f ca="1">IF(INDIRECT(ADDRESS(MATCH(Таблицы!Y132,'Однопредметные наборы'!$A$2:$A$11)+1,2,,,"Однопредметные наборы"))&gt;=Параметры!$A$2,Таблицы!Y132,"")</f>
        <v/>
      </c>
      <c r="F131" s="5" t="e">
        <f ca="1">SUMPRODUCT(INDIRECT(ADDRESS(2,MATCH(B131,'Нормализованная таблица'!$B$1:$K$1)+1,,,"Нормализованная таблица")):INDIRECT(ADDRESS(31,MATCH(B131,'Нормализованная таблица'!$B$1:$K$1)+1,,,"Нормализованная таблица")),INDIRECT(ADDRESS(2,MATCH(C131,'Нормализованная таблица'!$B$1:$K$1)+1,,,"Нормализованная таблица")):INDIRECT(ADDRESS(31,MATCH(C131,'Нормализованная таблица'!$B$1:$K$1)+1,,,"Нормализованная таблица")),INDIRECT(ADDRESS(2,MATCH(D131,'Нормализованная таблица'!$B$1:$K$1)+1,,,"Нормализованная таблица")):INDIRECT(ADDRESS(31,MATCH(D131,'Нормализованная таблица'!$B$1:$K$1)+1,,,"Нормализованная таблица")),INDIRECT(ADDRESS(2,MATCH(E131,'Нормализованная таблица'!$B$1:$K$1)+1,,,"Нормализованная таблица")):INDIRECT(ADDRESS(31,MATCH(E131,'Нормализованная таблица'!$B$1:$K$1)+1,,,"Нормализованная таблица")),INDIRECT(ADDRESS(2,MATCH(A131,'Нормализованная таблица'!$B$1:$K$1)+1,,,"Нормализованная таблица")):INDIRECT(ADDRESS(31,MATCH(A131,'Нормализованная таблица'!$B$1:$K$1)+1,,,"Нормализованная таблица")))</f>
        <v>#N/A</v>
      </c>
    </row>
    <row r="132" spans="1:6" hidden="1" x14ac:dyDescent="0.3">
      <c r="A132" t="e">
        <f ca="1">IF(INDIRECT(ADDRESS(Таблицы!$Z133-1,4,,,"Трёхпредметные наборы"))&gt;=Параметры!$A$2,Таблицы!U133,"")</f>
        <v>#N/A</v>
      </c>
      <c r="B132" t="e">
        <f ca="1">IF(INDIRECT(ADDRESS(Таблицы!$Z133-1,4,,,"Трёхпредметные наборы"))&gt;=Параметры!$A$2,Таблицы!V133,"")</f>
        <v>#N/A</v>
      </c>
      <c r="C132" t="e">
        <f ca="1">IF(INDIRECT(ADDRESS(Таблицы!$Z133-1,4,,,"Трёхпредметные наборы"))&gt;=Параметры!$A$2,Таблицы!W133,"")</f>
        <v>#N/A</v>
      </c>
      <c r="D132" t="e">
        <f ca="1">IF(INDIRECT(ADDRESS(Таблицы!$Z133-1,4,,,"Трёхпредметные наборы"))&gt;=Параметры!$A$2,Таблицы!X133,"")</f>
        <v>#N/A</v>
      </c>
      <c r="E132" t="str">
        <f ca="1">IF(INDIRECT(ADDRESS(MATCH(Таблицы!Y133,'Однопредметные наборы'!$A$2:$A$11)+1,2,,,"Однопредметные наборы"))&gt;=Параметры!$A$2,Таблицы!Y133,"")</f>
        <v>Терафлю</v>
      </c>
      <c r="F132" s="5" t="e">
        <f ca="1">SUMPRODUCT(INDIRECT(ADDRESS(2,MATCH(B132,'Нормализованная таблица'!$B$1:$K$1)+1,,,"Нормализованная таблица")):INDIRECT(ADDRESS(31,MATCH(B132,'Нормализованная таблица'!$B$1:$K$1)+1,,,"Нормализованная таблица")),INDIRECT(ADDRESS(2,MATCH(C132,'Нормализованная таблица'!$B$1:$K$1)+1,,,"Нормализованная таблица")):INDIRECT(ADDRESS(31,MATCH(C132,'Нормализованная таблица'!$B$1:$K$1)+1,,,"Нормализованная таблица")),INDIRECT(ADDRESS(2,MATCH(D132,'Нормализованная таблица'!$B$1:$K$1)+1,,,"Нормализованная таблица")):INDIRECT(ADDRESS(31,MATCH(D132,'Нормализованная таблица'!$B$1:$K$1)+1,,,"Нормализованная таблица")),INDIRECT(ADDRESS(2,MATCH(E132,'Нормализованная таблица'!$B$1:$K$1)+1,,,"Нормализованная таблица")):INDIRECT(ADDRESS(31,MATCH(E132,'Нормализованная таблица'!$B$1:$K$1)+1,,,"Нормализованная таблица")),INDIRECT(ADDRESS(2,MATCH(A132,'Нормализованная таблица'!$B$1:$K$1)+1,,,"Нормализованная таблица")):INDIRECT(ADDRESS(31,MATCH(A132,'Нормализованная таблица'!$B$1:$K$1)+1,,,"Нормализованная таблица")))</f>
        <v>#N/A</v>
      </c>
    </row>
    <row r="133" spans="1:6" hidden="1" x14ac:dyDescent="0.3">
      <c r="A133" t="str">
        <f ca="1">IF(INDIRECT(ADDRESS(Таблицы!$Z134-1,5,,,"Трёхпредметные наборы"))&gt;=Параметры!$A$2,Таблицы!U134,"")</f>
        <v/>
      </c>
      <c r="B133" t="str">
        <f ca="1">IF(INDIRECT(ADDRESS(Таблицы!$Z134-1,5,,,"Трёхпредметные наборы"))&gt;=Параметры!$A$2,Таблицы!V134,"")</f>
        <v/>
      </c>
      <c r="C133" t="str">
        <f ca="1">IF(INDIRECT(ADDRESS(Таблицы!$Z134-1,5,,,"Трёхпредметные наборы"))&gt;=Параметры!$A$2,Таблицы!W134,"")</f>
        <v/>
      </c>
      <c r="D133" t="str">
        <f ca="1">IF(INDIRECT(ADDRESS(Таблицы!$Z134-1,5,,,"Трёхпредметные наборы"))&gt;=Параметры!$A$2,Таблицы!X134,"")</f>
        <v/>
      </c>
      <c r="E133" t="str">
        <f ca="1">IF(INDIRECT(ADDRESS(MATCH(Таблицы!Y134,'Однопредметные наборы'!$A$2:$A$11)+1,2,,,"Однопредметные наборы"))&gt;=Параметры!$A$2,Таблицы!Y134,"")</f>
        <v>Корвалол</v>
      </c>
      <c r="F133" s="5" t="e">
        <f ca="1">SUMPRODUCT(INDIRECT(ADDRESS(2,MATCH(B133,'Нормализованная таблица'!$B$1:$K$1)+1,,,"Нормализованная таблица")):INDIRECT(ADDRESS(31,MATCH(B133,'Нормализованная таблица'!$B$1:$K$1)+1,,,"Нормализованная таблица")),INDIRECT(ADDRESS(2,MATCH(C133,'Нормализованная таблица'!$B$1:$K$1)+1,,,"Нормализованная таблица")):INDIRECT(ADDRESS(31,MATCH(C133,'Нормализованная таблица'!$B$1:$K$1)+1,,,"Нормализованная таблица")),INDIRECT(ADDRESS(2,MATCH(D133,'Нормализованная таблица'!$B$1:$K$1)+1,,,"Нормализованная таблица")):INDIRECT(ADDRESS(31,MATCH(D133,'Нормализованная таблица'!$B$1:$K$1)+1,,,"Нормализованная таблица")),INDIRECT(ADDRESS(2,MATCH(E133,'Нормализованная таблица'!$B$1:$K$1)+1,,,"Нормализованная таблица")):INDIRECT(ADDRESS(31,MATCH(E133,'Нормализованная таблица'!$B$1:$K$1)+1,,,"Нормализованная таблица")),INDIRECT(ADDRESS(2,MATCH(A133,'Нормализованная таблица'!$B$1:$K$1)+1,,,"Нормализованная таблица")):INDIRECT(ADDRESS(31,MATCH(A133,'Нормализованная таблица'!$B$1:$K$1)+1,,,"Нормализованная таблица")))</f>
        <v>#N/A</v>
      </c>
    </row>
    <row r="134" spans="1:6" hidden="1" x14ac:dyDescent="0.3">
      <c r="A134" t="str">
        <f ca="1">IF(INDIRECT(ADDRESS(Таблицы!$Z135-1,5,,,"Трёхпредметные наборы"))&gt;=Параметры!$A$2,Таблицы!U135,"")</f>
        <v/>
      </c>
      <c r="B134" t="str">
        <f ca="1">IF(INDIRECT(ADDRESS(Таблицы!$Z135-1,5,,,"Трёхпредметные наборы"))&gt;=Параметры!$A$2,Таблицы!V135,"")</f>
        <v/>
      </c>
      <c r="C134" t="str">
        <f ca="1">IF(INDIRECT(ADDRESS(Таблицы!$Z135-1,5,,,"Трёхпредметные наборы"))&gt;=Параметры!$A$2,Таблицы!W135,"")</f>
        <v/>
      </c>
      <c r="D134" t="str">
        <f ca="1">IF(INDIRECT(ADDRESS(Таблицы!$Z135-1,5,,,"Трёхпредметные наборы"))&gt;=Параметры!$A$2,Таблицы!X135,"")</f>
        <v/>
      </c>
      <c r="E134" t="str">
        <f ca="1">IF(INDIRECT(ADDRESS(MATCH(Таблицы!Y135,'Однопредметные наборы'!$A$2:$A$11)+1,2,,,"Однопредметные наборы"))&gt;=Параметры!$A$2,Таблицы!Y135,"")</f>
        <v/>
      </c>
      <c r="F134" s="5" t="e">
        <f ca="1">SUMPRODUCT(INDIRECT(ADDRESS(2,MATCH(B134,'Нормализованная таблица'!$B$1:$K$1)+1,,,"Нормализованная таблица")):INDIRECT(ADDRESS(31,MATCH(B134,'Нормализованная таблица'!$B$1:$K$1)+1,,,"Нормализованная таблица")),INDIRECT(ADDRESS(2,MATCH(C134,'Нормализованная таблица'!$B$1:$K$1)+1,,,"Нормализованная таблица")):INDIRECT(ADDRESS(31,MATCH(C134,'Нормализованная таблица'!$B$1:$K$1)+1,,,"Нормализованная таблица")),INDIRECT(ADDRESS(2,MATCH(D134,'Нормализованная таблица'!$B$1:$K$1)+1,,,"Нормализованная таблица")):INDIRECT(ADDRESS(31,MATCH(D134,'Нормализованная таблица'!$B$1:$K$1)+1,,,"Нормализованная таблица")),INDIRECT(ADDRESS(2,MATCH(E134,'Нормализованная таблица'!$B$1:$K$1)+1,,,"Нормализованная таблица")):INDIRECT(ADDRESS(31,MATCH(E134,'Нормализованная таблица'!$B$1:$K$1)+1,,,"Нормализованная таблица")),INDIRECT(ADDRESS(2,MATCH(A134,'Нормализованная таблица'!$B$1:$K$1)+1,,,"Нормализованная таблица")):INDIRECT(ADDRESS(31,MATCH(A134,'Нормализованная таблица'!$B$1:$K$1)+1,,,"Нормализованная таблица")))</f>
        <v>#N/A</v>
      </c>
    </row>
    <row r="135" spans="1:6" hidden="1" x14ac:dyDescent="0.3">
      <c r="A135" t="str">
        <f ca="1">IF(INDIRECT(ADDRESS(Таблицы!$Z136-1,5,,,"Трёхпредметные наборы"))&gt;=Параметры!$A$2,Таблицы!U136,"")</f>
        <v/>
      </c>
      <c r="B135" t="str">
        <f ca="1">IF(INDIRECT(ADDRESS(Таблицы!$Z136-1,5,,,"Трёхпредметные наборы"))&gt;=Параметры!$A$2,Таблицы!V136,"")</f>
        <v/>
      </c>
      <c r="C135" t="str">
        <f ca="1">IF(INDIRECT(ADDRESS(Таблицы!$Z136-1,5,,,"Трёхпредметные наборы"))&gt;=Параметры!$A$2,Таблицы!W136,"")</f>
        <v/>
      </c>
      <c r="D135" t="str">
        <f ca="1">IF(INDIRECT(ADDRESS(Таблицы!$Z136-1,5,,,"Трёхпредметные наборы"))&gt;=Параметры!$A$2,Таблицы!X136,"")</f>
        <v/>
      </c>
      <c r="E135" t="str">
        <f ca="1">IF(INDIRECT(ADDRESS(MATCH(Таблицы!Y136,'Однопредметные наборы'!$A$2:$A$11)+1,2,,,"Однопредметные наборы"))&gt;=Параметры!$A$2,Таблицы!Y136,"")</f>
        <v/>
      </c>
      <c r="F135" s="5" t="e">
        <f ca="1">SUMPRODUCT(INDIRECT(ADDRESS(2,MATCH(B135,'Нормализованная таблица'!$B$1:$K$1)+1,,,"Нормализованная таблица")):INDIRECT(ADDRESS(31,MATCH(B135,'Нормализованная таблица'!$B$1:$K$1)+1,,,"Нормализованная таблица")),INDIRECT(ADDRESS(2,MATCH(C135,'Нормализованная таблица'!$B$1:$K$1)+1,,,"Нормализованная таблица")):INDIRECT(ADDRESS(31,MATCH(C135,'Нормализованная таблица'!$B$1:$K$1)+1,,,"Нормализованная таблица")),INDIRECT(ADDRESS(2,MATCH(D135,'Нормализованная таблица'!$B$1:$K$1)+1,,,"Нормализованная таблица")):INDIRECT(ADDRESS(31,MATCH(D135,'Нормализованная таблица'!$B$1:$K$1)+1,,,"Нормализованная таблица")),INDIRECT(ADDRESS(2,MATCH(E135,'Нормализованная таблица'!$B$1:$K$1)+1,,,"Нормализованная таблица")):INDIRECT(ADDRESS(31,MATCH(E135,'Нормализованная таблица'!$B$1:$K$1)+1,,,"Нормализованная таблица")),INDIRECT(ADDRESS(2,MATCH(A135,'Нормализованная таблица'!$B$1:$K$1)+1,,,"Нормализованная таблица")):INDIRECT(ADDRESS(31,MATCH(A135,'Нормализованная таблица'!$B$1:$K$1)+1,,,"Нормализованная таблица")))</f>
        <v>#N/A</v>
      </c>
    </row>
    <row r="136" spans="1:6" x14ac:dyDescent="0.3">
      <c r="A136" t="str">
        <f ca="1">IF(INDIRECT(ADDRESS(Таблицы!$Z137-1,4,,,"Трёхпредметные наборы"))&gt;=Параметры!$A$2,Таблицы!U137,"")</f>
        <v>Баралгин</v>
      </c>
      <c r="B136" t="str">
        <f ca="1">IF(INDIRECT(ADDRESS(Таблицы!$Z137-1,4,,,"Трёхпредметные наборы"))&gt;=Параметры!$A$2,Таблицы!V137,"")</f>
        <v>Валидол</v>
      </c>
      <c r="C136" t="str">
        <f ca="1">IF(INDIRECT(ADDRESS(Таблицы!$Z137-1,4,,,"Трёхпредметные наборы"))&gt;=Параметры!$A$2,Таблицы!W137,"")</f>
        <v>Влажные салфетки</v>
      </c>
      <c r="D136" t="str">
        <f ca="1">IF(INDIRECT(ADDRESS(Таблицы!$Z137-1,4,,,"Трёхпредметные наборы"))&gt;=Параметры!$A$2,Таблицы!X137,"")</f>
        <v>Контрактубекс</v>
      </c>
      <c r="E136" t="str">
        <f ca="1">IF(INDIRECT(ADDRESS(MATCH(Таблицы!Y137,'Однопредметные наборы'!$A$2:$A$11)+1,2,,,"Однопредметные наборы"))&gt;=Параметры!$A$2,Таблицы!Y137,"")</f>
        <v>Терафлю</v>
      </c>
      <c r="F136" s="5">
        <f ca="1">SUMPRODUCT(INDIRECT(ADDRESS(2,MATCH(B136,'Нормализованная таблица'!$B$1:$K$1)+1,,,"Нормализованная таблица")):INDIRECT(ADDRESS(31,MATCH(B136,'Нормализованная таблица'!$B$1:$K$1)+1,,,"Нормализованная таблица")),INDIRECT(ADDRESS(2,MATCH(C136,'Нормализованная таблица'!$B$1:$K$1)+1,,,"Нормализованная таблица")):INDIRECT(ADDRESS(31,MATCH(C136,'Нормализованная таблица'!$B$1:$K$1)+1,,,"Нормализованная таблица")),INDIRECT(ADDRESS(2,MATCH(D136,'Нормализованная таблица'!$B$1:$K$1)+1,,,"Нормализованная таблица")):INDIRECT(ADDRESS(31,MATCH(D136,'Нормализованная таблица'!$B$1:$K$1)+1,,,"Нормализованная таблица")),INDIRECT(ADDRESS(2,MATCH(E136,'Нормализованная таблица'!$B$1:$K$1)+1,,,"Нормализованная таблица")):INDIRECT(ADDRESS(31,MATCH(E136,'Нормализованная таблица'!$B$1:$K$1)+1,,,"Нормализованная таблица")),INDIRECT(ADDRESS(2,MATCH(A136,'Нормализованная таблица'!$B$1:$K$1)+1,,,"Нормализованная таблица")):INDIRECT(ADDRESS(31,MATCH(A136,'Нормализованная таблица'!$B$1:$K$1)+1,,,"Нормализованная таблица")))</f>
        <v>2</v>
      </c>
    </row>
    <row r="137" spans="1:6" hidden="1" x14ac:dyDescent="0.3">
      <c r="A137" t="str">
        <f ca="1">IF(INDIRECT(ADDRESS(Таблицы!$Z138-1,4,,,"Трёхпредметные наборы"))&gt;=Параметры!$A$2,Таблицы!U138,"")</f>
        <v/>
      </c>
      <c r="B137" t="str">
        <f ca="1">IF(INDIRECT(ADDRESS(Таблицы!$Z138-1,4,,,"Трёхпредметные наборы"))&gt;=Параметры!$A$2,Таблицы!V138,"")</f>
        <v/>
      </c>
      <c r="C137" t="str">
        <f ca="1">IF(INDIRECT(ADDRESS(Таблицы!$Z138-1,4,,,"Трёхпредметные наборы"))&gt;=Параметры!$A$2,Таблицы!W138,"")</f>
        <v/>
      </c>
      <c r="D137" t="str">
        <f ca="1">IF(INDIRECT(ADDRESS(Таблицы!$Z138-1,4,,,"Трёхпредметные наборы"))&gt;=Параметры!$A$2,Таблицы!X138,"")</f>
        <v/>
      </c>
      <c r="E137" t="str">
        <f ca="1">IF(INDIRECT(ADDRESS(MATCH(Таблицы!Y138,'Однопредметные наборы'!$A$2:$A$11)+1,2,,,"Однопредметные наборы"))&gt;=Параметры!$A$2,Таблицы!Y138,"")</f>
        <v/>
      </c>
      <c r="F137" s="5" t="e">
        <f ca="1">SUMPRODUCT(INDIRECT(ADDRESS(2,MATCH(B137,'Нормализованная таблица'!$B$1:$K$1)+1,,,"Нормализованная таблица")):INDIRECT(ADDRESS(31,MATCH(B137,'Нормализованная таблица'!$B$1:$K$1)+1,,,"Нормализованная таблица")),INDIRECT(ADDRESS(2,MATCH(C137,'Нормализованная таблица'!$B$1:$K$1)+1,,,"Нормализованная таблица")):INDIRECT(ADDRESS(31,MATCH(C137,'Нормализованная таблица'!$B$1:$K$1)+1,,,"Нормализованная таблица")),INDIRECT(ADDRESS(2,MATCH(D137,'Нормализованная таблица'!$B$1:$K$1)+1,,,"Нормализованная таблица")):INDIRECT(ADDRESS(31,MATCH(D137,'Нормализованная таблица'!$B$1:$K$1)+1,,,"Нормализованная таблица")),INDIRECT(ADDRESS(2,MATCH(E137,'Нормализованная таблица'!$B$1:$K$1)+1,,,"Нормализованная таблица")):INDIRECT(ADDRESS(31,MATCH(E137,'Нормализованная таблица'!$B$1:$K$1)+1,,,"Нормализованная таблица")),INDIRECT(ADDRESS(2,MATCH(A137,'Нормализованная таблица'!$B$1:$K$1)+1,,,"Нормализованная таблица")):INDIRECT(ADDRESS(31,MATCH(A137,'Нормализованная таблица'!$B$1:$K$1)+1,,,"Нормализованная таблица")))</f>
        <v>#N/A</v>
      </c>
    </row>
    <row r="138" spans="1:6" hidden="1" x14ac:dyDescent="0.3">
      <c r="A138" t="str">
        <f ca="1">IF(INDIRECT(ADDRESS(Таблицы!$Z139-1,4,,,"Трёхпредметные наборы"))&gt;=Параметры!$A$2,Таблицы!U139,"")</f>
        <v/>
      </c>
      <c r="B138" t="str">
        <f ca="1">IF(INDIRECT(ADDRESS(Таблицы!$Z139-1,4,,,"Трёхпредметные наборы"))&gt;=Параметры!$A$2,Таблицы!V139,"")</f>
        <v/>
      </c>
      <c r="C138" t="str">
        <f ca="1">IF(INDIRECT(ADDRESS(Таблицы!$Z139-1,4,,,"Трёхпредметные наборы"))&gt;=Параметры!$A$2,Таблицы!W139,"")</f>
        <v/>
      </c>
      <c r="D138" t="str">
        <f ca="1">IF(INDIRECT(ADDRESS(Таблицы!$Z139-1,4,,,"Трёхпредметные наборы"))&gt;=Параметры!$A$2,Таблицы!X139,"")</f>
        <v/>
      </c>
      <c r="E138" t="str">
        <f ca="1">IF(INDIRECT(ADDRESS(MATCH(Таблицы!Y139,'Однопредметные наборы'!$A$2:$A$11)+1,2,,,"Однопредметные наборы"))&gt;=Параметры!$A$2,Таблицы!Y139,"")</f>
        <v/>
      </c>
      <c r="F138" s="5" t="e">
        <f ca="1">SUMPRODUCT(INDIRECT(ADDRESS(2,MATCH(B138,'Нормализованная таблица'!$B$1:$K$1)+1,,,"Нормализованная таблица")):INDIRECT(ADDRESS(31,MATCH(B138,'Нормализованная таблица'!$B$1:$K$1)+1,,,"Нормализованная таблица")),INDIRECT(ADDRESS(2,MATCH(C138,'Нормализованная таблица'!$B$1:$K$1)+1,,,"Нормализованная таблица")):INDIRECT(ADDRESS(31,MATCH(C138,'Нормализованная таблица'!$B$1:$K$1)+1,,,"Нормализованная таблица")),INDIRECT(ADDRESS(2,MATCH(D138,'Нормализованная таблица'!$B$1:$K$1)+1,,,"Нормализованная таблица")):INDIRECT(ADDRESS(31,MATCH(D138,'Нормализованная таблица'!$B$1:$K$1)+1,,,"Нормализованная таблица")),INDIRECT(ADDRESS(2,MATCH(E138,'Нормализованная таблица'!$B$1:$K$1)+1,,,"Нормализованная таблица")):INDIRECT(ADDRESS(31,MATCH(E138,'Нормализованная таблица'!$B$1:$K$1)+1,,,"Нормализованная таблица")),INDIRECT(ADDRESS(2,MATCH(A138,'Нормализованная таблица'!$B$1:$K$1)+1,,,"Нормализованная таблица")):INDIRECT(ADDRESS(31,MATCH(A138,'Нормализованная таблица'!$B$1:$K$1)+1,,,"Нормализованная таблица")))</f>
        <v>#N/A</v>
      </c>
    </row>
    <row r="139" spans="1:6" hidden="1" x14ac:dyDescent="0.3">
      <c r="A139" t="str">
        <f ca="1">IF(INDIRECT(ADDRESS(Таблицы!$Z140-1,4,,,"Трёхпредметные наборы"))&gt;=Параметры!$A$2,Таблицы!U140,"")</f>
        <v/>
      </c>
      <c r="B139" t="str">
        <f ca="1">IF(INDIRECT(ADDRESS(Таблицы!$Z140-1,4,,,"Трёхпредметные наборы"))&gt;=Параметры!$A$2,Таблицы!V140,"")</f>
        <v/>
      </c>
      <c r="C139" t="str">
        <f ca="1">IF(INDIRECT(ADDRESS(Таблицы!$Z140-1,4,,,"Трёхпредметные наборы"))&gt;=Параметры!$A$2,Таблицы!W140,"")</f>
        <v/>
      </c>
      <c r="D139" t="str">
        <f ca="1">IF(INDIRECT(ADDRESS(Таблицы!$Z140-1,4,,,"Трёхпредметные наборы"))&gt;=Параметры!$A$2,Таблицы!X140,"")</f>
        <v/>
      </c>
      <c r="E139" t="str">
        <f ca="1">IF(INDIRECT(ADDRESS(MATCH(Таблицы!Y140,'Однопредметные наборы'!$A$2:$A$11)+1,2,,,"Однопредметные наборы"))&gt;=Параметры!$A$2,Таблицы!Y140,"")</f>
        <v>Терафлю</v>
      </c>
      <c r="F139" s="5" t="e">
        <f ca="1">SUMPRODUCT(INDIRECT(ADDRESS(2,MATCH(B139,'Нормализованная таблица'!$B$1:$K$1)+1,,,"Нормализованная таблица")):INDIRECT(ADDRESS(31,MATCH(B139,'Нормализованная таблица'!$B$1:$K$1)+1,,,"Нормализованная таблица")),INDIRECT(ADDRESS(2,MATCH(C139,'Нормализованная таблица'!$B$1:$K$1)+1,,,"Нормализованная таблица")):INDIRECT(ADDRESS(31,MATCH(C139,'Нормализованная таблица'!$B$1:$K$1)+1,,,"Нормализованная таблица")),INDIRECT(ADDRESS(2,MATCH(D139,'Нормализованная таблица'!$B$1:$K$1)+1,,,"Нормализованная таблица")):INDIRECT(ADDRESS(31,MATCH(D139,'Нормализованная таблица'!$B$1:$K$1)+1,,,"Нормализованная таблица")),INDIRECT(ADDRESS(2,MATCH(E139,'Нормализованная таблица'!$B$1:$K$1)+1,,,"Нормализованная таблица")):INDIRECT(ADDRESS(31,MATCH(E139,'Нормализованная таблица'!$B$1:$K$1)+1,,,"Нормализованная таблица")),INDIRECT(ADDRESS(2,MATCH(A139,'Нормализованная таблица'!$B$1:$K$1)+1,,,"Нормализованная таблица")):INDIRECT(ADDRESS(31,MATCH(A139,'Нормализованная таблица'!$B$1:$K$1)+1,,,"Нормализованная таблица")))</f>
        <v>#N/A</v>
      </c>
    </row>
    <row r="140" spans="1:6" hidden="1" x14ac:dyDescent="0.3">
      <c r="A140" t="e">
        <f ca="1">IF(INDIRECT(ADDRESS(Таблицы!$Z141-1,4,,,"Трёхпредметные наборы"))&gt;=Параметры!$A$2,Таблицы!U141,"")</f>
        <v>#N/A</v>
      </c>
      <c r="B140" t="e">
        <f ca="1">IF(INDIRECT(ADDRESS(Таблицы!$Z141-1,4,,,"Трёхпредметные наборы"))&gt;=Параметры!$A$2,Таблицы!V141,"")</f>
        <v>#N/A</v>
      </c>
      <c r="C140" t="e">
        <f ca="1">IF(INDIRECT(ADDRESS(Таблицы!$Z141-1,4,,,"Трёхпредметные наборы"))&gt;=Параметры!$A$2,Таблицы!W141,"")</f>
        <v>#N/A</v>
      </c>
      <c r="D140" t="e">
        <f ca="1">IF(INDIRECT(ADDRESS(Таблицы!$Z141-1,4,,,"Трёхпредметные наборы"))&gt;=Параметры!$A$2,Таблицы!X141,"")</f>
        <v>#N/A</v>
      </c>
      <c r="E140" t="str">
        <f ca="1">IF(INDIRECT(ADDRESS(MATCH(Таблицы!Y141,'Однопредметные наборы'!$A$2:$A$11)+1,2,,,"Однопредметные наборы"))&gt;=Параметры!$A$2,Таблицы!Y141,"")</f>
        <v/>
      </c>
      <c r="F140" s="5" t="e">
        <f ca="1">SUMPRODUCT(INDIRECT(ADDRESS(2,MATCH(B140,'Нормализованная таблица'!$B$1:$K$1)+1,,,"Нормализованная таблица")):INDIRECT(ADDRESS(31,MATCH(B140,'Нормализованная таблица'!$B$1:$K$1)+1,,,"Нормализованная таблица")),INDIRECT(ADDRESS(2,MATCH(C140,'Нормализованная таблица'!$B$1:$K$1)+1,,,"Нормализованная таблица")):INDIRECT(ADDRESS(31,MATCH(C140,'Нормализованная таблица'!$B$1:$K$1)+1,,,"Нормализованная таблица")),INDIRECT(ADDRESS(2,MATCH(D140,'Нормализованная таблица'!$B$1:$K$1)+1,,,"Нормализованная таблица")):INDIRECT(ADDRESS(31,MATCH(D140,'Нормализованная таблица'!$B$1:$K$1)+1,,,"Нормализованная таблица")),INDIRECT(ADDRESS(2,MATCH(E140,'Нормализованная таблица'!$B$1:$K$1)+1,,,"Нормализованная таблица")):INDIRECT(ADDRESS(31,MATCH(E140,'Нормализованная таблица'!$B$1:$K$1)+1,,,"Нормализованная таблица")),INDIRECT(ADDRESS(2,MATCH(A140,'Нормализованная таблица'!$B$1:$K$1)+1,,,"Нормализованная таблица")):INDIRECT(ADDRESS(31,MATCH(A140,'Нормализованная таблица'!$B$1:$K$1)+1,,,"Нормализованная таблица")))</f>
        <v>#N/A</v>
      </c>
    </row>
    <row r="141" spans="1:6" hidden="1" x14ac:dyDescent="0.3">
      <c r="A141" t="e">
        <f ca="1">IF(INDIRECT(ADDRESS(Таблицы!$Z142-1,4,,,"Трёхпредметные наборы"))&gt;=Параметры!$A$2,Таблицы!U142,"")</f>
        <v>#N/A</v>
      </c>
      <c r="B141" t="e">
        <f ca="1">IF(INDIRECT(ADDRESS(Таблицы!$Z142-1,4,,,"Трёхпредметные наборы"))&gt;=Параметры!$A$2,Таблицы!V142,"")</f>
        <v>#N/A</v>
      </c>
      <c r="C141" t="e">
        <f ca="1">IF(INDIRECT(ADDRESS(Таблицы!$Z142-1,4,,,"Трёхпредметные наборы"))&gt;=Параметры!$A$2,Таблицы!W142,"")</f>
        <v>#N/A</v>
      </c>
      <c r="D141" t="e">
        <f ca="1">IF(INDIRECT(ADDRESS(Таблицы!$Z142-1,4,,,"Трёхпредметные наборы"))&gt;=Параметры!$A$2,Таблицы!X142,"")</f>
        <v>#N/A</v>
      </c>
      <c r="E141" t="str">
        <f ca="1">IF(INDIRECT(ADDRESS(MATCH(Таблицы!Y142,'Однопредметные наборы'!$A$2:$A$11)+1,2,,,"Однопредметные наборы"))&gt;=Параметры!$A$2,Таблицы!Y142,"")</f>
        <v>Терафлю</v>
      </c>
      <c r="F141" s="5" t="e">
        <f ca="1">SUMPRODUCT(INDIRECT(ADDRESS(2,MATCH(B141,'Нормализованная таблица'!$B$1:$K$1)+1,,,"Нормализованная таблица")):INDIRECT(ADDRESS(31,MATCH(B141,'Нормализованная таблица'!$B$1:$K$1)+1,,,"Нормализованная таблица")),INDIRECT(ADDRESS(2,MATCH(C141,'Нормализованная таблица'!$B$1:$K$1)+1,,,"Нормализованная таблица")):INDIRECT(ADDRESS(31,MATCH(C141,'Нормализованная таблица'!$B$1:$K$1)+1,,,"Нормализованная таблица")),INDIRECT(ADDRESS(2,MATCH(D141,'Нормализованная таблица'!$B$1:$K$1)+1,,,"Нормализованная таблица")):INDIRECT(ADDRESS(31,MATCH(D141,'Нормализованная таблица'!$B$1:$K$1)+1,,,"Нормализованная таблица")),INDIRECT(ADDRESS(2,MATCH(E141,'Нормализованная таблица'!$B$1:$K$1)+1,,,"Нормализованная таблица")):INDIRECT(ADDRESS(31,MATCH(E141,'Нормализованная таблица'!$B$1:$K$1)+1,,,"Нормализованная таблица")),INDIRECT(ADDRESS(2,MATCH(A141,'Нормализованная таблица'!$B$1:$K$1)+1,,,"Нормализованная таблица")):INDIRECT(ADDRESS(31,MATCH(A141,'Нормализованная таблица'!$B$1:$K$1)+1,,,"Нормализованная таблица")))</f>
        <v>#N/A</v>
      </c>
    </row>
    <row r="142" spans="1:6" hidden="1" x14ac:dyDescent="0.3">
      <c r="A142" t="e">
        <f ca="1">IF(INDIRECT(ADDRESS(Таблицы!$Z143-1,4,,,"Трёхпредметные наборы"))&gt;=Параметры!$A$2,Таблицы!U143,"")</f>
        <v>#N/A</v>
      </c>
      <c r="B142" t="e">
        <f ca="1">IF(INDIRECT(ADDRESS(Таблицы!$Z143-1,4,,,"Трёхпредметные наборы"))&gt;=Параметры!$A$2,Таблицы!V143,"")</f>
        <v>#N/A</v>
      </c>
      <c r="C142" t="e">
        <f ca="1">IF(INDIRECT(ADDRESS(Таблицы!$Z143-1,4,,,"Трёхпредметные наборы"))&gt;=Параметры!$A$2,Таблицы!W143,"")</f>
        <v>#N/A</v>
      </c>
      <c r="D142" t="e">
        <f ca="1">IF(INDIRECT(ADDRESS(Таблицы!$Z143-1,4,,,"Трёхпредметные наборы"))&gt;=Параметры!$A$2,Таблицы!X143,"")</f>
        <v>#N/A</v>
      </c>
      <c r="E142" t="str">
        <f ca="1">IF(INDIRECT(ADDRESS(MATCH(Таблицы!Y143,'Однопредметные наборы'!$A$2:$A$11)+1,2,,,"Однопредметные наборы"))&gt;=Параметры!$A$2,Таблицы!Y143,"")</f>
        <v>Терафлю</v>
      </c>
      <c r="F142" s="5" t="e">
        <f ca="1">SUMPRODUCT(INDIRECT(ADDRESS(2,MATCH(B142,'Нормализованная таблица'!$B$1:$K$1)+1,,,"Нормализованная таблица")):INDIRECT(ADDRESS(31,MATCH(B142,'Нормализованная таблица'!$B$1:$K$1)+1,,,"Нормализованная таблица")),INDIRECT(ADDRESS(2,MATCH(C142,'Нормализованная таблица'!$B$1:$K$1)+1,,,"Нормализованная таблица")):INDIRECT(ADDRESS(31,MATCH(C142,'Нормализованная таблица'!$B$1:$K$1)+1,,,"Нормализованная таблица")),INDIRECT(ADDRESS(2,MATCH(D142,'Нормализованная таблица'!$B$1:$K$1)+1,,,"Нормализованная таблица")):INDIRECT(ADDRESS(31,MATCH(D142,'Нормализованная таблица'!$B$1:$K$1)+1,,,"Нормализованная таблица")),INDIRECT(ADDRESS(2,MATCH(E142,'Нормализованная таблица'!$B$1:$K$1)+1,,,"Нормализованная таблица")):INDIRECT(ADDRESS(31,MATCH(E142,'Нормализованная таблица'!$B$1:$K$1)+1,,,"Нормализованная таблица")),INDIRECT(ADDRESS(2,MATCH(A142,'Нормализованная таблица'!$B$1:$K$1)+1,,,"Нормализованная таблица")):INDIRECT(ADDRESS(31,MATCH(A142,'Нормализованная таблица'!$B$1:$K$1)+1,,,"Нормализованная таблица")))</f>
        <v>#N/A</v>
      </c>
    </row>
    <row r="143" spans="1:6" hidden="1" x14ac:dyDescent="0.3">
      <c r="A143" t="str">
        <f ca="1">IF(INDIRECT(ADDRESS(Таблицы!$Z144-1,4,,,"Трёхпредметные наборы"))&gt;=Параметры!$A$2,Таблицы!U144,"")</f>
        <v/>
      </c>
      <c r="B143" t="str">
        <f ca="1">IF(INDIRECT(ADDRESS(Таблицы!$Z144-1,4,,,"Трёхпредметные наборы"))&gt;=Параметры!$A$2,Таблицы!V144,"")</f>
        <v/>
      </c>
      <c r="C143" t="str">
        <f ca="1">IF(INDIRECT(ADDRESS(Таблицы!$Z144-1,4,,,"Трёхпредметные наборы"))&gt;=Параметры!$A$2,Таблицы!W144,"")</f>
        <v/>
      </c>
      <c r="D143" t="str">
        <f ca="1">IF(INDIRECT(ADDRESS(Таблицы!$Z144-1,4,,,"Трёхпредметные наборы"))&gt;=Параметры!$A$2,Таблицы!X144,"")</f>
        <v/>
      </c>
      <c r="E143" t="str">
        <f ca="1">IF(INDIRECT(ADDRESS(MATCH(Таблицы!Y144,'Однопредметные наборы'!$A$2:$A$11)+1,2,,,"Однопредметные наборы"))&gt;=Параметры!$A$2,Таблицы!Y144,"")</f>
        <v>Корвалол</v>
      </c>
      <c r="F143" s="5" t="e">
        <f ca="1">SUMPRODUCT(INDIRECT(ADDRESS(2,MATCH(B143,'Нормализованная таблица'!$B$1:$K$1)+1,,,"Нормализованная таблица")):INDIRECT(ADDRESS(31,MATCH(B143,'Нормализованная таблица'!$B$1:$K$1)+1,,,"Нормализованная таблица")),INDIRECT(ADDRESS(2,MATCH(C143,'Нормализованная таблица'!$B$1:$K$1)+1,,,"Нормализованная таблица")):INDIRECT(ADDRESS(31,MATCH(C143,'Нормализованная таблица'!$B$1:$K$1)+1,,,"Нормализованная таблица")),INDIRECT(ADDRESS(2,MATCH(D143,'Нормализованная таблица'!$B$1:$K$1)+1,,,"Нормализованная таблица")):INDIRECT(ADDRESS(31,MATCH(D143,'Нормализованная таблица'!$B$1:$K$1)+1,,,"Нормализованная таблица")),INDIRECT(ADDRESS(2,MATCH(E143,'Нормализованная таблица'!$B$1:$K$1)+1,,,"Нормализованная таблица")):INDIRECT(ADDRESS(31,MATCH(E143,'Нормализованная таблица'!$B$1:$K$1)+1,,,"Нормализованная таблица")),INDIRECT(ADDRESS(2,MATCH(A143,'Нормализованная таблица'!$B$1:$K$1)+1,,,"Нормализованная таблица")):INDIRECT(ADDRESS(31,MATCH(A143,'Нормализованная таблица'!$B$1:$K$1)+1,,,"Нормализованная таблица")))</f>
        <v>#N/A</v>
      </c>
    </row>
    <row r="144" spans="1:6" hidden="1" x14ac:dyDescent="0.3">
      <c r="A144" t="str">
        <f ca="1">IF(INDIRECT(ADDRESS(Таблицы!$Z145-1,4,,,"Трёхпредметные наборы"))&gt;=Параметры!$A$2,Таблицы!U145,"")</f>
        <v/>
      </c>
      <c r="B144" t="str">
        <f ca="1">IF(INDIRECT(ADDRESS(Таблицы!$Z145-1,4,,,"Трёхпредметные наборы"))&gt;=Параметры!$A$2,Таблицы!V145,"")</f>
        <v/>
      </c>
      <c r="C144" t="str">
        <f ca="1">IF(INDIRECT(ADDRESS(Таблицы!$Z145-1,4,,,"Трёхпредметные наборы"))&gt;=Параметры!$A$2,Таблицы!W145,"")</f>
        <v/>
      </c>
      <c r="D144" t="str">
        <f ca="1">IF(INDIRECT(ADDRESS(Таблицы!$Z145-1,4,,,"Трёхпредметные наборы"))&gt;=Параметры!$A$2,Таблицы!X145,"")</f>
        <v/>
      </c>
      <c r="E144" t="str">
        <f ca="1">IF(INDIRECT(ADDRESS(MATCH(Таблицы!Y145,'Однопредметные наборы'!$A$2:$A$11)+1,2,,,"Однопредметные наборы"))&gt;=Параметры!$A$2,Таблицы!Y145,"")</f>
        <v/>
      </c>
      <c r="F144" s="5" t="e">
        <f ca="1">SUMPRODUCT(INDIRECT(ADDRESS(2,MATCH(B144,'Нормализованная таблица'!$B$1:$K$1)+1,,,"Нормализованная таблица")):INDIRECT(ADDRESS(31,MATCH(B144,'Нормализованная таблица'!$B$1:$K$1)+1,,,"Нормализованная таблица")),INDIRECT(ADDRESS(2,MATCH(C144,'Нормализованная таблица'!$B$1:$K$1)+1,,,"Нормализованная таблица")):INDIRECT(ADDRESS(31,MATCH(C144,'Нормализованная таблица'!$B$1:$K$1)+1,,,"Нормализованная таблица")),INDIRECT(ADDRESS(2,MATCH(D144,'Нормализованная таблица'!$B$1:$K$1)+1,,,"Нормализованная таблица")):INDIRECT(ADDRESS(31,MATCH(D144,'Нормализованная таблица'!$B$1:$K$1)+1,,,"Нормализованная таблица")),INDIRECT(ADDRESS(2,MATCH(E144,'Нормализованная таблица'!$B$1:$K$1)+1,,,"Нормализованная таблица")):INDIRECT(ADDRESS(31,MATCH(E144,'Нормализованная таблица'!$B$1:$K$1)+1,,,"Нормализованная таблица")),INDIRECT(ADDRESS(2,MATCH(A144,'Нормализованная таблица'!$B$1:$K$1)+1,,,"Нормализованная таблица")):INDIRECT(ADDRESS(31,MATCH(A144,'Нормализованная таблица'!$B$1:$K$1)+1,,,"Нормализованная таблица")))</f>
        <v>#N/A</v>
      </c>
    </row>
    <row r="145" spans="1:6" hidden="1" x14ac:dyDescent="0.3">
      <c r="A145" t="str">
        <f ca="1">IF(INDIRECT(ADDRESS(Таблицы!$Z146-1,4,,,"Трёхпредметные наборы"))&gt;=Параметры!$A$2,Таблицы!U146,"")</f>
        <v/>
      </c>
      <c r="B145" t="str">
        <f ca="1">IF(INDIRECT(ADDRESS(Таблицы!$Z146-1,4,,,"Трёхпредметные наборы"))&gt;=Параметры!$A$2,Таблицы!V146,"")</f>
        <v/>
      </c>
      <c r="C145" t="str">
        <f ca="1">IF(INDIRECT(ADDRESS(Таблицы!$Z146-1,4,,,"Трёхпредметные наборы"))&gt;=Параметры!$A$2,Таблицы!W146,"")</f>
        <v/>
      </c>
      <c r="D145" t="str">
        <f ca="1">IF(INDIRECT(ADDRESS(Таблицы!$Z146-1,4,,,"Трёхпредметные наборы"))&gt;=Параметры!$A$2,Таблицы!X146,"")</f>
        <v/>
      </c>
      <c r="E145" t="str">
        <f ca="1">IF(INDIRECT(ADDRESS(MATCH(Таблицы!Y146,'Однопредметные наборы'!$A$2:$A$11)+1,2,,,"Однопредметные наборы"))&gt;=Параметры!$A$2,Таблицы!Y146,"")</f>
        <v/>
      </c>
      <c r="F145" s="5" t="e">
        <f ca="1">SUMPRODUCT(INDIRECT(ADDRESS(2,MATCH(B145,'Нормализованная таблица'!$B$1:$K$1)+1,,,"Нормализованная таблица")):INDIRECT(ADDRESS(31,MATCH(B145,'Нормализованная таблица'!$B$1:$K$1)+1,,,"Нормализованная таблица")),INDIRECT(ADDRESS(2,MATCH(C145,'Нормализованная таблица'!$B$1:$K$1)+1,,,"Нормализованная таблица")):INDIRECT(ADDRESS(31,MATCH(C145,'Нормализованная таблица'!$B$1:$K$1)+1,,,"Нормализованная таблица")),INDIRECT(ADDRESS(2,MATCH(D145,'Нормализованная таблица'!$B$1:$K$1)+1,,,"Нормализованная таблица")):INDIRECT(ADDRESS(31,MATCH(D145,'Нормализованная таблица'!$B$1:$K$1)+1,,,"Нормализованная таблица")),INDIRECT(ADDRESS(2,MATCH(E145,'Нормализованная таблица'!$B$1:$K$1)+1,,,"Нормализованная таблица")):INDIRECT(ADDRESS(31,MATCH(E145,'Нормализованная таблица'!$B$1:$K$1)+1,,,"Нормализованная таблица")),INDIRECT(ADDRESS(2,MATCH(A145,'Нормализованная таблица'!$B$1:$K$1)+1,,,"Нормализованная таблица")):INDIRECT(ADDRESS(31,MATCH(A145,'Нормализованная таблица'!$B$1:$K$1)+1,,,"Нормализованная таблица")))</f>
        <v>#N/A</v>
      </c>
    </row>
    <row r="146" spans="1:6" hidden="1" x14ac:dyDescent="0.3">
      <c r="A146" t="str">
        <f ca="1">IF(INDIRECT(ADDRESS(Таблицы!$Z147-1,4,,,"Трёхпредметные наборы"))&gt;=Параметры!$A$2,Таблицы!U147,"")</f>
        <v/>
      </c>
      <c r="B146" t="str">
        <f ca="1">IF(INDIRECT(ADDRESS(Таблицы!$Z147-1,4,,,"Трёхпредметные наборы"))&gt;=Параметры!$A$2,Таблицы!V147,"")</f>
        <v/>
      </c>
      <c r="C146" t="str">
        <f ca="1">IF(INDIRECT(ADDRESS(Таблицы!$Z147-1,4,,,"Трёхпредметные наборы"))&gt;=Параметры!$A$2,Таблицы!W147,"")</f>
        <v/>
      </c>
      <c r="D146" t="str">
        <f ca="1">IF(INDIRECT(ADDRESS(Таблицы!$Z147-1,4,,,"Трёхпредметные наборы"))&gt;=Параметры!$A$2,Таблицы!X147,"")</f>
        <v/>
      </c>
      <c r="E146" t="str">
        <f ca="1">IF(INDIRECT(ADDRESS(MATCH(Таблицы!Y147,'Однопредметные наборы'!$A$2:$A$11)+1,2,,,"Однопредметные наборы"))&gt;=Параметры!$A$2,Таблицы!Y147,"")</f>
        <v>Терафлю</v>
      </c>
      <c r="F146" s="5" t="e">
        <f ca="1">SUMPRODUCT(INDIRECT(ADDRESS(2,MATCH(B146,'Нормализованная таблица'!$B$1:$K$1)+1,,,"Нормализованная таблица")):INDIRECT(ADDRESS(31,MATCH(B146,'Нормализованная таблица'!$B$1:$K$1)+1,,,"Нормализованная таблица")),INDIRECT(ADDRESS(2,MATCH(C146,'Нормализованная таблица'!$B$1:$K$1)+1,,,"Нормализованная таблица")):INDIRECT(ADDRESS(31,MATCH(C146,'Нормализованная таблица'!$B$1:$K$1)+1,,,"Нормализованная таблица")),INDIRECT(ADDRESS(2,MATCH(D146,'Нормализованная таблица'!$B$1:$K$1)+1,,,"Нормализованная таблица")):INDIRECT(ADDRESS(31,MATCH(D146,'Нормализованная таблица'!$B$1:$K$1)+1,,,"Нормализованная таблица")),INDIRECT(ADDRESS(2,MATCH(E146,'Нормализованная таблица'!$B$1:$K$1)+1,,,"Нормализованная таблица")):INDIRECT(ADDRESS(31,MATCH(E146,'Нормализованная таблица'!$B$1:$K$1)+1,,,"Нормализованная таблица")),INDIRECT(ADDRESS(2,MATCH(A146,'Нормализованная таблица'!$B$1:$K$1)+1,,,"Нормализованная таблица")):INDIRECT(ADDRESS(31,MATCH(A146,'Нормализованная таблица'!$B$1:$K$1)+1,,,"Нормализованная таблица")))</f>
        <v>#N/A</v>
      </c>
    </row>
    <row r="147" spans="1:6" hidden="1" x14ac:dyDescent="0.3">
      <c r="A147" t="e">
        <f ca="1">IF(INDIRECT(ADDRESS(Таблицы!$Z148-1,4,,,"Трёхпредметные наборы"))&gt;=Параметры!$A$2,Таблицы!U148,"")</f>
        <v>#N/A</v>
      </c>
      <c r="B147" t="e">
        <f ca="1">IF(INDIRECT(ADDRESS(Таблицы!$Z148-1,4,,,"Трёхпредметные наборы"))&gt;=Параметры!$A$2,Таблицы!V148,"")</f>
        <v>#N/A</v>
      </c>
      <c r="C147" t="e">
        <f ca="1">IF(INDIRECT(ADDRESS(Таблицы!$Z148-1,4,,,"Трёхпредметные наборы"))&gt;=Параметры!$A$2,Таблицы!W148,"")</f>
        <v>#N/A</v>
      </c>
      <c r="D147" t="e">
        <f ca="1">IF(INDIRECT(ADDRESS(Таблицы!$Z148-1,4,,,"Трёхпредметные наборы"))&gt;=Параметры!$A$2,Таблицы!X148,"")</f>
        <v>#N/A</v>
      </c>
      <c r="E147" t="str">
        <f ca="1">IF(INDIRECT(ADDRESS(MATCH(Таблицы!Y148,'Однопредметные наборы'!$A$2:$A$11)+1,2,,,"Однопредметные наборы"))&gt;=Параметры!$A$2,Таблицы!Y148,"")</f>
        <v/>
      </c>
      <c r="F147" s="5" t="e">
        <f ca="1">SUMPRODUCT(INDIRECT(ADDRESS(2,MATCH(B147,'Нормализованная таблица'!$B$1:$K$1)+1,,,"Нормализованная таблица")):INDIRECT(ADDRESS(31,MATCH(B147,'Нормализованная таблица'!$B$1:$K$1)+1,,,"Нормализованная таблица")),INDIRECT(ADDRESS(2,MATCH(C147,'Нормализованная таблица'!$B$1:$K$1)+1,,,"Нормализованная таблица")):INDIRECT(ADDRESS(31,MATCH(C147,'Нормализованная таблица'!$B$1:$K$1)+1,,,"Нормализованная таблица")),INDIRECT(ADDRESS(2,MATCH(D147,'Нормализованная таблица'!$B$1:$K$1)+1,,,"Нормализованная таблица")):INDIRECT(ADDRESS(31,MATCH(D147,'Нормализованная таблица'!$B$1:$K$1)+1,,,"Нормализованная таблица")),INDIRECT(ADDRESS(2,MATCH(E147,'Нормализованная таблица'!$B$1:$K$1)+1,,,"Нормализованная таблица")):INDIRECT(ADDRESS(31,MATCH(E147,'Нормализованная таблица'!$B$1:$K$1)+1,,,"Нормализованная таблица")),INDIRECT(ADDRESS(2,MATCH(A147,'Нормализованная таблица'!$B$1:$K$1)+1,,,"Нормализованная таблица")):INDIRECT(ADDRESS(31,MATCH(A147,'Нормализованная таблица'!$B$1:$K$1)+1,,,"Нормализованная таблица")))</f>
        <v>#N/A</v>
      </c>
    </row>
    <row r="148" spans="1:6" hidden="1" x14ac:dyDescent="0.3">
      <c r="A148" t="e">
        <f ca="1">IF(INDIRECT(ADDRESS(Таблицы!$Z149-1,4,,,"Трёхпредметные наборы"))&gt;=Параметры!$A$2,Таблицы!U149,"")</f>
        <v>#N/A</v>
      </c>
      <c r="B148" t="e">
        <f ca="1">IF(INDIRECT(ADDRESS(Таблицы!$Z149-1,4,,,"Трёхпредметные наборы"))&gt;=Параметры!$A$2,Таблицы!V149,"")</f>
        <v>#N/A</v>
      </c>
      <c r="C148" t="e">
        <f ca="1">IF(INDIRECT(ADDRESS(Таблицы!$Z149-1,4,,,"Трёхпредметные наборы"))&gt;=Параметры!$A$2,Таблицы!W149,"")</f>
        <v>#N/A</v>
      </c>
      <c r="D148" t="e">
        <f ca="1">IF(INDIRECT(ADDRESS(Таблицы!$Z149-1,4,,,"Трёхпредметные наборы"))&gt;=Параметры!$A$2,Таблицы!X149,"")</f>
        <v>#N/A</v>
      </c>
      <c r="E148" t="str">
        <f ca="1">IF(INDIRECT(ADDRESS(MATCH(Таблицы!Y149,'Однопредметные наборы'!$A$2:$A$11)+1,2,,,"Однопредметные наборы"))&gt;=Параметры!$A$2,Таблицы!Y149,"")</f>
        <v/>
      </c>
      <c r="F148" s="5" t="e">
        <f ca="1">SUMPRODUCT(INDIRECT(ADDRESS(2,MATCH(B148,'Нормализованная таблица'!$B$1:$K$1)+1,,,"Нормализованная таблица")):INDIRECT(ADDRESS(31,MATCH(B148,'Нормализованная таблица'!$B$1:$K$1)+1,,,"Нормализованная таблица")),INDIRECT(ADDRESS(2,MATCH(C148,'Нормализованная таблица'!$B$1:$K$1)+1,,,"Нормализованная таблица")):INDIRECT(ADDRESS(31,MATCH(C148,'Нормализованная таблица'!$B$1:$K$1)+1,,,"Нормализованная таблица")),INDIRECT(ADDRESS(2,MATCH(D148,'Нормализованная таблица'!$B$1:$K$1)+1,,,"Нормализованная таблица")):INDIRECT(ADDRESS(31,MATCH(D148,'Нормализованная таблица'!$B$1:$K$1)+1,,,"Нормализованная таблица")),INDIRECT(ADDRESS(2,MATCH(E148,'Нормализованная таблица'!$B$1:$K$1)+1,,,"Нормализованная таблица")):INDIRECT(ADDRESS(31,MATCH(E148,'Нормализованная таблица'!$B$1:$K$1)+1,,,"Нормализованная таблица")),INDIRECT(ADDRESS(2,MATCH(A148,'Нормализованная таблица'!$B$1:$K$1)+1,,,"Нормализованная таблица")):INDIRECT(ADDRESS(31,MATCH(A148,'Нормализованная таблица'!$B$1:$K$1)+1,,,"Нормализованная таблица")))</f>
        <v>#N/A</v>
      </c>
    </row>
    <row r="149" spans="1:6" hidden="1" x14ac:dyDescent="0.3">
      <c r="A149" t="e">
        <f ca="1">IF(INDIRECT(ADDRESS(Таблицы!$Z150-1,4,,,"Трёхпредметные наборы"))&gt;=Параметры!$A$2,Таблицы!U150,"")</f>
        <v>#N/A</v>
      </c>
      <c r="B149" t="e">
        <f ca="1">IF(INDIRECT(ADDRESS(Таблицы!$Z150-1,4,,,"Трёхпредметные наборы"))&gt;=Параметры!$A$2,Таблицы!V150,"")</f>
        <v>#N/A</v>
      </c>
      <c r="C149" t="e">
        <f ca="1">IF(INDIRECT(ADDRESS(Таблицы!$Z150-1,4,,,"Трёхпредметные наборы"))&gt;=Параметры!$A$2,Таблицы!W150,"")</f>
        <v>#N/A</v>
      </c>
      <c r="D149" t="e">
        <f ca="1">IF(INDIRECT(ADDRESS(Таблицы!$Z150-1,4,,,"Трёхпредметные наборы"))&gt;=Параметры!$A$2,Таблицы!X150,"")</f>
        <v>#N/A</v>
      </c>
      <c r="E149" t="str">
        <f ca="1">IF(INDIRECT(ADDRESS(MATCH(Таблицы!Y150,'Однопредметные наборы'!$A$2:$A$11)+1,2,,,"Однопредметные наборы"))&gt;=Параметры!$A$2,Таблицы!Y150,"")</f>
        <v>Терафлю</v>
      </c>
      <c r="F149" s="5" t="e">
        <f ca="1">SUMPRODUCT(INDIRECT(ADDRESS(2,MATCH(B149,'Нормализованная таблица'!$B$1:$K$1)+1,,,"Нормализованная таблица")):INDIRECT(ADDRESS(31,MATCH(B149,'Нормализованная таблица'!$B$1:$K$1)+1,,,"Нормализованная таблица")),INDIRECT(ADDRESS(2,MATCH(C149,'Нормализованная таблица'!$B$1:$K$1)+1,,,"Нормализованная таблица")):INDIRECT(ADDRESS(31,MATCH(C149,'Нормализованная таблица'!$B$1:$K$1)+1,,,"Нормализованная таблица")),INDIRECT(ADDRESS(2,MATCH(D149,'Нормализованная таблица'!$B$1:$K$1)+1,,,"Нормализованная таблица")):INDIRECT(ADDRESS(31,MATCH(D149,'Нормализованная таблица'!$B$1:$K$1)+1,,,"Нормализованная таблица")),INDIRECT(ADDRESS(2,MATCH(E149,'Нормализованная таблица'!$B$1:$K$1)+1,,,"Нормализованная таблица")):INDIRECT(ADDRESS(31,MATCH(E149,'Нормализованная таблица'!$B$1:$K$1)+1,,,"Нормализованная таблица")),INDIRECT(ADDRESS(2,MATCH(A149,'Нормализованная таблица'!$B$1:$K$1)+1,,,"Нормализованная таблица")):INDIRECT(ADDRESS(31,MATCH(A149,'Нормализованная таблица'!$B$1:$K$1)+1,,,"Нормализованная таблица")))</f>
        <v>#N/A</v>
      </c>
    </row>
    <row r="150" spans="1:6" hidden="1" x14ac:dyDescent="0.3">
      <c r="A150" t="e">
        <f ca="1">IF(INDIRECT(ADDRESS(Таблицы!$Z151-1,4,,,"Трёхпредметные наборы"))&gt;=Параметры!$A$2,Таблицы!U151,"")</f>
        <v>#N/A</v>
      </c>
      <c r="B150" t="e">
        <f ca="1">IF(INDIRECT(ADDRESS(Таблицы!$Z151-1,4,,,"Трёхпредметные наборы"))&gt;=Параметры!$A$2,Таблицы!V151,"")</f>
        <v>#N/A</v>
      </c>
      <c r="C150" t="e">
        <f ca="1">IF(INDIRECT(ADDRESS(Таблицы!$Z151-1,4,,,"Трёхпредметные наборы"))&gt;=Параметры!$A$2,Таблицы!W151,"")</f>
        <v>#N/A</v>
      </c>
      <c r="D150" t="e">
        <f ca="1">IF(INDIRECT(ADDRESS(Таблицы!$Z151-1,4,,,"Трёхпредметные наборы"))&gt;=Параметры!$A$2,Таблицы!X151,"")</f>
        <v>#N/A</v>
      </c>
      <c r="E150" t="str">
        <f ca="1">IF(INDIRECT(ADDRESS(MATCH(Таблицы!Y151,'Однопредметные наборы'!$A$2:$A$11)+1,2,,,"Однопредметные наборы"))&gt;=Параметры!$A$2,Таблицы!Y151,"")</f>
        <v/>
      </c>
      <c r="F150" s="5" t="e">
        <f ca="1">SUMPRODUCT(INDIRECT(ADDRESS(2,MATCH(B150,'Нормализованная таблица'!$B$1:$K$1)+1,,,"Нормализованная таблица")):INDIRECT(ADDRESS(31,MATCH(B150,'Нормализованная таблица'!$B$1:$K$1)+1,,,"Нормализованная таблица")),INDIRECT(ADDRESS(2,MATCH(C150,'Нормализованная таблица'!$B$1:$K$1)+1,,,"Нормализованная таблица")):INDIRECT(ADDRESS(31,MATCH(C150,'Нормализованная таблица'!$B$1:$K$1)+1,,,"Нормализованная таблица")),INDIRECT(ADDRESS(2,MATCH(D150,'Нормализованная таблица'!$B$1:$K$1)+1,,,"Нормализованная таблица")):INDIRECT(ADDRESS(31,MATCH(D150,'Нормализованная таблица'!$B$1:$K$1)+1,,,"Нормализованная таблица")),INDIRECT(ADDRESS(2,MATCH(E150,'Нормализованная таблица'!$B$1:$K$1)+1,,,"Нормализованная таблица")):INDIRECT(ADDRESS(31,MATCH(E150,'Нормализованная таблица'!$B$1:$K$1)+1,,,"Нормализованная таблица")),INDIRECT(ADDRESS(2,MATCH(A150,'Нормализованная таблица'!$B$1:$K$1)+1,,,"Нормализованная таблица")):INDIRECT(ADDRESS(31,MATCH(A150,'Нормализованная таблица'!$B$1:$K$1)+1,,,"Нормализованная таблица")))</f>
        <v>#N/A</v>
      </c>
    </row>
    <row r="151" spans="1:6" hidden="1" x14ac:dyDescent="0.3">
      <c r="A151" t="e">
        <f ca="1">IF(INDIRECT(ADDRESS(Таблицы!$Z152-1,4,,,"Трёхпредметные наборы"))&gt;=Параметры!$A$2,Таблицы!U152,"")</f>
        <v>#N/A</v>
      </c>
      <c r="B151" t="e">
        <f ca="1">IF(INDIRECT(ADDRESS(Таблицы!$Z152-1,4,,,"Трёхпредметные наборы"))&gt;=Параметры!$A$2,Таблицы!V152,"")</f>
        <v>#N/A</v>
      </c>
      <c r="C151" t="e">
        <f ca="1">IF(INDIRECT(ADDRESS(Таблицы!$Z152-1,4,,,"Трёхпредметные наборы"))&gt;=Параметры!$A$2,Таблицы!W152,"")</f>
        <v>#N/A</v>
      </c>
      <c r="D151" t="e">
        <f ca="1">IF(INDIRECT(ADDRESS(Таблицы!$Z152-1,4,,,"Трёхпредметные наборы"))&gt;=Параметры!$A$2,Таблицы!X152,"")</f>
        <v>#N/A</v>
      </c>
      <c r="E151" t="str">
        <f ca="1">IF(INDIRECT(ADDRESS(MATCH(Таблицы!Y152,'Однопредметные наборы'!$A$2:$A$11)+1,2,,,"Однопредметные наборы"))&gt;=Параметры!$A$2,Таблицы!Y152,"")</f>
        <v>Терафлю</v>
      </c>
      <c r="F151" s="5" t="e">
        <f ca="1">SUMPRODUCT(INDIRECT(ADDRESS(2,MATCH(B151,'Нормализованная таблица'!$B$1:$K$1)+1,,,"Нормализованная таблица")):INDIRECT(ADDRESS(31,MATCH(B151,'Нормализованная таблица'!$B$1:$K$1)+1,,,"Нормализованная таблица")),INDIRECT(ADDRESS(2,MATCH(C151,'Нормализованная таблица'!$B$1:$K$1)+1,,,"Нормализованная таблица")):INDIRECT(ADDRESS(31,MATCH(C151,'Нормализованная таблица'!$B$1:$K$1)+1,,,"Нормализованная таблица")),INDIRECT(ADDRESS(2,MATCH(D151,'Нормализованная таблица'!$B$1:$K$1)+1,,,"Нормализованная таблица")):INDIRECT(ADDRESS(31,MATCH(D151,'Нормализованная таблица'!$B$1:$K$1)+1,,,"Нормализованная таблица")),INDIRECT(ADDRESS(2,MATCH(E151,'Нормализованная таблица'!$B$1:$K$1)+1,,,"Нормализованная таблица")):INDIRECT(ADDRESS(31,MATCH(E151,'Нормализованная таблица'!$B$1:$K$1)+1,,,"Нормализованная таблица")),INDIRECT(ADDRESS(2,MATCH(A151,'Нормализованная таблица'!$B$1:$K$1)+1,,,"Нормализованная таблица")):INDIRECT(ADDRESS(31,MATCH(A151,'Нормализованная таблица'!$B$1:$K$1)+1,,,"Нормализованная таблица")))</f>
        <v>#N/A</v>
      </c>
    </row>
    <row r="152" spans="1:6" hidden="1" x14ac:dyDescent="0.3">
      <c r="A152" t="str">
        <f ca="1">IF(INDIRECT(ADDRESS(Таблицы!$Z153-1,4,,,"Трёхпредметные наборы"))&gt;=Параметры!$A$2,Таблицы!U153,"")</f>
        <v/>
      </c>
      <c r="B152" t="str">
        <f ca="1">IF(INDIRECT(ADDRESS(Таблицы!$Z153-1,4,,,"Трёхпредметные наборы"))&gt;=Параметры!$A$2,Таблицы!V153,"")</f>
        <v/>
      </c>
      <c r="C152" t="str">
        <f ca="1">IF(INDIRECT(ADDRESS(Таблицы!$Z153-1,4,,,"Трёхпредметные наборы"))&gt;=Параметры!$A$2,Таблицы!W153,"")</f>
        <v/>
      </c>
      <c r="D152" t="str">
        <f ca="1">IF(INDIRECT(ADDRESS(Таблицы!$Z153-1,4,,,"Трёхпредметные наборы"))&gt;=Параметры!$A$2,Таблицы!X153,"")</f>
        <v/>
      </c>
      <c r="E152" t="str">
        <f ca="1">IF(INDIRECT(ADDRESS(MATCH(Таблицы!Y153,'Однопредметные наборы'!$A$2:$A$11)+1,2,,,"Однопредметные наборы"))&gt;=Параметры!$A$2,Таблицы!Y153,"")</f>
        <v>Терафлю</v>
      </c>
      <c r="F152" s="5" t="e">
        <f ca="1">SUMPRODUCT(INDIRECT(ADDRESS(2,MATCH(B152,'Нормализованная таблица'!$B$1:$K$1)+1,,,"Нормализованная таблица")):INDIRECT(ADDRESS(31,MATCH(B152,'Нормализованная таблица'!$B$1:$K$1)+1,,,"Нормализованная таблица")),INDIRECT(ADDRESS(2,MATCH(C152,'Нормализованная таблица'!$B$1:$K$1)+1,,,"Нормализованная таблица")):INDIRECT(ADDRESS(31,MATCH(C152,'Нормализованная таблица'!$B$1:$K$1)+1,,,"Нормализованная таблица")),INDIRECT(ADDRESS(2,MATCH(D152,'Нормализованная таблица'!$B$1:$K$1)+1,,,"Нормализованная таблица")):INDIRECT(ADDRESS(31,MATCH(D152,'Нормализованная таблица'!$B$1:$K$1)+1,,,"Нормализованная таблица")),INDIRECT(ADDRESS(2,MATCH(E152,'Нормализованная таблица'!$B$1:$K$1)+1,,,"Нормализованная таблица")):INDIRECT(ADDRESS(31,MATCH(E152,'Нормализованная таблица'!$B$1:$K$1)+1,,,"Нормализованная таблица")),INDIRECT(ADDRESS(2,MATCH(A152,'Нормализованная таблица'!$B$1:$K$1)+1,,,"Нормализованная таблица")):INDIRECT(ADDRESS(31,MATCH(A152,'Нормализованная таблица'!$B$1:$K$1)+1,,,"Нормализованная таблица")))</f>
        <v>#N/A</v>
      </c>
    </row>
    <row r="153" spans="1:6" hidden="1" x14ac:dyDescent="0.3">
      <c r="A153" t="e">
        <f ca="1">IF(INDIRECT(ADDRESS(Таблицы!$Z154-1,4,,,"Трёхпредметные наборы"))&gt;=Параметры!$A$2,Таблицы!U154,"")</f>
        <v>#N/A</v>
      </c>
      <c r="B153" t="e">
        <f ca="1">IF(INDIRECT(ADDRESS(Таблицы!$Z154-1,4,,,"Трёхпредметные наборы"))&gt;=Параметры!$A$2,Таблицы!V154,"")</f>
        <v>#N/A</v>
      </c>
      <c r="C153" t="e">
        <f ca="1">IF(INDIRECT(ADDRESS(Таблицы!$Z154-1,4,,,"Трёхпредметные наборы"))&gt;=Параметры!$A$2,Таблицы!W154,"")</f>
        <v>#N/A</v>
      </c>
      <c r="D153" t="e">
        <f ca="1">IF(INDIRECT(ADDRESS(Таблицы!$Z154-1,4,,,"Трёхпредметные наборы"))&gt;=Параметры!$A$2,Таблицы!X154,"")</f>
        <v>#N/A</v>
      </c>
      <c r="E153" t="str">
        <f ca="1">IF(INDIRECT(ADDRESS(MATCH(Таблицы!Y154,'Однопредметные наборы'!$A$2:$A$11)+1,2,,,"Однопредметные наборы"))&gt;=Параметры!$A$2,Таблицы!Y154,"")</f>
        <v/>
      </c>
      <c r="F153" s="5" t="e">
        <f ca="1">SUMPRODUCT(INDIRECT(ADDRESS(2,MATCH(B153,'Нормализованная таблица'!$B$1:$K$1)+1,,,"Нормализованная таблица")):INDIRECT(ADDRESS(31,MATCH(B153,'Нормализованная таблица'!$B$1:$K$1)+1,,,"Нормализованная таблица")),INDIRECT(ADDRESS(2,MATCH(C153,'Нормализованная таблица'!$B$1:$K$1)+1,,,"Нормализованная таблица")):INDIRECT(ADDRESS(31,MATCH(C153,'Нормализованная таблица'!$B$1:$K$1)+1,,,"Нормализованная таблица")),INDIRECT(ADDRESS(2,MATCH(D153,'Нормализованная таблица'!$B$1:$K$1)+1,,,"Нормализованная таблица")):INDIRECT(ADDRESS(31,MATCH(D153,'Нормализованная таблица'!$B$1:$K$1)+1,,,"Нормализованная таблица")),INDIRECT(ADDRESS(2,MATCH(E153,'Нормализованная таблица'!$B$1:$K$1)+1,,,"Нормализованная таблица")):INDIRECT(ADDRESS(31,MATCH(E153,'Нормализованная таблица'!$B$1:$K$1)+1,,,"Нормализованная таблица")),INDIRECT(ADDRESS(2,MATCH(A153,'Нормализованная таблица'!$B$1:$K$1)+1,,,"Нормализованная таблица")):INDIRECT(ADDRESS(31,MATCH(A153,'Нормализованная таблица'!$B$1:$K$1)+1,,,"Нормализованная таблица")))</f>
        <v>#N/A</v>
      </c>
    </row>
    <row r="154" spans="1:6" hidden="1" x14ac:dyDescent="0.3">
      <c r="A154" t="e">
        <f ca="1">IF(INDIRECT(ADDRESS(Таблицы!$Z155-1,4,,,"Трёхпредметные наборы"))&gt;=Параметры!$A$2,Таблицы!U155,"")</f>
        <v>#N/A</v>
      </c>
      <c r="B154" t="e">
        <f ca="1">IF(INDIRECT(ADDRESS(Таблицы!$Z155-1,4,,,"Трёхпредметные наборы"))&gt;=Параметры!$A$2,Таблицы!V155,"")</f>
        <v>#N/A</v>
      </c>
      <c r="C154" t="e">
        <f ca="1">IF(INDIRECT(ADDRESS(Таблицы!$Z155-1,4,,,"Трёхпредметные наборы"))&gt;=Параметры!$A$2,Таблицы!W155,"")</f>
        <v>#N/A</v>
      </c>
      <c r="D154" t="e">
        <f ca="1">IF(INDIRECT(ADDRESS(Таблицы!$Z155-1,4,,,"Трёхпредметные наборы"))&gt;=Параметры!$A$2,Таблицы!X155,"")</f>
        <v>#N/A</v>
      </c>
      <c r="E154" t="str">
        <f ca="1">IF(INDIRECT(ADDRESS(MATCH(Таблицы!Y155,'Однопредметные наборы'!$A$2:$A$11)+1,2,,,"Однопредметные наборы"))&gt;=Параметры!$A$2,Таблицы!Y155,"")</f>
        <v/>
      </c>
      <c r="F154" s="5" t="e">
        <f ca="1">SUMPRODUCT(INDIRECT(ADDRESS(2,MATCH(B154,'Нормализованная таблица'!$B$1:$K$1)+1,,,"Нормализованная таблица")):INDIRECT(ADDRESS(31,MATCH(B154,'Нормализованная таблица'!$B$1:$K$1)+1,,,"Нормализованная таблица")),INDIRECT(ADDRESS(2,MATCH(C154,'Нормализованная таблица'!$B$1:$K$1)+1,,,"Нормализованная таблица")):INDIRECT(ADDRESS(31,MATCH(C154,'Нормализованная таблица'!$B$1:$K$1)+1,,,"Нормализованная таблица")),INDIRECT(ADDRESS(2,MATCH(D154,'Нормализованная таблица'!$B$1:$K$1)+1,,,"Нормализованная таблица")):INDIRECT(ADDRESS(31,MATCH(D154,'Нормализованная таблица'!$B$1:$K$1)+1,,,"Нормализованная таблица")),INDIRECT(ADDRESS(2,MATCH(E154,'Нормализованная таблица'!$B$1:$K$1)+1,,,"Нормализованная таблица")):INDIRECT(ADDRESS(31,MATCH(E154,'Нормализованная таблица'!$B$1:$K$1)+1,,,"Нормализованная таблица")),INDIRECT(ADDRESS(2,MATCH(A154,'Нормализованная таблица'!$B$1:$K$1)+1,,,"Нормализованная таблица")):INDIRECT(ADDRESS(31,MATCH(A154,'Нормализованная таблица'!$B$1:$K$1)+1,,,"Нормализованная таблица")))</f>
        <v>#N/A</v>
      </c>
    </row>
    <row r="155" spans="1:6" hidden="1" x14ac:dyDescent="0.3">
      <c r="A155" t="e">
        <f ca="1">IF(INDIRECT(ADDRESS(Таблицы!$Z156-1,4,,,"Трёхпредметные наборы"))&gt;=Параметры!$A$2,Таблицы!U156,"")</f>
        <v>#N/A</v>
      </c>
      <c r="B155" t="e">
        <f ca="1">IF(INDIRECT(ADDRESS(Таблицы!$Z156-1,4,,,"Трёхпредметные наборы"))&gt;=Параметры!$A$2,Таблицы!V156,"")</f>
        <v>#N/A</v>
      </c>
      <c r="C155" t="e">
        <f ca="1">IF(INDIRECT(ADDRESS(Таблицы!$Z156-1,4,,,"Трёхпредметные наборы"))&gt;=Параметры!$A$2,Таблицы!W156,"")</f>
        <v>#N/A</v>
      </c>
      <c r="D155" t="e">
        <f ca="1">IF(INDIRECT(ADDRESS(Таблицы!$Z156-1,4,,,"Трёхпредметные наборы"))&gt;=Параметры!$A$2,Таблицы!X156,"")</f>
        <v>#N/A</v>
      </c>
      <c r="E155" t="str">
        <f ca="1">IF(INDIRECT(ADDRESS(MATCH(Таблицы!Y156,'Однопредметные наборы'!$A$2:$A$11)+1,2,,,"Однопредметные наборы"))&gt;=Параметры!$A$2,Таблицы!Y156,"")</f>
        <v>Терафлю</v>
      </c>
      <c r="F155" s="5" t="e">
        <f ca="1">SUMPRODUCT(INDIRECT(ADDRESS(2,MATCH(B155,'Нормализованная таблица'!$B$1:$K$1)+1,,,"Нормализованная таблица")):INDIRECT(ADDRESS(31,MATCH(B155,'Нормализованная таблица'!$B$1:$K$1)+1,,,"Нормализованная таблица")),INDIRECT(ADDRESS(2,MATCH(C155,'Нормализованная таблица'!$B$1:$K$1)+1,,,"Нормализованная таблица")):INDIRECT(ADDRESS(31,MATCH(C155,'Нормализованная таблица'!$B$1:$K$1)+1,,,"Нормализованная таблица")),INDIRECT(ADDRESS(2,MATCH(D155,'Нормализованная таблица'!$B$1:$K$1)+1,,,"Нормализованная таблица")):INDIRECT(ADDRESS(31,MATCH(D155,'Нормализованная таблица'!$B$1:$K$1)+1,,,"Нормализованная таблица")),INDIRECT(ADDRESS(2,MATCH(E155,'Нормализованная таблица'!$B$1:$K$1)+1,,,"Нормализованная таблица")):INDIRECT(ADDRESS(31,MATCH(E155,'Нормализованная таблица'!$B$1:$K$1)+1,,,"Нормализованная таблица")),INDIRECT(ADDRESS(2,MATCH(A155,'Нормализованная таблица'!$B$1:$K$1)+1,,,"Нормализованная таблица")):INDIRECT(ADDRESS(31,MATCH(A155,'Нормализованная таблица'!$B$1:$K$1)+1,,,"Нормализованная таблица")))</f>
        <v>#N/A</v>
      </c>
    </row>
    <row r="156" spans="1:6" hidden="1" x14ac:dyDescent="0.3">
      <c r="A156" t="str">
        <f ca="1">IF(INDIRECT(ADDRESS(Таблицы!$Z157-1,4,,,"Трёхпредметные наборы"))&gt;=Параметры!$A$2,Таблицы!U157,"")</f>
        <v/>
      </c>
      <c r="B156" t="str">
        <f ca="1">IF(INDIRECT(ADDRESS(Таблицы!$Z157-1,4,,,"Трёхпредметные наборы"))&gt;=Параметры!$A$2,Таблицы!V157,"")</f>
        <v/>
      </c>
      <c r="C156" t="str">
        <f ca="1">IF(INDIRECT(ADDRESS(Таблицы!$Z157-1,4,,,"Трёхпредметные наборы"))&gt;=Параметры!$A$2,Таблицы!W157,"")</f>
        <v/>
      </c>
      <c r="D156" t="str">
        <f ca="1">IF(INDIRECT(ADDRESS(Таблицы!$Z157-1,4,,,"Трёхпредметные наборы"))&gt;=Параметры!$A$2,Таблицы!X157,"")</f>
        <v/>
      </c>
      <c r="E156" t="str">
        <f ca="1">IF(INDIRECT(ADDRESS(MATCH(Таблицы!Y157,'Однопредметные наборы'!$A$2:$A$11)+1,2,,,"Однопредметные наборы"))&gt;=Параметры!$A$2,Таблицы!Y157,"")</f>
        <v/>
      </c>
      <c r="F156" s="5" t="e">
        <f ca="1">SUMPRODUCT(INDIRECT(ADDRESS(2,MATCH(B156,'Нормализованная таблица'!$B$1:$K$1)+1,,,"Нормализованная таблица")):INDIRECT(ADDRESS(31,MATCH(B156,'Нормализованная таблица'!$B$1:$K$1)+1,,,"Нормализованная таблица")),INDIRECT(ADDRESS(2,MATCH(C156,'Нормализованная таблица'!$B$1:$K$1)+1,,,"Нормализованная таблица")):INDIRECT(ADDRESS(31,MATCH(C156,'Нормализованная таблица'!$B$1:$K$1)+1,,,"Нормализованная таблица")),INDIRECT(ADDRESS(2,MATCH(D156,'Нормализованная таблица'!$B$1:$K$1)+1,,,"Нормализованная таблица")):INDIRECT(ADDRESS(31,MATCH(D156,'Нормализованная таблица'!$B$1:$K$1)+1,,,"Нормализованная таблица")),INDIRECT(ADDRESS(2,MATCH(E156,'Нормализованная таблица'!$B$1:$K$1)+1,,,"Нормализованная таблица")):INDIRECT(ADDRESS(31,MATCH(E156,'Нормализованная таблица'!$B$1:$K$1)+1,,,"Нормализованная таблица")),INDIRECT(ADDRESS(2,MATCH(A156,'Нормализованная таблица'!$B$1:$K$1)+1,,,"Нормализованная таблица")):INDIRECT(ADDRESS(31,MATCH(A156,'Нормализованная таблица'!$B$1:$K$1)+1,,,"Нормализованная таблица")))</f>
        <v>#N/A</v>
      </c>
    </row>
    <row r="157" spans="1:6" hidden="1" x14ac:dyDescent="0.3">
      <c r="A157" t="str">
        <f ca="1">IF(INDIRECT(ADDRESS(Таблицы!$Z158-1,4,,,"Трёхпредметные наборы"))&gt;=Параметры!$A$2,Таблицы!U158,"")</f>
        <v/>
      </c>
      <c r="B157" t="str">
        <f ca="1">IF(INDIRECT(ADDRESS(Таблицы!$Z158-1,4,,,"Трёхпредметные наборы"))&gt;=Параметры!$A$2,Таблицы!V158,"")</f>
        <v/>
      </c>
      <c r="C157" t="str">
        <f ca="1">IF(INDIRECT(ADDRESS(Таблицы!$Z158-1,4,,,"Трёхпредметные наборы"))&gt;=Параметры!$A$2,Таблицы!W158,"")</f>
        <v/>
      </c>
      <c r="D157" t="str">
        <f ca="1">IF(INDIRECT(ADDRESS(Таблицы!$Z158-1,4,,,"Трёхпредметные наборы"))&gt;=Параметры!$A$2,Таблицы!X158,"")</f>
        <v/>
      </c>
      <c r="E157" t="str">
        <f ca="1">IF(INDIRECT(ADDRESS(MATCH(Таблицы!Y158,'Однопредметные наборы'!$A$2:$A$11)+1,2,,,"Однопредметные наборы"))&gt;=Параметры!$A$2,Таблицы!Y158,"")</f>
        <v>Терафлю</v>
      </c>
      <c r="F157" s="5" t="e">
        <f ca="1">SUMPRODUCT(INDIRECT(ADDRESS(2,MATCH(B157,'Нормализованная таблица'!$B$1:$K$1)+1,,,"Нормализованная таблица")):INDIRECT(ADDRESS(31,MATCH(B157,'Нормализованная таблица'!$B$1:$K$1)+1,,,"Нормализованная таблица")),INDIRECT(ADDRESS(2,MATCH(C157,'Нормализованная таблица'!$B$1:$K$1)+1,,,"Нормализованная таблица")):INDIRECT(ADDRESS(31,MATCH(C157,'Нормализованная таблица'!$B$1:$K$1)+1,,,"Нормализованная таблица")),INDIRECT(ADDRESS(2,MATCH(D157,'Нормализованная таблица'!$B$1:$K$1)+1,,,"Нормализованная таблица")):INDIRECT(ADDRESS(31,MATCH(D157,'Нормализованная таблица'!$B$1:$K$1)+1,,,"Нормализованная таблица")),INDIRECT(ADDRESS(2,MATCH(E157,'Нормализованная таблица'!$B$1:$K$1)+1,,,"Нормализованная таблица")):INDIRECT(ADDRESS(31,MATCH(E157,'Нормализованная таблица'!$B$1:$K$1)+1,,,"Нормализованная таблица")),INDIRECT(ADDRESS(2,MATCH(A157,'Нормализованная таблица'!$B$1:$K$1)+1,,,"Нормализованная таблица")):INDIRECT(ADDRESS(31,MATCH(A157,'Нормализованная таблица'!$B$1:$K$1)+1,,,"Нормализованная таблица")))</f>
        <v>#N/A</v>
      </c>
    </row>
    <row r="158" spans="1:6" hidden="1" x14ac:dyDescent="0.3">
      <c r="A158" t="e">
        <f ca="1">IF(INDIRECT(ADDRESS(Таблицы!$Z159-1,4,,,"Трёхпредметные наборы"))&gt;=Параметры!$A$2,Таблицы!U159,"")</f>
        <v>#N/A</v>
      </c>
      <c r="B158" t="e">
        <f ca="1">IF(INDIRECT(ADDRESS(Таблицы!$Z159-1,4,,,"Трёхпредметные наборы"))&gt;=Параметры!$A$2,Таблицы!V159,"")</f>
        <v>#N/A</v>
      </c>
      <c r="C158" t="e">
        <f ca="1">IF(INDIRECT(ADDRESS(Таблицы!$Z159-1,4,,,"Трёхпредметные наборы"))&gt;=Параметры!$A$2,Таблицы!W159,"")</f>
        <v>#N/A</v>
      </c>
      <c r="D158" t="e">
        <f ca="1">IF(INDIRECT(ADDRESS(Таблицы!$Z159-1,4,,,"Трёхпредметные наборы"))&gt;=Параметры!$A$2,Таблицы!X159,"")</f>
        <v>#N/A</v>
      </c>
      <c r="E158" t="str">
        <f ca="1">IF(INDIRECT(ADDRESS(MATCH(Таблицы!Y159,'Однопредметные наборы'!$A$2:$A$11)+1,2,,,"Однопредметные наборы"))&gt;=Параметры!$A$2,Таблицы!Y159,"")</f>
        <v>Терафлю</v>
      </c>
      <c r="F158" s="5" t="e">
        <f ca="1">SUMPRODUCT(INDIRECT(ADDRESS(2,MATCH(B158,'Нормализованная таблица'!$B$1:$K$1)+1,,,"Нормализованная таблица")):INDIRECT(ADDRESS(31,MATCH(B158,'Нормализованная таблица'!$B$1:$K$1)+1,,,"Нормализованная таблица")),INDIRECT(ADDRESS(2,MATCH(C158,'Нормализованная таблица'!$B$1:$K$1)+1,,,"Нормализованная таблица")):INDIRECT(ADDRESS(31,MATCH(C158,'Нормализованная таблица'!$B$1:$K$1)+1,,,"Нормализованная таблица")),INDIRECT(ADDRESS(2,MATCH(D158,'Нормализованная таблица'!$B$1:$K$1)+1,,,"Нормализованная таблица")):INDIRECT(ADDRESS(31,MATCH(D158,'Нормализованная таблица'!$B$1:$K$1)+1,,,"Нормализованная таблица")),INDIRECT(ADDRESS(2,MATCH(E158,'Нормализованная таблица'!$B$1:$K$1)+1,,,"Нормализованная таблица")):INDIRECT(ADDRESS(31,MATCH(E158,'Нормализованная таблица'!$B$1:$K$1)+1,,,"Нормализованная таблица")),INDIRECT(ADDRESS(2,MATCH(A158,'Нормализованная таблица'!$B$1:$K$1)+1,,,"Нормализованная таблица")):INDIRECT(ADDRESS(31,MATCH(A158,'Нормализованная таблица'!$B$1:$K$1)+1,,,"Нормализованная таблица")))</f>
        <v>#N/A</v>
      </c>
    </row>
    <row r="159" spans="1:6" hidden="1" x14ac:dyDescent="0.3">
      <c r="A159" t="e">
        <f ca="1">IF(INDIRECT(ADDRESS(Таблицы!$Z160-1,4,,,"Трёхпредметные наборы"))&gt;=Параметры!$A$2,Таблицы!U160,"")</f>
        <v>#N/A</v>
      </c>
      <c r="B159" t="e">
        <f ca="1">IF(INDIRECT(ADDRESS(Таблицы!$Z160-1,4,,,"Трёхпредметные наборы"))&gt;=Параметры!$A$2,Таблицы!V160,"")</f>
        <v>#N/A</v>
      </c>
      <c r="C159" t="e">
        <f ca="1">IF(INDIRECT(ADDRESS(Таблицы!$Z160-1,4,,,"Трёхпредметные наборы"))&gt;=Параметры!$A$2,Таблицы!W160,"")</f>
        <v>#N/A</v>
      </c>
      <c r="D159" t="e">
        <f ca="1">IF(INDIRECT(ADDRESS(Таблицы!$Z160-1,4,,,"Трёхпредметные наборы"))&gt;=Параметры!$A$2,Таблицы!X160,"")</f>
        <v>#N/A</v>
      </c>
      <c r="E159" t="str">
        <f ca="1">IF(INDIRECT(ADDRESS(MATCH(Таблицы!Y160,'Однопредметные наборы'!$A$2:$A$11)+1,2,,,"Однопредметные наборы"))&gt;=Параметры!$A$2,Таблицы!Y160,"")</f>
        <v/>
      </c>
      <c r="F159" s="5" t="e">
        <f ca="1">SUMPRODUCT(INDIRECT(ADDRESS(2,MATCH(B159,'Нормализованная таблица'!$B$1:$K$1)+1,,,"Нормализованная таблица")):INDIRECT(ADDRESS(31,MATCH(B159,'Нормализованная таблица'!$B$1:$K$1)+1,,,"Нормализованная таблица")),INDIRECT(ADDRESS(2,MATCH(C159,'Нормализованная таблица'!$B$1:$K$1)+1,,,"Нормализованная таблица")):INDIRECT(ADDRESS(31,MATCH(C159,'Нормализованная таблица'!$B$1:$K$1)+1,,,"Нормализованная таблица")),INDIRECT(ADDRESS(2,MATCH(D159,'Нормализованная таблица'!$B$1:$K$1)+1,,,"Нормализованная таблица")):INDIRECT(ADDRESS(31,MATCH(D159,'Нормализованная таблица'!$B$1:$K$1)+1,,,"Нормализованная таблица")),INDIRECT(ADDRESS(2,MATCH(E159,'Нормализованная таблица'!$B$1:$K$1)+1,,,"Нормализованная таблица")):INDIRECT(ADDRESS(31,MATCH(E159,'Нормализованная таблица'!$B$1:$K$1)+1,,,"Нормализованная таблица")),INDIRECT(ADDRESS(2,MATCH(A159,'Нормализованная таблица'!$B$1:$K$1)+1,,,"Нормализованная таблица")):INDIRECT(ADDRESS(31,MATCH(A159,'Нормализованная таблица'!$B$1:$K$1)+1,,,"Нормализованная таблица")))</f>
        <v>#N/A</v>
      </c>
    </row>
    <row r="160" spans="1:6" hidden="1" x14ac:dyDescent="0.3">
      <c r="A160" t="e">
        <f ca="1">IF(INDIRECT(ADDRESS(Таблицы!$Z161-1,4,,,"Трёхпредметные наборы"))&gt;=Параметры!$A$2,Таблицы!U161,"")</f>
        <v>#N/A</v>
      </c>
      <c r="B160" t="e">
        <f ca="1">IF(INDIRECT(ADDRESS(Таблицы!$Z161-1,4,,,"Трёхпредметные наборы"))&gt;=Параметры!$A$2,Таблицы!V161,"")</f>
        <v>#N/A</v>
      </c>
      <c r="C160" t="e">
        <f ca="1">IF(INDIRECT(ADDRESS(Таблицы!$Z161-1,4,,,"Трёхпредметные наборы"))&gt;=Параметры!$A$2,Таблицы!W161,"")</f>
        <v>#N/A</v>
      </c>
      <c r="D160" t="e">
        <f ca="1">IF(INDIRECT(ADDRESS(Таблицы!$Z161-1,4,,,"Трёхпредметные наборы"))&gt;=Параметры!$A$2,Таблицы!X161,"")</f>
        <v>#N/A</v>
      </c>
      <c r="E160" t="str">
        <f ca="1">IF(INDIRECT(ADDRESS(MATCH(Таблицы!Y161,'Однопредметные наборы'!$A$2:$A$11)+1,2,,,"Однопредметные наборы"))&gt;=Параметры!$A$2,Таблицы!Y161,"")</f>
        <v>Терафлю</v>
      </c>
      <c r="F160" s="5" t="e">
        <f ca="1">SUMPRODUCT(INDIRECT(ADDRESS(2,MATCH(B160,'Нормализованная таблица'!$B$1:$K$1)+1,,,"Нормализованная таблица")):INDIRECT(ADDRESS(31,MATCH(B160,'Нормализованная таблица'!$B$1:$K$1)+1,,,"Нормализованная таблица")),INDIRECT(ADDRESS(2,MATCH(C160,'Нормализованная таблица'!$B$1:$K$1)+1,,,"Нормализованная таблица")):INDIRECT(ADDRESS(31,MATCH(C160,'Нормализованная таблица'!$B$1:$K$1)+1,,,"Нормализованная таблица")),INDIRECT(ADDRESS(2,MATCH(D160,'Нормализованная таблица'!$B$1:$K$1)+1,,,"Нормализованная таблица")):INDIRECT(ADDRESS(31,MATCH(D160,'Нормализованная таблица'!$B$1:$K$1)+1,,,"Нормализованная таблица")),INDIRECT(ADDRESS(2,MATCH(E160,'Нормализованная таблица'!$B$1:$K$1)+1,,,"Нормализованная таблица")):INDIRECT(ADDRESS(31,MATCH(E160,'Нормализованная таблица'!$B$1:$K$1)+1,,,"Нормализованная таблица")),INDIRECT(ADDRESS(2,MATCH(A160,'Нормализованная таблица'!$B$1:$K$1)+1,,,"Нормализованная таблица")):INDIRECT(ADDRESS(31,MATCH(A160,'Нормализованная таблица'!$B$1:$K$1)+1,,,"Нормализованная таблица")))</f>
        <v>#N/A</v>
      </c>
    </row>
    <row r="161" spans="1:6" hidden="1" x14ac:dyDescent="0.3">
      <c r="A161" t="str">
        <f ca="1">IF(INDIRECT(ADDRESS(Таблицы!$Z162-1,4,,,"Трёхпредметные наборы"))&gt;=Параметры!$A$2,Таблицы!U162,"")</f>
        <v/>
      </c>
      <c r="B161" t="str">
        <f ca="1">IF(INDIRECT(ADDRESS(Таблицы!$Z162-1,4,,,"Трёхпредметные наборы"))&gt;=Параметры!$A$2,Таблицы!V162,"")</f>
        <v/>
      </c>
      <c r="C161" t="str">
        <f ca="1">IF(INDIRECT(ADDRESS(Таблицы!$Z162-1,4,,,"Трёхпредметные наборы"))&gt;=Параметры!$A$2,Таблицы!W162,"")</f>
        <v/>
      </c>
      <c r="D161" t="str">
        <f ca="1">IF(INDIRECT(ADDRESS(Таблицы!$Z162-1,4,,,"Трёхпредметные наборы"))&gt;=Параметры!$A$2,Таблицы!X162,"")</f>
        <v/>
      </c>
      <c r="E161" t="str">
        <f ca="1">IF(INDIRECT(ADDRESS(MATCH(Таблицы!Y162,'Однопредметные наборы'!$A$2:$A$11)+1,2,,,"Однопредметные наборы"))&gt;=Параметры!$A$2,Таблицы!Y162,"")</f>
        <v>Терафлю</v>
      </c>
      <c r="F161" s="5" t="e">
        <f ca="1">SUMPRODUCT(INDIRECT(ADDRESS(2,MATCH(B161,'Нормализованная таблица'!$B$1:$K$1)+1,,,"Нормализованная таблица")):INDIRECT(ADDRESS(31,MATCH(B161,'Нормализованная таблица'!$B$1:$K$1)+1,,,"Нормализованная таблица")),INDIRECT(ADDRESS(2,MATCH(C161,'Нормализованная таблица'!$B$1:$K$1)+1,,,"Нормализованная таблица")):INDIRECT(ADDRESS(31,MATCH(C161,'Нормализованная таблица'!$B$1:$K$1)+1,,,"Нормализованная таблица")),INDIRECT(ADDRESS(2,MATCH(D161,'Нормализованная таблица'!$B$1:$K$1)+1,,,"Нормализованная таблица")):INDIRECT(ADDRESS(31,MATCH(D161,'Нормализованная таблица'!$B$1:$K$1)+1,,,"Нормализованная таблица")),INDIRECT(ADDRESS(2,MATCH(E161,'Нормализованная таблица'!$B$1:$K$1)+1,,,"Нормализованная таблица")):INDIRECT(ADDRESS(31,MATCH(E161,'Нормализованная таблица'!$B$1:$K$1)+1,,,"Нормализованная таблица")),INDIRECT(ADDRESS(2,MATCH(A161,'Нормализованная таблица'!$B$1:$K$1)+1,,,"Нормализованная таблица")):INDIRECT(ADDRESS(31,MATCH(A161,'Нормализованная таблица'!$B$1:$K$1)+1,,,"Нормализованная таблица")))</f>
        <v>#N/A</v>
      </c>
    </row>
    <row r="162" spans="1:6" hidden="1" x14ac:dyDescent="0.3">
      <c r="A162" t="e">
        <f ca="1">IF(INDIRECT(ADDRESS(Таблицы!$Z163-1,4,,,"Трёхпредметные наборы"))&gt;=Параметры!$A$2,Таблицы!U163,"")</f>
        <v>#N/A</v>
      </c>
      <c r="B162" t="e">
        <f ca="1">IF(INDIRECT(ADDRESS(Таблицы!$Z163-1,4,,,"Трёхпредметные наборы"))&gt;=Параметры!$A$2,Таблицы!V163,"")</f>
        <v>#N/A</v>
      </c>
      <c r="C162" t="e">
        <f ca="1">IF(INDIRECT(ADDRESS(Таблицы!$Z163-1,4,,,"Трёхпредметные наборы"))&gt;=Параметры!$A$2,Таблицы!W163,"")</f>
        <v>#N/A</v>
      </c>
      <c r="D162" t="e">
        <f ca="1">IF(INDIRECT(ADDRESS(Таблицы!$Z163-1,4,,,"Трёхпредметные наборы"))&gt;=Параметры!$A$2,Таблицы!X163,"")</f>
        <v>#N/A</v>
      </c>
      <c r="E162" t="str">
        <f ca="1">IF(INDIRECT(ADDRESS(MATCH(Таблицы!Y163,'Однопредметные наборы'!$A$2:$A$11)+1,2,,,"Однопредметные наборы"))&gt;=Параметры!$A$2,Таблицы!Y163,"")</f>
        <v>Терафлю</v>
      </c>
      <c r="F162" s="5" t="e">
        <f ca="1">SUMPRODUCT(INDIRECT(ADDRESS(2,MATCH(B162,'Нормализованная таблица'!$B$1:$K$1)+1,,,"Нормализованная таблица")):INDIRECT(ADDRESS(31,MATCH(B162,'Нормализованная таблица'!$B$1:$K$1)+1,,,"Нормализованная таблица")),INDIRECT(ADDRESS(2,MATCH(C162,'Нормализованная таблица'!$B$1:$K$1)+1,,,"Нормализованная таблица")):INDIRECT(ADDRESS(31,MATCH(C162,'Нормализованная таблица'!$B$1:$K$1)+1,,,"Нормализованная таблица")),INDIRECT(ADDRESS(2,MATCH(D162,'Нормализованная таблица'!$B$1:$K$1)+1,,,"Нормализованная таблица")):INDIRECT(ADDRESS(31,MATCH(D162,'Нормализованная таблица'!$B$1:$K$1)+1,,,"Нормализованная таблица")),INDIRECT(ADDRESS(2,MATCH(E162,'Нормализованная таблица'!$B$1:$K$1)+1,,,"Нормализованная таблица")):INDIRECT(ADDRESS(31,MATCH(E162,'Нормализованная таблица'!$B$1:$K$1)+1,,,"Нормализованная таблица")),INDIRECT(ADDRESS(2,MATCH(A162,'Нормализованная таблица'!$B$1:$K$1)+1,,,"Нормализованная таблица")):INDIRECT(ADDRESS(31,MATCH(A162,'Нормализованная таблица'!$B$1:$K$1)+1,,,"Нормализованная таблица")))</f>
        <v>#N/A</v>
      </c>
    </row>
    <row r="163" spans="1:6" hidden="1" x14ac:dyDescent="0.3">
      <c r="A163" t="e">
        <f ca="1">IF(INDIRECT(ADDRESS(Таблицы!$Z164-1,4,,,"Трёхпредметные наборы"))&gt;=Параметры!$A$2,Таблицы!U164,"")</f>
        <v>#N/A</v>
      </c>
      <c r="B163" t="e">
        <f ca="1">IF(INDIRECT(ADDRESS(Таблицы!$Z164-1,4,,,"Трёхпредметные наборы"))&gt;=Параметры!$A$2,Таблицы!V164,"")</f>
        <v>#N/A</v>
      </c>
      <c r="C163" t="e">
        <f ca="1">IF(INDIRECT(ADDRESS(Таблицы!$Z164-1,4,,,"Трёхпредметные наборы"))&gt;=Параметры!$A$2,Таблицы!W164,"")</f>
        <v>#N/A</v>
      </c>
      <c r="D163" t="e">
        <f ca="1">IF(INDIRECT(ADDRESS(Таблицы!$Z164-1,4,,,"Трёхпредметные наборы"))&gt;=Параметры!$A$2,Таблицы!X164,"")</f>
        <v>#N/A</v>
      </c>
      <c r="E163" t="str">
        <f ca="1">IF(INDIRECT(ADDRESS(MATCH(Таблицы!Y164,'Однопредметные наборы'!$A$2:$A$11)+1,2,,,"Однопредметные наборы"))&gt;=Параметры!$A$2,Таблицы!Y164,"")</f>
        <v>Корвалол</v>
      </c>
      <c r="F163" s="5" t="e">
        <f ca="1">SUMPRODUCT(INDIRECT(ADDRESS(2,MATCH(B163,'Нормализованная таблица'!$B$1:$K$1)+1,,,"Нормализованная таблица")):INDIRECT(ADDRESS(31,MATCH(B163,'Нормализованная таблица'!$B$1:$K$1)+1,,,"Нормализованная таблица")),INDIRECT(ADDRESS(2,MATCH(C163,'Нормализованная таблица'!$B$1:$K$1)+1,,,"Нормализованная таблица")):INDIRECT(ADDRESS(31,MATCH(C163,'Нормализованная таблица'!$B$1:$K$1)+1,,,"Нормализованная таблица")),INDIRECT(ADDRESS(2,MATCH(D163,'Нормализованная таблица'!$B$1:$K$1)+1,,,"Нормализованная таблица")):INDIRECT(ADDRESS(31,MATCH(D163,'Нормализованная таблица'!$B$1:$K$1)+1,,,"Нормализованная таблица")),INDIRECT(ADDRESS(2,MATCH(E163,'Нормализованная таблица'!$B$1:$K$1)+1,,,"Нормализованная таблица")):INDIRECT(ADDRESS(31,MATCH(E163,'Нормализованная таблица'!$B$1:$K$1)+1,,,"Нормализованная таблица")),INDIRECT(ADDRESS(2,MATCH(A163,'Нормализованная таблица'!$B$1:$K$1)+1,,,"Нормализованная таблица")):INDIRECT(ADDRESS(31,MATCH(A163,'Нормализованная таблица'!$B$1:$K$1)+1,,,"Нормализованная таблица")))</f>
        <v>#N/A</v>
      </c>
    </row>
    <row r="164" spans="1:6" hidden="1" x14ac:dyDescent="0.3">
      <c r="A164" t="e">
        <f ca="1">IF(INDIRECT(ADDRESS(Таблицы!$Z165-1,4,,,"Трёхпредметные наборы"))&gt;=Параметры!$A$2,Таблицы!U165,"")</f>
        <v>#N/A</v>
      </c>
      <c r="B164" t="e">
        <f ca="1">IF(INDIRECT(ADDRESS(Таблицы!$Z165-1,4,,,"Трёхпредметные наборы"))&gt;=Параметры!$A$2,Таблицы!V165,"")</f>
        <v>#N/A</v>
      </c>
      <c r="C164" t="e">
        <f ca="1">IF(INDIRECT(ADDRESS(Таблицы!$Z165-1,4,,,"Трёхпредметные наборы"))&gt;=Параметры!$A$2,Таблицы!W165,"")</f>
        <v>#N/A</v>
      </c>
      <c r="D164" t="e">
        <f ca="1">IF(INDIRECT(ADDRESS(Таблицы!$Z165-1,4,,,"Трёхпредметные наборы"))&gt;=Параметры!$A$2,Таблицы!X165,"")</f>
        <v>#N/A</v>
      </c>
      <c r="E164" t="str">
        <f ca="1">IF(INDIRECT(ADDRESS(MATCH(Таблицы!Y165,'Однопредметные наборы'!$A$2:$A$11)+1,2,,,"Однопредметные наборы"))&gt;=Параметры!$A$2,Таблицы!Y165,"")</f>
        <v/>
      </c>
      <c r="F164" s="5" t="e">
        <f ca="1">SUMPRODUCT(INDIRECT(ADDRESS(2,MATCH(B164,'Нормализованная таблица'!$B$1:$K$1)+1,,,"Нормализованная таблица")):INDIRECT(ADDRESS(31,MATCH(B164,'Нормализованная таблица'!$B$1:$K$1)+1,,,"Нормализованная таблица")),INDIRECT(ADDRESS(2,MATCH(C164,'Нормализованная таблица'!$B$1:$K$1)+1,,,"Нормализованная таблица")):INDIRECT(ADDRESS(31,MATCH(C164,'Нормализованная таблица'!$B$1:$K$1)+1,,,"Нормализованная таблица")),INDIRECT(ADDRESS(2,MATCH(D164,'Нормализованная таблица'!$B$1:$K$1)+1,,,"Нормализованная таблица")):INDIRECT(ADDRESS(31,MATCH(D164,'Нормализованная таблица'!$B$1:$K$1)+1,,,"Нормализованная таблица")),INDIRECT(ADDRESS(2,MATCH(E164,'Нормализованная таблица'!$B$1:$K$1)+1,,,"Нормализованная таблица")):INDIRECT(ADDRESS(31,MATCH(E164,'Нормализованная таблица'!$B$1:$K$1)+1,,,"Нормализованная таблица")),INDIRECT(ADDRESS(2,MATCH(A164,'Нормализованная таблица'!$B$1:$K$1)+1,,,"Нормализованная таблица")):INDIRECT(ADDRESS(31,MATCH(A164,'Нормализованная таблица'!$B$1:$K$1)+1,,,"Нормализованная таблица")))</f>
        <v>#N/A</v>
      </c>
    </row>
    <row r="165" spans="1:6" hidden="1" x14ac:dyDescent="0.3">
      <c r="A165" t="e">
        <f ca="1">IF(INDIRECT(ADDRESS(Таблицы!$Z166-1,4,,,"Трёхпредметные наборы"))&gt;=Параметры!$A$2,Таблицы!U166,"")</f>
        <v>#N/A</v>
      </c>
      <c r="B165" t="e">
        <f ca="1">IF(INDIRECT(ADDRESS(Таблицы!$Z166-1,4,,,"Трёхпредметные наборы"))&gt;=Параметры!$A$2,Таблицы!V166,"")</f>
        <v>#N/A</v>
      </c>
      <c r="C165" t="e">
        <f ca="1">IF(INDIRECT(ADDRESS(Таблицы!$Z166-1,4,,,"Трёхпредметные наборы"))&gt;=Параметры!$A$2,Таблицы!W166,"")</f>
        <v>#N/A</v>
      </c>
      <c r="D165" t="e">
        <f ca="1">IF(INDIRECT(ADDRESS(Таблицы!$Z166-1,4,,,"Трёхпредметные наборы"))&gt;=Параметры!$A$2,Таблицы!X166,"")</f>
        <v>#N/A</v>
      </c>
      <c r="E165" t="str">
        <f ca="1">IF(INDIRECT(ADDRESS(MATCH(Таблицы!Y166,'Однопредметные наборы'!$A$2:$A$11)+1,2,,,"Однопредметные наборы"))&gt;=Параметры!$A$2,Таблицы!Y166,"")</f>
        <v/>
      </c>
      <c r="F165" s="5" t="e">
        <f ca="1">SUMPRODUCT(INDIRECT(ADDRESS(2,MATCH(B165,'Нормализованная таблица'!$B$1:$K$1)+1,,,"Нормализованная таблица")):INDIRECT(ADDRESS(31,MATCH(B165,'Нормализованная таблица'!$B$1:$K$1)+1,,,"Нормализованная таблица")),INDIRECT(ADDRESS(2,MATCH(C165,'Нормализованная таблица'!$B$1:$K$1)+1,,,"Нормализованная таблица")):INDIRECT(ADDRESS(31,MATCH(C165,'Нормализованная таблица'!$B$1:$K$1)+1,,,"Нормализованная таблица")),INDIRECT(ADDRESS(2,MATCH(D165,'Нормализованная таблица'!$B$1:$K$1)+1,,,"Нормализованная таблица")):INDIRECT(ADDRESS(31,MATCH(D165,'Нормализованная таблица'!$B$1:$K$1)+1,,,"Нормализованная таблица")),INDIRECT(ADDRESS(2,MATCH(E165,'Нормализованная таблица'!$B$1:$K$1)+1,,,"Нормализованная таблица")):INDIRECT(ADDRESS(31,MATCH(E165,'Нормализованная таблица'!$B$1:$K$1)+1,,,"Нормализованная таблица")),INDIRECT(ADDRESS(2,MATCH(A165,'Нормализованная таблица'!$B$1:$K$1)+1,,,"Нормализованная таблица")):INDIRECT(ADDRESS(31,MATCH(A165,'Нормализованная таблица'!$B$1:$K$1)+1,,,"Нормализованная таблица")))</f>
        <v>#N/A</v>
      </c>
    </row>
    <row r="166" spans="1:6" hidden="1" x14ac:dyDescent="0.3">
      <c r="A166" t="e">
        <f ca="1">IF(INDIRECT(ADDRESS(Таблицы!$Z167-1,4,,,"Трёхпредметные наборы"))&gt;=Параметры!$A$2,Таблицы!U167,"")</f>
        <v>#N/A</v>
      </c>
      <c r="B166" t="e">
        <f ca="1">IF(INDIRECT(ADDRESS(Таблицы!$Z167-1,4,,,"Трёхпредметные наборы"))&gt;=Параметры!$A$2,Таблицы!V167,"")</f>
        <v>#N/A</v>
      </c>
      <c r="C166" t="e">
        <f ca="1">IF(INDIRECT(ADDRESS(Таблицы!$Z167-1,4,,,"Трёхпредметные наборы"))&gt;=Параметры!$A$2,Таблицы!W167,"")</f>
        <v>#N/A</v>
      </c>
      <c r="D166" t="e">
        <f ca="1">IF(INDIRECT(ADDRESS(Таблицы!$Z167-1,4,,,"Трёхпредметные наборы"))&gt;=Параметры!$A$2,Таблицы!X167,"")</f>
        <v>#N/A</v>
      </c>
      <c r="E166" t="str">
        <f ca="1">IF(INDIRECT(ADDRESS(MATCH(Таблицы!Y167,'Однопредметные наборы'!$A$2:$A$11)+1,2,,,"Однопредметные наборы"))&gt;=Параметры!$A$2,Таблицы!Y167,"")</f>
        <v>Терафлю</v>
      </c>
      <c r="F166" s="5" t="e">
        <f ca="1">SUMPRODUCT(INDIRECT(ADDRESS(2,MATCH(B166,'Нормализованная таблица'!$B$1:$K$1)+1,,,"Нормализованная таблица")):INDIRECT(ADDRESS(31,MATCH(B166,'Нормализованная таблица'!$B$1:$K$1)+1,,,"Нормализованная таблица")),INDIRECT(ADDRESS(2,MATCH(C166,'Нормализованная таблица'!$B$1:$K$1)+1,,,"Нормализованная таблица")):INDIRECT(ADDRESS(31,MATCH(C166,'Нормализованная таблица'!$B$1:$K$1)+1,,,"Нормализованная таблица")),INDIRECT(ADDRESS(2,MATCH(D166,'Нормализованная таблица'!$B$1:$K$1)+1,,,"Нормализованная таблица")):INDIRECT(ADDRESS(31,MATCH(D166,'Нормализованная таблица'!$B$1:$K$1)+1,,,"Нормализованная таблица")),INDIRECT(ADDRESS(2,MATCH(E166,'Нормализованная таблица'!$B$1:$K$1)+1,,,"Нормализованная таблица")):INDIRECT(ADDRESS(31,MATCH(E166,'Нормализованная таблица'!$B$1:$K$1)+1,,,"Нормализованная таблица")),INDIRECT(ADDRESS(2,MATCH(A166,'Нормализованная таблица'!$B$1:$K$1)+1,,,"Нормализованная таблица")):INDIRECT(ADDRESS(31,MATCH(A166,'Нормализованная таблица'!$B$1:$K$1)+1,,,"Нормализованная таблица")))</f>
        <v>#N/A</v>
      </c>
    </row>
    <row r="167" spans="1:6" hidden="1" x14ac:dyDescent="0.3">
      <c r="A167" t="str">
        <f ca="1">IF(INDIRECT(ADDRESS(Таблицы!$Z168-1,4,,,"Трёхпредметные наборы"))&gt;=Параметры!$A$2,Таблицы!U168,"")</f>
        <v/>
      </c>
      <c r="B167" t="str">
        <f ca="1">IF(INDIRECT(ADDRESS(Таблицы!$Z168-1,4,,,"Трёхпредметные наборы"))&gt;=Параметры!$A$2,Таблицы!V168,"")</f>
        <v/>
      </c>
      <c r="C167" t="str">
        <f ca="1">IF(INDIRECT(ADDRESS(Таблицы!$Z168-1,4,,,"Трёхпредметные наборы"))&gt;=Параметры!$A$2,Таблицы!W168,"")</f>
        <v/>
      </c>
      <c r="D167" t="str">
        <f ca="1">IF(INDIRECT(ADDRESS(Таблицы!$Z168-1,4,,,"Трёхпредметные наборы"))&gt;=Параметры!$A$2,Таблицы!X168,"")</f>
        <v/>
      </c>
      <c r="E167" t="str">
        <f ca="1">IF(INDIRECT(ADDRESS(MATCH(Таблицы!Y168,'Однопредметные наборы'!$A$2:$A$11)+1,2,,,"Однопредметные наборы"))&gt;=Параметры!$A$2,Таблицы!Y168,"")</f>
        <v/>
      </c>
      <c r="F167" s="5" t="e">
        <f ca="1">SUMPRODUCT(INDIRECT(ADDRESS(2,MATCH(B167,'Нормализованная таблица'!$B$1:$K$1)+1,,,"Нормализованная таблица")):INDIRECT(ADDRESS(31,MATCH(B167,'Нормализованная таблица'!$B$1:$K$1)+1,,,"Нормализованная таблица")),INDIRECT(ADDRESS(2,MATCH(C167,'Нормализованная таблица'!$B$1:$K$1)+1,,,"Нормализованная таблица")):INDIRECT(ADDRESS(31,MATCH(C167,'Нормализованная таблица'!$B$1:$K$1)+1,,,"Нормализованная таблица")),INDIRECT(ADDRESS(2,MATCH(D167,'Нормализованная таблица'!$B$1:$K$1)+1,,,"Нормализованная таблица")):INDIRECT(ADDRESS(31,MATCH(D167,'Нормализованная таблица'!$B$1:$K$1)+1,,,"Нормализованная таблица")),INDIRECT(ADDRESS(2,MATCH(E167,'Нормализованная таблица'!$B$1:$K$1)+1,,,"Нормализованная таблица")):INDIRECT(ADDRESS(31,MATCH(E167,'Нормализованная таблица'!$B$1:$K$1)+1,,,"Нормализованная таблица")),INDIRECT(ADDRESS(2,MATCH(A167,'Нормализованная таблица'!$B$1:$K$1)+1,,,"Нормализованная таблица")):INDIRECT(ADDRESS(31,MATCH(A167,'Нормализованная таблица'!$B$1:$K$1)+1,,,"Нормализованная таблица")))</f>
        <v>#N/A</v>
      </c>
    </row>
    <row r="168" spans="1:6" hidden="1" x14ac:dyDescent="0.3">
      <c r="A168" t="str">
        <f ca="1">IF(INDIRECT(ADDRESS(Таблицы!$Z169-1,4,,,"Трёхпредметные наборы"))&gt;=Параметры!$A$2,Таблицы!U169,"")</f>
        <v/>
      </c>
      <c r="B168" t="str">
        <f ca="1">IF(INDIRECT(ADDRESS(Таблицы!$Z169-1,4,,,"Трёхпредметные наборы"))&gt;=Параметры!$A$2,Таблицы!V169,"")</f>
        <v/>
      </c>
      <c r="C168" t="str">
        <f ca="1">IF(INDIRECT(ADDRESS(Таблицы!$Z169-1,4,,,"Трёхпредметные наборы"))&gt;=Параметры!$A$2,Таблицы!W169,"")</f>
        <v/>
      </c>
      <c r="D168" t="str">
        <f ca="1">IF(INDIRECT(ADDRESS(Таблицы!$Z169-1,4,,,"Трёхпредметные наборы"))&gt;=Параметры!$A$2,Таблицы!X169,"")</f>
        <v/>
      </c>
      <c r="E168" t="str">
        <f ca="1">IF(INDIRECT(ADDRESS(MATCH(Таблицы!Y169,'Однопредметные наборы'!$A$2:$A$11)+1,2,,,"Однопредметные наборы"))&gt;=Параметры!$A$2,Таблицы!Y169,"")</f>
        <v/>
      </c>
      <c r="F168" s="5" t="e">
        <f ca="1">SUMPRODUCT(INDIRECT(ADDRESS(2,MATCH(B168,'Нормализованная таблица'!$B$1:$K$1)+1,,,"Нормализованная таблица")):INDIRECT(ADDRESS(31,MATCH(B168,'Нормализованная таблица'!$B$1:$K$1)+1,,,"Нормализованная таблица")),INDIRECT(ADDRESS(2,MATCH(C168,'Нормализованная таблица'!$B$1:$K$1)+1,,,"Нормализованная таблица")):INDIRECT(ADDRESS(31,MATCH(C168,'Нормализованная таблица'!$B$1:$K$1)+1,,,"Нормализованная таблица")),INDIRECT(ADDRESS(2,MATCH(D168,'Нормализованная таблица'!$B$1:$K$1)+1,,,"Нормализованная таблица")):INDIRECT(ADDRESS(31,MATCH(D168,'Нормализованная таблица'!$B$1:$K$1)+1,,,"Нормализованная таблица")),INDIRECT(ADDRESS(2,MATCH(E168,'Нормализованная таблица'!$B$1:$K$1)+1,,,"Нормализованная таблица")):INDIRECT(ADDRESS(31,MATCH(E168,'Нормализованная таблица'!$B$1:$K$1)+1,,,"Нормализованная таблица")),INDIRECT(ADDRESS(2,MATCH(A168,'Нормализованная таблица'!$B$1:$K$1)+1,,,"Нормализованная таблица")):INDIRECT(ADDRESS(31,MATCH(A168,'Нормализованная таблица'!$B$1:$K$1)+1,,,"Нормализованная таблица")))</f>
        <v>#N/A</v>
      </c>
    </row>
    <row r="169" spans="1:6" hidden="1" x14ac:dyDescent="0.3">
      <c r="A169" t="str">
        <f ca="1">IF(INDIRECT(ADDRESS(Таблицы!$Z170-1,4,,,"Трёхпредметные наборы"))&gt;=Параметры!$A$2,Таблицы!U170,"")</f>
        <v/>
      </c>
      <c r="B169" t="str">
        <f ca="1">IF(INDIRECT(ADDRESS(Таблицы!$Z170-1,4,,,"Трёхпредметные наборы"))&gt;=Параметры!$A$2,Таблицы!V170,"")</f>
        <v/>
      </c>
      <c r="C169" t="str">
        <f ca="1">IF(INDIRECT(ADDRESS(Таблицы!$Z170-1,4,,,"Трёхпредметные наборы"))&gt;=Параметры!$A$2,Таблицы!W170,"")</f>
        <v/>
      </c>
      <c r="D169" t="str">
        <f ca="1">IF(INDIRECT(ADDRESS(Таблицы!$Z170-1,4,,,"Трёхпредметные наборы"))&gt;=Параметры!$A$2,Таблицы!X170,"")</f>
        <v/>
      </c>
      <c r="E169" t="str">
        <f ca="1">IF(INDIRECT(ADDRESS(MATCH(Таблицы!Y170,'Однопредметные наборы'!$A$2:$A$11)+1,2,,,"Однопредметные наборы"))&gt;=Параметры!$A$2,Таблицы!Y170,"")</f>
        <v>Терафлю</v>
      </c>
      <c r="F169" s="5" t="e">
        <f ca="1">SUMPRODUCT(INDIRECT(ADDRESS(2,MATCH(B169,'Нормализованная таблица'!$B$1:$K$1)+1,,,"Нормализованная таблица")):INDIRECT(ADDRESS(31,MATCH(B169,'Нормализованная таблица'!$B$1:$K$1)+1,,,"Нормализованная таблица")),INDIRECT(ADDRESS(2,MATCH(C169,'Нормализованная таблица'!$B$1:$K$1)+1,,,"Нормализованная таблица")):INDIRECT(ADDRESS(31,MATCH(C169,'Нормализованная таблица'!$B$1:$K$1)+1,,,"Нормализованная таблица")),INDIRECT(ADDRESS(2,MATCH(D169,'Нормализованная таблица'!$B$1:$K$1)+1,,,"Нормализованная таблица")):INDIRECT(ADDRESS(31,MATCH(D169,'Нормализованная таблица'!$B$1:$K$1)+1,,,"Нормализованная таблица")),INDIRECT(ADDRESS(2,MATCH(E169,'Нормализованная таблица'!$B$1:$K$1)+1,,,"Нормализованная таблица")):INDIRECT(ADDRESS(31,MATCH(E169,'Нормализованная таблица'!$B$1:$K$1)+1,,,"Нормализованная таблица")),INDIRECT(ADDRESS(2,MATCH(A169,'Нормализованная таблица'!$B$1:$K$1)+1,,,"Нормализованная таблица")):INDIRECT(ADDRESS(31,MATCH(A169,'Нормализованная таблица'!$B$1:$K$1)+1,,,"Нормализованная таблица")))</f>
        <v>#N/A</v>
      </c>
    </row>
    <row r="170" spans="1:6" hidden="1" x14ac:dyDescent="0.3">
      <c r="A170" t="e">
        <f ca="1">IF(INDIRECT(ADDRESS(Таблицы!$Z171-1,4,,,"Трёхпредметные наборы"))&gt;=Параметры!$A$2,Таблицы!U171,"")</f>
        <v>#N/A</v>
      </c>
      <c r="B170" t="e">
        <f ca="1">IF(INDIRECT(ADDRESS(Таблицы!$Z171-1,4,,,"Трёхпредметные наборы"))&gt;=Параметры!$A$2,Таблицы!V171,"")</f>
        <v>#N/A</v>
      </c>
      <c r="C170" t="e">
        <f ca="1">IF(INDIRECT(ADDRESS(Таблицы!$Z171-1,4,,,"Трёхпредметные наборы"))&gt;=Параметры!$A$2,Таблицы!W171,"")</f>
        <v>#N/A</v>
      </c>
      <c r="D170" t="e">
        <f ca="1">IF(INDIRECT(ADDRESS(Таблицы!$Z171-1,4,,,"Трёхпредметные наборы"))&gt;=Параметры!$A$2,Таблицы!X171,"")</f>
        <v>#N/A</v>
      </c>
      <c r="E170" t="str">
        <f ca="1">IF(INDIRECT(ADDRESS(MATCH(Таблицы!Y171,'Однопредметные наборы'!$A$2:$A$11)+1,2,,,"Однопредметные наборы"))&gt;=Параметры!$A$2,Таблицы!Y171,"")</f>
        <v/>
      </c>
      <c r="F170" s="5" t="e">
        <f ca="1">SUMPRODUCT(INDIRECT(ADDRESS(2,MATCH(B170,'Нормализованная таблица'!$B$1:$K$1)+1,,,"Нормализованная таблица")):INDIRECT(ADDRESS(31,MATCH(B170,'Нормализованная таблица'!$B$1:$K$1)+1,,,"Нормализованная таблица")),INDIRECT(ADDRESS(2,MATCH(C170,'Нормализованная таблица'!$B$1:$K$1)+1,,,"Нормализованная таблица")):INDIRECT(ADDRESS(31,MATCH(C170,'Нормализованная таблица'!$B$1:$K$1)+1,,,"Нормализованная таблица")),INDIRECT(ADDRESS(2,MATCH(D170,'Нормализованная таблица'!$B$1:$K$1)+1,,,"Нормализованная таблица")):INDIRECT(ADDRESS(31,MATCH(D170,'Нормализованная таблица'!$B$1:$K$1)+1,,,"Нормализованная таблица")),INDIRECT(ADDRESS(2,MATCH(E170,'Нормализованная таблица'!$B$1:$K$1)+1,,,"Нормализованная таблица")):INDIRECT(ADDRESS(31,MATCH(E170,'Нормализованная таблица'!$B$1:$K$1)+1,,,"Нормализованная таблица")),INDIRECT(ADDRESS(2,MATCH(A170,'Нормализованная таблица'!$B$1:$K$1)+1,,,"Нормализованная таблица")):INDIRECT(ADDRESS(31,MATCH(A170,'Нормализованная таблица'!$B$1:$K$1)+1,,,"Нормализованная таблица")))</f>
        <v>#N/A</v>
      </c>
    </row>
    <row r="171" spans="1:6" hidden="1" x14ac:dyDescent="0.3">
      <c r="A171" t="e">
        <f ca="1">IF(INDIRECT(ADDRESS(Таблицы!$Z172-1,4,,,"Трёхпредметные наборы"))&gt;=Параметры!$A$2,Таблицы!U172,"")</f>
        <v>#N/A</v>
      </c>
      <c r="B171" t="e">
        <f ca="1">IF(INDIRECT(ADDRESS(Таблицы!$Z172-1,4,,,"Трёхпредметные наборы"))&gt;=Параметры!$A$2,Таблицы!V172,"")</f>
        <v>#N/A</v>
      </c>
      <c r="C171" t="e">
        <f ca="1">IF(INDIRECT(ADDRESS(Таблицы!$Z172-1,4,,,"Трёхпредметные наборы"))&gt;=Параметры!$A$2,Таблицы!W172,"")</f>
        <v>#N/A</v>
      </c>
      <c r="D171" t="e">
        <f ca="1">IF(INDIRECT(ADDRESS(Таблицы!$Z172-1,4,,,"Трёхпредметные наборы"))&gt;=Параметры!$A$2,Таблицы!X172,"")</f>
        <v>#N/A</v>
      </c>
      <c r="E171" t="str">
        <f ca="1">IF(INDIRECT(ADDRESS(MATCH(Таблицы!Y172,'Однопредметные наборы'!$A$2:$A$11)+1,2,,,"Однопредметные наборы"))&gt;=Параметры!$A$2,Таблицы!Y172,"")</f>
        <v>Терафлю</v>
      </c>
      <c r="F171" s="5" t="e">
        <f ca="1">SUMPRODUCT(INDIRECT(ADDRESS(2,MATCH(B171,'Нормализованная таблица'!$B$1:$K$1)+1,,,"Нормализованная таблица")):INDIRECT(ADDRESS(31,MATCH(B171,'Нормализованная таблица'!$B$1:$K$1)+1,,,"Нормализованная таблица")),INDIRECT(ADDRESS(2,MATCH(C171,'Нормализованная таблица'!$B$1:$K$1)+1,,,"Нормализованная таблица")):INDIRECT(ADDRESS(31,MATCH(C171,'Нормализованная таблица'!$B$1:$K$1)+1,,,"Нормализованная таблица")),INDIRECT(ADDRESS(2,MATCH(D171,'Нормализованная таблица'!$B$1:$K$1)+1,,,"Нормализованная таблица")):INDIRECT(ADDRESS(31,MATCH(D171,'Нормализованная таблица'!$B$1:$K$1)+1,,,"Нормализованная таблица")),INDIRECT(ADDRESS(2,MATCH(E171,'Нормализованная таблица'!$B$1:$K$1)+1,,,"Нормализованная таблица")):INDIRECT(ADDRESS(31,MATCH(E171,'Нормализованная таблица'!$B$1:$K$1)+1,,,"Нормализованная таблица")),INDIRECT(ADDRESS(2,MATCH(A171,'Нормализованная таблица'!$B$1:$K$1)+1,,,"Нормализованная таблица")):INDIRECT(ADDRESS(31,MATCH(A171,'Нормализованная таблица'!$B$1:$K$1)+1,,,"Нормализованная таблица")))</f>
        <v>#N/A</v>
      </c>
    </row>
    <row r="172" spans="1:6" hidden="1" x14ac:dyDescent="0.3">
      <c r="A172" t="e">
        <f ca="1">IF(INDIRECT(ADDRESS(Таблицы!$Z173-1,4,,,"Трёхпредметные наборы"))&gt;=Параметры!$A$2,Таблицы!U173,"")</f>
        <v>#N/A</v>
      </c>
      <c r="B172" t="e">
        <f ca="1">IF(INDIRECT(ADDRESS(Таблицы!$Z173-1,4,,,"Трёхпредметные наборы"))&gt;=Параметры!$A$2,Таблицы!V173,"")</f>
        <v>#N/A</v>
      </c>
      <c r="C172" t="e">
        <f ca="1">IF(INDIRECT(ADDRESS(Таблицы!$Z173-1,4,,,"Трёхпредметные наборы"))&gt;=Параметры!$A$2,Таблицы!W173,"")</f>
        <v>#N/A</v>
      </c>
      <c r="D172" t="e">
        <f ca="1">IF(INDIRECT(ADDRESS(Таблицы!$Z173-1,4,,,"Трёхпредметные наборы"))&gt;=Параметры!$A$2,Таблицы!X173,"")</f>
        <v>#N/A</v>
      </c>
      <c r="E172" t="str">
        <f ca="1">IF(INDIRECT(ADDRESS(MATCH(Таблицы!Y173,'Однопредметные наборы'!$A$2:$A$11)+1,2,,,"Однопредметные наборы"))&gt;=Параметры!$A$2,Таблицы!Y173,"")</f>
        <v>Терафлю</v>
      </c>
      <c r="F172" s="5" t="e">
        <f ca="1">SUMPRODUCT(INDIRECT(ADDRESS(2,MATCH(B172,'Нормализованная таблица'!$B$1:$K$1)+1,,,"Нормализованная таблица")):INDIRECT(ADDRESS(31,MATCH(B172,'Нормализованная таблица'!$B$1:$K$1)+1,,,"Нормализованная таблица")),INDIRECT(ADDRESS(2,MATCH(C172,'Нормализованная таблица'!$B$1:$K$1)+1,,,"Нормализованная таблица")):INDIRECT(ADDRESS(31,MATCH(C172,'Нормализованная таблица'!$B$1:$K$1)+1,,,"Нормализованная таблица")),INDIRECT(ADDRESS(2,MATCH(D172,'Нормализованная таблица'!$B$1:$K$1)+1,,,"Нормализованная таблица")):INDIRECT(ADDRESS(31,MATCH(D172,'Нормализованная таблица'!$B$1:$K$1)+1,,,"Нормализованная таблица")),INDIRECT(ADDRESS(2,MATCH(E172,'Нормализованная таблица'!$B$1:$K$1)+1,,,"Нормализованная таблица")):INDIRECT(ADDRESS(31,MATCH(E172,'Нормализованная таблица'!$B$1:$K$1)+1,,,"Нормализованная таблица")),INDIRECT(ADDRESS(2,MATCH(A172,'Нормализованная таблица'!$B$1:$K$1)+1,,,"Нормализованная таблица")):INDIRECT(ADDRESS(31,MATCH(A172,'Нормализованная таблица'!$B$1:$K$1)+1,,,"Нормализованная таблица")))</f>
        <v>#N/A</v>
      </c>
    </row>
    <row r="173" spans="1:6" hidden="1" x14ac:dyDescent="0.3">
      <c r="A173" t="e">
        <f ca="1">IF(INDIRECT(ADDRESS(Таблицы!$Z174-1,4,,,"Трёхпредметные наборы"))&gt;=Параметры!$A$2,Таблицы!U174,"")</f>
        <v>#N/A</v>
      </c>
      <c r="B173" t="e">
        <f ca="1">IF(INDIRECT(ADDRESS(Таблицы!$Z174-1,4,,,"Трёхпредметные наборы"))&gt;=Параметры!$A$2,Таблицы!V174,"")</f>
        <v>#N/A</v>
      </c>
      <c r="C173" t="e">
        <f ca="1">IF(INDIRECT(ADDRESS(Таблицы!$Z174-1,4,,,"Трёхпредметные наборы"))&gt;=Параметры!$A$2,Таблицы!W174,"")</f>
        <v>#N/A</v>
      </c>
      <c r="D173" t="e">
        <f ca="1">IF(INDIRECT(ADDRESS(Таблицы!$Z174-1,4,,,"Трёхпредметные наборы"))&gt;=Параметры!$A$2,Таблицы!X174,"")</f>
        <v>#N/A</v>
      </c>
      <c r="E173" t="str">
        <f ca="1">IF(INDIRECT(ADDRESS(MATCH(Таблицы!Y174,'Однопредметные наборы'!$A$2:$A$11)+1,2,,,"Однопредметные наборы"))&gt;=Параметры!$A$2,Таблицы!Y174,"")</f>
        <v/>
      </c>
      <c r="F173" s="5" t="e">
        <f ca="1">SUMPRODUCT(INDIRECT(ADDRESS(2,MATCH(B173,'Нормализованная таблица'!$B$1:$K$1)+1,,,"Нормализованная таблица")):INDIRECT(ADDRESS(31,MATCH(B173,'Нормализованная таблица'!$B$1:$K$1)+1,,,"Нормализованная таблица")),INDIRECT(ADDRESS(2,MATCH(C173,'Нормализованная таблица'!$B$1:$K$1)+1,,,"Нормализованная таблица")):INDIRECT(ADDRESS(31,MATCH(C173,'Нормализованная таблица'!$B$1:$K$1)+1,,,"Нормализованная таблица")),INDIRECT(ADDRESS(2,MATCH(D173,'Нормализованная таблица'!$B$1:$K$1)+1,,,"Нормализованная таблица")):INDIRECT(ADDRESS(31,MATCH(D173,'Нормализованная таблица'!$B$1:$K$1)+1,,,"Нормализованная таблица")),INDIRECT(ADDRESS(2,MATCH(E173,'Нормализованная таблица'!$B$1:$K$1)+1,,,"Нормализованная таблица")):INDIRECT(ADDRESS(31,MATCH(E173,'Нормализованная таблица'!$B$1:$K$1)+1,,,"Нормализованная таблица")),INDIRECT(ADDRESS(2,MATCH(A173,'Нормализованная таблица'!$B$1:$K$1)+1,,,"Нормализованная таблица")):INDIRECT(ADDRESS(31,MATCH(A173,'Нормализованная таблица'!$B$1:$K$1)+1,,,"Нормализованная таблица")))</f>
        <v>#N/A</v>
      </c>
    </row>
    <row r="174" spans="1:6" hidden="1" x14ac:dyDescent="0.3">
      <c r="A174" t="e">
        <f ca="1">IF(INDIRECT(ADDRESS(Таблицы!$Z175-1,4,,,"Трёхпредметные наборы"))&gt;=Параметры!$A$2,Таблицы!U175,"")</f>
        <v>#N/A</v>
      </c>
      <c r="B174" t="e">
        <f ca="1">IF(INDIRECT(ADDRESS(Таблицы!$Z175-1,4,,,"Трёхпредметные наборы"))&gt;=Параметры!$A$2,Таблицы!V175,"")</f>
        <v>#N/A</v>
      </c>
      <c r="C174" t="e">
        <f ca="1">IF(INDIRECT(ADDRESS(Таблицы!$Z175-1,4,,,"Трёхпредметные наборы"))&gt;=Параметры!$A$2,Таблицы!W175,"")</f>
        <v>#N/A</v>
      </c>
      <c r="D174" t="e">
        <f ca="1">IF(INDIRECT(ADDRESS(Таблицы!$Z175-1,4,,,"Трёхпредметные наборы"))&gt;=Параметры!$A$2,Таблицы!X175,"")</f>
        <v>#N/A</v>
      </c>
      <c r="E174" t="str">
        <f ca="1">IF(INDIRECT(ADDRESS(MATCH(Таблицы!Y175,'Однопредметные наборы'!$A$2:$A$11)+1,2,,,"Однопредметные наборы"))&gt;=Параметры!$A$2,Таблицы!Y175,"")</f>
        <v/>
      </c>
      <c r="F174" s="5" t="e">
        <f ca="1">SUMPRODUCT(INDIRECT(ADDRESS(2,MATCH(B174,'Нормализованная таблица'!$B$1:$K$1)+1,,,"Нормализованная таблица")):INDIRECT(ADDRESS(31,MATCH(B174,'Нормализованная таблица'!$B$1:$K$1)+1,,,"Нормализованная таблица")),INDIRECT(ADDRESS(2,MATCH(C174,'Нормализованная таблица'!$B$1:$K$1)+1,,,"Нормализованная таблица")):INDIRECT(ADDRESS(31,MATCH(C174,'Нормализованная таблица'!$B$1:$K$1)+1,,,"Нормализованная таблица")),INDIRECT(ADDRESS(2,MATCH(D174,'Нормализованная таблица'!$B$1:$K$1)+1,,,"Нормализованная таблица")):INDIRECT(ADDRESS(31,MATCH(D174,'Нормализованная таблица'!$B$1:$K$1)+1,,,"Нормализованная таблица")),INDIRECT(ADDRESS(2,MATCH(E174,'Нормализованная таблица'!$B$1:$K$1)+1,,,"Нормализованная таблица")):INDIRECT(ADDRESS(31,MATCH(E174,'Нормализованная таблица'!$B$1:$K$1)+1,,,"Нормализованная таблица")),INDIRECT(ADDRESS(2,MATCH(A174,'Нормализованная таблица'!$B$1:$K$1)+1,,,"Нормализованная таблица")):INDIRECT(ADDRESS(31,MATCH(A174,'Нормализованная таблица'!$B$1:$K$1)+1,,,"Нормализованная таблица")))</f>
        <v>#N/A</v>
      </c>
    </row>
    <row r="175" spans="1:6" hidden="1" x14ac:dyDescent="0.3">
      <c r="A175" t="e">
        <f ca="1">IF(INDIRECT(ADDRESS(Таблицы!$Z176-1,4,,,"Трёхпредметные наборы"))&gt;=Параметры!$A$2,Таблицы!U176,"")</f>
        <v>#N/A</v>
      </c>
      <c r="B175" t="e">
        <f ca="1">IF(INDIRECT(ADDRESS(Таблицы!$Z176-1,4,,,"Трёхпредметные наборы"))&gt;=Параметры!$A$2,Таблицы!V176,"")</f>
        <v>#N/A</v>
      </c>
      <c r="C175" t="e">
        <f ca="1">IF(INDIRECT(ADDRESS(Таблицы!$Z176-1,4,,,"Трёхпредметные наборы"))&gt;=Параметры!$A$2,Таблицы!W176,"")</f>
        <v>#N/A</v>
      </c>
      <c r="D175" t="e">
        <f ca="1">IF(INDIRECT(ADDRESS(Таблицы!$Z176-1,4,,,"Трёхпредметные наборы"))&gt;=Параметры!$A$2,Таблицы!X176,"")</f>
        <v>#N/A</v>
      </c>
      <c r="E175" t="str">
        <f ca="1">IF(INDIRECT(ADDRESS(MATCH(Таблицы!Y176,'Однопредметные наборы'!$A$2:$A$11)+1,2,,,"Однопредметные наборы"))&gt;=Параметры!$A$2,Таблицы!Y176,"")</f>
        <v>Терафлю</v>
      </c>
      <c r="F175" s="5" t="e">
        <f ca="1">SUMPRODUCT(INDIRECT(ADDRESS(2,MATCH(B175,'Нормализованная таблица'!$B$1:$K$1)+1,,,"Нормализованная таблица")):INDIRECT(ADDRESS(31,MATCH(B175,'Нормализованная таблица'!$B$1:$K$1)+1,,,"Нормализованная таблица")),INDIRECT(ADDRESS(2,MATCH(C175,'Нормализованная таблица'!$B$1:$K$1)+1,,,"Нормализованная таблица")):INDIRECT(ADDRESS(31,MATCH(C175,'Нормализованная таблица'!$B$1:$K$1)+1,,,"Нормализованная таблица")),INDIRECT(ADDRESS(2,MATCH(D175,'Нормализованная таблица'!$B$1:$K$1)+1,,,"Нормализованная таблица")):INDIRECT(ADDRESS(31,MATCH(D175,'Нормализованная таблица'!$B$1:$K$1)+1,,,"Нормализованная таблица")),INDIRECT(ADDRESS(2,MATCH(E175,'Нормализованная таблица'!$B$1:$K$1)+1,,,"Нормализованная таблица")):INDIRECT(ADDRESS(31,MATCH(E175,'Нормализованная таблица'!$B$1:$K$1)+1,,,"Нормализованная таблица")),INDIRECT(ADDRESS(2,MATCH(A175,'Нормализованная таблица'!$B$1:$K$1)+1,,,"Нормализованная таблица")):INDIRECT(ADDRESS(31,MATCH(A175,'Нормализованная таблица'!$B$1:$K$1)+1,,,"Нормализованная таблица")))</f>
        <v>#N/A</v>
      </c>
    </row>
    <row r="176" spans="1:6" hidden="1" x14ac:dyDescent="0.3">
      <c r="A176" t="e">
        <f ca="1">IF(INDIRECT(ADDRESS(Таблицы!$Z177-1,4,,,"Трёхпредметные наборы"))&gt;=Параметры!$A$2,Таблицы!U177,"")</f>
        <v>#N/A</v>
      </c>
      <c r="B176" t="e">
        <f ca="1">IF(INDIRECT(ADDRESS(Таблицы!$Z177-1,4,,,"Трёхпредметные наборы"))&gt;=Параметры!$A$2,Таблицы!V177,"")</f>
        <v>#N/A</v>
      </c>
      <c r="C176" t="e">
        <f ca="1">IF(INDIRECT(ADDRESS(Таблицы!$Z177-1,4,,,"Трёхпредметные наборы"))&gt;=Параметры!$A$2,Таблицы!W177,"")</f>
        <v>#N/A</v>
      </c>
      <c r="D176" t="e">
        <f ca="1">IF(INDIRECT(ADDRESS(Таблицы!$Z177-1,4,,,"Трёхпредметные наборы"))&gt;=Параметры!$A$2,Таблицы!X177,"")</f>
        <v>#N/A</v>
      </c>
      <c r="E176" t="str">
        <f ca="1">IF(INDIRECT(ADDRESS(MATCH(Таблицы!Y177,'Однопредметные наборы'!$A$2:$A$11)+1,2,,,"Однопредметные наборы"))&gt;=Параметры!$A$2,Таблицы!Y177,"")</f>
        <v/>
      </c>
      <c r="F176" s="5" t="e">
        <f ca="1">SUMPRODUCT(INDIRECT(ADDRESS(2,MATCH(B176,'Нормализованная таблица'!$B$1:$K$1)+1,,,"Нормализованная таблица")):INDIRECT(ADDRESS(31,MATCH(B176,'Нормализованная таблица'!$B$1:$K$1)+1,,,"Нормализованная таблица")),INDIRECT(ADDRESS(2,MATCH(C176,'Нормализованная таблица'!$B$1:$K$1)+1,,,"Нормализованная таблица")):INDIRECT(ADDRESS(31,MATCH(C176,'Нормализованная таблица'!$B$1:$K$1)+1,,,"Нормализованная таблица")),INDIRECT(ADDRESS(2,MATCH(D176,'Нормализованная таблица'!$B$1:$K$1)+1,,,"Нормализованная таблица")):INDIRECT(ADDRESS(31,MATCH(D176,'Нормализованная таблица'!$B$1:$K$1)+1,,,"Нормализованная таблица")),INDIRECT(ADDRESS(2,MATCH(E176,'Нормализованная таблица'!$B$1:$K$1)+1,,,"Нормализованная таблица")):INDIRECT(ADDRESS(31,MATCH(E176,'Нормализованная таблица'!$B$1:$K$1)+1,,,"Нормализованная таблица")),INDIRECT(ADDRESS(2,MATCH(A176,'Нормализованная таблица'!$B$1:$K$1)+1,,,"Нормализованная таблица")):INDIRECT(ADDRESS(31,MATCH(A176,'Нормализованная таблица'!$B$1:$K$1)+1,,,"Нормализованная таблица")))</f>
        <v>#N/A</v>
      </c>
    </row>
    <row r="177" spans="1:6" hidden="1" x14ac:dyDescent="0.3">
      <c r="A177" t="e">
        <f ca="1">IF(INDIRECT(ADDRESS(Таблицы!$Z178-1,4,,,"Трёхпредметные наборы"))&gt;=Параметры!$A$2,Таблицы!U178,"")</f>
        <v>#N/A</v>
      </c>
      <c r="B177" t="e">
        <f ca="1">IF(INDIRECT(ADDRESS(Таблицы!$Z178-1,4,,,"Трёхпредметные наборы"))&gt;=Параметры!$A$2,Таблицы!V178,"")</f>
        <v>#N/A</v>
      </c>
      <c r="C177" t="e">
        <f ca="1">IF(INDIRECT(ADDRESS(Таблицы!$Z178-1,4,,,"Трёхпредметные наборы"))&gt;=Параметры!$A$2,Таблицы!W178,"")</f>
        <v>#N/A</v>
      </c>
      <c r="D177" t="e">
        <f ca="1">IF(INDIRECT(ADDRESS(Таблицы!$Z178-1,4,,,"Трёхпредметные наборы"))&gt;=Параметры!$A$2,Таблицы!X178,"")</f>
        <v>#N/A</v>
      </c>
      <c r="E177" t="str">
        <f ca="1">IF(INDIRECT(ADDRESS(MATCH(Таблицы!Y178,'Однопредметные наборы'!$A$2:$A$11)+1,2,,,"Однопредметные наборы"))&gt;=Параметры!$A$2,Таблицы!Y178,"")</f>
        <v>Терафлю</v>
      </c>
      <c r="F177" s="5" t="e">
        <f ca="1">SUMPRODUCT(INDIRECT(ADDRESS(2,MATCH(B177,'Нормализованная таблица'!$B$1:$K$1)+1,,,"Нормализованная таблица")):INDIRECT(ADDRESS(31,MATCH(B177,'Нормализованная таблица'!$B$1:$K$1)+1,,,"Нормализованная таблица")),INDIRECT(ADDRESS(2,MATCH(C177,'Нормализованная таблица'!$B$1:$K$1)+1,,,"Нормализованная таблица")):INDIRECT(ADDRESS(31,MATCH(C177,'Нормализованная таблица'!$B$1:$K$1)+1,,,"Нормализованная таблица")),INDIRECT(ADDRESS(2,MATCH(D177,'Нормализованная таблица'!$B$1:$K$1)+1,,,"Нормализованная таблица")):INDIRECT(ADDRESS(31,MATCH(D177,'Нормализованная таблица'!$B$1:$K$1)+1,,,"Нормализованная таблица")),INDIRECT(ADDRESS(2,MATCH(E177,'Нормализованная таблица'!$B$1:$K$1)+1,,,"Нормализованная таблица")):INDIRECT(ADDRESS(31,MATCH(E177,'Нормализованная таблица'!$B$1:$K$1)+1,,,"Нормализованная таблица")),INDIRECT(ADDRESS(2,MATCH(A177,'Нормализованная таблица'!$B$1:$K$1)+1,,,"Нормализованная таблица")):INDIRECT(ADDRESS(31,MATCH(A177,'Нормализованная таблица'!$B$1:$K$1)+1,,,"Нормализованная таблица")))</f>
        <v>#N/A</v>
      </c>
    </row>
    <row r="178" spans="1:6" hidden="1" x14ac:dyDescent="0.3">
      <c r="A178" t="str">
        <f ca="1">IF(INDIRECT(ADDRESS(Таблицы!$Z179-1,4,,,"Трёхпредметные наборы"))&gt;=Параметры!$A$2,Таблицы!U179,"")</f>
        <v/>
      </c>
      <c r="B178" t="str">
        <f ca="1">IF(INDIRECT(ADDRESS(Таблицы!$Z179-1,4,,,"Трёхпредметные наборы"))&gt;=Параметры!$A$2,Таблицы!V179,"")</f>
        <v/>
      </c>
      <c r="C178" t="str">
        <f ca="1">IF(INDIRECT(ADDRESS(Таблицы!$Z179-1,4,,,"Трёхпредметные наборы"))&gt;=Параметры!$A$2,Таблицы!W179,"")</f>
        <v/>
      </c>
      <c r="D178" t="str">
        <f ca="1">IF(INDIRECT(ADDRESS(Таблицы!$Z179-1,4,,,"Трёхпредметные наборы"))&gt;=Параметры!$A$2,Таблицы!X179,"")</f>
        <v/>
      </c>
      <c r="E178" t="str">
        <f ca="1">IF(INDIRECT(ADDRESS(MATCH(Таблицы!Y179,'Однопредметные наборы'!$A$2:$A$11)+1,2,,,"Однопредметные наборы"))&gt;=Параметры!$A$2,Таблицы!Y179,"")</f>
        <v>Терафлю</v>
      </c>
      <c r="F178" s="5" t="e">
        <f ca="1">SUMPRODUCT(INDIRECT(ADDRESS(2,MATCH(B178,'Нормализованная таблица'!$B$1:$K$1)+1,,,"Нормализованная таблица")):INDIRECT(ADDRESS(31,MATCH(B178,'Нормализованная таблица'!$B$1:$K$1)+1,,,"Нормализованная таблица")),INDIRECT(ADDRESS(2,MATCH(C178,'Нормализованная таблица'!$B$1:$K$1)+1,,,"Нормализованная таблица")):INDIRECT(ADDRESS(31,MATCH(C178,'Нормализованная таблица'!$B$1:$K$1)+1,,,"Нормализованная таблица")),INDIRECT(ADDRESS(2,MATCH(D178,'Нормализованная таблица'!$B$1:$K$1)+1,,,"Нормализованная таблица")):INDIRECT(ADDRESS(31,MATCH(D178,'Нормализованная таблица'!$B$1:$K$1)+1,,,"Нормализованная таблица")),INDIRECT(ADDRESS(2,MATCH(E178,'Нормализованная таблица'!$B$1:$K$1)+1,,,"Нормализованная таблица")):INDIRECT(ADDRESS(31,MATCH(E178,'Нормализованная таблица'!$B$1:$K$1)+1,,,"Нормализованная таблица")),INDIRECT(ADDRESS(2,MATCH(A178,'Нормализованная таблица'!$B$1:$K$1)+1,,,"Нормализованная таблица")):INDIRECT(ADDRESS(31,MATCH(A178,'Нормализованная таблица'!$B$1:$K$1)+1,,,"Нормализованная таблица")))</f>
        <v>#N/A</v>
      </c>
    </row>
    <row r="179" spans="1:6" hidden="1" x14ac:dyDescent="0.3">
      <c r="A179" t="e">
        <f ca="1">IF(INDIRECT(ADDRESS(Таблицы!$Z180-1,4,,,"Трёхпредметные наборы"))&gt;=Параметры!$A$2,Таблицы!U180,"")</f>
        <v>#N/A</v>
      </c>
      <c r="B179" t="e">
        <f ca="1">IF(INDIRECT(ADDRESS(Таблицы!$Z180-1,4,,,"Трёхпредметные наборы"))&gt;=Параметры!$A$2,Таблицы!V180,"")</f>
        <v>#N/A</v>
      </c>
      <c r="C179" t="e">
        <f ca="1">IF(INDIRECT(ADDRESS(Таблицы!$Z180-1,4,,,"Трёхпредметные наборы"))&gt;=Параметры!$A$2,Таблицы!W180,"")</f>
        <v>#N/A</v>
      </c>
      <c r="D179" t="e">
        <f ca="1">IF(INDIRECT(ADDRESS(Таблицы!$Z180-1,4,,,"Трёхпредметные наборы"))&gt;=Параметры!$A$2,Таблицы!X180,"")</f>
        <v>#N/A</v>
      </c>
      <c r="E179" t="str">
        <f ca="1">IF(INDIRECT(ADDRESS(MATCH(Таблицы!Y180,'Однопредметные наборы'!$A$2:$A$11)+1,2,,,"Однопредметные наборы"))&gt;=Параметры!$A$2,Таблицы!Y180,"")</f>
        <v/>
      </c>
      <c r="F179" s="5" t="e">
        <f ca="1">SUMPRODUCT(INDIRECT(ADDRESS(2,MATCH(B179,'Нормализованная таблица'!$B$1:$K$1)+1,,,"Нормализованная таблица")):INDIRECT(ADDRESS(31,MATCH(B179,'Нормализованная таблица'!$B$1:$K$1)+1,,,"Нормализованная таблица")),INDIRECT(ADDRESS(2,MATCH(C179,'Нормализованная таблица'!$B$1:$K$1)+1,,,"Нормализованная таблица")):INDIRECT(ADDRESS(31,MATCH(C179,'Нормализованная таблица'!$B$1:$K$1)+1,,,"Нормализованная таблица")),INDIRECT(ADDRESS(2,MATCH(D179,'Нормализованная таблица'!$B$1:$K$1)+1,,,"Нормализованная таблица")):INDIRECT(ADDRESS(31,MATCH(D179,'Нормализованная таблица'!$B$1:$K$1)+1,,,"Нормализованная таблица")),INDIRECT(ADDRESS(2,MATCH(E179,'Нормализованная таблица'!$B$1:$K$1)+1,,,"Нормализованная таблица")):INDIRECT(ADDRESS(31,MATCH(E179,'Нормализованная таблица'!$B$1:$K$1)+1,,,"Нормализованная таблица")),INDIRECT(ADDRESS(2,MATCH(A179,'Нормализованная таблица'!$B$1:$K$1)+1,,,"Нормализованная таблица")):INDIRECT(ADDRESS(31,MATCH(A179,'Нормализованная таблица'!$B$1:$K$1)+1,,,"Нормализованная таблица")))</f>
        <v>#N/A</v>
      </c>
    </row>
    <row r="180" spans="1:6" hidden="1" x14ac:dyDescent="0.3">
      <c r="A180" t="e">
        <f ca="1">IF(INDIRECT(ADDRESS(Таблицы!$Z181-1,4,,,"Трёхпредметные наборы"))&gt;=Параметры!$A$2,Таблицы!U181,"")</f>
        <v>#N/A</v>
      </c>
      <c r="B180" t="e">
        <f ca="1">IF(INDIRECT(ADDRESS(Таблицы!$Z181-1,4,,,"Трёхпредметные наборы"))&gt;=Параметры!$A$2,Таблицы!V181,"")</f>
        <v>#N/A</v>
      </c>
      <c r="C180" t="e">
        <f ca="1">IF(INDIRECT(ADDRESS(Таблицы!$Z181-1,4,,,"Трёхпредметные наборы"))&gt;=Параметры!$A$2,Таблицы!W181,"")</f>
        <v>#N/A</v>
      </c>
      <c r="D180" t="e">
        <f ca="1">IF(INDIRECT(ADDRESS(Таблицы!$Z181-1,4,,,"Трёхпредметные наборы"))&gt;=Параметры!$A$2,Таблицы!X181,"")</f>
        <v>#N/A</v>
      </c>
      <c r="E180" t="str">
        <f ca="1">IF(INDIRECT(ADDRESS(MATCH(Таблицы!Y181,'Однопредметные наборы'!$A$2:$A$11)+1,2,,,"Однопредметные наборы"))&gt;=Параметры!$A$2,Таблицы!Y181,"")</f>
        <v>Терафлю</v>
      </c>
      <c r="F180" s="5" t="e">
        <f ca="1">SUMPRODUCT(INDIRECT(ADDRESS(2,MATCH(B180,'Нормализованная таблица'!$B$1:$K$1)+1,,,"Нормализованная таблица")):INDIRECT(ADDRESS(31,MATCH(B180,'Нормализованная таблица'!$B$1:$K$1)+1,,,"Нормализованная таблица")),INDIRECT(ADDRESS(2,MATCH(C180,'Нормализованная таблица'!$B$1:$K$1)+1,,,"Нормализованная таблица")):INDIRECT(ADDRESS(31,MATCH(C180,'Нормализованная таблица'!$B$1:$K$1)+1,,,"Нормализованная таблица")),INDIRECT(ADDRESS(2,MATCH(D180,'Нормализованная таблица'!$B$1:$K$1)+1,,,"Нормализованная таблица")):INDIRECT(ADDRESS(31,MATCH(D180,'Нормализованная таблица'!$B$1:$K$1)+1,,,"Нормализованная таблица")),INDIRECT(ADDRESS(2,MATCH(E180,'Нормализованная таблица'!$B$1:$K$1)+1,,,"Нормализованная таблица")):INDIRECT(ADDRESS(31,MATCH(E180,'Нормализованная таблица'!$B$1:$K$1)+1,,,"Нормализованная таблица")),INDIRECT(ADDRESS(2,MATCH(A180,'Нормализованная таблица'!$B$1:$K$1)+1,,,"Нормализованная таблица")):INDIRECT(ADDRESS(31,MATCH(A180,'Нормализованная таблица'!$B$1:$K$1)+1,,,"Нормализованная таблица")))</f>
        <v>#N/A</v>
      </c>
    </row>
    <row r="181" spans="1:6" hidden="1" x14ac:dyDescent="0.3">
      <c r="A181" t="e">
        <f ca="1">IF(INDIRECT(ADDRESS(Таблицы!$Z182-1,4,,,"Трёхпредметные наборы"))&gt;=Параметры!$A$2,Таблицы!U182,"")</f>
        <v>#N/A</v>
      </c>
      <c r="B181" t="e">
        <f ca="1">IF(INDIRECT(ADDRESS(Таблицы!$Z182-1,4,,,"Трёхпредметные наборы"))&gt;=Параметры!$A$2,Таблицы!V182,"")</f>
        <v>#N/A</v>
      </c>
      <c r="C181" t="e">
        <f ca="1">IF(INDIRECT(ADDRESS(Таблицы!$Z182-1,4,,,"Трёхпредметные наборы"))&gt;=Параметры!$A$2,Таблицы!W182,"")</f>
        <v>#N/A</v>
      </c>
      <c r="D181" t="e">
        <f ca="1">IF(INDIRECT(ADDRESS(Таблицы!$Z182-1,4,,,"Трёхпредметные наборы"))&gt;=Параметры!$A$2,Таблицы!X182,"")</f>
        <v>#N/A</v>
      </c>
      <c r="E181" t="str">
        <f ca="1">IF(INDIRECT(ADDRESS(MATCH(Таблицы!Y182,'Однопредметные наборы'!$A$2:$A$11)+1,2,,,"Однопредметные наборы"))&gt;=Параметры!$A$2,Таблицы!Y182,"")</f>
        <v>Терафлю</v>
      </c>
      <c r="F181" s="5" t="e">
        <f ca="1">SUMPRODUCT(INDIRECT(ADDRESS(2,MATCH(B181,'Нормализованная таблица'!$B$1:$K$1)+1,,,"Нормализованная таблица")):INDIRECT(ADDRESS(31,MATCH(B181,'Нормализованная таблица'!$B$1:$K$1)+1,,,"Нормализованная таблица")),INDIRECT(ADDRESS(2,MATCH(C181,'Нормализованная таблица'!$B$1:$K$1)+1,,,"Нормализованная таблица")):INDIRECT(ADDRESS(31,MATCH(C181,'Нормализованная таблица'!$B$1:$K$1)+1,,,"Нормализованная таблица")),INDIRECT(ADDRESS(2,MATCH(D181,'Нормализованная таблица'!$B$1:$K$1)+1,,,"Нормализованная таблица")):INDIRECT(ADDRESS(31,MATCH(D181,'Нормализованная таблица'!$B$1:$K$1)+1,,,"Нормализованная таблица")),INDIRECT(ADDRESS(2,MATCH(E181,'Нормализованная таблица'!$B$1:$K$1)+1,,,"Нормализованная таблица")):INDIRECT(ADDRESS(31,MATCH(E181,'Нормализованная таблица'!$B$1:$K$1)+1,,,"Нормализованная таблица")),INDIRECT(ADDRESS(2,MATCH(A181,'Нормализованная таблица'!$B$1:$K$1)+1,,,"Нормализованная таблица")):INDIRECT(ADDRESS(31,MATCH(A181,'Нормализованная таблица'!$B$1:$K$1)+1,,,"Нормализованная таблица")))</f>
        <v>#N/A</v>
      </c>
    </row>
    <row r="182" spans="1:6" hidden="1" x14ac:dyDescent="0.3">
      <c r="A182" t="e">
        <f ca="1">IF(INDIRECT(ADDRESS(Таблицы!$Z183-1,4,,,"Трёхпредметные наборы"))&gt;=Параметры!$A$2,Таблицы!U183,"")</f>
        <v>#N/A</v>
      </c>
      <c r="B182" t="e">
        <f ca="1">IF(INDIRECT(ADDRESS(Таблицы!$Z183-1,4,,,"Трёхпредметные наборы"))&gt;=Параметры!$A$2,Таблицы!V183,"")</f>
        <v>#N/A</v>
      </c>
      <c r="C182" t="e">
        <f ca="1">IF(INDIRECT(ADDRESS(Таблицы!$Z183-1,4,,,"Трёхпредметные наборы"))&gt;=Параметры!$A$2,Таблицы!W183,"")</f>
        <v>#N/A</v>
      </c>
      <c r="D182" t="e">
        <f ca="1">IF(INDIRECT(ADDRESS(Таблицы!$Z183-1,4,,,"Трёхпредметные наборы"))&gt;=Параметры!$A$2,Таблицы!X183,"")</f>
        <v>#N/A</v>
      </c>
      <c r="E182" t="str">
        <f ca="1">IF(INDIRECT(ADDRESS(MATCH(Таблицы!Y183,'Однопредметные наборы'!$A$2:$A$11)+1,2,,,"Однопредметные наборы"))&gt;=Параметры!$A$2,Таблицы!Y183,"")</f>
        <v>Терафлю</v>
      </c>
      <c r="F182" s="5" t="e">
        <f ca="1">SUMPRODUCT(INDIRECT(ADDRESS(2,MATCH(B182,'Нормализованная таблица'!$B$1:$K$1)+1,,,"Нормализованная таблица")):INDIRECT(ADDRESS(31,MATCH(B182,'Нормализованная таблица'!$B$1:$K$1)+1,,,"Нормализованная таблица")),INDIRECT(ADDRESS(2,MATCH(C182,'Нормализованная таблица'!$B$1:$K$1)+1,,,"Нормализованная таблица")):INDIRECT(ADDRESS(31,MATCH(C182,'Нормализованная таблица'!$B$1:$K$1)+1,,,"Нормализованная таблица")),INDIRECT(ADDRESS(2,MATCH(D182,'Нормализованная таблица'!$B$1:$K$1)+1,,,"Нормализованная таблица")):INDIRECT(ADDRESS(31,MATCH(D182,'Нормализованная таблица'!$B$1:$K$1)+1,,,"Нормализованная таблица")),INDIRECT(ADDRESS(2,MATCH(E182,'Нормализованная таблица'!$B$1:$K$1)+1,,,"Нормализованная таблица")):INDIRECT(ADDRESS(31,MATCH(E182,'Нормализованная таблица'!$B$1:$K$1)+1,,,"Нормализованная таблица")),INDIRECT(ADDRESS(2,MATCH(A182,'Нормализованная таблица'!$B$1:$K$1)+1,,,"Нормализованная таблица")):INDIRECT(ADDRESS(31,MATCH(A182,'Нормализованная таблица'!$B$1:$K$1)+1,,,"Нормализованная таблица")))</f>
        <v>#N/A</v>
      </c>
    </row>
    <row r="183" spans="1:6" hidden="1" x14ac:dyDescent="0.3">
      <c r="A183" t="str">
        <f ca="1">IF(INDIRECT(ADDRESS(Таблицы!$Z184-1,4,,,"Трёхпредметные наборы"))&gt;=Параметры!$A$2,Таблицы!U184,"")</f>
        <v/>
      </c>
      <c r="B183" t="str">
        <f ca="1">IF(INDIRECT(ADDRESS(Таблицы!$Z184-1,4,,,"Трёхпредметные наборы"))&gt;=Параметры!$A$2,Таблицы!V184,"")</f>
        <v/>
      </c>
      <c r="C183" t="str">
        <f ca="1">IF(INDIRECT(ADDRESS(Таблицы!$Z184-1,4,,,"Трёхпредметные наборы"))&gt;=Параметры!$A$2,Таблицы!W184,"")</f>
        <v/>
      </c>
      <c r="D183" t="str">
        <f ca="1">IF(INDIRECT(ADDRESS(Таблицы!$Z184-1,4,,,"Трёхпредметные наборы"))&gt;=Параметры!$A$2,Таблицы!X184,"")</f>
        <v/>
      </c>
      <c r="E183" t="str">
        <f ca="1">IF(INDIRECT(ADDRESS(MATCH(Таблицы!Y184,'Однопредметные наборы'!$A$2:$A$11)+1,2,,,"Однопредметные наборы"))&gt;=Параметры!$A$2,Таблицы!Y184,"")</f>
        <v/>
      </c>
      <c r="F183" s="5" t="e">
        <f ca="1">SUMPRODUCT(INDIRECT(ADDRESS(2,MATCH(B183,'Нормализованная таблица'!$B$1:$K$1)+1,,,"Нормализованная таблица")):INDIRECT(ADDRESS(31,MATCH(B183,'Нормализованная таблица'!$B$1:$K$1)+1,,,"Нормализованная таблица")),INDIRECT(ADDRESS(2,MATCH(C183,'Нормализованная таблица'!$B$1:$K$1)+1,,,"Нормализованная таблица")):INDIRECT(ADDRESS(31,MATCH(C183,'Нормализованная таблица'!$B$1:$K$1)+1,,,"Нормализованная таблица")),INDIRECT(ADDRESS(2,MATCH(D183,'Нормализованная таблица'!$B$1:$K$1)+1,,,"Нормализованная таблица")):INDIRECT(ADDRESS(31,MATCH(D183,'Нормализованная таблица'!$B$1:$K$1)+1,,,"Нормализованная таблица")),INDIRECT(ADDRESS(2,MATCH(E183,'Нормализованная таблица'!$B$1:$K$1)+1,,,"Нормализованная таблица")):INDIRECT(ADDRESS(31,MATCH(E183,'Нормализованная таблица'!$B$1:$K$1)+1,,,"Нормализованная таблица")),INDIRECT(ADDRESS(2,MATCH(A183,'Нормализованная таблица'!$B$1:$K$1)+1,,,"Нормализованная таблица")):INDIRECT(ADDRESS(31,MATCH(A183,'Нормализованная таблица'!$B$1:$K$1)+1,,,"Нормализованная таблица")))</f>
        <v>#N/A</v>
      </c>
    </row>
    <row r="184" spans="1:6" hidden="1" x14ac:dyDescent="0.3">
      <c r="A184" t="str">
        <f ca="1">IF(INDIRECT(ADDRESS(Таблицы!$Z185-1,4,,,"Трёхпредметные наборы"))&gt;=Параметры!$A$2,Таблицы!U185,"")</f>
        <v/>
      </c>
      <c r="B184" t="str">
        <f ca="1">IF(INDIRECT(ADDRESS(Таблицы!$Z185-1,4,,,"Трёхпредметные наборы"))&gt;=Параметры!$A$2,Таблицы!V185,"")</f>
        <v/>
      </c>
      <c r="C184" t="str">
        <f ca="1">IF(INDIRECT(ADDRESS(Таблицы!$Z185-1,4,,,"Трёхпредметные наборы"))&gt;=Параметры!$A$2,Таблицы!W185,"")</f>
        <v/>
      </c>
      <c r="D184" t="str">
        <f ca="1">IF(INDIRECT(ADDRESS(Таблицы!$Z185-1,4,,,"Трёхпредметные наборы"))&gt;=Параметры!$A$2,Таблицы!X185,"")</f>
        <v/>
      </c>
      <c r="E184" t="str">
        <f ca="1">IF(INDIRECT(ADDRESS(MATCH(Таблицы!Y185,'Однопредметные наборы'!$A$2:$A$11)+1,2,,,"Однопредметные наборы"))&gt;=Параметры!$A$2,Таблицы!Y185,"")</f>
        <v/>
      </c>
      <c r="F184" s="5" t="e">
        <f ca="1">SUMPRODUCT(INDIRECT(ADDRESS(2,MATCH(B184,'Нормализованная таблица'!$B$1:$K$1)+1,,,"Нормализованная таблица")):INDIRECT(ADDRESS(31,MATCH(B184,'Нормализованная таблица'!$B$1:$K$1)+1,,,"Нормализованная таблица")),INDIRECT(ADDRESS(2,MATCH(C184,'Нормализованная таблица'!$B$1:$K$1)+1,,,"Нормализованная таблица")):INDIRECT(ADDRESS(31,MATCH(C184,'Нормализованная таблица'!$B$1:$K$1)+1,,,"Нормализованная таблица")),INDIRECT(ADDRESS(2,MATCH(D184,'Нормализованная таблица'!$B$1:$K$1)+1,,,"Нормализованная таблица")):INDIRECT(ADDRESS(31,MATCH(D184,'Нормализованная таблица'!$B$1:$K$1)+1,,,"Нормализованная таблица")),INDIRECT(ADDRESS(2,MATCH(E184,'Нормализованная таблица'!$B$1:$K$1)+1,,,"Нормализованная таблица")):INDIRECT(ADDRESS(31,MATCH(E184,'Нормализованная таблица'!$B$1:$K$1)+1,,,"Нормализованная таблица")),INDIRECT(ADDRESS(2,MATCH(A184,'Нормализованная таблица'!$B$1:$K$1)+1,,,"Нормализованная таблица")):INDIRECT(ADDRESS(31,MATCH(A184,'Нормализованная таблица'!$B$1:$K$1)+1,,,"Нормализованная таблица")))</f>
        <v>#N/A</v>
      </c>
    </row>
    <row r="185" spans="1:6" hidden="1" x14ac:dyDescent="0.3">
      <c r="A185" t="str">
        <f ca="1">IF(INDIRECT(ADDRESS(Таблицы!$Z186-1,4,,,"Трёхпредметные наборы"))&gt;=Параметры!$A$2,Таблицы!U186,"")</f>
        <v/>
      </c>
      <c r="B185" t="str">
        <f ca="1">IF(INDIRECT(ADDRESS(Таблицы!$Z186-1,4,,,"Трёхпредметные наборы"))&gt;=Параметры!$A$2,Таблицы!V186,"")</f>
        <v/>
      </c>
      <c r="C185" t="str">
        <f ca="1">IF(INDIRECT(ADDRESS(Таблицы!$Z186-1,4,,,"Трёхпредметные наборы"))&gt;=Параметры!$A$2,Таблицы!W186,"")</f>
        <v/>
      </c>
      <c r="D185" t="str">
        <f ca="1">IF(INDIRECT(ADDRESS(Таблицы!$Z186-1,4,,,"Трёхпредметные наборы"))&gt;=Параметры!$A$2,Таблицы!X186,"")</f>
        <v/>
      </c>
      <c r="E185" t="str">
        <f ca="1">IF(INDIRECT(ADDRESS(MATCH(Таблицы!Y186,'Однопредметные наборы'!$A$2:$A$11)+1,2,,,"Однопредметные наборы"))&gt;=Параметры!$A$2,Таблицы!Y186,"")</f>
        <v>Терафлю</v>
      </c>
      <c r="F185" s="5" t="e">
        <f ca="1">SUMPRODUCT(INDIRECT(ADDRESS(2,MATCH(B185,'Нормализованная таблица'!$B$1:$K$1)+1,,,"Нормализованная таблица")):INDIRECT(ADDRESS(31,MATCH(B185,'Нормализованная таблица'!$B$1:$K$1)+1,,,"Нормализованная таблица")),INDIRECT(ADDRESS(2,MATCH(C185,'Нормализованная таблица'!$B$1:$K$1)+1,,,"Нормализованная таблица")):INDIRECT(ADDRESS(31,MATCH(C185,'Нормализованная таблица'!$B$1:$K$1)+1,,,"Нормализованная таблица")),INDIRECT(ADDRESS(2,MATCH(D185,'Нормализованная таблица'!$B$1:$K$1)+1,,,"Нормализованная таблица")):INDIRECT(ADDRESS(31,MATCH(D185,'Нормализованная таблица'!$B$1:$K$1)+1,,,"Нормализованная таблица")),INDIRECT(ADDRESS(2,MATCH(E185,'Нормализованная таблица'!$B$1:$K$1)+1,,,"Нормализованная таблица")):INDIRECT(ADDRESS(31,MATCH(E185,'Нормализованная таблица'!$B$1:$K$1)+1,,,"Нормализованная таблица")),INDIRECT(ADDRESS(2,MATCH(A185,'Нормализованная таблица'!$B$1:$K$1)+1,,,"Нормализованная таблица")):INDIRECT(ADDRESS(31,MATCH(A185,'Нормализованная таблица'!$B$1:$K$1)+1,,,"Нормализованная таблица")))</f>
        <v>#N/A</v>
      </c>
    </row>
    <row r="186" spans="1:6" hidden="1" x14ac:dyDescent="0.3">
      <c r="A186" t="str">
        <f ca="1">IF(INDIRECT(ADDRESS(Таблицы!$Z187-1,4,,,"Трёхпредметные наборы"))&gt;=Параметры!$A$2,Таблицы!U187,"")</f>
        <v/>
      </c>
      <c r="B186" t="str">
        <f ca="1">IF(INDIRECT(ADDRESS(Таблицы!$Z187-1,4,,,"Трёхпредметные наборы"))&gt;=Параметры!$A$2,Таблицы!V187,"")</f>
        <v/>
      </c>
      <c r="C186" t="str">
        <f ca="1">IF(INDIRECT(ADDRESS(Таблицы!$Z187-1,4,,,"Трёхпредметные наборы"))&gt;=Параметры!$A$2,Таблицы!W187,"")</f>
        <v/>
      </c>
      <c r="D186" t="str">
        <f ca="1">IF(INDIRECT(ADDRESS(Таблицы!$Z187-1,4,,,"Трёхпредметные наборы"))&gt;=Параметры!$A$2,Таблицы!X187,"")</f>
        <v/>
      </c>
      <c r="E186" t="str">
        <f ca="1">IF(INDIRECT(ADDRESS(MATCH(Таблицы!Y187,'Однопредметные наборы'!$A$2:$A$11)+1,2,,,"Однопредметные наборы"))&gt;=Параметры!$A$2,Таблицы!Y187,"")</f>
        <v/>
      </c>
      <c r="F186" s="5" t="e">
        <f ca="1">SUMPRODUCT(INDIRECT(ADDRESS(2,MATCH(B186,'Нормализованная таблица'!$B$1:$K$1)+1,,,"Нормализованная таблица")):INDIRECT(ADDRESS(31,MATCH(B186,'Нормализованная таблица'!$B$1:$K$1)+1,,,"Нормализованная таблица")),INDIRECT(ADDRESS(2,MATCH(C186,'Нормализованная таблица'!$B$1:$K$1)+1,,,"Нормализованная таблица")):INDIRECT(ADDRESS(31,MATCH(C186,'Нормализованная таблица'!$B$1:$K$1)+1,,,"Нормализованная таблица")),INDIRECT(ADDRESS(2,MATCH(D186,'Нормализованная таблица'!$B$1:$K$1)+1,,,"Нормализованная таблица")):INDIRECT(ADDRESS(31,MATCH(D186,'Нормализованная таблица'!$B$1:$K$1)+1,,,"Нормализованная таблица")),INDIRECT(ADDRESS(2,MATCH(E186,'Нормализованная таблица'!$B$1:$K$1)+1,,,"Нормализованная таблица")):INDIRECT(ADDRESS(31,MATCH(E186,'Нормализованная таблица'!$B$1:$K$1)+1,,,"Нормализованная таблица")),INDIRECT(ADDRESS(2,MATCH(A186,'Нормализованная таблица'!$B$1:$K$1)+1,,,"Нормализованная таблица")):INDIRECT(ADDRESS(31,MATCH(A186,'Нормализованная таблица'!$B$1:$K$1)+1,,,"Нормализованная таблица")))</f>
        <v>#N/A</v>
      </c>
    </row>
    <row r="187" spans="1:6" hidden="1" x14ac:dyDescent="0.3">
      <c r="A187" t="str">
        <f ca="1">IF(INDIRECT(ADDRESS(Таблицы!$Z188-1,4,,,"Трёхпредметные наборы"))&gt;=Параметры!$A$2,Таблицы!U188,"")</f>
        <v/>
      </c>
      <c r="B187" t="str">
        <f ca="1">IF(INDIRECT(ADDRESS(Таблицы!$Z188-1,4,,,"Трёхпредметные наборы"))&gt;=Параметры!$A$2,Таблицы!V188,"")</f>
        <v/>
      </c>
      <c r="C187" t="str">
        <f ca="1">IF(INDIRECT(ADDRESS(Таблицы!$Z188-1,4,,,"Трёхпредметные наборы"))&gt;=Параметры!$A$2,Таблицы!W188,"")</f>
        <v/>
      </c>
      <c r="D187" t="str">
        <f ca="1">IF(INDIRECT(ADDRESS(Таблицы!$Z188-1,4,,,"Трёхпредметные наборы"))&gt;=Параметры!$A$2,Таблицы!X188,"")</f>
        <v/>
      </c>
      <c r="E187" t="str">
        <f ca="1">IF(INDIRECT(ADDRESS(MATCH(Таблицы!Y188,'Однопредметные наборы'!$A$2:$A$11)+1,2,,,"Однопредметные наборы"))&gt;=Параметры!$A$2,Таблицы!Y188,"")</f>
        <v>Терафлю</v>
      </c>
      <c r="F187" s="5" t="e">
        <f ca="1">SUMPRODUCT(INDIRECT(ADDRESS(2,MATCH(B187,'Нормализованная таблица'!$B$1:$K$1)+1,,,"Нормализованная таблица")):INDIRECT(ADDRESS(31,MATCH(B187,'Нормализованная таблица'!$B$1:$K$1)+1,,,"Нормализованная таблица")),INDIRECT(ADDRESS(2,MATCH(C187,'Нормализованная таблица'!$B$1:$K$1)+1,,,"Нормализованная таблица")):INDIRECT(ADDRESS(31,MATCH(C187,'Нормализованная таблица'!$B$1:$K$1)+1,,,"Нормализованная таблица")),INDIRECT(ADDRESS(2,MATCH(D187,'Нормализованная таблица'!$B$1:$K$1)+1,,,"Нормализованная таблица")):INDIRECT(ADDRESS(31,MATCH(D187,'Нормализованная таблица'!$B$1:$K$1)+1,,,"Нормализованная таблица")),INDIRECT(ADDRESS(2,MATCH(E187,'Нормализованная таблица'!$B$1:$K$1)+1,,,"Нормализованная таблица")):INDIRECT(ADDRESS(31,MATCH(E187,'Нормализованная таблица'!$B$1:$K$1)+1,,,"Нормализованная таблица")),INDIRECT(ADDRESS(2,MATCH(A187,'Нормализованная таблица'!$B$1:$K$1)+1,,,"Нормализованная таблица")):INDIRECT(ADDRESS(31,MATCH(A187,'Нормализованная таблица'!$B$1:$K$1)+1,,,"Нормализованная таблица")))</f>
        <v>#N/A</v>
      </c>
    </row>
    <row r="188" spans="1:6" hidden="1" x14ac:dyDescent="0.3">
      <c r="A188" t="str">
        <f ca="1">IF(INDIRECT(ADDRESS(Таблицы!$Z189-1,4,,,"Трёхпредметные наборы"))&gt;=Параметры!$A$2,Таблицы!U189,"")</f>
        <v/>
      </c>
      <c r="B188" t="str">
        <f ca="1">IF(INDIRECT(ADDRESS(Таблицы!$Z189-1,4,,,"Трёхпредметные наборы"))&gt;=Параметры!$A$2,Таблицы!V189,"")</f>
        <v/>
      </c>
      <c r="C188" t="str">
        <f ca="1">IF(INDIRECT(ADDRESS(Таблицы!$Z189-1,4,,,"Трёхпредметные наборы"))&gt;=Параметры!$A$2,Таблицы!W189,"")</f>
        <v/>
      </c>
      <c r="D188" t="str">
        <f ca="1">IF(INDIRECT(ADDRESS(Таблицы!$Z189-1,4,,,"Трёхпредметные наборы"))&gt;=Параметры!$A$2,Таблицы!X189,"")</f>
        <v/>
      </c>
      <c r="E188" t="str">
        <f ca="1">IF(INDIRECT(ADDRESS(MATCH(Таблицы!Y189,'Однопредметные наборы'!$A$2:$A$11)+1,2,,,"Однопредметные наборы"))&gt;=Параметры!$A$2,Таблицы!Y189,"")</f>
        <v>Терафлю</v>
      </c>
      <c r="F188" s="5" t="e">
        <f ca="1">SUMPRODUCT(INDIRECT(ADDRESS(2,MATCH(B188,'Нормализованная таблица'!$B$1:$K$1)+1,,,"Нормализованная таблица")):INDIRECT(ADDRESS(31,MATCH(B188,'Нормализованная таблица'!$B$1:$K$1)+1,,,"Нормализованная таблица")),INDIRECT(ADDRESS(2,MATCH(C188,'Нормализованная таблица'!$B$1:$K$1)+1,,,"Нормализованная таблица")):INDIRECT(ADDRESS(31,MATCH(C188,'Нормализованная таблица'!$B$1:$K$1)+1,,,"Нормализованная таблица")),INDIRECT(ADDRESS(2,MATCH(D188,'Нормализованная таблица'!$B$1:$K$1)+1,,,"Нормализованная таблица")):INDIRECT(ADDRESS(31,MATCH(D188,'Нормализованная таблица'!$B$1:$K$1)+1,,,"Нормализованная таблица")),INDIRECT(ADDRESS(2,MATCH(E188,'Нормализованная таблица'!$B$1:$K$1)+1,,,"Нормализованная таблица")):INDIRECT(ADDRESS(31,MATCH(E188,'Нормализованная таблица'!$B$1:$K$1)+1,,,"Нормализованная таблица")),INDIRECT(ADDRESS(2,MATCH(A188,'Нормализованная таблица'!$B$1:$K$1)+1,,,"Нормализованная таблица")):INDIRECT(ADDRESS(31,MATCH(A188,'Нормализованная таблица'!$B$1:$K$1)+1,,,"Нормализованная таблица")))</f>
        <v>#N/A</v>
      </c>
    </row>
    <row r="189" spans="1:6" hidden="1" x14ac:dyDescent="0.3">
      <c r="A189" t="str">
        <f ca="1">IF(INDIRECT(ADDRESS(Таблицы!$Z190-1,4,,,"Трёхпредметные наборы"))&gt;=Параметры!$A$2,Таблицы!U190,"")</f>
        <v/>
      </c>
      <c r="B189" t="str">
        <f ca="1">IF(INDIRECT(ADDRESS(Таблицы!$Z190-1,4,,,"Трёхпредметные наборы"))&gt;=Параметры!$A$2,Таблицы!V190,"")</f>
        <v/>
      </c>
      <c r="C189" t="str">
        <f ca="1">IF(INDIRECT(ADDRESS(Таблицы!$Z190-1,4,,,"Трёхпредметные наборы"))&gt;=Параметры!$A$2,Таблицы!W190,"")</f>
        <v/>
      </c>
      <c r="D189" t="str">
        <f ca="1">IF(INDIRECT(ADDRESS(Таблицы!$Z190-1,4,,,"Трёхпредметные наборы"))&gt;=Параметры!$A$2,Таблицы!X190,"")</f>
        <v/>
      </c>
      <c r="E189" t="str">
        <f ca="1">IF(INDIRECT(ADDRESS(MATCH(Таблицы!Y190,'Однопредметные наборы'!$A$2:$A$11)+1,2,,,"Однопредметные наборы"))&gt;=Параметры!$A$2,Таблицы!Y190,"")</f>
        <v/>
      </c>
      <c r="F189" s="5" t="e">
        <f ca="1">SUMPRODUCT(INDIRECT(ADDRESS(2,MATCH(B189,'Нормализованная таблица'!$B$1:$K$1)+1,,,"Нормализованная таблица")):INDIRECT(ADDRESS(31,MATCH(B189,'Нормализованная таблица'!$B$1:$K$1)+1,,,"Нормализованная таблица")),INDIRECT(ADDRESS(2,MATCH(C189,'Нормализованная таблица'!$B$1:$K$1)+1,,,"Нормализованная таблица")):INDIRECT(ADDRESS(31,MATCH(C189,'Нормализованная таблица'!$B$1:$K$1)+1,,,"Нормализованная таблица")),INDIRECT(ADDRESS(2,MATCH(D189,'Нормализованная таблица'!$B$1:$K$1)+1,,,"Нормализованная таблица")):INDIRECT(ADDRESS(31,MATCH(D189,'Нормализованная таблица'!$B$1:$K$1)+1,,,"Нормализованная таблица")),INDIRECT(ADDRESS(2,MATCH(E189,'Нормализованная таблица'!$B$1:$K$1)+1,,,"Нормализованная таблица")):INDIRECT(ADDRESS(31,MATCH(E189,'Нормализованная таблица'!$B$1:$K$1)+1,,,"Нормализованная таблица")),INDIRECT(ADDRESS(2,MATCH(A189,'Нормализованная таблица'!$B$1:$K$1)+1,,,"Нормализованная таблица")):INDIRECT(ADDRESS(31,MATCH(A189,'Нормализованная таблица'!$B$1:$K$1)+1,,,"Нормализованная таблица")))</f>
        <v>#N/A</v>
      </c>
    </row>
    <row r="190" spans="1:6" hidden="1" x14ac:dyDescent="0.3">
      <c r="A190" t="str">
        <f ca="1">IF(INDIRECT(ADDRESS(Таблицы!$Z191-1,4,,,"Трёхпредметные наборы"))&gt;=Параметры!$A$2,Таблицы!U191,"")</f>
        <v/>
      </c>
      <c r="B190" t="str">
        <f ca="1">IF(INDIRECT(ADDRESS(Таблицы!$Z191-1,4,,,"Трёхпредметные наборы"))&gt;=Параметры!$A$2,Таблицы!V191,"")</f>
        <v/>
      </c>
      <c r="C190" t="str">
        <f ca="1">IF(INDIRECT(ADDRESS(Таблицы!$Z191-1,4,,,"Трёхпредметные наборы"))&gt;=Параметры!$A$2,Таблицы!W191,"")</f>
        <v/>
      </c>
      <c r="D190" t="str">
        <f ca="1">IF(INDIRECT(ADDRESS(Таблицы!$Z191-1,4,,,"Трёхпредметные наборы"))&gt;=Параметры!$A$2,Таблицы!X191,"")</f>
        <v/>
      </c>
      <c r="E190" t="str">
        <f ca="1">IF(INDIRECT(ADDRESS(MATCH(Таблицы!Y191,'Однопредметные наборы'!$A$2:$A$11)+1,2,,,"Однопредметные наборы"))&gt;=Параметры!$A$2,Таблицы!Y191,"")</f>
        <v>Терафлю</v>
      </c>
      <c r="F190" s="5" t="e">
        <f ca="1">SUMPRODUCT(INDIRECT(ADDRESS(2,MATCH(B190,'Нормализованная таблица'!$B$1:$K$1)+1,,,"Нормализованная таблица")):INDIRECT(ADDRESS(31,MATCH(B190,'Нормализованная таблица'!$B$1:$K$1)+1,,,"Нормализованная таблица")),INDIRECT(ADDRESS(2,MATCH(C190,'Нормализованная таблица'!$B$1:$K$1)+1,,,"Нормализованная таблица")):INDIRECT(ADDRESS(31,MATCH(C190,'Нормализованная таблица'!$B$1:$K$1)+1,,,"Нормализованная таблица")),INDIRECT(ADDRESS(2,MATCH(D190,'Нормализованная таблица'!$B$1:$K$1)+1,,,"Нормализованная таблица")):INDIRECT(ADDRESS(31,MATCH(D190,'Нормализованная таблица'!$B$1:$K$1)+1,,,"Нормализованная таблица")),INDIRECT(ADDRESS(2,MATCH(E190,'Нормализованная таблица'!$B$1:$K$1)+1,,,"Нормализованная таблица")):INDIRECT(ADDRESS(31,MATCH(E190,'Нормализованная таблица'!$B$1:$K$1)+1,,,"Нормализованная таблица")),INDIRECT(ADDRESS(2,MATCH(A190,'Нормализованная таблица'!$B$1:$K$1)+1,,,"Нормализованная таблица")):INDIRECT(ADDRESS(31,MATCH(A190,'Нормализованная таблица'!$B$1:$K$1)+1,,,"Нормализованная таблица")))</f>
        <v>#N/A</v>
      </c>
    </row>
    <row r="191" spans="1:6" hidden="1" x14ac:dyDescent="0.3">
      <c r="A191" t="str">
        <f ca="1">IF(INDIRECT(ADDRESS(Таблицы!$Z192-1,4,,,"Трёхпредметные наборы"))&gt;=Параметры!$A$2,Таблицы!U192,"")</f>
        <v/>
      </c>
      <c r="B191" t="str">
        <f ca="1">IF(INDIRECT(ADDRESS(Таблицы!$Z192-1,4,,,"Трёхпредметные наборы"))&gt;=Параметры!$A$2,Таблицы!V192,"")</f>
        <v/>
      </c>
      <c r="C191" t="str">
        <f ca="1">IF(INDIRECT(ADDRESS(Таблицы!$Z192-1,4,,,"Трёхпредметные наборы"))&gt;=Параметры!$A$2,Таблицы!W192,"")</f>
        <v/>
      </c>
      <c r="D191" t="str">
        <f ca="1">IF(INDIRECT(ADDRESS(Таблицы!$Z192-1,4,,,"Трёхпредметные наборы"))&gt;=Параметры!$A$2,Таблицы!X192,"")</f>
        <v/>
      </c>
      <c r="E191" t="str">
        <f ca="1">IF(INDIRECT(ADDRESS(MATCH(Таблицы!Y192,'Однопредметные наборы'!$A$2:$A$11)+1,2,,,"Однопредметные наборы"))&gt;=Параметры!$A$2,Таблицы!Y192,"")</f>
        <v>Терафлю</v>
      </c>
      <c r="F191" s="5" t="e">
        <f ca="1">SUMPRODUCT(INDIRECT(ADDRESS(2,MATCH(B191,'Нормализованная таблица'!$B$1:$K$1)+1,,,"Нормализованная таблица")):INDIRECT(ADDRESS(31,MATCH(B191,'Нормализованная таблица'!$B$1:$K$1)+1,,,"Нормализованная таблица")),INDIRECT(ADDRESS(2,MATCH(C191,'Нормализованная таблица'!$B$1:$K$1)+1,,,"Нормализованная таблица")):INDIRECT(ADDRESS(31,MATCH(C191,'Нормализованная таблица'!$B$1:$K$1)+1,,,"Нормализованная таблица")),INDIRECT(ADDRESS(2,MATCH(D191,'Нормализованная таблица'!$B$1:$K$1)+1,,,"Нормализованная таблица")):INDIRECT(ADDRESS(31,MATCH(D191,'Нормализованная таблица'!$B$1:$K$1)+1,,,"Нормализованная таблица")),INDIRECT(ADDRESS(2,MATCH(E191,'Нормализованная таблица'!$B$1:$K$1)+1,,,"Нормализованная таблица")):INDIRECT(ADDRESS(31,MATCH(E191,'Нормализованная таблица'!$B$1:$K$1)+1,,,"Нормализованная таблица")),INDIRECT(ADDRESS(2,MATCH(A191,'Нормализованная таблица'!$B$1:$K$1)+1,,,"Нормализованная таблица")):INDIRECT(ADDRESS(31,MATCH(A191,'Нормализованная таблица'!$B$1:$K$1)+1,,,"Нормализованная таблица")))</f>
        <v>#N/A</v>
      </c>
    </row>
    <row r="192" spans="1:6" hidden="1" x14ac:dyDescent="0.3">
      <c r="A192" t="str">
        <f ca="1">IF(INDIRECT(ADDRESS(Таблицы!$Z193-1,4,,,"Трёхпредметные наборы"))&gt;=Параметры!$A$2,Таблицы!U193,"")</f>
        <v/>
      </c>
      <c r="B192" t="str">
        <f ca="1">IF(INDIRECT(ADDRESS(Таблицы!$Z193-1,4,,,"Трёхпредметные наборы"))&gt;=Параметры!$A$2,Таблицы!V193,"")</f>
        <v/>
      </c>
      <c r="C192" t="str">
        <f ca="1">IF(INDIRECT(ADDRESS(Таблицы!$Z193-1,4,,,"Трёхпредметные наборы"))&gt;=Параметры!$A$2,Таблицы!W193,"")</f>
        <v/>
      </c>
      <c r="D192" t="str">
        <f ca="1">IF(INDIRECT(ADDRESS(Таблицы!$Z193-1,4,,,"Трёхпредметные наборы"))&gt;=Параметры!$A$2,Таблицы!X193,"")</f>
        <v/>
      </c>
      <c r="E192" t="str">
        <f ca="1">IF(INDIRECT(ADDRESS(MATCH(Таблицы!Y193,'Однопредметные наборы'!$A$2:$A$11)+1,2,,,"Однопредметные наборы"))&gt;=Параметры!$A$2,Таблицы!Y193,"")</f>
        <v>Терафлю</v>
      </c>
      <c r="F192" s="5" t="e">
        <f ca="1">SUMPRODUCT(INDIRECT(ADDRESS(2,MATCH(B192,'Нормализованная таблица'!$B$1:$K$1)+1,,,"Нормализованная таблица")):INDIRECT(ADDRESS(31,MATCH(B192,'Нормализованная таблица'!$B$1:$K$1)+1,,,"Нормализованная таблица")),INDIRECT(ADDRESS(2,MATCH(C192,'Нормализованная таблица'!$B$1:$K$1)+1,,,"Нормализованная таблица")):INDIRECT(ADDRESS(31,MATCH(C192,'Нормализованная таблица'!$B$1:$K$1)+1,,,"Нормализованная таблица")),INDIRECT(ADDRESS(2,MATCH(D192,'Нормализованная таблица'!$B$1:$K$1)+1,,,"Нормализованная таблица")):INDIRECT(ADDRESS(31,MATCH(D192,'Нормализованная таблица'!$B$1:$K$1)+1,,,"Нормализованная таблица")),INDIRECT(ADDRESS(2,MATCH(E192,'Нормализованная таблица'!$B$1:$K$1)+1,,,"Нормализованная таблица")):INDIRECT(ADDRESS(31,MATCH(E192,'Нормализованная таблица'!$B$1:$K$1)+1,,,"Нормализованная таблица")),INDIRECT(ADDRESS(2,MATCH(A192,'Нормализованная таблица'!$B$1:$K$1)+1,,,"Нормализованная таблица")):INDIRECT(ADDRESS(31,MATCH(A192,'Нормализованная таблица'!$B$1:$K$1)+1,,,"Нормализованная таблица")))</f>
        <v>#N/A</v>
      </c>
    </row>
    <row r="193" spans="1:6" hidden="1" x14ac:dyDescent="0.3">
      <c r="A193" t="str">
        <f ca="1">IF(INDIRECT(ADDRESS(Таблицы!$Z194-1,4,,,"Трёхпредметные наборы"))&gt;=Параметры!$A$2,Таблицы!U194,"")</f>
        <v/>
      </c>
      <c r="B193" t="str">
        <f ca="1">IF(INDIRECT(ADDRESS(Таблицы!$Z194-1,4,,,"Трёхпредметные наборы"))&gt;=Параметры!$A$2,Таблицы!V194,"")</f>
        <v/>
      </c>
      <c r="C193" t="str">
        <f ca="1">IF(INDIRECT(ADDRESS(Таблицы!$Z194-1,4,,,"Трёхпредметные наборы"))&gt;=Параметры!$A$2,Таблицы!W194,"")</f>
        <v/>
      </c>
      <c r="D193" t="str">
        <f ca="1">IF(INDIRECT(ADDRESS(Таблицы!$Z194-1,4,,,"Трёхпредметные наборы"))&gt;=Параметры!$A$2,Таблицы!X194,"")</f>
        <v/>
      </c>
      <c r="E193" t="str">
        <f ca="1">IF(INDIRECT(ADDRESS(MATCH(Таблицы!Y194,'Однопредметные наборы'!$A$2:$A$11)+1,2,,,"Однопредметные наборы"))&gt;=Параметры!$A$2,Таблицы!Y194,"")</f>
        <v/>
      </c>
      <c r="F193" s="5" t="e">
        <f ca="1">SUMPRODUCT(INDIRECT(ADDRESS(2,MATCH(B193,'Нормализованная таблица'!$B$1:$K$1)+1,,,"Нормализованная таблица")):INDIRECT(ADDRESS(31,MATCH(B193,'Нормализованная таблица'!$B$1:$K$1)+1,,,"Нормализованная таблица")),INDIRECT(ADDRESS(2,MATCH(C193,'Нормализованная таблица'!$B$1:$K$1)+1,,,"Нормализованная таблица")):INDIRECT(ADDRESS(31,MATCH(C193,'Нормализованная таблица'!$B$1:$K$1)+1,,,"Нормализованная таблица")),INDIRECT(ADDRESS(2,MATCH(D193,'Нормализованная таблица'!$B$1:$K$1)+1,,,"Нормализованная таблица")):INDIRECT(ADDRESS(31,MATCH(D193,'Нормализованная таблица'!$B$1:$K$1)+1,,,"Нормализованная таблица")),INDIRECT(ADDRESS(2,MATCH(E193,'Нормализованная таблица'!$B$1:$K$1)+1,,,"Нормализованная таблица")):INDIRECT(ADDRESS(31,MATCH(E193,'Нормализованная таблица'!$B$1:$K$1)+1,,,"Нормализованная таблица")),INDIRECT(ADDRESS(2,MATCH(A193,'Нормализованная таблица'!$B$1:$K$1)+1,,,"Нормализованная таблица")):INDIRECT(ADDRESS(31,MATCH(A193,'Нормализованная таблица'!$B$1:$K$1)+1,,,"Нормализованная таблица")))</f>
        <v>#N/A</v>
      </c>
    </row>
    <row r="194" spans="1:6" hidden="1" x14ac:dyDescent="0.3">
      <c r="A194" t="str">
        <f ca="1">IF(INDIRECT(ADDRESS(Таблицы!$Z195-1,4,,,"Трёхпредметные наборы"))&gt;=Параметры!$A$2,Таблицы!U195,"")</f>
        <v/>
      </c>
      <c r="B194" t="str">
        <f ca="1">IF(INDIRECT(ADDRESS(Таблицы!$Z195-1,4,,,"Трёхпредметные наборы"))&gt;=Параметры!$A$2,Таблицы!V195,"")</f>
        <v/>
      </c>
      <c r="C194" t="str">
        <f ca="1">IF(INDIRECT(ADDRESS(Таблицы!$Z195-1,4,,,"Трёхпредметные наборы"))&gt;=Параметры!$A$2,Таблицы!W195,"")</f>
        <v/>
      </c>
      <c r="D194" t="str">
        <f ca="1">IF(INDIRECT(ADDRESS(Таблицы!$Z195-1,4,,,"Трёхпредметные наборы"))&gt;=Параметры!$A$2,Таблицы!X195,"")</f>
        <v/>
      </c>
      <c r="E194" t="str">
        <f ca="1">IF(INDIRECT(ADDRESS(MATCH(Таблицы!Y195,'Однопредметные наборы'!$A$2:$A$11)+1,2,,,"Однопредметные наборы"))&gt;=Параметры!$A$2,Таблицы!Y195,"")</f>
        <v>Терафлю</v>
      </c>
      <c r="F194" s="5" t="e">
        <f ca="1">SUMPRODUCT(INDIRECT(ADDRESS(2,MATCH(B194,'Нормализованная таблица'!$B$1:$K$1)+1,,,"Нормализованная таблица")):INDIRECT(ADDRESS(31,MATCH(B194,'Нормализованная таблица'!$B$1:$K$1)+1,,,"Нормализованная таблица")),INDIRECT(ADDRESS(2,MATCH(C194,'Нормализованная таблица'!$B$1:$K$1)+1,,,"Нормализованная таблица")):INDIRECT(ADDRESS(31,MATCH(C194,'Нормализованная таблица'!$B$1:$K$1)+1,,,"Нормализованная таблица")),INDIRECT(ADDRESS(2,MATCH(D194,'Нормализованная таблица'!$B$1:$K$1)+1,,,"Нормализованная таблица")):INDIRECT(ADDRESS(31,MATCH(D194,'Нормализованная таблица'!$B$1:$K$1)+1,,,"Нормализованная таблица")),INDIRECT(ADDRESS(2,MATCH(E194,'Нормализованная таблица'!$B$1:$K$1)+1,,,"Нормализованная таблица")):INDIRECT(ADDRESS(31,MATCH(E194,'Нормализованная таблица'!$B$1:$K$1)+1,,,"Нормализованная таблица")),INDIRECT(ADDRESS(2,MATCH(A194,'Нормализованная таблица'!$B$1:$K$1)+1,,,"Нормализованная таблица")):INDIRECT(ADDRESS(31,MATCH(A194,'Нормализованная таблица'!$B$1:$K$1)+1,,,"Нормализованная таблица")))</f>
        <v>#N/A</v>
      </c>
    </row>
    <row r="195" spans="1:6" hidden="1" x14ac:dyDescent="0.3">
      <c r="A195" t="str">
        <f ca="1">IF(INDIRECT(ADDRESS(Таблицы!$Z196-1,4,,,"Трёхпредметные наборы"))&gt;=Параметры!$A$2,Таблицы!U196,"")</f>
        <v/>
      </c>
      <c r="B195" t="str">
        <f ca="1">IF(INDIRECT(ADDRESS(Таблицы!$Z196-1,4,,,"Трёхпредметные наборы"))&gt;=Параметры!$A$2,Таблицы!V196,"")</f>
        <v/>
      </c>
      <c r="C195" t="str">
        <f ca="1">IF(INDIRECT(ADDRESS(Таблицы!$Z196-1,4,,,"Трёхпредметные наборы"))&gt;=Параметры!$A$2,Таблицы!W196,"")</f>
        <v/>
      </c>
      <c r="D195" t="str">
        <f ca="1">IF(INDIRECT(ADDRESS(Таблицы!$Z196-1,4,,,"Трёхпредметные наборы"))&gt;=Параметры!$A$2,Таблицы!X196,"")</f>
        <v/>
      </c>
      <c r="E195" t="str">
        <f ca="1">IF(INDIRECT(ADDRESS(MATCH(Таблицы!Y196,'Однопредметные наборы'!$A$2:$A$11)+1,2,,,"Однопредметные наборы"))&gt;=Параметры!$A$2,Таблицы!Y196,"")</f>
        <v>Терафлю</v>
      </c>
      <c r="F195" s="5" t="e">
        <f ca="1">SUMPRODUCT(INDIRECT(ADDRESS(2,MATCH(B195,'Нормализованная таблица'!$B$1:$K$1)+1,,,"Нормализованная таблица")):INDIRECT(ADDRESS(31,MATCH(B195,'Нормализованная таблица'!$B$1:$K$1)+1,,,"Нормализованная таблица")),INDIRECT(ADDRESS(2,MATCH(C195,'Нормализованная таблица'!$B$1:$K$1)+1,,,"Нормализованная таблица")):INDIRECT(ADDRESS(31,MATCH(C195,'Нормализованная таблица'!$B$1:$K$1)+1,,,"Нормализованная таблица")),INDIRECT(ADDRESS(2,MATCH(D195,'Нормализованная таблица'!$B$1:$K$1)+1,,,"Нормализованная таблица")):INDIRECT(ADDRESS(31,MATCH(D195,'Нормализованная таблица'!$B$1:$K$1)+1,,,"Нормализованная таблица")),INDIRECT(ADDRESS(2,MATCH(E195,'Нормализованная таблица'!$B$1:$K$1)+1,,,"Нормализованная таблица")):INDIRECT(ADDRESS(31,MATCH(E195,'Нормализованная таблица'!$B$1:$K$1)+1,,,"Нормализованная таблица")),INDIRECT(ADDRESS(2,MATCH(A195,'Нормализованная таблица'!$B$1:$K$1)+1,,,"Нормализованная таблица")):INDIRECT(ADDRESS(31,MATCH(A195,'Нормализованная таблица'!$B$1:$K$1)+1,,,"Нормализованная таблица")))</f>
        <v>#N/A</v>
      </c>
    </row>
    <row r="196" spans="1:6" hidden="1" x14ac:dyDescent="0.3">
      <c r="A196" t="str">
        <f ca="1">IF(INDIRECT(ADDRESS(Таблицы!$Z197-1,4,,,"Трёхпредметные наборы"))&gt;=Параметры!$A$2,Таблицы!U197,"")</f>
        <v/>
      </c>
      <c r="B196" t="str">
        <f ca="1">IF(INDIRECT(ADDRESS(Таблицы!$Z197-1,4,,,"Трёхпредметные наборы"))&gt;=Параметры!$A$2,Таблицы!V197,"")</f>
        <v/>
      </c>
      <c r="C196" t="str">
        <f ca="1">IF(INDIRECT(ADDRESS(Таблицы!$Z197-1,4,,,"Трёхпредметные наборы"))&gt;=Параметры!$A$2,Таблицы!W197,"")</f>
        <v/>
      </c>
      <c r="D196" t="str">
        <f ca="1">IF(INDIRECT(ADDRESS(Таблицы!$Z197-1,4,,,"Трёхпредметные наборы"))&gt;=Параметры!$A$2,Таблицы!X197,"")</f>
        <v/>
      </c>
      <c r="E196" t="str">
        <f ca="1">IF(INDIRECT(ADDRESS(MATCH(Таблицы!Y197,'Однопредметные наборы'!$A$2:$A$11)+1,2,,,"Однопредметные наборы"))&gt;=Параметры!$A$2,Таблицы!Y197,"")</f>
        <v>Терафлю</v>
      </c>
      <c r="F196" s="5" t="e">
        <f ca="1">SUMPRODUCT(INDIRECT(ADDRESS(2,MATCH(B196,'Нормализованная таблица'!$B$1:$K$1)+1,,,"Нормализованная таблица")):INDIRECT(ADDRESS(31,MATCH(B196,'Нормализованная таблица'!$B$1:$K$1)+1,,,"Нормализованная таблица")),INDIRECT(ADDRESS(2,MATCH(C196,'Нормализованная таблица'!$B$1:$K$1)+1,,,"Нормализованная таблица")):INDIRECT(ADDRESS(31,MATCH(C196,'Нормализованная таблица'!$B$1:$K$1)+1,,,"Нормализованная таблица")),INDIRECT(ADDRESS(2,MATCH(D196,'Нормализованная таблица'!$B$1:$K$1)+1,,,"Нормализованная таблица")):INDIRECT(ADDRESS(31,MATCH(D196,'Нормализованная таблица'!$B$1:$K$1)+1,,,"Нормализованная таблица")),INDIRECT(ADDRESS(2,MATCH(E196,'Нормализованная таблица'!$B$1:$K$1)+1,,,"Нормализованная таблица")):INDIRECT(ADDRESS(31,MATCH(E196,'Нормализованная таблица'!$B$1:$K$1)+1,,,"Нормализованная таблица")),INDIRECT(ADDRESS(2,MATCH(A196,'Нормализованная таблица'!$B$1:$K$1)+1,,,"Нормализованная таблица")):INDIRECT(ADDRESS(31,MATCH(A196,'Нормализованная таблица'!$B$1:$K$1)+1,,,"Нормализованная таблица")))</f>
        <v>#N/A</v>
      </c>
    </row>
    <row r="197" spans="1:6" hidden="1" x14ac:dyDescent="0.3">
      <c r="A197" t="str">
        <f ca="1">IF(INDIRECT(ADDRESS(Таблицы!$Z198-1,4,,,"Трёхпредметные наборы"))&gt;=Параметры!$A$2,Таблицы!U198,"")</f>
        <v/>
      </c>
      <c r="B197" t="str">
        <f ca="1">IF(INDIRECT(ADDRESS(Таблицы!$Z198-1,4,,,"Трёхпредметные наборы"))&gt;=Параметры!$A$2,Таблицы!V198,"")</f>
        <v/>
      </c>
      <c r="C197" t="str">
        <f ca="1">IF(INDIRECT(ADDRESS(Таблицы!$Z198-1,4,,,"Трёхпредметные наборы"))&gt;=Параметры!$A$2,Таблицы!W198,"")</f>
        <v/>
      </c>
      <c r="D197" t="str">
        <f ca="1">IF(INDIRECT(ADDRESS(Таблицы!$Z198-1,4,,,"Трёхпредметные наборы"))&gt;=Параметры!$A$2,Таблицы!X198,"")</f>
        <v/>
      </c>
      <c r="E197" t="str">
        <f ca="1">IF(INDIRECT(ADDRESS(MATCH(Таблицы!Y198,'Однопредметные наборы'!$A$2:$A$11)+1,2,,,"Однопредметные наборы"))&gt;=Параметры!$A$2,Таблицы!Y198,"")</f>
        <v>Терафлю</v>
      </c>
      <c r="F197" s="5" t="e">
        <f ca="1">SUMPRODUCT(INDIRECT(ADDRESS(2,MATCH(B197,'Нормализованная таблица'!$B$1:$K$1)+1,,,"Нормализованная таблица")):INDIRECT(ADDRESS(31,MATCH(B197,'Нормализованная таблица'!$B$1:$K$1)+1,,,"Нормализованная таблица")),INDIRECT(ADDRESS(2,MATCH(C197,'Нормализованная таблица'!$B$1:$K$1)+1,,,"Нормализованная таблица")):INDIRECT(ADDRESS(31,MATCH(C197,'Нормализованная таблица'!$B$1:$K$1)+1,,,"Нормализованная таблица")),INDIRECT(ADDRESS(2,MATCH(D197,'Нормализованная таблица'!$B$1:$K$1)+1,,,"Нормализованная таблица")):INDIRECT(ADDRESS(31,MATCH(D197,'Нормализованная таблица'!$B$1:$K$1)+1,,,"Нормализованная таблица")),INDIRECT(ADDRESS(2,MATCH(E197,'Нормализованная таблица'!$B$1:$K$1)+1,,,"Нормализованная таблица")):INDIRECT(ADDRESS(31,MATCH(E197,'Нормализованная таблица'!$B$1:$K$1)+1,,,"Нормализованная таблица")),INDIRECT(ADDRESS(2,MATCH(A197,'Нормализованная таблица'!$B$1:$K$1)+1,,,"Нормализованная таблица")):INDIRECT(ADDRESS(31,MATCH(A197,'Нормализованная таблица'!$B$1:$K$1)+1,,,"Нормализованная таблица")))</f>
        <v>#N/A</v>
      </c>
    </row>
    <row r="198" spans="1:6" hidden="1" x14ac:dyDescent="0.3">
      <c r="A198" t="str">
        <f ca="1">IF(INDIRECT(ADDRESS(Таблицы!$Z199-1,4,,,"Трёхпредметные наборы"))&gt;=Параметры!$A$2,Таблицы!U199,"")</f>
        <v/>
      </c>
      <c r="B198" t="str">
        <f ca="1">IF(INDIRECT(ADDRESS(Таблицы!$Z199-1,4,,,"Трёхпредметные наборы"))&gt;=Параметры!$A$2,Таблицы!V199,"")</f>
        <v/>
      </c>
      <c r="C198" t="str">
        <f ca="1">IF(INDIRECT(ADDRESS(Таблицы!$Z199-1,4,,,"Трёхпредметные наборы"))&gt;=Параметры!$A$2,Таблицы!W199,"")</f>
        <v/>
      </c>
      <c r="D198" t="str">
        <f ca="1">IF(INDIRECT(ADDRESS(Таблицы!$Z199-1,4,,,"Трёхпредметные наборы"))&gt;=Параметры!$A$2,Таблицы!X199,"")</f>
        <v/>
      </c>
      <c r="E198" t="str">
        <f ca="1">IF(INDIRECT(ADDRESS(MATCH(Таблицы!Y199,'Однопредметные наборы'!$A$2:$A$11)+1,2,,,"Однопредметные наборы"))&gt;=Параметры!$A$2,Таблицы!Y199,"")</f>
        <v>Корвалол</v>
      </c>
      <c r="F198" s="5" t="e">
        <f ca="1">SUMPRODUCT(INDIRECT(ADDRESS(2,MATCH(B198,'Нормализованная таблица'!$B$1:$K$1)+1,,,"Нормализованная таблица")):INDIRECT(ADDRESS(31,MATCH(B198,'Нормализованная таблица'!$B$1:$K$1)+1,,,"Нормализованная таблица")),INDIRECT(ADDRESS(2,MATCH(C198,'Нормализованная таблица'!$B$1:$K$1)+1,,,"Нормализованная таблица")):INDIRECT(ADDRESS(31,MATCH(C198,'Нормализованная таблица'!$B$1:$K$1)+1,,,"Нормализованная таблица")),INDIRECT(ADDRESS(2,MATCH(D198,'Нормализованная таблица'!$B$1:$K$1)+1,,,"Нормализованная таблица")):INDIRECT(ADDRESS(31,MATCH(D198,'Нормализованная таблица'!$B$1:$K$1)+1,,,"Нормализованная таблица")),INDIRECT(ADDRESS(2,MATCH(E198,'Нормализованная таблица'!$B$1:$K$1)+1,,,"Нормализованная таблица")):INDIRECT(ADDRESS(31,MATCH(E198,'Нормализованная таблица'!$B$1:$K$1)+1,,,"Нормализованная таблица")),INDIRECT(ADDRESS(2,MATCH(A198,'Нормализованная таблица'!$B$1:$K$1)+1,,,"Нормализованная таблица")):INDIRECT(ADDRESS(31,MATCH(A198,'Нормализованная таблица'!$B$1:$K$1)+1,,,"Нормализованная таблица")))</f>
        <v>#N/A</v>
      </c>
    </row>
    <row r="199" spans="1:6" hidden="1" x14ac:dyDescent="0.3">
      <c r="A199" t="str">
        <f ca="1">IF(INDIRECT(ADDRESS(Таблицы!$Z200-1,4,,,"Трёхпредметные наборы"))&gt;=Параметры!$A$2,Таблицы!U200,"")</f>
        <v/>
      </c>
      <c r="B199" t="str">
        <f ca="1">IF(INDIRECT(ADDRESS(Таблицы!$Z200-1,4,,,"Трёхпредметные наборы"))&gt;=Параметры!$A$2,Таблицы!V200,"")</f>
        <v/>
      </c>
      <c r="C199" t="str">
        <f ca="1">IF(INDIRECT(ADDRESS(Таблицы!$Z200-1,4,,,"Трёхпредметные наборы"))&gt;=Параметры!$A$2,Таблицы!W200,"")</f>
        <v/>
      </c>
      <c r="D199" t="str">
        <f ca="1">IF(INDIRECT(ADDRESS(Таблицы!$Z200-1,4,,,"Трёхпредметные наборы"))&gt;=Параметры!$A$2,Таблицы!X200,"")</f>
        <v/>
      </c>
      <c r="E199" t="str">
        <f ca="1">IF(INDIRECT(ADDRESS(MATCH(Таблицы!Y200,'Однопредметные наборы'!$A$2:$A$11)+1,2,,,"Однопредметные наборы"))&gt;=Параметры!$A$2,Таблицы!Y200,"")</f>
        <v/>
      </c>
      <c r="F199" s="5" t="e">
        <f ca="1">SUMPRODUCT(INDIRECT(ADDRESS(2,MATCH(B199,'Нормализованная таблица'!$B$1:$K$1)+1,,,"Нормализованная таблица")):INDIRECT(ADDRESS(31,MATCH(B199,'Нормализованная таблица'!$B$1:$K$1)+1,,,"Нормализованная таблица")),INDIRECT(ADDRESS(2,MATCH(C199,'Нормализованная таблица'!$B$1:$K$1)+1,,,"Нормализованная таблица")):INDIRECT(ADDRESS(31,MATCH(C199,'Нормализованная таблица'!$B$1:$K$1)+1,,,"Нормализованная таблица")),INDIRECT(ADDRESS(2,MATCH(D199,'Нормализованная таблица'!$B$1:$K$1)+1,,,"Нормализованная таблица")):INDIRECT(ADDRESS(31,MATCH(D199,'Нормализованная таблица'!$B$1:$K$1)+1,,,"Нормализованная таблица")),INDIRECT(ADDRESS(2,MATCH(E199,'Нормализованная таблица'!$B$1:$K$1)+1,,,"Нормализованная таблица")):INDIRECT(ADDRESS(31,MATCH(E199,'Нормализованная таблица'!$B$1:$K$1)+1,,,"Нормализованная таблица")),INDIRECT(ADDRESS(2,MATCH(A199,'Нормализованная таблица'!$B$1:$K$1)+1,,,"Нормализованная таблица")):INDIRECT(ADDRESS(31,MATCH(A199,'Нормализованная таблица'!$B$1:$K$1)+1,,,"Нормализованная таблица")))</f>
        <v>#N/A</v>
      </c>
    </row>
    <row r="200" spans="1:6" hidden="1" x14ac:dyDescent="0.3">
      <c r="A200" t="str">
        <f ca="1">IF(INDIRECT(ADDRESS(Таблицы!$Z201-1,4,,,"Трёхпредметные наборы"))&gt;=Параметры!$A$2,Таблицы!U201,"")</f>
        <v/>
      </c>
      <c r="B200" t="str">
        <f ca="1">IF(INDIRECT(ADDRESS(Таблицы!$Z201-1,4,,,"Трёхпредметные наборы"))&gt;=Параметры!$A$2,Таблицы!V201,"")</f>
        <v/>
      </c>
      <c r="C200" t="str">
        <f ca="1">IF(INDIRECT(ADDRESS(Таблицы!$Z201-1,4,,,"Трёхпредметные наборы"))&gt;=Параметры!$A$2,Таблицы!W201,"")</f>
        <v/>
      </c>
      <c r="D200" t="str">
        <f ca="1">IF(INDIRECT(ADDRESS(Таблицы!$Z201-1,4,,,"Трёхпредметные наборы"))&gt;=Параметры!$A$2,Таблицы!X201,"")</f>
        <v/>
      </c>
      <c r="E200" t="str">
        <f ca="1">IF(INDIRECT(ADDRESS(MATCH(Таблицы!Y201,'Однопредметные наборы'!$A$2:$A$11)+1,2,,,"Однопредметные наборы"))&gt;=Параметры!$A$2,Таблицы!Y201,"")</f>
        <v/>
      </c>
      <c r="F200" s="5" t="e">
        <f ca="1">SUMPRODUCT(INDIRECT(ADDRESS(2,MATCH(B200,'Нормализованная таблица'!$B$1:$K$1)+1,,,"Нормализованная таблица")):INDIRECT(ADDRESS(31,MATCH(B200,'Нормализованная таблица'!$B$1:$K$1)+1,,,"Нормализованная таблица")),INDIRECT(ADDRESS(2,MATCH(C200,'Нормализованная таблица'!$B$1:$K$1)+1,,,"Нормализованная таблица")):INDIRECT(ADDRESS(31,MATCH(C200,'Нормализованная таблица'!$B$1:$K$1)+1,,,"Нормализованная таблица")),INDIRECT(ADDRESS(2,MATCH(D200,'Нормализованная таблица'!$B$1:$K$1)+1,,,"Нормализованная таблица")):INDIRECT(ADDRESS(31,MATCH(D200,'Нормализованная таблица'!$B$1:$K$1)+1,,,"Нормализованная таблица")),INDIRECT(ADDRESS(2,MATCH(E200,'Нормализованная таблица'!$B$1:$K$1)+1,,,"Нормализованная таблица")):INDIRECT(ADDRESS(31,MATCH(E200,'Нормализованная таблица'!$B$1:$K$1)+1,,,"Нормализованная таблица")),INDIRECT(ADDRESS(2,MATCH(A200,'Нормализованная таблица'!$B$1:$K$1)+1,,,"Нормализованная таблица")):INDIRECT(ADDRESS(31,MATCH(A200,'Нормализованная таблица'!$B$1:$K$1)+1,,,"Нормализованная таблица")))</f>
        <v>#N/A</v>
      </c>
    </row>
    <row r="201" spans="1:6" hidden="1" x14ac:dyDescent="0.3">
      <c r="A201" t="str">
        <f ca="1">IF(INDIRECT(ADDRESS(Таблицы!$Z202-1,4,,,"Трёхпредметные наборы"))&gt;=Параметры!$A$2,Таблицы!U202,"")</f>
        <v/>
      </c>
      <c r="B201" t="str">
        <f ca="1">IF(INDIRECT(ADDRESS(Таблицы!$Z202-1,4,,,"Трёхпредметные наборы"))&gt;=Параметры!$A$2,Таблицы!V202,"")</f>
        <v/>
      </c>
      <c r="C201" t="str">
        <f ca="1">IF(INDIRECT(ADDRESS(Таблицы!$Z202-1,4,,,"Трёхпредметные наборы"))&gt;=Параметры!$A$2,Таблицы!W202,"")</f>
        <v/>
      </c>
      <c r="D201" t="str">
        <f ca="1">IF(INDIRECT(ADDRESS(Таблицы!$Z202-1,4,,,"Трёхпредметные наборы"))&gt;=Параметры!$A$2,Таблицы!X202,"")</f>
        <v/>
      </c>
      <c r="E201" t="str">
        <f ca="1">IF(INDIRECT(ADDRESS(MATCH(Таблицы!Y202,'Однопредметные наборы'!$A$2:$A$11)+1,2,,,"Однопредметные наборы"))&gt;=Параметры!$A$2,Таблицы!Y202,"")</f>
        <v>Терафлю</v>
      </c>
      <c r="F201" s="5" t="e">
        <f ca="1">SUMPRODUCT(INDIRECT(ADDRESS(2,MATCH(B201,'Нормализованная таблица'!$B$1:$K$1)+1,,,"Нормализованная таблица")):INDIRECT(ADDRESS(31,MATCH(B201,'Нормализованная таблица'!$B$1:$K$1)+1,,,"Нормализованная таблица")),INDIRECT(ADDRESS(2,MATCH(C201,'Нормализованная таблица'!$B$1:$K$1)+1,,,"Нормализованная таблица")):INDIRECT(ADDRESS(31,MATCH(C201,'Нормализованная таблица'!$B$1:$K$1)+1,,,"Нормализованная таблица")),INDIRECT(ADDRESS(2,MATCH(D201,'Нормализованная таблица'!$B$1:$K$1)+1,,,"Нормализованная таблица")):INDIRECT(ADDRESS(31,MATCH(D201,'Нормализованная таблица'!$B$1:$K$1)+1,,,"Нормализованная таблица")),INDIRECT(ADDRESS(2,MATCH(E201,'Нормализованная таблица'!$B$1:$K$1)+1,,,"Нормализованная таблица")):INDIRECT(ADDRESS(31,MATCH(E201,'Нормализованная таблица'!$B$1:$K$1)+1,,,"Нормализованная таблица")),INDIRECT(ADDRESS(2,MATCH(A201,'Нормализованная таблица'!$B$1:$K$1)+1,,,"Нормализованная таблица")):INDIRECT(ADDRESS(31,MATCH(A201,'Нормализованная таблица'!$B$1:$K$1)+1,,,"Нормализованная таблица")))</f>
        <v>#N/A</v>
      </c>
    </row>
    <row r="202" spans="1:6" hidden="1" x14ac:dyDescent="0.3">
      <c r="A202" t="str">
        <f ca="1">IF(INDIRECT(ADDRESS(Таблицы!$Z203-1,4,,,"Трёхпредметные наборы"))&gt;=Параметры!$A$2,Таблицы!U203,"")</f>
        <v/>
      </c>
      <c r="B202" t="str">
        <f ca="1">IF(INDIRECT(ADDRESS(Таблицы!$Z203-1,4,,,"Трёхпредметные наборы"))&gt;=Параметры!$A$2,Таблицы!V203,"")</f>
        <v/>
      </c>
      <c r="C202" t="str">
        <f ca="1">IF(INDIRECT(ADDRESS(Таблицы!$Z203-1,4,,,"Трёхпредметные наборы"))&gt;=Параметры!$A$2,Таблицы!W203,"")</f>
        <v/>
      </c>
      <c r="D202" t="str">
        <f ca="1">IF(INDIRECT(ADDRESS(Таблицы!$Z203-1,4,,,"Трёхпредметные наборы"))&gt;=Параметры!$A$2,Таблицы!X203,"")</f>
        <v/>
      </c>
      <c r="E202" t="str">
        <f ca="1">IF(INDIRECT(ADDRESS(MATCH(Таблицы!Y203,'Однопредметные наборы'!$A$2:$A$11)+1,2,,,"Однопредметные наборы"))&gt;=Параметры!$A$2,Таблицы!Y203,"")</f>
        <v/>
      </c>
      <c r="F202" s="5" t="e">
        <f ca="1">SUMPRODUCT(INDIRECT(ADDRESS(2,MATCH(B202,'Нормализованная таблица'!$B$1:$K$1)+1,,,"Нормализованная таблица")):INDIRECT(ADDRESS(31,MATCH(B202,'Нормализованная таблица'!$B$1:$K$1)+1,,,"Нормализованная таблица")),INDIRECT(ADDRESS(2,MATCH(C202,'Нормализованная таблица'!$B$1:$K$1)+1,,,"Нормализованная таблица")):INDIRECT(ADDRESS(31,MATCH(C202,'Нормализованная таблица'!$B$1:$K$1)+1,,,"Нормализованная таблица")),INDIRECT(ADDRESS(2,MATCH(D202,'Нормализованная таблица'!$B$1:$K$1)+1,,,"Нормализованная таблица")):INDIRECT(ADDRESS(31,MATCH(D202,'Нормализованная таблица'!$B$1:$K$1)+1,,,"Нормализованная таблица")),INDIRECT(ADDRESS(2,MATCH(E202,'Нормализованная таблица'!$B$1:$K$1)+1,,,"Нормализованная таблица")):INDIRECT(ADDRESS(31,MATCH(E202,'Нормализованная таблица'!$B$1:$K$1)+1,,,"Нормализованная таблица")),INDIRECT(ADDRESS(2,MATCH(A202,'Нормализованная таблица'!$B$1:$K$1)+1,,,"Нормализованная таблица")):INDIRECT(ADDRESS(31,MATCH(A202,'Нормализованная таблица'!$B$1:$K$1)+1,,,"Нормализованная таблица")))</f>
        <v>#N/A</v>
      </c>
    </row>
    <row r="203" spans="1:6" hidden="1" x14ac:dyDescent="0.3">
      <c r="A203" t="str">
        <f ca="1">IF(INDIRECT(ADDRESS(Таблицы!$Z204-1,4,,,"Трёхпредметные наборы"))&gt;=Параметры!$A$2,Таблицы!U204,"")</f>
        <v/>
      </c>
      <c r="B203" t="str">
        <f ca="1">IF(INDIRECT(ADDRESS(Таблицы!$Z204-1,4,,,"Трёхпредметные наборы"))&gt;=Параметры!$A$2,Таблицы!V204,"")</f>
        <v/>
      </c>
      <c r="C203" t="str">
        <f ca="1">IF(INDIRECT(ADDRESS(Таблицы!$Z204-1,4,,,"Трёхпредметные наборы"))&gt;=Параметры!$A$2,Таблицы!W204,"")</f>
        <v/>
      </c>
      <c r="D203" t="str">
        <f ca="1">IF(INDIRECT(ADDRESS(Таблицы!$Z204-1,4,,,"Трёхпредметные наборы"))&gt;=Параметры!$A$2,Таблицы!X204,"")</f>
        <v/>
      </c>
      <c r="E203" t="str">
        <f ca="1">IF(INDIRECT(ADDRESS(MATCH(Таблицы!Y204,'Однопредметные наборы'!$A$2:$A$11)+1,2,,,"Однопредметные наборы"))&gt;=Параметры!$A$2,Таблицы!Y204,"")</f>
        <v/>
      </c>
      <c r="F203" s="5" t="e">
        <f ca="1">SUMPRODUCT(INDIRECT(ADDRESS(2,MATCH(B203,'Нормализованная таблица'!$B$1:$K$1)+1,,,"Нормализованная таблица")):INDIRECT(ADDRESS(31,MATCH(B203,'Нормализованная таблица'!$B$1:$K$1)+1,,,"Нормализованная таблица")),INDIRECT(ADDRESS(2,MATCH(C203,'Нормализованная таблица'!$B$1:$K$1)+1,,,"Нормализованная таблица")):INDIRECT(ADDRESS(31,MATCH(C203,'Нормализованная таблица'!$B$1:$K$1)+1,,,"Нормализованная таблица")),INDIRECT(ADDRESS(2,MATCH(D203,'Нормализованная таблица'!$B$1:$K$1)+1,,,"Нормализованная таблица")):INDIRECT(ADDRESS(31,MATCH(D203,'Нормализованная таблица'!$B$1:$K$1)+1,,,"Нормализованная таблица")),INDIRECT(ADDRESS(2,MATCH(E203,'Нормализованная таблица'!$B$1:$K$1)+1,,,"Нормализованная таблица")):INDIRECT(ADDRESS(31,MATCH(E203,'Нормализованная таблица'!$B$1:$K$1)+1,,,"Нормализованная таблица")),INDIRECT(ADDRESS(2,MATCH(A203,'Нормализованная таблица'!$B$1:$K$1)+1,,,"Нормализованная таблица")):INDIRECT(ADDRESS(31,MATCH(A203,'Нормализованная таблица'!$B$1:$K$1)+1,,,"Нормализованная таблица")))</f>
        <v>#N/A</v>
      </c>
    </row>
    <row r="204" spans="1:6" hidden="1" x14ac:dyDescent="0.3">
      <c r="A204" t="str">
        <f ca="1">IF(INDIRECT(ADDRESS(Таблицы!$Z205-1,4,,,"Трёхпредметные наборы"))&gt;=Параметры!$A$2,Таблицы!U205,"")</f>
        <v/>
      </c>
      <c r="B204" t="str">
        <f ca="1">IF(INDIRECT(ADDRESS(Таблицы!$Z205-1,4,,,"Трёхпредметные наборы"))&gt;=Параметры!$A$2,Таблицы!V205,"")</f>
        <v/>
      </c>
      <c r="C204" t="str">
        <f ca="1">IF(INDIRECT(ADDRESS(Таблицы!$Z205-1,4,,,"Трёхпредметные наборы"))&gt;=Параметры!$A$2,Таблицы!W205,"")</f>
        <v/>
      </c>
      <c r="D204" t="str">
        <f ca="1">IF(INDIRECT(ADDRESS(Таблицы!$Z205-1,4,,,"Трёхпредметные наборы"))&gt;=Параметры!$A$2,Таблицы!X205,"")</f>
        <v/>
      </c>
      <c r="E204" t="str">
        <f ca="1">IF(INDIRECT(ADDRESS(MATCH(Таблицы!Y205,'Однопредметные наборы'!$A$2:$A$11)+1,2,,,"Однопредметные наборы"))&gt;=Параметры!$A$2,Таблицы!Y205,"")</f>
        <v>Терафлю</v>
      </c>
      <c r="F204" s="5" t="e">
        <f ca="1">SUMPRODUCT(INDIRECT(ADDRESS(2,MATCH(B204,'Нормализованная таблица'!$B$1:$K$1)+1,,,"Нормализованная таблица")):INDIRECT(ADDRESS(31,MATCH(B204,'Нормализованная таблица'!$B$1:$K$1)+1,,,"Нормализованная таблица")),INDIRECT(ADDRESS(2,MATCH(C204,'Нормализованная таблица'!$B$1:$K$1)+1,,,"Нормализованная таблица")):INDIRECT(ADDRESS(31,MATCH(C204,'Нормализованная таблица'!$B$1:$K$1)+1,,,"Нормализованная таблица")),INDIRECT(ADDRESS(2,MATCH(D204,'Нормализованная таблица'!$B$1:$K$1)+1,,,"Нормализованная таблица")):INDIRECT(ADDRESS(31,MATCH(D204,'Нормализованная таблица'!$B$1:$K$1)+1,,,"Нормализованная таблица")),INDIRECT(ADDRESS(2,MATCH(E204,'Нормализованная таблица'!$B$1:$K$1)+1,,,"Нормализованная таблица")):INDIRECT(ADDRESS(31,MATCH(E204,'Нормализованная таблица'!$B$1:$K$1)+1,,,"Нормализованная таблица")),INDIRECT(ADDRESS(2,MATCH(A204,'Нормализованная таблица'!$B$1:$K$1)+1,,,"Нормализованная таблица")):INDIRECT(ADDRESS(31,MATCH(A204,'Нормализованная таблица'!$B$1:$K$1)+1,,,"Нормализованная таблица")))</f>
        <v>#N/A</v>
      </c>
    </row>
    <row r="205" spans="1:6" hidden="1" x14ac:dyDescent="0.3">
      <c r="A205" t="str">
        <f ca="1">IF(INDIRECT(ADDRESS(Таблицы!$Z206-1,4,,,"Трёхпредметные наборы"))&gt;=Параметры!$A$2,Таблицы!U206,"")</f>
        <v/>
      </c>
      <c r="B205" t="str">
        <f ca="1">IF(INDIRECT(ADDRESS(Таблицы!$Z206-1,4,,,"Трёхпредметные наборы"))&gt;=Параметры!$A$2,Таблицы!V206,"")</f>
        <v/>
      </c>
      <c r="C205" t="str">
        <f ca="1">IF(INDIRECT(ADDRESS(Таблицы!$Z206-1,4,,,"Трёхпредметные наборы"))&gt;=Параметры!$A$2,Таблицы!W206,"")</f>
        <v/>
      </c>
      <c r="D205" t="str">
        <f ca="1">IF(INDIRECT(ADDRESS(Таблицы!$Z206-1,4,,,"Трёхпредметные наборы"))&gt;=Параметры!$A$2,Таблицы!X206,"")</f>
        <v/>
      </c>
      <c r="E205" t="str">
        <f ca="1">IF(INDIRECT(ADDRESS(MATCH(Таблицы!Y206,'Однопредметные наборы'!$A$2:$A$11)+1,2,,,"Однопредметные наборы"))&gt;=Параметры!$A$2,Таблицы!Y206,"")</f>
        <v/>
      </c>
      <c r="F205" s="5" t="e">
        <f ca="1">SUMPRODUCT(INDIRECT(ADDRESS(2,MATCH(B205,'Нормализованная таблица'!$B$1:$K$1)+1,,,"Нормализованная таблица")):INDIRECT(ADDRESS(31,MATCH(B205,'Нормализованная таблица'!$B$1:$K$1)+1,,,"Нормализованная таблица")),INDIRECT(ADDRESS(2,MATCH(C205,'Нормализованная таблица'!$B$1:$K$1)+1,,,"Нормализованная таблица")):INDIRECT(ADDRESS(31,MATCH(C205,'Нормализованная таблица'!$B$1:$K$1)+1,,,"Нормализованная таблица")),INDIRECT(ADDRESS(2,MATCH(D205,'Нормализованная таблица'!$B$1:$K$1)+1,,,"Нормализованная таблица")):INDIRECT(ADDRESS(31,MATCH(D205,'Нормализованная таблица'!$B$1:$K$1)+1,,,"Нормализованная таблица")),INDIRECT(ADDRESS(2,MATCH(E205,'Нормализованная таблица'!$B$1:$K$1)+1,,,"Нормализованная таблица")):INDIRECT(ADDRESS(31,MATCH(E205,'Нормализованная таблица'!$B$1:$K$1)+1,,,"Нормализованная таблица")),INDIRECT(ADDRESS(2,MATCH(A205,'Нормализованная таблица'!$B$1:$K$1)+1,,,"Нормализованная таблица")):INDIRECT(ADDRESS(31,MATCH(A205,'Нормализованная таблица'!$B$1:$K$1)+1,,,"Нормализованная таблица")))</f>
        <v>#N/A</v>
      </c>
    </row>
    <row r="206" spans="1:6" hidden="1" x14ac:dyDescent="0.3">
      <c r="A206" t="str">
        <f ca="1">IF(INDIRECT(ADDRESS(Таблицы!$Z207-1,4,,,"Трёхпредметные наборы"))&gt;=Параметры!$A$2,Таблицы!U207,"")</f>
        <v/>
      </c>
      <c r="B206" t="str">
        <f ca="1">IF(INDIRECT(ADDRESS(Таблицы!$Z207-1,4,,,"Трёхпредметные наборы"))&gt;=Параметры!$A$2,Таблицы!V207,"")</f>
        <v/>
      </c>
      <c r="C206" t="str">
        <f ca="1">IF(INDIRECT(ADDRESS(Таблицы!$Z207-1,4,,,"Трёхпредметные наборы"))&gt;=Параметры!$A$2,Таблицы!W207,"")</f>
        <v/>
      </c>
      <c r="D206" t="str">
        <f ca="1">IF(INDIRECT(ADDRESS(Таблицы!$Z207-1,4,,,"Трёхпредметные наборы"))&gt;=Параметры!$A$2,Таблицы!X207,"")</f>
        <v/>
      </c>
      <c r="E206" t="str">
        <f ca="1">IF(INDIRECT(ADDRESS(MATCH(Таблицы!Y207,'Однопредметные наборы'!$A$2:$A$11)+1,2,,,"Однопредметные наборы"))&gt;=Параметры!$A$2,Таблицы!Y207,"")</f>
        <v>Терафлю</v>
      </c>
      <c r="F206" s="5" t="e">
        <f ca="1">SUMPRODUCT(INDIRECT(ADDRESS(2,MATCH(B206,'Нормализованная таблица'!$B$1:$K$1)+1,,,"Нормализованная таблица")):INDIRECT(ADDRESS(31,MATCH(B206,'Нормализованная таблица'!$B$1:$K$1)+1,,,"Нормализованная таблица")),INDIRECT(ADDRESS(2,MATCH(C206,'Нормализованная таблица'!$B$1:$K$1)+1,,,"Нормализованная таблица")):INDIRECT(ADDRESS(31,MATCH(C206,'Нормализованная таблица'!$B$1:$K$1)+1,,,"Нормализованная таблица")),INDIRECT(ADDRESS(2,MATCH(D206,'Нормализованная таблица'!$B$1:$K$1)+1,,,"Нормализованная таблица")):INDIRECT(ADDRESS(31,MATCH(D206,'Нормализованная таблица'!$B$1:$K$1)+1,,,"Нормализованная таблица")),INDIRECT(ADDRESS(2,MATCH(E206,'Нормализованная таблица'!$B$1:$K$1)+1,,,"Нормализованная таблица")):INDIRECT(ADDRESS(31,MATCH(E206,'Нормализованная таблица'!$B$1:$K$1)+1,,,"Нормализованная таблица")),INDIRECT(ADDRESS(2,MATCH(A206,'Нормализованная таблица'!$B$1:$K$1)+1,,,"Нормализованная таблица")):INDIRECT(ADDRESS(31,MATCH(A206,'Нормализованная таблица'!$B$1:$K$1)+1,,,"Нормализованная таблица")))</f>
        <v>#N/A</v>
      </c>
    </row>
    <row r="207" spans="1:6" hidden="1" x14ac:dyDescent="0.3">
      <c r="A207" t="str">
        <f ca="1">IF(INDIRECT(ADDRESS(Таблицы!$Z208-1,4,,,"Трёхпредметные наборы"))&gt;=Параметры!$A$2,Таблицы!U208,"")</f>
        <v/>
      </c>
      <c r="B207" t="str">
        <f ca="1">IF(INDIRECT(ADDRESS(Таблицы!$Z208-1,4,,,"Трёхпредметные наборы"))&gt;=Параметры!$A$2,Таблицы!V208,"")</f>
        <v/>
      </c>
      <c r="C207" t="str">
        <f ca="1">IF(INDIRECT(ADDRESS(Таблицы!$Z208-1,4,,,"Трёхпредметные наборы"))&gt;=Параметры!$A$2,Таблицы!W208,"")</f>
        <v/>
      </c>
      <c r="D207" t="str">
        <f ca="1">IF(INDIRECT(ADDRESS(Таблицы!$Z208-1,4,,,"Трёхпредметные наборы"))&gt;=Параметры!$A$2,Таблицы!X208,"")</f>
        <v/>
      </c>
      <c r="E207" t="str">
        <f ca="1">IF(INDIRECT(ADDRESS(MATCH(Таблицы!Y208,'Однопредметные наборы'!$A$2:$A$11)+1,2,,,"Однопредметные наборы"))&gt;=Параметры!$A$2,Таблицы!Y208,"")</f>
        <v>Терафлю</v>
      </c>
      <c r="F207" s="5" t="e">
        <f ca="1">SUMPRODUCT(INDIRECT(ADDRESS(2,MATCH(B207,'Нормализованная таблица'!$B$1:$K$1)+1,,,"Нормализованная таблица")):INDIRECT(ADDRESS(31,MATCH(B207,'Нормализованная таблица'!$B$1:$K$1)+1,,,"Нормализованная таблица")),INDIRECT(ADDRESS(2,MATCH(C207,'Нормализованная таблица'!$B$1:$K$1)+1,,,"Нормализованная таблица")):INDIRECT(ADDRESS(31,MATCH(C207,'Нормализованная таблица'!$B$1:$K$1)+1,,,"Нормализованная таблица")),INDIRECT(ADDRESS(2,MATCH(D207,'Нормализованная таблица'!$B$1:$K$1)+1,,,"Нормализованная таблица")):INDIRECT(ADDRESS(31,MATCH(D207,'Нормализованная таблица'!$B$1:$K$1)+1,,,"Нормализованная таблица")),INDIRECT(ADDRESS(2,MATCH(E207,'Нормализованная таблица'!$B$1:$K$1)+1,,,"Нормализованная таблица")):INDIRECT(ADDRESS(31,MATCH(E207,'Нормализованная таблица'!$B$1:$K$1)+1,,,"Нормализованная таблица")),INDIRECT(ADDRESS(2,MATCH(A207,'Нормализованная таблица'!$B$1:$K$1)+1,,,"Нормализованная таблица")):INDIRECT(ADDRESS(31,MATCH(A207,'Нормализованная таблица'!$B$1:$K$1)+1,,,"Нормализованная таблица")))</f>
        <v>#N/A</v>
      </c>
    </row>
    <row r="208" spans="1:6" hidden="1" x14ac:dyDescent="0.3">
      <c r="A208" t="str">
        <f ca="1">IF(INDIRECT(ADDRESS(Таблицы!$Z209-1,4,,,"Трёхпредметные наборы"))&gt;=Параметры!$A$2,Таблицы!U209,"")</f>
        <v/>
      </c>
      <c r="B208" t="str">
        <f ca="1">IF(INDIRECT(ADDRESS(Таблицы!$Z209-1,4,,,"Трёхпредметные наборы"))&gt;=Параметры!$A$2,Таблицы!V209,"")</f>
        <v/>
      </c>
      <c r="C208" t="str">
        <f ca="1">IF(INDIRECT(ADDRESS(Таблицы!$Z209-1,4,,,"Трёхпредметные наборы"))&gt;=Параметры!$A$2,Таблицы!W209,"")</f>
        <v/>
      </c>
      <c r="D208" t="str">
        <f ca="1">IF(INDIRECT(ADDRESS(Таблицы!$Z209-1,4,,,"Трёхпредметные наборы"))&gt;=Параметры!$A$2,Таблицы!X209,"")</f>
        <v/>
      </c>
      <c r="E208" t="str">
        <f ca="1">IF(INDIRECT(ADDRESS(MATCH(Таблицы!Y209,'Однопредметные наборы'!$A$2:$A$11)+1,2,,,"Однопредметные наборы"))&gt;=Параметры!$A$2,Таблицы!Y209,"")</f>
        <v/>
      </c>
      <c r="F208" s="5" t="e">
        <f ca="1">SUMPRODUCT(INDIRECT(ADDRESS(2,MATCH(B208,'Нормализованная таблица'!$B$1:$K$1)+1,,,"Нормализованная таблица")):INDIRECT(ADDRESS(31,MATCH(B208,'Нормализованная таблица'!$B$1:$K$1)+1,,,"Нормализованная таблица")),INDIRECT(ADDRESS(2,MATCH(C208,'Нормализованная таблица'!$B$1:$K$1)+1,,,"Нормализованная таблица")):INDIRECT(ADDRESS(31,MATCH(C208,'Нормализованная таблица'!$B$1:$K$1)+1,,,"Нормализованная таблица")),INDIRECT(ADDRESS(2,MATCH(D208,'Нормализованная таблица'!$B$1:$K$1)+1,,,"Нормализованная таблица")):INDIRECT(ADDRESS(31,MATCH(D208,'Нормализованная таблица'!$B$1:$K$1)+1,,,"Нормализованная таблица")),INDIRECT(ADDRESS(2,MATCH(E208,'Нормализованная таблица'!$B$1:$K$1)+1,,,"Нормализованная таблица")):INDIRECT(ADDRESS(31,MATCH(E208,'Нормализованная таблица'!$B$1:$K$1)+1,,,"Нормализованная таблица")),INDIRECT(ADDRESS(2,MATCH(A208,'Нормализованная таблица'!$B$1:$K$1)+1,,,"Нормализованная таблица")):INDIRECT(ADDRESS(31,MATCH(A208,'Нормализованная таблица'!$B$1:$K$1)+1,,,"Нормализованная таблица")))</f>
        <v>#N/A</v>
      </c>
    </row>
    <row r="209" spans="1:6" hidden="1" x14ac:dyDescent="0.3">
      <c r="A209" t="str">
        <f ca="1">IF(INDIRECT(ADDRESS(Таблицы!$Z210-1,4,,,"Трёхпредметные наборы"))&gt;=Параметры!$A$2,Таблицы!U210,"")</f>
        <v/>
      </c>
      <c r="B209" t="str">
        <f ca="1">IF(INDIRECT(ADDRESS(Таблицы!$Z210-1,4,,,"Трёхпредметные наборы"))&gt;=Параметры!$A$2,Таблицы!V210,"")</f>
        <v/>
      </c>
      <c r="C209" t="str">
        <f ca="1">IF(INDIRECT(ADDRESS(Таблицы!$Z210-1,4,,,"Трёхпредметные наборы"))&gt;=Параметры!$A$2,Таблицы!W210,"")</f>
        <v/>
      </c>
      <c r="D209" t="str">
        <f ca="1">IF(INDIRECT(ADDRESS(Таблицы!$Z210-1,4,,,"Трёхпредметные наборы"))&gt;=Параметры!$A$2,Таблицы!X210,"")</f>
        <v/>
      </c>
      <c r="E209" t="str">
        <f ca="1">IF(INDIRECT(ADDRESS(MATCH(Таблицы!Y210,'Однопредметные наборы'!$A$2:$A$11)+1,2,,,"Однопредметные наборы"))&gt;=Параметры!$A$2,Таблицы!Y210,"")</f>
        <v/>
      </c>
      <c r="F209" s="5" t="e">
        <f ca="1">SUMPRODUCT(INDIRECT(ADDRESS(2,MATCH(B209,'Нормализованная таблица'!$B$1:$K$1)+1,,,"Нормализованная таблица")):INDIRECT(ADDRESS(31,MATCH(B209,'Нормализованная таблица'!$B$1:$K$1)+1,,,"Нормализованная таблица")),INDIRECT(ADDRESS(2,MATCH(C209,'Нормализованная таблица'!$B$1:$K$1)+1,,,"Нормализованная таблица")):INDIRECT(ADDRESS(31,MATCH(C209,'Нормализованная таблица'!$B$1:$K$1)+1,,,"Нормализованная таблица")),INDIRECT(ADDRESS(2,MATCH(D209,'Нормализованная таблица'!$B$1:$K$1)+1,,,"Нормализованная таблица")):INDIRECT(ADDRESS(31,MATCH(D209,'Нормализованная таблица'!$B$1:$K$1)+1,,,"Нормализованная таблица")),INDIRECT(ADDRESS(2,MATCH(E209,'Нормализованная таблица'!$B$1:$K$1)+1,,,"Нормализованная таблица")):INDIRECT(ADDRESS(31,MATCH(E209,'Нормализованная таблица'!$B$1:$K$1)+1,,,"Нормализованная таблица")),INDIRECT(ADDRESS(2,MATCH(A209,'Нормализованная таблица'!$B$1:$K$1)+1,,,"Нормализованная таблица")):INDIRECT(ADDRESS(31,MATCH(A209,'Нормализованная таблица'!$B$1:$K$1)+1,,,"Нормализованная таблица")))</f>
        <v>#N/A</v>
      </c>
    </row>
    <row r="210" spans="1:6" hidden="1" x14ac:dyDescent="0.3">
      <c r="A210" t="str">
        <f ca="1">IF(INDIRECT(ADDRESS(Таблицы!$Z211-1,4,,,"Трёхпредметные наборы"))&gt;=Параметры!$A$2,Таблицы!U211,"")</f>
        <v/>
      </c>
      <c r="B210" t="str">
        <f ca="1">IF(INDIRECT(ADDRESS(Таблицы!$Z211-1,4,,,"Трёхпредметные наборы"))&gt;=Параметры!$A$2,Таблицы!V211,"")</f>
        <v/>
      </c>
      <c r="C210" t="str">
        <f ca="1">IF(INDIRECT(ADDRESS(Таблицы!$Z211-1,4,,,"Трёхпредметные наборы"))&gt;=Параметры!$A$2,Таблицы!W211,"")</f>
        <v/>
      </c>
      <c r="D210" t="str">
        <f ca="1">IF(INDIRECT(ADDRESS(Таблицы!$Z211-1,4,,,"Трёхпредметные наборы"))&gt;=Параметры!$A$2,Таблицы!X211,"")</f>
        <v/>
      </c>
      <c r="E210" t="str">
        <f ca="1">IF(INDIRECT(ADDRESS(MATCH(Таблицы!Y211,'Однопредметные наборы'!$A$2:$A$11)+1,2,,,"Однопредметные наборы"))&gt;=Параметры!$A$2,Таблицы!Y211,"")</f>
        <v>Терафлю</v>
      </c>
      <c r="F210" s="5" t="e">
        <f ca="1">SUMPRODUCT(INDIRECT(ADDRESS(2,MATCH(B210,'Нормализованная таблица'!$B$1:$K$1)+1,,,"Нормализованная таблица")):INDIRECT(ADDRESS(31,MATCH(B210,'Нормализованная таблица'!$B$1:$K$1)+1,,,"Нормализованная таблица")),INDIRECT(ADDRESS(2,MATCH(C210,'Нормализованная таблица'!$B$1:$K$1)+1,,,"Нормализованная таблица")):INDIRECT(ADDRESS(31,MATCH(C210,'Нормализованная таблица'!$B$1:$K$1)+1,,,"Нормализованная таблица")),INDIRECT(ADDRESS(2,MATCH(D210,'Нормализованная таблица'!$B$1:$K$1)+1,,,"Нормализованная таблица")):INDIRECT(ADDRESS(31,MATCH(D210,'Нормализованная таблица'!$B$1:$K$1)+1,,,"Нормализованная таблица")),INDIRECT(ADDRESS(2,MATCH(E210,'Нормализованная таблица'!$B$1:$K$1)+1,,,"Нормализованная таблица")):INDIRECT(ADDRESS(31,MATCH(E210,'Нормализованная таблица'!$B$1:$K$1)+1,,,"Нормализованная таблица")),INDIRECT(ADDRESS(2,MATCH(A210,'Нормализованная таблица'!$B$1:$K$1)+1,,,"Нормализованная таблица")):INDIRECT(ADDRESS(31,MATCH(A210,'Нормализованная таблица'!$B$1:$K$1)+1,,,"Нормализованная таблица")))</f>
        <v>#N/A</v>
      </c>
    </row>
    <row r="211" spans="1:6" hidden="1" x14ac:dyDescent="0.3">
      <c r="A211" t="str">
        <f ca="1">IF(INDIRECT(ADDRESS(Таблицы!$Z212-1,4,,,"Трёхпредметные наборы"))&gt;=Параметры!$A$2,Таблицы!U212,"")</f>
        <v/>
      </c>
      <c r="B211" t="str">
        <f ca="1">IF(INDIRECT(ADDRESS(Таблицы!$Z212-1,4,,,"Трёхпредметные наборы"))&gt;=Параметры!$A$2,Таблицы!V212,"")</f>
        <v/>
      </c>
      <c r="C211" t="str">
        <f ca="1">IF(INDIRECT(ADDRESS(Таблицы!$Z212-1,4,,,"Трёхпредметные наборы"))&gt;=Параметры!$A$2,Таблицы!W212,"")</f>
        <v/>
      </c>
      <c r="D211" t="str">
        <f ca="1">IF(INDIRECT(ADDRESS(Таблицы!$Z212-1,4,,,"Трёхпредметные наборы"))&gt;=Параметры!$A$2,Таблицы!X212,"")</f>
        <v/>
      </c>
      <c r="E211" t="str">
        <f ca="1">IF(INDIRECT(ADDRESS(MATCH(Таблицы!Y212,'Однопредметные наборы'!$A$2:$A$11)+1,2,,,"Однопредметные наборы"))&gt;=Параметры!$A$2,Таблицы!Y212,"")</f>
        <v/>
      </c>
      <c r="F211" s="5" t="e">
        <f ca="1">SUMPRODUCT(INDIRECT(ADDRESS(2,MATCH(B211,'Нормализованная таблица'!$B$1:$K$1)+1,,,"Нормализованная таблица")):INDIRECT(ADDRESS(31,MATCH(B211,'Нормализованная таблица'!$B$1:$K$1)+1,,,"Нормализованная таблица")),INDIRECT(ADDRESS(2,MATCH(C211,'Нормализованная таблица'!$B$1:$K$1)+1,,,"Нормализованная таблица")):INDIRECT(ADDRESS(31,MATCH(C211,'Нормализованная таблица'!$B$1:$K$1)+1,,,"Нормализованная таблица")),INDIRECT(ADDRESS(2,MATCH(D211,'Нормализованная таблица'!$B$1:$K$1)+1,,,"Нормализованная таблица")):INDIRECT(ADDRESS(31,MATCH(D211,'Нормализованная таблица'!$B$1:$K$1)+1,,,"Нормализованная таблица")),INDIRECT(ADDRESS(2,MATCH(E211,'Нормализованная таблица'!$B$1:$K$1)+1,,,"Нормализованная таблица")):INDIRECT(ADDRESS(31,MATCH(E211,'Нормализованная таблица'!$B$1:$K$1)+1,,,"Нормализованная таблица")),INDIRECT(ADDRESS(2,MATCH(A211,'Нормализованная таблица'!$B$1:$K$1)+1,,,"Нормализованная таблица")):INDIRECT(ADDRESS(31,MATCH(A211,'Нормализованная таблица'!$B$1:$K$1)+1,,,"Нормализованная таблица")))</f>
        <v>#N/A</v>
      </c>
    </row>
    <row r="212" spans="1:6" hidden="1" x14ac:dyDescent="0.3">
      <c r="A212" t="str">
        <f ca="1">IF(INDIRECT(ADDRESS(Таблицы!$Z213-1,4,,,"Трёхпредметные наборы"))&gt;=Параметры!$A$2,Таблицы!U213,"")</f>
        <v/>
      </c>
      <c r="B212" t="str">
        <f ca="1">IF(INDIRECT(ADDRESS(Таблицы!$Z213-1,4,,,"Трёхпредметные наборы"))&gt;=Параметры!$A$2,Таблицы!V213,"")</f>
        <v/>
      </c>
      <c r="C212" t="str">
        <f ca="1">IF(INDIRECT(ADDRESS(Таблицы!$Z213-1,4,,,"Трёхпредметные наборы"))&gt;=Параметры!$A$2,Таблицы!W213,"")</f>
        <v/>
      </c>
      <c r="D212" t="str">
        <f ca="1">IF(INDIRECT(ADDRESS(Таблицы!$Z213-1,4,,,"Трёхпредметные наборы"))&gt;=Параметры!$A$2,Таблицы!X213,"")</f>
        <v/>
      </c>
      <c r="E212" t="str">
        <f ca="1">IF(INDIRECT(ADDRESS(MATCH(Таблицы!Y213,'Однопредметные наборы'!$A$2:$A$11)+1,2,,,"Однопредметные наборы"))&gt;=Параметры!$A$2,Таблицы!Y213,"")</f>
        <v>Терафлю</v>
      </c>
      <c r="F212" s="5" t="e">
        <f ca="1">SUMPRODUCT(INDIRECT(ADDRESS(2,MATCH(B212,'Нормализованная таблица'!$B$1:$K$1)+1,,,"Нормализованная таблица")):INDIRECT(ADDRESS(31,MATCH(B212,'Нормализованная таблица'!$B$1:$K$1)+1,,,"Нормализованная таблица")),INDIRECT(ADDRESS(2,MATCH(C212,'Нормализованная таблица'!$B$1:$K$1)+1,,,"Нормализованная таблица")):INDIRECT(ADDRESS(31,MATCH(C212,'Нормализованная таблица'!$B$1:$K$1)+1,,,"Нормализованная таблица")),INDIRECT(ADDRESS(2,MATCH(D212,'Нормализованная таблица'!$B$1:$K$1)+1,,,"Нормализованная таблица")):INDIRECT(ADDRESS(31,MATCH(D212,'Нормализованная таблица'!$B$1:$K$1)+1,,,"Нормализованная таблица")),INDIRECT(ADDRESS(2,MATCH(E212,'Нормализованная таблица'!$B$1:$K$1)+1,,,"Нормализованная таблица")):INDIRECT(ADDRESS(31,MATCH(E212,'Нормализованная таблица'!$B$1:$K$1)+1,,,"Нормализованная таблица")),INDIRECT(ADDRESS(2,MATCH(A212,'Нормализованная таблица'!$B$1:$K$1)+1,,,"Нормализованная таблица")):INDIRECT(ADDRESS(31,MATCH(A212,'Нормализованная таблица'!$B$1:$K$1)+1,,,"Нормализованная таблица")))</f>
        <v>#N/A</v>
      </c>
    </row>
    <row r="213" spans="1:6" hidden="1" x14ac:dyDescent="0.3">
      <c r="A213" t="str">
        <f ca="1">IF(INDIRECT(ADDRESS(Таблицы!$Z214-1,4,,,"Трёхпредметные наборы"))&gt;=Параметры!$A$2,Таблицы!U214,"")</f>
        <v/>
      </c>
      <c r="B213" t="str">
        <f ca="1">IF(INDIRECT(ADDRESS(Таблицы!$Z214-1,4,,,"Трёхпредметные наборы"))&gt;=Параметры!$A$2,Таблицы!V214,"")</f>
        <v/>
      </c>
      <c r="C213" t="str">
        <f ca="1">IF(INDIRECT(ADDRESS(Таблицы!$Z214-1,4,,,"Трёхпредметные наборы"))&gt;=Параметры!$A$2,Таблицы!W214,"")</f>
        <v/>
      </c>
      <c r="D213" t="str">
        <f ca="1">IF(INDIRECT(ADDRESS(Таблицы!$Z214-1,4,,,"Трёхпредметные наборы"))&gt;=Параметры!$A$2,Таблицы!X214,"")</f>
        <v/>
      </c>
      <c r="E213" t="str">
        <f ca="1">IF(INDIRECT(ADDRESS(MATCH(Таблицы!Y214,'Однопредметные наборы'!$A$2:$A$11)+1,2,,,"Однопредметные наборы"))&gt;=Параметры!$A$2,Таблицы!Y214,"")</f>
        <v>Терафлю</v>
      </c>
      <c r="F213" s="5" t="e">
        <f ca="1">SUMPRODUCT(INDIRECT(ADDRESS(2,MATCH(B213,'Нормализованная таблица'!$B$1:$K$1)+1,,,"Нормализованная таблица")):INDIRECT(ADDRESS(31,MATCH(B213,'Нормализованная таблица'!$B$1:$K$1)+1,,,"Нормализованная таблица")),INDIRECT(ADDRESS(2,MATCH(C213,'Нормализованная таблица'!$B$1:$K$1)+1,,,"Нормализованная таблица")):INDIRECT(ADDRESS(31,MATCH(C213,'Нормализованная таблица'!$B$1:$K$1)+1,,,"Нормализованная таблица")),INDIRECT(ADDRESS(2,MATCH(D213,'Нормализованная таблица'!$B$1:$K$1)+1,,,"Нормализованная таблица")):INDIRECT(ADDRESS(31,MATCH(D213,'Нормализованная таблица'!$B$1:$K$1)+1,,,"Нормализованная таблица")),INDIRECT(ADDRESS(2,MATCH(E213,'Нормализованная таблица'!$B$1:$K$1)+1,,,"Нормализованная таблица")):INDIRECT(ADDRESS(31,MATCH(E213,'Нормализованная таблица'!$B$1:$K$1)+1,,,"Нормализованная таблица")),INDIRECT(ADDRESS(2,MATCH(A213,'Нормализованная таблица'!$B$1:$K$1)+1,,,"Нормализованная таблица")):INDIRECT(ADDRESS(31,MATCH(A213,'Нормализованная таблица'!$B$1:$K$1)+1,,,"Нормализованная таблица")))</f>
        <v>#N/A</v>
      </c>
    </row>
    <row r="214" spans="1:6" hidden="1" x14ac:dyDescent="0.3">
      <c r="A214" t="str">
        <f ca="1">IF(INDIRECT(ADDRESS(Таблицы!$Z215-1,4,,,"Трёхпредметные наборы"))&gt;=Параметры!$A$2,Таблицы!U215,"")</f>
        <v/>
      </c>
      <c r="B214" t="str">
        <f ca="1">IF(INDIRECT(ADDRESS(Таблицы!$Z215-1,4,,,"Трёхпредметные наборы"))&gt;=Параметры!$A$2,Таблицы!V215,"")</f>
        <v/>
      </c>
      <c r="C214" t="str">
        <f ca="1">IF(INDIRECT(ADDRESS(Таблицы!$Z215-1,4,,,"Трёхпредметные наборы"))&gt;=Параметры!$A$2,Таблицы!W215,"")</f>
        <v/>
      </c>
      <c r="D214" t="str">
        <f ca="1">IF(INDIRECT(ADDRESS(Таблицы!$Z215-1,4,,,"Трёхпредметные наборы"))&gt;=Параметры!$A$2,Таблицы!X215,"")</f>
        <v/>
      </c>
      <c r="E214" t="str">
        <f ca="1">IF(INDIRECT(ADDRESS(MATCH(Таблицы!Y215,'Однопредметные наборы'!$A$2:$A$11)+1,2,,,"Однопредметные наборы"))&gt;=Параметры!$A$2,Таблицы!Y215,"")</f>
        <v/>
      </c>
      <c r="F214" s="5" t="e">
        <f ca="1">SUMPRODUCT(INDIRECT(ADDRESS(2,MATCH(B214,'Нормализованная таблица'!$B$1:$K$1)+1,,,"Нормализованная таблица")):INDIRECT(ADDRESS(31,MATCH(B214,'Нормализованная таблица'!$B$1:$K$1)+1,,,"Нормализованная таблица")),INDIRECT(ADDRESS(2,MATCH(C214,'Нормализованная таблица'!$B$1:$K$1)+1,,,"Нормализованная таблица")):INDIRECT(ADDRESS(31,MATCH(C214,'Нормализованная таблица'!$B$1:$K$1)+1,,,"Нормализованная таблица")),INDIRECT(ADDRESS(2,MATCH(D214,'Нормализованная таблица'!$B$1:$K$1)+1,,,"Нормализованная таблица")):INDIRECT(ADDRESS(31,MATCH(D214,'Нормализованная таблица'!$B$1:$K$1)+1,,,"Нормализованная таблица")),INDIRECT(ADDRESS(2,MATCH(E214,'Нормализованная таблица'!$B$1:$K$1)+1,,,"Нормализованная таблица")):INDIRECT(ADDRESS(31,MATCH(E214,'Нормализованная таблица'!$B$1:$K$1)+1,,,"Нормализованная таблица")),INDIRECT(ADDRESS(2,MATCH(A214,'Нормализованная таблица'!$B$1:$K$1)+1,,,"Нормализованная таблица")):INDIRECT(ADDRESS(31,MATCH(A214,'Нормализованная таблица'!$B$1:$K$1)+1,,,"Нормализованная таблица")))</f>
        <v>#N/A</v>
      </c>
    </row>
    <row r="215" spans="1:6" hidden="1" x14ac:dyDescent="0.3">
      <c r="A215" t="str">
        <f ca="1">IF(INDIRECT(ADDRESS(Таблицы!$Z216-1,4,,,"Трёхпредметные наборы"))&gt;=Параметры!$A$2,Таблицы!U216,"")</f>
        <v/>
      </c>
      <c r="B215" t="str">
        <f ca="1">IF(INDIRECT(ADDRESS(Таблицы!$Z216-1,4,,,"Трёхпредметные наборы"))&gt;=Параметры!$A$2,Таблицы!V216,"")</f>
        <v/>
      </c>
      <c r="C215" t="str">
        <f ca="1">IF(INDIRECT(ADDRESS(Таблицы!$Z216-1,4,,,"Трёхпредметные наборы"))&gt;=Параметры!$A$2,Таблицы!W216,"")</f>
        <v/>
      </c>
      <c r="D215" t="str">
        <f ca="1">IF(INDIRECT(ADDRESS(Таблицы!$Z216-1,4,,,"Трёхпредметные наборы"))&gt;=Параметры!$A$2,Таблицы!X216,"")</f>
        <v/>
      </c>
      <c r="E215" t="str">
        <f ca="1">IF(INDIRECT(ADDRESS(MATCH(Таблицы!Y216,'Однопредметные наборы'!$A$2:$A$11)+1,2,,,"Однопредметные наборы"))&gt;=Параметры!$A$2,Таблицы!Y216,"")</f>
        <v>Терафлю</v>
      </c>
      <c r="F215" s="5" t="e">
        <f ca="1">SUMPRODUCT(INDIRECT(ADDRESS(2,MATCH(B215,'Нормализованная таблица'!$B$1:$K$1)+1,,,"Нормализованная таблица")):INDIRECT(ADDRESS(31,MATCH(B215,'Нормализованная таблица'!$B$1:$K$1)+1,,,"Нормализованная таблица")),INDIRECT(ADDRESS(2,MATCH(C215,'Нормализованная таблица'!$B$1:$K$1)+1,,,"Нормализованная таблица")):INDIRECT(ADDRESS(31,MATCH(C215,'Нормализованная таблица'!$B$1:$K$1)+1,,,"Нормализованная таблица")),INDIRECT(ADDRESS(2,MATCH(D215,'Нормализованная таблица'!$B$1:$K$1)+1,,,"Нормализованная таблица")):INDIRECT(ADDRESS(31,MATCH(D215,'Нормализованная таблица'!$B$1:$K$1)+1,,,"Нормализованная таблица")),INDIRECT(ADDRESS(2,MATCH(E215,'Нормализованная таблица'!$B$1:$K$1)+1,,,"Нормализованная таблица")):INDIRECT(ADDRESS(31,MATCH(E215,'Нормализованная таблица'!$B$1:$K$1)+1,,,"Нормализованная таблица")),INDIRECT(ADDRESS(2,MATCH(A215,'Нормализованная таблица'!$B$1:$K$1)+1,,,"Нормализованная таблица")):INDIRECT(ADDRESS(31,MATCH(A215,'Нормализованная таблица'!$B$1:$K$1)+1,,,"Нормализованная таблица")))</f>
        <v>#N/A</v>
      </c>
    </row>
    <row r="216" spans="1:6" hidden="1" x14ac:dyDescent="0.3">
      <c r="A216" t="str">
        <f ca="1">IF(INDIRECT(ADDRESS(Таблицы!$Z217-1,4,,,"Трёхпредметные наборы"))&gt;=Параметры!$A$2,Таблицы!U217,"")</f>
        <v/>
      </c>
      <c r="B216" t="str">
        <f ca="1">IF(INDIRECT(ADDRESS(Таблицы!$Z217-1,4,,,"Трёхпредметные наборы"))&gt;=Параметры!$A$2,Таблицы!V217,"")</f>
        <v/>
      </c>
      <c r="C216" t="str">
        <f ca="1">IF(INDIRECT(ADDRESS(Таблицы!$Z217-1,4,,,"Трёхпредметные наборы"))&gt;=Параметры!$A$2,Таблицы!W217,"")</f>
        <v/>
      </c>
      <c r="D216" t="str">
        <f ca="1">IF(INDIRECT(ADDRESS(Таблицы!$Z217-1,4,,,"Трёхпредметные наборы"))&gt;=Параметры!$A$2,Таблицы!X217,"")</f>
        <v/>
      </c>
      <c r="E216" t="str">
        <f ca="1">IF(INDIRECT(ADDRESS(MATCH(Таблицы!Y217,'Однопредметные наборы'!$A$2:$A$11)+1,2,,,"Однопредметные наборы"))&gt;=Параметры!$A$2,Таблицы!Y217,"")</f>
        <v>Терафлю</v>
      </c>
      <c r="F216" s="5" t="e">
        <f ca="1">SUMPRODUCT(INDIRECT(ADDRESS(2,MATCH(B216,'Нормализованная таблица'!$B$1:$K$1)+1,,,"Нормализованная таблица")):INDIRECT(ADDRESS(31,MATCH(B216,'Нормализованная таблица'!$B$1:$K$1)+1,,,"Нормализованная таблица")),INDIRECT(ADDRESS(2,MATCH(C216,'Нормализованная таблица'!$B$1:$K$1)+1,,,"Нормализованная таблица")):INDIRECT(ADDRESS(31,MATCH(C216,'Нормализованная таблица'!$B$1:$K$1)+1,,,"Нормализованная таблица")),INDIRECT(ADDRESS(2,MATCH(D216,'Нормализованная таблица'!$B$1:$K$1)+1,,,"Нормализованная таблица")):INDIRECT(ADDRESS(31,MATCH(D216,'Нормализованная таблица'!$B$1:$K$1)+1,,,"Нормализованная таблица")),INDIRECT(ADDRESS(2,MATCH(E216,'Нормализованная таблица'!$B$1:$K$1)+1,,,"Нормализованная таблица")):INDIRECT(ADDRESS(31,MATCH(E216,'Нормализованная таблица'!$B$1:$K$1)+1,,,"Нормализованная таблица")),INDIRECT(ADDRESS(2,MATCH(A216,'Нормализованная таблица'!$B$1:$K$1)+1,,,"Нормализованная таблица")):INDIRECT(ADDRESS(31,MATCH(A216,'Нормализованная таблица'!$B$1:$K$1)+1,,,"Нормализованная таблица")))</f>
        <v>#N/A</v>
      </c>
    </row>
    <row r="217" spans="1:6" hidden="1" x14ac:dyDescent="0.3">
      <c r="A217" t="str">
        <f ca="1">IF(INDIRECT(ADDRESS(Таблицы!$Z218-1,4,,,"Трёхпредметные наборы"))&gt;=Параметры!$A$2,Таблицы!U218,"")</f>
        <v/>
      </c>
      <c r="B217" t="str">
        <f ca="1">IF(INDIRECT(ADDRESS(Таблицы!$Z218-1,4,,,"Трёхпредметные наборы"))&gt;=Параметры!$A$2,Таблицы!V218,"")</f>
        <v/>
      </c>
      <c r="C217" t="str">
        <f ca="1">IF(INDIRECT(ADDRESS(Таблицы!$Z218-1,4,,,"Трёхпредметные наборы"))&gt;=Параметры!$A$2,Таблицы!W218,"")</f>
        <v/>
      </c>
      <c r="D217" t="str">
        <f ca="1">IF(INDIRECT(ADDRESS(Таблицы!$Z218-1,4,,,"Трёхпредметные наборы"))&gt;=Параметры!$A$2,Таблицы!X218,"")</f>
        <v/>
      </c>
      <c r="E217" t="str">
        <f ca="1">IF(INDIRECT(ADDRESS(MATCH(Таблицы!Y218,'Однопредметные наборы'!$A$2:$A$11)+1,2,,,"Однопредметные наборы"))&gt;=Параметры!$A$2,Таблицы!Y218,"")</f>
        <v>Терафлю</v>
      </c>
      <c r="F217" s="5" t="e">
        <f ca="1">SUMPRODUCT(INDIRECT(ADDRESS(2,MATCH(B217,'Нормализованная таблица'!$B$1:$K$1)+1,,,"Нормализованная таблица")):INDIRECT(ADDRESS(31,MATCH(B217,'Нормализованная таблица'!$B$1:$K$1)+1,,,"Нормализованная таблица")),INDIRECT(ADDRESS(2,MATCH(C217,'Нормализованная таблица'!$B$1:$K$1)+1,,,"Нормализованная таблица")):INDIRECT(ADDRESS(31,MATCH(C217,'Нормализованная таблица'!$B$1:$K$1)+1,,,"Нормализованная таблица")),INDIRECT(ADDRESS(2,MATCH(D217,'Нормализованная таблица'!$B$1:$K$1)+1,,,"Нормализованная таблица")):INDIRECT(ADDRESS(31,MATCH(D217,'Нормализованная таблица'!$B$1:$K$1)+1,,,"Нормализованная таблица")),INDIRECT(ADDRESS(2,MATCH(E217,'Нормализованная таблица'!$B$1:$K$1)+1,,,"Нормализованная таблица")):INDIRECT(ADDRESS(31,MATCH(E217,'Нормализованная таблица'!$B$1:$K$1)+1,,,"Нормализованная таблица")),INDIRECT(ADDRESS(2,MATCH(A217,'Нормализованная таблица'!$B$1:$K$1)+1,,,"Нормализованная таблица")):INDIRECT(ADDRESS(31,MATCH(A217,'Нормализованная таблица'!$B$1:$K$1)+1,,,"Нормализованная таблица")))</f>
        <v>#N/A</v>
      </c>
    </row>
    <row r="218" spans="1:6" hidden="1" x14ac:dyDescent="0.3">
      <c r="A218" t="str">
        <f ca="1">IF(INDIRECT(ADDRESS(Таблицы!$Z219-1,4,,,"Трёхпредметные наборы"))&gt;=Параметры!$A$2,Таблицы!U219,"")</f>
        <v/>
      </c>
      <c r="B218" t="str">
        <f ca="1">IF(INDIRECT(ADDRESS(Таблицы!$Z219-1,4,,,"Трёхпредметные наборы"))&gt;=Параметры!$A$2,Таблицы!V219,"")</f>
        <v/>
      </c>
      <c r="C218" t="str">
        <f ca="1">IF(INDIRECT(ADDRESS(Таблицы!$Z219-1,4,,,"Трёхпредметные наборы"))&gt;=Параметры!$A$2,Таблицы!W219,"")</f>
        <v/>
      </c>
      <c r="D218" t="str">
        <f ca="1">IF(INDIRECT(ADDRESS(Таблицы!$Z219-1,4,,,"Трёхпредметные наборы"))&gt;=Параметры!$A$2,Таблицы!X219,"")</f>
        <v/>
      </c>
      <c r="E218" t="str">
        <f ca="1">IF(INDIRECT(ADDRESS(MATCH(Таблицы!Y219,'Однопредметные наборы'!$A$2:$A$11)+1,2,,,"Однопредметные наборы"))&gt;=Параметры!$A$2,Таблицы!Y219,"")</f>
        <v/>
      </c>
      <c r="F218" s="5" t="e">
        <f ca="1">SUMPRODUCT(INDIRECT(ADDRESS(2,MATCH(B218,'Нормализованная таблица'!$B$1:$K$1)+1,,,"Нормализованная таблица")):INDIRECT(ADDRESS(31,MATCH(B218,'Нормализованная таблица'!$B$1:$K$1)+1,,,"Нормализованная таблица")),INDIRECT(ADDRESS(2,MATCH(C218,'Нормализованная таблица'!$B$1:$K$1)+1,,,"Нормализованная таблица")):INDIRECT(ADDRESS(31,MATCH(C218,'Нормализованная таблица'!$B$1:$K$1)+1,,,"Нормализованная таблица")),INDIRECT(ADDRESS(2,MATCH(D218,'Нормализованная таблица'!$B$1:$K$1)+1,,,"Нормализованная таблица")):INDIRECT(ADDRESS(31,MATCH(D218,'Нормализованная таблица'!$B$1:$K$1)+1,,,"Нормализованная таблица")),INDIRECT(ADDRESS(2,MATCH(E218,'Нормализованная таблица'!$B$1:$K$1)+1,,,"Нормализованная таблица")):INDIRECT(ADDRESS(31,MATCH(E218,'Нормализованная таблица'!$B$1:$K$1)+1,,,"Нормализованная таблица")),INDIRECT(ADDRESS(2,MATCH(A218,'Нормализованная таблица'!$B$1:$K$1)+1,,,"Нормализованная таблица")):INDIRECT(ADDRESS(31,MATCH(A218,'Нормализованная таблица'!$B$1:$K$1)+1,,,"Нормализованная таблица")))</f>
        <v>#N/A</v>
      </c>
    </row>
    <row r="219" spans="1:6" hidden="1" x14ac:dyDescent="0.3">
      <c r="A219" t="str">
        <f ca="1">IF(INDIRECT(ADDRESS(Таблицы!$Z220-1,4,,,"Трёхпредметные наборы"))&gt;=Параметры!$A$2,Таблицы!U220,"")</f>
        <v/>
      </c>
      <c r="B219" t="str">
        <f ca="1">IF(INDIRECT(ADDRESS(Таблицы!$Z220-1,4,,,"Трёхпредметные наборы"))&gt;=Параметры!$A$2,Таблицы!V220,"")</f>
        <v/>
      </c>
      <c r="C219" t="str">
        <f ca="1">IF(INDIRECT(ADDRESS(Таблицы!$Z220-1,4,,,"Трёхпредметные наборы"))&gt;=Параметры!$A$2,Таблицы!W220,"")</f>
        <v/>
      </c>
      <c r="D219" t="str">
        <f ca="1">IF(INDIRECT(ADDRESS(Таблицы!$Z220-1,4,,,"Трёхпредметные наборы"))&gt;=Параметры!$A$2,Таблицы!X220,"")</f>
        <v/>
      </c>
      <c r="E219" t="str">
        <f ca="1">IF(INDIRECT(ADDRESS(MATCH(Таблицы!Y220,'Однопредметные наборы'!$A$2:$A$11)+1,2,,,"Однопредметные наборы"))&gt;=Параметры!$A$2,Таблицы!Y220,"")</f>
        <v/>
      </c>
      <c r="F219" s="5" t="e">
        <f ca="1">SUMPRODUCT(INDIRECT(ADDRESS(2,MATCH(B219,'Нормализованная таблица'!$B$1:$K$1)+1,,,"Нормализованная таблица")):INDIRECT(ADDRESS(31,MATCH(B219,'Нормализованная таблица'!$B$1:$K$1)+1,,,"Нормализованная таблица")),INDIRECT(ADDRESS(2,MATCH(C219,'Нормализованная таблица'!$B$1:$K$1)+1,,,"Нормализованная таблица")):INDIRECT(ADDRESS(31,MATCH(C219,'Нормализованная таблица'!$B$1:$K$1)+1,,,"Нормализованная таблица")),INDIRECT(ADDRESS(2,MATCH(D219,'Нормализованная таблица'!$B$1:$K$1)+1,,,"Нормализованная таблица")):INDIRECT(ADDRESS(31,MATCH(D219,'Нормализованная таблица'!$B$1:$K$1)+1,,,"Нормализованная таблица")),INDIRECT(ADDRESS(2,MATCH(E219,'Нормализованная таблица'!$B$1:$K$1)+1,,,"Нормализованная таблица")):INDIRECT(ADDRESS(31,MATCH(E219,'Нормализованная таблица'!$B$1:$K$1)+1,,,"Нормализованная таблица")),INDIRECT(ADDRESS(2,MATCH(A219,'Нормализованная таблица'!$B$1:$K$1)+1,,,"Нормализованная таблица")):INDIRECT(ADDRESS(31,MATCH(A219,'Нормализованная таблица'!$B$1:$K$1)+1,,,"Нормализованная таблица")))</f>
        <v>#N/A</v>
      </c>
    </row>
    <row r="220" spans="1:6" hidden="1" x14ac:dyDescent="0.3">
      <c r="A220" t="str">
        <f ca="1">IF(INDIRECT(ADDRESS(Таблицы!$Z221-1,4,,,"Трёхпредметные наборы"))&gt;=Параметры!$A$2,Таблицы!U221,"")</f>
        <v/>
      </c>
      <c r="B220" t="str">
        <f ca="1">IF(INDIRECT(ADDRESS(Таблицы!$Z221-1,4,,,"Трёхпредметные наборы"))&gt;=Параметры!$A$2,Таблицы!V221,"")</f>
        <v/>
      </c>
      <c r="C220" t="str">
        <f ca="1">IF(INDIRECT(ADDRESS(Таблицы!$Z221-1,4,,,"Трёхпредметные наборы"))&gt;=Параметры!$A$2,Таблицы!W221,"")</f>
        <v/>
      </c>
      <c r="D220" t="str">
        <f ca="1">IF(INDIRECT(ADDRESS(Таблицы!$Z221-1,4,,,"Трёхпредметные наборы"))&gt;=Параметры!$A$2,Таблицы!X221,"")</f>
        <v/>
      </c>
      <c r="E220" t="str">
        <f ca="1">IF(INDIRECT(ADDRESS(MATCH(Таблицы!Y221,'Однопредметные наборы'!$A$2:$A$11)+1,2,,,"Однопредметные наборы"))&gt;=Параметры!$A$2,Таблицы!Y221,"")</f>
        <v>Терафлю</v>
      </c>
      <c r="F220" s="5" t="e">
        <f ca="1">SUMPRODUCT(INDIRECT(ADDRESS(2,MATCH(B220,'Нормализованная таблица'!$B$1:$K$1)+1,,,"Нормализованная таблица")):INDIRECT(ADDRESS(31,MATCH(B220,'Нормализованная таблица'!$B$1:$K$1)+1,,,"Нормализованная таблица")),INDIRECT(ADDRESS(2,MATCH(C220,'Нормализованная таблица'!$B$1:$K$1)+1,,,"Нормализованная таблица")):INDIRECT(ADDRESS(31,MATCH(C220,'Нормализованная таблица'!$B$1:$K$1)+1,,,"Нормализованная таблица")),INDIRECT(ADDRESS(2,MATCH(D220,'Нормализованная таблица'!$B$1:$K$1)+1,,,"Нормализованная таблица")):INDIRECT(ADDRESS(31,MATCH(D220,'Нормализованная таблица'!$B$1:$K$1)+1,,,"Нормализованная таблица")),INDIRECT(ADDRESS(2,MATCH(E220,'Нормализованная таблица'!$B$1:$K$1)+1,,,"Нормализованная таблица")):INDIRECT(ADDRESS(31,MATCH(E220,'Нормализованная таблица'!$B$1:$K$1)+1,,,"Нормализованная таблица")),INDIRECT(ADDRESS(2,MATCH(A220,'Нормализованная таблица'!$B$1:$K$1)+1,,,"Нормализованная таблица")):INDIRECT(ADDRESS(31,MATCH(A220,'Нормализованная таблица'!$B$1:$K$1)+1,,,"Нормализованная таблица")))</f>
        <v>#N/A</v>
      </c>
    </row>
    <row r="221" spans="1:6" hidden="1" x14ac:dyDescent="0.3">
      <c r="A221" t="str">
        <f ca="1">IF(INDIRECT(ADDRESS(Таблицы!$Z222-1,4,,,"Трёхпредметные наборы"))&gt;=Параметры!$A$2,Таблицы!U222,"")</f>
        <v/>
      </c>
      <c r="B221" t="str">
        <f ca="1">IF(INDIRECT(ADDRESS(Таблицы!$Z222-1,4,,,"Трёхпредметные наборы"))&gt;=Параметры!$A$2,Таблицы!V222,"")</f>
        <v/>
      </c>
      <c r="C221" t="str">
        <f ca="1">IF(INDIRECT(ADDRESS(Таблицы!$Z222-1,4,,,"Трёхпредметные наборы"))&gt;=Параметры!$A$2,Таблицы!W222,"")</f>
        <v/>
      </c>
      <c r="D221" t="str">
        <f ca="1">IF(INDIRECT(ADDRESS(Таблицы!$Z222-1,4,,,"Трёхпредметные наборы"))&gt;=Параметры!$A$2,Таблицы!X222,"")</f>
        <v/>
      </c>
      <c r="E221" t="str">
        <f ca="1">IF(INDIRECT(ADDRESS(MATCH(Таблицы!Y222,'Однопредметные наборы'!$A$2:$A$11)+1,2,,,"Однопредметные наборы"))&gt;=Параметры!$A$2,Таблицы!Y222,"")</f>
        <v/>
      </c>
      <c r="F221" s="5" t="e">
        <f ca="1">SUMPRODUCT(INDIRECT(ADDRESS(2,MATCH(B221,'Нормализованная таблица'!$B$1:$K$1)+1,,,"Нормализованная таблица")):INDIRECT(ADDRESS(31,MATCH(B221,'Нормализованная таблица'!$B$1:$K$1)+1,,,"Нормализованная таблица")),INDIRECT(ADDRESS(2,MATCH(C221,'Нормализованная таблица'!$B$1:$K$1)+1,,,"Нормализованная таблица")):INDIRECT(ADDRESS(31,MATCH(C221,'Нормализованная таблица'!$B$1:$K$1)+1,,,"Нормализованная таблица")),INDIRECT(ADDRESS(2,MATCH(D221,'Нормализованная таблица'!$B$1:$K$1)+1,,,"Нормализованная таблица")):INDIRECT(ADDRESS(31,MATCH(D221,'Нормализованная таблица'!$B$1:$K$1)+1,,,"Нормализованная таблица")),INDIRECT(ADDRESS(2,MATCH(E221,'Нормализованная таблица'!$B$1:$K$1)+1,,,"Нормализованная таблица")):INDIRECT(ADDRESS(31,MATCH(E221,'Нормализованная таблица'!$B$1:$K$1)+1,,,"Нормализованная таблица")),INDIRECT(ADDRESS(2,MATCH(A221,'Нормализованная таблица'!$B$1:$K$1)+1,,,"Нормализованная таблица")):INDIRECT(ADDRESS(31,MATCH(A221,'Нормализованная таблица'!$B$1:$K$1)+1,,,"Нормализованная таблица")))</f>
        <v>#N/A</v>
      </c>
    </row>
    <row r="222" spans="1:6" hidden="1" x14ac:dyDescent="0.3">
      <c r="A222" t="str">
        <f ca="1">IF(INDIRECT(ADDRESS(Таблицы!$Z223-1,4,,,"Трёхпредметные наборы"))&gt;=Параметры!$A$2,Таблицы!U223,"")</f>
        <v/>
      </c>
      <c r="B222" t="str">
        <f ca="1">IF(INDIRECT(ADDRESS(Таблицы!$Z223-1,4,,,"Трёхпредметные наборы"))&gt;=Параметры!$A$2,Таблицы!V223,"")</f>
        <v/>
      </c>
      <c r="C222" t="str">
        <f ca="1">IF(INDIRECT(ADDRESS(Таблицы!$Z223-1,4,,,"Трёхпредметные наборы"))&gt;=Параметры!$A$2,Таблицы!W223,"")</f>
        <v/>
      </c>
      <c r="D222" t="str">
        <f ca="1">IF(INDIRECT(ADDRESS(Таблицы!$Z223-1,4,,,"Трёхпредметные наборы"))&gt;=Параметры!$A$2,Таблицы!X223,"")</f>
        <v/>
      </c>
      <c r="E222" t="str">
        <f ca="1">IF(INDIRECT(ADDRESS(MATCH(Таблицы!Y223,'Однопредметные наборы'!$A$2:$A$11)+1,2,,,"Однопредметные наборы"))&gt;=Параметры!$A$2,Таблицы!Y223,"")</f>
        <v>Терафлю</v>
      </c>
      <c r="F222" s="5" t="e">
        <f ca="1">SUMPRODUCT(INDIRECT(ADDRESS(2,MATCH(B222,'Нормализованная таблица'!$B$1:$K$1)+1,,,"Нормализованная таблица")):INDIRECT(ADDRESS(31,MATCH(B222,'Нормализованная таблица'!$B$1:$K$1)+1,,,"Нормализованная таблица")),INDIRECT(ADDRESS(2,MATCH(C222,'Нормализованная таблица'!$B$1:$K$1)+1,,,"Нормализованная таблица")):INDIRECT(ADDRESS(31,MATCH(C222,'Нормализованная таблица'!$B$1:$K$1)+1,,,"Нормализованная таблица")),INDIRECT(ADDRESS(2,MATCH(D222,'Нормализованная таблица'!$B$1:$K$1)+1,,,"Нормализованная таблица")):INDIRECT(ADDRESS(31,MATCH(D222,'Нормализованная таблица'!$B$1:$K$1)+1,,,"Нормализованная таблица")),INDIRECT(ADDRESS(2,MATCH(E222,'Нормализованная таблица'!$B$1:$K$1)+1,,,"Нормализованная таблица")):INDIRECT(ADDRESS(31,MATCH(E222,'Нормализованная таблица'!$B$1:$K$1)+1,,,"Нормализованная таблица")),INDIRECT(ADDRESS(2,MATCH(A222,'Нормализованная таблица'!$B$1:$K$1)+1,,,"Нормализованная таблица")):INDIRECT(ADDRESS(31,MATCH(A222,'Нормализованная таблица'!$B$1:$K$1)+1,,,"Нормализованная таблица")))</f>
        <v>#N/A</v>
      </c>
    </row>
    <row r="223" spans="1:6" hidden="1" x14ac:dyDescent="0.3">
      <c r="A223" t="str">
        <f ca="1">IF(INDIRECT(ADDRESS(Таблицы!$Z224-1,4,,,"Трёхпредметные наборы"))&gt;=Параметры!$A$2,Таблицы!U224,"")</f>
        <v/>
      </c>
      <c r="B223" t="str">
        <f ca="1">IF(INDIRECT(ADDRESS(Таблицы!$Z224-1,4,,,"Трёхпредметные наборы"))&gt;=Параметры!$A$2,Таблицы!V224,"")</f>
        <v/>
      </c>
      <c r="C223" t="str">
        <f ca="1">IF(INDIRECT(ADDRESS(Таблицы!$Z224-1,4,,,"Трёхпредметные наборы"))&gt;=Параметры!$A$2,Таблицы!W224,"")</f>
        <v/>
      </c>
      <c r="D223" t="str">
        <f ca="1">IF(INDIRECT(ADDRESS(Таблицы!$Z224-1,4,,,"Трёхпредметные наборы"))&gt;=Параметры!$A$2,Таблицы!X224,"")</f>
        <v/>
      </c>
      <c r="E223" t="str">
        <f ca="1">IF(INDIRECT(ADDRESS(MATCH(Таблицы!Y224,'Однопредметные наборы'!$A$2:$A$11)+1,2,,,"Однопредметные наборы"))&gt;=Параметры!$A$2,Таблицы!Y224,"")</f>
        <v>Терафлю</v>
      </c>
      <c r="F223" s="5" t="e">
        <f ca="1">SUMPRODUCT(INDIRECT(ADDRESS(2,MATCH(B223,'Нормализованная таблица'!$B$1:$K$1)+1,,,"Нормализованная таблица")):INDIRECT(ADDRESS(31,MATCH(B223,'Нормализованная таблица'!$B$1:$K$1)+1,,,"Нормализованная таблица")),INDIRECT(ADDRESS(2,MATCH(C223,'Нормализованная таблица'!$B$1:$K$1)+1,,,"Нормализованная таблица")):INDIRECT(ADDRESS(31,MATCH(C223,'Нормализованная таблица'!$B$1:$K$1)+1,,,"Нормализованная таблица")),INDIRECT(ADDRESS(2,MATCH(D223,'Нормализованная таблица'!$B$1:$K$1)+1,,,"Нормализованная таблица")):INDIRECT(ADDRESS(31,MATCH(D223,'Нормализованная таблица'!$B$1:$K$1)+1,,,"Нормализованная таблица")),INDIRECT(ADDRESS(2,MATCH(E223,'Нормализованная таблица'!$B$1:$K$1)+1,,,"Нормализованная таблица")):INDIRECT(ADDRESS(31,MATCH(E223,'Нормализованная таблица'!$B$1:$K$1)+1,,,"Нормализованная таблица")),INDIRECT(ADDRESS(2,MATCH(A223,'Нормализованная таблица'!$B$1:$K$1)+1,,,"Нормализованная таблица")):INDIRECT(ADDRESS(31,MATCH(A223,'Нормализованная таблица'!$B$1:$K$1)+1,,,"Нормализованная таблица")))</f>
        <v>#N/A</v>
      </c>
    </row>
    <row r="224" spans="1:6" hidden="1" x14ac:dyDescent="0.3">
      <c r="A224" t="str">
        <f ca="1">IF(INDIRECT(ADDRESS(Таблицы!$Z225-1,4,,,"Трёхпредметные наборы"))&gt;=Параметры!$A$2,Таблицы!U225,"")</f>
        <v/>
      </c>
      <c r="B224" t="str">
        <f ca="1">IF(INDIRECT(ADDRESS(Таблицы!$Z225-1,4,,,"Трёхпредметные наборы"))&gt;=Параметры!$A$2,Таблицы!V225,"")</f>
        <v/>
      </c>
      <c r="C224" t="str">
        <f ca="1">IF(INDIRECT(ADDRESS(Таблицы!$Z225-1,4,,,"Трёхпредметные наборы"))&gt;=Параметры!$A$2,Таблицы!W225,"")</f>
        <v/>
      </c>
      <c r="D224" t="str">
        <f ca="1">IF(INDIRECT(ADDRESS(Таблицы!$Z225-1,4,,,"Трёхпредметные наборы"))&gt;=Параметры!$A$2,Таблицы!X225,"")</f>
        <v/>
      </c>
      <c r="E224" t="str">
        <f ca="1">IF(INDIRECT(ADDRESS(MATCH(Таблицы!Y225,'Однопредметные наборы'!$A$2:$A$11)+1,2,,,"Однопредметные наборы"))&gt;=Параметры!$A$2,Таблицы!Y225,"")</f>
        <v/>
      </c>
      <c r="F224" s="5" t="e">
        <f ca="1">SUMPRODUCT(INDIRECT(ADDRESS(2,MATCH(B224,'Нормализованная таблица'!$B$1:$K$1)+1,,,"Нормализованная таблица")):INDIRECT(ADDRESS(31,MATCH(B224,'Нормализованная таблица'!$B$1:$K$1)+1,,,"Нормализованная таблица")),INDIRECT(ADDRESS(2,MATCH(C224,'Нормализованная таблица'!$B$1:$K$1)+1,,,"Нормализованная таблица")):INDIRECT(ADDRESS(31,MATCH(C224,'Нормализованная таблица'!$B$1:$K$1)+1,,,"Нормализованная таблица")),INDIRECT(ADDRESS(2,MATCH(D224,'Нормализованная таблица'!$B$1:$K$1)+1,,,"Нормализованная таблица")):INDIRECT(ADDRESS(31,MATCH(D224,'Нормализованная таблица'!$B$1:$K$1)+1,,,"Нормализованная таблица")),INDIRECT(ADDRESS(2,MATCH(E224,'Нормализованная таблица'!$B$1:$K$1)+1,,,"Нормализованная таблица")):INDIRECT(ADDRESS(31,MATCH(E224,'Нормализованная таблица'!$B$1:$K$1)+1,,,"Нормализованная таблица")),INDIRECT(ADDRESS(2,MATCH(A224,'Нормализованная таблица'!$B$1:$K$1)+1,,,"Нормализованная таблица")):INDIRECT(ADDRESS(31,MATCH(A224,'Нормализованная таблица'!$B$1:$K$1)+1,,,"Нормализованная таблица")))</f>
        <v>#N/A</v>
      </c>
    </row>
    <row r="225" spans="1:6" hidden="1" x14ac:dyDescent="0.3">
      <c r="A225" t="str">
        <f ca="1">IF(INDIRECT(ADDRESS(Таблицы!$Z226-1,4,,,"Трёхпредметные наборы"))&gt;=Параметры!$A$2,Таблицы!U226,"")</f>
        <v/>
      </c>
      <c r="B225" t="str">
        <f ca="1">IF(INDIRECT(ADDRESS(Таблицы!$Z226-1,4,,,"Трёхпредметные наборы"))&gt;=Параметры!$A$2,Таблицы!V226,"")</f>
        <v/>
      </c>
      <c r="C225" t="str">
        <f ca="1">IF(INDIRECT(ADDRESS(Таблицы!$Z226-1,4,,,"Трёхпредметные наборы"))&gt;=Параметры!$A$2,Таблицы!W226,"")</f>
        <v/>
      </c>
      <c r="D225" t="str">
        <f ca="1">IF(INDIRECT(ADDRESS(Таблицы!$Z226-1,4,,,"Трёхпредметные наборы"))&gt;=Параметры!$A$2,Таблицы!X226,"")</f>
        <v/>
      </c>
      <c r="E225" t="str">
        <f ca="1">IF(INDIRECT(ADDRESS(MATCH(Таблицы!Y226,'Однопредметные наборы'!$A$2:$A$11)+1,2,,,"Однопредметные наборы"))&gt;=Параметры!$A$2,Таблицы!Y226,"")</f>
        <v>Терафлю</v>
      </c>
      <c r="F225" s="5" t="e">
        <f ca="1">SUMPRODUCT(INDIRECT(ADDRESS(2,MATCH(B225,'Нормализованная таблица'!$B$1:$K$1)+1,,,"Нормализованная таблица")):INDIRECT(ADDRESS(31,MATCH(B225,'Нормализованная таблица'!$B$1:$K$1)+1,,,"Нормализованная таблица")),INDIRECT(ADDRESS(2,MATCH(C225,'Нормализованная таблица'!$B$1:$K$1)+1,,,"Нормализованная таблица")):INDIRECT(ADDRESS(31,MATCH(C225,'Нормализованная таблица'!$B$1:$K$1)+1,,,"Нормализованная таблица")),INDIRECT(ADDRESS(2,MATCH(D225,'Нормализованная таблица'!$B$1:$K$1)+1,,,"Нормализованная таблица")):INDIRECT(ADDRESS(31,MATCH(D225,'Нормализованная таблица'!$B$1:$K$1)+1,,,"Нормализованная таблица")),INDIRECT(ADDRESS(2,MATCH(E225,'Нормализованная таблица'!$B$1:$K$1)+1,,,"Нормализованная таблица")):INDIRECT(ADDRESS(31,MATCH(E225,'Нормализованная таблица'!$B$1:$K$1)+1,,,"Нормализованная таблица")),INDIRECT(ADDRESS(2,MATCH(A225,'Нормализованная таблица'!$B$1:$K$1)+1,,,"Нормализованная таблица")):INDIRECT(ADDRESS(31,MATCH(A225,'Нормализованная таблица'!$B$1:$K$1)+1,,,"Нормализованная таблица")))</f>
        <v>#N/A</v>
      </c>
    </row>
    <row r="226" spans="1:6" hidden="1" x14ac:dyDescent="0.3">
      <c r="A226" t="str">
        <f ca="1">IF(INDIRECT(ADDRESS(Таблицы!$Z227-1,4,,,"Трёхпредметные наборы"))&gt;=Параметры!$A$2,Таблицы!U227,"")</f>
        <v/>
      </c>
      <c r="B226" t="str">
        <f ca="1">IF(INDIRECT(ADDRESS(Таблицы!$Z227-1,4,,,"Трёхпредметные наборы"))&gt;=Параметры!$A$2,Таблицы!V227,"")</f>
        <v/>
      </c>
      <c r="C226" t="str">
        <f ca="1">IF(INDIRECT(ADDRESS(Таблицы!$Z227-1,4,,,"Трёхпредметные наборы"))&gt;=Параметры!$A$2,Таблицы!W227,"")</f>
        <v/>
      </c>
      <c r="D226" t="str">
        <f ca="1">IF(INDIRECT(ADDRESS(Таблицы!$Z227-1,4,,,"Трёхпредметные наборы"))&gt;=Параметры!$A$2,Таблицы!X227,"")</f>
        <v/>
      </c>
      <c r="E226" t="str">
        <f ca="1">IF(INDIRECT(ADDRESS(MATCH(Таблицы!Y227,'Однопредметные наборы'!$A$2:$A$11)+1,2,,,"Однопредметные наборы"))&gt;=Параметры!$A$2,Таблицы!Y227,"")</f>
        <v>Терафлю</v>
      </c>
      <c r="F226" s="5" t="e">
        <f ca="1">SUMPRODUCT(INDIRECT(ADDRESS(2,MATCH(B226,'Нормализованная таблица'!$B$1:$K$1)+1,,,"Нормализованная таблица")):INDIRECT(ADDRESS(31,MATCH(B226,'Нормализованная таблица'!$B$1:$K$1)+1,,,"Нормализованная таблица")),INDIRECT(ADDRESS(2,MATCH(C226,'Нормализованная таблица'!$B$1:$K$1)+1,,,"Нормализованная таблица")):INDIRECT(ADDRESS(31,MATCH(C226,'Нормализованная таблица'!$B$1:$K$1)+1,,,"Нормализованная таблица")),INDIRECT(ADDRESS(2,MATCH(D226,'Нормализованная таблица'!$B$1:$K$1)+1,,,"Нормализованная таблица")):INDIRECT(ADDRESS(31,MATCH(D226,'Нормализованная таблица'!$B$1:$K$1)+1,,,"Нормализованная таблица")),INDIRECT(ADDRESS(2,MATCH(E226,'Нормализованная таблица'!$B$1:$K$1)+1,,,"Нормализованная таблица")):INDIRECT(ADDRESS(31,MATCH(E226,'Нормализованная таблица'!$B$1:$K$1)+1,,,"Нормализованная таблица")),INDIRECT(ADDRESS(2,MATCH(A226,'Нормализованная таблица'!$B$1:$K$1)+1,,,"Нормализованная таблица")):INDIRECT(ADDRESS(31,MATCH(A226,'Нормализованная таблица'!$B$1:$K$1)+1,,,"Нормализованная таблица")))</f>
        <v>#N/A</v>
      </c>
    </row>
    <row r="227" spans="1:6" hidden="1" x14ac:dyDescent="0.3">
      <c r="A227" t="str">
        <f ca="1">IF(INDIRECT(ADDRESS(Таблицы!$Z228-1,4,,,"Трёхпредметные наборы"))&gt;=Параметры!$A$2,Таблицы!U228,"")</f>
        <v/>
      </c>
      <c r="B227" t="str">
        <f ca="1">IF(INDIRECT(ADDRESS(Таблицы!$Z228-1,4,,,"Трёхпредметные наборы"))&gt;=Параметры!$A$2,Таблицы!V228,"")</f>
        <v/>
      </c>
      <c r="C227" t="str">
        <f ca="1">IF(INDIRECT(ADDRESS(Таблицы!$Z228-1,4,,,"Трёхпредметные наборы"))&gt;=Параметры!$A$2,Таблицы!W228,"")</f>
        <v/>
      </c>
      <c r="D227" t="str">
        <f ca="1">IF(INDIRECT(ADDRESS(Таблицы!$Z228-1,4,,,"Трёхпредметные наборы"))&gt;=Параметры!$A$2,Таблицы!X228,"")</f>
        <v/>
      </c>
      <c r="E227" t="str">
        <f ca="1">IF(INDIRECT(ADDRESS(MATCH(Таблицы!Y228,'Однопредметные наборы'!$A$2:$A$11)+1,2,,,"Однопредметные наборы"))&gt;=Параметры!$A$2,Таблицы!Y228,"")</f>
        <v>Терафлю</v>
      </c>
      <c r="F227" s="5" t="e">
        <f ca="1">SUMPRODUCT(INDIRECT(ADDRESS(2,MATCH(B227,'Нормализованная таблица'!$B$1:$K$1)+1,,,"Нормализованная таблица")):INDIRECT(ADDRESS(31,MATCH(B227,'Нормализованная таблица'!$B$1:$K$1)+1,,,"Нормализованная таблица")),INDIRECT(ADDRESS(2,MATCH(C227,'Нормализованная таблица'!$B$1:$K$1)+1,,,"Нормализованная таблица")):INDIRECT(ADDRESS(31,MATCH(C227,'Нормализованная таблица'!$B$1:$K$1)+1,,,"Нормализованная таблица")),INDIRECT(ADDRESS(2,MATCH(D227,'Нормализованная таблица'!$B$1:$K$1)+1,,,"Нормализованная таблица")):INDIRECT(ADDRESS(31,MATCH(D227,'Нормализованная таблица'!$B$1:$K$1)+1,,,"Нормализованная таблица")),INDIRECT(ADDRESS(2,MATCH(E227,'Нормализованная таблица'!$B$1:$K$1)+1,,,"Нормализованная таблица")):INDIRECT(ADDRESS(31,MATCH(E227,'Нормализованная таблица'!$B$1:$K$1)+1,,,"Нормализованная таблица")),INDIRECT(ADDRESS(2,MATCH(A227,'Нормализованная таблица'!$B$1:$K$1)+1,,,"Нормализованная таблица")):INDIRECT(ADDRESS(31,MATCH(A227,'Нормализованная таблица'!$B$1:$K$1)+1,,,"Нормализованная таблица")))</f>
        <v>#N/A</v>
      </c>
    </row>
    <row r="228" spans="1:6" hidden="1" x14ac:dyDescent="0.3">
      <c r="A228" t="str">
        <f ca="1">IF(INDIRECT(ADDRESS(Таблицы!$Z229-1,4,,,"Трёхпредметные наборы"))&gt;=Параметры!$A$2,Таблицы!U229,"")</f>
        <v/>
      </c>
      <c r="B228" t="str">
        <f ca="1">IF(INDIRECT(ADDRESS(Таблицы!$Z229-1,4,,,"Трёхпредметные наборы"))&gt;=Параметры!$A$2,Таблицы!V229,"")</f>
        <v/>
      </c>
      <c r="C228" t="str">
        <f ca="1">IF(INDIRECT(ADDRESS(Таблицы!$Z229-1,4,,,"Трёхпредметные наборы"))&gt;=Параметры!$A$2,Таблицы!W229,"")</f>
        <v/>
      </c>
      <c r="D228" t="str">
        <f ca="1">IF(INDIRECT(ADDRESS(Таблицы!$Z229-1,4,,,"Трёхпредметные наборы"))&gt;=Параметры!$A$2,Таблицы!X229,"")</f>
        <v/>
      </c>
      <c r="E228" t="str">
        <f ca="1">IF(INDIRECT(ADDRESS(MATCH(Таблицы!Y229,'Однопредметные наборы'!$A$2:$A$11)+1,2,,,"Однопредметные наборы"))&gt;=Параметры!$A$2,Таблицы!Y229,"")</f>
        <v/>
      </c>
      <c r="F228" s="5" t="e">
        <f ca="1">SUMPRODUCT(INDIRECT(ADDRESS(2,MATCH(B228,'Нормализованная таблица'!$B$1:$K$1)+1,,,"Нормализованная таблица")):INDIRECT(ADDRESS(31,MATCH(B228,'Нормализованная таблица'!$B$1:$K$1)+1,,,"Нормализованная таблица")),INDIRECT(ADDRESS(2,MATCH(C228,'Нормализованная таблица'!$B$1:$K$1)+1,,,"Нормализованная таблица")):INDIRECT(ADDRESS(31,MATCH(C228,'Нормализованная таблица'!$B$1:$K$1)+1,,,"Нормализованная таблица")),INDIRECT(ADDRESS(2,MATCH(D228,'Нормализованная таблица'!$B$1:$K$1)+1,,,"Нормализованная таблица")):INDIRECT(ADDRESS(31,MATCH(D228,'Нормализованная таблица'!$B$1:$K$1)+1,,,"Нормализованная таблица")),INDIRECT(ADDRESS(2,MATCH(E228,'Нормализованная таблица'!$B$1:$K$1)+1,,,"Нормализованная таблица")):INDIRECT(ADDRESS(31,MATCH(E228,'Нормализованная таблица'!$B$1:$K$1)+1,,,"Нормализованная таблица")),INDIRECT(ADDRESS(2,MATCH(A228,'Нормализованная таблица'!$B$1:$K$1)+1,,,"Нормализованная таблица")):INDIRECT(ADDRESS(31,MATCH(A228,'Нормализованная таблица'!$B$1:$K$1)+1,,,"Нормализованная таблица")))</f>
        <v>#N/A</v>
      </c>
    </row>
    <row r="229" spans="1:6" hidden="1" x14ac:dyDescent="0.3">
      <c r="A229" t="str">
        <f ca="1">IF(INDIRECT(ADDRESS(Таблицы!$Z230-1,4,,,"Трёхпредметные наборы"))&gt;=Параметры!$A$2,Таблицы!U230,"")</f>
        <v/>
      </c>
      <c r="B229" t="str">
        <f ca="1">IF(INDIRECT(ADDRESS(Таблицы!$Z230-1,4,,,"Трёхпредметные наборы"))&gt;=Параметры!$A$2,Таблицы!V230,"")</f>
        <v/>
      </c>
      <c r="C229" t="str">
        <f ca="1">IF(INDIRECT(ADDRESS(Таблицы!$Z230-1,4,,,"Трёхпредметные наборы"))&gt;=Параметры!$A$2,Таблицы!W230,"")</f>
        <v/>
      </c>
      <c r="D229" t="str">
        <f ca="1">IF(INDIRECT(ADDRESS(Таблицы!$Z230-1,4,,,"Трёхпредметные наборы"))&gt;=Параметры!$A$2,Таблицы!X230,"")</f>
        <v/>
      </c>
      <c r="E229" t="str">
        <f ca="1">IF(INDIRECT(ADDRESS(MATCH(Таблицы!Y230,'Однопредметные наборы'!$A$2:$A$11)+1,2,,,"Однопредметные наборы"))&gt;=Параметры!$A$2,Таблицы!Y230,"")</f>
        <v>Терафлю</v>
      </c>
      <c r="F229" s="5" t="e">
        <f ca="1">SUMPRODUCT(INDIRECT(ADDRESS(2,MATCH(B229,'Нормализованная таблица'!$B$1:$K$1)+1,,,"Нормализованная таблица")):INDIRECT(ADDRESS(31,MATCH(B229,'Нормализованная таблица'!$B$1:$K$1)+1,,,"Нормализованная таблица")),INDIRECT(ADDRESS(2,MATCH(C229,'Нормализованная таблица'!$B$1:$K$1)+1,,,"Нормализованная таблица")):INDIRECT(ADDRESS(31,MATCH(C229,'Нормализованная таблица'!$B$1:$K$1)+1,,,"Нормализованная таблица")),INDIRECT(ADDRESS(2,MATCH(D229,'Нормализованная таблица'!$B$1:$K$1)+1,,,"Нормализованная таблица")):INDIRECT(ADDRESS(31,MATCH(D229,'Нормализованная таблица'!$B$1:$K$1)+1,,,"Нормализованная таблица")),INDIRECT(ADDRESS(2,MATCH(E229,'Нормализованная таблица'!$B$1:$K$1)+1,,,"Нормализованная таблица")):INDIRECT(ADDRESS(31,MATCH(E229,'Нормализованная таблица'!$B$1:$K$1)+1,,,"Нормализованная таблица")),INDIRECT(ADDRESS(2,MATCH(A229,'Нормализованная таблица'!$B$1:$K$1)+1,,,"Нормализованная таблица")):INDIRECT(ADDRESS(31,MATCH(A229,'Нормализованная таблица'!$B$1:$K$1)+1,,,"Нормализованная таблица")))</f>
        <v>#N/A</v>
      </c>
    </row>
    <row r="230" spans="1:6" hidden="1" x14ac:dyDescent="0.3">
      <c r="A230" t="str">
        <f ca="1">IF(INDIRECT(ADDRESS(Таблицы!$Z231-1,4,,,"Трёхпредметные наборы"))&gt;=Параметры!$A$2,Таблицы!U231,"")</f>
        <v/>
      </c>
      <c r="B230" t="str">
        <f ca="1">IF(INDIRECT(ADDRESS(Таблицы!$Z231-1,4,,,"Трёхпредметные наборы"))&gt;=Параметры!$A$2,Таблицы!V231,"")</f>
        <v/>
      </c>
      <c r="C230" t="str">
        <f ca="1">IF(INDIRECT(ADDRESS(Таблицы!$Z231-1,4,,,"Трёхпредметные наборы"))&gt;=Параметры!$A$2,Таблицы!W231,"")</f>
        <v/>
      </c>
      <c r="D230" t="str">
        <f ca="1">IF(INDIRECT(ADDRESS(Таблицы!$Z231-1,4,,,"Трёхпредметные наборы"))&gt;=Параметры!$A$2,Таблицы!X231,"")</f>
        <v/>
      </c>
      <c r="E230" t="str">
        <f ca="1">IF(INDIRECT(ADDRESS(MATCH(Таблицы!Y231,'Однопредметные наборы'!$A$2:$A$11)+1,2,,,"Однопредметные наборы"))&gt;=Параметры!$A$2,Таблицы!Y231,"")</f>
        <v>Терафлю</v>
      </c>
      <c r="F230" s="5" t="e">
        <f ca="1">SUMPRODUCT(INDIRECT(ADDRESS(2,MATCH(B230,'Нормализованная таблица'!$B$1:$K$1)+1,,,"Нормализованная таблица")):INDIRECT(ADDRESS(31,MATCH(B230,'Нормализованная таблица'!$B$1:$K$1)+1,,,"Нормализованная таблица")),INDIRECT(ADDRESS(2,MATCH(C230,'Нормализованная таблица'!$B$1:$K$1)+1,,,"Нормализованная таблица")):INDIRECT(ADDRESS(31,MATCH(C230,'Нормализованная таблица'!$B$1:$K$1)+1,,,"Нормализованная таблица")),INDIRECT(ADDRESS(2,MATCH(D230,'Нормализованная таблица'!$B$1:$K$1)+1,,,"Нормализованная таблица")):INDIRECT(ADDRESS(31,MATCH(D230,'Нормализованная таблица'!$B$1:$K$1)+1,,,"Нормализованная таблица")),INDIRECT(ADDRESS(2,MATCH(E230,'Нормализованная таблица'!$B$1:$K$1)+1,,,"Нормализованная таблица")):INDIRECT(ADDRESS(31,MATCH(E230,'Нормализованная таблица'!$B$1:$K$1)+1,,,"Нормализованная таблица")),INDIRECT(ADDRESS(2,MATCH(A230,'Нормализованная таблица'!$B$1:$K$1)+1,,,"Нормализованная таблица")):INDIRECT(ADDRESS(31,MATCH(A230,'Нормализованная таблица'!$B$1:$K$1)+1,,,"Нормализованная таблица")))</f>
        <v>#N/A</v>
      </c>
    </row>
    <row r="231" spans="1:6" hidden="1" x14ac:dyDescent="0.3">
      <c r="A231" t="str">
        <f ca="1">IF(INDIRECT(ADDRESS(Таблицы!$Z232-1,4,,,"Трёхпредметные наборы"))&gt;=Параметры!$A$2,Таблицы!U232,"")</f>
        <v/>
      </c>
      <c r="B231" t="str">
        <f ca="1">IF(INDIRECT(ADDRESS(Таблицы!$Z232-1,4,,,"Трёхпредметные наборы"))&gt;=Параметры!$A$2,Таблицы!V232,"")</f>
        <v/>
      </c>
      <c r="C231" t="str">
        <f ca="1">IF(INDIRECT(ADDRESS(Таблицы!$Z232-1,4,,,"Трёхпредметные наборы"))&gt;=Параметры!$A$2,Таблицы!W232,"")</f>
        <v/>
      </c>
      <c r="D231" t="str">
        <f ca="1">IF(INDIRECT(ADDRESS(Таблицы!$Z232-1,4,,,"Трёхпредметные наборы"))&gt;=Параметры!$A$2,Таблицы!X232,"")</f>
        <v/>
      </c>
      <c r="E231" t="str">
        <f ca="1">IF(INDIRECT(ADDRESS(MATCH(Таблицы!Y232,'Однопредметные наборы'!$A$2:$A$11)+1,2,,,"Однопредметные наборы"))&gt;=Параметры!$A$2,Таблицы!Y232,"")</f>
        <v>Терафлю</v>
      </c>
      <c r="F231" s="5" t="e">
        <f ca="1">SUMPRODUCT(INDIRECT(ADDRESS(2,MATCH(B231,'Нормализованная таблица'!$B$1:$K$1)+1,,,"Нормализованная таблица")):INDIRECT(ADDRESS(31,MATCH(B231,'Нормализованная таблица'!$B$1:$K$1)+1,,,"Нормализованная таблица")),INDIRECT(ADDRESS(2,MATCH(C231,'Нормализованная таблица'!$B$1:$K$1)+1,,,"Нормализованная таблица")):INDIRECT(ADDRESS(31,MATCH(C231,'Нормализованная таблица'!$B$1:$K$1)+1,,,"Нормализованная таблица")),INDIRECT(ADDRESS(2,MATCH(D231,'Нормализованная таблица'!$B$1:$K$1)+1,,,"Нормализованная таблица")):INDIRECT(ADDRESS(31,MATCH(D231,'Нормализованная таблица'!$B$1:$K$1)+1,,,"Нормализованная таблица")),INDIRECT(ADDRESS(2,MATCH(E231,'Нормализованная таблица'!$B$1:$K$1)+1,,,"Нормализованная таблица")):INDIRECT(ADDRESS(31,MATCH(E231,'Нормализованная таблица'!$B$1:$K$1)+1,,,"Нормализованная таблица")),INDIRECT(ADDRESS(2,MATCH(A231,'Нормализованная таблица'!$B$1:$K$1)+1,,,"Нормализованная таблица")):INDIRECT(ADDRESS(31,MATCH(A231,'Нормализованная таблица'!$B$1:$K$1)+1,,,"Нормализованная таблица")))</f>
        <v>#N/A</v>
      </c>
    </row>
    <row r="232" spans="1:6" hidden="1" x14ac:dyDescent="0.3">
      <c r="A232" t="str">
        <f ca="1">IF(INDIRECT(ADDRESS(Таблицы!$Z233-1,4,,,"Трёхпредметные наборы"))&gt;=Параметры!$A$2,Таблицы!U233,"")</f>
        <v/>
      </c>
      <c r="B232" t="str">
        <f ca="1">IF(INDIRECT(ADDRESS(Таблицы!$Z233-1,4,,,"Трёхпредметные наборы"))&gt;=Параметры!$A$2,Таблицы!V233,"")</f>
        <v/>
      </c>
      <c r="C232" t="str">
        <f ca="1">IF(INDIRECT(ADDRESS(Таблицы!$Z233-1,4,,,"Трёхпредметные наборы"))&gt;=Параметры!$A$2,Таблицы!W233,"")</f>
        <v/>
      </c>
      <c r="D232" t="str">
        <f ca="1">IF(INDIRECT(ADDRESS(Таблицы!$Z233-1,4,,,"Трёхпредметные наборы"))&gt;=Параметры!$A$2,Таблицы!X233,"")</f>
        <v/>
      </c>
      <c r="E232" t="str">
        <f ca="1">IF(INDIRECT(ADDRESS(MATCH(Таблицы!Y233,'Однопредметные наборы'!$A$2:$A$11)+1,2,,,"Однопредметные наборы"))&gt;=Параметры!$A$2,Таблицы!Y233,"")</f>
        <v>Терафлю</v>
      </c>
      <c r="F232" s="5" t="e">
        <f ca="1">SUMPRODUCT(INDIRECT(ADDRESS(2,MATCH(B232,'Нормализованная таблица'!$B$1:$K$1)+1,,,"Нормализованная таблица")):INDIRECT(ADDRESS(31,MATCH(B232,'Нормализованная таблица'!$B$1:$K$1)+1,,,"Нормализованная таблица")),INDIRECT(ADDRESS(2,MATCH(C232,'Нормализованная таблица'!$B$1:$K$1)+1,,,"Нормализованная таблица")):INDIRECT(ADDRESS(31,MATCH(C232,'Нормализованная таблица'!$B$1:$K$1)+1,,,"Нормализованная таблица")),INDIRECT(ADDRESS(2,MATCH(D232,'Нормализованная таблица'!$B$1:$K$1)+1,,,"Нормализованная таблица")):INDIRECT(ADDRESS(31,MATCH(D232,'Нормализованная таблица'!$B$1:$K$1)+1,,,"Нормализованная таблица")),INDIRECT(ADDRESS(2,MATCH(E232,'Нормализованная таблица'!$B$1:$K$1)+1,,,"Нормализованная таблица")):INDIRECT(ADDRESS(31,MATCH(E232,'Нормализованная таблица'!$B$1:$K$1)+1,,,"Нормализованная таблица")),INDIRECT(ADDRESS(2,MATCH(A232,'Нормализованная таблица'!$B$1:$K$1)+1,,,"Нормализованная таблица")):INDIRECT(ADDRESS(31,MATCH(A232,'Нормализованная таблица'!$B$1:$K$1)+1,,,"Нормализованная таблица")))</f>
        <v>#N/A</v>
      </c>
    </row>
    <row r="233" spans="1:6" hidden="1" x14ac:dyDescent="0.3">
      <c r="A233" t="str">
        <f ca="1">IF(INDIRECT(ADDRESS(Таблицы!$Z234-1,4,,,"Трёхпредметные наборы"))&gt;=Параметры!$A$2,Таблицы!U234,"")</f>
        <v/>
      </c>
      <c r="B233" t="str">
        <f ca="1">IF(INDIRECT(ADDRESS(Таблицы!$Z234-1,4,,,"Трёхпредметные наборы"))&gt;=Параметры!$A$2,Таблицы!V234,"")</f>
        <v/>
      </c>
      <c r="C233" t="str">
        <f ca="1">IF(INDIRECT(ADDRESS(Таблицы!$Z234-1,4,,,"Трёхпредметные наборы"))&gt;=Параметры!$A$2,Таблицы!W234,"")</f>
        <v/>
      </c>
      <c r="D233" t="str">
        <f ca="1">IF(INDIRECT(ADDRESS(Таблицы!$Z234-1,4,,,"Трёхпредметные наборы"))&gt;=Параметры!$A$2,Таблицы!X234,"")</f>
        <v/>
      </c>
      <c r="E233" t="str">
        <f ca="1">IF(INDIRECT(ADDRESS(MATCH(Таблицы!Y234,'Однопредметные наборы'!$A$2:$A$11)+1,2,,,"Однопредметные наборы"))&gt;=Параметры!$A$2,Таблицы!Y234,"")</f>
        <v/>
      </c>
      <c r="F233" s="5" t="e">
        <f ca="1">SUMPRODUCT(INDIRECT(ADDRESS(2,MATCH(B233,'Нормализованная таблица'!$B$1:$K$1)+1,,,"Нормализованная таблица")):INDIRECT(ADDRESS(31,MATCH(B233,'Нормализованная таблица'!$B$1:$K$1)+1,,,"Нормализованная таблица")),INDIRECT(ADDRESS(2,MATCH(C233,'Нормализованная таблица'!$B$1:$K$1)+1,,,"Нормализованная таблица")):INDIRECT(ADDRESS(31,MATCH(C233,'Нормализованная таблица'!$B$1:$K$1)+1,,,"Нормализованная таблица")),INDIRECT(ADDRESS(2,MATCH(D233,'Нормализованная таблица'!$B$1:$K$1)+1,,,"Нормализованная таблица")):INDIRECT(ADDRESS(31,MATCH(D233,'Нормализованная таблица'!$B$1:$K$1)+1,,,"Нормализованная таблица")),INDIRECT(ADDRESS(2,MATCH(E233,'Нормализованная таблица'!$B$1:$K$1)+1,,,"Нормализованная таблица")):INDIRECT(ADDRESS(31,MATCH(E233,'Нормализованная таблица'!$B$1:$K$1)+1,,,"Нормализованная таблица")),INDIRECT(ADDRESS(2,MATCH(A233,'Нормализованная таблица'!$B$1:$K$1)+1,,,"Нормализованная таблица")):INDIRECT(ADDRESS(31,MATCH(A233,'Нормализованная таблица'!$B$1:$K$1)+1,,,"Нормализованная таблица")))</f>
        <v>#N/A</v>
      </c>
    </row>
    <row r="234" spans="1:6" hidden="1" x14ac:dyDescent="0.3">
      <c r="A234" t="str">
        <f ca="1">IF(INDIRECT(ADDRESS(Таблицы!$Z235-1,4,,,"Трёхпредметные наборы"))&gt;=Параметры!$A$2,Таблицы!U235,"")</f>
        <v/>
      </c>
      <c r="B234" t="str">
        <f ca="1">IF(INDIRECT(ADDRESS(Таблицы!$Z235-1,4,,,"Трёхпредметные наборы"))&gt;=Параметры!$A$2,Таблицы!V235,"")</f>
        <v/>
      </c>
      <c r="C234" t="str">
        <f ca="1">IF(INDIRECT(ADDRESS(Таблицы!$Z235-1,4,,,"Трёхпредметные наборы"))&gt;=Параметры!$A$2,Таблицы!W235,"")</f>
        <v/>
      </c>
      <c r="D234" t="str">
        <f ca="1">IF(INDIRECT(ADDRESS(Таблицы!$Z235-1,4,,,"Трёхпредметные наборы"))&gt;=Параметры!$A$2,Таблицы!X235,"")</f>
        <v/>
      </c>
      <c r="E234" t="str">
        <f ca="1">IF(INDIRECT(ADDRESS(MATCH(Таблицы!Y235,'Однопредметные наборы'!$A$2:$A$11)+1,2,,,"Однопредметные наборы"))&gt;=Параметры!$A$2,Таблицы!Y235,"")</f>
        <v/>
      </c>
      <c r="F234" s="5" t="e">
        <f ca="1">SUMPRODUCT(INDIRECT(ADDRESS(2,MATCH(B234,'Нормализованная таблица'!$B$1:$K$1)+1,,,"Нормализованная таблица")):INDIRECT(ADDRESS(31,MATCH(B234,'Нормализованная таблица'!$B$1:$K$1)+1,,,"Нормализованная таблица")),INDIRECT(ADDRESS(2,MATCH(C234,'Нормализованная таблица'!$B$1:$K$1)+1,,,"Нормализованная таблица")):INDIRECT(ADDRESS(31,MATCH(C234,'Нормализованная таблица'!$B$1:$K$1)+1,,,"Нормализованная таблица")),INDIRECT(ADDRESS(2,MATCH(D234,'Нормализованная таблица'!$B$1:$K$1)+1,,,"Нормализованная таблица")):INDIRECT(ADDRESS(31,MATCH(D234,'Нормализованная таблица'!$B$1:$K$1)+1,,,"Нормализованная таблица")),INDIRECT(ADDRESS(2,MATCH(E234,'Нормализованная таблица'!$B$1:$K$1)+1,,,"Нормализованная таблица")):INDIRECT(ADDRESS(31,MATCH(E234,'Нормализованная таблица'!$B$1:$K$1)+1,,,"Нормализованная таблица")),INDIRECT(ADDRESS(2,MATCH(A234,'Нормализованная таблица'!$B$1:$K$1)+1,,,"Нормализованная таблица")):INDIRECT(ADDRESS(31,MATCH(A234,'Нормализованная таблица'!$B$1:$K$1)+1,,,"Нормализованная таблица")))</f>
        <v>#N/A</v>
      </c>
    </row>
    <row r="235" spans="1:6" hidden="1" x14ac:dyDescent="0.3">
      <c r="A235" t="str">
        <f ca="1">IF(INDIRECT(ADDRESS(Таблицы!$Z236-1,4,,,"Трёхпредметные наборы"))&gt;=Параметры!$A$2,Таблицы!U236,"")</f>
        <v/>
      </c>
      <c r="B235" t="str">
        <f ca="1">IF(INDIRECT(ADDRESS(Таблицы!$Z236-1,4,,,"Трёхпредметные наборы"))&gt;=Параметры!$A$2,Таблицы!V236,"")</f>
        <v/>
      </c>
      <c r="C235" t="str">
        <f ca="1">IF(INDIRECT(ADDRESS(Таблицы!$Z236-1,4,,,"Трёхпредметные наборы"))&gt;=Параметры!$A$2,Таблицы!W236,"")</f>
        <v/>
      </c>
      <c r="D235" t="str">
        <f ca="1">IF(INDIRECT(ADDRESS(Таблицы!$Z236-1,4,,,"Трёхпредметные наборы"))&gt;=Параметры!$A$2,Таблицы!X236,"")</f>
        <v/>
      </c>
      <c r="E235" t="str">
        <f ca="1">IF(INDIRECT(ADDRESS(MATCH(Таблицы!Y236,'Однопредметные наборы'!$A$2:$A$11)+1,2,,,"Однопредметные наборы"))&gt;=Параметры!$A$2,Таблицы!Y236,"")</f>
        <v>Терафлю</v>
      </c>
      <c r="F235" s="5" t="e">
        <f ca="1">SUMPRODUCT(INDIRECT(ADDRESS(2,MATCH(B235,'Нормализованная таблица'!$B$1:$K$1)+1,,,"Нормализованная таблица")):INDIRECT(ADDRESS(31,MATCH(B235,'Нормализованная таблица'!$B$1:$K$1)+1,,,"Нормализованная таблица")),INDIRECT(ADDRESS(2,MATCH(C235,'Нормализованная таблица'!$B$1:$K$1)+1,,,"Нормализованная таблица")):INDIRECT(ADDRESS(31,MATCH(C235,'Нормализованная таблица'!$B$1:$K$1)+1,,,"Нормализованная таблица")),INDIRECT(ADDRESS(2,MATCH(D235,'Нормализованная таблица'!$B$1:$K$1)+1,,,"Нормализованная таблица")):INDIRECT(ADDRESS(31,MATCH(D235,'Нормализованная таблица'!$B$1:$K$1)+1,,,"Нормализованная таблица")),INDIRECT(ADDRESS(2,MATCH(E235,'Нормализованная таблица'!$B$1:$K$1)+1,,,"Нормализованная таблица")):INDIRECT(ADDRESS(31,MATCH(E235,'Нормализованная таблица'!$B$1:$K$1)+1,,,"Нормализованная таблица")),INDIRECT(ADDRESS(2,MATCH(A235,'Нормализованная таблица'!$B$1:$K$1)+1,,,"Нормализованная таблица")):INDIRECT(ADDRESS(31,MATCH(A235,'Нормализованная таблица'!$B$1:$K$1)+1,,,"Нормализованная таблица")))</f>
        <v>#N/A</v>
      </c>
    </row>
    <row r="236" spans="1:6" hidden="1" x14ac:dyDescent="0.3">
      <c r="A236" t="str">
        <f ca="1">IF(INDIRECT(ADDRESS(Таблицы!$Z237-1,4,,,"Трёхпредметные наборы"))&gt;=Параметры!$A$2,Таблицы!U237,"")</f>
        <v/>
      </c>
      <c r="B236" t="str">
        <f ca="1">IF(INDIRECT(ADDRESS(Таблицы!$Z237-1,4,,,"Трёхпредметные наборы"))&gt;=Параметры!$A$2,Таблицы!V237,"")</f>
        <v/>
      </c>
      <c r="C236" t="str">
        <f ca="1">IF(INDIRECT(ADDRESS(Таблицы!$Z237-1,4,,,"Трёхпредметные наборы"))&gt;=Параметры!$A$2,Таблицы!W237,"")</f>
        <v/>
      </c>
      <c r="D236" t="str">
        <f ca="1">IF(INDIRECT(ADDRESS(Таблицы!$Z237-1,4,,,"Трёхпредметные наборы"))&gt;=Параметры!$A$2,Таблицы!X237,"")</f>
        <v/>
      </c>
      <c r="E236" t="str">
        <f ca="1">IF(INDIRECT(ADDRESS(MATCH(Таблицы!Y237,'Однопредметные наборы'!$A$2:$A$11)+1,2,,,"Однопредметные наборы"))&gt;=Параметры!$A$2,Таблицы!Y237,"")</f>
        <v/>
      </c>
      <c r="F236" s="5" t="e">
        <f ca="1">SUMPRODUCT(INDIRECT(ADDRESS(2,MATCH(B236,'Нормализованная таблица'!$B$1:$K$1)+1,,,"Нормализованная таблица")):INDIRECT(ADDRESS(31,MATCH(B236,'Нормализованная таблица'!$B$1:$K$1)+1,,,"Нормализованная таблица")),INDIRECT(ADDRESS(2,MATCH(C236,'Нормализованная таблица'!$B$1:$K$1)+1,,,"Нормализованная таблица")):INDIRECT(ADDRESS(31,MATCH(C236,'Нормализованная таблица'!$B$1:$K$1)+1,,,"Нормализованная таблица")),INDIRECT(ADDRESS(2,MATCH(D236,'Нормализованная таблица'!$B$1:$K$1)+1,,,"Нормализованная таблица")):INDIRECT(ADDRESS(31,MATCH(D236,'Нормализованная таблица'!$B$1:$K$1)+1,,,"Нормализованная таблица")),INDIRECT(ADDRESS(2,MATCH(E236,'Нормализованная таблица'!$B$1:$K$1)+1,,,"Нормализованная таблица")):INDIRECT(ADDRESS(31,MATCH(E236,'Нормализованная таблица'!$B$1:$K$1)+1,,,"Нормализованная таблица")),INDIRECT(ADDRESS(2,MATCH(A236,'Нормализованная таблица'!$B$1:$K$1)+1,,,"Нормализованная таблица")):INDIRECT(ADDRESS(31,MATCH(A236,'Нормализованная таблица'!$B$1:$K$1)+1,,,"Нормализованная таблица")))</f>
        <v>#N/A</v>
      </c>
    </row>
    <row r="237" spans="1:6" hidden="1" x14ac:dyDescent="0.3">
      <c r="A237" t="str">
        <f ca="1">IF(INDIRECT(ADDRESS(Таблицы!$Z238-1,4,,,"Трёхпредметные наборы"))&gt;=Параметры!$A$2,Таблицы!U238,"")</f>
        <v/>
      </c>
      <c r="B237" t="str">
        <f ca="1">IF(INDIRECT(ADDRESS(Таблицы!$Z238-1,4,,,"Трёхпредметные наборы"))&gt;=Параметры!$A$2,Таблицы!V238,"")</f>
        <v/>
      </c>
      <c r="C237" t="str">
        <f ca="1">IF(INDIRECT(ADDRESS(Таблицы!$Z238-1,4,,,"Трёхпредметные наборы"))&gt;=Параметры!$A$2,Таблицы!W238,"")</f>
        <v/>
      </c>
      <c r="D237" t="str">
        <f ca="1">IF(INDIRECT(ADDRESS(Таблицы!$Z238-1,4,,,"Трёхпредметные наборы"))&gt;=Параметры!$A$2,Таблицы!X238,"")</f>
        <v/>
      </c>
      <c r="E237" t="str">
        <f ca="1">IF(INDIRECT(ADDRESS(MATCH(Таблицы!Y238,'Однопредметные наборы'!$A$2:$A$11)+1,2,,,"Однопредметные наборы"))&gt;=Параметры!$A$2,Таблицы!Y238,"")</f>
        <v>Терафлю</v>
      </c>
      <c r="F237" s="5" t="e">
        <f ca="1">SUMPRODUCT(INDIRECT(ADDRESS(2,MATCH(B237,'Нормализованная таблица'!$B$1:$K$1)+1,,,"Нормализованная таблица")):INDIRECT(ADDRESS(31,MATCH(B237,'Нормализованная таблица'!$B$1:$K$1)+1,,,"Нормализованная таблица")),INDIRECT(ADDRESS(2,MATCH(C237,'Нормализованная таблица'!$B$1:$K$1)+1,,,"Нормализованная таблица")):INDIRECT(ADDRESS(31,MATCH(C237,'Нормализованная таблица'!$B$1:$K$1)+1,,,"Нормализованная таблица")),INDIRECT(ADDRESS(2,MATCH(D237,'Нормализованная таблица'!$B$1:$K$1)+1,,,"Нормализованная таблица")):INDIRECT(ADDRESS(31,MATCH(D237,'Нормализованная таблица'!$B$1:$K$1)+1,,,"Нормализованная таблица")),INDIRECT(ADDRESS(2,MATCH(E237,'Нормализованная таблица'!$B$1:$K$1)+1,,,"Нормализованная таблица")):INDIRECT(ADDRESS(31,MATCH(E237,'Нормализованная таблица'!$B$1:$K$1)+1,,,"Нормализованная таблица")),INDIRECT(ADDRESS(2,MATCH(A237,'Нормализованная таблица'!$B$1:$K$1)+1,,,"Нормализованная таблица")):INDIRECT(ADDRESS(31,MATCH(A237,'Нормализованная таблица'!$B$1:$K$1)+1,,,"Нормализованная таблица")))</f>
        <v>#N/A</v>
      </c>
    </row>
    <row r="238" spans="1:6" hidden="1" x14ac:dyDescent="0.3">
      <c r="A238" t="str">
        <f ca="1">IF(INDIRECT(ADDRESS(Таблицы!$Z239-1,4,,,"Трёхпредметные наборы"))&gt;=Параметры!$A$2,Таблицы!U239,"")</f>
        <v/>
      </c>
      <c r="B238" t="str">
        <f ca="1">IF(INDIRECT(ADDRESS(Таблицы!$Z239-1,4,,,"Трёхпредметные наборы"))&gt;=Параметры!$A$2,Таблицы!V239,"")</f>
        <v/>
      </c>
      <c r="C238" t="str">
        <f ca="1">IF(INDIRECT(ADDRESS(Таблицы!$Z239-1,4,,,"Трёхпредметные наборы"))&gt;=Параметры!$A$2,Таблицы!W239,"")</f>
        <v/>
      </c>
      <c r="D238" t="str">
        <f ca="1">IF(INDIRECT(ADDRESS(Таблицы!$Z239-1,4,,,"Трёхпредметные наборы"))&gt;=Параметры!$A$2,Таблицы!X239,"")</f>
        <v/>
      </c>
      <c r="E238" t="str">
        <f ca="1">IF(INDIRECT(ADDRESS(MATCH(Таблицы!Y239,'Однопредметные наборы'!$A$2:$A$11)+1,2,,,"Однопредметные наборы"))&gt;=Параметры!$A$2,Таблицы!Y239,"")</f>
        <v>Терафлю</v>
      </c>
      <c r="F238" s="5" t="e">
        <f ca="1">SUMPRODUCT(INDIRECT(ADDRESS(2,MATCH(B238,'Нормализованная таблица'!$B$1:$K$1)+1,,,"Нормализованная таблица")):INDIRECT(ADDRESS(31,MATCH(B238,'Нормализованная таблица'!$B$1:$K$1)+1,,,"Нормализованная таблица")),INDIRECT(ADDRESS(2,MATCH(C238,'Нормализованная таблица'!$B$1:$K$1)+1,,,"Нормализованная таблица")):INDIRECT(ADDRESS(31,MATCH(C238,'Нормализованная таблица'!$B$1:$K$1)+1,,,"Нормализованная таблица")),INDIRECT(ADDRESS(2,MATCH(D238,'Нормализованная таблица'!$B$1:$K$1)+1,,,"Нормализованная таблица")):INDIRECT(ADDRESS(31,MATCH(D238,'Нормализованная таблица'!$B$1:$K$1)+1,,,"Нормализованная таблица")),INDIRECT(ADDRESS(2,MATCH(E238,'Нормализованная таблица'!$B$1:$K$1)+1,,,"Нормализованная таблица")):INDIRECT(ADDRESS(31,MATCH(E238,'Нормализованная таблица'!$B$1:$K$1)+1,,,"Нормализованная таблица")),INDIRECT(ADDRESS(2,MATCH(A238,'Нормализованная таблица'!$B$1:$K$1)+1,,,"Нормализованная таблица")):INDIRECT(ADDRESS(31,MATCH(A238,'Нормализованная таблица'!$B$1:$K$1)+1,,,"Нормализованная таблица")))</f>
        <v>#N/A</v>
      </c>
    </row>
    <row r="239" spans="1:6" hidden="1" x14ac:dyDescent="0.3">
      <c r="A239" t="str">
        <f ca="1">IF(INDIRECT(ADDRESS(Таблицы!$Z240-1,4,,,"Трёхпредметные наборы"))&gt;=Параметры!$A$2,Таблицы!U240,"")</f>
        <v/>
      </c>
      <c r="B239" t="str">
        <f ca="1">IF(INDIRECT(ADDRESS(Таблицы!$Z240-1,4,,,"Трёхпредметные наборы"))&gt;=Параметры!$A$2,Таблицы!V240,"")</f>
        <v/>
      </c>
      <c r="C239" t="str">
        <f ca="1">IF(INDIRECT(ADDRESS(Таблицы!$Z240-1,4,,,"Трёхпредметные наборы"))&gt;=Параметры!$A$2,Таблицы!W240,"")</f>
        <v/>
      </c>
      <c r="D239" t="str">
        <f ca="1">IF(INDIRECT(ADDRESS(Таблицы!$Z240-1,4,,,"Трёхпредметные наборы"))&gt;=Параметры!$A$2,Таблицы!X240,"")</f>
        <v/>
      </c>
      <c r="E239" t="str">
        <f ca="1">IF(INDIRECT(ADDRESS(MATCH(Таблицы!Y240,'Однопредметные наборы'!$A$2:$A$11)+1,2,,,"Однопредметные наборы"))&gt;=Параметры!$A$2,Таблицы!Y240,"")</f>
        <v/>
      </c>
      <c r="F239" s="5" t="e">
        <f ca="1">SUMPRODUCT(INDIRECT(ADDRESS(2,MATCH(B239,'Нормализованная таблица'!$B$1:$K$1)+1,,,"Нормализованная таблица")):INDIRECT(ADDRESS(31,MATCH(B239,'Нормализованная таблица'!$B$1:$K$1)+1,,,"Нормализованная таблица")),INDIRECT(ADDRESS(2,MATCH(C239,'Нормализованная таблица'!$B$1:$K$1)+1,,,"Нормализованная таблица")):INDIRECT(ADDRESS(31,MATCH(C239,'Нормализованная таблица'!$B$1:$K$1)+1,,,"Нормализованная таблица")),INDIRECT(ADDRESS(2,MATCH(D239,'Нормализованная таблица'!$B$1:$K$1)+1,,,"Нормализованная таблица")):INDIRECT(ADDRESS(31,MATCH(D239,'Нормализованная таблица'!$B$1:$K$1)+1,,,"Нормализованная таблица")),INDIRECT(ADDRESS(2,MATCH(E239,'Нормализованная таблица'!$B$1:$K$1)+1,,,"Нормализованная таблица")):INDIRECT(ADDRESS(31,MATCH(E239,'Нормализованная таблица'!$B$1:$K$1)+1,,,"Нормализованная таблица")),INDIRECT(ADDRESS(2,MATCH(A239,'Нормализованная таблица'!$B$1:$K$1)+1,,,"Нормализованная таблица")):INDIRECT(ADDRESS(31,MATCH(A239,'Нормализованная таблица'!$B$1:$K$1)+1,,,"Нормализованная таблица")))</f>
        <v>#N/A</v>
      </c>
    </row>
    <row r="240" spans="1:6" hidden="1" x14ac:dyDescent="0.3">
      <c r="A240" t="str">
        <f ca="1">IF(INDIRECT(ADDRESS(Таблицы!$Z241-1,4,,,"Трёхпредметные наборы"))&gt;=Параметры!$A$2,Таблицы!U241,"")</f>
        <v/>
      </c>
      <c r="B240" t="str">
        <f ca="1">IF(INDIRECT(ADDRESS(Таблицы!$Z241-1,4,,,"Трёхпредметные наборы"))&gt;=Параметры!$A$2,Таблицы!V241,"")</f>
        <v/>
      </c>
      <c r="C240" t="str">
        <f ca="1">IF(INDIRECT(ADDRESS(Таблицы!$Z241-1,4,,,"Трёхпредметные наборы"))&gt;=Параметры!$A$2,Таблицы!W241,"")</f>
        <v/>
      </c>
      <c r="D240" t="str">
        <f ca="1">IF(INDIRECT(ADDRESS(Таблицы!$Z241-1,4,,,"Трёхпредметные наборы"))&gt;=Параметры!$A$2,Таблицы!X241,"")</f>
        <v/>
      </c>
      <c r="E240" t="str">
        <f ca="1">IF(INDIRECT(ADDRESS(MATCH(Таблицы!Y241,'Однопредметные наборы'!$A$2:$A$11)+1,2,,,"Однопредметные наборы"))&gt;=Параметры!$A$2,Таблицы!Y241,"")</f>
        <v>Терафлю</v>
      </c>
      <c r="F240" s="5" t="e">
        <f ca="1">SUMPRODUCT(INDIRECT(ADDRESS(2,MATCH(B240,'Нормализованная таблица'!$B$1:$K$1)+1,,,"Нормализованная таблица")):INDIRECT(ADDRESS(31,MATCH(B240,'Нормализованная таблица'!$B$1:$K$1)+1,,,"Нормализованная таблица")),INDIRECT(ADDRESS(2,MATCH(C240,'Нормализованная таблица'!$B$1:$K$1)+1,,,"Нормализованная таблица")):INDIRECT(ADDRESS(31,MATCH(C240,'Нормализованная таблица'!$B$1:$K$1)+1,,,"Нормализованная таблица")),INDIRECT(ADDRESS(2,MATCH(D240,'Нормализованная таблица'!$B$1:$K$1)+1,,,"Нормализованная таблица")):INDIRECT(ADDRESS(31,MATCH(D240,'Нормализованная таблица'!$B$1:$K$1)+1,,,"Нормализованная таблица")),INDIRECT(ADDRESS(2,MATCH(E240,'Нормализованная таблица'!$B$1:$K$1)+1,,,"Нормализованная таблица")):INDIRECT(ADDRESS(31,MATCH(E240,'Нормализованная таблица'!$B$1:$K$1)+1,,,"Нормализованная таблица")),INDIRECT(ADDRESS(2,MATCH(A240,'Нормализованная таблица'!$B$1:$K$1)+1,,,"Нормализованная таблица")):INDIRECT(ADDRESS(31,MATCH(A240,'Нормализованная таблица'!$B$1:$K$1)+1,,,"Нормализованная таблица")))</f>
        <v>#N/A</v>
      </c>
    </row>
    <row r="241" spans="1:6" hidden="1" x14ac:dyDescent="0.3">
      <c r="A241" t="str">
        <f ca="1">IF(INDIRECT(ADDRESS(Таблицы!$Z242-1,4,,,"Трёхпредметные наборы"))&gt;=Параметры!$A$2,Таблицы!U242,"")</f>
        <v/>
      </c>
      <c r="B241" t="str">
        <f ca="1">IF(INDIRECT(ADDRESS(Таблицы!$Z242-1,4,,,"Трёхпредметные наборы"))&gt;=Параметры!$A$2,Таблицы!V242,"")</f>
        <v/>
      </c>
      <c r="C241" t="str">
        <f ca="1">IF(INDIRECT(ADDRESS(Таблицы!$Z242-1,4,,,"Трёхпредметные наборы"))&gt;=Параметры!$A$2,Таблицы!W242,"")</f>
        <v/>
      </c>
      <c r="D241" t="str">
        <f ca="1">IF(INDIRECT(ADDRESS(Таблицы!$Z242-1,4,,,"Трёхпредметные наборы"))&gt;=Параметры!$A$2,Таблицы!X242,"")</f>
        <v/>
      </c>
      <c r="E241" t="str">
        <f ca="1">IF(INDIRECT(ADDRESS(MATCH(Таблицы!Y242,'Однопредметные наборы'!$A$2:$A$11)+1,2,,,"Однопредметные наборы"))&gt;=Параметры!$A$2,Таблицы!Y242,"")</f>
        <v>Терафлю</v>
      </c>
      <c r="F241" s="5" t="e">
        <f ca="1">SUMPRODUCT(INDIRECT(ADDRESS(2,MATCH(B241,'Нормализованная таблица'!$B$1:$K$1)+1,,,"Нормализованная таблица")):INDIRECT(ADDRESS(31,MATCH(B241,'Нормализованная таблица'!$B$1:$K$1)+1,,,"Нормализованная таблица")),INDIRECT(ADDRESS(2,MATCH(C241,'Нормализованная таблица'!$B$1:$K$1)+1,,,"Нормализованная таблица")):INDIRECT(ADDRESS(31,MATCH(C241,'Нормализованная таблица'!$B$1:$K$1)+1,,,"Нормализованная таблица")),INDIRECT(ADDRESS(2,MATCH(D241,'Нормализованная таблица'!$B$1:$K$1)+1,,,"Нормализованная таблица")):INDIRECT(ADDRESS(31,MATCH(D241,'Нормализованная таблица'!$B$1:$K$1)+1,,,"Нормализованная таблица")),INDIRECT(ADDRESS(2,MATCH(E241,'Нормализованная таблица'!$B$1:$K$1)+1,,,"Нормализованная таблица")):INDIRECT(ADDRESS(31,MATCH(E241,'Нормализованная таблица'!$B$1:$K$1)+1,,,"Нормализованная таблица")),INDIRECT(ADDRESS(2,MATCH(A241,'Нормализованная таблица'!$B$1:$K$1)+1,,,"Нормализованная таблица")):INDIRECT(ADDRESS(31,MATCH(A241,'Нормализованная таблица'!$B$1:$K$1)+1,,,"Нормализованная таблица")))</f>
        <v>#N/A</v>
      </c>
    </row>
    <row r="242" spans="1:6" hidden="1" x14ac:dyDescent="0.3">
      <c r="A242" t="str">
        <f ca="1">IF(INDIRECT(ADDRESS(Таблицы!$Z243-1,4,,,"Трёхпредметные наборы"))&gt;=Параметры!$A$2,Таблицы!U243,"")</f>
        <v/>
      </c>
      <c r="B242" t="str">
        <f ca="1">IF(INDIRECT(ADDRESS(Таблицы!$Z243-1,4,,,"Трёхпредметные наборы"))&gt;=Параметры!$A$2,Таблицы!V243,"")</f>
        <v/>
      </c>
      <c r="C242" t="str">
        <f ca="1">IF(INDIRECT(ADDRESS(Таблицы!$Z243-1,4,,,"Трёхпредметные наборы"))&gt;=Параметры!$A$2,Таблицы!W243,"")</f>
        <v/>
      </c>
      <c r="D242" t="str">
        <f ca="1">IF(INDIRECT(ADDRESS(Таблицы!$Z243-1,4,,,"Трёхпредметные наборы"))&gt;=Параметры!$A$2,Таблицы!X243,"")</f>
        <v/>
      </c>
      <c r="E242" t="str">
        <f ca="1">IF(INDIRECT(ADDRESS(MATCH(Таблицы!Y243,'Однопредметные наборы'!$A$2:$A$11)+1,2,,,"Однопредметные наборы"))&gt;=Параметры!$A$2,Таблицы!Y243,"")</f>
        <v>Терафлю</v>
      </c>
      <c r="F242" s="5" t="e">
        <f ca="1">SUMPRODUCT(INDIRECT(ADDRESS(2,MATCH(B242,'Нормализованная таблица'!$B$1:$K$1)+1,,,"Нормализованная таблица")):INDIRECT(ADDRESS(31,MATCH(B242,'Нормализованная таблица'!$B$1:$K$1)+1,,,"Нормализованная таблица")),INDIRECT(ADDRESS(2,MATCH(C242,'Нормализованная таблица'!$B$1:$K$1)+1,,,"Нормализованная таблица")):INDIRECT(ADDRESS(31,MATCH(C242,'Нормализованная таблица'!$B$1:$K$1)+1,,,"Нормализованная таблица")),INDIRECT(ADDRESS(2,MATCH(D242,'Нормализованная таблица'!$B$1:$K$1)+1,,,"Нормализованная таблица")):INDIRECT(ADDRESS(31,MATCH(D242,'Нормализованная таблица'!$B$1:$K$1)+1,,,"Нормализованная таблица")),INDIRECT(ADDRESS(2,MATCH(E242,'Нормализованная таблица'!$B$1:$K$1)+1,,,"Нормализованная таблица")):INDIRECT(ADDRESS(31,MATCH(E242,'Нормализованная таблица'!$B$1:$K$1)+1,,,"Нормализованная таблица")),INDIRECT(ADDRESS(2,MATCH(A242,'Нормализованная таблица'!$B$1:$K$1)+1,,,"Нормализованная таблица")):INDIRECT(ADDRESS(31,MATCH(A242,'Нормализованная таблица'!$B$1:$K$1)+1,,,"Нормализованная таблица")))</f>
        <v>#N/A</v>
      </c>
    </row>
    <row r="243" spans="1:6" hidden="1" x14ac:dyDescent="0.3">
      <c r="A243" t="str">
        <f ca="1">IF(INDIRECT(ADDRESS(Таблицы!$Z244-1,4,,,"Трёхпредметные наборы"))&gt;=Параметры!$A$2,Таблицы!U244,"")</f>
        <v/>
      </c>
      <c r="B243" t="str">
        <f ca="1">IF(INDIRECT(ADDRESS(Таблицы!$Z244-1,4,,,"Трёхпредметные наборы"))&gt;=Параметры!$A$2,Таблицы!V244,"")</f>
        <v/>
      </c>
      <c r="C243" t="str">
        <f ca="1">IF(INDIRECT(ADDRESS(Таблицы!$Z244-1,4,,,"Трёхпредметные наборы"))&gt;=Параметры!$A$2,Таблицы!W244,"")</f>
        <v/>
      </c>
      <c r="D243" t="str">
        <f ca="1">IF(INDIRECT(ADDRESS(Таблицы!$Z244-1,4,,,"Трёхпредметные наборы"))&gt;=Параметры!$A$2,Таблицы!X244,"")</f>
        <v/>
      </c>
      <c r="E243" t="str">
        <f ca="1">IF(INDIRECT(ADDRESS(MATCH(Таблицы!Y244,'Однопредметные наборы'!$A$2:$A$11)+1,2,,,"Однопредметные наборы"))&gt;=Параметры!$A$2,Таблицы!Y244,"")</f>
        <v/>
      </c>
      <c r="F243" s="5" t="e">
        <f ca="1">SUMPRODUCT(INDIRECT(ADDRESS(2,MATCH(B243,'Нормализованная таблица'!$B$1:$K$1)+1,,,"Нормализованная таблица")):INDIRECT(ADDRESS(31,MATCH(B243,'Нормализованная таблица'!$B$1:$K$1)+1,,,"Нормализованная таблица")),INDIRECT(ADDRESS(2,MATCH(C243,'Нормализованная таблица'!$B$1:$K$1)+1,,,"Нормализованная таблица")):INDIRECT(ADDRESS(31,MATCH(C243,'Нормализованная таблица'!$B$1:$K$1)+1,,,"Нормализованная таблица")),INDIRECT(ADDRESS(2,MATCH(D243,'Нормализованная таблица'!$B$1:$K$1)+1,,,"Нормализованная таблица")):INDIRECT(ADDRESS(31,MATCH(D243,'Нормализованная таблица'!$B$1:$K$1)+1,,,"Нормализованная таблица")),INDIRECT(ADDRESS(2,MATCH(E243,'Нормализованная таблица'!$B$1:$K$1)+1,,,"Нормализованная таблица")):INDIRECT(ADDRESS(31,MATCH(E243,'Нормализованная таблица'!$B$1:$K$1)+1,,,"Нормализованная таблица")),INDIRECT(ADDRESS(2,MATCH(A243,'Нормализованная таблица'!$B$1:$K$1)+1,,,"Нормализованная таблица")):INDIRECT(ADDRESS(31,MATCH(A243,'Нормализованная таблица'!$B$1:$K$1)+1,,,"Нормализованная таблица")))</f>
        <v>#N/A</v>
      </c>
    </row>
    <row r="244" spans="1:6" hidden="1" x14ac:dyDescent="0.3">
      <c r="A244" t="str">
        <f ca="1">IF(INDIRECT(ADDRESS(Таблицы!$Z245-1,4,,,"Трёхпредметные наборы"))&gt;=Параметры!$A$2,Таблицы!U245,"")</f>
        <v/>
      </c>
      <c r="B244" t="str">
        <f ca="1">IF(INDIRECT(ADDRESS(Таблицы!$Z245-1,4,,,"Трёхпредметные наборы"))&gt;=Параметры!$A$2,Таблицы!V245,"")</f>
        <v/>
      </c>
      <c r="C244" t="str">
        <f ca="1">IF(INDIRECT(ADDRESS(Таблицы!$Z245-1,4,,,"Трёхпредметные наборы"))&gt;=Параметры!$A$2,Таблицы!W245,"")</f>
        <v/>
      </c>
      <c r="D244" t="str">
        <f ca="1">IF(INDIRECT(ADDRESS(Таблицы!$Z245-1,4,,,"Трёхпредметные наборы"))&gt;=Параметры!$A$2,Таблицы!X245,"")</f>
        <v/>
      </c>
      <c r="E244" t="str">
        <f ca="1">IF(INDIRECT(ADDRESS(MATCH(Таблицы!Y245,'Однопредметные наборы'!$A$2:$A$11)+1,2,,,"Однопредметные наборы"))&gt;=Параметры!$A$2,Таблицы!Y245,"")</f>
        <v>Терафлю</v>
      </c>
      <c r="F244" s="5" t="e">
        <f ca="1">SUMPRODUCT(INDIRECT(ADDRESS(2,MATCH(B244,'Нормализованная таблица'!$B$1:$K$1)+1,,,"Нормализованная таблица")):INDIRECT(ADDRESS(31,MATCH(B244,'Нормализованная таблица'!$B$1:$K$1)+1,,,"Нормализованная таблица")),INDIRECT(ADDRESS(2,MATCH(C244,'Нормализованная таблица'!$B$1:$K$1)+1,,,"Нормализованная таблица")):INDIRECT(ADDRESS(31,MATCH(C244,'Нормализованная таблица'!$B$1:$K$1)+1,,,"Нормализованная таблица")),INDIRECT(ADDRESS(2,MATCH(D244,'Нормализованная таблица'!$B$1:$K$1)+1,,,"Нормализованная таблица")):INDIRECT(ADDRESS(31,MATCH(D244,'Нормализованная таблица'!$B$1:$K$1)+1,,,"Нормализованная таблица")),INDIRECT(ADDRESS(2,MATCH(E244,'Нормализованная таблица'!$B$1:$K$1)+1,,,"Нормализованная таблица")):INDIRECT(ADDRESS(31,MATCH(E244,'Нормализованная таблица'!$B$1:$K$1)+1,,,"Нормализованная таблица")),INDIRECT(ADDRESS(2,MATCH(A244,'Нормализованная таблица'!$B$1:$K$1)+1,,,"Нормализованная таблица")):INDIRECT(ADDRESS(31,MATCH(A244,'Нормализованная таблица'!$B$1:$K$1)+1,,,"Нормализованная таблица")))</f>
        <v>#N/A</v>
      </c>
    </row>
    <row r="245" spans="1:6" hidden="1" x14ac:dyDescent="0.3">
      <c r="A245" t="str">
        <f ca="1">IF(INDIRECT(ADDRESS(Таблицы!$Z246-1,4,,,"Трёхпредметные наборы"))&gt;=Параметры!$A$2,Таблицы!U246,"")</f>
        <v/>
      </c>
      <c r="B245" t="str">
        <f ca="1">IF(INDIRECT(ADDRESS(Таблицы!$Z246-1,4,,,"Трёхпредметные наборы"))&gt;=Параметры!$A$2,Таблицы!V246,"")</f>
        <v/>
      </c>
      <c r="C245" t="str">
        <f ca="1">IF(INDIRECT(ADDRESS(Таблицы!$Z246-1,4,,,"Трёхпредметные наборы"))&gt;=Параметры!$A$2,Таблицы!W246,"")</f>
        <v/>
      </c>
      <c r="D245" t="str">
        <f ca="1">IF(INDIRECT(ADDRESS(Таблицы!$Z246-1,4,,,"Трёхпредметные наборы"))&gt;=Параметры!$A$2,Таблицы!X246,"")</f>
        <v/>
      </c>
      <c r="E245" t="str">
        <f ca="1">IF(INDIRECT(ADDRESS(MATCH(Таблицы!Y246,'Однопредметные наборы'!$A$2:$A$11)+1,2,,,"Однопредметные наборы"))&gt;=Параметры!$A$2,Таблицы!Y246,"")</f>
        <v>Терафлю</v>
      </c>
      <c r="F245" s="5" t="e">
        <f ca="1">SUMPRODUCT(INDIRECT(ADDRESS(2,MATCH(B245,'Нормализованная таблица'!$B$1:$K$1)+1,,,"Нормализованная таблица")):INDIRECT(ADDRESS(31,MATCH(B245,'Нормализованная таблица'!$B$1:$K$1)+1,,,"Нормализованная таблица")),INDIRECT(ADDRESS(2,MATCH(C245,'Нормализованная таблица'!$B$1:$K$1)+1,,,"Нормализованная таблица")):INDIRECT(ADDRESS(31,MATCH(C245,'Нормализованная таблица'!$B$1:$K$1)+1,,,"Нормализованная таблица")),INDIRECT(ADDRESS(2,MATCH(D245,'Нормализованная таблица'!$B$1:$K$1)+1,,,"Нормализованная таблица")):INDIRECT(ADDRESS(31,MATCH(D245,'Нормализованная таблица'!$B$1:$K$1)+1,,,"Нормализованная таблица")),INDIRECT(ADDRESS(2,MATCH(E245,'Нормализованная таблица'!$B$1:$K$1)+1,,,"Нормализованная таблица")):INDIRECT(ADDRESS(31,MATCH(E245,'Нормализованная таблица'!$B$1:$K$1)+1,,,"Нормализованная таблица")),INDIRECT(ADDRESS(2,MATCH(A245,'Нормализованная таблица'!$B$1:$K$1)+1,,,"Нормализованная таблица")):INDIRECT(ADDRESS(31,MATCH(A245,'Нормализованная таблица'!$B$1:$K$1)+1,,,"Нормализованная таблица")))</f>
        <v>#N/A</v>
      </c>
    </row>
    <row r="246" spans="1:6" hidden="1" x14ac:dyDescent="0.3">
      <c r="A246" t="str">
        <f ca="1">IF(INDIRECT(ADDRESS(Таблицы!$Z247-1,4,,,"Трёхпредметные наборы"))&gt;=Параметры!$A$2,Таблицы!U247,"")</f>
        <v/>
      </c>
      <c r="B246" t="str">
        <f ca="1">IF(INDIRECT(ADDRESS(Таблицы!$Z247-1,4,,,"Трёхпредметные наборы"))&gt;=Параметры!$A$2,Таблицы!V247,"")</f>
        <v/>
      </c>
      <c r="C246" t="str">
        <f ca="1">IF(INDIRECT(ADDRESS(Таблицы!$Z247-1,4,,,"Трёхпредметные наборы"))&gt;=Параметры!$A$2,Таблицы!W247,"")</f>
        <v/>
      </c>
      <c r="D246" t="str">
        <f ca="1">IF(INDIRECT(ADDRESS(Таблицы!$Z247-1,4,,,"Трёхпредметные наборы"))&gt;=Параметры!$A$2,Таблицы!X247,"")</f>
        <v/>
      </c>
      <c r="E246" t="str">
        <f ca="1">IF(INDIRECT(ADDRESS(MATCH(Таблицы!Y247,'Однопредметные наборы'!$A$2:$A$11)+1,2,,,"Однопредметные наборы"))&gt;=Параметры!$A$2,Таблицы!Y247,"")</f>
        <v>Терафлю</v>
      </c>
      <c r="F246" s="5" t="e">
        <f ca="1">SUMPRODUCT(INDIRECT(ADDRESS(2,MATCH(B246,'Нормализованная таблица'!$B$1:$K$1)+1,,,"Нормализованная таблица")):INDIRECT(ADDRESS(31,MATCH(B246,'Нормализованная таблица'!$B$1:$K$1)+1,,,"Нормализованная таблица")),INDIRECT(ADDRESS(2,MATCH(C246,'Нормализованная таблица'!$B$1:$K$1)+1,,,"Нормализованная таблица")):INDIRECT(ADDRESS(31,MATCH(C246,'Нормализованная таблица'!$B$1:$K$1)+1,,,"Нормализованная таблица")),INDIRECT(ADDRESS(2,MATCH(D246,'Нормализованная таблица'!$B$1:$K$1)+1,,,"Нормализованная таблица")):INDIRECT(ADDRESS(31,MATCH(D246,'Нормализованная таблица'!$B$1:$K$1)+1,,,"Нормализованная таблица")),INDIRECT(ADDRESS(2,MATCH(E246,'Нормализованная таблица'!$B$1:$K$1)+1,,,"Нормализованная таблица")):INDIRECT(ADDRESS(31,MATCH(E246,'Нормализованная таблица'!$B$1:$K$1)+1,,,"Нормализованная таблица")),INDIRECT(ADDRESS(2,MATCH(A246,'Нормализованная таблица'!$B$1:$K$1)+1,,,"Нормализованная таблица")):INDIRECT(ADDRESS(31,MATCH(A246,'Нормализованная таблица'!$B$1:$K$1)+1,,,"Нормализованная таблица")))</f>
        <v>#N/A</v>
      </c>
    </row>
    <row r="247" spans="1:6" hidden="1" x14ac:dyDescent="0.3">
      <c r="A247" t="str">
        <f ca="1">IF(INDIRECT(ADDRESS(Таблицы!$Z248-1,4,,,"Трёхпредметные наборы"))&gt;=Параметры!$A$2,Таблицы!U248,"")</f>
        <v/>
      </c>
      <c r="B247" t="str">
        <f ca="1">IF(INDIRECT(ADDRESS(Таблицы!$Z248-1,4,,,"Трёхпредметные наборы"))&gt;=Параметры!$A$2,Таблицы!V248,"")</f>
        <v/>
      </c>
      <c r="C247" t="str">
        <f ca="1">IF(INDIRECT(ADDRESS(Таблицы!$Z248-1,4,,,"Трёхпредметные наборы"))&gt;=Параметры!$A$2,Таблицы!W248,"")</f>
        <v/>
      </c>
      <c r="D247" t="str">
        <f ca="1">IF(INDIRECT(ADDRESS(Таблицы!$Z248-1,4,,,"Трёхпредметные наборы"))&gt;=Параметры!$A$2,Таблицы!X248,"")</f>
        <v/>
      </c>
      <c r="E247" t="str">
        <f ca="1">IF(INDIRECT(ADDRESS(MATCH(Таблицы!Y248,'Однопредметные наборы'!$A$2:$A$11)+1,2,,,"Однопредметные наборы"))&gt;=Параметры!$A$2,Таблицы!Y248,"")</f>
        <v>Терафлю</v>
      </c>
      <c r="F247" s="5" t="e">
        <f ca="1">SUMPRODUCT(INDIRECT(ADDRESS(2,MATCH(B247,'Нормализованная таблица'!$B$1:$K$1)+1,,,"Нормализованная таблица")):INDIRECT(ADDRESS(31,MATCH(B247,'Нормализованная таблица'!$B$1:$K$1)+1,,,"Нормализованная таблица")),INDIRECT(ADDRESS(2,MATCH(C247,'Нормализованная таблица'!$B$1:$K$1)+1,,,"Нормализованная таблица")):INDIRECT(ADDRESS(31,MATCH(C247,'Нормализованная таблица'!$B$1:$K$1)+1,,,"Нормализованная таблица")),INDIRECT(ADDRESS(2,MATCH(D247,'Нормализованная таблица'!$B$1:$K$1)+1,,,"Нормализованная таблица")):INDIRECT(ADDRESS(31,MATCH(D247,'Нормализованная таблица'!$B$1:$K$1)+1,,,"Нормализованная таблица")),INDIRECT(ADDRESS(2,MATCH(E247,'Нормализованная таблица'!$B$1:$K$1)+1,,,"Нормализованная таблица")):INDIRECT(ADDRESS(31,MATCH(E247,'Нормализованная таблица'!$B$1:$K$1)+1,,,"Нормализованная таблица")),INDIRECT(ADDRESS(2,MATCH(A247,'Нормализованная таблица'!$B$1:$K$1)+1,,,"Нормализованная таблица")):INDIRECT(ADDRESS(31,MATCH(A247,'Нормализованная таблица'!$B$1:$K$1)+1,,,"Нормализованная таблица")))</f>
        <v>#N/A</v>
      </c>
    </row>
    <row r="248" spans="1:6" hidden="1" x14ac:dyDescent="0.3">
      <c r="A248" t="str">
        <f ca="1">IF(INDIRECT(ADDRESS(Таблицы!$Z249-1,4,,,"Трёхпредметные наборы"))&gt;=Параметры!$A$2,Таблицы!U249,"")</f>
        <v/>
      </c>
      <c r="B248" t="str">
        <f ca="1">IF(INDIRECT(ADDRESS(Таблицы!$Z249-1,4,,,"Трёхпредметные наборы"))&gt;=Параметры!$A$2,Таблицы!V249,"")</f>
        <v/>
      </c>
      <c r="C248" t="str">
        <f ca="1">IF(INDIRECT(ADDRESS(Таблицы!$Z249-1,4,,,"Трёхпредметные наборы"))&gt;=Параметры!$A$2,Таблицы!W249,"")</f>
        <v/>
      </c>
      <c r="D248" t="str">
        <f ca="1">IF(INDIRECT(ADDRESS(Таблицы!$Z249-1,4,,,"Трёхпредметные наборы"))&gt;=Параметры!$A$2,Таблицы!X249,"")</f>
        <v/>
      </c>
      <c r="E248" t="str">
        <f ca="1">IF(INDIRECT(ADDRESS(MATCH(Таблицы!Y249,'Однопредметные наборы'!$A$2:$A$11)+1,2,,,"Однопредметные наборы"))&gt;=Параметры!$A$2,Таблицы!Y249,"")</f>
        <v/>
      </c>
      <c r="F248" s="5" t="e">
        <f ca="1">SUMPRODUCT(INDIRECT(ADDRESS(2,MATCH(B248,'Нормализованная таблица'!$B$1:$K$1)+1,,,"Нормализованная таблица")):INDIRECT(ADDRESS(31,MATCH(B248,'Нормализованная таблица'!$B$1:$K$1)+1,,,"Нормализованная таблица")),INDIRECT(ADDRESS(2,MATCH(C248,'Нормализованная таблица'!$B$1:$K$1)+1,,,"Нормализованная таблица")):INDIRECT(ADDRESS(31,MATCH(C248,'Нормализованная таблица'!$B$1:$K$1)+1,,,"Нормализованная таблица")),INDIRECT(ADDRESS(2,MATCH(D248,'Нормализованная таблица'!$B$1:$K$1)+1,,,"Нормализованная таблица")):INDIRECT(ADDRESS(31,MATCH(D248,'Нормализованная таблица'!$B$1:$K$1)+1,,,"Нормализованная таблица")),INDIRECT(ADDRESS(2,MATCH(E248,'Нормализованная таблица'!$B$1:$K$1)+1,,,"Нормализованная таблица")):INDIRECT(ADDRESS(31,MATCH(E248,'Нормализованная таблица'!$B$1:$K$1)+1,,,"Нормализованная таблица")),INDIRECT(ADDRESS(2,MATCH(A248,'Нормализованная таблица'!$B$1:$K$1)+1,,,"Нормализованная таблица")):INDIRECT(ADDRESS(31,MATCH(A248,'Нормализованная таблица'!$B$1:$K$1)+1,,,"Нормализованная таблица")))</f>
        <v>#N/A</v>
      </c>
    </row>
    <row r="249" spans="1:6" hidden="1" x14ac:dyDescent="0.3">
      <c r="A249" t="str">
        <f ca="1">IF(INDIRECT(ADDRESS(Таблицы!$Z250-1,4,,,"Трёхпредметные наборы"))&gt;=Параметры!$A$2,Таблицы!U250,"")</f>
        <v/>
      </c>
      <c r="B249" t="str">
        <f ca="1">IF(INDIRECT(ADDRESS(Таблицы!$Z250-1,4,,,"Трёхпредметные наборы"))&gt;=Параметры!$A$2,Таблицы!V250,"")</f>
        <v/>
      </c>
      <c r="C249" t="str">
        <f ca="1">IF(INDIRECT(ADDRESS(Таблицы!$Z250-1,4,,,"Трёхпредметные наборы"))&gt;=Параметры!$A$2,Таблицы!W250,"")</f>
        <v/>
      </c>
      <c r="D249" t="str">
        <f ca="1">IF(INDIRECT(ADDRESS(Таблицы!$Z250-1,4,,,"Трёхпредметные наборы"))&gt;=Параметры!$A$2,Таблицы!X250,"")</f>
        <v/>
      </c>
      <c r="E249" t="str">
        <f ca="1">IF(INDIRECT(ADDRESS(MATCH(Таблицы!Y250,'Однопредметные наборы'!$A$2:$A$11)+1,2,,,"Однопредметные наборы"))&gt;=Параметры!$A$2,Таблицы!Y250,"")</f>
        <v>Терафлю</v>
      </c>
      <c r="F249" s="5" t="e">
        <f ca="1">SUMPRODUCT(INDIRECT(ADDRESS(2,MATCH(B249,'Нормализованная таблица'!$B$1:$K$1)+1,,,"Нормализованная таблица")):INDIRECT(ADDRESS(31,MATCH(B249,'Нормализованная таблица'!$B$1:$K$1)+1,,,"Нормализованная таблица")),INDIRECT(ADDRESS(2,MATCH(C249,'Нормализованная таблица'!$B$1:$K$1)+1,,,"Нормализованная таблица")):INDIRECT(ADDRESS(31,MATCH(C249,'Нормализованная таблица'!$B$1:$K$1)+1,,,"Нормализованная таблица")),INDIRECT(ADDRESS(2,MATCH(D249,'Нормализованная таблица'!$B$1:$K$1)+1,,,"Нормализованная таблица")):INDIRECT(ADDRESS(31,MATCH(D249,'Нормализованная таблица'!$B$1:$K$1)+1,,,"Нормализованная таблица")),INDIRECT(ADDRESS(2,MATCH(E249,'Нормализованная таблица'!$B$1:$K$1)+1,,,"Нормализованная таблица")):INDIRECT(ADDRESS(31,MATCH(E249,'Нормализованная таблица'!$B$1:$K$1)+1,,,"Нормализованная таблица")),INDIRECT(ADDRESS(2,MATCH(A249,'Нормализованная таблица'!$B$1:$K$1)+1,,,"Нормализованная таблица")):INDIRECT(ADDRESS(31,MATCH(A249,'Нормализованная таблица'!$B$1:$K$1)+1,,,"Нормализованная таблица")))</f>
        <v>#N/A</v>
      </c>
    </row>
    <row r="250" spans="1:6" hidden="1" x14ac:dyDescent="0.3">
      <c r="A250" t="str">
        <f ca="1">IF(INDIRECT(ADDRESS(Таблицы!$Z251-1,4,,,"Трёхпредметные наборы"))&gt;=Параметры!$A$2,Таблицы!U251,"")</f>
        <v/>
      </c>
      <c r="B250" t="str">
        <f ca="1">IF(INDIRECT(ADDRESS(Таблицы!$Z251-1,4,,,"Трёхпредметные наборы"))&gt;=Параметры!$A$2,Таблицы!V251,"")</f>
        <v/>
      </c>
      <c r="C250" t="str">
        <f ca="1">IF(INDIRECT(ADDRESS(Таблицы!$Z251-1,4,,,"Трёхпредметные наборы"))&gt;=Параметры!$A$2,Таблицы!W251,"")</f>
        <v/>
      </c>
      <c r="D250" t="str">
        <f ca="1">IF(INDIRECT(ADDRESS(Таблицы!$Z251-1,4,,,"Трёхпредметные наборы"))&gt;=Параметры!$A$2,Таблицы!X251,"")</f>
        <v/>
      </c>
      <c r="E250" t="str">
        <f ca="1">IF(INDIRECT(ADDRESS(MATCH(Таблицы!Y251,'Однопредметные наборы'!$A$2:$A$11)+1,2,,,"Однопредметные наборы"))&gt;=Параметры!$A$2,Таблицы!Y251,"")</f>
        <v>Терафлю</v>
      </c>
      <c r="F250" s="5" t="e">
        <f ca="1">SUMPRODUCT(INDIRECT(ADDRESS(2,MATCH(B250,'Нормализованная таблица'!$B$1:$K$1)+1,,,"Нормализованная таблица")):INDIRECT(ADDRESS(31,MATCH(B250,'Нормализованная таблица'!$B$1:$K$1)+1,,,"Нормализованная таблица")),INDIRECT(ADDRESS(2,MATCH(C250,'Нормализованная таблица'!$B$1:$K$1)+1,,,"Нормализованная таблица")):INDIRECT(ADDRESS(31,MATCH(C250,'Нормализованная таблица'!$B$1:$K$1)+1,,,"Нормализованная таблица")),INDIRECT(ADDRESS(2,MATCH(D250,'Нормализованная таблица'!$B$1:$K$1)+1,,,"Нормализованная таблица")):INDIRECT(ADDRESS(31,MATCH(D250,'Нормализованная таблица'!$B$1:$K$1)+1,,,"Нормализованная таблица")),INDIRECT(ADDRESS(2,MATCH(E250,'Нормализованная таблица'!$B$1:$K$1)+1,,,"Нормализованная таблица")):INDIRECT(ADDRESS(31,MATCH(E250,'Нормализованная таблица'!$B$1:$K$1)+1,,,"Нормализованная таблица")),INDIRECT(ADDRESS(2,MATCH(A250,'Нормализованная таблица'!$B$1:$K$1)+1,,,"Нормализованная таблица")):INDIRECT(ADDRESS(31,MATCH(A250,'Нормализованная таблица'!$B$1:$K$1)+1,,,"Нормализованная таблица")))</f>
        <v>#N/A</v>
      </c>
    </row>
    <row r="251" spans="1:6" hidden="1" x14ac:dyDescent="0.3">
      <c r="A251" t="str">
        <f ca="1">IF(INDIRECT(ADDRESS(Таблицы!$Z252-1,4,,,"Трёхпредметные наборы"))&gt;=Параметры!$A$2,Таблицы!U252,"")</f>
        <v/>
      </c>
      <c r="B251" t="str">
        <f ca="1">IF(INDIRECT(ADDRESS(Таблицы!$Z252-1,4,,,"Трёхпредметные наборы"))&gt;=Параметры!$A$2,Таблицы!V252,"")</f>
        <v/>
      </c>
      <c r="C251" t="str">
        <f ca="1">IF(INDIRECT(ADDRESS(Таблицы!$Z252-1,4,,,"Трёхпредметные наборы"))&gt;=Параметры!$A$2,Таблицы!W252,"")</f>
        <v/>
      </c>
      <c r="D251" t="str">
        <f ca="1">IF(INDIRECT(ADDRESS(Таблицы!$Z252-1,4,,,"Трёхпредметные наборы"))&gt;=Параметры!$A$2,Таблицы!X252,"")</f>
        <v/>
      </c>
      <c r="E251" t="str">
        <f ca="1">IF(INDIRECT(ADDRESS(MATCH(Таблицы!Y252,'Однопредметные наборы'!$A$2:$A$11)+1,2,,,"Однопредметные наборы"))&gt;=Параметры!$A$2,Таблицы!Y252,"")</f>
        <v>Терафлю</v>
      </c>
      <c r="F251" s="5" t="e">
        <f ca="1">SUMPRODUCT(INDIRECT(ADDRESS(2,MATCH(B251,'Нормализованная таблица'!$B$1:$K$1)+1,,,"Нормализованная таблица")):INDIRECT(ADDRESS(31,MATCH(B251,'Нормализованная таблица'!$B$1:$K$1)+1,,,"Нормализованная таблица")),INDIRECT(ADDRESS(2,MATCH(C251,'Нормализованная таблица'!$B$1:$K$1)+1,,,"Нормализованная таблица")):INDIRECT(ADDRESS(31,MATCH(C251,'Нормализованная таблица'!$B$1:$K$1)+1,,,"Нормализованная таблица")),INDIRECT(ADDRESS(2,MATCH(D251,'Нормализованная таблица'!$B$1:$K$1)+1,,,"Нормализованная таблица")):INDIRECT(ADDRESS(31,MATCH(D251,'Нормализованная таблица'!$B$1:$K$1)+1,,,"Нормализованная таблица")),INDIRECT(ADDRESS(2,MATCH(E251,'Нормализованная таблица'!$B$1:$K$1)+1,,,"Нормализованная таблица")):INDIRECT(ADDRESS(31,MATCH(E251,'Нормализованная таблица'!$B$1:$K$1)+1,,,"Нормализованная таблица")),INDIRECT(ADDRESS(2,MATCH(A251,'Нормализованная таблица'!$B$1:$K$1)+1,,,"Нормализованная таблица")):INDIRECT(ADDRESS(31,MATCH(A251,'Нормализованная таблица'!$B$1:$K$1)+1,,,"Нормализованная таблица")))</f>
        <v>#N/A</v>
      </c>
    </row>
    <row r="252" spans="1:6" hidden="1" x14ac:dyDescent="0.3">
      <c r="A252" t="str">
        <f ca="1">IF(INDIRECT(ADDRESS(Таблицы!$Z253-1,4,,,"Трёхпредметные наборы"))&gt;=Параметры!$A$2,Таблицы!U253,"")</f>
        <v/>
      </c>
      <c r="B252" t="str">
        <f ca="1">IF(INDIRECT(ADDRESS(Таблицы!$Z253-1,4,,,"Трёхпредметные наборы"))&gt;=Параметры!$A$2,Таблицы!V253,"")</f>
        <v/>
      </c>
      <c r="C252" t="str">
        <f ca="1">IF(INDIRECT(ADDRESS(Таблицы!$Z253-1,4,,,"Трёхпредметные наборы"))&gt;=Параметры!$A$2,Таблицы!W253,"")</f>
        <v/>
      </c>
      <c r="D252" t="str">
        <f ca="1">IF(INDIRECT(ADDRESS(Таблицы!$Z253-1,4,,,"Трёхпредметные наборы"))&gt;=Параметры!$A$2,Таблицы!X253,"")</f>
        <v/>
      </c>
      <c r="E252" t="str">
        <f ca="1">IF(INDIRECT(ADDRESS(MATCH(Таблицы!Y253,'Однопредметные наборы'!$A$2:$A$11)+1,2,,,"Однопредметные наборы"))&gt;=Параметры!$A$2,Таблицы!Y253,"")</f>
        <v>Терафлю</v>
      </c>
      <c r="F252" s="5" t="e">
        <f ca="1">SUMPRODUCT(INDIRECT(ADDRESS(2,MATCH(B252,'Нормализованная таблица'!$B$1:$K$1)+1,,,"Нормализованная таблица")):INDIRECT(ADDRESS(31,MATCH(B252,'Нормализованная таблица'!$B$1:$K$1)+1,,,"Нормализованная таблица")),INDIRECT(ADDRESS(2,MATCH(C252,'Нормализованная таблица'!$B$1:$K$1)+1,,,"Нормализованная таблица")):INDIRECT(ADDRESS(31,MATCH(C252,'Нормализованная таблица'!$B$1:$K$1)+1,,,"Нормализованная таблица")),INDIRECT(ADDRESS(2,MATCH(D252,'Нормализованная таблица'!$B$1:$K$1)+1,,,"Нормализованная таблица")):INDIRECT(ADDRESS(31,MATCH(D252,'Нормализованная таблица'!$B$1:$K$1)+1,,,"Нормализованная таблица")),INDIRECT(ADDRESS(2,MATCH(E252,'Нормализованная таблица'!$B$1:$K$1)+1,,,"Нормализованная таблица")):INDIRECT(ADDRESS(31,MATCH(E252,'Нормализованная таблица'!$B$1:$K$1)+1,,,"Нормализованная таблица")),INDIRECT(ADDRESS(2,MATCH(A252,'Нормализованная таблица'!$B$1:$K$1)+1,,,"Нормализованная таблица")):INDIRECT(ADDRESS(31,MATCH(A252,'Нормализованная таблица'!$B$1:$K$1)+1,,,"Нормализованная таблица")))</f>
        <v>#N/A</v>
      </c>
    </row>
    <row r="253" spans="1:6" hidden="1" x14ac:dyDescent="0.3">
      <c r="A253" t="str">
        <f ca="1">IF(INDIRECT(ADDRESS(Таблицы!$Z254-1,4,,,"Трёхпредметные наборы"))&gt;=Параметры!$A$2,Таблицы!U254,"")</f>
        <v/>
      </c>
      <c r="B253" t="str">
        <f ca="1">IF(INDIRECT(ADDRESS(Таблицы!$Z254-1,4,,,"Трёхпредметные наборы"))&gt;=Параметры!$A$2,Таблицы!V254,"")</f>
        <v/>
      </c>
      <c r="C253" t="str">
        <f ca="1">IF(INDIRECT(ADDRESS(Таблицы!$Z254-1,4,,,"Трёхпредметные наборы"))&gt;=Параметры!$A$2,Таблицы!W254,"")</f>
        <v/>
      </c>
      <c r="D253" t="str">
        <f ca="1">IF(INDIRECT(ADDRESS(Таблицы!$Z254-1,4,,,"Трёхпредметные наборы"))&gt;=Параметры!$A$2,Таблицы!X254,"")</f>
        <v/>
      </c>
      <c r="E253" t="str">
        <f ca="1">IF(INDIRECT(ADDRESS(MATCH(Таблицы!Y254,'Однопредметные наборы'!$A$2:$A$11)+1,2,,,"Однопредметные наборы"))&gt;=Параметры!$A$2,Таблицы!Y254,"")</f>
        <v>Терафлю</v>
      </c>
      <c r="F253" s="5" t="e">
        <f ca="1">SUMPRODUCT(INDIRECT(ADDRESS(2,MATCH(B253,'Нормализованная таблица'!$B$1:$K$1)+1,,,"Нормализованная таблица")):INDIRECT(ADDRESS(31,MATCH(B253,'Нормализованная таблица'!$B$1:$K$1)+1,,,"Нормализованная таблица")),INDIRECT(ADDRESS(2,MATCH(C253,'Нормализованная таблица'!$B$1:$K$1)+1,,,"Нормализованная таблица")):INDIRECT(ADDRESS(31,MATCH(C253,'Нормализованная таблица'!$B$1:$K$1)+1,,,"Нормализованная таблица")),INDIRECT(ADDRESS(2,MATCH(D253,'Нормализованная таблица'!$B$1:$K$1)+1,,,"Нормализованная таблица")):INDIRECT(ADDRESS(31,MATCH(D253,'Нормализованная таблица'!$B$1:$K$1)+1,,,"Нормализованная таблица")),INDIRECT(ADDRESS(2,MATCH(E253,'Нормализованная таблица'!$B$1:$K$1)+1,,,"Нормализованная таблица")):INDIRECT(ADDRESS(31,MATCH(E253,'Нормализованная таблица'!$B$1:$K$1)+1,,,"Нормализованная таблица")),INDIRECT(ADDRESS(2,MATCH(A253,'Нормализованная таблица'!$B$1:$K$1)+1,,,"Нормализованная таблица")):INDIRECT(ADDRESS(31,MATCH(A253,'Нормализованная таблица'!$B$1:$K$1)+1,,,"Нормализованная таблица")))</f>
        <v>#N/A</v>
      </c>
    </row>
    <row r="254" spans="1:6" x14ac:dyDescent="0.3">
      <c r="F254" s="5"/>
    </row>
    <row r="255" spans="1:6" x14ac:dyDescent="0.3">
      <c r="F255" s="5"/>
    </row>
    <row r="256" spans="1:6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</sheetData>
  <autoFilter ref="A1:F254">
    <filterColumn colId="5">
      <filters blank="1">
        <filter val="0"/>
        <filter val="1"/>
        <filter val="2"/>
      </filters>
    </filterColumn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FE424A00-6F99-481D-BBD5-79DA361D06E8}">
            <xm:f>Параметры!$A$2</xm:f>
            <x14:dxf>
              <fill>
                <patternFill>
                  <bgColor theme="5" tint="0.59996337778862885"/>
                </patternFill>
              </fill>
            </x14:dxf>
          </x14:cfRule>
          <xm:sqref>F2:F253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Параметры</vt:lpstr>
      <vt:lpstr>Нормализованная таблица</vt:lpstr>
      <vt:lpstr>Список покупок</vt:lpstr>
      <vt:lpstr>Ассоциативные правила</vt:lpstr>
      <vt:lpstr>Однопредметные наборы</vt:lpstr>
      <vt:lpstr>Двухпредметные наборы</vt:lpstr>
      <vt:lpstr>Трёхпредметные наборы</vt:lpstr>
      <vt:lpstr>Четырёхпредметные наборы</vt:lpstr>
      <vt:lpstr>Пятипредметные наборы</vt:lpstr>
      <vt:lpstr>Шестипредметные наборы</vt:lpstr>
      <vt:lpstr>Семипредметные наборы</vt:lpstr>
      <vt:lpstr>Восьмипредметные наборы</vt:lpstr>
      <vt:lpstr>Девятипредметные наборы</vt:lpstr>
      <vt:lpstr>Десятипредметные наборы</vt:lpstr>
      <vt:lpstr>Таблицы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Корнеев</dc:creator>
  <cp:lastModifiedBy>Антон Корнеев</cp:lastModifiedBy>
  <dcterms:created xsi:type="dcterms:W3CDTF">2021-09-14T06:24:58Z</dcterms:created>
  <dcterms:modified xsi:type="dcterms:W3CDTF">2021-10-03T21:35:33Z</dcterms:modified>
</cp:coreProperties>
</file>