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ikowhy/Documents/Informatyka/Side Projects/Python/NYC-Price-Prediction/"/>
    </mc:Choice>
  </mc:AlternateContent>
  <bookViews>
    <workbookView xWindow="460" yWindow="460" windowWidth="25600" windowHeight="14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5" i="1" l="1"/>
  <c r="R6" i="1"/>
  <c r="R7" i="1"/>
  <c r="R8" i="1"/>
  <c r="R9" i="1"/>
  <c r="R10" i="1"/>
  <c r="R11" i="1"/>
  <c r="R12" i="1"/>
  <c r="R13" i="1"/>
  <c r="R14" i="1"/>
  <c r="R15" i="1"/>
  <c r="R4" i="1"/>
  <c r="S5" i="1"/>
  <c r="S6" i="1"/>
  <c r="S7" i="1"/>
  <c r="S8" i="1"/>
  <c r="S9" i="1"/>
  <c r="S10" i="1"/>
  <c r="S11" i="1"/>
  <c r="S12" i="1"/>
  <c r="S13" i="1"/>
  <c r="S14" i="1"/>
  <c r="S4" i="1"/>
  <c r="S15" i="1"/>
  <c r="Q16" i="1"/>
  <c r="Q5" i="1"/>
  <c r="Q6" i="1"/>
  <c r="Q7" i="1"/>
  <c r="Q8" i="1"/>
  <c r="Q9" i="1"/>
  <c r="Q10" i="1"/>
  <c r="Q11" i="1"/>
  <c r="Q12" i="1"/>
  <c r="Q13" i="1"/>
  <c r="Q14" i="1"/>
  <c r="Q15" i="1"/>
  <c r="Q4" i="1"/>
  <c r="P5" i="1"/>
  <c r="P6" i="1"/>
  <c r="P7" i="1"/>
  <c r="P8" i="1"/>
  <c r="P9" i="1"/>
  <c r="P10" i="1"/>
  <c r="P11" i="1"/>
  <c r="P12" i="1"/>
  <c r="P13" i="1"/>
  <c r="P14" i="1"/>
  <c r="P15" i="1"/>
  <c r="P4" i="1"/>
  <c r="I16" i="1"/>
  <c r="O16" i="1"/>
  <c r="M16" i="1"/>
  <c r="K16" i="1"/>
  <c r="G16" i="1"/>
  <c r="E16" i="1"/>
  <c r="O5" i="1"/>
  <c r="O6" i="1"/>
  <c r="O7" i="1"/>
  <c r="O8" i="1"/>
  <c r="O9" i="1"/>
  <c r="O10" i="1"/>
  <c r="O11" i="1"/>
  <c r="O12" i="1"/>
  <c r="O13" i="1"/>
  <c r="O14" i="1"/>
  <c r="O15" i="1"/>
  <c r="N5" i="1"/>
  <c r="N6" i="1"/>
  <c r="N7" i="1"/>
  <c r="N8" i="1"/>
  <c r="N9" i="1"/>
  <c r="N10" i="1"/>
  <c r="N11" i="1"/>
  <c r="N12" i="1"/>
  <c r="N13" i="1"/>
  <c r="N14" i="1"/>
  <c r="N15" i="1"/>
  <c r="N4" i="1"/>
  <c r="O4" i="1"/>
  <c r="M5" i="1"/>
  <c r="M6" i="1"/>
  <c r="M7" i="1"/>
  <c r="M8" i="1"/>
  <c r="M9" i="1"/>
  <c r="M10" i="1"/>
  <c r="M11" i="1"/>
  <c r="M12" i="1"/>
  <c r="M13" i="1"/>
  <c r="M14" i="1"/>
  <c r="M15" i="1"/>
  <c r="M4" i="1"/>
  <c r="L5" i="1"/>
  <c r="L6" i="1"/>
  <c r="L7" i="1"/>
  <c r="L8" i="1"/>
  <c r="L9" i="1"/>
  <c r="L10" i="1"/>
  <c r="L11" i="1"/>
  <c r="L12" i="1"/>
  <c r="L13" i="1"/>
  <c r="L14" i="1"/>
  <c r="L15" i="1"/>
  <c r="L4" i="1"/>
  <c r="K5" i="1"/>
  <c r="K6" i="1"/>
  <c r="K7" i="1"/>
  <c r="K8" i="1"/>
  <c r="K9" i="1"/>
  <c r="K10" i="1"/>
  <c r="K11" i="1"/>
  <c r="K12" i="1"/>
  <c r="K13" i="1"/>
  <c r="K14" i="1"/>
  <c r="K15" i="1"/>
  <c r="J5" i="1"/>
  <c r="J6" i="1"/>
  <c r="J7" i="1"/>
  <c r="J8" i="1"/>
  <c r="J9" i="1"/>
  <c r="J10" i="1"/>
  <c r="J11" i="1"/>
  <c r="J12" i="1"/>
  <c r="J13" i="1"/>
  <c r="J14" i="1"/>
  <c r="J15" i="1"/>
  <c r="J4" i="1"/>
  <c r="K4" i="1"/>
  <c r="I5" i="1"/>
  <c r="I6" i="1"/>
  <c r="I7" i="1"/>
  <c r="I8" i="1"/>
  <c r="I9" i="1"/>
  <c r="I10" i="1"/>
  <c r="I11" i="1"/>
  <c r="I12" i="1"/>
  <c r="I13" i="1"/>
  <c r="I14" i="1"/>
  <c r="I15" i="1"/>
  <c r="I4" i="1"/>
  <c r="H4" i="1"/>
  <c r="H5" i="1"/>
  <c r="H6" i="1"/>
  <c r="H7" i="1"/>
  <c r="H8" i="1"/>
  <c r="H9" i="1"/>
  <c r="H10" i="1"/>
  <c r="H11" i="1"/>
  <c r="H12" i="1"/>
  <c r="H13" i="1"/>
  <c r="H14" i="1"/>
  <c r="H15" i="1"/>
  <c r="F4" i="1"/>
  <c r="F5" i="1"/>
  <c r="F6" i="1"/>
  <c r="F7" i="1"/>
  <c r="F8" i="1"/>
  <c r="F9" i="1"/>
  <c r="F10" i="1"/>
  <c r="F11" i="1"/>
  <c r="F12" i="1"/>
  <c r="F13" i="1"/>
  <c r="F14" i="1"/>
  <c r="F15" i="1"/>
  <c r="G5" i="1"/>
  <c r="G6" i="1"/>
  <c r="G7" i="1"/>
  <c r="G8" i="1"/>
  <c r="G9" i="1"/>
  <c r="G10" i="1"/>
  <c r="G11" i="1"/>
  <c r="G12" i="1"/>
  <c r="G13" i="1"/>
  <c r="G14" i="1"/>
  <c r="G15" i="1"/>
  <c r="G4" i="1"/>
  <c r="B15" i="1"/>
  <c r="B14" i="1"/>
  <c r="B13" i="1"/>
  <c r="B12" i="1"/>
  <c r="B11" i="1"/>
  <c r="B10" i="1"/>
  <c r="E10" i="1"/>
  <c r="E11" i="1"/>
  <c r="E12" i="1"/>
  <c r="E13" i="1"/>
  <c r="E14" i="1"/>
  <c r="E15" i="1"/>
  <c r="E17" i="1"/>
  <c r="E18" i="1"/>
  <c r="E19" i="1"/>
  <c r="E20" i="1"/>
  <c r="E9" i="1"/>
  <c r="B9" i="1"/>
  <c r="B8" i="1"/>
  <c r="B7" i="1"/>
  <c r="E8" i="1"/>
  <c r="E21" i="1"/>
  <c r="E22" i="1"/>
  <c r="E23" i="1"/>
  <c r="E24" i="1"/>
  <c r="E25" i="1"/>
  <c r="E26" i="1"/>
  <c r="E27" i="1"/>
  <c r="E28" i="1"/>
  <c r="E29" i="1"/>
  <c r="E7" i="1"/>
  <c r="E6" i="1"/>
  <c r="B6" i="1"/>
  <c r="E5" i="1"/>
  <c r="B5" i="1"/>
  <c r="E4" i="1"/>
  <c r="B4" i="1"/>
</calcChain>
</file>

<file path=xl/sharedStrings.xml><?xml version="1.0" encoding="utf-8"?>
<sst xmlns="http://schemas.openxmlformats.org/spreadsheetml/2006/main" count="18" uniqueCount="18">
  <si>
    <t>Est Rent</t>
  </si>
  <si>
    <t>Real Rent</t>
  </si>
  <si>
    <t>Difference</t>
  </si>
  <si>
    <t>Address</t>
  </si>
  <si>
    <t>221 EAST 10TH STREET</t>
  </si>
  <si>
    <t>Price per unit</t>
  </si>
  <si>
    <t>333 EAST 5TH STREET</t>
  </si>
  <si>
    <t>118 1 AVENUE</t>
  </si>
  <si>
    <t>429 EAST 6TH STREET</t>
  </si>
  <si>
    <t>45 MOTT STREET</t>
  </si>
  <si>
    <t>77 MADISON STREET</t>
  </si>
  <si>
    <t>388 BROOME STREET</t>
  </si>
  <si>
    <t>2 CENTRE MARKET PLACE</t>
  </si>
  <si>
    <t>118 RIDGE STREET</t>
  </si>
  <si>
    <t>101 STANTON STREET</t>
  </si>
  <si>
    <t>244 EAST 46TH STREET</t>
  </si>
  <si>
    <t>130 TENTH AVENUE</t>
  </si>
  <si>
    <t>1.5 seems the most 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</si>
</sst>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9" fontId="0" fillId="0" borderId="0" xfId="1" applyFont="1"/>
    <xf numFmtId="1" fontId="0" fillId="0" borderId="0" xfId="0" applyNumberFormat="1"/>
    <xf numFmtId="1" fontId="3" fillId="0" borderId="0" xfId="0" applyNumberFormat="1" applyFont="1"/>
    <xf numFmtId="0" fontId="0" fillId="2" borderId="0" xfId="0" applyFill="1"/>
    <xf numFmtId="9" fontId="0" fillId="2" borderId="0" xfId="1" applyFont="1" applyFill="1"/>
    <xf numFmtId="9" fontId="0" fillId="0" borderId="0" xfId="1" applyFont="1" applyFill="1"/>
    <xf numFmtId="0" fontId="0" fillId="0" borderId="0" xfId="0" applyFill="1"/>
    <xf numFmtId="9" fontId="0" fillId="0" borderId="0" xfId="0" applyNumberFormat="1"/>
    <xf numFmtId="9" fontId="6" fillId="0" borderId="0" xfId="0" applyNumberFormat="1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Sheet1!$B$5:$B$14</c:f>
              <c:numCache>
                <c:formatCode>0</c:formatCode>
                <c:ptCount val="10"/>
                <c:pt idx="0">
                  <c:v>265000.0</c:v>
                </c:pt>
                <c:pt idx="1">
                  <c:v>969999.9999999999</c:v>
                </c:pt>
                <c:pt idx="2">
                  <c:v>264000.0</c:v>
                </c:pt>
                <c:pt idx="3">
                  <c:v>590000.0</c:v>
                </c:pt>
                <c:pt idx="4">
                  <c:v>141666.0</c:v>
                </c:pt>
                <c:pt idx="5">
                  <c:v>524137.9</c:v>
                </c:pt>
                <c:pt idx="6" formatCode="General">
                  <c:v>7.09E6</c:v>
                </c:pt>
                <c:pt idx="7">
                  <c:v>960000.0</c:v>
                </c:pt>
                <c:pt idx="8">
                  <c:v>678947.4</c:v>
                </c:pt>
                <c:pt idx="9">
                  <c:v>5.58E6</c:v>
                </c:pt>
              </c:numCache>
            </c:numRef>
          </c:cat>
          <c:val>
            <c:numRef>
              <c:f>Sheet1!$E$5:$E$14</c:f>
              <c:numCache>
                <c:formatCode>0%</c:formatCode>
                <c:ptCount val="10"/>
                <c:pt idx="0">
                  <c:v>-0.658387096774194</c:v>
                </c:pt>
                <c:pt idx="1">
                  <c:v>-0.2234</c:v>
                </c:pt>
                <c:pt idx="2">
                  <c:v>-0.679393939393939</c:v>
                </c:pt>
                <c:pt idx="3">
                  <c:v>-0.23741935483871</c:v>
                </c:pt>
                <c:pt idx="4">
                  <c:v>-0.79037037037037</c:v>
                </c:pt>
                <c:pt idx="5">
                  <c:v>-0.417777777777778</c:v>
                </c:pt>
                <c:pt idx="6">
                  <c:v>-0.0220689655172414</c:v>
                </c:pt>
                <c:pt idx="7">
                  <c:v>-0.04</c:v>
                </c:pt>
                <c:pt idx="8">
                  <c:v>-0.321</c:v>
                </c:pt>
                <c:pt idx="9">
                  <c:v>-0.324242424242424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03137568"/>
        <c:axId val="-526204304"/>
      </c:lineChart>
      <c:catAx>
        <c:axId val="-50313756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6204304"/>
        <c:crosses val="autoZero"/>
        <c:auto val="1"/>
        <c:lblAlgn val="ctr"/>
        <c:lblOffset val="100"/>
        <c:noMultiLvlLbl val="0"/>
      </c:catAx>
      <c:valAx>
        <c:axId val="-52620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0313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308207</xdr:colOff>
      <xdr:row>23</xdr:row>
      <xdr:rowOff>161692</xdr:rowOff>
    </xdr:from>
    <xdr:to>
      <xdr:col>8</xdr:col>
      <xdr:colOff>775939</xdr:colOff>
      <xdr:row>37</xdr:row>
      <xdr:rowOff>86112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2"/>
  <sheetViews>
    <sheetView tabSelected="1" topLeftCell="B1" zoomScale="82" zoomScaleNormal="82" workbookViewId="0">
      <selection activeCell="Q21" sqref="Q21"/>
    </sheetView>
  </sheetViews>
  <sheetFormatPr baseColWidth="10" defaultRowHeight="16" x14ac:dyDescent="0.2"/>
  <cols>
    <col min="1" max="1" width="30.6640625" customWidth="1"/>
    <col min="2" max="2" width="14.1640625" customWidth="1"/>
  </cols>
  <sheetData>
    <row r="1" spans="1:19" x14ac:dyDescent="0.2">
      <c r="F1">
        <v>1.3</v>
      </c>
      <c r="H1">
        <v>1.2</v>
      </c>
      <c r="J1">
        <v>1.1499999999999999</v>
      </c>
      <c r="L1">
        <v>0.95</v>
      </c>
      <c r="N1">
        <v>1.4</v>
      </c>
      <c r="P1">
        <v>1.5</v>
      </c>
      <c r="R1">
        <v>1.6</v>
      </c>
    </row>
    <row r="2" spans="1:19" x14ac:dyDescent="0.2">
      <c r="F2" s="6"/>
    </row>
    <row r="3" spans="1:19" x14ac:dyDescent="0.2">
      <c r="A3" s="1" t="s">
        <v>3</v>
      </c>
      <c r="B3" s="1" t="s">
        <v>5</v>
      </c>
      <c r="C3" s="1" t="s">
        <v>0</v>
      </c>
      <c r="D3" s="1" t="s">
        <v>1</v>
      </c>
      <c r="E3" s="1" t="s">
        <v>2</v>
      </c>
    </row>
    <row r="4" spans="1:19" x14ac:dyDescent="0.2">
      <c r="A4" s="2" t="s">
        <v>4</v>
      </c>
      <c r="B4" s="4">
        <f>3.86 * 10^6</f>
        <v>3860000</v>
      </c>
      <c r="C4" s="2">
        <v>3500</v>
      </c>
      <c r="D4">
        <v>1542</v>
      </c>
      <c r="E4" s="3">
        <f>(C4-D4)/D4</f>
        <v>1.2697795071335927</v>
      </c>
      <c r="F4">
        <f>C4*1.3</f>
        <v>4550</v>
      </c>
      <c r="G4" s="8">
        <f>(F4-D4)/D4</f>
        <v>1.9507133592736705</v>
      </c>
      <c r="H4" s="9">
        <f>$C4*1.2</f>
        <v>4200</v>
      </c>
      <c r="I4" s="8">
        <f>($H4-$D4)/$D4</f>
        <v>1.7237354085603114</v>
      </c>
      <c r="J4" s="9">
        <f>$C4*1.15</f>
        <v>4024.9999999999995</v>
      </c>
      <c r="K4" s="8">
        <f>($J4-$D4)/$D4</f>
        <v>1.6102464332036313</v>
      </c>
      <c r="L4" s="9">
        <f>$C4*0.95</f>
        <v>3325</v>
      </c>
      <c r="M4" s="7">
        <f>($L4-$D4)/$D4</f>
        <v>1.1562905317769132</v>
      </c>
      <c r="N4" s="9">
        <f>$C4*1.4</f>
        <v>4900</v>
      </c>
      <c r="O4" s="8">
        <f>($N4-$D4)/$D4</f>
        <v>2.1776913099870296</v>
      </c>
      <c r="P4" s="9">
        <f>$C4*1.5</f>
        <v>5250</v>
      </c>
      <c r="Q4" s="8">
        <f>($P4-$D4)/$D4</f>
        <v>2.404669260700389</v>
      </c>
      <c r="R4" s="9">
        <f>$C4*1.6</f>
        <v>5600</v>
      </c>
      <c r="S4" s="8">
        <f>($R4-$D4)/$D4</f>
        <v>2.6316472114137484</v>
      </c>
    </row>
    <row r="5" spans="1:19" x14ac:dyDescent="0.2">
      <c r="A5" t="s">
        <v>6</v>
      </c>
      <c r="B5" s="4">
        <f>2.65 * 10^5</f>
        <v>265000</v>
      </c>
      <c r="C5" s="2">
        <v>1059</v>
      </c>
      <c r="D5">
        <v>3100</v>
      </c>
      <c r="E5" s="3">
        <f t="shared" ref="E5:E22" si="0">(C5-D5)/D5</f>
        <v>-0.6583870967741936</v>
      </c>
      <c r="F5">
        <f t="shared" ref="F5:F15" si="1">C5*1.3</f>
        <v>1376.7</v>
      </c>
      <c r="G5" s="7">
        <f t="shared" ref="G5:G15" si="2">(F5-D5)/D5</f>
        <v>-0.55590322580645157</v>
      </c>
      <c r="H5" s="9">
        <f>$C5*1.2</f>
        <v>1270.8</v>
      </c>
      <c r="I5" s="8">
        <f t="shared" ref="I5:K15" si="3">($H5-$D5)/$D5</f>
        <v>-0.59006451612903232</v>
      </c>
      <c r="J5" s="9">
        <f t="shared" ref="J5:L15" si="4">$C5*1.15</f>
        <v>1217.8499999999999</v>
      </c>
      <c r="K5" s="8">
        <f t="shared" ref="K5:M15" si="5">($J5-$D5)/$D5</f>
        <v>-0.60714516129032259</v>
      </c>
      <c r="L5" s="9">
        <f t="shared" ref="L5:N15" si="6">$C5*0.95</f>
        <v>1006.05</v>
      </c>
      <c r="M5" s="8">
        <f t="shared" ref="M5:O15" si="7">($L5-$D5)/$D5</f>
        <v>-0.67546774193548387</v>
      </c>
      <c r="N5" s="9">
        <f t="shared" ref="N5:P15" si="8">$C5*1.4</f>
        <v>1482.6</v>
      </c>
      <c r="O5" s="8">
        <f t="shared" ref="O5:Q15" si="9">($N5-$D5)/$D5</f>
        <v>-0.52174193548387104</v>
      </c>
      <c r="P5" s="9">
        <f t="shared" ref="P5:R15" si="10">$C5*1.5</f>
        <v>1588.5</v>
      </c>
      <c r="Q5" s="7">
        <f t="shared" ref="Q5:S15" si="11">($P5-$D5)/$D5</f>
        <v>-0.48758064516129035</v>
      </c>
      <c r="R5" s="9">
        <f t="shared" ref="R5:R15" si="12">$C5*1.6</f>
        <v>1694.4</v>
      </c>
      <c r="S5" s="7">
        <f t="shared" ref="S5:S14" si="13">($R5-$D5)/$D5</f>
        <v>-0.45341935483870965</v>
      </c>
    </row>
    <row r="6" spans="1:19" x14ac:dyDescent="0.2">
      <c r="A6" s="2" t="s">
        <v>7</v>
      </c>
      <c r="B6" s="4">
        <f>9.7 * 10^5</f>
        <v>969999.99999999988</v>
      </c>
      <c r="C6">
        <v>3883</v>
      </c>
      <c r="D6">
        <v>5000</v>
      </c>
      <c r="E6" s="3">
        <f>IF(C6&lt;&gt;0&amp;D6&lt;&gt;0,(C6-D6)/D6, " ")</f>
        <v>-0.22339999999999999</v>
      </c>
      <c r="F6">
        <f t="shared" si="1"/>
        <v>5047.9000000000005</v>
      </c>
      <c r="G6" s="7">
        <f t="shared" si="2"/>
        <v>9.5800000000001093E-3</v>
      </c>
      <c r="H6" s="9">
        <f t="shared" ref="H5:J15" si="14">C6*1.2</f>
        <v>4659.5999999999995</v>
      </c>
      <c r="I6" s="8">
        <f t="shared" si="3"/>
        <v>-6.8080000000000113E-2</v>
      </c>
      <c r="J6" s="9">
        <f t="shared" si="4"/>
        <v>4465.45</v>
      </c>
      <c r="K6" s="8">
        <f t="shared" si="5"/>
        <v>-0.10691000000000003</v>
      </c>
      <c r="L6" s="9">
        <f t="shared" si="6"/>
        <v>3688.85</v>
      </c>
      <c r="M6" s="8">
        <f t="shared" si="7"/>
        <v>-0.26223000000000002</v>
      </c>
      <c r="N6" s="9">
        <f t="shared" si="8"/>
        <v>5436.2</v>
      </c>
      <c r="O6" s="8">
        <f t="shared" si="9"/>
        <v>8.723999999999997E-2</v>
      </c>
      <c r="P6" s="9">
        <f t="shared" si="10"/>
        <v>5824.5</v>
      </c>
      <c r="Q6" s="8">
        <f t="shared" si="11"/>
        <v>0.16489999999999999</v>
      </c>
      <c r="R6" s="9">
        <f t="shared" si="12"/>
        <v>6212.8</v>
      </c>
      <c r="S6" s="8">
        <f t="shared" si="13"/>
        <v>0.24256000000000003</v>
      </c>
    </row>
    <row r="7" spans="1:19" x14ac:dyDescent="0.2">
      <c r="A7" s="2" t="s">
        <v>8</v>
      </c>
      <c r="B7" s="4">
        <f>2.64*10^5</f>
        <v>264000</v>
      </c>
      <c r="C7">
        <v>1058</v>
      </c>
      <c r="D7">
        <v>3300</v>
      </c>
      <c r="E7" s="3">
        <f>IF(C7&lt;&gt;0,(C7-D7)/D7, " ")</f>
        <v>-0.67939393939393944</v>
      </c>
      <c r="F7">
        <f t="shared" si="1"/>
        <v>1375.4</v>
      </c>
      <c r="G7" s="8">
        <f t="shared" si="2"/>
        <v>-0.58321212121212118</v>
      </c>
      <c r="H7" s="9">
        <f t="shared" si="14"/>
        <v>1269.5999999999999</v>
      </c>
      <c r="I7" s="8">
        <f t="shared" si="3"/>
        <v>-0.6152727272727273</v>
      </c>
      <c r="J7" s="9">
        <f t="shared" si="4"/>
        <v>1216.6999999999998</v>
      </c>
      <c r="K7" s="8">
        <f t="shared" si="5"/>
        <v>-0.63130303030303037</v>
      </c>
      <c r="L7" s="9">
        <f t="shared" si="6"/>
        <v>1005.0999999999999</v>
      </c>
      <c r="M7" s="8">
        <f t="shared" si="7"/>
        <v>-0.6954242424242425</v>
      </c>
      <c r="N7" s="9">
        <f t="shared" si="8"/>
        <v>1481.1999999999998</v>
      </c>
      <c r="O7" s="8">
        <f t="shared" si="9"/>
        <v>-0.55115151515151517</v>
      </c>
      <c r="P7" s="9">
        <f t="shared" si="10"/>
        <v>1587</v>
      </c>
      <c r="Q7" s="7">
        <f t="shared" si="11"/>
        <v>-0.51909090909090905</v>
      </c>
      <c r="R7" s="9">
        <f t="shared" si="12"/>
        <v>1692.8000000000002</v>
      </c>
      <c r="S7" s="7">
        <f t="shared" si="13"/>
        <v>-0.48703030303030298</v>
      </c>
    </row>
    <row r="8" spans="1:19" x14ac:dyDescent="0.2">
      <c r="A8" s="2" t="s">
        <v>9</v>
      </c>
      <c r="B8" s="4">
        <f>5.9 * 10^5</f>
        <v>590000</v>
      </c>
      <c r="C8">
        <v>2364</v>
      </c>
      <c r="D8">
        <v>3100</v>
      </c>
      <c r="E8" s="3">
        <f t="shared" ref="E8:E29" si="15">IF(C8&lt;&gt;0,(C8-D8)/D8, " ")</f>
        <v>-0.23741935483870968</v>
      </c>
      <c r="F8">
        <f t="shared" si="1"/>
        <v>3073.2000000000003</v>
      </c>
      <c r="G8" s="7">
        <f t="shared" si="2"/>
        <v>-8.6451612903224919E-3</v>
      </c>
      <c r="H8" s="9">
        <f t="shared" si="14"/>
        <v>2836.7999999999997</v>
      </c>
      <c r="I8" s="8">
        <f t="shared" si="3"/>
        <v>-8.4903225806451696E-2</v>
      </c>
      <c r="J8" s="9">
        <f t="shared" si="4"/>
        <v>2718.6</v>
      </c>
      <c r="K8" s="8">
        <f t="shared" si="5"/>
        <v>-0.12303225806451616</v>
      </c>
      <c r="L8" s="9">
        <f t="shared" si="6"/>
        <v>2245.7999999999997</v>
      </c>
      <c r="M8" s="8">
        <f t="shared" si="7"/>
        <v>-0.27554838709677426</v>
      </c>
      <c r="N8" s="9">
        <f t="shared" si="8"/>
        <v>3309.6</v>
      </c>
      <c r="O8" s="8">
        <f t="shared" si="9"/>
        <v>6.7612903225806417E-2</v>
      </c>
      <c r="P8" s="9">
        <f t="shared" si="10"/>
        <v>3546</v>
      </c>
      <c r="Q8" s="8">
        <f t="shared" si="11"/>
        <v>0.14387096774193547</v>
      </c>
      <c r="R8" s="9">
        <f t="shared" si="12"/>
        <v>3782.4</v>
      </c>
      <c r="S8" s="8">
        <f t="shared" si="13"/>
        <v>0.22012903225806454</v>
      </c>
    </row>
    <row r="9" spans="1:19" x14ac:dyDescent="0.2">
      <c r="A9" s="2" t="s">
        <v>10</v>
      </c>
      <c r="B9" s="4">
        <f>141666</f>
        <v>141666</v>
      </c>
      <c r="C9" s="2">
        <v>566</v>
      </c>
      <c r="D9">
        <v>2700</v>
      </c>
      <c r="E9" s="3">
        <f t="shared" si="15"/>
        <v>-0.79037037037037039</v>
      </c>
      <c r="F9">
        <f t="shared" si="1"/>
        <v>735.80000000000007</v>
      </c>
      <c r="G9" s="8">
        <f t="shared" si="2"/>
        <v>-0.7274814814814814</v>
      </c>
      <c r="H9" s="9">
        <f t="shared" si="14"/>
        <v>679.19999999999993</v>
      </c>
      <c r="I9" s="8">
        <f t="shared" si="3"/>
        <v>-0.74844444444444447</v>
      </c>
      <c r="J9" s="9">
        <f t="shared" si="4"/>
        <v>650.9</v>
      </c>
      <c r="K9" s="8">
        <f t="shared" si="5"/>
        <v>-0.75892592592592589</v>
      </c>
      <c r="L9" s="9">
        <f t="shared" si="6"/>
        <v>537.69999999999993</v>
      </c>
      <c r="M9" s="8">
        <f t="shared" si="7"/>
        <v>-0.80085185185185193</v>
      </c>
      <c r="N9" s="9">
        <f t="shared" si="8"/>
        <v>792.4</v>
      </c>
      <c r="O9" s="8">
        <f t="shared" si="9"/>
        <v>-0.70651851851851843</v>
      </c>
      <c r="P9" s="9">
        <f t="shared" si="10"/>
        <v>849</v>
      </c>
      <c r="Q9" s="7">
        <f t="shared" si="11"/>
        <v>-0.68555555555555558</v>
      </c>
      <c r="R9" s="9">
        <f t="shared" si="12"/>
        <v>905.6</v>
      </c>
      <c r="S9" s="7">
        <f t="shared" si="13"/>
        <v>-0.66459259259259262</v>
      </c>
    </row>
    <row r="10" spans="1:19" x14ac:dyDescent="0.2">
      <c r="A10" s="2" t="s">
        <v>11</v>
      </c>
      <c r="B10" s="5">
        <f>524137.9</f>
        <v>524137.9</v>
      </c>
      <c r="C10">
        <v>2096</v>
      </c>
      <c r="D10">
        <v>3600</v>
      </c>
      <c r="E10" s="3">
        <f t="shared" si="15"/>
        <v>-0.4177777777777778</v>
      </c>
      <c r="F10">
        <f t="shared" si="1"/>
        <v>2724.8</v>
      </c>
      <c r="G10" s="8">
        <f t="shared" si="2"/>
        <v>-0.24311111111111106</v>
      </c>
      <c r="H10" s="9">
        <f t="shared" si="14"/>
        <v>2515.1999999999998</v>
      </c>
      <c r="I10" s="8">
        <f t="shared" si="3"/>
        <v>-0.3013333333333334</v>
      </c>
      <c r="J10" s="9">
        <f t="shared" si="4"/>
        <v>2410.3999999999996</v>
      </c>
      <c r="K10" s="8">
        <f t="shared" si="5"/>
        <v>-0.33044444444444454</v>
      </c>
      <c r="L10" s="9">
        <f t="shared" si="6"/>
        <v>1991.1999999999998</v>
      </c>
      <c r="M10" s="8">
        <f t="shared" si="7"/>
        <v>-0.44688888888888895</v>
      </c>
      <c r="N10" s="9">
        <f t="shared" si="8"/>
        <v>2934.3999999999996</v>
      </c>
      <c r="O10" s="8">
        <f t="shared" si="9"/>
        <v>-0.18488888888888899</v>
      </c>
      <c r="P10" s="9">
        <f t="shared" si="10"/>
        <v>3144</v>
      </c>
      <c r="Q10" s="7">
        <f t="shared" si="11"/>
        <v>-0.12666666666666668</v>
      </c>
      <c r="R10" s="9">
        <f t="shared" si="12"/>
        <v>3353.6000000000004</v>
      </c>
      <c r="S10" s="7">
        <f t="shared" si="13"/>
        <v>-6.8444444444444349E-2</v>
      </c>
    </row>
    <row r="11" spans="1:19" x14ac:dyDescent="0.2">
      <c r="A11" s="2" t="s">
        <v>12</v>
      </c>
      <c r="B11" s="2">
        <f>7090000</f>
        <v>7090000</v>
      </c>
      <c r="C11">
        <v>28360</v>
      </c>
      <c r="D11">
        <v>29000</v>
      </c>
      <c r="E11" s="7">
        <f t="shared" si="15"/>
        <v>-2.2068965517241378E-2</v>
      </c>
      <c r="F11">
        <f t="shared" si="1"/>
        <v>36868</v>
      </c>
      <c r="G11" s="8">
        <f t="shared" si="2"/>
        <v>0.2713103448275862</v>
      </c>
      <c r="H11" s="9">
        <f t="shared" si="14"/>
        <v>34032</v>
      </c>
      <c r="I11" s="8">
        <f t="shared" si="3"/>
        <v>0.17351724137931035</v>
      </c>
      <c r="J11" s="9">
        <f t="shared" si="4"/>
        <v>32613.999999999996</v>
      </c>
      <c r="K11" s="8">
        <f t="shared" si="5"/>
        <v>0.12462068965517228</v>
      </c>
      <c r="L11" s="9">
        <f t="shared" si="6"/>
        <v>26942</v>
      </c>
      <c r="M11" s="8">
        <f t="shared" si="7"/>
        <v>-7.0965517241379311E-2</v>
      </c>
      <c r="N11" s="9">
        <f t="shared" si="8"/>
        <v>39704</v>
      </c>
      <c r="O11" s="8">
        <f t="shared" si="9"/>
        <v>0.36910344827586206</v>
      </c>
      <c r="P11" s="9">
        <f t="shared" si="10"/>
        <v>42540</v>
      </c>
      <c r="Q11" s="8">
        <f t="shared" si="11"/>
        <v>0.46689655172413791</v>
      </c>
      <c r="R11" s="9">
        <f t="shared" si="12"/>
        <v>45376</v>
      </c>
      <c r="S11" s="8">
        <f t="shared" si="13"/>
        <v>0.56468965517241376</v>
      </c>
    </row>
    <row r="12" spans="1:19" x14ac:dyDescent="0.2">
      <c r="A12" s="2" t="s">
        <v>13</v>
      </c>
      <c r="B12" s="4">
        <f>960000</f>
        <v>960000</v>
      </c>
      <c r="C12">
        <v>3840</v>
      </c>
      <c r="D12">
        <v>4000</v>
      </c>
      <c r="E12" s="7">
        <f t="shared" si="15"/>
        <v>-0.04</v>
      </c>
      <c r="F12">
        <f t="shared" si="1"/>
        <v>4992</v>
      </c>
      <c r="G12" s="8">
        <f t="shared" si="2"/>
        <v>0.248</v>
      </c>
      <c r="H12" s="9">
        <f t="shared" si="14"/>
        <v>4608</v>
      </c>
      <c r="I12" s="8">
        <f t="shared" si="3"/>
        <v>0.152</v>
      </c>
      <c r="J12" s="9">
        <f t="shared" si="4"/>
        <v>4416</v>
      </c>
      <c r="K12" s="8">
        <f t="shared" si="5"/>
        <v>0.104</v>
      </c>
      <c r="L12" s="9">
        <f t="shared" si="6"/>
        <v>3648</v>
      </c>
      <c r="M12" s="8">
        <f t="shared" si="7"/>
        <v>-8.7999999999999995E-2</v>
      </c>
      <c r="N12" s="9">
        <f t="shared" si="8"/>
        <v>5376</v>
      </c>
      <c r="O12" s="8">
        <f t="shared" si="9"/>
        <v>0.34399999999999997</v>
      </c>
      <c r="P12" s="9">
        <f t="shared" si="10"/>
        <v>5760</v>
      </c>
      <c r="Q12" s="8">
        <f t="shared" si="11"/>
        <v>0.44</v>
      </c>
      <c r="R12" s="9">
        <f t="shared" si="12"/>
        <v>6144</v>
      </c>
      <c r="S12" s="8">
        <f t="shared" si="13"/>
        <v>0.53600000000000003</v>
      </c>
    </row>
    <row r="13" spans="1:19" x14ac:dyDescent="0.2">
      <c r="A13" s="2" t="s">
        <v>14</v>
      </c>
      <c r="B13" s="4">
        <f>678947.4</f>
        <v>678947.4</v>
      </c>
      <c r="C13" s="2">
        <v>2716</v>
      </c>
      <c r="D13">
        <v>4000</v>
      </c>
      <c r="E13" s="3">
        <f t="shared" si="15"/>
        <v>-0.32100000000000001</v>
      </c>
      <c r="F13">
        <f t="shared" si="1"/>
        <v>3530.8</v>
      </c>
      <c r="G13" s="8">
        <f t="shared" si="2"/>
        <v>-0.11729999999999996</v>
      </c>
      <c r="H13" s="9">
        <f t="shared" si="14"/>
        <v>3259.2</v>
      </c>
      <c r="I13" s="8">
        <f t="shared" si="3"/>
        <v>-0.18520000000000006</v>
      </c>
      <c r="J13" s="9">
        <f t="shared" si="4"/>
        <v>3123.3999999999996</v>
      </c>
      <c r="K13" s="8">
        <f t="shared" si="5"/>
        <v>-0.21915000000000009</v>
      </c>
      <c r="L13" s="9">
        <f t="shared" si="6"/>
        <v>2580.1999999999998</v>
      </c>
      <c r="M13" s="8">
        <f t="shared" si="7"/>
        <v>-0.35495000000000004</v>
      </c>
      <c r="N13" s="9">
        <f t="shared" si="8"/>
        <v>3802.3999999999996</v>
      </c>
      <c r="O13" s="8">
        <f t="shared" si="9"/>
        <v>-4.940000000000009E-2</v>
      </c>
      <c r="P13" s="9">
        <f t="shared" si="10"/>
        <v>4074</v>
      </c>
      <c r="Q13" s="7">
        <f t="shared" si="11"/>
        <v>1.8499999999999999E-2</v>
      </c>
      <c r="R13" s="9">
        <f t="shared" si="12"/>
        <v>4345.6000000000004</v>
      </c>
      <c r="S13" s="8">
        <f t="shared" si="13"/>
        <v>8.6400000000000088E-2</v>
      </c>
    </row>
    <row r="14" spans="1:19" x14ac:dyDescent="0.2">
      <c r="A14" s="2" t="s">
        <v>15</v>
      </c>
      <c r="B14" s="4">
        <f>5580000</f>
        <v>5580000</v>
      </c>
      <c r="C14">
        <v>2230</v>
      </c>
      <c r="D14">
        <v>3300</v>
      </c>
      <c r="E14" s="3">
        <f t="shared" si="15"/>
        <v>-0.32424242424242422</v>
      </c>
      <c r="F14">
        <f t="shared" si="1"/>
        <v>2899</v>
      </c>
      <c r="G14" s="8">
        <f t="shared" si="2"/>
        <v>-0.12151515151515152</v>
      </c>
      <c r="H14" s="9">
        <f t="shared" si="14"/>
        <v>2676</v>
      </c>
      <c r="I14" s="8">
        <f t="shared" si="3"/>
        <v>-0.18909090909090909</v>
      </c>
      <c r="J14" s="9">
        <f t="shared" si="4"/>
        <v>2564.5</v>
      </c>
      <c r="K14" s="8">
        <f t="shared" si="5"/>
        <v>-0.22287878787878787</v>
      </c>
      <c r="L14" s="9">
        <f t="shared" si="6"/>
        <v>2118.5</v>
      </c>
      <c r="M14" s="8">
        <f t="shared" si="7"/>
        <v>-0.35803030303030303</v>
      </c>
      <c r="N14" s="9">
        <f t="shared" si="8"/>
        <v>3122</v>
      </c>
      <c r="O14" s="8">
        <f t="shared" si="9"/>
        <v>-5.393939393939394E-2</v>
      </c>
      <c r="P14" s="9">
        <f t="shared" si="10"/>
        <v>3345</v>
      </c>
      <c r="Q14" s="7">
        <f t="shared" si="11"/>
        <v>1.3636363636363636E-2</v>
      </c>
      <c r="R14" s="9">
        <f t="shared" si="12"/>
        <v>3568</v>
      </c>
      <c r="S14" s="8">
        <f t="shared" si="13"/>
        <v>8.1212121212121208E-2</v>
      </c>
    </row>
    <row r="15" spans="1:19" x14ac:dyDescent="0.2">
      <c r="A15" s="2" t="s">
        <v>16</v>
      </c>
      <c r="B15" s="4">
        <f>2116364</f>
        <v>2116364</v>
      </c>
      <c r="C15">
        <v>8465</v>
      </c>
      <c r="D15">
        <v>5500</v>
      </c>
      <c r="E15" s="3">
        <f t="shared" si="15"/>
        <v>0.53909090909090907</v>
      </c>
      <c r="F15">
        <f t="shared" si="1"/>
        <v>11004.5</v>
      </c>
      <c r="G15" s="8">
        <f t="shared" si="2"/>
        <v>1.0008181818181818</v>
      </c>
      <c r="H15" s="9">
        <f t="shared" si="14"/>
        <v>10158</v>
      </c>
      <c r="I15" s="8">
        <f t="shared" si="3"/>
        <v>0.84690909090909094</v>
      </c>
      <c r="J15" s="9">
        <f t="shared" si="4"/>
        <v>9734.75</v>
      </c>
      <c r="K15" s="8">
        <f t="shared" si="5"/>
        <v>0.76995454545454545</v>
      </c>
      <c r="L15" s="9">
        <f t="shared" si="6"/>
        <v>8041.75</v>
      </c>
      <c r="M15" s="7">
        <f t="shared" si="7"/>
        <v>0.46213636363636362</v>
      </c>
      <c r="N15" s="9">
        <f t="shared" si="8"/>
        <v>11851</v>
      </c>
      <c r="O15" s="8">
        <f t="shared" si="9"/>
        <v>1.1547272727272728</v>
      </c>
      <c r="P15" s="9">
        <f t="shared" si="10"/>
        <v>12697.5</v>
      </c>
      <c r="Q15" s="8">
        <f t="shared" si="11"/>
        <v>1.3086363636363636</v>
      </c>
      <c r="R15" s="9">
        <f t="shared" si="12"/>
        <v>13544</v>
      </c>
      <c r="S15" s="8">
        <f t="shared" si="11"/>
        <v>1.3086363636363636</v>
      </c>
    </row>
    <row r="16" spans="1:19" x14ac:dyDescent="0.2">
      <c r="B16" s="4"/>
      <c r="E16" s="3">
        <f>AVERAGE(E4:E15)</f>
        <v>-0.15876579272417957</v>
      </c>
      <c r="G16" s="3">
        <f>AVERAGE(G4:G15)</f>
        <v>9.3604469458566639E-2</v>
      </c>
      <c r="I16" s="11">
        <f>AVERAGE(I4:I15)</f>
        <v>9.4810487309845235E-3</v>
      </c>
      <c r="K16" s="11">
        <f>AVERAGE(K4:K15)</f>
        <v>-3.2580661632806547E-2</v>
      </c>
      <c r="M16" s="11">
        <f>AVERAGE(M4:M15)</f>
        <v>-0.20082750308797059</v>
      </c>
      <c r="O16" s="11">
        <f>AVERAGE(O4:O15)</f>
        <v>0.17772789018614862</v>
      </c>
      <c r="Q16" s="10">
        <f>AVERAGE(Q4:Q15)</f>
        <v>0.26185131091373065</v>
      </c>
    </row>
    <row r="17" spans="2:17" x14ac:dyDescent="0.2">
      <c r="B17" s="4"/>
      <c r="E17" s="3" t="str">
        <f t="shared" si="15"/>
        <v xml:space="preserve"> </v>
      </c>
    </row>
    <row r="18" spans="2:17" x14ac:dyDescent="0.2">
      <c r="B18" s="4"/>
      <c r="E18" s="3" t="str">
        <f t="shared" si="15"/>
        <v xml:space="preserve"> </v>
      </c>
    </row>
    <row r="19" spans="2:17" x14ac:dyDescent="0.2">
      <c r="B19" s="4"/>
      <c r="E19" s="3" t="str">
        <f t="shared" si="15"/>
        <v xml:space="preserve"> </v>
      </c>
    </row>
    <row r="20" spans="2:17" x14ac:dyDescent="0.2">
      <c r="B20" s="4"/>
      <c r="E20" s="3" t="str">
        <f t="shared" si="15"/>
        <v xml:space="preserve"> </v>
      </c>
      <c r="Q20" t="s">
        <v>17</v>
      </c>
    </row>
    <row r="21" spans="2:17" x14ac:dyDescent="0.2">
      <c r="B21" s="4"/>
      <c r="E21" s="3" t="str">
        <f t="shared" si="15"/>
        <v xml:space="preserve"> </v>
      </c>
    </row>
    <row r="22" spans="2:17" x14ac:dyDescent="0.2">
      <c r="B22" s="4"/>
      <c r="E22" s="3" t="str">
        <f t="shared" si="15"/>
        <v xml:space="preserve"> </v>
      </c>
    </row>
    <row r="23" spans="2:17" x14ac:dyDescent="0.2">
      <c r="B23" s="4"/>
      <c r="E23" s="3" t="str">
        <f t="shared" si="15"/>
        <v xml:space="preserve"> </v>
      </c>
    </row>
    <row r="24" spans="2:17" x14ac:dyDescent="0.2">
      <c r="B24" s="4"/>
      <c r="E24" s="3" t="str">
        <f t="shared" si="15"/>
        <v xml:space="preserve"> </v>
      </c>
    </row>
    <row r="25" spans="2:17" x14ac:dyDescent="0.2">
      <c r="B25" s="4"/>
      <c r="E25" s="3" t="str">
        <f t="shared" si="15"/>
        <v xml:space="preserve"> </v>
      </c>
    </row>
    <row r="26" spans="2:17" x14ac:dyDescent="0.2">
      <c r="B26" s="4"/>
      <c r="E26" s="3" t="str">
        <f t="shared" si="15"/>
        <v xml:space="preserve"> </v>
      </c>
    </row>
    <row r="27" spans="2:17" x14ac:dyDescent="0.2">
      <c r="B27" s="4"/>
      <c r="E27" s="3" t="str">
        <f t="shared" si="15"/>
        <v xml:space="preserve"> </v>
      </c>
    </row>
    <row r="28" spans="2:17" x14ac:dyDescent="0.2">
      <c r="B28" s="4"/>
      <c r="E28" s="3" t="str">
        <f t="shared" si="15"/>
        <v xml:space="preserve"> </v>
      </c>
    </row>
    <row r="29" spans="2:17" x14ac:dyDescent="0.2">
      <c r="B29" s="4"/>
      <c r="E29" s="3" t="str">
        <f t="shared" si="15"/>
        <v xml:space="preserve"> </v>
      </c>
    </row>
    <row r="30" spans="2:17" x14ac:dyDescent="0.2">
      <c r="B30" s="4"/>
    </row>
    <row r="31" spans="2:17" x14ac:dyDescent="0.2">
      <c r="B31" s="4"/>
    </row>
    <row r="32" spans="2:17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 Pankiewicz</dc:creator>
  <cp:lastModifiedBy>Mikolaj Pankiewicz</cp:lastModifiedBy>
  <dcterms:created xsi:type="dcterms:W3CDTF">2019-07-01T17:25:07Z</dcterms:created>
  <dcterms:modified xsi:type="dcterms:W3CDTF">2019-07-01T19:00:00Z</dcterms:modified>
</cp:coreProperties>
</file>